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res\Downloads\"/>
    </mc:Choice>
  </mc:AlternateContent>
  <bookViews>
    <workbookView xWindow="0" yWindow="0" windowWidth="20490" windowHeight="7530" activeTab="5"/>
  </bookViews>
  <sheets>
    <sheet name="Sheet3" sheetId="64" r:id="rId1"/>
    <sheet name="Table A-1 &amp; A-2" sheetId="59" r:id="rId2"/>
    <sheet name="Master Table" sheetId="23" r:id="rId3"/>
    <sheet name="Table B 2 d 2" sheetId="16" r:id="rId4"/>
    <sheet name="Vital Stat. " sheetId="31" r:id="rId5"/>
    <sheet name="New Time Gap B-3 &amp; D 3 " sheetId="51" r:id="rId6"/>
    <sheet name="Monthwise Birth B-4" sheetId="42" r:id="rId7"/>
    <sheet name="Birth" sheetId="25" r:id="rId8"/>
    <sheet name="Med. Attent. at Births B- 5" sheetId="28" r:id="rId9"/>
    <sheet name="Method of delivery B-6" sheetId="44" r:id="rId10"/>
    <sheet name="MC B- 8 (2)" sheetId="61" r:id="rId11"/>
    <sheet name="Order of Birth B-7 12 13 14 15" sheetId="7" r:id="rId12"/>
    <sheet name="Edu. at Birth B-10 &amp; 11" sheetId="35" r:id="rId13"/>
    <sheet name="Occup. at Birth B 16 &amp; 17" sheetId="46" r:id="rId14"/>
    <sheet name="Duration of Preg B-20 " sheetId="43" r:id="rId15"/>
    <sheet name="Age of Mother &amp; Weight B- 21" sheetId="57" r:id="rId16"/>
    <sheet name="Macro1" sheetId="62" r:id="rId17"/>
    <sheet name="Monthwise Death -4" sheetId="38" r:id="rId18"/>
    <sheet name="Med. Attent. at Deaths D-5" sheetId="30" r:id="rId19"/>
    <sheet name="Death" sheetId="27" r:id="rId20"/>
    <sheet name="Death by age D-6" sheetId="40" r:id="rId21"/>
    <sheet name="Occup. of Deceased D- 7-9" sheetId="47" r:id="rId22"/>
    <sheet name="D-10" sheetId="65" r:id="rId23"/>
    <sheet name="Infant death by Age D-14" sheetId="39" r:id="rId24"/>
    <sheet name="Maternal D- 16" sheetId="52" r:id="rId25"/>
    <sheet name="Still Birth sex &amp; age S-3" sheetId="32" r:id="rId26"/>
    <sheet name="Still Birth dur. of Preg S-4" sheetId="58" r:id="rId27"/>
    <sheet name="Distt.Recr.Effici.(LOR)" sheetId="13" r:id="rId28"/>
    <sheet name="BR 2011-2021" sheetId="17" r:id="rId29"/>
    <sheet name="DR 2011-2021" sheetId="18" r:id="rId30"/>
    <sheet name="INF 2011-2021" sheetId="19" r:id="rId31"/>
    <sheet name="Live Birth By Age of Mother" sheetId="21" r:id="rId32"/>
    <sheet name="Live Birth by Order" sheetId="22" r:id="rId33"/>
    <sheet name="Expected &amp; Actual" sheetId="12" r:id="rId34"/>
    <sheet name="Table B-1" sheetId="15" r:id="rId35"/>
  </sheets>
  <externalReferences>
    <externalReference r:id="rId36"/>
    <externalReference r:id="rId37"/>
  </externalReferences>
  <definedNames>
    <definedName name="_xlnm._FilterDatabase" localSheetId="27" hidden="1">'Distt.Recr.Effici.(LOR)'!$A$5:$N$74</definedName>
    <definedName name="_xlnm.Print_Area" localSheetId="15">'Age of Mother &amp; Weight B- 21'!$A$353:$V$368</definedName>
    <definedName name="_xlnm.Print_Area" localSheetId="7">Birth!$AL$2:$BK$29</definedName>
    <definedName name="_xlnm.Print_Area" localSheetId="28">'BR 2011-2021'!$A$1:$AB$28</definedName>
    <definedName name="_xlnm.Print_Area" localSheetId="22">'D-10'!$A$1050:$L$1096</definedName>
    <definedName name="_xlnm.Print_Area" localSheetId="19">Death!$AL$1:$BK$28</definedName>
    <definedName name="_xlnm.Print_Area" localSheetId="20">'Death by age D-6'!$AA$378:$AY$395</definedName>
    <definedName name="_xlnm.Print_Area" localSheetId="29">'DR 2011-2021'!$A$1:$AB$28</definedName>
    <definedName name="_xlnm.Print_Area" localSheetId="14">'Duration of Preg B-20 '!$A$266:$V$278</definedName>
    <definedName name="_xlnm.Print_Area" localSheetId="30">'INF 2011-2021'!$A$1:$AC$28</definedName>
    <definedName name="_xlnm.Print_Area" localSheetId="23">'Infant death by Age D-14'!$AB$4:$AK$14</definedName>
    <definedName name="_xlnm.Print_Area" localSheetId="32">'Live Birth by Order'!$A$1:$AK$42</definedName>
    <definedName name="_xlnm.Print_Area" localSheetId="24">'Maternal D- 16'!$W$2:$Z$12</definedName>
    <definedName name="_xlnm.Print_Area" localSheetId="8">'Med. Attent. at Births B- 5'!$Z$176:$AO$204</definedName>
    <definedName name="_xlnm.Print_Area" localSheetId="18">'Med. Attent. at Deaths D-5'!$AC$374:$AU$402</definedName>
    <definedName name="_xlnm.Print_Area" localSheetId="9">'Method of delivery B-6'!$A$224:$N$234</definedName>
    <definedName name="_xlnm.Print_Area" localSheetId="13">'Occup. at Birth B 16 &amp; 17'!$A$332:$H$346</definedName>
    <definedName name="_xlnm.Print_Area" localSheetId="21">'Occup. of Deceased D- 7-9'!$A$332:$K$346</definedName>
    <definedName name="_xlnm.Print_Area" localSheetId="11">'Order of Birth B-7 12 13 14 15'!$AC$356:$BA$370</definedName>
    <definedName name="_xlnm.Print_Area" localSheetId="26">'Still Birth dur. of Preg S-4'!$A$301:$J$312</definedName>
    <definedName name="_xlnm.Print_Area" localSheetId="25">'Still Birth sex &amp; age S-3'!$A$353:$J$368</definedName>
    <definedName name="_xlnm.Print_Area" localSheetId="1">'Table A-1 &amp; A-2'!$A$1:$Y$87</definedName>
    <definedName name="_xlnm.Print_Titles" localSheetId="7">Birth!$174:$177</definedName>
    <definedName name="_xlnm.Print_Titles" localSheetId="22">'D-10'!$1050:$1054</definedName>
    <definedName name="_xlnm.Print_Titles" localSheetId="27">'Distt.Recr.Effici.(LOR)'!$1:$5</definedName>
    <definedName name="_xlnm.Print_Titles" localSheetId="12">'Edu. at Birth B-10 &amp; 11'!$105:$105</definedName>
    <definedName name="_xlnm.Print_Titles" localSheetId="3">'Table B 2 d 2'!$A:$B</definedName>
    <definedName name="_xlnm.Print_Titles" localSheetId="4">'Vital Stat. '!$170:$175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28" i="31" l="1"/>
  <c r="R264" i="31"/>
  <c r="S264" i="31"/>
  <c r="R265" i="31"/>
  <c r="S265" i="31"/>
  <c r="R266" i="31"/>
  <c r="S266" i="31"/>
  <c r="R267" i="31"/>
  <c r="S267" i="31"/>
  <c r="R268" i="31"/>
  <c r="S268" i="31"/>
  <c r="R269" i="31"/>
  <c r="S269" i="31"/>
  <c r="R270" i="31"/>
  <c r="S270" i="31"/>
  <c r="R271" i="31"/>
  <c r="S271" i="31"/>
  <c r="R272" i="31"/>
  <c r="S272" i="31"/>
  <c r="R273" i="31"/>
  <c r="S273" i="31"/>
  <c r="R274" i="31"/>
  <c r="S274" i="31"/>
  <c r="R275" i="31"/>
  <c r="S275" i="31"/>
  <c r="R276" i="31"/>
  <c r="S276" i="31"/>
  <c r="E20" i="44"/>
  <c r="E19" i="44"/>
  <c r="E18" i="44"/>
  <c r="E17" i="44"/>
  <c r="H20" i="44"/>
  <c r="H19" i="44"/>
  <c r="H18" i="44"/>
  <c r="H17" i="44"/>
  <c r="K102" i="44"/>
  <c r="K101" i="44"/>
  <c r="K100" i="44"/>
  <c r="K99" i="44"/>
  <c r="H102" i="44"/>
  <c r="H101" i="44"/>
  <c r="H100" i="44"/>
  <c r="H99" i="44"/>
  <c r="E102" i="44"/>
  <c r="E101" i="44"/>
  <c r="E100" i="44"/>
  <c r="E99" i="44"/>
  <c r="D103" i="44"/>
  <c r="F103" i="44"/>
  <c r="G103" i="44"/>
  <c r="I103" i="44"/>
  <c r="J103" i="44"/>
  <c r="O391" i="28"/>
  <c r="AD363" i="7"/>
  <c r="AE363" i="7"/>
  <c r="AG363" i="7"/>
  <c r="AH363" i="7"/>
  <c r="AJ363" i="7"/>
  <c r="AK363" i="7"/>
  <c r="AM363" i="7"/>
  <c r="AN363" i="7"/>
  <c r="AP363" i="7"/>
  <c r="AQ363" i="7"/>
  <c r="AS363" i="7"/>
  <c r="AT363" i="7"/>
  <c r="AV363" i="7"/>
  <c r="AW363" i="7"/>
  <c r="AD364" i="7"/>
  <c r="AE364" i="7"/>
  <c r="AG364" i="7"/>
  <c r="AH364" i="7"/>
  <c r="AJ364" i="7"/>
  <c r="AK364" i="7"/>
  <c r="AM364" i="7"/>
  <c r="AN364" i="7"/>
  <c r="AP364" i="7"/>
  <c r="AQ364" i="7"/>
  <c r="AS364" i="7"/>
  <c r="AT364" i="7"/>
  <c r="AV364" i="7"/>
  <c r="AW364" i="7"/>
  <c r="AD365" i="7"/>
  <c r="AE365" i="7"/>
  <c r="AG365" i="7"/>
  <c r="AH365" i="7"/>
  <c r="AJ365" i="7"/>
  <c r="AK365" i="7"/>
  <c r="AM365" i="7"/>
  <c r="AN365" i="7"/>
  <c r="AP365" i="7"/>
  <c r="AQ365" i="7"/>
  <c r="AS365" i="7"/>
  <c r="AT365" i="7"/>
  <c r="AV365" i="7"/>
  <c r="AW365" i="7"/>
  <c r="AD366" i="7"/>
  <c r="AE366" i="7"/>
  <c r="AG366" i="7"/>
  <c r="AH366" i="7"/>
  <c r="AJ366" i="7"/>
  <c r="AK366" i="7"/>
  <c r="AM366" i="7"/>
  <c r="AN366" i="7"/>
  <c r="AP366" i="7"/>
  <c r="AQ366" i="7"/>
  <c r="AS366" i="7"/>
  <c r="AT366" i="7"/>
  <c r="AV366" i="7"/>
  <c r="AW366" i="7"/>
  <c r="AD367" i="7"/>
  <c r="AE367" i="7"/>
  <c r="AG367" i="7"/>
  <c r="AH367" i="7"/>
  <c r="AJ367" i="7"/>
  <c r="AK367" i="7"/>
  <c r="AM367" i="7"/>
  <c r="AN367" i="7"/>
  <c r="AP367" i="7"/>
  <c r="AQ367" i="7"/>
  <c r="AS367" i="7"/>
  <c r="AT367" i="7"/>
  <c r="AV367" i="7"/>
  <c r="AW367" i="7"/>
  <c r="AD368" i="7"/>
  <c r="AE368" i="7"/>
  <c r="AG368" i="7"/>
  <c r="AH368" i="7"/>
  <c r="AJ368" i="7"/>
  <c r="AK368" i="7"/>
  <c r="AM368" i="7"/>
  <c r="AN368" i="7"/>
  <c r="AP368" i="7"/>
  <c r="AQ368" i="7"/>
  <c r="AS368" i="7"/>
  <c r="AT368" i="7"/>
  <c r="AV368" i="7"/>
  <c r="AW368" i="7"/>
  <c r="AD369" i="7"/>
  <c r="AE369" i="7"/>
  <c r="AG369" i="7"/>
  <c r="AH369" i="7"/>
  <c r="AJ369" i="7"/>
  <c r="AK369" i="7"/>
  <c r="AM369" i="7"/>
  <c r="AN369" i="7"/>
  <c r="AP369" i="7"/>
  <c r="AQ369" i="7"/>
  <c r="AS369" i="7"/>
  <c r="AT369" i="7"/>
  <c r="AV369" i="7"/>
  <c r="AW369" i="7"/>
  <c r="AE362" i="7"/>
  <c r="AG362" i="7"/>
  <c r="AH362" i="7"/>
  <c r="AJ362" i="7"/>
  <c r="AK362" i="7"/>
  <c r="AM362" i="7"/>
  <c r="AN362" i="7"/>
  <c r="AP362" i="7"/>
  <c r="AQ362" i="7"/>
  <c r="AS362" i="7"/>
  <c r="AT362" i="7"/>
  <c r="AV362" i="7"/>
  <c r="AW362" i="7"/>
  <c r="AR347" i="7"/>
  <c r="AR348" i="7"/>
  <c r="AR349" i="7"/>
  <c r="AN288" i="7"/>
  <c r="AP288" i="7"/>
  <c r="AQ288" i="7"/>
  <c r="AS288" i="7"/>
  <c r="AT288" i="7"/>
  <c r="AV288" i="7"/>
  <c r="AK288" i="7"/>
  <c r="AM288" i="7"/>
  <c r="AL281" i="7"/>
  <c r="AL282" i="7"/>
  <c r="AL283" i="7"/>
  <c r="AL284" i="7"/>
  <c r="AL285" i="7"/>
  <c r="AL286" i="7"/>
  <c r="AL287" i="7"/>
  <c r="AM370" i="7" l="1"/>
  <c r="AG370" i="7"/>
  <c r="AP370" i="7"/>
  <c r="AQ370" i="7"/>
  <c r="AW370" i="7"/>
  <c r="AE370" i="7"/>
  <c r="AT370" i="7"/>
  <c r="AS370" i="7"/>
  <c r="H103" i="44"/>
  <c r="AV370" i="7"/>
  <c r="AY363" i="7"/>
  <c r="AH370" i="7"/>
  <c r="K103" i="44"/>
  <c r="E103" i="44"/>
  <c r="AN370" i="7"/>
  <c r="AJ370" i="7"/>
  <c r="AK370" i="7"/>
  <c r="AZ395" i="40"/>
  <c r="AB385" i="40"/>
  <c r="AC385" i="40"/>
  <c r="AE385" i="40"/>
  <c r="AF385" i="40"/>
  <c r="AH385" i="40"/>
  <c r="AI385" i="40"/>
  <c r="AK385" i="40"/>
  <c r="AL385" i="40"/>
  <c r="AN385" i="40"/>
  <c r="AO385" i="40"/>
  <c r="AQ385" i="40"/>
  <c r="AR385" i="40"/>
  <c r="AT385" i="40"/>
  <c r="AU385" i="40"/>
  <c r="AB386" i="40"/>
  <c r="AC386" i="40"/>
  <c r="AE386" i="40"/>
  <c r="AF386" i="40"/>
  <c r="AH386" i="40"/>
  <c r="AI386" i="40"/>
  <c r="AK386" i="40"/>
  <c r="AL386" i="40"/>
  <c r="AN386" i="40"/>
  <c r="AO386" i="40"/>
  <c r="AQ386" i="40"/>
  <c r="AR386" i="40"/>
  <c r="AT386" i="40"/>
  <c r="AU386" i="40"/>
  <c r="AB387" i="40"/>
  <c r="AC387" i="40"/>
  <c r="AE387" i="40"/>
  <c r="AF387" i="40"/>
  <c r="AH387" i="40"/>
  <c r="AI387" i="40"/>
  <c r="AK387" i="40"/>
  <c r="AL387" i="40"/>
  <c r="AN387" i="40"/>
  <c r="AO387" i="40"/>
  <c r="AQ387" i="40"/>
  <c r="AR387" i="40"/>
  <c r="AT387" i="40"/>
  <c r="AU387" i="40"/>
  <c r="AB388" i="40"/>
  <c r="AC388" i="40"/>
  <c r="AE388" i="40"/>
  <c r="AF388" i="40"/>
  <c r="AH388" i="40"/>
  <c r="AI388" i="40"/>
  <c r="AK388" i="40"/>
  <c r="AL388" i="40"/>
  <c r="AN388" i="40"/>
  <c r="AO388" i="40"/>
  <c r="AQ388" i="40"/>
  <c r="AR388" i="40"/>
  <c r="AT388" i="40"/>
  <c r="AU388" i="40"/>
  <c r="AB389" i="40"/>
  <c r="AC389" i="40"/>
  <c r="AE389" i="40"/>
  <c r="AF389" i="40"/>
  <c r="AH389" i="40"/>
  <c r="AI389" i="40"/>
  <c r="AK389" i="40"/>
  <c r="AL389" i="40"/>
  <c r="AN389" i="40"/>
  <c r="AO389" i="40"/>
  <c r="AQ389" i="40"/>
  <c r="AR389" i="40"/>
  <c r="AT389" i="40"/>
  <c r="AU389" i="40"/>
  <c r="AB390" i="40"/>
  <c r="AC390" i="40"/>
  <c r="AE390" i="40"/>
  <c r="AF390" i="40"/>
  <c r="AH390" i="40"/>
  <c r="AI390" i="40"/>
  <c r="AK390" i="40"/>
  <c r="AL390" i="40"/>
  <c r="AN390" i="40"/>
  <c r="AO390" i="40"/>
  <c r="AQ390" i="40"/>
  <c r="AR390" i="40"/>
  <c r="AT390" i="40"/>
  <c r="AU390" i="40"/>
  <c r="AB391" i="40"/>
  <c r="AC391" i="40"/>
  <c r="AE391" i="40"/>
  <c r="AF391" i="40"/>
  <c r="AH391" i="40"/>
  <c r="AI391" i="40"/>
  <c r="AK391" i="40"/>
  <c r="AL391" i="40"/>
  <c r="AN391" i="40"/>
  <c r="AO391" i="40"/>
  <c r="AQ391" i="40"/>
  <c r="AR391" i="40"/>
  <c r="AT391" i="40"/>
  <c r="AU391" i="40"/>
  <c r="AB392" i="40"/>
  <c r="AC392" i="40"/>
  <c r="AE392" i="40"/>
  <c r="AF392" i="40"/>
  <c r="AH392" i="40"/>
  <c r="AI392" i="40"/>
  <c r="AK392" i="40"/>
  <c r="AL392" i="40"/>
  <c r="AN392" i="40"/>
  <c r="AO392" i="40"/>
  <c r="AQ392" i="40"/>
  <c r="AR392" i="40"/>
  <c r="AT392" i="40"/>
  <c r="AU392" i="40"/>
  <c r="AB393" i="40"/>
  <c r="AC393" i="40"/>
  <c r="AE393" i="40"/>
  <c r="AF393" i="40"/>
  <c r="AH393" i="40"/>
  <c r="AI393" i="40"/>
  <c r="AK393" i="40"/>
  <c r="AL393" i="40"/>
  <c r="AN393" i="40"/>
  <c r="AO393" i="40"/>
  <c r="AQ393" i="40"/>
  <c r="AR393" i="40"/>
  <c r="AT393" i="40"/>
  <c r="AU393" i="40"/>
  <c r="AB394" i="40"/>
  <c r="AC394" i="40"/>
  <c r="AE394" i="40"/>
  <c r="AF394" i="40"/>
  <c r="AH394" i="40"/>
  <c r="AI394" i="40"/>
  <c r="AK394" i="40"/>
  <c r="AL394" i="40"/>
  <c r="AN394" i="40"/>
  <c r="AO394" i="40"/>
  <c r="AQ394" i="40"/>
  <c r="AR394" i="40"/>
  <c r="AT394" i="40"/>
  <c r="AU394" i="40"/>
  <c r="AC384" i="40"/>
  <c r="AE384" i="40"/>
  <c r="AF384" i="40"/>
  <c r="AH384" i="40"/>
  <c r="AI384" i="40"/>
  <c r="AK384" i="40"/>
  <c r="AL384" i="40"/>
  <c r="AN384" i="40"/>
  <c r="AN395" i="40" s="1"/>
  <c r="AO384" i="40"/>
  <c r="AQ384" i="40"/>
  <c r="AQ395" i="40" s="1"/>
  <c r="AR384" i="40"/>
  <c r="AT384" i="40"/>
  <c r="AU384" i="40"/>
  <c r="AB384" i="40"/>
  <c r="AC205" i="40"/>
  <c r="AE205" i="40"/>
  <c r="AF205" i="40"/>
  <c r="AH205" i="40"/>
  <c r="AI205" i="40"/>
  <c r="AK205" i="40"/>
  <c r="AL205" i="40"/>
  <c r="AN205" i="40"/>
  <c r="AO205" i="40"/>
  <c r="AQ205" i="40"/>
  <c r="AR205" i="40"/>
  <c r="AT205" i="40"/>
  <c r="AU205" i="40"/>
  <c r="AV204" i="40"/>
  <c r="AV203" i="40"/>
  <c r="AV202" i="40"/>
  <c r="AV201" i="40"/>
  <c r="AV200" i="40"/>
  <c r="AV199" i="40"/>
  <c r="AV198" i="40"/>
  <c r="AV197" i="40"/>
  <c r="AV196" i="40"/>
  <c r="AV195" i="40"/>
  <c r="AV194" i="40"/>
  <c r="AS204" i="40"/>
  <c r="AS203" i="40"/>
  <c r="AS202" i="40"/>
  <c r="AS201" i="40"/>
  <c r="AS200" i="40"/>
  <c r="AS199" i="40"/>
  <c r="AS198" i="40"/>
  <c r="AS197" i="40"/>
  <c r="AS196" i="40"/>
  <c r="AS195" i="40"/>
  <c r="AS194" i="40"/>
  <c r="AP204" i="40"/>
  <c r="AP203" i="40"/>
  <c r="AP202" i="40"/>
  <c r="AP201" i="40"/>
  <c r="AP200" i="40"/>
  <c r="AP199" i="40"/>
  <c r="AP198" i="40"/>
  <c r="AP197" i="40"/>
  <c r="AP196" i="40"/>
  <c r="AP195" i="40"/>
  <c r="AP194" i="40"/>
  <c r="AM204" i="40"/>
  <c r="AM203" i="40"/>
  <c r="AM202" i="40"/>
  <c r="AM201" i="40"/>
  <c r="AM200" i="40"/>
  <c r="AM199" i="40"/>
  <c r="AM198" i="40"/>
  <c r="AM197" i="40"/>
  <c r="AM196" i="40"/>
  <c r="AM195" i="40"/>
  <c r="AM194" i="40"/>
  <c r="AJ204" i="40"/>
  <c r="AJ203" i="40"/>
  <c r="AJ202" i="40"/>
  <c r="AJ201" i="40"/>
  <c r="AJ200" i="40"/>
  <c r="AJ199" i="40"/>
  <c r="AJ198" i="40"/>
  <c r="AJ197" i="40"/>
  <c r="AJ196" i="40"/>
  <c r="AJ195" i="40"/>
  <c r="AJ194" i="40"/>
  <c r="AG204" i="40"/>
  <c r="AG203" i="40"/>
  <c r="AG202" i="40"/>
  <c r="AG201" i="40"/>
  <c r="AG200" i="40"/>
  <c r="AG199" i="40"/>
  <c r="AG198" i="40"/>
  <c r="AG197" i="40"/>
  <c r="AG196" i="40"/>
  <c r="AG195" i="40"/>
  <c r="AG194" i="40"/>
  <c r="AD204" i="40"/>
  <c r="AD203" i="40"/>
  <c r="AD202" i="40"/>
  <c r="AD201" i="40"/>
  <c r="AD200" i="40"/>
  <c r="AD199" i="40"/>
  <c r="AD198" i="40"/>
  <c r="AD197" i="40"/>
  <c r="AD196" i="40"/>
  <c r="AD195" i="40"/>
  <c r="AD194" i="40"/>
  <c r="AS205" i="40" l="1"/>
  <c r="AV205" i="40"/>
  <c r="AO395" i="40"/>
  <c r="AM205" i="40"/>
  <c r="AP205" i="40"/>
  <c r="AR395" i="40"/>
  <c r="AC395" i="40"/>
  <c r="AI395" i="40"/>
  <c r="AJ205" i="40"/>
  <c r="AH395" i="40"/>
  <c r="AG205" i="40"/>
  <c r="AF395" i="40"/>
  <c r="AE395" i="40"/>
  <c r="AD205" i="40"/>
  <c r="AB395" i="40"/>
  <c r="AL395" i="40"/>
  <c r="AU395" i="40"/>
  <c r="AT395" i="40"/>
  <c r="AK395" i="40"/>
  <c r="AV160" i="7" l="1"/>
  <c r="AW160" i="7"/>
  <c r="AF159" i="7"/>
  <c r="AF158" i="7"/>
  <c r="AF157" i="7"/>
  <c r="AF156" i="7"/>
  <c r="AF155" i="7"/>
  <c r="AF154" i="7"/>
  <c r="AF153" i="7"/>
  <c r="AF152" i="7"/>
  <c r="AI159" i="7"/>
  <c r="AI158" i="7"/>
  <c r="AI157" i="7"/>
  <c r="AI156" i="7"/>
  <c r="AI155" i="7"/>
  <c r="AI154" i="7"/>
  <c r="AI153" i="7"/>
  <c r="AI152" i="7"/>
  <c r="AL159" i="7"/>
  <c r="AL158" i="7"/>
  <c r="AL157" i="7"/>
  <c r="AL156" i="7"/>
  <c r="AL155" i="7"/>
  <c r="AL154" i="7"/>
  <c r="AL153" i="7"/>
  <c r="AL152" i="7"/>
  <c r="AO159" i="7"/>
  <c r="AO158" i="7"/>
  <c r="AO157" i="7"/>
  <c r="AO156" i="7"/>
  <c r="AO155" i="7"/>
  <c r="AO154" i="7"/>
  <c r="AO153" i="7"/>
  <c r="AO152" i="7"/>
  <c r="AR159" i="7"/>
  <c r="AR158" i="7"/>
  <c r="AR157" i="7"/>
  <c r="AR156" i="7"/>
  <c r="AR155" i="7"/>
  <c r="AR154" i="7"/>
  <c r="AR153" i="7"/>
  <c r="AR152" i="7"/>
  <c r="AU152" i="7"/>
  <c r="AX152" i="7"/>
  <c r="AY152" i="7"/>
  <c r="AZ152" i="7"/>
  <c r="AU153" i="7"/>
  <c r="AX153" i="7"/>
  <c r="AY153" i="7"/>
  <c r="AZ153" i="7"/>
  <c r="AU154" i="7"/>
  <c r="AX154" i="7"/>
  <c r="AY154" i="7"/>
  <c r="AZ154" i="7"/>
  <c r="AU155" i="7"/>
  <c r="AX155" i="7"/>
  <c r="AY155" i="7"/>
  <c r="AZ155" i="7"/>
  <c r="AU156" i="7"/>
  <c r="AX156" i="7"/>
  <c r="AY156" i="7"/>
  <c r="AZ156" i="7"/>
  <c r="AU157" i="7"/>
  <c r="AX157" i="7"/>
  <c r="AY157" i="7"/>
  <c r="AZ157" i="7"/>
  <c r="AU158" i="7"/>
  <c r="AX158" i="7"/>
  <c r="AY158" i="7"/>
  <c r="AZ158" i="7"/>
  <c r="AU159" i="7"/>
  <c r="AX159" i="7"/>
  <c r="AY159" i="7"/>
  <c r="AZ159" i="7"/>
  <c r="D213" i="28"/>
  <c r="F213" i="28"/>
  <c r="G213" i="28"/>
  <c r="I213" i="28"/>
  <c r="J213" i="28"/>
  <c r="L213" i="28"/>
  <c r="M213" i="28"/>
  <c r="C213" i="28"/>
  <c r="E212" i="28"/>
  <c r="H212" i="28"/>
  <c r="K212" i="28"/>
  <c r="N212" i="28"/>
  <c r="D213" i="25"/>
  <c r="F213" i="25"/>
  <c r="G213" i="25"/>
  <c r="I213" i="25"/>
  <c r="J213" i="25"/>
  <c r="L213" i="25"/>
  <c r="M213" i="25"/>
  <c r="O213" i="25"/>
  <c r="P213" i="25"/>
  <c r="R213" i="25"/>
  <c r="S213" i="25"/>
  <c r="U213" i="25"/>
  <c r="V213" i="25"/>
  <c r="AA213" i="25"/>
  <c r="AB213" i="25"/>
  <c r="AG213" i="25"/>
  <c r="AH213" i="25"/>
  <c r="C213" i="25"/>
  <c r="AI211" i="25"/>
  <c r="AI212" i="25"/>
  <c r="AC208" i="25"/>
  <c r="AC209" i="25"/>
  <c r="AC210" i="25"/>
  <c r="AC211" i="25"/>
  <c r="AC212" i="25"/>
  <c r="X208" i="25"/>
  <c r="Y208" i="25"/>
  <c r="X209" i="25"/>
  <c r="Y209" i="25"/>
  <c r="X210" i="25"/>
  <c r="Y210" i="25"/>
  <c r="X211" i="25"/>
  <c r="Y211" i="25"/>
  <c r="X212" i="25"/>
  <c r="V212" i="28" s="1"/>
  <c r="Y212" i="25"/>
  <c r="M210" i="31" s="1"/>
  <c r="W208" i="25"/>
  <c r="W209" i="25"/>
  <c r="W210" i="25"/>
  <c r="W211" i="25"/>
  <c r="W212" i="25"/>
  <c r="T208" i="25"/>
  <c r="T209" i="25"/>
  <c r="T210" i="25"/>
  <c r="T211" i="25"/>
  <c r="T212" i="25"/>
  <c r="Q208" i="25"/>
  <c r="Q209" i="25"/>
  <c r="Q210" i="25"/>
  <c r="Q211" i="25"/>
  <c r="Q212" i="25"/>
  <c r="N208" i="25"/>
  <c r="N209" i="25"/>
  <c r="N210" i="25"/>
  <c r="N211" i="25"/>
  <c r="N212" i="25"/>
  <c r="K209" i="25"/>
  <c r="K210" i="25"/>
  <c r="K211" i="25"/>
  <c r="K212" i="25"/>
  <c r="H209" i="25"/>
  <c r="H210" i="25"/>
  <c r="H211" i="25"/>
  <c r="H212" i="25"/>
  <c r="E209" i="25"/>
  <c r="E210" i="25"/>
  <c r="E211" i="25"/>
  <c r="Z211" i="25" s="1"/>
  <c r="AF211" i="25" s="1"/>
  <c r="E212" i="25"/>
  <c r="R210" i="31"/>
  <c r="S210" i="31"/>
  <c r="T210" i="31" s="1"/>
  <c r="O210" i="28"/>
  <c r="P210" i="28"/>
  <c r="O211" i="28"/>
  <c r="P211" i="28"/>
  <c r="O212" i="28"/>
  <c r="P212" i="28"/>
  <c r="Z209" i="25" l="1"/>
  <c r="L210" i="31"/>
  <c r="Z212" i="25"/>
  <c r="Z210" i="25"/>
  <c r="R212" i="28"/>
  <c r="Q210" i="28"/>
  <c r="X212" i="28"/>
  <c r="AF212" i="25"/>
  <c r="Q211" i="28"/>
  <c r="W212" i="28"/>
  <c r="S212" i="28" s="1"/>
  <c r="Y210" i="31"/>
  <c r="Q212" i="28"/>
  <c r="N210" i="31"/>
  <c r="X210" i="31" s="1"/>
  <c r="D209" i="31"/>
  <c r="E209" i="31" s="1"/>
  <c r="F209" i="31" s="1"/>
  <c r="G209" i="31" s="1"/>
  <c r="H209" i="31" s="1"/>
  <c r="L209" i="31"/>
  <c r="M209" i="31"/>
  <c r="Y209" i="31" s="1"/>
  <c r="R209" i="31"/>
  <c r="S209" i="31"/>
  <c r="D11" i="43"/>
  <c r="D10" i="43"/>
  <c r="D9" i="43"/>
  <c r="D8" i="43"/>
  <c r="D7" i="43"/>
  <c r="D6" i="43"/>
  <c r="G11" i="43"/>
  <c r="G10" i="43"/>
  <c r="G9" i="43"/>
  <c r="G8" i="43"/>
  <c r="G7" i="43"/>
  <c r="G6" i="43"/>
  <c r="J11" i="43"/>
  <c r="J10" i="43"/>
  <c r="J9" i="43"/>
  <c r="J8" i="43"/>
  <c r="J7" i="43"/>
  <c r="J6" i="43"/>
  <c r="M11" i="43"/>
  <c r="M10" i="43"/>
  <c r="M9" i="43"/>
  <c r="M8" i="43"/>
  <c r="M7" i="43"/>
  <c r="M6" i="43"/>
  <c r="P11" i="43"/>
  <c r="P10" i="43"/>
  <c r="P9" i="43"/>
  <c r="P8" i="43"/>
  <c r="P7" i="43"/>
  <c r="P6" i="43"/>
  <c r="S11" i="43"/>
  <c r="S10" i="43"/>
  <c r="S9" i="43"/>
  <c r="S8" i="43"/>
  <c r="S7" i="43"/>
  <c r="S6" i="43"/>
  <c r="S24" i="43"/>
  <c r="S23" i="43"/>
  <c r="S22" i="43"/>
  <c r="S21" i="43"/>
  <c r="S20" i="43"/>
  <c r="S19" i="43"/>
  <c r="P24" i="43"/>
  <c r="P23" i="43"/>
  <c r="P22" i="43"/>
  <c r="P21" i="43"/>
  <c r="P20" i="43"/>
  <c r="P19" i="43"/>
  <c r="M24" i="43"/>
  <c r="M23" i="43"/>
  <c r="M22" i="43"/>
  <c r="M21" i="43"/>
  <c r="M20" i="43"/>
  <c r="M19" i="43"/>
  <c r="J24" i="43"/>
  <c r="J23" i="43"/>
  <c r="J22" i="43"/>
  <c r="J21" i="43"/>
  <c r="J20" i="43"/>
  <c r="J19" i="43"/>
  <c r="G24" i="43"/>
  <c r="G23" i="43"/>
  <c r="G22" i="43"/>
  <c r="G21" i="43"/>
  <c r="G20" i="43"/>
  <c r="G19" i="43"/>
  <c r="D24" i="43"/>
  <c r="D23" i="43"/>
  <c r="D22" i="43"/>
  <c r="D21" i="43"/>
  <c r="D20" i="43"/>
  <c r="D19" i="43"/>
  <c r="D36" i="43"/>
  <c r="D35" i="43"/>
  <c r="D34" i="43"/>
  <c r="D33" i="43"/>
  <c r="D32" i="43"/>
  <c r="D31" i="43"/>
  <c r="G36" i="43"/>
  <c r="G35" i="43"/>
  <c r="G34" i="43"/>
  <c r="G33" i="43"/>
  <c r="G32" i="43"/>
  <c r="G31" i="43"/>
  <c r="J36" i="43"/>
  <c r="J35" i="43"/>
  <c r="J34" i="43"/>
  <c r="J33" i="43"/>
  <c r="J32" i="43"/>
  <c r="J31" i="43"/>
  <c r="M36" i="43"/>
  <c r="M35" i="43"/>
  <c r="M34" i="43"/>
  <c r="M33" i="43"/>
  <c r="M32" i="43"/>
  <c r="M31" i="43"/>
  <c r="P36" i="43"/>
  <c r="P35" i="43"/>
  <c r="P34" i="43"/>
  <c r="P33" i="43"/>
  <c r="P32" i="43"/>
  <c r="P31" i="43"/>
  <c r="S36" i="43"/>
  <c r="S35" i="43"/>
  <c r="S34" i="43"/>
  <c r="S33" i="43"/>
  <c r="S32" i="43"/>
  <c r="S31" i="43"/>
  <c r="S48" i="43"/>
  <c r="S47" i="43"/>
  <c r="S46" i="43"/>
  <c r="S45" i="43"/>
  <c r="S44" i="43"/>
  <c r="S43" i="43"/>
  <c r="P48" i="43"/>
  <c r="P47" i="43"/>
  <c r="P46" i="43"/>
  <c r="P45" i="43"/>
  <c r="P44" i="43"/>
  <c r="P43" i="43"/>
  <c r="M48" i="43"/>
  <c r="M47" i="43"/>
  <c r="M46" i="43"/>
  <c r="M45" i="43"/>
  <c r="M44" i="43"/>
  <c r="M43" i="43"/>
  <c r="J48" i="43"/>
  <c r="J47" i="43"/>
  <c r="J46" i="43"/>
  <c r="J45" i="43"/>
  <c r="J44" i="43"/>
  <c r="J43" i="43"/>
  <c r="G48" i="43"/>
  <c r="G47" i="43"/>
  <c r="G46" i="43"/>
  <c r="G45" i="43"/>
  <c r="G44" i="43"/>
  <c r="G43" i="43"/>
  <c r="D48" i="43"/>
  <c r="D47" i="43"/>
  <c r="D46" i="43"/>
  <c r="D45" i="43"/>
  <c r="D44" i="43"/>
  <c r="D43" i="43"/>
  <c r="D60" i="43"/>
  <c r="D59" i="43"/>
  <c r="D58" i="43"/>
  <c r="D57" i="43"/>
  <c r="D56" i="43"/>
  <c r="D55" i="43"/>
  <c r="G60" i="43"/>
  <c r="G59" i="43"/>
  <c r="G58" i="43"/>
  <c r="G57" i="43"/>
  <c r="G56" i="43"/>
  <c r="G55" i="43"/>
  <c r="J60" i="43"/>
  <c r="J59" i="43"/>
  <c r="J58" i="43"/>
  <c r="J57" i="43"/>
  <c r="J56" i="43"/>
  <c r="J55" i="43"/>
  <c r="M60" i="43"/>
  <c r="M59" i="43"/>
  <c r="M58" i="43"/>
  <c r="M57" i="43"/>
  <c r="M56" i="43"/>
  <c r="M55" i="43"/>
  <c r="P60" i="43"/>
  <c r="P59" i="43"/>
  <c r="P58" i="43"/>
  <c r="P57" i="43"/>
  <c r="P56" i="43"/>
  <c r="P55" i="43"/>
  <c r="S60" i="43"/>
  <c r="S59" i="43"/>
  <c r="S58" i="43"/>
  <c r="S57" i="43"/>
  <c r="S56" i="43"/>
  <c r="S55" i="43"/>
  <c r="S72" i="43"/>
  <c r="S71" i="43"/>
  <c r="S70" i="43"/>
  <c r="S69" i="43"/>
  <c r="S68" i="43"/>
  <c r="S67" i="43"/>
  <c r="P72" i="43"/>
  <c r="P71" i="43"/>
  <c r="P70" i="43"/>
  <c r="P69" i="43"/>
  <c r="P68" i="43"/>
  <c r="P67" i="43"/>
  <c r="M72" i="43"/>
  <c r="M71" i="43"/>
  <c r="M70" i="43"/>
  <c r="M69" i="43"/>
  <c r="M68" i="43"/>
  <c r="M67" i="43"/>
  <c r="J72" i="43"/>
  <c r="J71" i="43"/>
  <c r="J70" i="43"/>
  <c r="J69" i="43"/>
  <c r="J68" i="43"/>
  <c r="J67" i="43"/>
  <c r="G72" i="43"/>
  <c r="G71" i="43"/>
  <c r="G70" i="43"/>
  <c r="G69" i="43"/>
  <c r="G68" i="43"/>
  <c r="G67" i="43"/>
  <c r="D72" i="43"/>
  <c r="D71" i="43"/>
  <c r="D70" i="43"/>
  <c r="D69" i="43"/>
  <c r="D68" i="43"/>
  <c r="D67" i="43"/>
  <c r="D84" i="43"/>
  <c r="D83" i="43"/>
  <c r="D82" i="43"/>
  <c r="D81" i="43"/>
  <c r="D80" i="43"/>
  <c r="D79" i="43"/>
  <c r="G84" i="43"/>
  <c r="G83" i="43"/>
  <c r="G82" i="43"/>
  <c r="G81" i="43"/>
  <c r="G80" i="43"/>
  <c r="G79" i="43"/>
  <c r="J84" i="43"/>
  <c r="J83" i="43"/>
  <c r="J82" i="43"/>
  <c r="J81" i="43"/>
  <c r="J80" i="43"/>
  <c r="J79" i="43"/>
  <c r="M84" i="43"/>
  <c r="M83" i="43"/>
  <c r="M82" i="43"/>
  <c r="M81" i="43"/>
  <c r="M80" i="43"/>
  <c r="M79" i="43"/>
  <c r="S84" i="43"/>
  <c r="S83" i="43"/>
  <c r="S82" i="43"/>
  <c r="S81" i="43"/>
  <c r="S80" i="43"/>
  <c r="S79" i="43"/>
  <c r="P84" i="43"/>
  <c r="P83" i="43"/>
  <c r="P82" i="43"/>
  <c r="P81" i="43"/>
  <c r="P80" i="43"/>
  <c r="P79" i="43"/>
  <c r="S96" i="43"/>
  <c r="S95" i="43"/>
  <c r="S94" i="43"/>
  <c r="S93" i="43"/>
  <c r="S92" i="43"/>
  <c r="S91" i="43"/>
  <c r="P96" i="43"/>
  <c r="P95" i="43"/>
  <c r="P94" i="43"/>
  <c r="P93" i="43"/>
  <c r="P92" i="43"/>
  <c r="P91" i="43"/>
  <c r="M96" i="43"/>
  <c r="M95" i="43"/>
  <c r="M94" i="43"/>
  <c r="M93" i="43"/>
  <c r="M92" i="43"/>
  <c r="M91" i="43"/>
  <c r="J96" i="43"/>
  <c r="J95" i="43"/>
  <c r="J94" i="43"/>
  <c r="J93" i="43"/>
  <c r="J92" i="43"/>
  <c r="J91" i="43"/>
  <c r="G96" i="43"/>
  <c r="G95" i="43"/>
  <c r="G94" i="43"/>
  <c r="G93" i="43"/>
  <c r="G92" i="43"/>
  <c r="G91" i="43"/>
  <c r="D96" i="43"/>
  <c r="D95" i="43"/>
  <c r="D94" i="43"/>
  <c r="D93" i="43"/>
  <c r="D92" i="43"/>
  <c r="D91" i="43"/>
  <c r="D108" i="43"/>
  <c r="D107" i="43"/>
  <c r="D106" i="43"/>
  <c r="D105" i="43"/>
  <c r="D104" i="43"/>
  <c r="D103" i="43"/>
  <c r="G108" i="43"/>
  <c r="G107" i="43"/>
  <c r="G106" i="43"/>
  <c r="G105" i="43"/>
  <c r="G104" i="43"/>
  <c r="G103" i="43"/>
  <c r="J108" i="43"/>
  <c r="J107" i="43"/>
  <c r="J106" i="43"/>
  <c r="J105" i="43"/>
  <c r="J104" i="43"/>
  <c r="J103" i="43"/>
  <c r="M108" i="43"/>
  <c r="M107" i="43"/>
  <c r="M106" i="43"/>
  <c r="M105" i="43"/>
  <c r="M104" i="43"/>
  <c r="M103" i="43"/>
  <c r="P108" i="43"/>
  <c r="P107" i="43"/>
  <c r="P106" i="43"/>
  <c r="P105" i="43"/>
  <c r="P104" i="43"/>
  <c r="P103" i="43"/>
  <c r="S108" i="43"/>
  <c r="S107" i="43"/>
  <c r="S106" i="43"/>
  <c r="S105" i="43"/>
  <c r="S104" i="43"/>
  <c r="S103" i="43"/>
  <c r="S120" i="43"/>
  <c r="S119" i="43"/>
  <c r="S118" i="43"/>
  <c r="S117" i="43"/>
  <c r="S116" i="43"/>
  <c r="S115" i="43"/>
  <c r="P120" i="43"/>
  <c r="P119" i="43"/>
  <c r="P118" i="43"/>
  <c r="P117" i="43"/>
  <c r="P116" i="43"/>
  <c r="P115" i="43"/>
  <c r="M120" i="43"/>
  <c r="M119" i="43"/>
  <c r="M118" i="43"/>
  <c r="M117" i="43"/>
  <c r="M116" i="43"/>
  <c r="M115" i="43"/>
  <c r="J120" i="43"/>
  <c r="J119" i="43"/>
  <c r="J118" i="43"/>
  <c r="J117" i="43"/>
  <c r="J116" i="43"/>
  <c r="J115" i="43"/>
  <c r="G120" i="43"/>
  <c r="G119" i="43"/>
  <c r="G118" i="43"/>
  <c r="G117" i="43"/>
  <c r="G116" i="43"/>
  <c r="G115" i="43"/>
  <c r="D120" i="43"/>
  <c r="D119" i="43"/>
  <c r="D118" i="43"/>
  <c r="D117" i="43"/>
  <c r="D116" i="43"/>
  <c r="D115" i="43"/>
  <c r="D132" i="43"/>
  <c r="D131" i="43"/>
  <c r="D130" i="43"/>
  <c r="D129" i="43"/>
  <c r="D128" i="43"/>
  <c r="D127" i="43"/>
  <c r="G132" i="43"/>
  <c r="G131" i="43"/>
  <c r="G130" i="43"/>
  <c r="G129" i="43"/>
  <c r="G128" i="43"/>
  <c r="G127" i="43"/>
  <c r="J132" i="43"/>
  <c r="J131" i="43"/>
  <c r="J130" i="43"/>
  <c r="J129" i="43"/>
  <c r="J128" i="43"/>
  <c r="J127" i="43"/>
  <c r="M132" i="43"/>
  <c r="M131" i="43"/>
  <c r="M130" i="43"/>
  <c r="M129" i="43"/>
  <c r="M128" i="43"/>
  <c r="M127" i="43"/>
  <c r="P132" i="43"/>
  <c r="P131" i="43"/>
  <c r="P130" i="43"/>
  <c r="P129" i="43"/>
  <c r="P128" i="43"/>
  <c r="P127" i="43"/>
  <c r="S132" i="43"/>
  <c r="S131" i="43"/>
  <c r="S130" i="43"/>
  <c r="S129" i="43"/>
  <c r="S128" i="43"/>
  <c r="S127" i="43"/>
  <c r="S144" i="43"/>
  <c r="S143" i="43"/>
  <c r="S142" i="43"/>
  <c r="S141" i="43"/>
  <c r="S140" i="43"/>
  <c r="S139" i="43"/>
  <c r="P144" i="43"/>
  <c r="P143" i="43"/>
  <c r="P142" i="43"/>
  <c r="P141" i="43"/>
  <c r="P140" i="43"/>
  <c r="P139" i="43"/>
  <c r="M144" i="43"/>
  <c r="M143" i="43"/>
  <c r="M142" i="43"/>
  <c r="M141" i="43"/>
  <c r="M140" i="43"/>
  <c r="M139" i="43"/>
  <c r="J144" i="43"/>
  <c r="J143" i="43"/>
  <c r="J142" i="43"/>
  <c r="J141" i="43"/>
  <c r="J140" i="43"/>
  <c r="J139" i="43"/>
  <c r="G144" i="43"/>
  <c r="G143" i="43"/>
  <c r="G142" i="43"/>
  <c r="G141" i="43"/>
  <c r="G140" i="43"/>
  <c r="G139" i="43"/>
  <c r="D144" i="43"/>
  <c r="D143" i="43"/>
  <c r="D142" i="43"/>
  <c r="D141" i="43"/>
  <c r="D140" i="43"/>
  <c r="D139" i="43"/>
  <c r="D156" i="43"/>
  <c r="D155" i="43"/>
  <c r="D154" i="43"/>
  <c r="D153" i="43"/>
  <c r="D152" i="43"/>
  <c r="D151" i="43"/>
  <c r="G156" i="43"/>
  <c r="G155" i="43"/>
  <c r="G154" i="43"/>
  <c r="G153" i="43"/>
  <c r="G152" i="43"/>
  <c r="G151" i="43"/>
  <c r="J156" i="43"/>
  <c r="J155" i="43"/>
  <c r="J154" i="43"/>
  <c r="J153" i="43"/>
  <c r="J152" i="43"/>
  <c r="J151" i="43"/>
  <c r="M156" i="43"/>
  <c r="M155" i="43"/>
  <c r="M154" i="43"/>
  <c r="M153" i="43"/>
  <c r="M152" i="43"/>
  <c r="M151" i="43"/>
  <c r="P156" i="43"/>
  <c r="P155" i="43"/>
  <c r="P154" i="43"/>
  <c r="P153" i="43"/>
  <c r="P152" i="43"/>
  <c r="P151" i="43"/>
  <c r="S156" i="43"/>
  <c r="S155" i="43"/>
  <c r="S154" i="43"/>
  <c r="S153" i="43"/>
  <c r="S152" i="43"/>
  <c r="S151" i="43"/>
  <c r="S168" i="43"/>
  <c r="S167" i="43"/>
  <c r="S166" i="43"/>
  <c r="S165" i="43"/>
  <c r="S164" i="43"/>
  <c r="S163" i="43"/>
  <c r="P168" i="43"/>
  <c r="P167" i="43"/>
  <c r="P166" i="43"/>
  <c r="P165" i="43"/>
  <c r="P164" i="43"/>
  <c r="P163" i="43"/>
  <c r="M168" i="43"/>
  <c r="M167" i="43"/>
  <c r="M166" i="43"/>
  <c r="M165" i="43"/>
  <c r="M164" i="43"/>
  <c r="M163" i="43"/>
  <c r="J168" i="43"/>
  <c r="J167" i="43"/>
  <c r="J166" i="43"/>
  <c r="J165" i="43"/>
  <c r="J164" i="43"/>
  <c r="J163" i="43"/>
  <c r="G168" i="43"/>
  <c r="G167" i="43"/>
  <c r="G166" i="43"/>
  <c r="G165" i="43"/>
  <c r="G164" i="43"/>
  <c r="G163" i="43"/>
  <c r="D168" i="43"/>
  <c r="D167" i="43"/>
  <c r="D166" i="43"/>
  <c r="D165" i="43"/>
  <c r="D164" i="43"/>
  <c r="D163" i="43"/>
  <c r="D180" i="43"/>
  <c r="D179" i="43"/>
  <c r="D178" i="43"/>
  <c r="D177" i="43"/>
  <c r="D176" i="43"/>
  <c r="D175" i="43"/>
  <c r="G180" i="43"/>
  <c r="G179" i="43"/>
  <c r="G178" i="43"/>
  <c r="G177" i="43"/>
  <c r="G176" i="43"/>
  <c r="G175" i="43"/>
  <c r="J180" i="43"/>
  <c r="J179" i="43"/>
  <c r="J178" i="43"/>
  <c r="J177" i="43"/>
  <c r="J176" i="43"/>
  <c r="J175" i="43"/>
  <c r="M180" i="43"/>
  <c r="M179" i="43"/>
  <c r="M178" i="43"/>
  <c r="M177" i="43"/>
  <c r="M176" i="43"/>
  <c r="M175" i="43"/>
  <c r="P180" i="43"/>
  <c r="P179" i="43"/>
  <c r="P178" i="43"/>
  <c r="P177" i="43"/>
  <c r="P176" i="43"/>
  <c r="P175" i="43"/>
  <c r="S180" i="43"/>
  <c r="S179" i="43"/>
  <c r="S178" i="43"/>
  <c r="S177" i="43"/>
  <c r="S176" i="43"/>
  <c r="S175" i="43"/>
  <c r="S192" i="43"/>
  <c r="S191" i="43"/>
  <c r="S190" i="43"/>
  <c r="S189" i="43"/>
  <c r="S188" i="43"/>
  <c r="S187" i="43"/>
  <c r="P192" i="43"/>
  <c r="P191" i="43"/>
  <c r="P190" i="43"/>
  <c r="P189" i="43"/>
  <c r="P188" i="43"/>
  <c r="P187" i="43"/>
  <c r="M192" i="43"/>
  <c r="M191" i="43"/>
  <c r="M190" i="43"/>
  <c r="M189" i="43"/>
  <c r="M188" i="43"/>
  <c r="M187" i="43"/>
  <c r="J192" i="43"/>
  <c r="J191" i="43"/>
  <c r="J190" i="43"/>
  <c r="J189" i="43"/>
  <c r="J188" i="43"/>
  <c r="J187" i="43"/>
  <c r="G192" i="43"/>
  <c r="G191" i="43"/>
  <c r="G190" i="43"/>
  <c r="G189" i="43"/>
  <c r="G188" i="43"/>
  <c r="G187" i="43"/>
  <c r="D192" i="43"/>
  <c r="D191" i="43"/>
  <c r="D190" i="43"/>
  <c r="D189" i="43"/>
  <c r="D188" i="43"/>
  <c r="D187" i="43"/>
  <c r="D204" i="43"/>
  <c r="D203" i="43"/>
  <c r="D202" i="43"/>
  <c r="D201" i="43"/>
  <c r="D200" i="43"/>
  <c r="D199" i="43"/>
  <c r="G204" i="43"/>
  <c r="G203" i="43"/>
  <c r="G202" i="43"/>
  <c r="G201" i="43"/>
  <c r="G200" i="43"/>
  <c r="G199" i="43"/>
  <c r="J204" i="43"/>
  <c r="J203" i="43"/>
  <c r="J202" i="43"/>
  <c r="J201" i="43"/>
  <c r="J200" i="43"/>
  <c r="J199" i="43"/>
  <c r="M204" i="43"/>
  <c r="M203" i="43"/>
  <c r="M202" i="43"/>
  <c r="M201" i="43"/>
  <c r="M200" i="43"/>
  <c r="M199" i="43"/>
  <c r="P204" i="43"/>
  <c r="P203" i="43"/>
  <c r="P202" i="43"/>
  <c r="P201" i="43"/>
  <c r="P200" i="43"/>
  <c r="P199" i="43"/>
  <c r="P216" i="43"/>
  <c r="P215" i="43"/>
  <c r="P214" i="43"/>
  <c r="P213" i="43"/>
  <c r="P212" i="43"/>
  <c r="P211" i="43"/>
  <c r="M216" i="43"/>
  <c r="M215" i="43"/>
  <c r="M214" i="43"/>
  <c r="M213" i="43"/>
  <c r="M212" i="43"/>
  <c r="M211" i="43"/>
  <c r="J216" i="43"/>
  <c r="J215" i="43"/>
  <c r="J214" i="43"/>
  <c r="J213" i="43"/>
  <c r="J212" i="43"/>
  <c r="J211" i="43"/>
  <c r="G216" i="43"/>
  <c r="G215" i="43"/>
  <c r="G214" i="43"/>
  <c r="G213" i="43"/>
  <c r="G212" i="43"/>
  <c r="G211" i="43"/>
  <c r="D216" i="43"/>
  <c r="D215" i="43"/>
  <c r="D214" i="43"/>
  <c r="D213" i="43"/>
  <c r="D212" i="43"/>
  <c r="D211" i="43"/>
  <c r="D228" i="43"/>
  <c r="D227" i="43"/>
  <c r="D226" i="43"/>
  <c r="D225" i="43"/>
  <c r="D224" i="43"/>
  <c r="D223" i="43"/>
  <c r="G228" i="43"/>
  <c r="G227" i="43"/>
  <c r="G226" i="43"/>
  <c r="G225" i="43"/>
  <c r="G274" i="43" s="1"/>
  <c r="G224" i="43"/>
  <c r="G223" i="43"/>
  <c r="J228" i="43"/>
  <c r="J227" i="43"/>
  <c r="J226" i="43"/>
  <c r="J225" i="43"/>
  <c r="J224" i="43"/>
  <c r="J223" i="43"/>
  <c r="J272" i="43" s="1"/>
  <c r="M228" i="43"/>
  <c r="M227" i="43"/>
  <c r="M226" i="43"/>
  <c r="M225" i="43"/>
  <c r="M224" i="43"/>
  <c r="M223" i="43"/>
  <c r="P228" i="43"/>
  <c r="P227" i="43"/>
  <c r="P226" i="43"/>
  <c r="P225" i="43"/>
  <c r="P224" i="43"/>
  <c r="P223" i="43"/>
  <c r="S228" i="43"/>
  <c r="S227" i="43"/>
  <c r="S226" i="43"/>
  <c r="S225" i="43"/>
  <c r="S224" i="43"/>
  <c r="S223" i="43"/>
  <c r="S240" i="43"/>
  <c r="S239" i="43"/>
  <c r="S238" i="43"/>
  <c r="S237" i="43"/>
  <c r="S236" i="43"/>
  <c r="S235" i="43"/>
  <c r="P240" i="43"/>
  <c r="P239" i="43"/>
  <c r="P238" i="43"/>
  <c r="P237" i="43"/>
  <c r="P236" i="43"/>
  <c r="P235" i="43"/>
  <c r="M240" i="43"/>
  <c r="M239" i="43"/>
  <c r="M238" i="43"/>
  <c r="M237" i="43"/>
  <c r="M236" i="43"/>
  <c r="M235" i="43"/>
  <c r="J240" i="43"/>
  <c r="J239" i="43"/>
  <c r="J238" i="43"/>
  <c r="J237" i="43"/>
  <c r="J236" i="43"/>
  <c r="J235" i="43"/>
  <c r="G240" i="43"/>
  <c r="G239" i="43"/>
  <c r="G238" i="43"/>
  <c r="G237" i="43"/>
  <c r="G236" i="43"/>
  <c r="G235" i="43"/>
  <c r="D240" i="43"/>
  <c r="D239" i="43"/>
  <c r="D238" i="43"/>
  <c r="D237" i="43"/>
  <c r="D236" i="43"/>
  <c r="D235" i="43"/>
  <c r="D252" i="43"/>
  <c r="D251" i="43"/>
  <c r="D250" i="43"/>
  <c r="D249" i="43"/>
  <c r="D248" i="43"/>
  <c r="D247" i="43"/>
  <c r="G252" i="43"/>
  <c r="G251" i="43"/>
  <c r="G250" i="43"/>
  <c r="G249" i="43"/>
  <c r="G248" i="43"/>
  <c r="G247" i="43"/>
  <c r="J252" i="43"/>
  <c r="J251" i="43"/>
  <c r="J250" i="43"/>
  <c r="J249" i="43"/>
  <c r="J248" i="43"/>
  <c r="J247" i="43"/>
  <c r="M252" i="43"/>
  <c r="M251" i="43"/>
  <c r="M250" i="43"/>
  <c r="M249" i="43"/>
  <c r="M248" i="43"/>
  <c r="M247" i="43"/>
  <c r="P252" i="43"/>
  <c r="P251" i="43"/>
  <c r="P250" i="43"/>
  <c r="P249" i="43"/>
  <c r="P248" i="43"/>
  <c r="P247" i="43"/>
  <c r="S252" i="43"/>
  <c r="S251" i="43"/>
  <c r="S250" i="43"/>
  <c r="S249" i="43"/>
  <c r="S248" i="43"/>
  <c r="S247" i="43"/>
  <c r="S264" i="43"/>
  <c r="S263" i="43"/>
  <c r="S262" i="43"/>
  <c r="S261" i="43"/>
  <c r="S260" i="43"/>
  <c r="S259" i="43"/>
  <c r="P264" i="43"/>
  <c r="P263" i="43"/>
  <c r="P262" i="43"/>
  <c r="P261" i="43"/>
  <c r="P260" i="43"/>
  <c r="P259" i="43"/>
  <c r="M264" i="43"/>
  <c r="M263" i="43"/>
  <c r="M262" i="43"/>
  <c r="M261" i="43"/>
  <c r="M260" i="43"/>
  <c r="M259" i="43"/>
  <c r="J264" i="43"/>
  <c r="J263" i="43"/>
  <c r="J262" i="43"/>
  <c r="J261" i="43"/>
  <c r="J260" i="43"/>
  <c r="J259" i="43"/>
  <c r="G264" i="43"/>
  <c r="G263" i="43"/>
  <c r="G262" i="43"/>
  <c r="G261" i="43"/>
  <c r="G260" i="43"/>
  <c r="G259" i="43"/>
  <c r="D260" i="43"/>
  <c r="D261" i="43"/>
  <c r="D262" i="43"/>
  <c r="D263" i="43"/>
  <c r="D264" i="43"/>
  <c r="U14" i="57"/>
  <c r="T14" i="57"/>
  <c r="U13" i="57"/>
  <c r="T13" i="57"/>
  <c r="U12" i="57"/>
  <c r="T12" i="57"/>
  <c r="U11" i="57"/>
  <c r="T11" i="57"/>
  <c r="U10" i="57"/>
  <c r="T10" i="57"/>
  <c r="U9" i="57"/>
  <c r="T9" i="57"/>
  <c r="U8" i="57"/>
  <c r="T8" i="57"/>
  <c r="U7" i="57"/>
  <c r="T7" i="57"/>
  <c r="U6" i="57"/>
  <c r="T6" i="57"/>
  <c r="U30" i="57"/>
  <c r="T30" i="57"/>
  <c r="U29" i="57"/>
  <c r="T29" i="57"/>
  <c r="U28" i="57"/>
  <c r="T28" i="57"/>
  <c r="U27" i="57"/>
  <c r="T27" i="57"/>
  <c r="U26" i="57"/>
  <c r="T26" i="57"/>
  <c r="U25" i="57"/>
  <c r="T25" i="57"/>
  <c r="U24" i="57"/>
  <c r="T24" i="57"/>
  <c r="U23" i="57"/>
  <c r="T23" i="57"/>
  <c r="U22" i="57"/>
  <c r="U359" i="57" s="1"/>
  <c r="T22" i="57"/>
  <c r="U46" i="57"/>
  <c r="T46" i="57"/>
  <c r="U45" i="57"/>
  <c r="T45" i="57"/>
  <c r="U44" i="57"/>
  <c r="T44" i="57"/>
  <c r="U43" i="57"/>
  <c r="T43" i="57"/>
  <c r="U42" i="57"/>
  <c r="T42" i="57"/>
  <c r="U41" i="57"/>
  <c r="T41" i="57"/>
  <c r="U40" i="57"/>
  <c r="T40" i="57"/>
  <c r="U39" i="57"/>
  <c r="T39" i="57"/>
  <c r="U38" i="57"/>
  <c r="T38" i="57"/>
  <c r="U62" i="57"/>
  <c r="T62" i="57"/>
  <c r="U61" i="57"/>
  <c r="T61" i="57"/>
  <c r="U60" i="57"/>
  <c r="T60" i="57"/>
  <c r="U59" i="57"/>
  <c r="T59" i="57"/>
  <c r="U58" i="57"/>
  <c r="T58" i="57"/>
  <c r="U57" i="57"/>
  <c r="T57" i="57"/>
  <c r="U56" i="57"/>
  <c r="T56" i="57"/>
  <c r="U55" i="57"/>
  <c r="T55" i="57"/>
  <c r="U54" i="57"/>
  <c r="T54" i="57"/>
  <c r="U78" i="57"/>
  <c r="T78" i="57"/>
  <c r="U77" i="57"/>
  <c r="T77" i="57"/>
  <c r="U76" i="57"/>
  <c r="T76" i="57"/>
  <c r="U75" i="57"/>
  <c r="T75" i="57"/>
  <c r="U74" i="57"/>
  <c r="T74" i="57"/>
  <c r="U73" i="57"/>
  <c r="T73" i="57"/>
  <c r="U72" i="57"/>
  <c r="T72" i="57"/>
  <c r="U71" i="57"/>
  <c r="T71" i="57"/>
  <c r="U70" i="57"/>
  <c r="T70" i="57"/>
  <c r="U94" i="57"/>
  <c r="T94" i="57"/>
  <c r="U93" i="57"/>
  <c r="T93" i="57"/>
  <c r="U92" i="57"/>
  <c r="T92" i="57"/>
  <c r="U91" i="57"/>
  <c r="T91" i="57"/>
  <c r="U90" i="57"/>
  <c r="T90" i="57"/>
  <c r="U89" i="57"/>
  <c r="T89" i="57"/>
  <c r="U88" i="57"/>
  <c r="T88" i="57"/>
  <c r="U87" i="57"/>
  <c r="T87" i="57"/>
  <c r="U86" i="57"/>
  <c r="T86" i="57"/>
  <c r="U110" i="57"/>
  <c r="T110" i="57"/>
  <c r="U109" i="57"/>
  <c r="T109" i="57"/>
  <c r="U108" i="57"/>
  <c r="T108" i="57"/>
  <c r="U107" i="57"/>
  <c r="T107" i="57"/>
  <c r="U106" i="57"/>
  <c r="T106" i="57"/>
  <c r="U105" i="57"/>
  <c r="T105" i="57"/>
  <c r="U104" i="57"/>
  <c r="T104" i="57"/>
  <c r="U103" i="57"/>
  <c r="T103" i="57"/>
  <c r="U102" i="57"/>
  <c r="T102" i="57"/>
  <c r="U126" i="57"/>
  <c r="T126" i="57"/>
  <c r="U125" i="57"/>
  <c r="T125" i="57"/>
  <c r="U124" i="57"/>
  <c r="T124" i="57"/>
  <c r="U123" i="57"/>
  <c r="T123" i="57"/>
  <c r="U122" i="57"/>
  <c r="T122" i="57"/>
  <c r="U121" i="57"/>
  <c r="T121" i="57"/>
  <c r="U120" i="57"/>
  <c r="T120" i="57"/>
  <c r="U119" i="57"/>
  <c r="T119" i="57"/>
  <c r="U118" i="57"/>
  <c r="T118" i="57"/>
  <c r="U142" i="57"/>
  <c r="T142" i="57"/>
  <c r="U141" i="57"/>
  <c r="T141" i="57"/>
  <c r="U140" i="57"/>
  <c r="T140" i="57"/>
  <c r="U139" i="57"/>
  <c r="T139" i="57"/>
  <c r="U138" i="57"/>
  <c r="T138" i="57"/>
  <c r="U137" i="57"/>
  <c r="T137" i="57"/>
  <c r="U136" i="57"/>
  <c r="T136" i="57"/>
  <c r="U135" i="57"/>
  <c r="T135" i="57"/>
  <c r="U134" i="57"/>
  <c r="T134" i="57"/>
  <c r="U158" i="57"/>
  <c r="T158" i="57"/>
  <c r="U157" i="57"/>
  <c r="T157" i="57"/>
  <c r="U156" i="57"/>
  <c r="T156" i="57"/>
  <c r="U155" i="57"/>
  <c r="T155" i="57"/>
  <c r="U154" i="57"/>
  <c r="T154" i="57"/>
  <c r="U153" i="57"/>
  <c r="T153" i="57"/>
  <c r="U152" i="57"/>
  <c r="T152" i="57"/>
  <c r="U151" i="57"/>
  <c r="T151" i="57"/>
  <c r="U150" i="57"/>
  <c r="T150" i="57"/>
  <c r="U174" i="57"/>
  <c r="T174" i="57"/>
  <c r="U173" i="57"/>
  <c r="T173" i="57"/>
  <c r="U172" i="57"/>
  <c r="T172" i="57"/>
  <c r="U171" i="57"/>
  <c r="T171" i="57"/>
  <c r="U170" i="57"/>
  <c r="T170" i="57"/>
  <c r="U169" i="57"/>
  <c r="T169" i="57"/>
  <c r="U168" i="57"/>
  <c r="T168" i="57"/>
  <c r="U167" i="57"/>
  <c r="T167" i="57"/>
  <c r="U166" i="57"/>
  <c r="T166" i="57"/>
  <c r="U190" i="57"/>
  <c r="T190" i="57"/>
  <c r="U189" i="57"/>
  <c r="T189" i="57"/>
  <c r="U188" i="57"/>
  <c r="T188" i="57"/>
  <c r="U187" i="57"/>
  <c r="T187" i="57"/>
  <c r="U186" i="57"/>
  <c r="T186" i="57"/>
  <c r="U185" i="57"/>
  <c r="T185" i="57"/>
  <c r="U184" i="57"/>
  <c r="T184" i="57"/>
  <c r="U183" i="57"/>
  <c r="T183" i="57"/>
  <c r="U182" i="57"/>
  <c r="T182" i="57"/>
  <c r="U206" i="57"/>
  <c r="T206" i="57"/>
  <c r="U205" i="57"/>
  <c r="T205" i="57"/>
  <c r="U204" i="57"/>
  <c r="T204" i="57"/>
  <c r="U203" i="57"/>
  <c r="T203" i="57"/>
  <c r="U202" i="57"/>
  <c r="T202" i="57"/>
  <c r="U201" i="57"/>
  <c r="T201" i="57"/>
  <c r="U200" i="57"/>
  <c r="T200" i="57"/>
  <c r="U199" i="57"/>
  <c r="T199" i="57"/>
  <c r="U198" i="57"/>
  <c r="T198" i="57"/>
  <c r="U222" i="57"/>
  <c r="T222" i="57"/>
  <c r="U221" i="57"/>
  <c r="T221" i="57"/>
  <c r="U220" i="57"/>
  <c r="T220" i="57"/>
  <c r="U219" i="57"/>
  <c r="T219" i="57"/>
  <c r="U218" i="57"/>
  <c r="T218" i="57"/>
  <c r="U217" i="57"/>
  <c r="T217" i="57"/>
  <c r="U216" i="57"/>
  <c r="T216" i="57"/>
  <c r="U215" i="57"/>
  <c r="T215" i="57"/>
  <c r="U214" i="57"/>
  <c r="T214" i="57"/>
  <c r="U238" i="57"/>
  <c r="T238" i="57"/>
  <c r="U237" i="57"/>
  <c r="T237" i="57"/>
  <c r="U236" i="57"/>
  <c r="T236" i="57"/>
  <c r="U235" i="57"/>
  <c r="T235" i="57"/>
  <c r="U234" i="57"/>
  <c r="T234" i="57"/>
  <c r="U233" i="57"/>
  <c r="T233" i="57"/>
  <c r="U232" i="57"/>
  <c r="T232" i="57"/>
  <c r="U231" i="57"/>
  <c r="T231" i="57"/>
  <c r="U230" i="57"/>
  <c r="T230" i="57"/>
  <c r="U254" i="57"/>
  <c r="T254" i="57"/>
  <c r="U253" i="57"/>
  <c r="T253" i="57"/>
  <c r="U252" i="57"/>
  <c r="T252" i="57"/>
  <c r="U251" i="57"/>
  <c r="T251" i="57"/>
  <c r="U250" i="57"/>
  <c r="T250" i="57"/>
  <c r="U249" i="57"/>
  <c r="T249" i="57"/>
  <c r="U248" i="57"/>
  <c r="T248" i="57"/>
  <c r="U247" i="57"/>
  <c r="T247" i="57"/>
  <c r="U246" i="57"/>
  <c r="T246" i="57"/>
  <c r="U270" i="57"/>
  <c r="T270" i="57"/>
  <c r="U269" i="57"/>
  <c r="T269" i="57"/>
  <c r="U268" i="57"/>
  <c r="T268" i="57"/>
  <c r="U267" i="57"/>
  <c r="T267" i="57"/>
  <c r="U266" i="57"/>
  <c r="T266" i="57"/>
  <c r="U265" i="57"/>
  <c r="T265" i="57"/>
  <c r="U264" i="57"/>
  <c r="T264" i="57"/>
  <c r="U263" i="57"/>
  <c r="T263" i="57"/>
  <c r="U262" i="57"/>
  <c r="T262" i="57"/>
  <c r="U286" i="57"/>
  <c r="T286" i="57"/>
  <c r="U285" i="57"/>
  <c r="T285" i="57"/>
  <c r="U284" i="57"/>
  <c r="T284" i="57"/>
  <c r="U283" i="57"/>
  <c r="T283" i="57"/>
  <c r="U282" i="57"/>
  <c r="T282" i="57"/>
  <c r="U281" i="57"/>
  <c r="T281" i="57"/>
  <c r="U280" i="57"/>
  <c r="T280" i="57"/>
  <c r="U279" i="57"/>
  <c r="T279" i="57"/>
  <c r="U278" i="57"/>
  <c r="T278" i="57"/>
  <c r="U302" i="57"/>
  <c r="T302" i="57"/>
  <c r="U301" i="57"/>
  <c r="T301" i="57"/>
  <c r="U300" i="57"/>
  <c r="T300" i="57"/>
  <c r="U299" i="57"/>
  <c r="T299" i="57"/>
  <c r="U298" i="57"/>
  <c r="T298" i="57"/>
  <c r="U297" i="57"/>
  <c r="T297" i="57"/>
  <c r="U296" i="57"/>
  <c r="T296" i="57"/>
  <c r="U295" i="57"/>
  <c r="T295" i="57"/>
  <c r="U294" i="57"/>
  <c r="T294" i="57"/>
  <c r="U318" i="57"/>
  <c r="T318" i="57"/>
  <c r="U317" i="57"/>
  <c r="T317" i="57"/>
  <c r="U316" i="57"/>
  <c r="T316" i="57"/>
  <c r="U315" i="57"/>
  <c r="T315" i="57"/>
  <c r="U314" i="57"/>
  <c r="T314" i="57"/>
  <c r="U313" i="57"/>
  <c r="T313" i="57"/>
  <c r="U312" i="57"/>
  <c r="T312" i="57"/>
  <c r="U311" i="57"/>
  <c r="T311" i="57"/>
  <c r="U310" i="57"/>
  <c r="T310" i="57"/>
  <c r="U334" i="57"/>
  <c r="T334" i="57"/>
  <c r="U333" i="57"/>
  <c r="T333" i="57"/>
  <c r="U332" i="57"/>
  <c r="T332" i="57"/>
  <c r="U331" i="57"/>
  <c r="T331" i="57"/>
  <c r="U330" i="57"/>
  <c r="T330" i="57"/>
  <c r="U329" i="57"/>
  <c r="T329" i="57"/>
  <c r="U328" i="57"/>
  <c r="T328" i="57"/>
  <c r="U327" i="57"/>
  <c r="T327" i="57"/>
  <c r="U326" i="57"/>
  <c r="T326" i="57"/>
  <c r="T343" i="57"/>
  <c r="T360" i="57" s="1"/>
  <c r="U343" i="57"/>
  <c r="T344" i="57"/>
  <c r="U344" i="57"/>
  <c r="T345" i="57"/>
  <c r="U345" i="57"/>
  <c r="T346" i="57"/>
  <c r="U346" i="57"/>
  <c r="T347" i="57"/>
  <c r="U347" i="57"/>
  <c r="T348" i="57"/>
  <c r="U348" i="57"/>
  <c r="T349" i="57"/>
  <c r="U349" i="57"/>
  <c r="T350" i="57"/>
  <c r="U350" i="57"/>
  <c r="U342" i="57"/>
  <c r="T342" i="57"/>
  <c r="B273" i="43"/>
  <c r="C273" i="43"/>
  <c r="E273" i="43"/>
  <c r="F273" i="43"/>
  <c r="H273" i="43"/>
  <c r="I273" i="43"/>
  <c r="K273" i="43"/>
  <c r="L273" i="43"/>
  <c r="M273" i="43"/>
  <c r="N273" i="43"/>
  <c r="O273" i="43"/>
  <c r="P273" i="43"/>
  <c r="Q273" i="43"/>
  <c r="R273" i="43"/>
  <c r="B274" i="43"/>
  <c r="C274" i="43"/>
  <c r="E274" i="43"/>
  <c r="F274" i="43"/>
  <c r="H274" i="43"/>
  <c r="I274" i="43"/>
  <c r="K274" i="43"/>
  <c r="L274" i="43"/>
  <c r="N274" i="43"/>
  <c r="O274" i="43"/>
  <c r="Q274" i="43"/>
  <c r="R274" i="43"/>
  <c r="B275" i="43"/>
  <c r="C275" i="43"/>
  <c r="E275" i="43"/>
  <c r="F275" i="43"/>
  <c r="G275" i="43"/>
  <c r="H275" i="43"/>
  <c r="I275" i="43"/>
  <c r="J275" i="43"/>
  <c r="K275" i="43"/>
  <c r="L275" i="43"/>
  <c r="M275" i="43"/>
  <c r="N275" i="43"/>
  <c r="O275" i="43"/>
  <c r="Q275" i="43"/>
  <c r="R275" i="43"/>
  <c r="B276" i="43"/>
  <c r="C276" i="43"/>
  <c r="E276" i="43"/>
  <c r="F276" i="43"/>
  <c r="G276" i="43"/>
  <c r="H276" i="43"/>
  <c r="I276" i="43"/>
  <c r="K276" i="43"/>
  <c r="L276" i="43"/>
  <c r="N276" i="43"/>
  <c r="O276" i="43"/>
  <c r="Q276" i="43"/>
  <c r="R276" i="43"/>
  <c r="B277" i="43"/>
  <c r="C277" i="43"/>
  <c r="D277" i="43"/>
  <c r="E277" i="43"/>
  <c r="F277" i="43"/>
  <c r="G277" i="43"/>
  <c r="H277" i="43"/>
  <c r="I277" i="43"/>
  <c r="J277" i="43"/>
  <c r="K277" i="43"/>
  <c r="L277" i="43"/>
  <c r="N277" i="43"/>
  <c r="O277" i="43"/>
  <c r="P277" i="43"/>
  <c r="Q277" i="43"/>
  <c r="R277" i="43"/>
  <c r="C272" i="43"/>
  <c r="E272" i="43"/>
  <c r="E278" i="43" s="1"/>
  <c r="F272" i="43"/>
  <c r="H272" i="43"/>
  <c r="I272" i="43"/>
  <c r="K272" i="43"/>
  <c r="L272" i="43"/>
  <c r="N272" i="43"/>
  <c r="O272" i="43"/>
  <c r="Q272" i="43"/>
  <c r="R272" i="43"/>
  <c r="B272" i="43"/>
  <c r="B360" i="57"/>
  <c r="C360" i="57"/>
  <c r="E360" i="57"/>
  <c r="F360" i="57"/>
  <c r="H360" i="57"/>
  <c r="I360" i="57"/>
  <c r="K360" i="57"/>
  <c r="L360" i="57"/>
  <c r="N360" i="57"/>
  <c r="O360" i="57"/>
  <c r="Q360" i="57"/>
  <c r="R360" i="57"/>
  <c r="B361" i="57"/>
  <c r="C361" i="57"/>
  <c r="E361" i="57"/>
  <c r="F361" i="57"/>
  <c r="H361" i="57"/>
  <c r="I361" i="57"/>
  <c r="K361" i="57"/>
  <c r="L361" i="57"/>
  <c r="N361" i="57"/>
  <c r="O361" i="57"/>
  <c r="Q361" i="57"/>
  <c r="R361" i="57"/>
  <c r="B362" i="57"/>
  <c r="C362" i="57"/>
  <c r="E362" i="57"/>
  <c r="F362" i="57"/>
  <c r="H362" i="57"/>
  <c r="I362" i="57"/>
  <c r="K362" i="57"/>
  <c r="L362" i="57"/>
  <c r="N362" i="57"/>
  <c r="O362" i="57"/>
  <c r="Q362" i="57"/>
  <c r="R362" i="57"/>
  <c r="B363" i="57"/>
  <c r="C363" i="57"/>
  <c r="E363" i="57"/>
  <c r="F363" i="57"/>
  <c r="H363" i="57"/>
  <c r="I363" i="57"/>
  <c r="K363" i="57"/>
  <c r="L363" i="57"/>
  <c r="N363" i="57"/>
  <c r="O363" i="57"/>
  <c r="Q363" i="57"/>
  <c r="R363" i="57"/>
  <c r="B364" i="57"/>
  <c r="C364" i="57"/>
  <c r="E364" i="57"/>
  <c r="F364" i="57"/>
  <c r="H364" i="57"/>
  <c r="I364" i="57"/>
  <c r="K364" i="57"/>
  <c r="L364" i="57"/>
  <c r="N364" i="57"/>
  <c r="O364" i="57"/>
  <c r="Q364" i="57"/>
  <c r="R364" i="57"/>
  <c r="B365" i="57"/>
  <c r="C365" i="57"/>
  <c r="E365" i="57"/>
  <c r="F365" i="57"/>
  <c r="H365" i="57"/>
  <c r="I365" i="57"/>
  <c r="K365" i="57"/>
  <c r="L365" i="57"/>
  <c r="N365" i="57"/>
  <c r="O365" i="57"/>
  <c r="Q365" i="57"/>
  <c r="R365" i="57"/>
  <c r="T365" i="57"/>
  <c r="U365" i="57"/>
  <c r="B366" i="57"/>
  <c r="C366" i="57"/>
  <c r="E366" i="57"/>
  <c r="F366" i="57"/>
  <c r="H366" i="57"/>
  <c r="I366" i="57"/>
  <c r="K366" i="57"/>
  <c r="L366" i="57"/>
  <c r="N366" i="57"/>
  <c r="O366" i="57"/>
  <c r="Q366" i="57"/>
  <c r="R366" i="57"/>
  <c r="T366" i="57"/>
  <c r="B367" i="57"/>
  <c r="C367" i="57"/>
  <c r="E367" i="57"/>
  <c r="F367" i="57"/>
  <c r="H367" i="57"/>
  <c r="I367" i="57"/>
  <c r="K367" i="57"/>
  <c r="L367" i="57"/>
  <c r="N367" i="57"/>
  <c r="O367" i="57"/>
  <c r="Q367" i="57"/>
  <c r="R367" i="57"/>
  <c r="C359" i="57"/>
  <c r="E359" i="57"/>
  <c r="F359" i="57"/>
  <c r="H359" i="57"/>
  <c r="I359" i="57"/>
  <c r="K359" i="57"/>
  <c r="L359" i="57"/>
  <c r="N359" i="57"/>
  <c r="O359" i="57"/>
  <c r="Q359" i="57"/>
  <c r="R359" i="57"/>
  <c r="B359" i="57"/>
  <c r="B368" i="57" s="1"/>
  <c r="D338" i="31"/>
  <c r="E338" i="31" s="1"/>
  <c r="F338" i="31" s="1"/>
  <c r="G338" i="31" s="1"/>
  <c r="H338" i="31" s="1"/>
  <c r="C339" i="31"/>
  <c r="U367" i="57" l="1"/>
  <c r="M276" i="43"/>
  <c r="I278" i="43"/>
  <c r="T364" i="57"/>
  <c r="P275" i="43"/>
  <c r="M277" i="43"/>
  <c r="D275" i="43"/>
  <c r="R368" i="57"/>
  <c r="N278" i="43"/>
  <c r="T359" i="57"/>
  <c r="T212" i="28"/>
  <c r="Q368" i="57"/>
  <c r="E368" i="57"/>
  <c r="R278" i="43"/>
  <c r="H278" i="43"/>
  <c r="N368" i="57"/>
  <c r="H368" i="57"/>
  <c r="Q278" i="43"/>
  <c r="K278" i="43"/>
  <c r="J273" i="43"/>
  <c r="T209" i="31"/>
  <c r="U363" i="57"/>
  <c r="P276" i="43"/>
  <c r="D276" i="43"/>
  <c r="P274" i="43"/>
  <c r="D274" i="43"/>
  <c r="T362" i="57"/>
  <c r="G273" i="43"/>
  <c r="T367" i="57"/>
  <c r="G272" i="43"/>
  <c r="G278" i="43" s="1"/>
  <c r="M272" i="43"/>
  <c r="J276" i="43"/>
  <c r="J278" i="43" s="1"/>
  <c r="J274" i="43"/>
  <c r="P272" i="43"/>
  <c r="P278" i="43" s="1"/>
  <c r="N209" i="31"/>
  <c r="X209" i="31" s="1"/>
  <c r="D273" i="43"/>
  <c r="O278" i="43"/>
  <c r="L278" i="43"/>
  <c r="M274" i="43"/>
  <c r="M278" i="43" s="1"/>
  <c r="F278" i="43"/>
  <c r="C278" i="43"/>
  <c r="U366" i="57"/>
  <c r="O368" i="57"/>
  <c r="U361" i="57"/>
  <c r="I368" i="57"/>
  <c r="F368" i="57"/>
  <c r="C368" i="57"/>
  <c r="L368" i="57"/>
  <c r="K209" i="31"/>
  <c r="W209" i="31" s="1"/>
  <c r="K368" i="57"/>
  <c r="U364" i="57"/>
  <c r="T363" i="57"/>
  <c r="U360" i="57"/>
  <c r="U362" i="57"/>
  <c r="T361" i="57"/>
  <c r="K338" i="31"/>
  <c r="T368" i="57" l="1"/>
  <c r="U368" i="57"/>
  <c r="R338" i="31"/>
  <c r="W338" i="31" s="1"/>
  <c r="S338" i="31"/>
  <c r="T338" i="31" l="1"/>
  <c r="AA10" i="59" l="1"/>
  <c r="AA11" i="59" s="1"/>
  <c r="AV35" i="22" l="1"/>
  <c r="AV36" i="22"/>
  <c r="AV37" i="22"/>
  <c r="AV38" i="22"/>
  <c r="AV39" i="22"/>
  <c r="AV40" i="22"/>
  <c r="AV41" i="22"/>
  <c r="AV34" i="22"/>
  <c r="AV28" i="22"/>
  <c r="AV42" i="22" s="1"/>
  <c r="AW7" i="22"/>
  <c r="AW8" i="22"/>
  <c r="AW9" i="22"/>
  <c r="AW10" i="22"/>
  <c r="AW11" i="22"/>
  <c r="AW12" i="22"/>
  <c r="AW13" i="22"/>
  <c r="AW14" i="22"/>
  <c r="AW6" i="22"/>
  <c r="AW24" i="22" l="1"/>
  <c r="AW39" i="22"/>
  <c r="AW34" i="22"/>
  <c r="AW38" i="22"/>
  <c r="AW25" i="22"/>
  <c r="AW40" i="22"/>
  <c r="AW42" i="22"/>
  <c r="AW41" i="22"/>
  <c r="AW37" i="22"/>
  <c r="AW36" i="22"/>
  <c r="AW35" i="22"/>
  <c r="AW22" i="22"/>
  <c r="AW21" i="22"/>
  <c r="AW20" i="22"/>
  <c r="AW27" i="22"/>
  <c r="AW23" i="22"/>
  <c r="AW28" i="22"/>
  <c r="AW26" i="22"/>
  <c r="H1095" i="65"/>
  <c r="G1095" i="65"/>
  <c r="E1095" i="65"/>
  <c r="D1095" i="65"/>
  <c r="H1094" i="65"/>
  <c r="G1094" i="65"/>
  <c r="E1094" i="65"/>
  <c r="D1094" i="65"/>
  <c r="H1093" i="65"/>
  <c r="G1093" i="65"/>
  <c r="E1093" i="65"/>
  <c r="D1093" i="65"/>
  <c r="H1092" i="65"/>
  <c r="G1092" i="65"/>
  <c r="E1092" i="65"/>
  <c r="D1092" i="65"/>
  <c r="H1091" i="65"/>
  <c r="G1091" i="65"/>
  <c r="E1091" i="65"/>
  <c r="D1091" i="65"/>
  <c r="H1090" i="65"/>
  <c r="G1090" i="65"/>
  <c r="E1090" i="65"/>
  <c r="D1090" i="65"/>
  <c r="H1089" i="65"/>
  <c r="G1089" i="65"/>
  <c r="E1089" i="65"/>
  <c r="D1089" i="65"/>
  <c r="H1088" i="65"/>
  <c r="G1088" i="65"/>
  <c r="E1088" i="65"/>
  <c r="D1088" i="65"/>
  <c r="H1087" i="65"/>
  <c r="G1087" i="65"/>
  <c r="E1087" i="65"/>
  <c r="D1087" i="65"/>
  <c r="H1086" i="65"/>
  <c r="G1086" i="65"/>
  <c r="E1086" i="65"/>
  <c r="D1086" i="65"/>
  <c r="H1085" i="65"/>
  <c r="G1085" i="65"/>
  <c r="E1085" i="65"/>
  <c r="D1085" i="65"/>
  <c r="H1084" i="65"/>
  <c r="G1084" i="65"/>
  <c r="E1084" i="65"/>
  <c r="D1084" i="65"/>
  <c r="H1083" i="65"/>
  <c r="G1083" i="65"/>
  <c r="E1083" i="65"/>
  <c r="D1083" i="65"/>
  <c r="H1082" i="65"/>
  <c r="G1082" i="65"/>
  <c r="E1082" i="65"/>
  <c r="D1082" i="65"/>
  <c r="H1081" i="65"/>
  <c r="G1081" i="65"/>
  <c r="E1081" i="65"/>
  <c r="D1081" i="65"/>
  <c r="H1080" i="65"/>
  <c r="G1080" i="65"/>
  <c r="E1080" i="65"/>
  <c r="D1080" i="65"/>
  <c r="H1079" i="65"/>
  <c r="G1079" i="65"/>
  <c r="E1079" i="65"/>
  <c r="D1079" i="65"/>
  <c r="H1078" i="65"/>
  <c r="G1078" i="65"/>
  <c r="E1078" i="65"/>
  <c r="D1078" i="65"/>
  <c r="H1077" i="65"/>
  <c r="G1077" i="65"/>
  <c r="E1077" i="65"/>
  <c r="D1077" i="65"/>
  <c r="H1076" i="65"/>
  <c r="G1076" i="65"/>
  <c r="E1076" i="65"/>
  <c r="D1076" i="65"/>
  <c r="H1075" i="65"/>
  <c r="G1075" i="65"/>
  <c r="E1075" i="65"/>
  <c r="D1075" i="65"/>
  <c r="H1074" i="65"/>
  <c r="G1074" i="65"/>
  <c r="E1074" i="65"/>
  <c r="D1074" i="65"/>
  <c r="H1073" i="65"/>
  <c r="G1073" i="65"/>
  <c r="E1073" i="65"/>
  <c r="D1073" i="65"/>
  <c r="H1072" i="65"/>
  <c r="G1072" i="65"/>
  <c r="E1072" i="65"/>
  <c r="D1072" i="65"/>
  <c r="H1071" i="65"/>
  <c r="G1071" i="65"/>
  <c r="E1071" i="65"/>
  <c r="D1071" i="65"/>
  <c r="H1070" i="65"/>
  <c r="G1070" i="65"/>
  <c r="E1070" i="65"/>
  <c r="D1070" i="65"/>
  <c r="H1069" i="65"/>
  <c r="G1069" i="65"/>
  <c r="E1069" i="65"/>
  <c r="D1069" i="65"/>
  <c r="H1068" i="65"/>
  <c r="G1068" i="65"/>
  <c r="E1068" i="65"/>
  <c r="D1068" i="65"/>
  <c r="H1067" i="65"/>
  <c r="G1067" i="65"/>
  <c r="E1067" i="65"/>
  <c r="D1067" i="65"/>
  <c r="H1066" i="65"/>
  <c r="G1066" i="65"/>
  <c r="E1066" i="65"/>
  <c r="D1066" i="65"/>
  <c r="H1065" i="65"/>
  <c r="G1065" i="65"/>
  <c r="E1065" i="65"/>
  <c r="D1065" i="65"/>
  <c r="H1064" i="65"/>
  <c r="G1064" i="65"/>
  <c r="E1064" i="65"/>
  <c r="D1064" i="65"/>
  <c r="H1063" i="65"/>
  <c r="G1063" i="65"/>
  <c r="E1063" i="65"/>
  <c r="D1063" i="65"/>
  <c r="H1062" i="65"/>
  <c r="G1062" i="65"/>
  <c r="E1062" i="65"/>
  <c r="D1062" i="65"/>
  <c r="H1061" i="65"/>
  <c r="G1061" i="65"/>
  <c r="E1061" i="65"/>
  <c r="D1061" i="65"/>
  <c r="H1060" i="65"/>
  <c r="G1060" i="65"/>
  <c r="E1060" i="65"/>
  <c r="D1060" i="65"/>
  <c r="H1059" i="65"/>
  <c r="G1059" i="65"/>
  <c r="E1059" i="65"/>
  <c r="D1059" i="65"/>
  <c r="H1058" i="65"/>
  <c r="G1058" i="65"/>
  <c r="E1058" i="65"/>
  <c r="D1058" i="65"/>
  <c r="H1057" i="65"/>
  <c r="G1057" i="65"/>
  <c r="E1057" i="65"/>
  <c r="D1057" i="65"/>
  <c r="H1056" i="65"/>
  <c r="G1056" i="65"/>
  <c r="E1056" i="65"/>
  <c r="D1056" i="65"/>
  <c r="H1055" i="65"/>
  <c r="G1055" i="65"/>
  <c r="E1055" i="65"/>
  <c r="D1055" i="65"/>
  <c r="H1047" i="65"/>
  <c r="G1047" i="65"/>
  <c r="E1047" i="65"/>
  <c r="D1047" i="65"/>
  <c r="K1046" i="65"/>
  <c r="J1046" i="65"/>
  <c r="I1046" i="65"/>
  <c r="F1046" i="65"/>
  <c r="L1046" i="65" s="1"/>
  <c r="K1045" i="65"/>
  <c r="J1045" i="65"/>
  <c r="I1045" i="65"/>
  <c r="F1045" i="65"/>
  <c r="K1044" i="65"/>
  <c r="J1044" i="65"/>
  <c r="I1044" i="65"/>
  <c r="F1044" i="65"/>
  <c r="L1044" i="65" s="1"/>
  <c r="K1043" i="65"/>
  <c r="J1043" i="65"/>
  <c r="I1043" i="65"/>
  <c r="F1043" i="65"/>
  <c r="K1042" i="65"/>
  <c r="J1042" i="65"/>
  <c r="I1042" i="65"/>
  <c r="F1042" i="65"/>
  <c r="L1042" i="65" s="1"/>
  <c r="K1041" i="65"/>
  <c r="J1041" i="65"/>
  <c r="I1041" i="65"/>
  <c r="F1041" i="65"/>
  <c r="K1040" i="65"/>
  <c r="J1040" i="65"/>
  <c r="I1040" i="65"/>
  <c r="F1040" i="65"/>
  <c r="L1040" i="65" s="1"/>
  <c r="K1039" i="65"/>
  <c r="J1039" i="65"/>
  <c r="I1039" i="65"/>
  <c r="F1039" i="65"/>
  <c r="L1039" i="65" s="1"/>
  <c r="K1038" i="65"/>
  <c r="J1038" i="65"/>
  <c r="I1038" i="65"/>
  <c r="F1038" i="65"/>
  <c r="L1038" i="65" s="1"/>
  <c r="K1037" i="65"/>
  <c r="J1037" i="65"/>
  <c r="I1037" i="65"/>
  <c r="F1037" i="65"/>
  <c r="L1037" i="65" s="1"/>
  <c r="K1036" i="65"/>
  <c r="J1036" i="65"/>
  <c r="I1036" i="65"/>
  <c r="F1036" i="65"/>
  <c r="L1036" i="65" s="1"/>
  <c r="K1035" i="65"/>
  <c r="J1035" i="65"/>
  <c r="I1035" i="65"/>
  <c r="F1035" i="65"/>
  <c r="L1035" i="65" s="1"/>
  <c r="K1034" i="65"/>
  <c r="J1034" i="65"/>
  <c r="I1034" i="65"/>
  <c r="F1034" i="65"/>
  <c r="L1034" i="65" s="1"/>
  <c r="K1033" i="65"/>
  <c r="J1033" i="65"/>
  <c r="I1033" i="65"/>
  <c r="F1033" i="65"/>
  <c r="L1033" i="65" s="1"/>
  <c r="K1032" i="65"/>
  <c r="J1032" i="65"/>
  <c r="I1032" i="65"/>
  <c r="F1032" i="65"/>
  <c r="L1032" i="65" s="1"/>
  <c r="K1031" i="65"/>
  <c r="J1031" i="65"/>
  <c r="I1031" i="65"/>
  <c r="F1031" i="65"/>
  <c r="L1031" i="65" s="1"/>
  <c r="K1030" i="65"/>
  <c r="J1030" i="65"/>
  <c r="I1030" i="65"/>
  <c r="F1030" i="65"/>
  <c r="L1030" i="65" s="1"/>
  <c r="K1029" i="65"/>
  <c r="J1029" i="65"/>
  <c r="I1029" i="65"/>
  <c r="F1029" i="65"/>
  <c r="L1029" i="65" s="1"/>
  <c r="K1028" i="65"/>
  <c r="J1028" i="65"/>
  <c r="I1028" i="65"/>
  <c r="F1028" i="65"/>
  <c r="L1028" i="65" s="1"/>
  <c r="K1027" i="65"/>
  <c r="J1027" i="65"/>
  <c r="I1027" i="65"/>
  <c r="F1027" i="65"/>
  <c r="L1027" i="65" s="1"/>
  <c r="K1026" i="65"/>
  <c r="J1026" i="65"/>
  <c r="I1026" i="65"/>
  <c r="F1026" i="65"/>
  <c r="L1026" i="65" s="1"/>
  <c r="K1025" i="65"/>
  <c r="J1025" i="65"/>
  <c r="I1025" i="65"/>
  <c r="F1025" i="65"/>
  <c r="L1025" i="65" s="1"/>
  <c r="K1024" i="65"/>
  <c r="J1024" i="65"/>
  <c r="I1024" i="65"/>
  <c r="F1024" i="65"/>
  <c r="L1024" i="65" s="1"/>
  <c r="K1023" i="65"/>
  <c r="J1023" i="65"/>
  <c r="I1023" i="65"/>
  <c r="F1023" i="65"/>
  <c r="L1023" i="65" s="1"/>
  <c r="K1022" i="65"/>
  <c r="J1022" i="65"/>
  <c r="I1022" i="65"/>
  <c r="F1022" i="65"/>
  <c r="L1022" i="65" s="1"/>
  <c r="K1021" i="65"/>
  <c r="J1021" i="65"/>
  <c r="I1021" i="65"/>
  <c r="F1021" i="65"/>
  <c r="L1021" i="65" s="1"/>
  <c r="K1020" i="65"/>
  <c r="J1020" i="65"/>
  <c r="I1020" i="65"/>
  <c r="F1020" i="65"/>
  <c r="L1020" i="65" s="1"/>
  <c r="K1019" i="65"/>
  <c r="J1019" i="65"/>
  <c r="I1019" i="65"/>
  <c r="F1019" i="65"/>
  <c r="L1019" i="65" s="1"/>
  <c r="K1018" i="65"/>
  <c r="J1018" i="65"/>
  <c r="I1018" i="65"/>
  <c r="F1018" i="65"/>
  <c r="L1018" i="65" s="1"/>
  <c r="K1017" i="65"/>
  <c r="J1017" i="65"/>
  <c r="I1017" i="65"/>
  <c r="F1017" i="65"/>
  <c r="L1017" i="65" s="1"/>
  <c r="K1016" i="65"/>
  <c r="J1016" i="65"/>
  <c r="I1016" i="65"/>
  <c r="F1016" i="65"/>
  <c r="L1016" i="65" s="1"/>
  <c r="K1015" i="65"/>
  <c r="J1015" i="65"/>
  <c r="I1015" i="65"/>
  <c r="F1015" i="65"/>
  <c r="L1015" i="65" s="1"/>
  <c r="K1014" i="65"/>
  <c r="J1014" i="65"/>
  <c r="I1014" i="65"/>
  <c r="F1014" i="65"/>
  <c r="L1014" i="65" s="1"/>
  <c r="K1013" i="65"/>
  <c r="J1013" i="65"/>
  <c r="I1013" i="65"/>
  <c r="F1013" i="65"/>
  <c r="L1013" i="65" s="1"/>
  <c r="K1012" i="65"/>
  <c r="J1012" i="65"/>
  <c r="I1012" i="65"/>
  <c r="F1012" i="65"/>
  <c r="L1012" i="65" s="1"/>
  <c r="K1011" i="65"/>
  <c r="J1011" i="65"/>
  <c r="I1011" i="65"/>
  <c r="F1011" i="65"/>
  <c r="L1011" i="65" s="1"/>
  <c r="K1010" i="65"/>
  <c r="J1010" i="65"/>
  <c r="I1010" i="65"/>
  <c r="F1010" i="65"/>
  <c r="L1010" i="65" s="1"/>
  <c r="K1009" i="65"/>
  <c r="J1009" i="65"/>
  <c r="I1009" i="65"/>
  <c r="F1009" i="65"/>
  <c r="L1009" i="65" s="1"/>
  <c r="K1008" i="65"/>
  <c r="J1008" i="65"/>
  <c r="I1008" i="65"/>
  <c r="F1008" i="65"/>
  <c r="L1008" i="65" s="1"/>
  <c r="K1007" i="65"/>
  <c r="J1007" i="65"/>
  <c r="I1007" i="65"/>
  <c r="F1007" i="65"/>
  <c r="L1007" i="65" s="1"/>
  <c r="K1006" i="65"/>
  <c r="J1006" i="65"/>
  <c r="J1047" i="65" s="1"/>
  <c r="I1006" i="65"/>
  <c r="F1006" i="65"/>
  <c r="H999" i="65"/>
  <c r="G999" i="65"/>
  <c r="E999" i="65"/>
  <c r="D999" i="65"/>
  <c r="K998" i="65"/>
  <c r="J998" i="65"/>
  <c r="I998" i="65"/>
  <c r="F998" i="65"/>
  <c r="L998" i="65" s="1"/>
  <c r="K997" i="65"/>
  <c r="J997" i="65"/>
  <c r="I997" i="65"/>
  <c r="F997" i="65"/>
  <c r="L997" i="65" s="1"/>
  <c r="K996" i="65"/>
  <c r="J996" i="65"/>
  <c r="I996" i="65"/>
  <c r="F996" i="65"/>
  <c r="L996" i="65" s="1"/>
  <c r="K995" i="65"/>
  <c r="J995" i="65"/>
  <c r="I995" i="65"/>
  <c r="F995" i="65"/>
  <c r="L995" i="65" s="1"/>
  <c r="K994" i="65"/>
  <c r="J994" i="65"/>
  <c r="I994" i="65"/>
  <c r="F994" i="65"/>
  <c r="L994" i="65" s="1"/>
  <c r="K993" i="65"/>
  <c r="J993" i="65"/>
  <c r="I993" i="65"/>
  <c r="F993" i="65"/>
  <c r="L993" i="65" s="1"/>
  <c r="K992" i="65"/>
  <c r="J992" i="65"/>
  <c r="I992" i="65"/>
  <c r="F992" i="65"/>
  <c r="L992" i="65" s="1"/>
  <c r="K991" i="65"/>
  <c r="J991" i="65"/>
  <c r="I991" i="65"/>
  <c r="F991" i="65"/>
  <c r="L991" i="65" s="1"/>
  <c r="K990" i="65"/>
  <c r="J990" i="65"/>
  <c r="I990" i="65"/>
  <c r="F990" i="65"/>
  <c r="L990" i="65" s="1"/>
  <c r="K989" i="65"/>
  <c r="J989" i="65"/>
  <c r="I989" i="65"/>
  <c r="F989" i="65"/>
  <c r="L989" i="65" s="1"/>
  <c r="K988" i="65"/>
  <c r="J988" i="65"/>
  <c r="I988" i="65"/>
  <c r="F988" i="65"/>
  <c r="L988" i="65" s="1"/>
  <c r="K987" i="65"/>
  <c r="J987" i="65"/>
  <c r="I987" i="65"/>
  <c r="F987" i="65"/>
  <c r="L987" i="65" s="1"/>
  <c r="K986" i="65"/>
  <c r="J986" i="65"/>
  <c r="I986" i="65"/>
  <c r="F986" i="65"/>
  <c r="L986" i="65" s="1"/>
  <c r="K985" i="65"/>
  <c r="J985" i="65"/>
  <c r="I985" i="65"/>
  <c r="F985" i="65"/>
  <c r="L985" i="65" s="1"/>
  <c r="K984" i="65"/>
  <c r="J984" i="65"/>
  <c r="I984" i="65"/>
  <c r="F984" i="65"/>
  <c r="L984" i="65" s="1"/>
  <c r="K983" i="65"/>
  <c r="J983" i="65"/>
  <c r="I983" i="65"/>
  <c r="F983" i="65"/>
  <c r="L983" i="65" s="1"/>
  <c r="K982" i="65"/>
  <c r="J982" i="65"/>
  <c r="I982" i="65"/>
  <c r="F982" i="65"/>
  <c r="L982" i="65" s="1"/>
  <c r="K981" i="65"/>
  <c r="J981" i="65"/>
  <c r="I981" i="65"/>
  <c r="F981" i="65"/>
  <c r="L981" i="65" s="1"/>
  <c r="K980" i="65"/>
  <c r="J980" i="65"/>
  <c r="I980" i="65"/>
  <c r="F980" i="65"/>
  <c r="L980" i="65" s="1"/>
  <c r="K979" i="65"/>
  <c r="J979" i="65"/>
  <c r="I979" i="65"/>
  <c r="F979" i="65"/>
  <c r="L979" i="65" s="1"/>
  <c r="K978" i="65"/>
  <c r="J978" i="65"/>
  <c r="I978" i="65"/>
  <c r="F978" i="65"/>
  <c r="L978" i="65" s="1"/>
  <c r="K977" i="65"/>
  <c r="J977" i="65"/>
  <c r="I977" i="65"/>
  <c r="F977" i="65"/>
  <c r="L977" i="65" s="1"/>
  <c r="K976" i="65"/>
  <c r="J976" i="65"/>
  <c r="I976" i="65"/>
  <c r="F976" i="65"/>
  <c r="L976" i="65" s="1"/>
  <c r="K975" i="65"/>
  <c r="J975" i="65"/>
  <c r="I975" i="65"/>
  <c r="F975" i="65"/>
  <c r="L975" i="65" s="1"/>
  <c r="K974" i="65"/>
  <c r="J974" i="65"/>
  <c r="I974" i="65"/>
  <c r="F974" i="65"/>
  <c r="L974" i="65" s="1"/>
  <c r="K973" i="65"/>
  <c r="J973" i="65"/>
  <c r="I973" i="65"/>
  <c r="F973" i="65"/>
  <c r="L973" i="65" s="1"/>
  <c r="K972" i="65"/>
  <c r="J972" i="65"/>
  <c r="I972" i="65"/>
  <c r="F972" i="65"/>
  <c r="L972" i="65" s="1"/>
  <c r="K971" i="65"/>
  <c r="J971" i="65"/>
  <c r="I971" i="65"/>
  <c r="F971" i="65"/>
  <c r="L971" i="65" s="1"/>
  <c r="K970" i="65"/>
  <c r="J970" i="65"/>
  <c r="I970" i="65"/>
  <c r="F970" i="65"/>
  <c r="L970" i="65" s="1"/>
  <c r="K969" i="65"/>
  <c r="J969" i="65"/>
  <c r="I969" i="65"/>
  <c r="F969" i="65"/>
  <c r="L969" i="65" s="1"/>
  <c r="K968" i="65"/>
  <c r="J968" i="65"/>
  <c r="I968" i="65"/>
  <c r="F968" i="65"/>
  <c r="L968" i="65" s="1"/>
  <c r="K967" i="65"/>
  <c r="J967" i="65"/>
  <c r="I967" i="65"/>
  <c r="F967" i="65"/>
  <c r="L967" i="65" s="1"/>
  <c r="K966" i="65"/>
  <c r="J966" i="65"/>
  <c r="I966" i="65"/>
  <c r="F966" i="65"/>
  <c r="L966" i="65" s="1"/>
  <c r="K965" i="65"/>
  <c r="J965" i="65"/>
  <c r="I965" i="65"/>
  <c r="F965" i="65"/>
  <c r="L965" i="65" s="1"/>
  <c r="K964" i="65"/>
  <c r="J964" i="65"/>
  <c r="I964" i="65"/>
  <c r="F964" i="65"/>
  <c r="L964" i="65" s="1"/>
  <c r="K963" i="65"/>
  <c r="J963" i="65"/>
  <c r="I963" i="65"/>
  <c r="F963" i="65"/>
  <c r="L963" i="65" s="1"/>
  <c r="K962" i="65"/>
  <c r="J962" i="65"/>
  <c r="I962" i="65"/>
  <c r="F962" i="65"/>
  <c r="L962" i="65" s="1"/>
  <c r="K961" i="65"/>
  <c r="J961" i="65"/>
  <c r="I961" i="65"/>
  <c r="F961" i="65"/>
  <c r="L961" i="65" s="1"/>
  <c r="K960" i="65"/>
  <c r="J960" i="65"/>
  <c r="I960" i="65"/>
  <c r="F960" i="65"/>
  <c r="L960" i="65" s="1"/>
  <c r="K959" i="65"/>
  <c r="J959" i="65"/>
  <c r="I959" i="65"/>
  <c r="F959" i="65"/>
  <c r="L959" i="65" s="1"/>
  <c r="K958" i="65"/>
  <c r="J958" i="65"/>
  <c r="J999" i="65" s="1"/>
  <c r="I958" i="65"/>
  <c r="F958" i="65"/>
  <c r="L958" i="65" s="1"/>
  <c r="H950" i="65"/>
  <c r="G950" i="65"/>
  <c r="E950" i="65"/>
  <c r="D950" i="65"/>
  <c r="K949" i="65"/>
  <c r="J949" i="65"/>
  <c r="I949" i="65"/>
  <c r="F949" i="65"/>
  <c r="L949" i="65" s="1"/>
  <c r="K948" i="65"/>
  <c r="J948" i="65"/>
  <c r="I948" i="65"/>
  <c r="F948" i="65"/>
  <c r="L948" i="65" s="1"/>
  <c r="K947" i="65"/>
  <c r="J947" i="65"/>
  <c r="I947" i="65"/>
  <c r="F947" i="65"/>
  <c r="L947" i="65" s="1"/>
  <c r="K946" i="65"/>
  <c r="J946" i="65"/>
  <c r="I946" i="65"/>
  <c r="F946" i="65"/>
  <c r="L946" i="65" s="1"/>
  <c r="K945" i="65"/>
  <c r="J945" i="65"/>
  <c r="I945" i="65"/>
  <c r="F945" i="65"/>
  <c r="L945" i="65" s="1"/>
  <c r="K944" i="65"/>
  <c r="J944" i="65"/>
  <c r="I944" i="65"/>
  <c r="F944" i="65"/>
  <c r="L944" i="65" s="1"/>
  <c r="K943" i="65"/>
  <c r="J943" i="65"/>
  <c r="I943" i="65"/>
  <c r="F943" i="65"/>
  <c r="L943" i="65" s="1"/>
  <c r="K942" i="65"/>
  <c r="J942" i="65"/>
  <c r="I942" i="65"/>
  <c r="F942" i="65"/>
  <c r="L942" i="65" s="1"/>
  <c r="K941" i="65"/>
  <c r="J941" i="65"/>
  <c r="I941" i="65"/>
  <c r="F941" i="65"/>
  <c r="L941" i="65" s="1"/>
  <c r="K940" i="65"/>
  <c r="J940" i="65"/>
  <c r="I940" i="65"/>
  <c r="F940" i="65"/>
  <c r="L940" i="65" s="1"/>
  <c r="K939" i="65"/>
  <c r="J939" i="65"/>
  <c r="I939" i="65"/>
  <c r="F939" i="65"/>
  <c r="L939" i="65" s="1"/>
  <c r="K938" i="65"/>
  <c r="J938" i="65"/>
  <c r="I938" i="65"/>
  <c r="F938" i="65"/>
  <c r="L938" i="65" s="1"/>
  <c r="K937" i="65"/>
  <c r="J937" i="65"/>
  <c r="I937" i="65"/>
  <c r="F937" i="65"/>
  <c r="L937" i="65" s="1"/>
  <c r="K936" i="65"/>
  <c r="J936" i="65"/>
  <c r="I936" i="65"/>
  <c r="F936" i="65"/>
  <c r="L936" i="65" s="1"/>
  <c r="K935" i="65"/>
  <c r="J935" i="65"/>
  <c r="I935" i="65"/>
  <c r="F935" i="65"/>
  <c r="L935" i="65" s="1"/>
  <c r="K934" i="65"/>
  <c r="J934" i="65"/>
  <c r="I934" i="65"/>
  <c r="F934" i="65"/>
  <c r="L934" i="65" s="1"/>
  <c r="K933" i="65"/>
  <c r="J933" i="65"/>
  <c r="I933" i="65"/>
  <c r="F933" i="65"/>
  <c r="L933" i="65" s="1"/>
  <c r="K932" i="65"/>
  <c r="J932" i="65"/>
  <c r="I932" i="65"/>
  <c r="F932" i="65"/>
  <c r="L932" i="65" s="1"/>
  <c r="K931" i="65"/>
  <c r="J931" i="65"/>
  <c r="I931" i="65"/>
  <c r="F931" i="65"/>
  <c r="L931" i="65" s="1"/>
  <c r="K930" i="65"/>
  <c r="J930" i="65"/>
  <c r="I930" i="65"/>
  <c r="F930" i="65"/>
  <c r="L930" i="65" s="1"/>
  <c r="K929" i="65"/>
  <c r="J929" i="65"/>
  <c r="I929" i="65"/>
  <c r="F929" i="65"/>
  <c r="L929" i="65" s="1"/>
  <c r="K928" i="65"/>
  <c r="J928" i="65"/>
  <c r="I928" i="65"/>
  <c r="F928" i="65"/>
  <c r="L928" i="65" s="1"/>
  <c r="K927" i="65"/>
  <c r="J927" i="65"/>
  <c r="I927" i="65"/>
  <c r="F927" i="65"/>
  <c r="L927" i="65" s="1"/>
  <c r="K926" i="65"/>
  <c r="J926" i="65"/>
  <c r="I926" i="65"/>
  <c r="F926" i="65"/>
  <c r="L926" i="65" s="1"/>
  <c r="K925" i="65"/>
  <c r="J925" i="65"/>
  <c r="I925" i="65"/>
  <c r="F925" i="65"/>
  <c r="L925" i="65" s="1"/>
  <c r="K924" i="65"/>
  <c r="J924" i="65"/>
  <c r="I924" i="65"/>
  <c r="F924" i="65"/>
  <c r="L924" i="65" s="1"/>
  <c r="K923" i="65"/>
  <c r="J923" i="65"/>
  <c r="I923" i="65"/>
  <c r="F923" i="65"/>
  <c r="L923" i="65" s="1"/>
  <c r="K922" i="65"/>
  <c r="J922" i="65"/>
  <c r="I922" i="65"/>
  <c r="F922" i="65"/>
  <c r="L922" i="65" s="1"/>
  <c r="K921" i="65"/>
  <c r="J921" i="65"/>
  <c r="I921" i="65"/>
  <c r="F921" i="65"/>
  <c r="L921" i="65" s="1"/>
  <c r="K920" i="65"/>
  <c r="J920" i="65"/>
  <c r="I920" i="65"/>
  <c r="F920" i="65"/>
  <c r="L920" i="65" s="1"/>
  <c r="K919" i="65"/>
  <c r="J919" i="65"/>
  <c r="I919" i="65"/>
  <c r="F919" i="65"/>
  <c r="L919" i="65" s="1"/>
  <c r="K918" i="65"/>
  <c r="J918" i="65"/>
  <c r="I918" i="65"/>
  <c r="F918" i="65"/>
  <c r="L918" i="65" s="1"/>
  <c r="K917" i="65"/>
  <c r="J917" i="65"/>
  <c r="I917" i="65"/>
  <c r="F917" i="65"/>
  <c r="L917" i="65" s="1"/>
  <c r="K916" i="65"/>
  <c r="J916" i="65"/>
  <c r="I916" i="65"/>
  <c r="F916" i="65"/>
  <c r="L916" i="65" s="1"/>
  <c r="K915" i="65"/>
  <c r="J915" i="65"/>
  <c r="I915" i="65"/>
  <c r="F915" i="65"/>
  <c r="L915" i="65" s="1"/>
  <c r="K914" i="65"/>
  <c r="J914" i="65"/>
  <c r="I914" i="65"/>
  <c r="F914" i="65"/>
  <c r="L914" i="65" s="1"/>
  <c r="K913" i="65"/>
  <c r="J913" i="65"/>
  <c r="I913" i="65"/>
  <c r="F913" i="65"/>
  <c r="L913" i="65" s="1"/>
  <c r="K912" i="65"/>
  <c r="J912" i="65"/>
  <c r="I912" i="65"/>
  <c r="F912" i="65"/>
  <c r="L912" i="65" s="1"/>
  <c r="K911" i="65"/>
  <c r="J911" i="65"/>
  <c r="I911" i="65"/>
  <c r="F911" i="65"/>
  <c r="L911" i="65" s="1"/>
  <c r="K910" i="65"/>
  <c r="J910" i="65"/>
  <c r="I910" i="65"/>
  <c r="F910" i="65"/>
  <c r="L910" i="65" s="1"/>
  <c r="K909" i="65"/>
  <c r="J909" i="65"/>
  <c r="J950" i="65" s="1"/>
  <c r="I909" i="65"/>
  <c r="F909" i="65"/>
  <c r="H902" i="65"/>
  <c r="G902" i="65"/>
  <c r="E902" i="65"/>
  <c r="D902" i="65"/>
  <c r="K901" i="65"/>
  <c r="J901" i="65"/>
  <c r="I901" i="65"/>
  <c r="F901" i="65"/>
  <c r="L901" i="65" s="1"/>
  <c r="K900" i="65"/>
  <c r="J900" i="65"/>
  <c r="I900" i="65"/>
  <c r="F900" i="65"/>
  <c r="L900" i="65" s="1"/>
  <c r="K899" i="65"/>
  <c r="J899" i="65"/>
  <c r="I899" i="65"/>
  <c r="F899" i="65"/>
  <c r="L899" i="65" s="1"/>
  <c r="K898" i="65"/>
  <c r="J898" i="65"/>
  <c r="I898" i="65"/>
  <c r="F898" i="65"/>
  <c r="L898" i="65" s="1"/>
  <c r="K897" i="65"/>
  <c r="J897" i="65"/>
  <c r="I897" i="65"/>
  <c r="F897" i="65"/>
  <c r="L897" i="65" s="1"/>
  <c r="K896" i="65"/>
  <c r="J896" i="65"/>
  <c r="I896" i="65"/>
  <c r="F896" i="65"/>
  <c r="L896" i="65" s="1"/>
  <c r="K895" i="65"/>
  <c r="J895" i="65"/>
  <c r="I895" i="65"/>
  <c r="F895" i="65"/>
  <c r="L895" i="65" s="1"/>
  <c r="K894" i="65"/>
  <c r="J894" i="65"/>
  <c r="I894" i="65"/>
  <c r="F894" i="65"/>
  <c r="L894" i="65" s="1"/>
  <c r="K893" i="65"/>
  <c r="J893" i="65"/>
  <c r="I893" i="65"/>
  <c r="F893" i="65"/>
  <c r="L893" i="65" s="1"/>
  <c r="K892" i="65"/>
  <c r="J892" i="65"/>
  <c r="I892" i="65"/>
  <c r="F892" i="65"/>
  <c r="L892" i="65" s="1"/>
  <c r="K891" i="65"/>
  <c r="J891" i="65"/>
  <c r="I891" i="65"/>
  <c r="F891" i="65"/>
  <c r="L891" i="65" s="1"/>
  <c r="K890" i="65"/>
  <c r="J890" i="65"/>
  <c r="I890" i="65"/>
  <c r="F890" i="65"/>
  <c r="L890" i="65" s="1"/>
  <c r="K889" i="65"/>
  <c r="J889" i="65"/>
  <c r="I889" i="65"/>
  <c r="F889" i="65"/>
  <c r="L889" i="65" s="1"/>
  <c r="K888" i="65"/>
  <c r="J888" i="65"/>
  <c r="I888" i="65"/>
  <c r="F888" i="65"/>
  <c r="L888" i="65" s="1"/>
  <c r="K887" i="65"/>
  <c r="J887" i="65"/>
  <c r="I887" i="65"/>
  <c r="F887" i="65"/>
  <c r="L887" i="65" s="1"/>
  <c r="K886" i="65"/>
  <c r="J886" i="65"/>
  <c r="I886" i="65"/>
  <c r="F886" i="65"/>
  <c r="L886" i="65" s="1"/>
  <c r="K885" i="65"/>
  <c r="J885" i="65"/>
  <c r="I885" i="65"/>
  <c r="F885" i="65"/>
  <c r="L885" i="65" s="1"/>
  <c r="K884" i="65"/>
  <c r="J884" i="65"/>
  <c r="I884" i="65"/>
  <c r="F884" i="65"/>
  <c r="L884" i="65" s="1"/>
  <c r="K883" i="65"/>
  <c r="J883" i="65"/>
  <c r="I883" i="65"/>
  <c r="F883" i="65"/>
  <c r="L883" i="65" s="1"/>
  <c r="K882" i="65"/>
  <c r="J882" i="65"/>
  <c r="I882" i="65"/>
  <c r="F882" i="65"/>
  <c r="L882" i="65" s="1"/>
  <c r="K881" i="65"/>
  <c r="J881" i="65"/>
  <c r="I881" i="65"/>
  <c r="F881" i="65"/>
  <c r="L881" i="65" s="1"/>
  <c r="K880" i="65"/>
  <c r="J880" i="65"/>
  <c r="I880" i="65"/>
  <c r="F880" i="65"/>
  <c r="L880" i="65" s="1"/>
  <c r="K879" i="65"/>
  <c r="J879" i="65"/>
  <c r="I879" i="65"/>
  <c r="F879" i="65"/>
  <c r="L879" i="65" s="1"/>
  <c r="K878" i="65"/>
  <c r="J878" i="65"/>
  <c r="I878" i="65"/>
  <c r="F878" i="65"/>
  <c r="L878" i="65" s="1"/>
  <c r="K877" i="65"/>
  <c r="J877" i="65"/>
  <c r="I877" i="65"/>
  <c r="F877" i="65"/>
  <c r="L877" i="65" s="1"/>
  <c r="K876" i="65"/>
  <c r="J876" i="65"/>
  <c r="I876" i="65"/>
  <c r="F876" i="65"/>
  <c r="L876" i="65" s="1"/>
  <c r="K875" i="65"/>
  <c r="J875" i="65"/>
  <c r="I875" i="65"/>
  <c r="F875" i="65"/>
  <c r="L875" i="65" s="1"/>
  <c r="K874" i="65"/>
  <c r="J874" i="65"/>
  <c r="I874" i="65"/>
  <c r="F874" i="65"/>
  <c r="L874" i="65" s="1"/>
  <c r="K873" i="65"/>
  <c r="J873" i="65"/>
  <c r="I873" i="65"/>
  <c r="F873" i="65"/>
  <c r="L873" i="65" s="1"/>
  <c r="K872" i="65"/>
  <c r="J872" i="65"/>
  <c r="I872" i="65"/>
  <c r="F872" i="65"/>
  <c r="L872" i="65" s="1"/>
  <c r="K871" i="65"/>
  <c r="J871" i="65"/>
  <c r="I871" i="65"/>
  <c r="F871" i="65"/>
  <c r="L871" i="65" s="1"/>
  <c r="K870" i="65"/>
  <c r="J870" i="65"/>
  <c r="I870" i="65"/>
  <c r="F870" i="65"/>
  <c r="L870" i="65" s="1"/>
  <c r="K869" i="65"/>
  <c r="J869" i="65"/>
  <c r="I869" i="65"/>
  <c r="F869" i="65"/>
  <c r="L869" i="65" s="1"/>
  <c r="K868" i="65"/>
  <c r="J868" i="65"/>
  <c r="I868" i="65"/>
  <c r="F868" i="65"/>
  <c r="L868" i="65" s="1"/>
  <c r="K867" i="65"/>
  <c r="J867" i="65"/>
  <c r="I867" i="65"/>
  <c r="F867" i="65"/>
  <c r="L867" i="65" s="1"/>
  <c r="K866" i="65"/>
  <c r="J866" i="65"/>
  <c r="I866" i="65"/>
  <c r="F866" i="65"/>
  <c r="L866" i="65" s="1"/>
  <c r="K865" i="65"/>
  <c r="J865" i="65"/>
  <c r="I865" i="65"/>
  <c r="F865" i="65"/>
  <c r="L865" i="65" s="1"/>
  <c r="K864" i="65"/>
  <c r="J864" i="65"/>
  <c r="I864" i="65"/>
  <c r="F864" i="65"/>
  <c r="L864" i="65" s="1"/>
  <c r="K863" i="65"/>
  <c r="J863" i="65"/>
  <c r="I863" i="65"/>
  <c r="F863" i="65"/>
  <c r="L863" i="65" s="1"/>
  <c r="K862" i="65"/>
  <c r="J862" i="65"/>
  <c r="I862" i="65"/>
  <c r="F862" i="65"/>
  <c r="L862" i="65" s="1"/>
  <c r="K861" i="65"/>
  <c r="J861" i="65"/>
  <c r="J902" i="65" s="1"/>
  <c r="I861" i="65"/>
  <c r="F861" i="65"/>
  <c r="L861" i="65" s="1"/>
  <c r="H854" i="65"/>
  <c r="G854" i="65"/>
  <c r="E854" i="65"/>
  <c r="D854" i="65"/>
  <c r="K853" i="65"/>
  <c r="J853" i="65"/>
  <c r="I853" i="65"/>
  <c r="F853" i="65"/>
  <c r="L853" i="65" s="1"/>
  <c r="K852" i="65"/>
  <c r="J852" i="65"/>
  <c r="I852" i="65"/>
  <c r="F852" i="65"/>
  <c r="L852" i="65" s="1"/>
  <c r="K851" i="65"/>
  <c r="J851" i="65"/>
  <c r="I851" i="65"/>
  <c r="F851" i="65"/>
  <c r="L851" i="65" s="1"/>
  <c r="K850" i="65"/>
  <c r="J850" i="65"/>
  <c r="I850" i="65"/>
  <c r="F850" i="65"/>
  <c r="L850" i="65" s="1"/>
  <c r="K849" i="65"/>
  <c r="J849" i="65"/>
  <c r="I849" i="65"/>
  <c r="F849" i="65"/>
  <c r="L849" i="65" s="1"/>
  <c r="K848" i="65"/>
  <c r="J848" i="65"/>
  <c r="I848" i="65"/>
  <c r="F848" i="65"/>
  <c r="L848" i="65" s="1"/>
  <c r="K847" i="65"/>
  <c r="J847" i="65"/>
  <c r="I847" i="65"/>
  <c r="F847" i="65"/>
  <c r="L847" i="65" s="1"/>
  <c r="K846" i="65"/>
  <c r="J846" i="65"/>
  <c r="I846" i="65"/>
  <c r="F846" i="65"/>
  <c r="L846" i="65" s="1"/>
  <c r="K845" i="65"/>
  <c r="J845" i="65"/>
  <c r="I845" i="65"/>
  <c r="F845" i="65"/>
  <c r="L845" i="65" s="1"/>
  <c r="K844" i="65"/>
  <c r="J844" i="65"/>
  <c r="I844" i="65"/>
  <c r="F844" i="65"/>
  <c r="L844" i="65" s="1"/>
  <c r="K843" i="65"/>
  <c r="J843" i="65"/>
  <c r="I843" i="65"/>
  <c r="F843" i="65"/>
  <c r="L843" i="65" s="1"/>
  <c r="K842" i="65"/>
  <c r="J842" i="65"/>
  <c r="I842" i="65"/>
  <c r="F842" i="65"/>
  <c r="L842" i="65" s="1"/>
  <c r="K841" i="65"/>
  <c r="J841" i="65"/>
  <c r="I841" i="65"/>
  <c r="F841" i="65"/>
  <c r="L841" i="65" s="1"/>
  <c r="K840" i="65"/>
  <c r="J840" i="65"/>
  <c r="I840" i="65"/>
  <c r="F840" i="65"/>
  <c r="L840" i="65" s="1"/>
  <c r="K839" i="65"/>
  <c r="J839" i="65"/>
  <c r="I839" i="65"/>
  <c r="F839" i="65"/>
  <c r="L839" i="65" s="1"/>
  <c r="K838" i="65"/>
  <c r="J838" i="65"/>
  <c r="I838" i="65"/>
  <c r="F838" i="65"/>
  <c r="L838" i="65" s="1"/>
  <c r="K837" i="65"/>
  <c r="J837" i="65"/>
  <c r="I837" i="65"/>
  <c r="F837" i="65"/>
  <c r="L837" i="65" s="1"/>
  <c r="K836" i="65"/>
  <c r="J836" i="65"/>
  <c r="I836" i="65"/>
  <c r="F836" i="65"/>
  <c r="L836" i="65" s="1"/>
  <c r="K835" i="65"/>
  <c r="J835" i="65"/>
  <c r="I835" i="65"/>
  <c r="F835" i="65"/>
  <c r="L835" i="65" s="1"/>
  <c r="K834" i="65"/>
  <c r="J834" i="65"/>
  <c r="I834" i="65"/>
  <c r="F834" i="65"/>
  <c r="L834" i="65" s="1"/>
  <c r="K833" i="65"/>
  <c r="J833" i="65"/>
  <c r="I833" i="65"/>
  <c r="F833" i="65"/>
  <c r="L833" i="65" s="1"/>
  <c r="K832" i="65"/>
  <c r="J832" i="65"/>
  <c r="I832" i="65"/>
  <c r="F832" i="65"/>
  <c r="L832" i="65" s="1"/>
  <c r="K831" i="65"/>
  <c r="J831" i="65"/>
  <c r="I831" i="65"/>
  <c r="F831" i="65"/>
  <c r="L831" i="65" s="1"/>
  <c r="K830" i="65"/>
  <c r="J830" i="65"/>
  <c r="I830" i="65"/>
  <c r="F830" i="65"/>
  <c r="L830" i="65" s="1"/>
  <c r="K829" i="65"/>
  <c r="J829" i="65"/>
  <c r="I829" i="65"/>
  <c r="F829" i="65"/>
  <c r="L829" i="65" s="1"/>
  <c r="K828" i="65"/>
  <c r="J828" i="65"/>
  <c r="I828" i="65"/>
  <c r="F828" i="65"/>
  <c r="L828" i="65" s="1"/>
  <c r="K827" i="65"/>
  <c r="J827" i="65"/>
  <c r="I827" i="65"/>
  <c r="F827" i="65"/>
  <c r="L827" i="65" s="1"/>
  <c r="K826" i="65"/>
  <c r="J826" i="65"/>
  <c r="I826" i="65"/>
  <c r="F826" i="65"/>
  <c r="L826" i="65" s="1"/>
  <c r="K825" i="65"/>
  <c r="J825" i="65"/>
  <c r="I825" i="65"/>
  <c r="F825" i="65"/>
  <c r="L825" i="65" s="1"/>
  <c r="K824" i="65"/>
  <c r="J824" i="65"/>
  <c r="I824" i="65"/>
  <c r="F824" i="65"/>
  <c r="L824" i="65" s="1"/>
  <c r="K823" i="65"/>
  <c r="J823" i="65"/>
  <c r="I823" i="65"/>
  <c r="F823" i="65"/>
  <c r="L823" i="65" s="1"/>
  <c r="K822" i="65"/>
  <c r="J822" i="65"/>
  <c r="I822" i="65"/>
  <c r="F822" i="65"/>
  <c r="L822" i="65" s="1"/>
  <c r="K821" i="65"/>
  <c r="J821" i="65"/>
  <c r="I821" i="65"/>
  <c r="F821" i="65"/>
  <c r="L821" i="65" s="1"/>
  <c r="K820" i="65"/>
  <c r="J820" i="65"/>
  <c r="I820" i="65"/>
  <c r="F820" i="65"/>
  <c r="L820" i="65" s="1"/>
  <c r="K819" i="65"/>
  <c r="J819" i="65"/>
  <c r="I819" i="65"/>
  <c r="F819" i="65"/>
  <c r="L819" i="65" s="1"/>
  <c r="K818" i="65"/>
  <c r="J818" i="65"/>
  <c r="I818" i="65"/>
  <c r="F818" i="65"/>
  <c r="L818" i="65" s="1"/>
  <c r="K817" i="65"/>
  <c r="J817" i="65"/>
  <c r="I817" i="65"/>
  <c r="F817" i="65"/>
  <c r="L817" i="65" s="1"/>
  <c r="K816" i="65"/>
  <c r="J816" i="65"/>
  <c r="I816" i="65"/>
  <c r="F816" i="65"/>
  <c r="L816" i="65" s="1"/>
  <c r="K815" i="65"/>
  <c r="J815" i="65"/>
  <c r="I815" i="65"/>
  <c r="F815" i="65"/>
  <c r="L815" i="65" s="1"/>
  <c r="K814" i="65"/>
  <c r="J814" i="65"/>
  <c r="I814" i="65"/>
  <c r="F814" i="65"/>
  <c r="L814" i="65" s="1"/>
  <c r="K813" i="65"/>
  <c r="J813" i="65"/>
  <c r="J854" i="65" s="1"/>
  <c r="I813" i="65"/>
  <c r="F813" i="65"/>
  <c r="H806" i="65"/>
  <c r="G806" i="65"/>
  <c r="E806" i="65"/>
  <c r="D806" i="65"/>
  <c r="K805" i="65"/>
  <c r="J805" i="65"/>
  <c r="I805" i="65"/>
  <c r="F805" i="65"/>
  <c r="L805" i="65" s="1"/>
  <c r="K804" i="65"/>
  <c r="J804" i="65"/>
  <c r="I804" i="65"/>
  <c r="F804" i="65"/>
  <c r="L804" i="65" s="1"/>
  <c r="K803" i="65"/>
  <c r="J803" i="65"/>
  <c r="I803" i="65"/>
  <c r="F803" i="65"/>
  <c r="L803" i="65" s="1"/>
  <c r="K802" i="65"/>
  <c r="J802" i="65"/>
  <c r="I802" i="65"/>
  <c r="F802" i="65"/>
  <c r="L802" i="65" s="1"/>
  <c r="K801" i="65"/>
  <c r="J801" i="65"/>
  <c r="I801" i="65"/>
  <c r="F801" i="65"/>
  <c r="L801" i="65" s="1"/>
  <c r="K800" i="65"/>
  <c r="J800" i="65"/>
  <c r="I800" i="65"/>
  <c r="F800" i="65"/>
  <c r="L800" i="65" s="1"/>
  <c r="K799" i="65"/>
  <c r="J799" i="65"/>
  <c r="I799" i="65"/>
  <c r="F799" i="65"/>
  <c r="L799" i="65" s="1"/>
  <c r="K798" i="65"/>
  <c r="J798" i="65"/>
  <c r="I798" i="65"/>
  <c r="F798" i="65"/>
  <c r="L798" i="65" s="1"/>
  <c r="K797" i="65"/>
  <c r="J797" i="65"/>
  <c r="I797" i="65"/>
  <c r="F797" i="65"/>
  <c r="L797" i="65" s="1"/>
  <c r="K796" i="65"/>
  <c r="J796" i="65"/>
  <c r="I796" i="65"/>
  <c r="F796" i="65"/>
  <c r="L796" i="65" s="1"/>
  <c r="K795" i="65"/>
  <c r="J795" i="65"/>
  <c r="I795" i="65"/>
  <c r="F795" i="65"/>
  <c r="L795" i="65" s="1"/>
  <c r="K794" i="65"/>
  <c r="J794" i="65"/>
  <c r="I794" i="65"/>
  <c r="F794" i="65"/>
  <c r="L794" i="65" s="1"/>
  <c r="K793" i="65"/>
  <c r="J793" i="65"/>
  <c r="I793" i="65"/>
  <c r="F793" i="65"/>
  <c r="L793" i="65" s="1"/>
  <c r="K792" i="65"/>
  <c r="J792" i="65"/>
  <c r="I792" i="65"/>
  <c r="F792" i="65"/>
  <c r="L792" i="65" s="1"/>
  <c r="K791" i="65"/>
  <c r="J791" i="65"/>
  <c r="I791" i="65"/>
  <c r="F791" i="65"/>
  <c r="L791" i="65" s="1"/>
  <c r="K790" i="65"/>
  <c r="J790" i="65"/>
  <c r="I790" i="65"/>
  <c r="F790" i="65"/>
  <c r="L790" i="65" s="1"/>
  <c r="K789" i="65"/>
  <c r="J789" i="65"/>
  <c r="I789" i="65"/>
  <c r="F789" i="65"/>
  <c r="L789" i="65" s="1"/>
  <c r="K788" i="65"/>
  <c r="J788" i="65"/>
  <c r="I788" i="65"/>
  <c r="F788" i="65"/>
  <c r="L788" i="65" s="1"/>
  <c r="K787" i="65"/>
  <c r="J787" i="65"/>
  <c r="I787" i="65"/>
  <c r="F787" i="65"/>
  <c r="L787" i="65" s="1"/>
  <c r="K786" i="65"/>
  <c r="J786" i="65"/>
  <c r="I786" i="65"/>
  <c r="F786" i="65"/>
  <c r="L786" i="65" s="1"/>
  <c r="K785" i="65"/>
  <c r="J785" i="65"/>
  <c r="I785" i="65"/>
  <c r="F785" i="65"/>
  <c r="L785" i="65" s="1"/>
  <c r="K784" i="65"/>
  <c r="J784" i="65"/>
  <c r="I784" i="65"/>
  <c r="F784" i="65"/>
  <c r="L784" i="65" s="1"/>
  <c r="K783" i="65"/>
  <c r="J783" i="65"/>
  <c r="I783" i="65"/>
  <c r="F783" i="65"/>
  <c r="L783" i="65" s="1"/>
  <c r="K782" i="65"/>
  <c r="J782" i="65"/>
  <c r="I782" i="65"/>
  <c r="F782" i="65"/>
  <c r="L782" i="65" s="1"/>
  <c r="K781" i="65"/>
  <c r="J781" i="65"/>
  <c r="I781" i="65"/>
  <c r="F781" i="65"/>
  <c r="L781" i="65" s="1"/>
  <c r="K780" i="65"/>
  <c r="J780" i="65"/>
  <c r="I780" i="65"/>
  <c r="F780" i="65"/>
  <c r="L780" i="65" s="1"/>
  <c r="K779" i="65"/>
  <c r="J779" i="65"/>
  <c r="I779" i="65"/>
  <c r="F779" i="65"/>
  <c r="L779" i="65" s="1"/>
  <c r="K778" i="65"/>
  <c r="J778" i="65"/>
  <c r="I778" i="65"/>
  <c r="F778" i="65"/>
  <c r="L778" i="65" s="1"/>
  <c r="K777" i="65"/>
  <c r="J777" i="65"/>
  <c r="I777" i="65"/>
  <c r="F777" i="65"/>
  <c r="L777" i="65" s="1"/>
  <c r="K776" i="65"/>
  <c r="J776" i="65"/>
  <c r="I776" i="65"/>
  <c r="F776" i="65"/>
  <c r="L776" i="65" s="1"/>
  <c r="K775" i="65"/>
  <c r="J775" i="65"/>
  <c r="I775" i="65"/>
  <c r="F775" i="65"/>
  <c r="L775" i="65" s="1"/>
  <c r="K774" i="65"/>
  <c r="J774" i="65"/>
  <c r="I774" i="65"/>
  <c r="F774" i="65"/>
  <c r="L774" i="65" s="1"/>
  <c r="K773" i="65"/>
  <c r="J773" i="65"/>
  <c r="I773" i="65"/>
  <c r="F773" i="65"/>
  <c r="L773" i="65" s="1"/>
  <c r="K772" i="65"/>
  <c r="J772" i="65"/>
  <c r="I772" i="65"/>
  <c r="F772" i="65"/>
  <c r="L772" i="65" s="1"/>
  <c r="K771" i="65"/>
  <c r="J771" i="65"/>
  <c r="I771" i="65"/>
  <c r="F771" i="65"/>
  <c r="L771" i="65" s="1"/>
  <c r="K770" i="65"/>
  <c r="J770" i="65"/>
  <c r="I770" i="65"/>
  <c r="F770" i="65"/>
  <c r="L770" i="65" s="1"/>
  <c r="K769" i="65"/>
  <c r="J769" i="65"/>
  <c r="I769" i="65"/>
  <c r="F769" i="65"/>
  <c r="L769" i="65" s="1"/>
  <c r="K768" i="65"/>
  <c r="J768" i="65"/>
  <c r="I768" i="65"/>
  <c r="F768" i="65"/>
  <c r="L768" i="65" s="1"/>
  <c r="K767" i="65"/>
  <c r="J767" i="65"/>
  <c r="I767" i="65"/>
  <c r="F767" i="65"/>
  <c r="L767" i="65" s="1"/>
  <c r="K766" i="65"/>
  <c r="J766" i="65"/>
  <c r="I766" i="65"/>
  <c r="F766" i="65"/>
  <c r="L766" i="65" s="1"/>
  <c r="K765" i="65"/>
  <c r="J765" i="65"/>
  <c r="J806" i="65" s="1"/>
  <c r="I765" i="65"/>
  <c r="F765" i="65"/>
  <c r="L765" i="65" s="1"/>
  <c r="H758" i="65"/>
  <c r="G758" i="65"/>
  <c r="E758" i="65"/>
  <c r="D758" i="65"/>
  <c r="K757" i="65"/>
  <c r="J757" i="65"/>
  <c r="I757" i="65"/>
  <c r="F757" i="65"/>
  <c r="L757" i="65" s="1"/>
  <c r="K756" i="65"/>
  <c r="J756" i="65"/>
  <c r="I756" i="65"/>
  <c r="F756" i="65"/>
  <c r="L756" i="65" s="1"/>
  <c r="K755" i="65"/>
  <c r="J755" i="65"/>
  <c r="I755" i="65"/>
  <c r="F755" i="65"/>
  <c r="L755" i="65" s="1"/>
  <c r="K754" i="65"/>
  <c r="J754" i="65"/>
  <c r="I754" i="65"/>
  <c r="F754" i="65"/>
  <c r="L754" i="65" s="1"/>
  <c r="K753" i="65"/>
  <c r="J753" i="65"/>
  <c r="I753" i="65"/>
  <c r="F753" i="65"/>
  <c r="L753" i="65" s="1"/>
  <c r="K752" i="65"/>
  <c r="J752" i="65"/>
  <c r="I752" i="65"/>
  <c r="F752" i="65"/>
  <c r="L752" i="65" s="1"/>
  <c r="K751" i="65"/>
  <c r="J751" i="65"/>
  <c r="I751" i="65"/>
  <c r="F751" i="65"/>
  <c r="L751" i="65" s="1"/>
  <c r="K750" i="65"/>
  <c r="J750" i="65"/>
  <c r="I750" i="65"/>
  <c r="F750" i="65"/>
  <c r="L750" i="65" s="1"/>
  <c r="K749" i="65"/>
  <c r="J749" i="65"/>
  <c r="I749" i="65"/>
  <c r="F749" i="65"/>
  <c r="L749" i="65" s="1"/>
  <c r="K748" i="65"/>
  <c r="J748" i="65"/>
  <c r="I748" i="65"/>
  <c r="F748" i="65"/>
  <c r="L748" i="65" s="1"/>
  <c r="K747" i="65"/>
  <c r="J747" i="65"/>
  <c r="I747" i="65"/>
  <c r="F747" i="65"/>
  <c r="L747" i="65" s="1"/>
  <c r="K746" i="65"/>
  <c r="J746" i="65"/>
  <c r="I746" i="65"/>
  <c r="F746" i="65"/>
  <c r="L746" i="65" s="1"/>
  <c r="K745" i="65"/>
  <c r="J745" i="65"/>
  <c r="I745" i="65"/>
  <c r="F745" i="65"/>
  <c r="L745" i="65" s="1"/>
  <c r="K744" i="65"/>
  <c r="J744" i="65"/>
  <c r="I744" i="65"/>
  <c r="F744" i="65"/>
  <c r="L744" i="65" s="1"/>
  <c r="K743" i="65"/>
  <c r="J743" i="65"/>
  <c r="I743" i="65"/>
  <c r="F743" i="65"/>
  <c r="L743" i="65" s="1"/>
  <c r="K742" i="65"/>
  <c r="J742" i="65"/>
  <c r="I742" i="65"/>
  <c r="F742" i="65"/>
  <c r="L742" i="65" s="1"/>
  <c r="K741" i="65"/>
  <c r="J741" i="65"/>
  <c r="I741" i="65"/>
  <c r="F741" i="65"/>
  <c r="L741" i="65" s="1"/>
  <c r="K740" i="65"/>
  <c r="J740" i="65"/>
  <c r="I740" i="65"/>
  <c r="F740" i="65"/>
  <c r="L740" i="65" s="1"/>
  <c r="K739" i="65"/>
  <c r="J739" i="65"/>
  <c r="I739" i="65"/>
  <c r="F739" i="65"/>
  <c r="L739" i="65" s="1"/>
  <c r="K738" i="65"/>
  <c r="J738" i="65"/>
  <c r="I738" i="65"/>
  <c r="F738" i="65"/>
  <c r="L738" i="65" s="1"/>
  <c r="K737" i="65"/>
  <c r="J737" i="65"/>
  <c r="I737" i="65"/>
  <c r="F737" i="65"/>
  <c r="L737" i="65" s="1"/>
  <c r="K736" i="65"/>
  <c r="J736" i="65"/>
  <c r="I736" i="65"/>
  <c r="F736" i="65"/>
  <c r="L736" i="65" s="1"/>
  <c r="K735" i="65"/>
  <c r="J735" i="65"/>
  <c r="I735" i="65"/>
  <c r="F735" i="65"/>
  <c r="L735" i="65" s="1"/>
  <c r="K734" i="65"/>
  <c r="J734" i="65"/>
  <c r="I734" i="65"/>
  <c r="F734" i="65"/>
  <c r="L734" i="65" s="1"/>
  <c r="K733" i="65"/>
  <c r="J733" i="65"/>
  <c r="I733" i="65"/>
  <c r="F733" i="65"/>
  <c r="L733" i="65" s="1"/>
  <c r="K732" i="65"/>
  <c r="J732" i="65"/>
  <c r="I732" i="65"/>
  <c r="F732" i="65"/>
  <c r="L732" i="65" s="1"/>
  <c r="K731" i="65"/>
  <c r="J731" i="65"/>
  <c r="I731" i="65"/>
  <c r="F731" i="65"/>
  <c r="L731" i="65" s="1"/>
  <c r="K730" i="65"/>
  <c r="J730" i="65"/>
  <c r="I730" i="65"/>
  <c r="F730" i="65"/>
  <c r="L730" i="65" s="1"/>
  <c r="K729" i="65"/>
  <c r="J729" i="65"/>
  <c r="I729" i="65"/>
  <c r="F729" i="65"/>
  <c r="L729" i="65" s="1"/>
  <c r="K728" i="65"/>
  <c r="J728" i="65"/>
  <c r="I728" i="65"/>
  <c r="F728" i="65"/>
  <c r="L728" i="65" s="1"/>
  <c r="K727" i="65"/>
  <c r="J727" i="65"/>
  <c r="I727" i="65"/>
  <c r="F727" i="65"/>
  <c r="L727" i="65" s="1"/>
  <c r="K726" i="65"/>
  <c r="J726" i="65"/>
  <c r="I726" i="65"/>
  <c r="F726" i="65"/>
  <c r="L726" i="65" s="1"/>
  <c r="K725" i="65"/>
  <c r="J725" i="65"/>
  <c r="I725" i="65"/>
  <c r="F725" i="65"/>
  <c r="L725" i="65" s="1"/>
  <c r="K724" i="65"/>
  <c r="J724" i="65"/>
  <c r="I724" i="65"/>
  <c r="F724" i="65"/>
  <c r="L724" i="65" s="1"/>
  <c r="K723" i="65"/>
  <c r="J723" i="65"/>
  <c r="I723" i="65"/>
  <c r="F723" i="65"/>
  <c r="L723" i="65" s="1"/>
  <c r="K722" i="65"/>
  <c r="J722" i="65"/>
  <c r="I722" i="65"/>
  <c r="F722" i="65"/>
  <c r="L722" i="65" s="1"/>
  <c r="K721" i="65"/>
  <c r="J721" i="65"/>
  <c r="I721" i="65"/>
  <c r="F721" i="65"/>
  <c r="L721" i="65" s="1"/>
  <c r="K720" i="65"/>
  <c r="J720" i="65"/>
  <c r="I720" i="65"/>
  <c r="F720" i="65"/>
  <c r="L720" i="65" s="1"/>
  <c r="K719" i="65"/>
  <c r="J719" i="65"/>
  <c r="I719" i="65"/>
  <c r="F719" i="65"/>
  <c r="L719" i="65" s="1"/>
  <c r="K718" i="65"/>
  <c r="J718" i="65"/>
  <c r="I718" i="65"/>
  <c r="F718" i="65"/>
  <c r="L718" i="65" s="1"/>
  <c r="K717" i="65"/>
  <c r="J717" i="65"/>
  <c r="J758" i="65" s="1"/>
  <c r="I717" i="65"/>
  <c r="F717" i="65"/>
  <c r="H711" i="65"/>
  <c r="G711" i="65"/>
  <c r="E711" i="65"/>
  <c r="D711" i="65"/>
  <c r="K710" i="65"/>
  <c r="J710" i="65"/>
  <c r="I710" i="65"/>
  <c r="F710" i="65"/>
  <c r="L710" i="65" s="1"/>
  <c r="K709" i="65"/>
  <c r="J709" i="65"/>
  <c r="I709" i="65"/>
  <c r="F709" i="65"/>
  <c r="L709" i="65" s="1"/>
  <c r="K708" i="65"/>
  <c r="J708" i="65"/>
  <c r="I708" i="65"/>
  <c r="F708" i="65"/>
  <c r="L708" i="65" s="1"/>
  <c r="K707" i="65"/>
  <c r="J707" i="65"/>
  <c r="I707" i="65"/>
  <c r="F707" i="65"/>
  <c r="L707" i="65" s="1"/>
  <c r="K706" i="65"/>
  <c r="J706" i="65"/>
  <c r="I706" i="65"/>
  <c r="F706" i="65"/>
  <c r="L706" i="65" s="1"/>
  <c r="K705" i="65"/>
  <c r="J705" i="65"/>
  <c r="I705" i="65"/>
  <c r="F705" i="65"/>
  <c r="L705" i="65" s="1"/>
  <c r="K704" i="65"/>
  <c r="J704" i="65"/>
  <c r="I704" i="65"/>
  <c r="F704" i="65"/>
  <c r="L704" i="65" s="1"/>
  <c r="K703" i="65"/>
  <c r="J703" i="65"/>
  <c r="I703" i="65"/>
  <c r="F703" i="65"/>
  <c r="L703" i="65" s="1"/>
  <c r="K702" i="65"/>
  <c r="J702" i="65"/>
  <c r="I702" i="65"/>
  <c r="F702" i="65"/>
  <c r="L702" i="65" s="1"/>
  <c r="K701" i="65"/>
  <c r="J701" i="65"/>
  <c r="I701" i="65"/>
  <c r="F701" i="65"/>
  <c r="L701" i="65" s="1"/>
  <c r="K700" i="65"/>
  <c r="J700" i="65"/>
  <c r="I700" i="65"/>
  <c r="F700" i="65"/>
  <c r="L700" i="65" s="1"/>
  <c r="K699" i="65"/>
  <c r="J699" i="65"/>
  <c r="I699" i="65"/>
  <c r="F699" i="65"/>
  <c r="L699" i="65" s="1"/>
  <c r="K698" i="65"/>
  <c r="J698" i="65"/>
  <c r="I698" i="65"/>
  <c r="F698" i="65"/>
  <c r="L698" i="65" s="1"/>
  <c r="K697" i="65"/>
  <c r="J697" i="65"/>
  <c r="I697" i="65"/>
  <c r="F697" i="65"/>
  <c r="L697" i="65" s="1"/>
  <c r="K696" i="65"/>
  <c r="J696" i="65"/>
  <c r="I696" i="65"/>
  <c r="F696" i="65"/>
  <c r="L696" i="65" s="1"/>
  <c r="K695" i="65"/>
  <c r="J695" i="65"/>
  <c r="I695" i="65"/>
  <c r="F695" i="65"/>
  <c r="L695" i="65" s="1"/>
  <c r="K694" i="65"/>
  <c r="J694" i="65"/>
  <c r="I694" i="65"/>
  <c r="F694" i="65"/>
  <c r="L694" i="65" s="1"/>
  <c r="K693" i="65"/>
  <c r="J693" i="65"/>
  <c r="I693" i="65"/>
  <c r="F693" i="65"/>
  <c r="L693" i="65" s="1"/>
  <c r="K692" i="65"/>
  <c r="J692" i="65"/>
  <c r="I692" i="65"/>
  <c r="F692" i="65"/>
  <c r="L692" i="65" s="1"/>
  <c r="K691" i="65"/>
  <c r="J691" i="65"/>
  <c r="I691" i="65"/>
  <c r="F691" i="65"/>
  <c r="L691" i="65" s="1"/>
  <c r="K690" i="65"/>
  <c r="J690" i="65"/>
  <c r="I690" i="65"/>
  <c r="F690" i="65"/>
  <c r="L690" i="65" s="1"/>
  <c r="K689" i="65"/>
  <c r="J689" i="65"/>
  <c r="I689" i="65"/>
  <c r="F689" i="65"/>
  <c r="L689" i="65" s="1"/>
  <c r="K688" i="65"/>
  <c r="J688" i="65"/>
  <c r="I688" i="65"/>
  <c r="F688" i="65"/>
  <c r="L688" i="65" s="1"/>
  <c r="K687" i="65"/>
  <c r="J687" i="65"/>
  <c r="I687" i="65"/>
  <c r="F687" i="65"/>
  <c r="L687" i="65" s="1"/>
  <c r="K686" i="65"/>
  <c r="J686" i="65"/>
  <c r="I686" i="65"/>
  <c r="F686" i="65"/>
  <c r="L686" i="65" s="1"/>
  <c r="K685" i="65"/>
  <c r="J685" i="65"/>
  <c r="I685" i="65"/>
  <c r="F685" i="65"/>
  <c r="L685" i="65" s="1"/>
  <c r="K684" i="65"/>
  <c r="J684" i="65"/>
  <c r="I684" i="65"/>
  <c r="F684" i="65"/>
  <c r="L684" i="65" s="1"/>
  <c r="K683" i="65"/>
  <c r="J683" i="65"/>
  <c r="I683" i="65"/>
  <c r="F683" i="65"/>
  <c r="L683" i="65" s="1"/>
  <c r="K682" i="65"/>
  <c r="J682" i="65"/>
  <c r="I682" i="65"/>
  <c r="F682" i="65"/>
  <c r="L682" i="65" s="1"/>
  <c r="K681" i="65"/>
  <c r="J681" i="65"/>
  <c r="I681" i="65"/>
  <c r="F681" i="65"/>
  <c r="L681" i="65" s="1"/>
  <c r="K680" i="65"/>
  <c r="J680" i="65"/>
  <c r="I680" i="65"/>
  <c r="F680" i="65"/>
  <c r="L680" i="65" s="1"/>
  <c r="K679" i="65"/>
  <c r="J679" i="65"/>
  <c r="I679" i="65"/>
  <c r="F679" i="65"/>
  <c r="L679" i="65" s="1"/>
  <c r="K678" i="65"/>
  <c r="J678" i="65"/>
  <c r="I678" i="65"/>
  <c r="F678" i="65"/>
  <c r="L678" i="65" s="1"/>
  <c r="K677" i="65"/>
  <c r="J677" i="65"/>
  <c r="I677" i="65"/>
  <c r="F677" i="65"/>
  <c r="L677" i="65" s="1"/>
  <c r="K676" i="65"/>
  <c r="J676" i="65"/>
  <c r="I676" i="65"/>
  <c r="F676" i="65"/>
  <c r="L676" i="65" s="1"/>
  <c r="K675" i="65"/>
  <c r="J675" i="65"/>
  <c r="I675" i="65"/>
  <c r="F675" i="65"/>
  <c r="L675" i="65" s="1"/>
  <c r="K674" i="65"/>
  <c r="J674" i="65"/>
  <c r="I674" i="65"/>
  <c r="F674" i="65"/>
  <c r="L674" i="65" s="1"/>
  <c r="K673" i="65"/>
  <c r="J673" i="65"/>
  <c r="I673" i="65"/>
  <c r="F673" i="65"/>
  <c r="L673" i="65" s="1"/>
  <c r="K672" i="65"/>
  <c r="J672" i="65"/>
  <c r="I672" i="65"/>
  <c r="F672" i="65"/>
  <c r="L672" i="65" s="1"/>
  <c r="K671" i="65"/>
  <c r="J671" i="65"/>
  <c r="I671" i="65"/>
  <c r="F671" i="65"/>
  <c r="L671" i="65" s="1"/>
  <c r="K670" i="65"/>
  <c r="J670" i="65"/>
  <c r="J711" i="65" s="1"/>
  <c r="I670" i="65"/>
  <c r="F670" i="65"/>
  <c r="L670" i="65" s="1"/>
  <c r="H664" i="65"/>
  <c r="G664" i="65"/>
  <c r="E664" i="65"/>
  <c r="D664" i="65"/>
  <c r="K663" i="65"/>
  <c r="J663" i="65"/>
  <c r="I663" i="65"/>
  <c r="F663" i="65"/>
  <c r="L663" i="65" s="1"/>
  <c r="K662" i="65"/>
  <c r="J662" i="65"/>
  <c r="I662" i="65"/>
  <c r="F662" i="65"/>
  <c r="L662" i="65" s="1"/>
  <c r="K661" i="65"/>
  <c r="J661" i="65"/>
  <c r="I661" i="65"/>
  <c r="F661" i="65"/>
  <c r="L661" i="65" s="1"/>
  <c r="K660" i="65"/>
  <c r="J660" i="65"/>
  <c r="I660" i="65"/>
  <c r="F660" i="65"/>
  <c r="L660" i="65" s="1"/>
  <c r="K659" i="65"/>
  <c r="J659" i="65"/>
  <c r="I659" i="65"/>
  <c r="F659" i="65"/>
  <c r="L659" i="65" s="1"/>
  <c r="K658" i="65"/>
  <c r="J658" i="65"/>
  <c r="I658" i="65"/>
  <c r="F658" i="65"/>
  <c r="L658" i="65" s="1"/>
  <c r="K657" i="65"/>
  <c r="J657" i="65"/>
  <c r="I657" i="65"/>
  <c r="F657" i="65"/>
  <c r="L657" i="65" s="1"/>
  <c r="K656" i="65"/>
  <c r="J656" i="65"/>
  <c r="I656" i="65"/>
  <c r="F656" i="65"/>
  <c r="L656" i="65" s="1"/>
  <c r="K655" i="65"/>
  <c r="J655" i="65"/>
  <c r="I655" i="65"/>
  <c r="F655" i="65"/>
  <c r="L655" i="65" s="1"/>
  <c r="K654" i="65"/>
  <c r="J654" i="65"/>
  <c r="I654" i="65"/>
  <c r="F654" i="65"/>
  <c r="L654" i="65" s="1"/>
  <c r="K653" i="65"/>
  <c r="J653" i="65"/>
  <c r="I653" i="65"/>
  <c r="F653" i="65"/>
  <c r="L653" i="65" s="1"/>
  <c r="K652" i="65"/>
  <c r="J652" i="65"/>
  <c r="I652" i="65"/>
  <c r="F652" i="65"/>
  <c r="L652" i="65" s="1"/>
  <c r="K651" i="65"/>
  <c r="J651" i="65"/>
  <c r="I651" i="65"/>
  <c r="F651" i="65"/>
  <c r="L651" i="65" s="1"/>
  <c r="K650" i="65"/>
  <c r="J650" i="65"/>
  <c r="I650" i="65"/>
  <c r="F650" i="65"/>
  <c r="L650" i="65" s="1"/>
  <c r="K649" i="65"/>
  <c r="J649" i="65"/>
  <c r="I649" i="65"/>
  <c r="F649" i="65"/>
  <c r="L649" i="65" s="1"/>
  <c r="K648" i="65"/>
  <c r="J648" i="65"/>
  <c r="I648" i="65"/>
  <c r="F648" i="65"/>
  <c r="L648" i="65" s="1"/>
  <c r="K647" i="65"/>
  <c r="J647" i="65"/>
  <c r="I647" i="65"/>
  <c r="F647" i="65"/>
  <c r="L647" i="65" s="1"/>
  <c r="K646" i="65"/>
  <c r="J646" i="65"/>
  <c r="I646" i="65"/>
  <c r="F646" i="65"/>
  <c r="L646" i="65" s="1"/>
  <c r="K645" i="65"/>
  <c r="J645" i="65"/>
  <c r="I645" i="65"/>
  <c r="F645" i="65"/>
  <c r="L645" i="65" s="1"/>
  <c r="K644" i="65"/>
  <c r="J644" i="65"/>
  <c r="I644" i="65"/>
  <c r="F644" i="65"/>
  <c r="L644" i="65" s="1"/>
  <c r="K643" i="65"/>
  <c r="J643" i="65"/>
  <c r="I643" i="65"/>
  <c r="F643" i="65"/>
  <c r="L643" i="65" s="1"/>
  <c r="K642" i="65"/>
  <c r="J642" i="65"/>
  <c r="I642" i="65"/>
  <c r="F642" i="65"/>
  <c r="L642" i="65" s="1"/>
  <c r="K641" i="65"/>
  <c r="J641" i="65"/>
  <c r="I641" i="65"/>
  <c r="F641" i="65"/>
  <c r="L641" i="65" s="1"/>
  <c r="K640" i="65"/>
  <c r="J640" i="65"/>
  <c r="I640" i="65"/>
  <c r="F640" i="65"/>
  <c r="L640" i="65" s="1"/>
  <c r="K639" i="65"/>
  <c r="J639" i="65"/>
  <c r="I639" i="65"/>
  <c r="F639" i="65"/>
  <c r="L639" i="65" s="1"/>
  <c r="K638" i="65"/>
  <c r="J638" i="65"/>
  <c r="I638" i="65"/>
  <c r="F638" i="65"/>
  <c r="L638" i="65" s="1"/>
  <c r="K637" i="65"/>
  <c r="J637" i="65"/>
  <c r="I637" i="65"/>
  <c r="F637" i="65"/>
  <c r="L637" i="65" s="1"/>
  <c r="K636" i="65"/>
  <c r="J636" i="65"/>
  <c r="I636" i="65"/>
  <c r="F636" i="65"/>
  <c r="L636" i="65" s="1"/>
  <c r="K635" i="65"/>
  <c r="J635" i="65"/>
  <c r="I635" i="65"/>
  <c r="F635" i="65"/>
  <c r="L635" i="65" s="1"/>
  <c r="K634" i="65"/>
  <c r="J634" i="65"/>
  <c r="I634" i="65"/>
  <c r="F634" i="65"/>
  <c r="L634" i="65" s="1"/>
  <c r="K633" i="65"/>
  <c r="J633" i="65"/>
  <c r="I633" i="65"/>
  <c r="F633" i="65"/>
  <c r="L633" i="65" s="1"/>
  <c r="K632" i="65"/>
  <c r="J632" i="65"/>
  <c r="I632" i="65"/>
  <c r="F632" i="65"/>
  <c r="L632" i="65" s="1"/>
  <c r="K631" i="65"/>
  <c r="J631" i="65"/>
  <c r="I631" i="65"/>
  <c r="F631" i="65"/>
  <c r="L631" i="65" s="1"/>
  <c r="K630" i="65"/>
  <c r="J630" i="65"/>
  <c r="I630" i="65"/>
  <c r="F630" i="65"/>
  <c r="L630" i="65" s="1"/>
  <c r="K629" i="65"/>
  <c r="J629" i="65"/>
  <c r="I629" i="65"/>
  <c r="F629" i="65"/>
  <c r="L629" i="65" s="1"/>
  <c r="K628" i="65"/>
  <c r="J628" i="65"/>
  <c r="I628" i="65"/>
  <c r="F628" i="65"/>
  <c r="L628" i="65" s="1"/>
  <c r="K627" i="65"/>
  <c r="J627" i="65"/>
  <c r="I627" i="65"/>
  <c r="F627" i="65"/>
  <c r="L627" i="65" s="1"/>
  <c r="K626" i="65"/>
  <c r="J626" i="65"/>
  <c r="I626" i="65"/>
  <c r="F626" i="65"/>
  <c r="L626" i="65" s="1"/>
  <c r="K625" i="65"/>
  <c r="J625" i="65"/>
  <c r="I625" i="65"/>
  <c r="F625" i="65"/>
  <c r="L625" i="65" s="1"/>
  <c r="K624" i="65"/>
  <c r="J624" i="65"/>
  <c r="I624" i="65"/>
  <c r="F624" i="65"/>
  <c r="K623" i="65"/>
  <c r="J623" i="65"/>
  <c r="I623" i="65"/>
  <c r="F623" i="65"/>
  <c r="L623" i="65" s="1"/>
  <c r="H616" i="65"/>
  <c r="G616" i="65"/>
  <c r="E616" i="65"/>
  <c r="D616" i="65"/>
  <c r="K615" i="65"/>
  <c r="J615" i="65"/>
  <c r="I615" i="65"/>
  <c r="F615" i="65"/>
  <c r="L615" i="65" s="1"/>
  <c r="K614" i="65"/>
  <c r="J614" i="65"/>
  <c r="I614" i="65"/>
  <c r="F614" i="65"/>
  <c r="L614" i="65" s="1"/>
  <c r="K613" i="65"/>
  <c r="J613" i="65"/>
  <c r="I613" i="65"/>
  <c r="F613" i="65"/>
  <c r="L613" i="65" s="1"/>
  <c r="K612" i="65"/>
  <c r="J612" i="65"/>
  <c r="I612" i="65"/>
  <c r="F612" i="65"/>
  <c r="L612" i="65" s="1"/>
  <c r="K611" i="65"/>
  <c r="J611" i="65"/>
  <c r="I611" i="65"/>
  <c r="F611" i="65"/>
  <c r="L611" i="65" s="1"/>
  <c r="K610" i="65"/>
  <c r="J610" i="65"/>
  <c r="I610" i="65"/>
  <c r="F610" i="65"/>
  <c r="L610" i="65" s="1"/>
  <c r="K609" i="65"/>
  <c r="J609" i="65"/>
  <c r="I609" i="65"/>
  <c r="F609" i="65"/>
  <c r="L609" i="65" s="1"/>
  <c r="K608" i="65"/>
  <c r="J608" i="65"/>
  <c r="I608" i="65"/>
  <c r="F608" i="65"/>
  <c r="L608" i="65" s="1"/>
  <c r="K607" i="65"/>
  <c r="J607" i="65"/>
  <c r="I607" i="65"/>
  <c r="F607" i="65"/>
  <c r="L607" i="65" s="1"/>
  <c r="K606" i="65"/>
  <c r="J606" i="65"/>
  <c r="I606" i="65"/>
  <c r="F606" i="65"/>
  <c r="L606" i="65" s="1"/>
  <c r="K605" i="65"/>
  <c r="J605" i="65"/>
  <c r="I605" i="65"/>
  <c r="F605" i="65"/>
  <c r="L605" i="65" s="1"/>
  <c r="K604" i="65"/>
  <c r="J604" i="65"/>
  <c r="I604" i="65"/>
  <c r="F604" i="65"/>
  <c r="L604" i="65" s="1"/>
  <c r="K603" i="65"/>
  <c r="J603" i="65"/>
  <c r="I603" i="65"/>
  <c r="F603" i="65"/>
  <c r="L603" i="65" s="1"/>
  <c r="K602" i="65"/>
  <c r="J602" i="65"/>
  <c r="I602" i="65"/>
  <c r="F602" i="65"/>
  <c r="L602" i="65" s="1"/>
  <c r="K601" i="65"/>
  <c r="J601" i="65"/>
  <c r="I601" i="65"/>
  <c r="F601" i="65"/>
  <c r="L601" i="65" s="1"/>
  <c r="K600" i="65"/>
  <c r="J600" i="65"/>
  <c r="I600" i="65"/>
  <c r="F600" i="65"/>
  <c r="L600" i="65" s="1"/>
  <c r="K599" i="65"/>
  <c r="J599" i="65"/>
  <c r="I599" i="65"/>
  <c r="F599" i="65"/>
  <c r="L599" i="65" s="1"/>
  <c r="K598" i="65"/>
  <c r="J598" i="65"/>
  <c r="I598" i="65"/>
  <c r="F598" i="65"/>
  <c r="L598" i="65" s="1"/>
  <c r="K597" i="65"/>
  <c r="J597" i="65"/>
  <c r="I597" i="65"/>
  <c r="F597" i="65"/>
  <c r="L597" i="65" s="1"/>
  <c r="K596" i="65"/>
  <c r="J596" i="65"/>
  <c r="I596" i="65"/>
  <c r="F596" i="65"/>
  <c r="L596" i="65" s="1"/>
  <c r="K595" i="65"/>
  <c r="J595" i="65"/>
  <c r="I595" i="65"/>
  <c r="F595" i="65"/>
  <c r="L595" i="65" s="1"/>
  <c r="K594" i="65"/>
  <c r="J594" i="65"/>
  <c r="I594" i="65"/>
  <c r="F594" i="65"/>
  <c r="L594" i="65" s="1"/>
  <c r="K593" i="65"/>
  <c r="J593" i="65"/>
  <c r="I593" i="65"/>
  <c r="F593" i="65"/>
  <c r="L593" i="65" s="1"/>
  <c r="K592" i="65"/>
  <c r="J592" i="65"/>
  <c r="I592" i="65"/>
  <c r="F592" i="65"/>
  <c r="L592" i="65" s="1"/>
  <c r="K591" i="65"/>
  <c r="J591" i="65"/>
  <c r="I591" i="65"/>
  <c r="F591" i="65"/>
  <c r="L591" i="65" s="1"/>
  <c r="K590" i="65"/>
  <c r="J590" i="65"/>
  <c r="I590" i="65"/>
  <c r="F590" i="65"/>
  <c r="L590" i="65" s="1"/>
  <c r="K589" i="65"/>
  <c r="J589" i="65"/>
  <c r="I589" i="65"/>
  <c r="F589" i="65"/>
  <c r="L589" i="65" s="1"/>
  <c r="K588" i="65"/>
  <c r="J588" i="65"/>
  <c r="I588" i="65"/>
  <c r="F588" i="65"/>
  <c r="L588" i="65" s="1"/>
  <c r="K587" i="65"/>
  <c r="J587" i="65"/>
  <c r="I587" i="65"/>
  <c r="F587" i="65"/>
  <c r="L587" i="65" s="1"/>
  <c r="K586" i="65"/>
  <c r="J586" i="65"/>
  <c r="I586" i="65"/>
  <c r="F586" i="65"/>
  <c r="L586" i="65" s="1"/>
  <c r="K585" i="65"/>
  <c r="J585" i="65"/>
  <c r="I585" i="65"/>
  <c r="F585" i="65"/>
  <c r="L585" i="65" s="1"/>
  <c r="K584" i="65"/>
  <c r="J584" i="65"/>
  <c r="I584" i="65"/>
  <c r="F584" i="65"/>
  <c r="L584" i="65" s="1"/>
  <c r="K583" i="65"/>
  <c r="J583" i="65"/>
  <c r="I583" i="65"/>
  <c r="F583" i="65"/>
  <c r="L583" i="65" s="1"/>
  <c r="K582" i="65"/>
  <c r="J582" i="65"/>
  <c r="I582" i="65"/>
  <c r="F582" i="65"/>
  <c r="L582" i="65" s="1"/>
  <c r="K581" i="65"/>
  <c r="J581" i="65"/>
  <c r="I581" i="65"/>
  <c r="F581" i="65"/>
  <c r="L581" i="65" s="1"/>
  <c r="K580" i="65"/>
  <c r="J580" i="65"/>
  <c r="I580" i="65"/>
  <c r="F580" i="65"/>
  <c r="L580" i="65" s="1"/>
  <c r="K579" i="65"/>
  <c r="J579" i="65"/>
  <c r="I579" i="65"/>
  <c r="F579" i="65"/>
  <c r="L579" i="65" s="1"/>
  <c r="K578" i="65"/>
  <c r="J578" i="65"/>
  <c r="I578" i="65"/>
  <c r="F578" i="65"/>
  <c r="L578" i="65" s="1"/>
  <c r="K577" i="65"/>
  <c r="J577" i="65"/>
  <c r="I577" i="65"/>
  <c r="F577" i="65"/>
  <c r="L577" i="65" s="1"/>
  <c r="K576" i="65"/>
  <c r="J576" i="65"/>
  <c r="I576" i="65"/>
  <c r="F576" i="65"/>
  <c r="L576" i="65" s="1"/>
  <c r="K575" i="65"/>
  <c r="J575" i="65"/>
  <c r="I575" i="65"/>
  <c r="F575" i="65"/>
  <c r="L575" i="65" s="1"/>
  <c r="H569" i="65"/>
  <c r="G569" i="65"/>
  <c r="E569" i="65"/>
  <c r="D569" i="65"/>
  <c r="K568" i="65"/>
  <c r="J568" i="65"/>
  <c r="I568" i="65"/>
  <c r="F568" i="65"/>
  <c r="L568" i="65" s="1"/>
  <c r="K567" i="65"/>
  <c r="J567" i="65"/>
  <c r="I567" i="65"/>
  <c r="F567" i="65"/>
  <c r="L567" i="65" s="1"/>
  <c r="K566" i="65"/>
  <c r="J566" i="65"/>
  <c r="I566" i="65"/>
  <c r="F566" i="65"/>
  <c r="L566" i="65" s="1"/>
  <c r="K565" i="65"/>
  <c r="J565" i="65"/>
  <c r="I565" i="65"/>
  <c r="F565" i="65"/>
  <c r="L565" i="65" s="1"/>
  <c r="K564" i="65"/>
  <c r="J564" i="65"/>
  <c r="I564" i="65"/>
  <c r="F564" i="65"/>
  <c r="L564" i="65" s="1"/>
  <c r="K563" i="65"/>
  <c r="J563" i="65"/>
  <c r="I563" i="65"/>
  <c r="F563" i="65"/>
  <c r="L563" i="65" s="1"/>
  <c r="K562" i="65"/>
  <c r="J562" i="65"/>
  <c r="I562" i="65"/>
  <c r="F562" i="65"/>
  <c r="L562" i="65" s="1"/>
  <c r="K561" i="65"/>
  <c r="J561" i="65"/>
  <c r="I561" i="65"/>
  <c r="F561" i="65"/>
  <c r="L561" i="65" s="1"/>
  <c r="K560" i="65"/>
  <c r="J560" i="65"/>
  <c r="I560" i="65"/>
  <c r="F560" i="65"/>
  <c r="L560" i="65" s="1"/>
  <c r="K559" i="65"/>
  <c r="J559" i="65"/>
  <c r="I559" i="65"/>
  <c r="F559" i="65"/>
  <c r="L559" i="65" s="1"/>
  <c r="K558" i="65"/>
  <c r="J558" i="65"/>
  <c r="I558" i="65"/>
  <c r="F558" i="65"/>
  <c r="L558" i="65" s="1"/>
  <c r="K557" i="65"/>
  <c r="J557" i="65"/>
  <c r="I557" i="65"/>
  <c r="F557" i="65"/>
  <c r="L557" i="65" s="1"/>
  <c r="K556" i="65"/>
  <c r="J556" i="65"/>
  <c r="I556" i="65"/>
  <c r="F556" i="65"/>
  <c r="L556" i="65" s="1"/>
  <c r="K555" i="65"/>
  <c r="J555" i="65"/>
  <c r="I555" i="65"/>
  <c r="F555" i="65"/>
  <c r="L555" i="65" s="1"/>
  <c r="K554" i="65"/>
  <c r="J554" i="65"/>
  <c r="I554" i="65"/>
  <c r="F554" i="65"/>
  <c r="L554" i="65" s="1"/>
  <c r="K553" i="65"/>
  <c r="J553" i="65"/>
  <c r="I553" i="65"/>
  <c r="F553" i="65"/>
  <c r="L553" i="65" s="1"/>
  <c r="K552" i="65"/>
  <c r="J552" i="65"/>
  <c r="I552" i="65"/>
  <c r="F552" i="65"/>
  <c r="L552" i="65" s="1"/>
  <c r="K551" i="65"/>
  <c r="J551" i="65"/>
  <c r="I551" i="65"/>
  <c r="F551" i="65"/>
  <c r="L551" i="65" s="1"/>
  <c r="K550" i="65"/>
  <c r="J550" i="65"/>
  <c r="I550" i="65"/>
  <c r="F550" i="65"/>
  <c r="L550" i="65" s="1"/>
  <c r="K549" i="65"/>
  <c r="J549" i="65"/>
  <c r="I549" i="65"/>
  <c r="F549" i="65"/>
  <c r="L549" i="65" s="1"/>
  <c r="K548" i="65"/>
  <c r="J548" i="65"/>
  <c r="I548" i="65"/>
  <c r="F548" i="65"/>
  <c r="L548" i="65" s="1"/>
  <c r="K547" i="65"/>
  <c r="J547" i="65"/>
  <c r="I547" i="65"/>
  <c r="F547" i="65"/>
  <c r="L547" i="65" s="1"/>
  <c r="K546" i="65"/>
  <c r="J546" i="65"/>
  <c r="I546" i="65"/>
  <c r="F546" i="65"/>
  <c r="L546" i="65" s="1"/>
  <c r="K545" i="65"/>
  <c r="J545" i="65"/>
  <c r="I545" i="65"/>
  <c r="F545" i="65"/>
  <c r="L545" i="65" s="1"/>
  <c r="K544" i="65"/>
  <c r="J544" i="65"/>
  <c r="I544" i="65"/>
  <c r="F544" i="65"/>
  <c r="L544" i="65" s="1"/>
  <c r="K543" i="65"/>
  <c r="J543" i="65"/>
  <c r="I543" i="65"/>
  <c r="F543" i="65"/>
  <c r="L543" i="65" s="1"/>
  <c r="K542" i="65"/>
  <c r="J542" i="65"/>
  <c r="I542" i="65"/>
  <c r="F542" i="65"/>
  <c r="L542" i="65" s="1"/>
  <c r="K541" i="65"/>
  <c r="J541" i="65"/>
  <c r="I541" i="65"/>
  <c r="F541" i="65"/>
  <c r="L541" i="65" s="1"/>
  <c r="K540" i="65"/>
  <c r="J540" i="65"/>
  <c r="I540" i="65"/>
  <c r="F540" i="65"/>
  <c r="L540" i="65" s="1"/>
  <c r="K539" i="65"/>
  <c r="J539" i="65"/>
  <c r="I539" i="65"/>
  <c r="F539" i="65"/>
  <c r="L539" i="65" s="1"/>
  <c r="K538" i="65"/>
  <c r="J538" i="65"/>
  <c r="I538" i="65"/>
  <c r="F538" i="65"/>
  <c r="L538" i="65" s="1"/>
  <c r="K537" i="65"/>
  <c r="J537" i="65"/>
  <c r="I537" i="65"/>
  <c r="F537" i="65"/>
  <c r="L537" i="65" s="1"/>
  <c r="K536" i="65"/>
  <c r="J536" i="65"/>
  <c r="I536" i="65"/>
  <c r="F536" i="65"/>
  <c r="L536" i="65" s="1"/>
  <c r="K535" i="65"/>
  <c r="J535" i="65"/>
  <c r="I535" i="65"/>
  <c r="F535" i="65"/>
  <c r="L535" i="65" s="1"/>
  <c r="K534" i="65"/>
  <c r="J534" i="65"/>
  <c r="I534" i="65"/>
  <c r="F534" i="65"/>
  <c r="L534" i="65" s="1"/>
  <c r="K533" i="65"/>
  <c r="J533" i="65"/>
  <c r="I533" i="65"/>
  <c r="F533" i="65"/>
  <c r="L533" i="65" s="1"/>
  <c r="K532" i="65"/>
  <c r="J532" i="65"/>
  <c r="I532" i="65"/>
  <c r="F532" i="65"/>
  <c r="L532" i="65" s="1"/>
  <c r="K531" i="65"/>
  <c r="J531" i="65"/>
  <c r="I531" i="65"/>
  <c r="F531" i="65"/>
  <c r="L531" i="65" s="1"/>
  <c r="K530" i="65"/>
  <c r="J530" i="65"/>
  <c r="I530" i="65"/>
  <c r="F530" i="65"/>
  <c r="L530" i="65" s="1"/>
  <c r="K529" i="65"/>
  <c r="J529" i="65"/>
  <c r="I529" i="65"/>
  <c r="F529" i="65"/>
  <c r="K528" i="65"/>
  <c r="J528" i="65"/>
  <c r="I528" i="65"/>
  <c r="F528" i="65"/>
  <c r="L528" i="65" s="1"/>
  <c r="H520" i="65"/>
  <c r="G520" i="65"/>
  <c r="E520" i="65"/>
  <c r="D520" i="65"/>
  <c r="K519" i="65"/>
  <c r="J519" i="65"/>
  <c r="I519" i="65"/>
  <c r="F519" i="65"/>
  <c r="L519" i="65" s="1"/>
  <c r="K518" i="65"/>
  <c r="J518" i="65"/>
  <c r="I518" i="65"/>
  <c r="F518" i="65"/>
  <c r="L518" i="65" s="1"/>
  <c r="K517" i="65"/>
  <c r="J517" i="65"/>
  <c r="L517" i="65" s="1"/>
  <c r="I517" i="65"/>
  <c r="F517" i="65"/>
  <c r="K516" i="65"/>
  <c r="J516" i="65"/>
  <c r="I516" i="65"/>
  <c r="F516" i="65"/>
  <c r="K515" i="65"/>
  <c r="J515" i="65"/>
  <c r="I515" i="65"/>
  <c r="F515" i="65"/>
  <c r="K514" i="65"/>
  <c r="J514" i="65"/>
  <c r="I514" i="65"/>
  <c r="F514" i="65"/>
  <c r="K513" i="65"/>
  <c r="J513" i="65"/>
  <c r="I513" i="65"/>
  <c r="F513" i="65"/>
  <c r="K512" i="65"/>
  <c r="J512" i="65"/>
  <c r="I512" i="65"/>
  <c r="F512" i="65"/>
  <c r="K511" i="65"/>
  <c r="J511" i="65"/>
  <c r="L511" i="65" s="1"/>
  <c r="I511" i="65"/>
  <c r="F511" i="65"/>
  <c r="K510" i="65"/>
  <c r="J510" i="65"/>
  <c r="I510" i="65"/>
  <c r="F510" i="65"/>
  <c r="K509" i="65"/>
  <c r="J509" i="65"/>
  <c r="L509" i="65" s="1"/>
  <c r="I509" i="65"/>
  <c r="F509" i="65"/>
  <c r="K508" i="65"/>
  <c r="J508" i="65"/>
  <c r="I508" i="65"/>
  <c r="F508" i="65"/>
  <c r="K507" i="65"/>
  <c r="J507" i="65"/>
  <c r="I507" i="65"/>
  <c r="F507" i="65"/>
  <c r="K506" i="65"/>
  <c r="J506" i="65"/>
  <c r="I506" i="65"/>
  <c r="F506" i="65"/>
  <c r="K505" i="65"/>
  <c r="J505" i="65"/>
  <c r="I505" i="65"/>
  <c r="F505" i="65"/>
  <c r="K504" i="65"/>
  <c r="J504" i="65"/>
  <c r="I504" i="65"/>
  <c r="F504" i="65"/>
  <c r="K503" i="65"/>
  <c r="J503" i="65"/>
  <c r="I503" i="65"/>
  <c r="F503" i="65"/>
  <c r="K502" i="65"/>
  <c r="J502" i="65"/>
  <c r="I502" i="65"/>
  <c r="F502" i="65"/>
  <c r="K501" i="65"/>
  <c r="J501" i="65"/>
  <c r="I501" i="65"/>
  <c r="F501" i="65"/>
  <c r="K500" i="65"/>
  <c r="J500" i="65"/>
  <c r="I500" i="65"/>
  <c r="F500" i="65"/>
  <c r="K499" i="65"/>
  <c r="J499" i="65"/>
  <c r="I499" i="65"/>
  <c r="F499" i="65"/>
  <c r="K498" i="65"/>
  <c r="J498" i="65"/>
  <c r="I498" i="65"/>
  <c r="F498" i="65"/>
  <c r="K497" i="65"/>
  <c r="J497" i="65"/>
  <c r="I497" i="65"/>
  <c r="F497" i="65"/>
  <c r="K496" i="65"/>
  <c r="J496" i="65"/>
  <c r="I496" i="65"/>
  <c r="F496" i="65"/>
  <c r="K495" i="65"/>
  <c r="J495" i="65"/>
  <c r="I495" i="65"/>
  <c r="F495" i="65"/>
  <c r="K494" i="65"/>
  <c r="J494" i="65"/>
  <c r="I494" i="65"/>
  <c r="F494" i="65"/>
  <c r="K493" i="65"/>
  <c r="J493" i="65"/>
  <c r="I493" i="65"/>
  <c r="F493" i="65"/>
  <c r="K492" i="65"/>
  <c r="L492" i="65" s="1"/>
  <c r="J492" i="65"/>
  <c r="I492" i="65"/>
  <c r="F492" i="65"/>
  <c r="K491" i="65"/>
  <c r="J491" i="65"/>
  <c r="I491" i="65"/>
  <c r="F491" i="65"/>
  <c r="K490" i="65"/>
  <c r="J490" i="65"/>
  <c r="I490" i="65"/>
  <c r="F490" i="65"/>
  <c r="K489" i="65"/>
  <c r="J489" i="65"/>
  <c r="I489" i="65"/>
  <c r="F489" i="65"/>
  <c r="K488" i="65"/>
  <c r="J488" i="65"/>
  <c r="I488" i="65"/>
  <c r="F488" i="65"/>
  <c r="K487" i="65"/>
  <c r="J487" i="65"/>
  <c r="L487" i="65" s="1"/>
  <c r="I487" i="65"/>
  <c r="F487" i="65"/>
  <c r="K486" i="65"/>
  <c r="J486" i="65"/>
  <c r="I486" i="65"/>
  <c r="F486" i="65"/>
  <c r="K485" i="65"/>
  <c r="J485" i="65"/>
  <c r="L485" i="65" s="1"/>
  <c r="I485" i="65"/>
  <c r="F485" i="65"/>
  <c r="K484" i="65"/>
  <c r="J484" i="65"/>
  <c r="I484" i="65"/>
  <c r="F484" i="65"/>
  <c r="K483" i="65"/>
  <c r="J483" i="65"/>
  <c r="I483" i="65"/>
  <c r="F483" i="65"/>
  <c r="K482" i="65"/>
  <c r="J482" i="65"/>
  <c r="I482" i="65"/>
  <c r="F482" i="65"/>
  <c r="K481" i="65"/>
  <c r="J481" i="65"/>
  <c r="I481" i="65"/>
  <c r="F481" i="65"/>
  <c r="K480" i="65"/>
  <c r="J480" i="65"/>
  <c r="I480" i="65"/>
  <c r="F480" i="65"/>
  <c r="K479" i="65"/>
  <c r="J479" i="65"/>
  <c r="L479" i="65" s="1"/>
  <c r="I479" i="65"/>
  <c r="F479" i="65"/>
  <c r="H472" i="65"/>
  <c r="G472" i="65"/>
  <c r="E472" i="65"/>
  <c r="D472" i="65"/>
  <c r="K471" i="65"/>
  <c r="J471" i="65"/>
  <c r="I471" i="65"/>
  <c r="F471" i="65"/>
  <c r="L471" i="65" s="1"/>
  <c r="K470" i="65"/>
  <c r="J470" i="65"/>
  <c r="I470" i="65"/>
  <c r="F470" i="65"/>
  <c r="L470" i="65" s="1"/>
  <c r="K469" i="65"/>
  <c r="J469" i="65"/>
  <c r="I469" i="65"/>
  <c r="F469" i="65"/>
  <c r="L469" i="65" s="1"/>
  <c r="K468" i="65"/>
  <c r="J468" i="65"/>
  <c r="I468" i="65"/>
  <c r="F468" i="65"/>
  <c r="L468" i="65" s="1"/>
  <c r="K467" i="65"/>
  <c r="J467" i="65"/>
  <c r="I467" i="65"/>
  <c r="F467" i="65"/>
  <c r="L467" i="65" s="1"/>
  <c r="K466" i="65"/>
  <c r="J466" i="65"/>
  <c r="I466" i="65"/>
  <c r="F466" i="65"/>
  <c r="L466" i="65" s="1"/>
  <c r="K465" i="65"/>
  <c r="J465" i="65"/>
  <c r="I465" i="65"/>
  <c r="F465" i="65"/>
  <c r="L465" i="65" s="1"/>
  <c r="K464" i="65"/>
  <c r="J464" i="65"/>
  <c r="I464" i="65"/>
  <c r="F464" i="65"/>
  <c r="L464" i="65" s="1"/>
  <c r="K463" i="65"/>
  <c r="J463" i="65"/>
  <c r="I463" i="65"/>
  <c r="F463" i="65"/>
  <c r="L463" i="65" s="1"/>
  <c r="K462" i="65"/>
  <c r="J462" i="65"/>
  <c r="I462" i="65"/>
  <c r="F462" i="65"/>
  <c r="L462" i="65" s="1"/>
  <c r="K461" i="65"/>
  <c r="J461" i="65"/>
  <c r="I461" i="65"/>
  <c r="F461" i="65"/>
  <c r="L461" i="65" s="1"/>
  <c r="K460" i="65"/>
  <c r="J460" i="65"/>
  <c r="I460" i="65"/>
  <c r="F460" i="65"/>
  <c r="L460" i="65" s="1"/>
  <c r="K459" i="65"/>
  <c r="J459" i="65"/>
  <c r="I459" i="65"/>
  <c r="F459" i="65"/>
  <c r="L459" i="65" s="1"/>
  <c r="K458" i="65"/>
  <c r="J458" i="65"/>
  <c r="I458" i="65"/>
  <c r="F458" i="65"/>
  <c r="L458" i="65" s="1"/>
  <c r="K457" i="65"/>
  <c r="J457" i="65"/>
  <c r="I457" i="65"/>
  <c r="F457" i="65"/>
  <c r="L457" i="65" s="1"/>
  <c r="K456" i="65"/>
  <c r="J456" i="65"/>
  <c r="I456" i="65"/>
  <c r="F456" i="65"/>
  <c r="L456" i="65" s="1"/>
  <c r="K455" i="65"/>
  <c r="J455" i="65"/>
  <c r="I455" i="65"/>
  <c r="F455" i="65"/>
  <c r="L455" i="65" s="1"/>
  <c r="K454" i="65"/>
  <c r="J454" i="65"/>
  <c r="I454" i="65"/>
  <c r="F454" i="65"/>
  <c r="L454" i="65" s="1"/>
  <c r="K453" i="65"/>
  <c r="J453" i="65"/>
  <c r="I453" i="65"/>
  <c r="F453" i="65"/>
  <c r="L453" i="65" s="1"/>
  <c r="K452" i="65"/>
  <c r="J452" i="65"/>
  <c r="I452" i="65"/>
  <c r="F452" i="65"/>
  <c r="L452" i="65" s="1"/>
  <c r="K451" i="65"/>
  <c r="J451" i="65"/>
  <c r="I451" i="65"/>
  <c r="F451" i="65"/>
  <c r="L451" i="65" s="1"/>
  <c r="K450" i="65"/>
  <c r="J450" i="65"/>
  <c r="I450" i="65"/>
  <c r="F450" i="65"/>
  <c r="L450" i="65" s="1"/>
  <c r="K449" i="65"/>
  <c r="J449" i="65"/>
  <c r="I449" i="65"/>
  <c r="F449" i="65"/>
  <c r="L449" i="65" s="1"/>
  <c r="K448" i="65"/>
  <c r="J448" i="65"/>
  <c r="I448" i="65"/>
  <c r="F448" i="65"/>
  <c r="L448" i="65" s="1"/>
  <c r="K447" i="65"/>
  <c r="J447" i="65"/>
  <c r="I447" i="65"/>
  <c r="F447" i="65"/>
  <c r="L447" i="65" s="1"/>
  <c r="K446" i="65"/>
  <c r="J446" i="65"/>
  <c r="I446" i="65"/>
  <c r="F446" i="65"/>
  <c r="L446" i="65" s="1"/>
  <c r="K445" i="65"/>
  <c r="J445" i="65"/>
  <c r="I445" i="65"/>
  <c r="F445" i="65"/>
  <c r="L445" i="65" s="1"/>
  <c r="K444" i="65"/>
  <c r="J444" i="65"/>
  <c r="I444" i="65"/>
  <c r="F444" i="65"/>
  <c r="L444" i="65" s="1"/>
  <c r="K443" i="65"/>
  <c r="J443" i="65"/>
  <c r="I443" i="65"/>
  <c r="F443" i="65"/>
  <c r="L443" i="65" s="1"/>
  <c r="K442" i="65"/>
  <c r="J442" i="65"/>
  <c r="I442" i="65"/>
  <c r="F442" i="65"/>
  <c r="L442" i="65" s="1"/>
  <c r="K441" i="65"/>
  <c r="J441" i="65"/>
  <c r="I441" i="65"/>
  <c r="F441" i="65"/>
  <c r="L441" i="65" s="1"/>
  <c r="K440" i="65"/>
  <c r="J440" i="65"/>
  <c r="I440" i="65"/>
  <c r="F440" i="65"/>
  <c r="L440" i="65" s="1"/>
  <c r="K439" i="65"/>
  <c r="J439" i="65"/>
  <c r="I439" i="65"/>
  <c r="F439" i="65"/>
  <c r="L439" i="65" s="1"/>
  <c r="K438" i="65"/>
  <c r="J438" i="65"/>
  <c r="I438" i="65"/>
  <c r="F438" i="65"/>
  <c r="L438" i="65" s="1"/>
  <c r="K437" i="65"/>
  <c r="J437" i="65"/>
  <c r="I437" i="65"/>
  <c r="F437" i="65"/>
  <c r="L437" i="65" s="1"/>
  <c r="K436" i="65"/>
  <c r="J436" i="65"/>
  <c r="I436" i="65"/>
  <c r="F436" i="65"/>
  <c r="L436" i="65" s="1"/>
  <c r="K435" i="65"/>
  <c r="J435" i="65"/>
  <c r="I435" i="65"/>
  <c r="F435" i="65"/>
  <c r="L435" i="65" s="1"/>
  <c r="K434" i="65"/>
  <c r="J434" i="65"/>
  <c r="I434" i="65"/>
  <c r="F434" i="65"/>
  <c r="L434" i="65" s="1"/>
  <c r="K433" i="65"/>
  <c r="J433" i="65"/>
  <c r="I433" i="65"/>
  <c r="F433" i="65"/>
  <c r="L433" i="65" s="1"/>
  <c r="K432" i="65"/>
  <c r="J432" i="65"/>
  <c r="I432" i="65"/>
  <c r="F432" i="65"/>
  <c r="K431" i="65"/>
  <c r="J431" i="65"/>
  <c r="I431" i="65"/>
  <c r="F431" i="65"/>
  <c r="L431" i="65" s="1"/>
  <c r="H425" i="65"/>
  <c r="G425" i="65"/>
  <c r="E425" i="65"/>
  <c r="D425" i="65"/>
  <c r="K424" i="65"/>
  <c r="J424" i="65"/>
  <c r="I424" i="65"/>
  <c r="F424" i="65"/>
  <c r="L424" i="65" s="1"/>
  <c r="K423" i="65"/>
  <c r="J423" i="65"/>
  <c r="I423" i="65"/>
  <c r="F423" i="65"/>
  <c r="L423" i="65" s="1"/>
  <c r="K422" i="65"/>
  <c r="J422" i="65"/>
  <c r="I422" i="65"/>
  <c r="F422" i="65"/>
  <c r="L422" i="65" s="1"/>
  <c r="K421" i="65"/>
  <c r="J421" i="65"/>
  <c r="I421" i="65"/>
  <c r="F421" i="65"/>
  <c r="L421" i="65" s="1"/>
  <c r="K420" i="65"/>
  <c r="J420" i="65"/>
  <c r="I420" i="65"/>
  <c r="F420" i="65"/>
  <c r="L420" i="65" s="1"/>
  <c r="K419" i="65"/>
  <c r="J419" i="65"/>
  <c r="I419" i="65"/>
  <c r="F419" i="65"/>
  <c r="L419" i="65" s="1"/>
  <c r="K418" i="65"/>
  <c r="J418" i="65"/>
  <c r="I418" i="65"/>
  <c r="F418" i="65"/>
  <c r="L418" i="65" s="1"/>
  <c r="K417" i="65"/>
  <c r="J417" i="65"/>
  <c r="I417" i="65"/>
  <c r="F417" i="65"/>
  <c r="L417" i="65" s="1"/>
  <c r="K416" i="65"/>
  <c r="J416" i="65"/>
  <c r="I416" i="65"/>
  <c r="F416" i="65"/>
  <c r="L416" i="65" s="1"/>
  <c r="K415" i="65"/>
  <c r="J415" i="65"/>
  <c r="I415" i="65"/>
  <c r="F415" i="65"/>
  <c r="L415" i="65" s="1"/>
  <c r="K414" i="65"/>
  <c r="J414" i="65"/>
  <c r="I414" i="65"/>
  <c r="F414" i="65"/>
  <c r="L414" i="65" s="1"/>
  <c r="K413" i="65"/>
  <c r="J413" i="65"/>
  <c r="I413" i="65"/>
  <c r="F413" i="65"/>
  <c r="L413" i="65" s="1"/>
  <c r="K412" i="65"/>
  <c r="J412" i="65"/>
  <c r="I412" i="65"/>
  <c r="F412" i="65"/>
  <c r="L412" i="65" s="1"/>
  <c r="K411" i="65"/>
  <c r="J411" i="65"/>
  <c r="I411" i="65"/>
  <c r="F411" i="65"/>
  <c r="L411" i="65" s="1"/>
  <c r="K410" i="65"/>
  <c r="J410" i="65"/>
  <c r="I410" i="65"/>
  <c r="F410" i="65"/>
  <c r="L410" i="65" s="1"/>
  <c r="K409" i="65"/>
  <c r="J409" i="65"/>
  <c r="I409" i="65"/>
  <c r="F409" i="65"/>
  <c r="L409" i="65" s="1"/>
  <c r="K408" i="65"/>
  <c r="J408" i="65"/>
  <c r="I408" i="65"/>
  <c r="F408" i="65"/>
  <c r="L408" i="65" s="1"/>
  <c r="K407" i="65"/>
  <c r="J407" i="65"/>
  <c r="I407" i="65"/>
  <c r="F407" i="65"/>
  <c r="L407" i="65" s="1"/>
  <c r="K406" i="65"/>
  <c r="J406" i="65"/>
  <c r="I406" i="65"/>
  <c r="F406" i="65"/>
  <c r="L406" i="65" s="1"/>
  <c r="K405" i="65"/>
  <c r="J405" i="65"/>
  <c r="I405" i="65"/>
  <c r="F405" i="65"/>
  <c r="L405" i="65" s="1"/>
  <c r="K404" i="65"/>
  <c r="J404" i="65"/>
  <c r="I404" i="65"/>
  <c r="F404" i="65"/>
  <c r="L404" i="65" s="1"/>
  <c r="K403" i="65"/>
  <c r="J403" i="65"/>
  <c r="I403" i="65"/>
  <c r="F403" i="65"/>
  <c r="L403" i="65" s="1"/>
  <c r="K402" i="65"/>
  <c r="J402" i="65"/>
  <c r="I402" i="65"/>
  <c r="F402" i="65"/>
  <c r="L402" i="65" s="1"/>
  <c r="K401" i="65"/>
  <c r="J401" i="65"/>
  <c r="I401" i="65"/>
  <c r="F401" i="65"/>
  <c r="L401" i="65" s="1"/>
  <c r="K400" i="65"/>
  <c r="J400" i="65"/>
  <c r="I400" i="65"/>
  <c r="F400" i="65"/>
  <c r="L400" i="65" s="1"/>
  <c r="K399" i="65"/>
  <c r="J399" i="65"/>
  <c r="I399" i="65"/>
  <c r="F399" i="65"/>
  <c r="L399" i="65" s="1"/>
  <c r="K398" i="65"/>
  <c r="J398" i="65"/>
  <c r="I398" i="65"/>
  <c r="F398" i="65"/>
  <c r="L398" i="65" s="1"/>
  <c r="K397" i="65"/>
  <c r="J397" i="65"/>
  <c r="I397" i="65"/>
  <c r="F397" i="65"/>
  <c r="L397" i="65" s="1"/>
  <c r="K396" i="65"/>
  <c r="J396" i="65"/>
  <c r="I396" i="65"/>
  <c r="F396" i="65"/>
  <c r="L396" i="65" s="1"/>
  <c r="K395" i="65"/>
  <c r="J395" i="65"/>
  <c r="I395" i="65"/>
  <c r="F395" i="65"/>
  <c r="L395" i="65" s="1"/>
  <c r="K394" i="65"/>
  <c r="J394" i="65"/>
  <c r="I394" i="65"/>
  <c r="F394" i="65"/>
  <c r="L394" i="65" s="1"/>
  <c r="K393" i="65"/>
  <c r="J393" i="65"/>
  <c r="I393" i="65"/>
  <c r="F393" i="65"/>
  <c r="L393" i="65" s="1"/>
  <c r="K392" i="65"/>
  <c r="J392" i="65"/>
  <c r="I392" i="65"/>
  <c r="F392" i="65"/>
  <c r="L392" i="65" s="1"/>
  <c r="K391" i="65"/>
  <c r="J391" i="65"/>
  <c r="I391" i="65"/>
  <c r="F391" i="65"/>
  <c r="L391" i="65" s="1"/>
  <c r="K390" i="65"/>
  <c r="J390" i="65"/>
  <c r="I390" i="65"/>
  <c r="F390" i="65"/>
  <c r="L390" i="65" s="1"/>
  <c r="K389" i="65"/>
  <c r="J389" i="65"/>
  <c r="I389" i="65"/>
  <c r="F389" i="65"/>
  <c r="L389" i="65" s="1"/>
  <c r="K388" i="65"/>
  <c r="J388" i="65"/>
  <c r="I388" i="65"/>
  <c r="F388" i="65"/>
  <c r="L388" i="65" s="1"/>
  <c r="K387" i="65"/>
  <c r="J387" i="65"/>
  <c r="I387" i="65"/>
  <c r="F387" i="65"/>
  <c r="L387" i="65" s="1"/>
  <c r="K386" i="65"/>
  <c r="J386" i="65"/>
  <c r="I386" i="65"/>
  <c r="F386" i="65"/>
  <c r="L386" i="65" s="1"/>
  <c r="K385" i="65"/>
  <c r="J385" i="65"/>
  <c r="I385" i="65"/>
  <c r="F385" i="65"/>
  <c r="L385" i="65" s="1"/>
  <c r="K384" i="65"/>
  <c r="J384" i="65"/>
  <c r="I384" i="65"/>
  <c r="F384" i="65"/>
  <c r="L384" i="65" s="1"/>
  <c r="H378" i="65"/>
  <c r="G378" i="65"/>
  <c r="E378" i="65"/>
  <c r="D378" i="65"/>
  <c r="K377" i="65"/>
  <c r="J377" i="65"/>
  <c r="I377" i="65"/>
  <c r="F377" i="65"/>
  <c r="L377" i="65" s="1"/>
  <c r="K376" i="65"/>
  <c r="J376" i="65"/>
  <c r="I376" i="65"/>
  <c r="F376" i="65"/>
  <c r="L376" i="65" s="1"/>
  <c r="K375" i="65"/>
  <c r="J375" i="65"/>
  <c r="I375" i="65"/>
  <c r="F375" i="65"/>
  <c r="L375" i="65" s="1"/>
  <c r="K374" i="65"/>
  <c r="J374" i="65"/>
  <c r="I374" i="65"/>
  <c r="F374" i="65"/>
  <c r="L374" i="65" s="1"/>
  <c r="K373" i="65"/>
  <c r="J373" i="65"/>
  <c r="I373" i="65"/>
  <c r="F373" i="65"/>
  <c r="L373" i="65" s="1"/>
  <c r="K372" i="65"/>
  <c r="J372" i="65"/>
  <c r="I372" i="65"/>
  <c r="F372" i="65"/>
  <c r="L372" i="65" s="1"/>
  <c r="K371" i="65"/>
  <c r="J371" i="65"/>
  <c r="I371" i="65"/>
  <c r="F371" i="65"/>
  <c r="L371" i="65" s="1"/>
  <c r="K370" i="65"/>
  <c r="J370" i="65"/>
  <c r="I370" i="65"/>
  <c r="F370" i="65"/>
  <c r="L370" i="65" s="1"/>
  <c r="K369" i="65"/>
  <c r="J369" i="65"/>
  <c r="I369" i="65"/>
  <c r="F369" i="65"/>
  <c r="L369" i="65" s="1"/>
  <c r="K368" i="65"/>
  <c r="J368" i="65"/>
  <c r="I368" i="65"/>
  <c r="F368" i="65"/>
  <c r="L368" i="65" s="1"/>
  <c r="K367" i="65"/>
  <c r="J367" i="65"/>
  <c r="I367" i="65"/>
  <c r="F367" i="65"/>
  <c r="L367" i="65" s="1"/>
  <c r="K366" i="65"/>
  <c r="J366" i="65"/>
  <c r="I366" i="65"/>
  <c r="F366" i="65"/>
  <c r="L366" i="65" s="1"/>
  <c r="K365" i="65"/>
  <c r="J365" i="65"/>
  <c r="I365" i="65"/>
  <c r="F365" i="65"/>
  <c r="L365" i="65" s="1"/>
  <c r="K364" i="65"/>
  <c r="J364" i="65"/>
  <c r="I364" i="65"/>
  <c r="F364" i="65"/>
  <c r="L364" i="65" s="1"/>
  <c r="K363" i="65"/>
  <c r="J363" i="65"/>
  <c r="I363" i="65"/>
  <c r="F363" i="65"/>
  <c r="L363" i="65" s="1"/>
  <c r="K362" i="65"/>
  <c r="J362" i="65"/>
  <c r="I362" i="65"/>
  <c r="F362" i="65"/>
  <c r="L362" i="65" s="1"/>
  <c r="K361" i="65"/>
  <c r="J361" i="65"/>
  <c r="I361" i="65"/>
  <c r="F361" i="65"/>
  <c r="L361" i="65" s="1"/>
  <c r="K360" i="65"/>
  <c r="J360" i="65"/>
  <c r="I360" i="65"/>
  <c r="F360" i="65"/>
  <c r="L360" i="65" s="1"/>
  <c r="K359" i="65"/>
  <c r="J359" i="65"/>
  <c r="I359" i="65"/>
  <c r="F359" i="65"/>
  <c r="L359" i="65" s="1"/>
  <c r="K358" i="65"/>
  <c r="J358" i="65"/>
  <c r="I358" i="65"/>
  <c r="F358" i="65"/>
  <c r="L358" i="65" s="1"/>
  <c r="K357" i="65"/>
  <c r="J357" i="65"/>
  <c r="I357" i="65"/>
  <c r="F357" i="65"/>
  <c r="L357" i="65" s="1"/>
  <c r="K356" i="65"/>
  <c r="J356" i="65"/>
  <c r="I356" i="65"/>
  <c r="F356" i="65"/>
  <c r="L356" i="65" s="1"/>
  <c r="K355" i="65"/>
  <c r="J355" i="65"/>
  <c r="I355" i="65"/>
  <c r="F355" i="65"/>
  <c r="L355" i="65" s="1"/>
  <c r="K354" i="65"/>
  <c r="J354" i="65"/>
  <c r="I354" i="65"/>
  <c r="F354" i="65"/>
  <c r="L354" i="65" s="1"/>
  <c r="K353" i="65"/>
  <c r="J353" i="65"/>
  <c r="I353" i="65"/>
  <c r="F353" i="65"/>
  <c r="L353" i="65" s="1"/>
  <c r="K352" i="65"/>
  <c r="J352" i="65"/>
  <c r="I352" i="65"/>
  <c r="F352" i="65"/>
  <c r="L352" i="65" s="1"/>
  <c r="K351" i="65"/>
  <c r="J351" i="65"/>
  <c r="I351" i="65"/>
  <c r="F351" i="65"/>
  <c r="L351" i="65" s="1"/>
  <c r="K350" i="65"/>
  <c r="J350" i="65"/>
  <c r="I350" i="65"/>
  <c r="F350" i="65"/>
  <c r="L350" i="65" s="1"/>
  <c r="K349" i="65"/>
  <c r="J349" i="65"/>
  <c r="I349" i="65"/>
  <c r="F349" i="65"/>
  <c r="L349" i="65" s="1"/>
  <c r="K348" i="65"/>
  <c r="J348" i="65"/>
  <c r="I348" i="65"/>
  <c r="F348" i="65"/>
  <c r="L348" i="65" s="1"/>
  <c r="K347" i="65"/>
  <c r="J347" i="65"/>
  <c r="I347" i="65"/>
  <c r="F347" i="65"/>
  <c r="L347" i="65" s="1"/>
  <c r="K346" i="65"/>
  <c r="J346" i="65"/>
  <c r="I346" i="65"/>
  <c r="F346" i="65"/>
  <c r="L346" i="65" s="1"/>
  <c r="K345" i="65"/>
  <c r="J345" i="65"/>
  <c r="I345" i="65"/>
  <c r="F345" i="65"/>
  <c r="L345" i="65" s="1"/>
  <c r="K344" i="65"/>
  <c r="J344" i="65"/>
  <c r="I344" i="65"/>
  <c r="F344" i="65"/>
  <c r="L344" i="65" s="1"/>
  <c r="K343" i="65"/>
  <c r="J343" i="65"/>
  <c r="I343" i="65"/>
  <c r="F343" i="65"/>
  <c r="L343" i="65" s="1"/>
  <c r="K342" i="65"/>
  <c r="J342" i="65"/>
  <c r="I342" i="65"/>
  <c r="F342" i="65"/>
  <c r="L342" i="65" s="1"/>
  <c r="K341" i="65"/>
  <c r="J341" i="65"/>
  <c r="I341" i="65"/>
  <c r="F341" i="65"/>
  <c r="L341" i="65" s="1"/>
  <c r="K340" i="65"/>
  <c r="J340" i="65"/>
  <c r="I340" i="65"/>
  <c r="F340" i="65"/>
  <c r="L340" i="65" s="1"/>
  <c r="K339" i="65"/>
  <c r="J339" i="65"/>
  <c r="I339" i="65"/>
  <c r="F339" i="65"/>
  <c r="L339" i="65" s="1"/>
  <c r="K338" i="65"/>
  <c r="J338" i="65"/>
  <c r="I338" i="65"/>
  <c r="F338" i="65"/>
  <c r="K337" i="65"/>
  <c r="J337" i="65"/>
  <c r="I337" i="65"/>
  <c r="F337" i="65"/>
  <c r="L337" i="65" s="1"/>
  <c r="H331" i="65"/>
  <c r="G331" i="65"/>
  <c r="E331" i="65"/>
  <c r="D331" i="65"/>
  <c r="K330" i="65"/>
  <c r="J330" i="65"/>
  <c r="I330" i="65"/>
  <c r="F330" i="65"/>
  <c r="L330" i="65" s="1"/>
  <c r="K329" i="65"/>
  <c r="J329" i="65"/>
  <c r="I329" i="65"/>
  <c r="F329" i="65"/>
  <c r="L329" i="65" s="1"/>
  <c r="K328" i="65"/>
  <c r="J328" i="65"/>
  <c r="L328" i="65" s="1"/>
  <c r="I328" i="65"/>
  <c r="F328" i="65"/>
  <c r="K327" i="65"/>
  <c r="J327" i="65"/>
  <c r="I327" i="65"/>
  <c r="F327" i="65"/>
  <c r="K326" i="65"/>
  <c r="J326" i="65"/>
  <c r="I326" i="65"/>
  <c r="F326" i="65"/>
  <c r="K325" i="65"/>
  <c r="J325" i="65"/>
  <c r="I325" i="65"/>
  <c r="F325" i="65"/>
  <c r="K324" i="65"/>
  <c r="J324" i="65"/>
  <c r="I324" i="65"/>
  <c r="F324" i="65"/>
  <c r="K323" i="65"/>
  <c r="J323" i="65"/>
  <c r="I323" i="65"/>
  <c r="F323" i="65"/>
  <c r="K322" i="65"/>
  <c r="J322" i="65"/>
  <c r="I322" i="65"/>
  <c r="F322" i="65"/>
  <c r="K321" i="65"/>
  <c r="J321" i="65"/>
  <c r="I321" i="65"/>
  <c r="F321" i="65"/>
  <c r="K320" i="65"/>
  <c r="J320" i="65"/>
  <c r="I320" i="65"/>
  <c r="F320" i="65"/>
  <c r="K319" i="65"/>
  <c r="J319" i="65"/>
  <c r="I319" i="65"/>
  <c r="F319" i="65"/>
  <c r="K318" i="65"/>
  <c r="J318" i="65"/>
  <c r="I318" i="65"/>
  <c r="F318" i="65"/>
  <c r="K317" i="65"/>
  <c r="J317" i="65"/>
  <c r="I317" i="65"/>
  <c r="F317" i="65"/>
  <c r="K316" i="65"/>
  <c r="J316" i="65"/>
  <c r="I316" i="65"/>
  <c r="F316" i="65"/>
  <c r="K315" i="65"/>
  <c r="J315" i="65"/>
  <c r="I315" i="65"/>
  <c r="F315" i="65"/>
  <c r="K314" i="65"/>
  <c r="J314" i="65"/>
  <c r="I314" i="65"/>
  <c r="F314" i="65"/>
  <c r="K313" i="65"/>
  <c r="J313" i="65"/>
  <c r="I313" i="65"/>
  <c r="F313" i="65"/>
  <c r="K312" i="65"/>
  <c r="J312" i="65"/>
  <c r="I312" i="65"/>
  <c r="F312" i="65"/>
  <c r="K311" i="65"/>
  <c r="J311" i="65"/>
  <c r="I311" i="65"/>
  <c r="F311" i="65"/>
  <c r="K310" i="65"/>
  <c r="J310" i="65"/>
  <c r="L310" i="65" s="1"/>
  <c r="I310" i="65"/>
  <c r="F310" i="65"/>
  <c r="K309" i="65"/>
  <c r="J309" i="65"/>
  <c r="I309" i="65"/>
  <c r="F309" i="65"/>
  <c r="K308" i="65"/>
  <c r="J308" i="65"/>
  <c r="I308" i="65"/>
  <c r="F308" i="65"/>
  <c r="K307" i="65"/>
  <c r="J307" i="65"/>
  <c r="I307" i="65"/>
  <c r="F307" i="65"/>
  <c r="K306" i="65"/>
  <c r="J306" i="65"/>
  <c r="L306" i="65" s="1"/>
  <c r="I306" i="65"/>
  <c r="F306" i="65"/>
  <c r="K305" i="65"/>
  <c r="J305" i="65"/>
  <c r="I305" i="65"/>
  <c r="F305" i="65"/>
  <c r="K304" i="65"/>
  <c r="J304" i="65"/>
  <c r="I304" i="65"/>
  <c r="F304" i="65"/>
  <c r="K303" i="65"/>
  <c r="J303" i="65"/>
  <c r="I303" i="65"/>
  <c r="F303" i="65"/>
  <c r="K302" i="65"/>
  <c r="J302" i="65"/>
  <c r="I302" i="65"/>
  <c r="F302" i="65"/>
  <c r="K301" i="65"/>
  <c r="J301" i="65"/>
  <c r="I301" i="65"/>
  <c r="F301" i="65"/>
  <c r="K300" i="65"/>
  <c r="J300" i="65"/>
  <c r="I300" i="65"/>
  <c r="F300" i="65"/>
  <c r="K299" i="65"/>
  <c r="J299" i="65"/>
  <c r="I299" i="65"/>
  <c r="F299" i="65"/>
  <c r="K298" i="65"/>
  <c r="J298" i="65"/>
  <c r="I298" i="65"/>
  <c r="F298" i="65"/>
  <c r="K297" i="65"/>
  <c r="J297" i="65"/>
  <c r="I297" i="65"/>
  <c r="F297" i="65"/>
  <c r="K296" i="65"/>
  <c r="J296" i="65"/>
  <c r="I296" i="65"/>
  <c r="F296" i="65"/>
  <c r="K295" i="65"/>
  <c r="L295" i="65" s="1"/>
  <c r="J295" i="65"/>
  <c r="I295" i="65"/>
  <c r="F295" i="65"/>
  <c r="K294" i="65"/>
  <c r="J294" i="65"/>
  <c r="I294" i="65"/>
  <c r="F294" i="65"/>
  <c r="K293" i="65"/>
  <c r="J293" i="65"/>
  <c r="I293" i="65"/>
  <c r="F293" i="65"/>
  <c r="K292" i="65"/>
  <c r="J292" i="65"/>
  <c r="I292" i="65"/>
  <c r="F292" i="65"/>
  <c r="K291" i="65"/>
  <c r="J291" i="65"/>
  <c r="I291" i="65"/>
  <c r="F291" i="65"/>
  <c r="K290" i="65"/>
  <c r="J290" i="65"/>
  <c r="I290" i="65"/>
  <c r="F290" i="65"/>
  <c r="H284" i="65"/>
  <c r="G284" i="65"/>
  <c r="E284" i="65"/>
  <c r="D284" i="65"/>
  <c r="K283" i="65"/>
  <c r="J283" i="65"/>
  <c r="I283" i="65"/>
  <c r="F283" i="65"/>
  <c r="K282" i="65"/>
  <c r="J282" i="65"/>
  <c r="I282" i="65"/>
  <c r="F282" i="65"/>
  <c r="K281" i="65"/>
  <c r="J281" i="65"/>
  <c r="I281" i="65"/>
  <c r="F281" i="65"/>
  <c r="K280" i="65"/>
  <c r="J280" i="65"/>
  <c r="I280" i="65"/>
  <c r="F280" i="65"/>
  <c r="K279" i="65"/>
  <c r="J279" i="65"/>
  <c r="I279" i="65"/>
  <c r="F279" i="65"/>
  <c r="K278" i="65"/>
  <c r="J278" i="65"/>
  <c r="I278" i="65"/>
  <c r="F278" i="65"/>
  <c r="K277" i="65"/>
  <c r="J277" i="65"/>
  <c r="I277" i="65"/>
  <c r="F277" i="65"/>
  <c r="K276" i="65"/>
  <c r="J276" i="65"/>
  <c r="I276" i="65"/>
  <c r="F276" i="65"/>
  <c r="K275" i="65"/>
  <c r="J275" i="65"/>
  <c r="I275" i="65"/>
  <c r="F275" i="65"/>
  <c r="K274" i="65"/>
  <c r="J274" i="65"/>
  <c r="I274" i="65"/>
  <c r="F274" i="65"/>
  <c r="K273" i="65"/>
  <c r="J273" i="65"/>
  <c r="I273" i="65"/>
  <c r="F273" i="65"/>
  <c r="K272" i="65"/>
  <c r="J272" i="65"/>
  <c r="I272" i="65"/>
  <c r="F272" i="65"/>
  <c r="K271" i="65"/>
  <c r="J271" i="65"/>
  <c r="I271" i="65"/>
  <c r="F271" i="65"/>
  <c r="K270" i="65"/>
  <c r="J270" i="65"/>
  <c r="I270" i="65"/>
  <c r="F270" i="65"/>
  <c r="K269" i="65"/>
  <c r="J269" i="65"/>
  <c r="I269" i="65"/>
  <c r="F269" i="65"/>
  <c r="K268" i="65"/>
  <c r="J268" i="65"/>
  <c r="I268" i="65"/>
  <c r="F268" i="65"/>
  <c r="K267" i="65"/>
  <c r="J267" i="65"/>
  <c r="I267" i="65"/>
  <c r="F267" i="65"/>
  <c r="K266" i="65"/>
  <c r="J266" i="65"/>
  <c r="I266" i="65"/>
  <c r="F266" i="65"/>
  <c r="K265" i="65"/>
  <c r="J265" i="65"/>
  <c r="I265" i="65"/>
  <c r="F265" i="65"/>
  <c r="K264" i="65"/>
  <c r="J264" i="65"/>
  <c r="I264" i="65"/>
  <c r="F264" i="65"/>
  <c r="K263" i="65"/>
  <c r="J263" i="65"/>
  <c r="I263" i="65"/>
  <c r="F263" i="65"/>
  <c r="K262" i="65"/>
  <c r="J262" i="65"/>
  <c r="I262" i="65"/>
  <c r="F262" i="65"/>
  <c r="K261" i="65"/>
  <c r="J261" i="65"/>
  <c r="I261" i="65"/>
  <c r="F261" i="65"/>
  <c r="K260" i="65"/>
  <c r="J260" i="65"/>
  <c r="I260" i="65"/>
  <c r="F260" i="65"/>
  <c r="K259" i="65"/>
  <c r="J259" i="65"/>
  <c r="I259" i="65"/>
  <c r="F259" i="65"/>
  <c r="K258" i="65"/>
  <c r="J258" i="65"/>
  <c r="I258" i="65"/>
  <c r="F258" i="65"/>
  <c r="K257" i="65"/>
  <c r="J257" i="65"/>
  <c r="I257" i="65"/>
  <c r="F257" i="65"/>
  <c r="K256" i="65"/>
  <c r="J256" i="65"/>
  <c r="I256" i="65"/>
  <c r="F256" i="65"/>
  <c r="K255" i="65"/>
  <c r="J255" i="65"/>
  <c r="I255" i="65"/>
  <c r="F255" i="65"/>
  <c r="K254" i="65"/>
  <c r="J254" i="65"/>
  <c r="I254" i="65"/>
  <c r="F254" i="65"/>
  <c r="K253" i="65"/>
  <c r="J253" i="65"/>
  <c r="I253" i="65"/>
  <c r="F253" i="65"/>
  <c r="K252" i="65"/>
  <c r="J252" i="65"/>
  <c r="I252" i="65"/>
  <c r="F252" i="65"/>
  <c r="K251" i="65"/>
  <c r="J251" i="65"/>
  <c r="I251" i="65"/>
  <c r="F251" i="65"/>
  <c r="K250" i="65"/>
  <c r="J250" i="65"/>
  <c r="I250" i="65"/>
  <c r="F250" i="65"/>
  <c r="K249" i="65"/>
  <c r="J249" i="65"/>
  <c r="I249" i="65"/>
  <c r="F249" i="65"/>
  <c r="K248" i="65"/>
  <c r="J248" i="65"/>
  <c r="I248" i="65"/>
  <c r="F248" i="65"/>
  <c r="K247" i="65"/>
  <c r="J247" i="65"/>
  <c r="I247" i="65"/>
  <c r="F247" i="65"/>
  <c r="K246" i="65"/>
  <c r="J246" i="65"/>
  <c r="I246" i="65"/>
  <c r="F246" i="65"/>
  <c r="K245" i="65"/>
  <c r="J245" i="65"/>
  <c r="I245" i="65"/>
  <c r="F245" i="65"/>
  <c r="K244" i="65"/>
  <c r="J244" i="65"/>
  <c r="I244" i="65"/>
  <c r="F244" i="65"/>
  <c r="K243" i="65"/>
  <c r="J243" i="65"/>
  <c r="I243" i="65"/>
  <c r="F243" i="65"/>
  <c r="H237" i="65"/>
  <c r="G237" i="65"/>
  <c r="E237" i="65"/>
  <c r="D237" i="65"/>
  <c r="K236" i="65"/>
  <c r="J236" i="65"/>
  <c r="I236" i="65"/>
  <c r="F236" i="65"/>
  <c r="K235" i="65"/>
  <c r="J235" i="65"/>
  <c r="I235" i="65"/>
  <c r="F235" i="65"/>
  <c r="K234" i="65"/>
  <c r="J234" i="65"/>
  <c r="I234" i="65"/>
  <c r="F234" i="65"/>
  <c r="K233" i="65"/>
  <c r="J233" i="65"/>
  <c r="I233" i="65"/>
  <c r="F233" i="65"/>
  <c r="K232" i="65"/>
  <c r="J232" i="65"/>
  <c r="I232" i="65"/>
  <c r="F232" i="65"/>
  <c r="K231" i="65"/>
  <c r="J231" i="65"/>
  <c r="I231" i="65"/>
  <c r="F231" i="65"/>
  <c r="K230" i="65"/>
  <c r="J230" i="65"/>
  <c r="I230" i="65"/>
  <c r="F230" i="65"/>
  <c r="K229" i="65"/>
  <c r="J229" i="65"/>
  <c r="I229" i="65"/>
  <c r="F229" i="65"/>
  <c r="K228" i="65"/>
  <c r="J228" i="65"/>
  <c r="I228" i="65"/>
  <c r="F228" i="65"/>
  <c r="K227" i="65"/>
  <c r="J227" i="65"/>
  <c r="I227" i="65"/>
  <c r="F227" i="65"/>
  <c r="K226" i="65"/>
  <c r="J226" i="65"/>
  <c r="I226" i="65"/>
  <c r="F226" i="65"/>
  <c r="K225" i="65"/>
  <c r="J225" i="65"/>
  <c r="I225" i="65"/>
  <c r="F225" i="65"/>
  <c r="K224" i="65"/>
  <c r="J224" i="65"/>
  <c r="I224" i="65"/>
  <c r="F224" i="65"/>
  <c r="K223" i="65"/>
  <c r="J223" i="65"/>
  <c r="I223" i="65"/>
  <c r="F223" i="65"/>
  <c r="K222" i="65"/>
  <c r="J222" i="65"/>
  <c r="L222" i="65" s="1"/>
  <c r="I222" i="65"/>
  <c r="F222" i="65"/>
  <c r="K221" i="65"/>
  <c r="J221" i="65"/>
  <c r="I221" i="65"/>
  <c r="F221" i="65"/>
  <c r="K220" i="65"/>
  <c r="J220" i="65"/>
  <c r="L220" i="65" s="1"/>
  <c r="I220" i="65"/>
  <c r="F220" i="65"/>
  <c r="K219" i="65"/>
  <c r="J219" i="65"/>
  <c r="I219" i="65"/>
  <c r="F219" i="65"/>
  <c r="K218" i="65"/>
  <c r="J218" i="65"/>
  <c r="I218" i="65"/>
  <c r="F218" i="65"/>
  <c r="K217" i="65"/>
  <c r="J217" i="65"/>
  <c r="I217" i="65"/>
  <c r="F217" i="65"/>
  <c r="K216" i="65"/>
  <c r="J216" i="65"/>
  <c r="I216" i="65"/>
  <c r="F216" i="65"/>
  <c r="K215" i="65"/>
  <c r="J215" i="65"/>
  <c r="I215" i="65"/>
  <c r="F215" i="65"/>
  <c r="K214" i="65"/>
  <c r="J214" i="65"/>
  <c r="I214" i="65"/>
  <c r="F214" i="65"/>
  <c r="K213" i="65"/>
  <c r="J213" i="65"/>
  <c r="I213" i="65"/>
  <c r="F213" i="65"/>
  <c r="K212" i="65"/>
  <c r="J212" i="65"/>
  <c r="I212" i="65"/>
  <c r="F212" i="65"/>
  <c r="K211" i="65"/>
  <c r="J211" i="65"/>
  <c r="I211" i="65"/>
  <c r="F211" i="65"/>
  <c r="K210" i="65"/>
  <c r="J210" i="65"/>
  <c r="I210" i="65"/>
  <c r="F210" i="65"/>
  <c r="K209" i="65"/>
  <c r="J209" i="65"/>
  <c r="I209" i="65"/>
  <c r="F209" i="65"/>
  <c r="K208" i="65"/>
  <c r="J208" i="65"/>
  <c r="I208" i="65"/>
  <c r="F208" i="65"/>
  <c r="K207" i="65"/>
  <c r="L207" i="65" s="1"/>
  <c r="J207" i="65"/>
  <c r="I207" i="65"/>
  <c r="F207" i="65"/>
  <c r="K206" i="65"/>
  <c r="J206" i="65"/>
  <c r="L206" i="65" s="1"/>
  <c r="I206" i="65"/>
  <c r="F206" i="65"/>
  <c r="K205" i="65"/>
  <c r="J205" i="65"/>
  <c r="L205" i="65" s="1"/>
  <c r="I205" i="65"/>
  <c r="F205" i="65"/>
  <c r="K204" i="65"/>
  <c r="J204" i="65"/>
  <c r="L204" i="65" s="1"/>
  <c r="I204" i="65"/>
  <c r="F204" i="65"/>
  <c r="K203" i="65"/>
  <c r="J203" i="65"/>
  <c r="I203" i="65"/>
  <c r="F203" i="65"/>
  <c r="K202" i="65"/>
  <c r="J202" i="65"/>
  <c r="I202" i="65"/>
  <c r="F202" i="65"/>
  <c r="K201" i="65"/>
  <c r="J201" i="65"/>
  <c r="I201" i="65"/>
  <c r="F201" i="65"/>
  <c r="K200" i="65"/>
  <c r="J200" i="65"/>
  <c r="I200" i="65"/>
  <c r="F200" i="65"/>
  <c r="K199" i="65"/>
  <c r="J199" i="65"/>
  <c r="I199" i="65"/>
  <c r="F199" i="65"/>
  <c r="K198" i="65"/>
  <c r="J198" i="65"/>
  <c r="I198" i="65"/>
  <c r="F198" i="65"/>
  <c r="K197" i="65"/>
  <c r="J197" i="65"/>
  <c r="I197" i="65"/>
  <c r="F197" i="65"/>
  <c r="K196" i="65"/>
  <c r="J196" i="65"/>
  <c r="I196" i="65"/>
  <c r="F196" i="65"/>
  <c r="H190" i="65"/>
  <c r="G190" i="65"/>
  <c r="E190" i="65"/>
  <c r="D190" i="65"/>
  <c r="K189" i="65"/>
  <c r="J189" i="65"/>
  <c r="I189" i="65"/>
  <c r="F189" i="65"/>
  <c r="K188" i="65"/>
  <c r="J188" i="65"/>
  <c r="I188" i="65"/>
  <c r="F188" i="65"/>
  <c r="K187" i="65"/>
  <c r="J187" i="65"/>
  <c r="I187" i="65"/>
  <c r="F187" i="65"/>
  <c r="K186" i="65"/>
  <c r="J186" i="65"/>
  <c r="I186" i="65"/>
  <c r="F186" i="65"/>
  <c r="K185" i="65"/>
  <c r="J185" i="65"/>
  <c r="I185" i="65"/>
  <c r="F185" i="65"/>
  <c r="K184" i="65"/>
  <c r="J184" i="65"/>
  <c r="I184" i="65"/>
  <c r="F184" i="65"/>
  <c r="K183" i="65"/>
  <c r="J183" i="65"/>
  <c r="I183" i="65"/>
  <c r="F183" i="65"/>
  <c r="K182" i="65"/>
  <c r="J182" i="65"/>
  <c r="I182" i="65"/>
  <c r="F182" i="65"/>
  <c r="K181" i="65"/>
  <c r="J181" i="65"/>
  <c r="I181" i="65"/>
  <c r="F181" i="65"/>
  <c r="K180" i="65"/>
  <c r="J180" i="65"/>
  <c r="I180" i="65"/>
  <c r="F180" i="65"/>
  <c r="K179" i="65"/>
  <c r="J179" i="65"/>
  <c r="I179" i="65"/>
  <c r="F179" i="65"/>
  <c r="K178" i="65"/>
  <c r="J178" i="65"/>
  <c r="I178" i="65"/>
  <c r="F178" i="65"/>
  <c r="K177" i="65"/>
  <c r="J177" i="65"/>
  <c r="I177" i="65"/>
  <c r="F177" i="65"/>
  <c r="K176" i="65"/>
  <c r="J176" i="65"/>
  <c r="I176" i="65"/>
  <c r="F176" i="65"/>
  <c r="K175" i="65"/>
  <c r="J175" i="65"/>
  <c r="I175" i="65"/>
  <c r="F175" i="65"/>
  <c r="K174" i="65"/>
  <c r="J174" i="65"/>
  <c r="I174" i="65"/>
  <c r="F174" i="65"/>
  <c r="K173" i="65"/>
  <c r="J173" i="65"/>
  <c r="I173" i="65"/>
  <c r="F173" i="65"/>
  <c r="K172" i="65"/>
  <c r="J172" i="65"/>
  <c r="I172" i="65"/>
  <c r="F172" i="65"/>
  <c r="K171" i="65"/>
  <c r="J171" i="65"/>
  <c r="I171" i="65"/>
  <c r="F171" i="65"/>
  <c r="K170" i="65"/>
  <c r="J170" i="65"/>
  <c r="I170" i="65"/>
  <c r="F170" i="65"/>
  <c r="K169" i="65"/>
  <c r="J169" i="65"/>
  <c r="I169" i="65"/>
  <c r="F169" i="65"/>
  <c r="K168" i="65"/>
  <c r="J168" i="65"/>
  <c r="I168" i="65"/>
  <c r="F168" i="65"/>
  <c r="K167" i="65"/>
  <c r="J167" i="65"/>
  <c r="I167" i="65"/>
  <c r="F167" i="65"/>
  <c r="K166" i="65"/>
  <c r="J166" i="65"/>
  <c r="I166" i="65"/>
  <c r="F166" i="65"/>
  <c r="K165" i="65"/>
  <c r="J165" i="65"/>
  <c r="I165" i="65"/>
  <c r="F165" i="65"/>
  <c r="K164" i="65"/>
  <c r="J164" i="65"/>
  <c r="I164" i="65"/>
  <c r="F164" i="65"/>
  <c r="K163" i="65"/>
  <c r="J163" i="65"/>
  <c r="I163" i="65"/>
  <c r="F163" i="65"/>
  <c r="K162" i="65"/>
  <c r="J162" i="65"/>
  <c r="I162" i="65"/>
  <c r="F162" i="65"/>
  <c r="K161" i="65"/>
  <c r="J161" i="65"/>
  <c r="I161" i="65"/>
  <c r="F161" i="65"/>
  <c r="K160" i="65"/>
  <c r="J160" i="65"/>
  <c r="I160" i="65"/>
  <c r="F160" i="65"/>
  <c r="K159" i="65"/>
  <c r="J159" i="65"/>
  <c r="I159" i="65"/>
  <c r="F159" i="65"/>
  <c r="K158" i="65"/>
  <c r="J158" i="65"/>
  <c r="I158" i="65"/>
  <c r="F158" i="65"/>
  <c r="K157" i="65"/>
  <c r="J157" i="65"/>
  <c r="I157" i="65"/>
  <c r="F157" i="65"/>
  <c r="K156" i="65"/>
  <c r="J156" i="65"/>
  <c r="I156" i="65"/>
  <c r="F156" i="65"/>
  <c r="K155" i="65"/>
  <c r="J155" i="65"/>
  <c r="I155" i="65"/>
  <c r="F155" i="65"/>
  <c r="K154" i="65"/>
  <c r="J154" i="65"/>
  <c r="I154" i="65"/>
  <c r="F154" i="65"/>
  <c r="K153" i="65"/>
  <c r="J153" i="65"/>
  <c r="I153" i="65"/>
  <c r="F153" i="65"/>
  <c r="K152" i="65"/>
  <c r="J152" i="65"/>
  <c r="I152" i="65"/>
  <c r="F152" i="65"/>
  <c r="K151" i="65"/>
  <c r="J151" i="65"/>
  <c r="I151" i="65"/>
  <c r="F151" i="65"/>
  <c r="K150" i="65"/>
  <c r="J150" i="65"/>
  <c r="I150" i="65"/>
  <c r="F150" i="65"/>
  <c r="K149" i="65"/>
  <c r="J149" i="65"/>
  <c r="I149" i="65"/>
  <c r="I190" i="65" s="1"/>
  <c r="F149" i="65"/>
  <c r="F190" i="65" s="1"/>
  <c r="H143" i="65"/>
  <c r="G143" i="65"/>
  <c r="E143" i="65"/>
  <c r="D143" i="65"/>
  <c r="K142" i="65"/>
  <c r="J142" i="65"/>
  <c r="I142" i="65"/>
  <c r="F142" i="65"/>
  <c r="K141" i="65"/>
  <c r="J141" i="65"/>
  <c r="I141" i="65"/>
  <c r="F141" i="65"/>
  <c r="K140" i="65"/>
  <c r="J140" i="65"/>
  <c r="I140" i="65"/>
  <c r="F140" i="65"/>
  <c r="K139" i="65"/>
  <c r="J139" i="65"/>
  <c r="I139" i="65"/>
  <c r="F139" i="65"/>
  <c r="K138" i="65"/>
  <c r="J138" i="65"/>
  <c r="I138" i="65"/>
  <c r="F138" i="65"/>
  <c r="K137" i="65"/>
  <c r="J137" i="65"/>
  <c r="I137" i="65"/>
  <c r="F137" i="65"/>
  <c r="K136" i="65"/>
  <c r="J136" i="65"/>
  <c r="I136" i="65"/>
  <c r="F136" i="65"/>
  <c r="K135" i="65"/>
  <c r="J135" i="65"/>
  <c r="I135" i="65"/>
  <c r="F135" i="65"/>
  <c r="K134" i="65"/>
  <c r="J134" i="65"/>
  <c r="I134" i="65"/>
  <c r="F134" i="65"/>
  <c r="K133" i="65"/>
  <c r="J133" i="65"/>
  <c r="I133" i="65"/>
  <c r="F133" i="65"/>
  <c r="K132" i="65"/>
  <c r="J132" i="65"/>
  <c r="I132" i="65"/>
  <c r="F132" i="65"/>
  <c r="K131" i="65"/>
  <c r="J131" i="65"/>
  <c r="I131" i="65"/>
  <c r="F131" i="65"/>
  <c r="K130" i="65"/>
  <c r="J130" i="65"/>
  <c r="I130" i="65"/>
  <c r="F130" i="65"/>
  <c r="K129" i="65"/>
  <c r="J129" i="65"/>
  <c r="I129" i="65"/>
  <c r="F129" i="65"/>
  <c r="K128" i="65"/>
  <c r="J128" i="65"/>
  <c r="I128" i="65"/>
  <c r="F128" i="65"/>
  <c r="K127" i="65"/>
  <c r="J127" i="65"/>
  <c r="I127" i="65"/>
  <c r="F127" i="65"/>
  <c r="K126" i="65"/>
  <c r="J126" i="65"/>
  <c r="I126" i="65"/>
  <c r="F126" i="65"/>
  <c r="K125" i="65"/>
  <c r="J125" i="65"/>
  <c r="I125" i="65"/>
  <c r="F125" i="65"/>
  <c r="K124" i="65"/>
  <c r="J124" i="65"/>
  <c r="I124" i="65"/>
  <c r="F124" i="65"/>
  <c r="K123" i="65"/>
  <c r="J123" i="65"/>
  <c r="I123" i="65"/>
  <c r="F123" i="65"/>
  <c r="K122" i="65"/>
  <c r="J122" i="65"/>
  <c r="I122" i="65"/>
  <c r="F122" i="65"/>
  <c r="K121" i="65"/>
  <c r="J121" i="65"/>
  <c r="I121" i="65"/>
  <c r="F121" i="65"/>
  <c r="K120" i="65"/>
  <c r="J120" i="65"/>
  <c r="I120" i="65"/>
  <c r="F120" i="65"/>
  <c r="K119" i="65"/>
  <c r="J119" i="65"/>
  <c r="I119" i="65"/>
  <c r="F119" i="65"/>
  <c r="K118" i="65"/>
  <c r="J118" i="65"/>
  <c r="I118" i="65"/>
  <c r="F118" i="65"/>
  <c r="K117" i="65"/>
  <c r="J117" i="65"/>
  <c r="I117" i="65"/>
  <c r="F117" i="65"/>
  <c r="K116" i="65"/>
  <c r="J116" i="65"/>
  <c r="I116" i="65"/>
  <c r="F116" i="65"/>
  <c r="K115" i="65"/>
  <c r="J115" i="65"/>
  <c r="I115" i="65"/>
  <c r="F115" i="65"/>
  <c r="K114" i="65"/>
  <c r="J114" i="65"/>
  <c r="I114" i="65"/>
  <c r="F114" i="65"/>
  <c r="K113" i="65"/>
  <c r="J113" i="65"/>
  <c r="I113" i="65"/>
  <c r="F113" i="65"/>
  <c r="K112" i="65"/>
  <c r="J112" i="65"/>
  <c r="I112" i="65"/>
  <c r="F112" i="65"/>
  <c r="K111" i="65"/>
  <c r="J111" i="65"/>
  <c r="I111" i="65"/>
  <c r="F111" i="65"/>
  <c r="K110" i="65"/>
  <c r="J110" i="65"/>
  <c r="I110" i="65"/>
  <c r="F110" i="65"/>
  <c r="K109" i="65"/>
  <c r="J109" i="65"/>
  <c r="I109" i="65"/>
  <c r="F109" i="65"/>
  <c r="K108" i="65"/>
  <c r="J108" i="65"/>
  <c r="I108" i="65"/>
  <c r="F108" i="65"/>
  <c r="K107" i="65"/>
  <c r="J107" i="65"/>
  <c r="I107" i="65"/>
  <c r="F107" i="65"/>
  <c r="K106" i="65"/>
  <c r="J106" i="65"/>
  <c r="I106" i="65"/>
  <c r="F106" i="65"/>
  <c r="K105" i="65"/>
  <c r="J105" i="65"/>
  <c r="I105" i="65"/>
  <c r="F105" i="65"/>
  <c r="K104" i="65"/>
  <c r="J104" i="65"/>
  <c r="I104" i="65"/>
  <c r="F104" i="65"/>
  <c r="K103" i="65"/>
  <c r="J103" i="65"/>
  <c r="I103" i="65"/>
  <c r="F103" i="65"/>
  <c r="K102" i="65"/>
  <c r="J102" i="65"/>
  <c r="I102" i="65"/>
  <c r="F102" i="65"/>
  <c r="H95" i="65"/>
  <c r="G95" i="65"/>
  <c r="E95" i="65"/>
  <c r="D95" i="65"/>
  <c r="K94" i="65"/>
  <c r="J94" i="65"/>
  <c r="I94" i="65"/>
  <c r="F94" i="65"/>
  <c r="K93" i="65"/>
  <c r="J93" i="65"/>
  <c r="I93" i="65"/>
  <c r="F93" i="65"/>
  <c r="K92" i="65"/>
  <c r="J92" i="65"/>
  <c r="I92" i="65"/>
  <c r="F92" i="65"/>
  <c r="K91" i="65"/>
  <c r="J91" i="65"/>
  <c r="I91" i="65"/>
  <c r="F91" i="65"/>
  <c r="K90" i="65"/>
  <c r="J90" i="65"/>
  <c r="I90" i="65"/>
  <c r="F90" i="65"/>
  <c r="K89" i="65"/>
  <c r="J89" i="65"/>
  <c r="I89" i="65"/>
  <c r="F89" i="65"/>
  <c r="K88" i="65"/>
  <c r="J88" i="65"/>
  <c r="I88" i="65"/>
  <c r="F88" i="65"/>
  <c r="K87" i="65"/>
  <c r="J87" i="65"/>
  <c r="I87" i="65"/>
  <c r="F87" i="65"/>
  <c r="K86" i="65"/>
  <c r="J86" i="65"/>
  <c r="I86" i="65"/>
  <c r="F86" i="65"/>
  <c r="K85" i="65"/>
  <c r="J85" i="65"/>
  <c r="I85" i="65"/>
  <c r="F85" i="65"/>
  <c r="K84" i="65"/>
  <c r="J84" i="65"/>
  <c r="I84" i="65"/>
  <c r="F84" i="65"/>
  <c r="K83" i="65"/>
  <c r="J83" i="65"/>
  <c r="I83" i="65"/>
  <c r="F83" i="65"/>
  <c r="K82" i="65"/>
  <c r="J82" i="65"/>
  <c r="I82" i="65"/>
  <c r="F82" i="65"/>
  <c r="K81" i="65"/>
  <c r="J81" i="65"/>
  <c r="I81" i="65"/>
  <c r="F81" i="65"/>
  <c r="K80" i="65"/>
  <c r="J80" i="65"/>
  <c r="I80" i="65"/>
  <c r="F80" i="65"/>
  <c r="K79" i="65"/>
  <c r="J79" i="65"/>
  <c r="I79" i="65"/>
  <c r="F79" i="65"/>
  <c r="K78" i="65"/>
  <c r="J78" i="65"/>
  <c r="I78" i="65"/>
  <c r="F78" i="65"/>
  <c r="K77" i="65"/>
  <c r="J77" i="65"/>
  <c r="I77" i="65"/>
  <c r="F77" i="65"/>
  <c r="K76" i="65"/>
  <c r="J76" i="65"/>
  <c r="I76" i="65"/>
  <c r="F76" i="65"/>
  <c r="K75" i="65"/>
  <c r="J75" i="65"/>
  <c r="I75" i="65"/>
  <c r="F75" i="65"/>
  <c r="K74" i="65"/>
  <c r="J74" i="65"/>
  <c r="I74" i="65"/>
  <c r="F74" i="65"/>
  <c r="K73" i="65"/>
  <c r="J73" i="65"/>
  <c r="I73" i="65"/>
  <c r="F73" i="65"/>
  <c r="K72" i="65"/>
  <c r="J72" i="65"/>
  <c r="I72" i="65"/>
  <c r="F72" i="65"/>
  <c r="K71" i="65"/>
  <c r="J71" i="65"/>
  <c r="I71" i="65"/>
  <c r="F71" i="65"/>
  <c r="K70" i="65"/>
  <c r="J70" i="65"/>
  <c r="I70" i="65"/>
  <c r="F70" i="65"/>
  <c r="K69" i="65"/>
  <c r="J69" i="65"/>
  <c r="I69" i="65"/>
  <c r="F69" i="65"/>
  <c r="K68" i="65"/>
  <c r="J68" i="65"/>
  <c r="I68" i="65"/>
  <c r="F68" i="65"/>
  <c r="K67" i="65"/>
  <c r="J67" i="65"/>
  <c r="I67" i="65"/>
  <c r="F67" i="65"/>
  <c r="K66" i="65"/>
  <c r="J66" i="65"/>
  <c r="I66" i="65"/>
  <c r="F66" i="65"/>
  <c r="K65" i="65"/>
  <c r="J65" i="65"/>
  <c r="I65" i="65"/>
  <c r="F65" i="65"/>
  <c r="K64" i="65"/>
  <c r="J64" i="65"/>
  <c r="I64" i="65"/>
  <c r="F64" i="65"/>
  <c r="K63" i="65"/>
  <c r="J63" i="65"/>
  <c r="I63" i="65"/>
  <c r="F63" i="65"/>
  <c r="K62" i="65"/>
  <c r="J62" i="65"/>
  <c r="I62" i="65"/>
  <c r="F62" i="65"/>
  <c r="K61" i="65"/>
  <c r="J61" i="65"/>
  <c r="I61" i="65"/>
  <c r="F61" i="65"/>
  <c r="K60" i="65"/>
  <c r="J60" i="65"/>
  <c r="I60" i="65"/>
  <c r="F60" i="65"/>
  <c r="K59" i="65"/>
  <c r="J59" i="65"/>
  <c r="I59" i="65"/>
  <c r="F59" i="65"/>
  <c r="K58" i="65"/>
  <c r="J58" i="65"/>
  <c r="I58" i="65"/>
  <c r="F58" i="65"/>
  <c r="K57" i="65"/>
  <c r="J57" i="65"/>
  <c r="I57" i="65"/>
  <c r="F57" i="65"/>
  <c r="K56" i="65"/>
  <c r="J56" i="65"/>
  <c r="I56" i="65"/>
  <c r="F56" i="65"/>
  <c r="K55" i="65"/>
  <c r="J55" i="65"/>
  <c r="I55" i="65"/>
  <c r="F55" i="65"/>
  <c r="K54" i="65"/>
  <c r="J54" i="65"/>
  <c r="I54" i="65"/>
  <c r="F54" i="65"/>
  <c r="H47" i="65"/>
  <c r="G47" i="65"/>
  <c r="E47" i="65"/>
  <c r="D47" i="65"/>
  <c r="K46" i="65"/>
  <c r="K1095" i="65" s="1"/>
  <c r="J46" i="65"/>
  <c r="I46" i="65"/>
  <c r="F46" i="65"/>
  <c r="K45" i="65"/>
  <c r="J45" i="65"/>
  <c r="I45" i="65"/>
  <c r="F45" i="65"/>
  <c r="K44" i="65"/>
  <c r="J44" i="65"/>
  <c r="I44" i="65"/>
  <c r="I1093" i="65" s="1"/>
  <c r="F44" i="65"/>
  <c r="K43" i="65"/>
  <c r="J43" i="65"/>
  <c r="I43" i="65"/>
  <c r="F43" i="65"/>
  <c r="K42" i="65"/>
  <c r="K1091" i="65" s="1"/>
  <c r="J42" i="65"/>
  <c r="I42" i="65"/>
  <c r="F42" i="65"/>
  <c r="K41" i="65"/>
  <c r="J41" i="65"/>
  <c r="I41" i="65"/>
  <c r="F41" i="65"/>
  <c r="K40" i="65"/>
  <c r="J40" i="65"/>
  <c r="I40" i="65"/>
  <c r="F40" i="65"/>
  <c r="K39" i="65"/>
  <c r="J39" i="65"/>
  <c r="I39" i="65"/>
  <c r="F39" i="65"/>
  <c r="K38" i="65"/>
  <c r="K1087" i="65" s="1"/>
  <c r="J38" i="65"/>
  <c r="I38" i="65"/>
  <c r="F38" i="65"/>
  <c r="K37" i="65"/>
  <c r="J37" i="65"/>
  <c r="I37" i="65"/>
  <c r="F37" i="65"/>
  <c r="K36" i="65"/>
  <c r="J36" i="65"/>
  <c r="I36" i="65"/>
  <c r="F36" i="65"/>
  <c r="K35" i="65"/>
  <c r="J35" i="65"/>
  <c r="I35" i="65"/>
  <c r="F35" i="65"/>
  <c r="K34" i="65"/>
  <c r="K1083" i="65" s="1"/>
  <c r="J34" i="65"/>
  <c r="I34" i="65"/>
  <c r="F34" i="65"/>
  <c r="K33" i="65"/>
  <c r="J33" i="65"/>
  <c r="I33" i="65"/>
  <c r="F33" i="65"/>
  <c r="K32" i="65"/>
  <c r="J32" i="65"/>
  <c r="I32" i="65"/>
  <c r="F32" i="65"/>
  <c r="K31" i="65"/>
  <c r="J31" i="65"/>
  <c r="I31" i="65"/>
  <c r="F31" i="65"/>
  <c r="K30" i="65"/>
  <c r="K1079" i="65" s="1"/>
  <c r="J30" i="65"/>
  <c r="I30" i="65"/>
  <c r="F30" i="65"/>
  <c r="K29" i="65"/>
  <c r="K1078" i="65" s="1"/>
  <c r="J29" i="65"/>
  <c r="I29" i="65"/>
  <c r="F29" i="65"/>
  <c r="K28" i="65"/>
  <c r="J28" i="65"/>
  <c r="I28" i="65"/>
  <c r="F28" i="65"/>
  <c r="K27" i="65"/>
  <c r="J27" i="65"/>
  <c r="I27" i="65"/>
  <c r="F27" i="65"/>
  <c r="K26" i="65"/>
  <c r="K1075" i="65" s="1"/>
  <c r="J26" i="65"/>
  <c r="I26" i="65"/>
  <c r="F26" i="65"/>
  <c r="K25" i="65"/>
  <c r="J25" i="65"/>
  <c r="I25" i="65"/>
  <c r="F25" i="65"/>
  <c r="K24" i="65"/>
  <c r="J24" i="65"/>
  <c r="I24" i="65"/>
  <c r="F24" i="65"/>
  <c r="K23" i="65"/>
  <c r="J23" i="65"/>
  <c r="I23" i="65"/>
  <c r="F23" i="65"/>
  <c r="K22" i="65"/>
  <c r="J22" i="65"/>
  <c r="I22" i="65"/>
  <c r="F22" i="65"/>
  <c r="K21" i="65"/>
  <c r="J21" i="65"/>
  <c r="I21" i="65"/>
  <c r="F21" i="65"/>
  <c r="K20" i="65"/>
  <c r="J20" i="65"/>
  <c r="I20" i="65"/>
  <c r="F20" i="65"/>
  <c r="K19" i="65"/>
  <c r="J19" i="65"/>
  <c r="I19" i="65"/>
  <c r="F19" i="65"/>
  <c r="K18" i="65"/>
  <c r="J18" i="65"/>
  <c r="I18" i="65"/>
  <c r="F18" i="65"/>
  <c r="K17" i="65"/>
  <c r="J17" i="65"/>
  <c r="I17" i="65"/>
  <c r="F17" i="65"/>
  <c r="K16" i="65"/>
  <c r="J16" i="65"/>
  <c r="I16" i="65"/>
  <c r="F16" i="65"/>
  <c r="K15" i="65"/>
  <c r="J15" i="65"/>
  <c r="I15" i="65"/>
  <c r="I1064" i="65" s="1"/>
  <c r="F15" i="65"/>
  <c r="K14" i="65"/>
  <c r="K1063" i="65" s="1"/>
  <c r="J14" i="65"/>
  <c r="I14" i="65"/>
  <c r="F14" i="65"/>
  <c r="K13" i="65"/>
  <c r="K1062" i="65" s="1"/>
  <c r="J13" i="65"/>
  <c r="I13" i="65"/>
  <c r="F13" i="65"/>
  <c r="K12" i="65"/>
  <c r="J12" i="65"/>
  <c r="I12" i="65"/>
  <c r="I1061" i="65" s="1"/>
  <c r="F12" i="65"/>
  <c r="K11" i="65"/>
  <c r="J11" i="65"/>
  <c r="I11" i="65"/>
  <c r="I1060" i="65" s="1"/>
  <c r="F11" i="65"/>
  <c r="K10" i="65"/>
  <c r="K1059" i="65" s="1"/>
  <c r="J10" i="65"/>
  <c r="I10" i="65"/>
  <c r="F10" i="65"/>
  <c r="K9" i="65"/>
  <c r="J9" i="65"/>
  <c r="I9" i="65"/>
  <c r="F9" i="65"/>
  <c r="K8" i="65"/>
  <c r="J8" i="65"/>
  <c r="I8" i="65"/>
  <c r="I1057" i="65" s="1"/>
  <c r="F8" i="65"/>
  <c r="K7" i="65"/>
  <c r="J7" i="65"/>
  <c r="I7" i="65"/>
  <c r="F7" i="65"/>
  <c r="K6" i="65"/>
  <c r="K1055" i="65" s="1"/>
  <c r="J6" i="65"/>
  <c r="I6" i="65"/>
  <c r="F6" i="65"/>
  <c r="K1074" i="65" l="1"/>
  <c r="K1082" i="65"/>
  <c r="K1086" i="65"/>
  <c r="L221" i="65"/>
  <c r="L229" i="65"/>
  <c r="L305" i="65"/>
  <c r="L307" i="65"/>
  <c r="L309" i="65"/>
  <c r="L311" i="65"/>
  <c r="L323" i="65"/>
  <c r="L482" i="65"/>
  <c r="L484" i="65"/>
  <c r="L486" i="65"/>
  <c r="L488" i="65"/>
  <c r="L504" i="65"/>
  <c r="L510" i="65"/>
  <c r="L512" i="65"/>
  <c r="L514" i="65"/>
  <c r="L516" i="65"/>
  <c r="L64" i="65"/>
  <c r="L66" i="65"/>
  <c r="L68" i="65"/>
  <c r="L70" i="65"/>
  <c r="L72" i="65"/>
  <c r="L74" i="65"/>
  <c r="L76" i="65"/>
  <c r="L78" i="65"/>
  <c r="L80" i="65"/>
  <c r="L82" i="65"/>
  <c r="L84" i="65"/>
  <c r="L86" i="65"/>
  <c r="L90" i="65"/>
  <c r="L92" i="65"/>
  <c r="L94" i="65"/>
  <c r="L102" i="65"/>
  <c r="L106" i="65"/>
  <c r="L108" i="65"/>
  <c r="L110" i="65"/>
  <c r="L112" i="65"/>
  <c r="L114" i="65"/>
  <c r="L116" i="65"/>
  <c r="L198" i="65"/>
  <c r="L7" i="65"/>
  <c r="F1058" i="65"/>
  <c r="F1062" i="65"/>
  <c r="F1066" i="65"/>
  <c r="F1074" i="65"/>
  <c r="L27" i="65"/>
  <c r="L1076" i="65" s="1"/>
  <c r="F1078" i="65"/>
  <c r="F1082" i="65"/>
  <c r="L35" i="65"/>
  <c r="F1086" i="65"/>
  <c r="L39" i="65"/>
  <c r="F1090" i="65"/>
  <c r="L43" i="65"/>
  <c r="F1094" i="65"/>
  <c r="L55" i="65"/>
  <c r="L57" i="65"/>
  <c r="L59" i="65"/>
  <c r="L61" i="65"/>
  <c r="L63" i="65"/>
  <c r="L65" i="65"/>
  <c r="L67" i="65"/>
  <c r="L69" i="65"/>
  <c r="L71" i="65"/>
  <c r="L73" i="65"/>
  <c r="L75" i="65"/>
  <c r="L77" i="65"/>
  <c r="L79" i="65"/>
  <c r="L81" i="65"/>
  <c r="L83" i="65"/>
  <c r="L85" i="65"/>
  <c r="L91" i="65"/>
  <c r="L93" i="65"/>
  <c r="L103" i="65"/>
  <c r="L105" i="65"/>
  <c r="L107" i="65"/>
  <c r="L109" i="65"/>
  <c r="L111" i="65"/>
  <c r="L113" i="65"/>
  <c r="L115" i="65"/>
  <c r="L117" i="65"/>
  <c r="L210" i="65"/>
  <c r="K569" i="65"/>
  <c r="K616" i="65"/>
  <c r="K664" i="65"/>
  <c r="K711" i="65"/>
  <c r="K758" i="65"/>
  <c r="K806" i="65"/>
  <c r="K854" i="65"/>
  <c r="K902" i="65"/>
  <c r="K950" i="65"/>
  <c r="K999" i="65"/>
  <c r="K1047" i="65"/>
  <c r="L1041" i="65"/>
  <c r="L1043" i="65"/>
  <c r="L1045" i="65"/>
  <c r="L235" i="65"/>
  <c r="I1069" i="65"/>
  <c r="I1077" i="65"/>
  <c r="J378" i="65"/>
  <c r="J425" i="65"/>
  <c r="J472" i="65"/>
  <c r="J520" i="65"/>
  <c r="I1065" i="65"/>
  <c r="I1073" i="65"/>
  <c r="I1081" i="65"/>
  <c r="L62" i="65"/>
  <c r="J1055" i="65"/>
  <c r="J1059" i="65"/>
  <c r="J1063" i="65"/>
  <c r="F143" i="65"/>
  <c r="K1066" i="65"/>
  <c r="K1067" i="65"/>
  <c r="K1070" i="65"/>
  <c r="K1071" i="65"/>
  <c r="K190" i="65"/>
  <c r="L214" i="65"/>
  <c r="F378" i="65"/>
  <c r="J190" i="65"/>
  <c r="L197" i="65"/>
  <c r="L215" i="65"/>
  <c r="L218" i="65"/>
  <c r="L223" i="65"/>
  <c r="L227" i="65"/>
  <c r="J284" i="65"/>
  <c r="L293" i="65"/>
  <c r="L294" i="65"/>
  <c r="L327" i="65"/>
  <c r="L493" i="65"/>
  <c r="L494" i="65"/>
  <c r="L495" i="65"/>
  <c r="L496" i="65"/>
  <c r="L497" i="65"/>
  <c r="L499" i="65"/>
  <c r="L500" i="65"/>
  <c r="L501" i="65"/>
  <c r="L502" i="65"/>
  <c r="L503" i="65"/>
  <c r="F472" i="65"/>
  <c r="L118" i="65"/>
  <c r="L119" i="65"/>
  <c r="L120" i="65"/>
  <c r="L121" i="65"/>
  <c r="L122" i="65"/>
  <c r="L123" i="65"/>
  <c r="L124" i="65"/>
  <c r="L125" i="65"/>
  <c r="L126" i="65"/>
  <c r="L127" i="65"/>
  <c r="L128" i="65"/>
  <c r="L129" i="65"/>
  <c r="L130" i="65"/>
  <c r="L131" i="65"/>
  <c r="L132" i="65"/>
  <c r="L133" i="65"/>
  <c r="L134" i="65"/>
  <c r="L135" i="65"/>
  <c r="L136" i="65"/>
  <c r="L137" i="65"/>
  <c r="L138" i="65"/>
  <c r="L139" i="65"/>
  <c r="L140" i="65"/>
  <c r="L141" i="65"/>
  <c r="L142" i="65"/>
  <c r="L150" i="65"/>
  <c r="L151" i="65"/>
  <c r="L153" i="65"/>
  <c r="L154" i="65"/>
  <c r="L155" i="65"/>
  <c r="L156" i="65"/>
  <c r="L157" i="65"/>
  <c r="L158" i="65"/>
  <c r="L159" i="65"/>
  <c r="L160" i="65"/>
  <c r="L161" i="65"/>
  <c r="L162" i="65"/>
  <c r="L163" i="65"/>
  <c r="L165" i="65"/>
  <c r="L166" i="65"/>
  <c r="L167" i="65"/>
  <c r="L168" i="65"/>
  <c r="L169" i="65"/>
  <c r="L170" i="65"/>
  <c r="L171" i="65"/>
  <c r="L172" i="65"/>
  <c r="L173" i="65"/>
  <c r="L174" i="65"/>
  <c r="L175" i="65"/>
  <c r="L176" i="65"/>
  <c r="L177" i="65"/>
  <c r="L178" i="65"/>
  <c r="L179" i="65"/>
  <c r="L180" i="65"/>
  <c r="L181" i="65"/>
  <c r="L182" i="65"/>
  <c r="L183" i="65"/>
  <c r="L184" i="65"/>
  <c r="L185" i="65"/>
  <c r="L186" i="65"/>
  <c r="L1092" i="65" s="1"/>
  <c r="L187" i="65"/>
  <c r="L188" i="65"/>
  <c r="L189" i="65"/>
  <c r="L199" i="65"/>
  <c r="L202" i="65"/>
  <c r="L212" i="65"/>
  <c r="L213" i="65"/>
  <c r="L236" i="65"/>
  <c r="L243" i="65"/>
  <c r="F284" i="65"/>
  <c r="L245" i="65"/>
  <c r="L246" i="65"/>
  <c r="L248" i="65"/>
  <c r="L250" i="65"/>
  <c r="L251" i="65"/>
  <c r="L252" i="65"/>
  <c r="L303" i="65"/>
  <c r="L319" i="65"/>
  <c r="L320" i="65"/>
  <c r="L321" i="65"/>
  <c r="L322" i="65"/>
  <c r="L508" i="65"/>
  <c r="F569" i="65"/>
  <c r="F664" i="65"/>
  <c r="K1090" i="65"/>
  <c r="F237" i="65"/>
  <c r="I331" i="65"/>
  <c r="L616" i="65"/>
  <c r="L711" i="65"/>
  <c r="F758" i="65"/>
  <c r="L806" i="65"/>
  <c r="F854" i="65"/>
  <c r="L902" i="65"/>
  <c r="F950" i="65"/>
  <c r="L999" i="65"/>
  <c r="F1047" i="65"/>
  <c r="K1058" i="65"/>
  <c r="K1094" i="65"/>
  <c r="K95" i="65"/>
  <c r="F1057" i="65"/>
  <c r="F1061" i="65"/>
  <c r="F1065" i="65"/>
  <c r="F1069" i="65"/>
  <c r="F1073" i="65"/>
  <c r="F1077" i="65"/>
  <c r="F1081" i="65"/>
  <c r="F1085" i="65"/>
  <c r="F1089" i="65"/>
  <c r="F1093" i="65"/>
  <c r="F95" i="65"/>
  <c r="L56" i="65"/>
  <c r="L58" i="65"/>
  <c r="L60" i="65"/>
  <c r="I143" i="65"/>
  <c r="L152" i="65"/>
  <c r="L164" i="65"/>
  <c r="L208" i="65"/>
  <c r="L219" i="65"/>
  <c r="L225" i="65"/>
  <c r="L290" i="65"/>
  <c r="L313" i="65"/>
  <c r="L315" i="65"/>
  <c r="L317" i="65"/>
  <c r="K378" i="65"/>
  <c r="K425" i="65"/>
  <c r="K472" i="65"/>
  <c r="K520" i="65"/>
  <c r="L481" i="65"/>
  <c r="L483" i="65"/>
  <c r="L498" i="65"/>
  <c r="L513" i="65"/>
  <c r="L515" i="65"/>
  <c r="I569" i="65"/>
  <c r="I616" i="65"/>
  <c r="I664" i="65"/>
  <c r="I711" i="65"/>
  <c r="I758" i="65"/>
  <c r="I806" i="65"/>
  <c r="I854" i="65"/>
  <c r="I902" i="65"/>
  <c r="I950" i="65"/>
  <c r="I999" i="65"/>
  <c r="I1047" i="65"/>
  <c r="I1085" i="65"/>
  <c r="I1089" i="65"/>
  <c r="I95" i="65"/>
  <c r="F520" i="65"/>
  <c r="J1067" i="65"/>
  <c r="J1071" i="65"/>
  <c r="J1075" i="65"/>
  <c r="J1079" i="65"/>
  <c r="J1083" i="65"/>
  <c r="J1087" i="65"/>
  <c r="J1091" i="65"/>
  <c r="J1095" i="65"/>
  <c r="L88" i="65"/>
  <c r="L201" i="65"/>
  <c r="L216" i="65"/>
  <c r="L231" i="65"/>
  <c r="L233" i="65"/>
  <c r="L254" i="65"/>
  <c r="L256" i="65"/>
  <c r="L258" i="65"/>
  <c r="L260" i="65"/>
  <c r="L262" i="65"/>
  <c r="L264" i="65"/>
  <c r="L266" i="65"/>
  <c r="L268" i="65"/>
  <c r="L270" i="65"/>
  <c r="L272" i="65"/>
  <c r="L274" i="65"/>
  <c r="L276" i="65"/>
  <c r="L278" i="65"/>
  <c r="L280" i="65"/>
  <c r="L282" i="65"/>
  <c r="L298" i="65"/>
  <c r="L302" i="65"/>
  <c r="L325" i="65"/>
  <c r="L489" i="65"/>
  <c r="L491" i="65"/>
  <c r="L506" i="65"/>
  <c r="L203" i="65"/>
  <c r="L209" i="65"/>
  <c r="L224" i="65"/>
  <c r="J331" i="65"/>
  <c r="L314" i="65"/>
  <c r="L318" i="65"/>
  <c r="F1070" i="65"/>
  <c r="I1068" i="65"/>
  <c r="I1076" i="65"/>
  <c r="I1088" i="65"/>
  <c r="E1096" i="65"/>
  <c r="E1099" i="65" s="1"/>
  <c r="J143" i="65"/>
  <c r="J237" i="65"/>
  <c r="L425" i="65"/>
  <c r="L480" i="65"/>
  <c r="J569" i="65"/>
  <c r="J616" i="65"/>
  <c r="J664" i="65"/>
  <c r="I1056" i="65"/>
  <c r="I1072" i="65"/>
  <c r="I1080" i="65"/>
  <c r="I1084" i="65"/>
  <c r="I1092" i="65"/>
  <c r="J1056" i="65"/>
  <c r="J1060" i="65"/>
  <c r="J1064" i="65"/>
  <c r="J1068" i="65"/>
  <c r="J1072" i="65"/>
  <c r="J1076" i="65"/>
  <c r="J1080" i="65"/>
  <c r="J1084" i="65"/>
  <c r="J1088" i="65"/>
  <c r="J1092" i="65"/>
  <c r="J95" i="65"/>
  <c r="L87" i="65"/>
  <c r="L89" i="65"/>
  <c r="K143" i="65"/>
  <c r="L200" i="65"/>
  <c r="L211" i="65"/>
  <c r="L217" i="65"/>
  <c r="L230" i="65"/>
  <c r="L232" i="65"/>
  <c r="L253" i="65"/>
  <c r="L259" i="65"/>
  <c r="L261" i="65"/>
  <c r="L267" i="65"/>
  <c r="L269" i="65"/>
  <c r="L275" i="65"/>
  <c r="L277" i="65"/>
  <c r="L283" i="65"/>
  <c r="L297" i="65"/>
  <c r="L299" i="65"/>
  <c r="L301" i="65"/>
  <c r="L324" i="65"/>
  <c r="L326" i="65"/>
  <c r="I378" i="65"/>
  <c r="I425" i="65"/>
  <c r="I472" i="65"/>
  <c r="I520" i="65"/>
  <c r="L490" i="65"/>
  <c r="L505" i="65"/>
  <c r="L507" i="65"/>
  <c r="L296" i="65"/>
  <c r="L304" i="65"/>
  <c r="L312" i="65"/>
  <c r="L9" i="65"/>
  <c r="L1058" i="65" s="1"/>
  <c r="L8" i="65"/>
  <c r="L104" i="65"/>
  <c r="L149" i="65"/>
  <c r="L190" i="65" s="1"/>
  <c r="L244" i="65"/>
  <c r="I1055" i="65"/>
  <c r="J1058" i="65"/>
  <c r="L11" i="65"/>
  <c r="L1060" i="65" s="1"/>
  <c r="I1063" i="65"/>
  <c r="K1065" i="65"/>
  <c r="F1068" i="65"/>
  <c r="I1071" i="65"/>
  <c r="K1073" i="65"/>
  <c r="I1075" i="65"/>
  <c r="I1079" i="65"/>
  <c r="K1081" i="65"/>
  <c r="I1083" i="65"/>
  <c r="I1087" i="65"/>
  <c r="I1091" i="65"/>
  <c r="J1094" i="65"/>
  <c r="D1096" i="65"/>
  <c r="D1099" i="65" s="1"/>
  <c r="I237" i="65"/>
  <c r="L228" i="65"/>
  <c r="K284" i="65"/>
  <c r="L249" i="65"/>
  <c r="L257" i="65"/>
  <c r="L265" i="65"/>
  <c r="L273" i="65"/>
  <c r="L281" i="65"/>
  <c r="F331" i="65"/>
  <c r="L291" i="65"/>
  <c r="L12" i="65"/>
  <c r="L16" i="65"/>
  <c r="L20" i="65"/>
  <c r="L24" i="65"/>
  <c r="L28" i="65"/>
  <c r="L32" i="65"/>
  <c r="L36" i="65"/>
  <c r="L40" i="65"/>
  <c r="L44" i="65"/>
  <c r="I47" i="65"/>
  <c r="L54" i="65"/>
  <c r="F1056" i="65"/>
  <c r="K1057" i="65"/>
  <c r="I1059" i="65"/>
  <c r="F1060" i="65"/>
  <c r="K1061" i="65"/>
  <c r="J1062" i="65"/>
  <c r="F1064" i="65"/>
  <c r="L15" i="65"/>
  <c r="J1066" i="65"/>
  <c r="I1067" i="65"/>
  <c r="L19" i="65"/>
  <c r="K1069" i="65"/>
  <c r="J1070" i="65"/>
  <c r="F1072" i="65"/>
  <c r="L23" i="65"/>
  <c r="J1074" i="65"/>
  <c r="F1076" i="65"/>
  <c r="K1077" i="65"/>
  <c r="J1078" i="65"/>
  <c r="F1080" i="65"/>
  <c r="L31" i="65"/>
  <c r="J1082" i="65"/>
  <c r="F1084" i="65"/>
  <c r="K1085" i="65"/>
  <c r="J1086" i="65"/>
  <c r="F1088" i="65"/>
  <c r="K1089" i="65"/>
  <c r="J1090" i="65"/>
  <c r="F1092" i="65"/>
  <c r="K1093" i="65"/>
  <c r="I1095" i="65"/>
  <c r="H1096" i="65"/>
  <c r="H1099" i="65" s="1"/>
  <c r="F1055" i="65"/>
  <c r="L6" i="65"/>
  <c r="K1056" i="65"/>
  <c r="J1057" i="65"/>
  <c r="I1058" i="65"/>
  <c r="F1059" i="65"/>
  <c r="L10" i="65"/>
  <c r="K1060" i="65"/>
  <c r="J1061" i="65"/>
  <c r="I1062" i="65"/>
  <c r="F1063" i="65"/>
  <c r="L14" i="65"/>
  <c r="K1064" i="65"/>
  <c r="J1065" i="65"/>
  <c r="I1066" i="65"/>
  <c r="F1067" i="65"/>
  <c r="L18" i="65"/>
  <c r="K1068" i="65"/>
  <c r="J1069" i="65"/>
  <c r="I1070" i="65"/>
  <c r="F1071" i="65"/>
  <c r="L22" i="65"/>
  <c r="K1072" i="65"/>
  <c r="J1073" i="65"/>
  <c r="I1074" i="65"/>
  <c r="F1075" i="65"/>
  <c r="L26" i="65"/>
  <c r="K1076" i="65"/>
  <c r="J1077" i="65"/>
  <c r="I1078" i="65"/>
  <c r="F1079" i="65"/>
  <c r="L30" i="65"/>
  <c r="K1080" i="65"/>
  <c r="J1081" i="65"/>
  <c r="I1082" i="65"/>
  <c r="F1083" i="65"/>
  <c r="L34" i="65"/>
  <c r="K1084" i="65"/>
  <c r="J1085" i="65"/>
  <c r="I1086" i="65"/>
  <c r="F1087" i="65"/>
  <c r="L38" i="65"/>
  <c r="L1087" i="65" s="1"/>
  <c r="K1088" i="65"/>
  <c r="J1089" i="65"/>
  <c r="I1090" i="65"/>
  <c r="F1091" i="65"/>
  <c r="L42" i="65"/>
  <c r="K1092" i="65"/>
  <c r="J1093" i="65"/>
  <c r="I1094" i="65"/>
  <c r="F1095" i="65"/>
  <c r="L46" i="65"/>
  <c r="G1096" i="65"/>
  <c r="G1099" i="65" s="1"/>
  <c r="K47" i="65"/>
  <c r="L196" i="65"/>
  <c r="L226" i="65"/>
  <c r="L234" i="65"/>
  <c r="L247" i="65"/>
  <c r="L255" i="65"/>
  <c r="L263" i="65"/>
  <c r="L271" i="65"/>
  <c r="L279" i="65"/>
  <c r="K331" i="65"/>
  <c r="L292" i="65"/>
  <c r="L300" i="65"/>
  <c r="L308" i="65"/>
  <c r="L331" i="65" s="1"/>
  <c r="L316" i="65"/>
  <c r="L13" i="65"/>
  <c r="L17" i="65"/>
  <c r="L21" i="65"/>
  <c r="L25" i="65"/>
  <c r="L29" i="65"/>
  <c r="L1078" i="65" s="1"/>
  <c r="L33" i="65"/>
  <c r="L37" i="65"/>
  <c r="L1086" i="65" s="1"/>
  <c r="L41" i="65"/>
  <c r="L45" i="65"/>
  <c r="L1094" i="65" s="1"/>
  <c r="F47" i="65"/>
  <c r="J47" i="65"/>
  <c r="K237" i="65"/>
  <c r="I284" i="65"/>
  <c r="L338" i="65"/>
  <c r="L378" i="65" s="1"/>
  <c r="F425" i="65"/>
  <c r="L432" i="65"/>
  <c r="L472" i="65" s="1"/>
  <c r="L529" i="65"/>
  <c r="L569" i="65" s="1"/>
  <c r="F616" i="65"/>
  <c r="L624" i="65"/>
  <c r="L664" i="65" s="1"/>
  <c r="F711" i="65"/>
  <c r="F806" i="65"/>
  <c r="F902" i="65"/>
  <c r="F999" i="65"/>
  <c r="L717" i="65"/>
  <c r="L758" i="65" s="1"/>
  <c r="L813" i="65"/>
  <c r="L854" i="65" s="1"/>
  <c r="L909" i="65"/>
  <c r="L950" i="65" s="1"/>
  <c r="L1006" i="65"/>
  <c r="L1082" i="65" l="1"/>
  <c r="L143" i="65"/>
  <c r="L1064" i="65"/>
  <c r="L1074" i="65"/>
  <c r="L1072" i="65"/>
  <c r="L1088" i="65"/>
  <c r="L95" i="65"/>
  <c r="L1071" i="65"/>
  <c r="L1084" i="65"/>
  <c r="J1096" i="65"/>
  <c r="L1066" i="65"/>
  <c r="L1080" i="65"/>
  <c r="L1079" i="65"/>
  <c r="L1062" i="65"/>
  <c r="L1095" i="65"/>
  <c r="L1063" i="65"/>
  <c r="L1047" i="65"/>
  <c r="L1070" i="65"/>
  <c r="L1090" i="65"/>
  <c r="L1068" i="65"/>
  <c r="L520" i="65"/>
  <c r="L1089" i="65"/>
  <c r="L1091" i="65"/>
  <c r="L1056" i="65"/>
  <c r="L1067" i="65"/>
  <c r="L1055" i="65"/>
  <c r="L47" i="65"/>
  <c r="K1096" i="65"/>
  <c r="L1093" i="65"/>
  <c r="L1077" i="65"/>
  <c r="L1061" i="65"/>
  <c r="L1057" i="65"/>
  <c r="L284" i="65"/>
  <c r="L237" i="65"/>
  <c r="L1075" i="65"/>
  <c r="L1059" i="65"/>
  <c r="I1096" i="65"/>
  <c r="I1099" i="65" s="1"/>
  <c r="L1081" i="65"/>
  <c r="L1065" i="65"/>
  <c r="F1096" i="65"/>
  <c r="F1099" i="65" s="1"/>
  <c r="L1085" i="65"/>
  <c r="L1069" i="65"/>
  <c r="L1083" i="65"/>
  <c r="L1073" i="65"/>
  <c r="L1096" i="65" l="1"/>
  <c r="D259" i="43" l="1"/>
  <c r="D272" i="43" s="1"/>
  <c r="D278" i="43" s="1"/>
  <c r="J346" i="57"/>
  <c r="J344" i="57"/>
  <c r="D350" i="57"/>
  <c r="D349" i="57"/>
  <c r="D348" i="57"/>
  <c r="D347" i="57"/>
  <c r="D346" i="57"/>
  <c r="D345" i="57"/>
  <c r="D344" i="57"/>
  <c r="D343" i="57"/>
  <c r="D342" i="57"/>
  <c r="G350" i="57"/>
  <c r="G349" i="57"/>
  <c r="G348" i="57"/>
  <c r="G347" i="57"/>
  <c r="G346" i="57"/>
  <c r="G345" i="57"/>
  <c r="G344" i="57"/>
  <c r="G343" i="57"/>
  <c r="G342" i="57"/>
  <c r="J350" i="57"/>
  <c r="J349" i="57"/>
  <c r="J348" i="57"/>
  <c r="J347" i="57"/>
  <c r="J345" i="57"/>
  <c r="J343" i="57"/>
  <c r="J342" i="57"/>
  <c r="M350" i="57"/>
  <c r="M349" i="57"/>
  <c r="M348" i="57"/>
  <c r="M347" i="57"/>
  <c r="M346" i="57"/>
  <c r="M345" i="57"/>
  <c r="M344" i="57"/>
  <c r="M343" i="57"/>
  <c r="M342" i="57"/>
  <c r="P350" i="57"/>
  <c r="P349" i="57"/>
  <c r="P348" i="57"/>
  <c r="P347" i="57"/>
  <c r="P346" i="57"/>
  <c r="P345" i="57"/>
  <c r="P344" i="57"/>
  <c r="P343" i="57"/>
  <c r="P342" i="57"/>
  <c r="P316" i="57"/>
  <c r="M316" i="57"/>
  <c r="J316" i="57"/>
  <c r="G316" i="57"/>
  <c r="D316" i="57"/>
  <c r="P315" i="57"/>
  <c r="M315" i="57"/>
  <c r="J315" i="57"/>
  <c r="G315" i="57"/>
  <c r="D315" i="57"/>
  <c r="P314" i="57"/>
  <c r="M314" i="57"/>
  <c r="J314" i="57"/>
  <c r="G314" i="57"/>
  <c r="D314" i="57"/>
  <c r="P313" i="57"/>
  <c r="M313" i="57"/>
  <c r="J313" i="57"/>
  <c r="G313" i="57"/>
  <c r="D313" i="57"/>
  <c r="P312" i="57"/>
  <c r="M312" i="57"/>
  <c r="J312" i="57"/>
  <c r="G312" i="57"/>
  <c r="D312" i="57"/>
  <c r="P311" i="57"/>
  <c r="M311" i="57"/>
  <c r="J311" i="57"/>
  <c r="G311" i="57"/>
  <c r="D311" i="57"/>
  <c r="P310" i="57"/>
  <c r="M310" i="57"/>
  <c r="J310" i="57"/>
  <c r="G310" i="57"/>
  <c r="D310" i="57"/>
  <c r="D253" i="57"/>
  <c r="D252" i="57"/>
  <c r="D254" i="57"/>
  <c r="D251" i="57"/>
  <c r="D250" i="57"/>
  <c r="D249" i="57"/>
  <c r="D248" i="57"/>
  <c r="D247" i="57"/>
  <c r="D246" i="57"/>
  <c r="G254" i="57"/>
  <c r="G253" i="57"/>
  <c r="G252" i="57"/>
  <c r="G251" i="57"/>
  <c r="G250" i="57"/>
  <c r="G249" i="57"/>
  <c r="G248" i="57"/>
  <c r="G247" i="57"/>
  <c r="G246" i="57"/>
  <c r="J254" i="57"/>
  <c r="J253" i="57"/>
  <c r="J252" i="57"/>
  <c r="J251" i="57"/>
  <c r="J250" i="57"/>
  <c r="J249" i="57"/>
  <c r="J248" i="57"/>
  <c r="J247" i="57"/>
  <c r="J246" i="57"/>
  <c r="M254" i="57"/>
  <c r="M253" i="57"/>
  <c r="M252" i="57"/>
  <c r="M251" i="57"/>
  <c r="M250" i="57"/>
  <c r="M249" i="57"/>
  <c r="M248" i="57"/>
  <c r="M247" i="57"/>
  <c r="M246" i="57"/>
  <c r="K52" i="44"/>
  <c r="K51" i="44"/>
  <c r="K50" i="44"/>
  <c r="K49" i="44"/>
  <c r="H52" i="44"/>
  <c r="H51" i="44"/>
  <c r="H50" i="44"/>
  <c r="H49" i="44"/>
  <c r="E50" i="44"/>
  <c r="E51" i="44"/>
  <c r="E52" i="44"/>
  <c r="F13" i="58"/>
  <c r="E13" i="58"/>
  <c r="C13" i="58"/>
  <c r="B13" i="58"/>
  <c r="F27" i="58"/>
  <c r="E27" i="58"/>
  <c r="C27" i="58"/>
  <c r="B27" i="58"/>
  <c r="F40" i="58"/>
  <c r="E40" i="58"/>
  <c r="C40" i="58"/>
  <c r="B40" i="58"/>
  <c r="F54" i="58"/>
  <c r="E54" i="58"/>
  <c r="C54" i="58"/>
  <c r="B54" i="58"/>
  <c r="F67" i="58"/>
  <c r="E67" i="58"/>
  <c r="C67" i="58"/>
  <c r="B67" i="58"/>
  <c r="F81" i="58"/>
  <c r="E81" i="58"/>
  <c r="C81" i="58"/>
  <c r="B81" i="58"/>
  <c r="F94" i="58"/>
  <c r="E94" i="58"/>
  <c r="C94" i="58"/>
  <c r="B94" i="58"/>
  <c r="F108" i="58"/>
  <c r="E108" i="58"/>
  <c r="C108" i="58"/>
  <c r="B108" i="58"/>
  <c r="F121" i="58"/>
  <c r="E121" i="58"/>
  <c r="C121" i="58"/>
  <c r="B121" i="58"/>
  <c r="F135" i="58"/>
  <c r="E135" i="58"/>
  <c r="C135" i="58"/>
  <c r="B135" i="58"/>
  <c r="F148" i="58"/>
  <c r="E148" i="58"/>
  <c r="C148" i="58"/>
  <c r="B148" i="58"/>
  <c r="F162" i="58"/>
  <c r="E162" i="58"/>
  <c r="C162" i="58"/>
  <c r="B162" i="58"/>
  <c r="F175" i="58"/>
  <c r="E175" i="58"/>
  <c r="C175" i="58"/>
  <c r="B175" i="58"/>
  <c r="F189" i="58"/>
  <c r="E189" i="58"/>
  <c r="C189" i="58"/>
  <c r="B189" i="58"/>
  <c r="F202" i="58"/>
  <c r="E202" i="58"/>
  <c r="C202" i="58"/>
  <c r="B202" i="58"/>
  <c r="F216" i="58"/>
  <c r="E216" i="58"/>
  <c r="C216" i="58"/>
  <c r="B216" i="58"/>
  <c r="F229" i="58"/>
  <c r="E229" i="58"/>
  <c r="C229" i="58"/>
  <c r="B229" i="58"/>
  <c r="F243" i="58"/>
  <c r="E243" i="58"/>
  <c r="C243" i="58"/>
  <c r="B243" i="58"/>
  <c r="F256" i="58"/>
  <c r="E256" i="58"/>
  <c r="C256" i="58"/>
  <c r="B256" i="58"/>
  <c r="F270" i="58"/>
  <c r="E270" i="58"/>
  <c r="C270" i="58"/>
  <c r="B270" i="58"/>
  <c r="F283" i="58"/>
  <c r="E283" i="58"/>
  <c r="C283" i="58"/>
  <c r="B283" i="58"/>
  <c r="C297" i="58"/>
  <c r="E297" i="58"/>
  <c r="F297" i="58"/>
  <c r="F307" i="58"/>
  <c r="F308" i="58"/>
  <c r="F309" i="58"/>
  <c r="F310" i="58"/>
  <c r="F311" i="58"/>
  <c r="F306" i="58"/>
  <c r="H208" i="47"/>
  <c r="H207" i="47"/>
  <c r="H206" i="47"/>
  <c r="H205" i="47"/>
  <c r="H204" i="47"/>
  <c r="H203" i="47"/>
  <c r="H202" i="47"/>
  <c r="H201" i="47"/>
  <c r="H200" i="47"/>
  <c r="E208" i="47"/>
  <c r="E207" i="47"/>
  <c r="E206" i="47"/>
  <c r="E205" i="47"/>
  <c r="E204" i="47"/>
  <c r="E203" i="47"/>
  <c r="E202" i="47"/>
  <c r="E201" i="47"/>
  <c r="E200" i="47"/>
  <c r="C338" i="47"/>
  <c r="D338" i="47"/>
  <c r="F338" i="47"/>
  <c r="G338" i="47"/>
  <c r="C339" i="47"/>
  <c r="D339" i="47"/>
  <c r="F339" i="47"/>
  <c r="G339" i="47"/>
  <c r="C340" i="47"/>
  <c r="D340" i="47"/>
  <c r="F340" i="47"/>
  <c r="G340" i="47"/>
  <c r="C341" i="47"/>
  <c r="D341" i="47"/>
  <c r="F341" i="47"/>
  <c r="G341" i="47"/>
  <c r="C342" i="47"/>
  <c r="D342" i="47"/>
  <c r="F342" i="47"/>
  <c r="G342" i="47"/>
  <c r="C343" i="47"/>
  <c r="D343" i="47"/>
  <c r="F343" i="47"/>
  <c r="G343" i="47"/>
  <c r="C344" i="47"/>
  <c r="D344" i="47"/>
  <c r="F344" i="47"/>
  <c r="G344" i="47"/>
  <c r="C345" i="47"/>
  <c r="D345" i="47"/>
  <c r="F345" i="47"/>
  <c r="G345" i="47"/>
  <c r="D337" i="47"/>
  <c r="F337" i="47"/>
  <c r="G337" i="47"/>
  <c r="G346" i="47" s="1"/>
  <c r="C337" i="47"/>
  <c r="G329" i="47"/>
  <c r="F329" i="47"/>
  <c r="D329" i="47"/>
  <c r="C329" i="47"/>
  <c r="G314" i="47"/>
  <c r="F314" i="47"/>
  <c r="D314" i="47"/>
  <c r="C314" i="47"/>
  <c r="G299" i="47"/>
  <c r="F299" i="47"/>
  <c r="D299" i="47"/>
  <c r="C299" i="47"/>
  <c r="G284" i="47"/>
  <c r="F284" i="47"/>
  <c r="D284" i="47"/>
  <c r="C284" i="47"/>
  <c r="G269" i="47"/>
  <c r="F269" i="47"/>
  <c r="D269" i="47"/>
  <c r="C269" i="47"/>
  <c r="G254" i="47"/>
  <c r="F254" i="47"/>
  <c r="D254" i="47"/>
  <c r="C254" i="47"/>
  <c r="G239" i="47"/>
  <c r="F239" i="47"/>
  <c r="D239" i="47"/>
  <c r="C239" i="47"/>
  <c r="G224" i="47"/>
  <c r="F224" i="47"/>
  <c r="D224" i="47"/>
  <c r="C224" i="47"/>
  <c r="G209" i="47"/>
  <c r="F209" i="47"/>
  <c r="D209" i="47"/>
  <c r="C209" i="47"/>
  <c r="G194" i="47"/>
  <c r="F194" i="47"/>
  <c r="D194" i="47"/>
  <c r="C194" i="47"/>
  <c r="G179" i="47"/>
  <c r="F179" i="47"/>
  <c r="D179" i="47"/>
  <c r="C179" i="47"/>
  <c r="G164" i="47"/>
  <c r="F164" i="47"/>
  <c r="D164" i="47"/>
  <c r="C164" i="47"/>
  <c r="G149" i="47"/>
  <c r="F149" i="47"/>
  <c r="D149" i="47"/>
  <c r="C149" i="47"/>
  <c r="G134" i="47"/>
  <c r="F134" i="47"/>
  <c r="D134" i="47"/>
  <c r="C134" i="47"/>
  <c r="G119" i="47"/>
  <c r="F119" i="47"/>
  <c r="D119" i="47"/>
  <c r="C119" i="47"/>
  <c r="G104" i="47"/>
  <c r="F104" i="47"/>
  <c r="D104" i="47"/>
  <c r="C104" i="47"/>
  <c r="G89" i="47"/>
  <c r="F89" i="47"/>
  <c r="D89" i="47"/>
  <c r="C89" i="47"/>
  <c r="G74" i="47"/>
  <c r="F74" i="47"/>
  <c r="D74" i="47"/>
  <c r="C74" i="47"/>
  <c r="G59" i="47"/>
  <c r="F59" i="47"/>
  <c r="D59" i="47"/>
  <c r="C59" i="47"/>
  <c r="G44" i="47"/>
  <c r="F44" i="47"/>
  <c r="D44" i="47"/>
  <c r="C44" i="47"/>
  <c r="G29" i="47"/>
  <c r="F29" i="47"/>
  <c r="D29" i="47"/>
  <c r="C29" i="47"/>
  <c r="D14" i="47"/>
  <c r="F14" i="47"/>
  <c r="G14" i="47"/>
  <c r="E6" i="47"/>
  <c r="E7" i="47"/>
  <c r="E8" i="47"/>
  <c r="E9" i="47"/>
  <c r="E10" i="47"/>
  <c r="E11" i="47"/>
  <c r="E12" i="47"/>
  <c r="E13" i="47"/>
  <c r="AD170" i="40"/>
  <c r="AD169" i="40"/>
  <c r="AD168" i="40"/>
  <c r="AD167" i="40"/>
  <c r="AD166" i="40"/>
  <c r="AD165" i="40"/>
  <c r="AD164" i="40"/>
  <c r="AD163" i="40"/>
  <c r="AD162" i="40"/>
  <c r="AD161" i="40"/>
  <c r="AD160" i="40"/>
  <c r="AG170" i="40"/>
  <c r="AG169" i="40"/>
  <c r="AG168" i="40"/>
  <c r="AG167" i="40"/>
  <c r="AG166" i="40"/>
  <c r="AG165" i="40"/>
  <c r="AG164" i="40"/>
  <c r="AG163" i="40"/>
  <c r="AG162" i="40"/>
  <c r="AG161" i="40"/>
  <c r="AG160" i="40"/>
  <c r="AJ170" i="40"/>
  <c r="AJ169" i="40"/>
  <c r="AJ168" i="40"/>
  <c r="AJ167" i="40"/>
  <c r="AJ166" i="40"/>
  <c r="AJ165" i="40"/>
  <c r="AJ164" i="40"/>
  <c r="AJ163" i="40"/>
  <c r="AJ162" i="40"/>
  <c r="AJ161" i="40"/>
  <c r="AJ160" i="40"/>
  <c r="D170" i="40"/>
  <c r="D169" i="40"/>
  <c r="D168" i="40"/>
  <c r="D167" i="40"/>
  <c r="D166" i="40"/>
  <c r="D165" i="40"/>
  <c r="D164" i="40"/>
  <c r="D163" i="40"/>
  <c r="D162" i="40"/>
  <c r="D161" i="40"/>
  <c r="D160" i="40"/>
  <c r="G170" i="40"/>
  <c r="G169" i="40"/>
  <c r="G168" i="40"/>
  <c r="G167" i="40"/>
  <c r="G166" i="40"/>
  <c r="G165" i="40"/>
  <c r="G164" i="40"/>
  <c r="G163" i="40"/>
  <c r="G162" i="40"/>
  <c r="G161" i="40"/>
  <c r="G160" i="40"/>
  <c r="J170" i="40"/>
  <c r="J169" i="40"/>
  <c r="J168" i="40"/>
  <c r="J167" i="40"/>
  <c r="J166" i="40"/>
  <c r="J165" i="40"/>
  <c r="J164" i="40"/>
  <c r="J163" i="40"/>
  <c r="J162" i="40"/>
  <c r="J161" i="40"/>
  <c r="J160" i="40"/>
  <c r="F312" i="58" l="1"/>
  <c r="C346" i="47"/>
  <c r="E209" i="47"/>
  <c r="D346" i="47"/>
  <c r="F346" i="47"/>
  <c r="H209" i="47"/>
  <c r="D376" i="31"/>
  <c r="D375" i="31"/>
  <c r="D374" i="31"/>
  <c r="D373" i="31"/>
  <c r="C377" i="31"/>
  <c r="AM34" i="38"/>
  <c r="AN34" i="38"/>
  <c r="AM35" i="38"/>
  <c r="AN35" i="38"/>
  <c r="AM36" i="38"/>
  <c r="AN36" i="38"/>
  <c r="AM37" i="38"/>
  <c r="AN37" i="38"/>
  <c r="AM38" i="38"/>
  <c r="AN38" i="38"/>
  <c r="AM39" i="38"/>
  <c r="AN39" i="38"/>
  <c r="AM40" i="38"/>
  <c r="AN40" i="38"/>
  <c r="AM41" i="38"/>
  <c r="AN41" i="38"/>
  <c r="AM42" i="38"/>
  <c r="AN42" i="38"/>
  <c r="AM43" i="38"/>
  <c r="AN43" i="38"/>
  <c r="AM44" i="38"/>
  <c r="AN44" i="38"/>
  <c r="AM45" i="38"/>
  <c r="AN45" i="38"/>
  <c r="AM46" i="38"/>
  <c r="AN46" i="38"/>
  <c r="AM47" i="38"/>
  <c r="AN47" i="38"/>
  <c r="AM48" i="38"/>
  <c r="AN48" i="38"/>
  <c r="AM49" i="38"/>
  <c r="AN49" i="38"/>
  <c r="AM50" i="38"/>
  <c r="AN50" i="38"/>
  <c r="AM51" i="38"/>
  <c r="AN51" i="38"/>
  <c r="AM52" i="38"/>
  <c r="AN52" i="38"/>
  <c r="AM53" i="38"/>
  <c r="AN53" i="38"/>
  <c r="AM54" i="38"/>
  <c r="AN54" i="38"/>
  <c r="AN33" i="38"/>
  <c r="F31" i="7" l="1"/>
  <c r="F30" i="7"/>
  <c r="F29" i="7"/>
  <c r="F28" i="7"/>
  <c r="F27" i="7"/>
  <c r="F26" i="7"/>
  <c r="F25" i="7"/>
  <c r="F24" i="7"/>
  <c r="I31" i="7"/>
  <c r="I30" i="7"/>
  <c r="I29" i="7"/>
  <c r="I28" i="7"/>
  <c r="I27" i="7"/>
  <c r="I26" i="7"/>
  <c r="I25" i="7"/>
  <c r="I24" i="7"/>
  <c r="L31" i="7"/>
  <c r="L30" i="7"/>
  <c r="L29" i="7"/>
  <c r="L28" i="7"/>
  <c r="L27" i="7"/>
  <c r="L26" i="7"/>
  <c r="L25" i="7"/>
  <c r="L24" i="7"/>
  <c r="O31" i="7"/>
  <c r="O30" i="7"/>
  <c r="O29" i="7"/>
  <c r="O28" i="7"/>
  <c r="O27" i="7"/>
  <c r="O26" i="7"/>
  <c r="O25" i="7"/>
  <c r="O24" i="7"/>
  <c r="O32" i="7" s="1"/>
  <c r="R31" i="7"/>
  <c r="R30" i="7"/>
  <c r="R29" i="7"/>
  <c r="R28" i="7"/>
  <c r="R27" i="7"/>
  <c r="R26" i="7"/>
  <c r="R25" i="7"/>
  <c r="R24" i="7"/>
  <c r="U31" i="7"/>
  <c r="U30" i="7"/>
  <c r="U29" i="7"/>
  <c r="U28" i="7"/>
  <c r="U27" i="7"/>
  <c r="U26" i="7"/>
  <c r="U25" i="7"/>
  <c r="U24" i="7"/>
  <c r="U32" i="7" s="1"/>
  <c r="E32" i="7"/>
  <c r="G32" i="7"/>
  <c r="H32" i="7"/>
  <c r="J32" i="7"/>
  <c r="K32" i="7"/>
  <c r="M32" i="7"/>
  <c r="N32" i="7"/>
  <c r="P32" i="7"/>
  <c r="Q32" i="7"/>
  <c r="S32" i="7"/>
  <c r="T32" i="7"/>
  <c r="V32" i="7"/>
  <c r="W32" i="7"/>
  <c r="Y25" i="7"/>
  <c r="Z25" i="7"/>
  <c r="Y26" i="7"/>
  <c r="Z26" i="7"/>
  <c r="Y27" i="7"/>
  <c r="Z27" i="7"/>
  <c r="Y28" i="7"/>
  <c r="Z28" i="7"/>
  <c r="Y29" i="7"/>
  <c r="Z29" i="7"/>
  <c r="Y30" i="7"/>
  <c r="Z30" i="7"/>
  <c r="Y31" i="7"/>
  <c r="Z31" i="7"/>
  <c r="Z24" i="7"/>
  <c r="L32" i="7" l="1"/>
  <c r="Z32" i="7"/>
  <c r="R32" i="7"/>
  <c r="I32" i="7"/>
  <c r="F32" i="7"/>
  <c r="D34" i="40" l="1"/>
  <c r="D33" i="40"/>
  <c r="D32" i="40"/>
  <c r="D31" i="40"/>
  <c r="D30" i="40"/>
  <c r="D29" i="40"/>
  <c r="D28" i="40"/>
  <c r="D27" i="40"/>
  <c r="D26" i="40"/>
  <c r="D25" i="40"/>
  <c r="D24" i="40"/>
  <c r="G34" i="40"/>
  <c r="G33" i="40"/>
  <c r="G32" i="40"/>
  <c r="G31" i="40"/>
  <c r="G30" i="40"/>
  <c r="G29" i="40"/>
  <c r="G28" i="40"/>
  <c r="G27" i="40"/>
  <c r="G26" i="40"/>
  <c r="G25" i="40"/>
  <c r="G24" i="40"/>
  <c r="J34" i="40"/>
  <c r="J33" i="40"/>
  <c r="J32" i="40"/>
  <c r="J31" i="40"/>
  <c r="J30" i="40"/>
  <c r="J29" i="40"/>
  <c r="J28" i="40"/>
  <c r="J27" i="40"/>
  <c r="J26" i="40"/>
  <c r="J25" i="40"/>
  <c r="J24" i="40"/>
  <c r="D135" i="40"/>
  <c r="D134" i="40"/>
  <c r="D133" i="40"/>
  <c r="D132" i="40"/>
  <c r="D131" i="40"/>
  <c r="D130" i="40"/>
  <c r="D129" i="40"/>
  <c r="D128" i="40"/>
  <c r="D127" i="40"/>
  <c r="D126" i="40"/>
  <c r="G135" i="40"/>
  <c r="G134" i="40"/>
  <c r="G133" i="40"/>
  <c r="G132" i="40"/>
  <c r="G131" i="40"/>
  <c r="G130" i="40"/>
  <c r="G129" i="40"/>
  <c r="G128" i="40"/>
  <c r="G127" i="40"/>
  <c r="G126" i="40"/>
  <c r="J135" i="40"/>
  <c r="J134" i="40"/>
  <c r="J133" i="40"/>
  <c r="J132" i="40"/>
  <c r="J131" i="40"/>
  <c r="J130" i="40"/>
  <c r="J129" i="40"/>
  <c r="J128" i="40"/>
  <c r="J127" i="40"/>
  <c r="J126" i="40"/>
  <c r="D211" i="40"/>
  <c r="G211" i="40"/>
  <c r="J211" i="40"/>
  <c r="D212" i="40"/>
  <c r="G212" i="40"/>
  <c r="J212" i="40"/>
  <c r="D213" i="40"/>
  <c r="G213" i="40"/>
  <c r="J213" i="40"/>
  <c r="D214" i="40"/>
  <c r="G214" i="40"/>
  <c r="J214" i="40"/>
  <c r="D215" i="40"/>
  <c r="G215" i="40"/>
  <c r="J215" i="40"/>
  <c r="D216" i="40"/>
  <c r="G216" i="40"/>
  <c r="J216" i="40"/>
  <c r="D217" i="40"/>
  <c r="G217" i="40"/>
  <c r="J217" i="40"/>
  <c r="D218" i="40"/>
  <c r="G218" i="40"/>
  <c r="J218" i="40"/>
  <c r="D219" i="40"/>
  <c r="G219" i="40"/>
  <c r="J219" i="40"/>
  <c r="D220" i="40"/>
  <c r="G220" i="40"/>
  <c r="J220" i="40"/>
  <c r="D221" i="40"/>
  <c r="G221" i="40"/>
  <c r="J221" i="40"/>
  <c r="AD211" i="40"/>
  <c r="AG211" i="40"/>
  <c r="AJ211" i="40"/>
  <c r="AD212" i="40"/>
  <c r="AG212" i="40"/>
  <c r="AJ212" i="40"/>
  <c r="AD213" i="40"/>
  <c r="AG213" i="40"/>
  <c r="AJ213" i="40"/>
  <c r="AD214" i="40"/>
  <c r="AG214" i="40"/>
  <c r="AJ214" i="40"/>
  <c r="AD215" i="40"/>
  <c r="AG215" i="40"/>
  <c r="AJ215" i="40"/>
  <c r="AD216" i="40"/>
  <c r="AG216" i="40"/>
  <c r="AJ216" i="40"/>
  <c r="AD217" i="40"/>
  <c r="AG217" i="40"/>
  <c r="AJ217" i="40"/>
  <c r="AD218" i="40"/>
  <c r="AG218" i="40"/>
  <c r="AJ218" i="40"/>
  <c r="AD219" i="40"/>
  <c r="AG219" i="40"/>
  <c r="AJ219" i="40"/>
  <c r="AD220" i="40"/>
  <c r="AG220" i="40"/>
  <c r="AJ220" i="40"/>
  <c r="AD221" i="40"/>
  <c r="AG221" i="40"/>
  <c r="AJ221" i="40"/>
  <c r="AM289" i="40" l="1"/>
  <c r="AM288" i="40"/>
  <c r="AM287" i="40"/>
  <c r="AM286" i="40"/>
  <c r="AM285" i="40"/>
  <c r="AM284" i="40"/>
  <c r="AM283" i="40"/>
  <c r="AM282" i="40"/>
  <c r="AM281" i="40"/>
  <c r="AM280" i="40"/>
  <c r="AM279" i="40"/>
  <c r="AP289" i="40"/>
  <c r="AP288" i="40"/>
  <c r="AP287" i="40"/>
  <c r="AP286" i="40"/>
  <c r="AP285" i="40"/>
  <c r="AP284" i="40"/>
  <c r="AP283" i="40"/>
  <c r="AP282" i="40"/>
  <c r="AP281" i="40"/>
  <c r="AP280" i="40"/>
  <c r="AP279" i="40"/>
  <c r="AS289" i="40"/>
  <c r="AS288" i="40"/>
  <c r="AS287" i="40"/>
  <c r="AS286" i="40"/>
  <c r="AS285" i="40"/>
  <c r="AS284" i="40"/>
  <c r="AS283" i="40"/>
  <c r="AS282" i="40"/>
  <c r="AS281" i="40"/>
  <c r="AS280" i="40"/>
  <c r="AS279" i="40"/>
  <c r="AD289" i="40"/>
  <c r="AD288" i="40"/>
  <c r="AD287" i="40"/>
  <c r="AD286" i="40"/>
  <c r="AD285" i="40"/>
  <c r="AD284" i="40"/>
  <c r="AD283" i="40"/>
  <c r="AD282" i="40"/>
  <c r="AD281" i="40"/>
  <c r="AD280" i="40"/>
  <c r="AD279" i="40"/>
  <c r="AG289" i="40"/>
  <c r="AG288" i="40"/>
  <c r="AG287" i="40"/>
  <c r="AG286" i="40"/>
  <c r="AG285" i="40"/>
  <c r="AG284" i="40"/>
  <c r="AG283" i="40"/>
  <c r="AG282" i="40"/>
  <c r="AG281" i="40"/>
  <c r="AG280" i="40"/>
  <c r="AG279" i="40"/>
  <c r="AJ289" i="40"/>
  <c r="AJ288" i="40"/>
  <c r="AJ287" i="40"/>
  <c r="AJ286" i="40"/>
  <c r="AJ285" i="40"/>
  <c r="AJ284" i="40"/>
  <c r="AJ283" i="40"/>
  <c r="AJ282" i="40"/>
  <c r="AJ281" i="40"/>
  <c r="AJ280" i="40"/>
  <c r="AJ279" i="40"/>
  <c r="D289" i="40"/>
  <c r="D288" i="40"/>
  <c r="D287" i="40"/>
  <c r="D286" i="40"/>
  <c r="D285" i="40"/>
  <c r="D284" i="40"/>
  <c r="D283" i="40"/>
  <c r="D282" i="40"/>
  <c r="D281" i="40"/>
  <c r="D280" i="40"/>
  <c r="D279" i="40"/>
  <c r="G289" i="40"/>
  <c r="G288" i="40"/>
  <c r="G287" i="40"/>
  <c r="G286" i="40"/>
  <c r="G285" i="40"/>
  <c r="G284" i="40"/>
  <c r="G283" i="40"/>
  <c r="G282" i="40"/>
  <c r="G281" i="40"/>
  <c r="G280" i="40"/>
  <c r="G279" i="40"/>
  <c r="J289" i="40"/>
  <c r="J288" i="40"/>
  <c r="J287" i="40"/>
  <c r="J286" i="40"/>
  <c r="J285" i="40"/>
  <c r="J284" i="40"/>
  <c r="J283" i="40"/>
  <c r="J282" i="40"/>
  <c r="J281" i="40"/>
  <c r="J280" i="40"/>
  <c r="J279" i="40"/>
  <c r="M289" i="40"/>
  <c r="M288" i="40"/>
  <c r="M287" i="40"/>
  <c r="M286" i="40"/>
  <c r="M285" i="40"/>
  <c r="M284" i="40"/>
  <c r="M283" i="40"/>
  <c r="M282" i="40"/>
  <c r="M281" i="40"/>
  <c r="M280" i="40"/>
  <c r="M279" i="40"/>
  <c r="P279" i="40"/>
  <c r="AC375" i="40"/>
  <c r="AE375" i="40"/>
  <c r="AF375" i="40"/>
  <c r="AH375" i="40"/>
  <c r="AI375" i="40"/>
  <c r="AK375" i="40"/>
  <c r="AL375" i="40"/>
  <c r="AN375" i="40"/>
  <c r="AO375" i="40"/>
  <c r="AQ375" i="40"/>
  <c r="AR375" i="40"/>
  <c r="AT375" i="40"/>
  <c r="AU375" i="40"/>
  <c r="AD374" i="40"/>
  <c r="AD373" i="40"/>
  <c r="AD372" i="40"/>
  <c r="AD371" i="40"/>
  <c r="AD370" i="40"/>
  <c r="AD369" i="40"/>
  <c r="AD368" i="40"/>
  <c r="AD367" i="40"/>
  <c r="AD366" i="40"/>
  <c r="AD365" i="40"/>
  <c r="AD364" i="40"/>
  <c r="AG374" i="40"/>
  <c r="AG373" i="40"/>
  <c r="AG372" i="40"/>
  <c r="AG371" i="40"/>
  <c r="AG370" i="40"/>
  <c r="AG369" i="40"/>
  <c r="AG368" i="40"/>
  <c r="AG367" i="40"/>
  <c r="AG366" i="40"/>
  <c r="AG365" i="40"/>
  <c r="AG364" i="40"/>
  <c r="AJ374" i="40"/>
  <c r="AJ373" i="40"/>
  <c r="AJ372" i="40"/>
  <c r="AJ371" i="40"/>
  <c r="AJ370" i="40"/>
  <c r="AJ369" i="40"/>
  <c r="AJ368" i="40"/>
  <c r="AJ367" i="40"/>
  <c r="AJ366" i="40"/>
  <c r="AJ365" i="40"/>
  <c r="AJ364" i="40"/>
  <c r="B375" i="40"/>
  <c r="D365" i="40"/>
  <c r="D366" i="40"/>
  <c r="D367" i="40"/>
  <c r="D368" i="40"/>
  <c r="D369" i="40"/>
  <c r="D370" i="40"/>
  <c r="D371" i="40"/>
  <c r="D372" i="40"/>
  <c r="D373" i="40"/>
  <c r="D374" i="40"/>
  <c r="C375" i="40"/>
  <c r="E375" i="40"/>
  <c r="F375" i="40"/>
  <c r="H375" i="40"/>
  <c r="I375" i="40"/>
  <c r="K375" i="40"/>
  <c r="L375" i="40"/>
  <c r="N375" i="40"/>
  <c r="O375" i="40"/>
  <c r="Q375" i="40"/>
  <c r="R375" i="40"/>
  <c r="T375" i="40"/>
  <c r="U375" i="40"/>
  <c r="W365" i="40"/>
  <c r="X365" i="40"/>
  <c r="W366" i="40"/>
  <c r="X366" i="40"/>
  <c r="W367" i="40"/>
  <c r="X367" i="40"/>
  <c r="W368" i="40"/>
  <c r="X368" i="40"/>
  <c r="W369" i="40"/>
  <c r="X369" i="40"/>
  <c r="W370" i="40"/>
  <c r="X370" i="40"/>
  <c r="W371" i="40"/>
  <c r="X371" i="40"/>
  <c r="W372" i="40"/>
  <c r="X372" i="40"/>
  <c r="W373" i="40"/>
  <c r="X373" i="40"/>
  <c r="W374" i="40"/>
  <c r="X374" i="40"/>
  <c r="X364" i="40"/>
  <c r="W364" i="40"/>
  <c r="D364" i="40"/>
  <c r="G374" i="40"/>
  <c r="G373" i="40"/>
  <c r="G372" i="40"/>
  <c r="G371" i="40"/>
  <c r="G370" i="40"/>
  <c r="G369" i="40"/>
  <c r="G368" i="40"/>
  <c r="G367" i="40"/>
  <c r="G366" i="40"/>
  <c r="G365" i="40"/>
  <c r="G364" i="40"/>
  <c r="J374" i="40"/>
  <c r="J373" i="40"/>
  <c r="J372" i="40"/>
  <c r="J371" i="40"/>
  <c r="J370" i="40"/>
  <c r="J369" i="40"/>
  <c r="J368" i="40"/>
  <c r="J367" i="40"/>
  <c r="J366" i="40"/>
  <c r="J365" i="40"/>
  <c r="J364" i="40"/>
  <c r="M374" i="40"/>
  <c r="M373" i="40"/>
  <c r="M372" i="40"/>
  <c r="M371" i="40"/>
  <c r="M370" i="40"/>
  <c r="M369" i="40"/>
  <c r="M368" i="40"/>
  <c r="M367" i="40"/>
  <c r="M366" i="40"/>
  <c r="M365" i="40"/>
  <c r="M364" i="40"/>
  <c r="F194" i="46"/>
  <c r="G194" i="46"/>
  <c r="AL46" i="42"/>
  <c r="AL47" i="42"/>
  <c r="AL48" i="42"/>
  <c r="AL15" i="42"/>
  <c r="AL16" i="42"/>
  <c r="AL17" i="42"/>
  <c r="AL18" i="42"/>
  <c r="AL19" i="42"/>
  <c r="AL20" i="42"/>
  <c r="AL21" i="42"/>
  <c r="AL22" i="42"/>
  <c r="AI15" i="42"/>
  <c r="AI16" i="42"/>
  <c r="AI17" i="42"/>
  <c r="AI18" i="42"/>
  <c r="AI19" i="42"/>
  <c r="AI20" i="42"/>
  <c r="AI21" i="42"/>
  <c r="AI22" i="42"/>
  <c r="AI23" i="42"/>
  <c r="AF15" i="42"/>
  <c r="AF16" i="42"/>
  <c r="AF17" i="42"/>
  <c r="AF18" i="42"/>
  <c r="AF19" i="42"/>
  <c r="AF20" i="42"/>
  <c r="AF21" i="42"/>
  <c r="AC15" i="42"/>
  <c r="AC16" i="42"/>
  <c r="AC17" i="42"/>
  <c r="AC18" i="42"/>
  <c r="AC19" i="42"/>
  <c r="AC20" i="42"/>
  <c r="Z16" i="42"/>
  <c r="Z17" i="42"/>
  <c r="Z18" i="42"/>
  <c r="Z19" i="42"/>
  <c r="Z20" i="42"/>
  <c r="Z21" i="42"/>
  <c r="W16" i="42"/>
  <c r="W17" i="42"/>
  <c r="W18" i="42"/>
  <c r="W19" i="42"/>
  <c r="W20" i="42"/>
  <c r="W21" i="42"/>
  <c r="W22" i="42"/>
  <c r="T18" i="42"/>
  <c r="T19" i="42"/>
  <c r="Q18" i="42"/>
  <c r="Q19" i="42"/>
  <c r="Q20" i="42"/>
  <c r="N18" i="42"/>
  <c r="N19" i="42"/>
  <c r="N20" i="42"/>
  <c r="K18" i="42"/>
  <c r="K19" i="42"/>
  <c r="K20" i="42"/>
  <c r="H18" i="42"/>
  <c r="H19" i="42"/>
  <c r="E18" i="42"/>
  <c r="E19" i="42"/>
  <c r="AF207" i="7"/>
  <c r="AF206" i="7"/>
  <c r="AF205" i="7"/>
  <c r="AF204" i="7"/>
  <c r="AF203" i="7"/>
  <c r="AF202" i="7"/>
  <c r="AF201" i="7"/>
  <c r="AF200" i="7"/>
  <c r="AI207" i="7"/>
  <c r="AI206" i="7"/>
  <c r="AI205" i="7"/>
  <c r="AI204" i="7"/>
  <c r="AI203" i="7"/>
  <c r="AI202" i="7"/>
  <c r="AI201" i="7"/>
  <c r="AI200" i="7"/>
  <c r="AL207" i="7"/>
  <c r="AL206" i="7"/>
  <c r="AL205" i="7"/>
  <c r="AL204" i="7"/>
  <c r="AL203" i="7"/>
  <c r="AL202" i="7"/>
  <c r="AL201" i="7"/>
  <c r="AL200" i="7"/>
  <c r="AO207" i="7"/>
  <c r="AO206" i="7"/>
  <c r="AO205" i="7"/>
  <c r="AO204" i="7"/>
  <c r="AO203" i="7"/>
  <c r="AO202" i="7"/>
  <c r="AO201" i="7"/>
  <c r="AO200" i="7"/>
  <c r="F207" i="7"/>
  <c r="F206" i="7"/>
  <c r="F205" i="7"/>
  <c r="F204" i="7"/>
  <c r="F203" i="7"/>
  <c r="F202" i="7"/>
  <c r="F201" i="7"/>
  <c r="F200" i="7"/>
  <c r="I207" i="7"/>
  <c r="I206" i="7"/>
  <c r="I205" i="7"/>
  <c r="I204" i="7"/>
  <c r="I203" i="7"/>
  <c r="I202" i="7"/>
  <c r="I201" i="7"/>
  <c r="I200" i="7"/>
  <c r="L207" i="7"/>
  <c r="L206" i="7"/>
  <c r="L205" i="7"/>
  <c r="L204" i="7"/>
  <c r="L203" i="7"/>
  <c r="L202" i="7"/>
  <c r="L201" i="7"/>
  <c r="L200" i="7"/>
  <c r="O207" i="7"/>
  <c r="O206" i="7"/>
  <c r="O205" i="7"/>
  <c r="O204" i="7"/>
  <c r="O203" i="7"/>
  <c r="O202" i="7"/>
  <c r="O201" i="7"/>
  <c r="O200" i="7"/>
  <c r="W309" i="25"/>
  <c r="W308" i="25"/>
  <c r="W307" i="25"/>
  <c r="W306" i="25"/>
  <c r="W305" i="25"/>
  <c r="W304" i="25"/>
  <c r="W303" i="25"/>
  <c r="E105" i="25"/>
  <c r="E104" i="25"/>
  <c r="E103" i="25"/>
  <c r="H105" i="25"/>
  <c r="H104" i="25"/>
  <c r="H103" i="25"/>
  <c r="K105" i="25"/>
  <c r="K104" i="25"/>
  <c r="K103" i="25"/>
  <c r="C159" i="57"/>
  <c r="E159" i="57"/>
  <c r="F159" i="57"/>
  <c r="H159" i="57"/>
  <c r="I159" i="57"/>
  <c r="K159" i="57"/>
  <c r="L159" i="57"/>
  <c r="N159" i="57"/>
  <c r="O159" i="57"/>
  <c r="Q159" i="57"/>
  <c r="R159" i="57"/>
  <c r="D158" i="57"/>
  <c r="D157" i="57"/>
  <c r="D156" i="57"/>
  <c r="D155" i="57"/>
  <c r="D154" i="57"/>
  <c r="D153" i="57"/>
  <c r="D152" i="57"/>
  <c r="D151" i="57"/>
  <c r="D150" i="57"/>
  <c r="G158" i="57"/>
  <c r="G157" i="57"/>
  <c r="G156" i="57"/>
  <c r="G155" i="57"/>
  <c r="G154" i="57"/>
  <c r="G153" i="57"/>
  <c r="G152" i="57"/>
  <c r="G151" i="57"/>
  <c r="G150" i="57"/>
  <c r="J158" i="57"/>
  <c r="J157" i="57"/>
  <c r="J156" i="57"/>
  <c r="J155" i="57"/>
  <c r="J154" i="57"/>
  <c r="J153" i="57"/>
  <c r="J152" i="57"/>
  <c r="J151" i="57"/>
  <c r="J150" i="57"/>
  <c r="M158" i="57"/>
  <c r="M157" i="57"/>
  <c r="M156" i="57"/>
  <c r="M155" i="57"/>
  <c r="M154" i="57"/>
  <c r="M153" i="57"/>
  <c r="M152" i="57"/>
  <c r="M151" i="57"/>
  <c r="M150" i="57"/>
  <c r="P158" i="57"/>
  <c r="P157" i="57"/>
  <c r="P156" i="57"/>
  <c r="P155" i="57"/>
  <c r="P154" i="57"/>
  <c r="P153" i="57"/>
  <c r="P152" i="57"/>
  <c r="P151" i="57"/>
  <c r="P150" i="57"/>
  <c r="C121" i="43"/>
  <c r="E121" i="43"/>
  <c r="F121" i="43"/>
  <c r="H121" i="43"/>
  <c r="I121" i="43"/>
  <c r="K121" i="43"/>
  <c r="L121" i="43"/>
  <c r="N121" i="43"/>
  <c r="O121" i="43"/>
  <c r="Q121" i="43"/>
  <c r="R121" i="43"/>
  <c r="D121" i="43"/>
  <c r="G121" i="43"/>
  <c r="J121" i="43"/>
  <c r="M121" i="43"/>
  <c r="P121" i="43"/>
  <c r="AJ375" i="40" l="1"/>
  <c r="AG375" i="40"/>
  <c r="AD375" i="40"/>
  <c r="M375" i="40"/>
  <c r="P159" i="57"/>
  <c r="G159" i="57"/>
  <c r="D159" i="57"/>
  <c r="G375" i="40"/>
  <c r="D375" i="40"/>
  <c r="M159" i="57"/>
  <c r="J375" i="40"/>
  <c r="J159" i="57"/>
  <c r="X375" i="40"/>
  <c r="W375" i="40"/>
  <c r="AG59" i="40"/>
  <c r="AG60" i="40"/>
  <c r="AM36" i="42" l="1"/>
  <c r="AN36" i="42"/>
  <c r="AN7" i="42"/>
  <c r="AM7" i="42"/>
  <c r="I31" i="35" l="1"/>
  <c r="D222" i="57" l="1"/>
  <c r="D221" i="57"/>
  <c r="D220" i="57"/>
  <c r="D219" i="57"/>
  <c r="D218" i="57"/>
  <c r="D217" i="57"/>
  <c r="D216" i="57"/>
  <c r="D215" i="57"/>
  <c r="D214" i="57"/>
  <c r="G222" i="57"/>
  <c r="G221" i="57"/>
  <c r="G220" i="57"/>
  <c r="G219" i="57"/>
  <c r="G218" i="57"/>
  <c r="G217" i="57"/>
  <c r="G216" i="57"/>
  <c r="G215" i="57"/>
  <c r="G214" i="57"/>
  <c r="J222" i="57"/>
  <c r="J221" i="57"/>
  <c r="J220" i="57"/>
  <c r="J219" i="57"/>
  <c r="J218" i="57"/>
  <c r="J217" i="57"/>
  <c r="J216" i="57"/>
  <c r="J215" i="57"/>
  <c r="J214" i="57"/>
  <c r="M222" i="57"/>
  <c r="M221" i="57"/>
  <c r="M220" i="57"/>
  <c r="M219" i="57"/>
  <c r="M218" i="57"/>
  <c r="M217" i="57"/>
  <c r="M216" i="57"/>
  <c r="M215" i="57"/>
  <c r="M214" i="57"/>
  <c r="P222" i="57"/>
  <c r="P221" i="57"/>
  <c r="P220" i="57"/>
  <c r="P219" i="57"/>
  <c r="P218" i="57"/>
  <c r="P217" i="57"/>
  <c r="P216" i="57"/>
  <c r="P215" i="57"/>
  <c r="P214" i="57"/>
  <c r="D302" i="57" l="1"/>
  <c r="D301" i="57"/>
  <c r="D300" i="57"/>
  <c r="D299" i="57"/>
  <c r="D298" i="57"/>
  <c r="D297" i="57"/>
  <c r="D296" i="57"/>
  <c r="D295" i="57"/>
  <c r="D294" i="57"/>
  <c r="G302" i="57"/>
  <c r="G301" i="57"/>
  <c r="G300" i="57"/>
  <c r="G299" i="57"/>
  <c r="G298" i="57"/>
  <c r="G297" i="57"/>
  <c r="G296" i="57"/>
  <c r="G295" i="57"/>
  <c r="G294" i="57"/>
  <c r="J302" i="57"/>
  <c r="J301" i="57"/>
  <c r="J300" i="57"/>
  <c r="J299" i="57"/>
  <c r="J298" i="57"/>
  <c r="J297" i="57"/>
  <c r="J296" i="57"/>
  <c r="J295" i="57"/>
  <c r="J294" i="57"/>
  <c r="M302" i="57"/>
  <c r="M301" i="57"/>
  <c r="M300" i="57"/>
  <c r="M299" i="57"/>
  <c r="M298" i="57"/>
  <c r="M297" i="57"/>
  <c r="M296" i="57"/>
  <c r="M295" i="57"/>
  <c r="M294" i="57"/>
  <c r="AU303" i="7"/>
  <c r="AU302" i="7"/>
  <c r="AU301" i="7"/>
  <c r="AU300" i="7"/>
  <c r="AU299" i="7"/>
  <c r="AU298" i="7"/>
  <c r="AU297" i="7"/>
  <c r="AU296" i="7"/>
  <c r="AR303" i="7"/>
  <c r="AR302" i="7"/>
  <c r="AR301" i="7"/>
  <c r="AR300" i="7"/>
  <c r="AR299" i="7"/>
  <c r="AR298" i="7"/>
  <c r="AR297" i="7"/>
  <c r="AR296" i="7"/>
  <c r="AO303" i="7"/>
  <c r="AO302" i="7"/>
  <c r="AO301" i="7"/>
  <c r="AO300" i="7"/>
  <c r="AO299" i="7"/>
  <c r="AO298" i="7"/>
  <c r="AO297" i="7"/>
  <c r="AO296" i="7"/>
  <c r="AL303" i="7"/>
  <c r="AL302" i="7"/>
  <c r="AL301" i="7"/>
  <c r="AL300" i="7"/>
  <c r="AL299" i="7"/>
  <c r="AL298" i="7"/>
  <c r="AL297" i="7"/>
  <c r="AL296" i="7"/>
  <c r="AI303" i="7"/>
  <c r="AI302" i="7"/>
  <c r="AI301" i="7"/>
  <c r="AI300" i="7"/>
  <c r="AI299" i="7"/>
  <c r="AI298" i="7"/>
  <c r="AI297" i="7"/>
  <c r="AI296" i="7"/>
  <c r="AF303" i="7"/>
  <c r="AF302" i="7"/>
  <c r="AF301" i="7"/>
  <c r="AF300" i="7"/>
  <c r="AF299" i="7"/>
  <c r="AF298" i="7"/>
  <c r="AF297" i="7"/>
  <c r="AF296" i="7"/>
  <c r="F303" i="7"/>
  <c r="F302" i="7"/>
  <c r="F301" i="7"/>
  <c r="F300" i="7"/>
  <c r="F299" i="7"/>
  <c r="F298" i="7"/>
  <c r="F297" i="7"/>
  <c r="F296" i="7"/>
  <c r="I303" i="7"/>
  <c r="I302" i="7"/>
  <c r="I301" i="7"/>
  <c r="I300" i="7"/>
  <c r="I299" i="7"/>
  <c r="I298" i="7"/>
  <c r="I297" i="7"/>
  <c r="I296" i="7"/>
  <c r="L303" i="7"/>
  <c r="L302" i="7"/>
  <c r="L301" i="7"/>
  <c r="L300" i="7"/>
  <c r="L299" i="7"/>
  <c r="L298" i="7"/>
  <c r="L297" i="7"/>
  <c r="L296" i="7"/>
  <c r="O303" i="7"/>
  <c r="O302" i="7"/>
  <c r="O301" i="7"/>
  <c r="O300" i="7"/>
  <c r="O299" i="7"/>
  <c r="O298" i="7"/>
  <c r="O297" i="7"/>
  <c r="O296" i="7"/>
  <c r="R303" i="7"/>
  <c r="R302" i="7"/>
  <c r="R301" i="7"/>
  <c r="R300" i="7"/>
  <c r="R299" i="7"/>
  <c r="R298" i="7"/>
  <c r="R297" i="7"/>
  <c r="R296" i="7"/>
  <c r="AL26" i="38" l="1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I2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AI5" i="38"/>
  <c r="AF26" i="38"/>
  <c r="AF25" i="38"/>
  <c r="AF24" i="38"/>
  <c r="AF23" i="38"/>
  <c r="AF22" i="38"/>
  <c r="AF21" i="38"/>
  <c r="AF20" i="38"/>
  <c r="AF19" i="38"/>
  <c r="AF18" i="38"/>
  <c r="AF17" i="38"/>
  <c r="AF16" i="38"/>
  <c r="AF15" i="38"/>
  <c r="AF14" i="38"/>
  <c r="AF13" i="38"/>
  <c r="AF12" i="38"/>
  <c r="AF11" i="38"/>
  <c r="AF10" i="38"/>
  <c r="AF9" i="38"/>
  <c r="AF8" i="38"/>
  <c r="AF7" i="38"/>
  <c r="AF6" i="38"/>
  <c r="AF5" i="38"/>
  <c r="AC26" i="38"/>
  <c r="AC25" i="38"/>
  <c r="AC24" i="38"/>
  <c r="AC23" i="38"/>
  <c r="AC22" i="38"/>
  <c r="AC21" i="38"/>
  <c r="AC20" i="38"/>
  <c r="AC19" i="38"/>
  <c r="AC18" i="38"/>
  <c r="AC17" i="38"/>
  <c r="AC16" i="38"/>
  <c r="AC15" i="38"/>
  <c r="AC14" i="38"/>
  <c r="AC13" i="38"/>
  <c r="AC12" i="38"/>
  <c r="AC11" i="38"/>
  <c r="AC10" i="38"/>
  <c r="AC9" i="38"/>
  <c r="AC8" i="38"/>
  <c r="AC7" i="38"/>
  <c r="AC6" i="38"/>
  <c r="AC5" i="38"/>
  <c r="Z26" i="38"/>
  <c r="Z25" i="38"/>
  <c r="Z24" i="38"/>
  <c r="Z23" i="38"/>
  <c r="Z22" i="38"/>
  <c r="Z21" i="38"/>
  <c r="Z20" i="38"/>
  <c r="Z19" i="38"/>
  <c r="Z18" i="38"/>
  <c r="Z17" i="38"/>
  <c r="Z16" i="38"/>
  <c r="Z15" i="38"/>
  <c r="Z14" i="38"/>
  <c r="Z13" i="38"/>
  <c r="Z12" i="38"/>
  <c r="Z11" i="38"/>
  <c r="Z10" i="38"/>
  <c r="Z9" i="38"/>
  <c r="Z8" i="38"/>
  <c r="Z7" i="38"/>
  <c r="Z6" i="38"/>
  <c r="Z5" i="38"/>
  <c r="W26" i="38"/>
  <c r="W25" i="38"/>
  <c r="W24" i="38"/>
  <c r="W23" i="38"/>
  <c r="W22" i="38"/>
  <c r="W21" i="38"/>
  <c r="W20" i="38"/>
  <c r="W19" i="38"/>
  <c r="W18" i="38"/>
  <c r="W17" i="38"/>
  <c r="W16" i="38"/>
  <c r="W15" i="38"/>
  <c r="W14" i="38"/>
  <c r="W13" i="38"/>
  <c r="W12" i="38"/>
  <c r="W11" i="38"/>
  <c r="W10" i="38"/>
  <c r="W9" i="38"/>
  <c r="W8" i="38"/>
  <c r="W7" i="38"/>
  <c r="W6" i="38"/>
  <c r="W5" i="38"/>
  <c r="T26" i="38"/>
  <c r="T25" i="38"/>
  <c r="T24" i="38"/>
  <c r="T23" i="38"/>
  <c r="T22" i="38"/>
  <c r="T21" i="38"/>
  <c r="T20" i="38"/>
  <c r="T19" i="38"/>
  <c r="T18" i="38"/>
  <c r="T17" i="38"/>
  <c r="T16" i="38"/>
  <c r="T15" i="38"/>
  <c r="T14" i="38"/>
  <c r="T13" i="38"/>
  <c r="T12" i="38"/>
  <c r="T11" i="38"/>
  <c r="T10" i="38"/>
  <c r="T9" i="38"/>
  <c r="T8" i="38"/>
  <c r="T7" i="38"/>
  <c r="T6" i="38"/>
  <c r="T5" i="38"/>
  <c r="Q26" i="38"/>
  <c r="Q25" i="38"/>
  <c r="Q24" i="38"/>
  <c r="Q23" i="38"/>
  <c r="Q22" i="38"/>
  <c r="Q21" i="38"/>
  <c r="Q20" i="38"/>
  <c r="Q19" i="38"/>
  <c r="Q18" i="38"/>
  <c r="Q17" i="38"/>
  <c r="Q16" i="38"/>
  <c r="Q15" i="38"/>
  <c r="Q14" i="38"/>
  <c r="Q13" i="38"/>
  <c r="Q12" i="38"/>
  <c r="Q11" i="38"/>
  <c r="Q10" i="38"/>
  <c r="Q9" i="38"/>
  <c r="Q8" i="38"/>
  <c r="Q7" i="38"/>
  <c r="Q6" i="38"/>
  <c r="Q5" i="38"/>
  <c r="N26" i="38"/>
  <c r="N25" i="38"/>
  <c r="N24" i="38"/>
  <c r="N23" i="38"/>
  <c r="N22" i="38"/>
  <c r="N21" i="38"/>
  <c r="N20" i="38"/>
  <c r="N19" i="38"/>
  <c r="N18" i="38"/>
  <c r="N17" i="38"/>
  <c r="N16" i="38"/>
  <c r="N15" i="38"/>
  <c r="N14" i="38"/>
  <c r="N13" i="38"/>
  <c r="N12" i="38"/>
  <c r="N11" i="38"/>
  <c r="N10" i="38"/>
  <c r="N9" i="38"/>
  <c r="N8" i="38"/>
  <c r="N7" i="38"/>
  <c r="N6" i="38"/>
  <c r="N5" i="38"/>
  <c r="K26" i="38"/>
  <c r="K25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K12" i="38"/>
  <c r="K11" i="38"/>
  <c r="K10" i="38"/>
  <c r="K9" i="38"/>
  <c r="K8" i="38"/>
  <c r="K7" i="38"/>
  <c r="K6" i="38"/>
  <c r="K5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/>
  <c r="H6" i="38"/>
  <c r="H5" i="38"/>
  <c r="E6" i="38"/>
  <c r="E7" i="38"/>
  <c r="E8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K274" i="27" l="1"/>
  <c r="R159" i="7"/>
  <c r="R158" i="7"/>
  <c r="R157" i="7"/>
  <c r="R156" i="7"/>
  <c r="R155" i="7"/>
  <c r="R154" i="7"/>
  <c r="R153" i="7"/>
  <c r="R152" i="7"/>
  <c r="O159" i="7"/>
  <c r="O158" i="7"/>
  <c r="O157" i="7"/>
  <c r="O156" i="7"/>
  <c r="O155" i="7"/>
  <c r="O154" i="7"/>
  <c r="O153" i="7"/>
  <c r="O152" i="7"/>
  <c r="L159" i="7"/>
  <c r="L158" i="7"/>
  <c r="L157" i="7"/>
  <c r="L156" i="7"/>
  <c r="L155" i="7"/>
  <c r="L154" i="7"/>
  <c r="L153" i="7"/>
  <c r="L152" i="7"/>
  <c r="I159" i="7"/>
  <c r="I158" i="7"/>
  <c r="I157" i="7"/>
  <c r="I156" i="7"/>
  <c r="I155" i="7"/>
  <c r="I154" i="7"/>
  <c r="I153" i="7"/>
  <c r="I152" i="7"/>
  <c r="F153" i="7"/>
  <c r="F154" i="7"/>
  <c r="F155" i="7"/>
  <c r="F156" i="7"/>
  <c r="F157" i="7"/>
  <c r="F158" i="7"/>
  <c r="F159" i="7"/>
  <c r="D160" i="7"/>
  <c r="E160" i="7"/>
  <c r="G160" i="7"/>
  <c r="H160" i="7"/>
  <c r="J160" i="7"/>
  <c r="K160" i="7"/>
  <c r="M160" i="7"/>
  <c r="N160" i="7"/>
  <c r="P160" i="7"/>
  <c r="Q160" i="7"/>
  <c r="S160" i="7"/>
  <c r="T160" i="7"/>
  <c r="F152" i="7"/>
  <c r="AN35" i="42"/>
  <c r="H27" i="42"/>
  <c r="H26" i="42"/>
  <c r="H25" i="42"/>
  <c r="H24" i="42"/>
  <c r="H23" i="42"/>
  <c r="H22" i="42"/>
  <c r="H21" i="42"/>
  <c r="H20" i="42"/>
  <c r="H17" i="42"/>
  <c r="H16" i="42"/>
  <c r="H15" i="42"/>
  <c r="H14" i="42"/>
  <c r="H13" i="42"/>
  <c r="H12" i="42"/>
  <c r="H11" i="42"/>
  <c r="H10" i="42"/>
  <c r="H9" i="42"/>
  <c r="H8" i="42"/>
  <c r="H7" i="42"/>
  <c r="H6" i="42"/>
  <c r="K27" i="42"/>
  <c r="K26" i="42"/>
  <c r="K25" i="42"/>
  <c r="K24" i="42"/>
  <c r="K23" i="42"/>
  <c r="K22" i="42"/>
  <c r="K21" i="42"/>
  <c r="K17" i="42"/>
  <c r="K16" i="42"/>
  <c r="K15" i="42"/>
  <c r="K14" i="42"/>
  <c r="K13" i="42"/>
  <c r="K12" i="42"/>
  <c r="K11" i="42"/>
  <c r="K10" i="42"/>
  <c r="K9" i="42"/>
  <c r="K8" i="42"/>
  <c r="K7" i="42"/>
  <c r="K6" i="42"/>
  <c r="N27" i="42"/>
  <c r="N26" i="42"/>
  <c r="N25" i="42"/>
  <c r="N24" i="42"/>
  <c r="N23" i="42"/>
  <c r="N22" i="42"/>
  <c r="N21" i="42"/>
  <c r="N17" i="42"/>
  <c r="N16" i="42"/>
  <c r="N15" i="42"/>
  <c r="N14" i="42"/>
  <c r="N13" i="42"/>
  <c r="N12" i="42"/>
  <c r="N11" i="42"/>
  <c r="N10" i="42"/>
  <c r="N9" i="42"/>
  <c r="N8" i="42"/>
  <c r="N7" i="42"/>
  <c r="N6" i="42"/>
  <c r="Q27" i="42"/>
  <c r="Q26" i="42"/>
  <c r="Q25" i="42"/>
  <c r="Q24" i="42"/>
  <c r="Q23" i="42"/>
  <c r="Q22" i="42"/>
  <c r="Q21" i="42"/>
  <c r="Q17" i="42"/>
  <c r="Q16" i="42"/>
  <c r="Q15" i="42"/>
  <c r="Q14" i="42"/>
  <c r="Q13" i="42"/>
  <c r="Q12" i="42"/>
  <c r="Q11" i="42"/>
  <c r="Q10" i="42"/>
  <c r="Q9" i="42"/>
  <c r="Q8" i="42"/>
  <c r="Q7" i="42"/>
  <c r="Q6" i="42"/>
  <c r="T27" i="42"/>
  <c r="T26" i="42"/>
  <c r="T25" i="42"/>
  <c r="T24" i="42"/>
  <c r="T23" i="42"/>
  <c r="T22" i="42"/>
  <c r="T21" i="42"/>
  <c r="T20" i="42"/>
  <c r="T17" i="42"/>
  <c r="T16" i="42"/>
  <c r="T15" i="42"/>
  <c r="T14" i="42"/>
  <c r="T13" i="42"/>
  <c r="T12" i="42"/>
  <c r="T11" i="42"/>
  <c r="T10" i="42"/>
  <c r="T9" i="42"/>
  <c r="T8" i="42"/>
  <c r="T7" i="42"/>
  <c r="T6" i="42"/>
  <c r="W27" i="42"/>
  <c r="W26" i="42"/>
  <c r="W25" i="42"/>
  <c r="W24" i="42"/>
  <c r="W23" i="42"/>
  <c r="W15" i="42"/>
  <c r="W14" i="42"/>
  <c r="W13" i="42"/>
  <c r="W12" i="42"/>
  <c r="W11" i="42"/>
  <c r="W10" i="42"/>
  <c r="W9" i="42"/>
  <c r="W8" i="42"/>
  <c r="W7" i="42"/>
  <c r="W6" i="42"/>
  <c r="Z27" i="42"/>
  <c r="Z26" i="42"/>
  <c r="Z25" i="42"/>
  <c r="Z24" i="42"/>
  <c r="Z23" i="42"/>
  <c r="Z22" i="42"/>
  <c r="Z15" i="42"/>
  <c r="Z14" i="42"/>
  <c r="Z13" i="42"/>
  <c r="Z12" i="42"/>
  <c r="Z11" i="42"/>
  <c r="Z10" i="42"/>
  <c r="Z9" i="42"/>
  <c r="Z8" i="42"/>
  <c r="Z7" i="42"/>
  <c r="Z6" i="42"/>
  <c r="AC27" i="42"/>
  <c r="AC26" i="42"/>
  <c r="AC25" i="42"/>
  <c r="AC24" i="42"/>
  <c r="AC23" i="42"/>
  <c r="AC22" i="42"/>
  <c r="AC21" i="42"/>
  <c r="AC14" i="42"/>
  <c r="AC13" i="42"/>
  <c r="AC12" i="42"/>
  <c r="AC11" i="42"/>
  <c r="AC10" i="42"/>
  <c r="AC9" i="42"/>
  <c r="AC8" i="42"/>
  <c r="AC7" i="42"/>
  <c r="AC6" i="42"/>
  <c r="AF27" i="42"/>
  <c r="AF26" i="42"/>
  <c r="AF25" i="42"/>
  <c r="AF24" i="42"/>
  <c r="AF23" i="42"/>
  <c r="AF22" i="42"/>
  <c r="AF14" i="42"/>
  <c r="AF13" i="42"/>
  <c r="AF12" i="42"/>
  <c r="AF11" i="42"/>
  <c r="AF10" i="42"/>
  <c r="AF9" i="42"/>
  <c r="AF8" i="42"/>
  <c r="AF7" i="42"/>
  <c r="AF6" i="42"/>
  <c r="AI27" i="42"/>
  <c r="AI26" i="42"/>
  <c r="AI25" i="42"/>
  <c r="AI24" i="42"/>
  <c r="AI14" i="42"/>
  <c r="AI13" i="42"/>
  <c r="AI12" i="42"/>
  <c r="AI11" i="42"/>
  <c r="AI10" i="42"/>
  <c r="AI9" i="42"/>
  <c r="AI8" i="42"/>
  <c r="AI7" i="42"/>
  <c r="AI6" i="42"/>
  <c r="AL7" i="42"/>
  <c r="AL8" i="42"/>
  <c r="AL9" i="42"/>
  <c r="AL10" i="42"/>
  <c r="AL11" i="42"/>
  <c r="AL12" i="42"/>
  <c r="AL13" i="42"/>
  <c r="AL14" i="42"/>
  <c r="AL23" i="42"/>
  <c r="AL24" i="42"/>
  <c r="AL25" i="42"/>
  <c r="AL26" i="42"/>
  <c r="AL27" i="42"/>
  <c r="F63" i="7"/>
  <c r="F62" i="7"/>
  <c r="F61" i="7"/>
  <c r="F60" i="7"/>
  <c r="F59" i="7"/>
  <c r="F58" i="7"/>
  <c r="F57" i="7"/>
  <c r="F56" i="7"/>
  <c r="I63" i="7"/>
  <c r="I62" i="7"/>
  <c r="I61" i="7"/>
  <c r="I60" i="7"/>
  <c r="I59" i="7"/>
  <c r="I58" i="7"/>
  <c r="I57" i="7"/>
  <c r="I56" i="7"/>
  <c r="L63" i="7"/>
  <c r="L62" i="7"/>
  <c r="L61" i="7"/>
  <c r="L60" i="7"/>
  <c r="L59" i="7"/>
  <c r="L58" i="7"/>
  <c r="L57" i="7"/>
  <c r="L56" i="7"/>
  <c r="O63" i="7"/>
  <c r="O62" i="7"/>
  <c r="O61" i="7"/>
  <c r="O60" i="7"/>
  <c r="O59" i="7"/>
  <c r="O58" i="7"/>
  <c r="O57" i="7"/>
  <c r="O56" i="7"/>
  <c r="R63" i="7"/>
  <c r="R62" i="7"/>
  <c r="R61" i="7"/>
  <c r="R60" i="7"/>
  <c r="R59" i="7"/>
  <c r="R58" i="7"/>
  <c r="R57" i="7"/>
  <c r="R56" i="7"/>
  <c r="U63" i="7"/>
  <c r="U62" i="7"/>
  <c r="U61" i="7"/>
  <c r="U60" i="7"/>
  <c r="U59" i="7"/>
  <c r="U58" i="7"/>
  <c r="U57" i="7"/>
  <c r="U56" i="7"/>
  <c r="AX175" i="7"/>
  <c r="AX174" i="7"/>
  <c r="AX173" i="7"/>
  <c r="AX172" i="7"/>
  <c r="AX171" i="7"/>
  <c r="AX170" i="7"/>
  <c r="AX169" i="7"/>
  <c r="AX168" i="7"/>
  <c r="AU175" i="7"/>
  <c r="AU174" i="7"/>
  <c r="AU173" i="7"/>
  <c r="AU172" i="7"/>
  <c r="AU171" i="7"/>
  <c r="AU170" i="7"/>
  <c r="AU169" i="7"/>
  <c r="AU168" i="7"/>
  <c r="AR175" i="7"/>
  <c r="AR174" i="7"/>
  <c r="AR173" i="7"/>
  <c r="AR172" i="7"/>
  <c r="AR171" i="7"/>
  <c r="AR170" i="7"/>
  <c r="AR169" i="7"/>
  <c r="AR168" i="7"/>
  <c r="AO175" i="7"/>
  <c r="AO174" i="7"/>
  <c r="AO173" i="7"/>
  <c r="AO172" i="7"/>
  <c r="AO171" i="7"/>
  <c r="AO170" i="7"/>
  <c r="AO169" i="7"/>
  <c r="AO168" i="7"/>
  <c r="AL175" i="7"/>
  <c r="AL174" i="7"/>
  <c r="AL173" i="7"/>
  <c r="AL172" i="7"/>
  <c r="AL171" i="7"/>
  <c r="AL170" i="7"/>
  <c r="AL169" i="7"/>
  <c r="AL168" i="7"/>
  <c r="AI175" i="7"/>
  <c r="AI174" i="7"/>
  <c r="AI173" i="7"/>
  <c r="AI172" i="7"/>
  <c r="AI171" i="7"/>
  <c r="AI170" i="7"/>
  <c r="AI169" i="7"/>
  <c r="AI168" i="7"/>
  <c r="AF175" i="7"/>
  <c r="AF174" i="7"/>
  <c r="AF173" i="7"/>
  <c r="AF172" i="7"/>
  <c r="AF171" i="7"/>
  <c r="AF170" i="7"/>
  <c r="AF169" i="7"/>
  <c r="AF168" i="7"/>
  <c r="F175" i="7"/>
  <c r="F174" i="7"/>
  <c r="F173" i="7"/>
  <c r="F172" i="7"/>
  <c r="F171" i="7"/>
  <c r="F170" i="7"/>
  <c r="F169" i="7"/>
  <c r="F168" i="7"/>
  <c r="I175" i="7"/>
  <c r="I174" i="7"/>
  <c r="I173" i="7"/>
  <c r="I172" i="7"/>
  <c r="I171" i="7"/>
  <c r="I170" i="7"/>
  <c r="I169" i="7"/>
  <c r="I168" i="7"/>
  <c r="L175" i="7"/>
  <c r="L174" i="7"/>
  <c r="L173" i="7"/>
  <c r="L172" i="7"/>
  <c r="L171" i="7"/>
  <c r="L170" i="7"/>
  <c r="L169" i="7"/>
  <c r="L168" i="7"/>
  <c r="O175" i="7"/>
  <c r="O174" i="7"/>
  <c r="O173" i="7"/>
  <c r="O172" i="7"/>
  <c r="O171" i="7"/>
  <c r="O170" i="7"/>
  <c r="O169" i="7"/>
  <c r="O168" i="7"/>
  <c r="R175" i="7"/>
  <c r="R174" i="7"/>
  <c r="R173" i="7"/>
  <c r="R172" i="7"/>
  <c r="R171" i="7"/>
  <c r="R170" i="7"/>
  <c r="R169" i="7"/>
  <c r="R168" i="7"/>
  <c r="U175" i="7"/>
  <c r="U174" i="7"/>
  <c r="U173" i="7"/>
  <c r="U172" i="7"/>
  <c r="U171" i="7"/>
  <c r="U170" i="7"/>
  <c r="U169" i="7"/>
  <c r="U168" i="7"/>
  <c r="X169" i="7"/>
  <c r="X170" i="7"/>
  <c r="X171" i="7"/>
  <c r="X172" i="7"/>
  <c r="X173" i="7"/>
  <c r="X174" i="7"/>
  <c r="X175" i="7"/>
  <c r="D174" i="57"/>
  <c r="D173" i="57"/>
  <c r="D172" i="57"/>
  <c r="D171" i="57"/>
  <c r="D170" i="57"/>
  <c r="D169" i="57"/>
  <c r="D168" i="57"/>
  <c r="D167" i="57"/>
  <c r="D166" i="57"/>
  <c r="G174" i="57"/>
  <c r="G173" i="57"/>
  <c r="G172" i="57"/>
  <c r="G171" i="57"/>
  <c r="G170" i="57"/>
  <c r="G169" i="57"/>
  <c r="G168" i="57"/>
  <c r="G167" i="57"/>
  <c r="G166" i="57"/>
  <c r="J174" i="57"/>
  <c r="J173" i="57"/>
  <c r="J172" i="57"/>
  <c r="J171" i="57"/>
  <c r="J170" i="57"/>
  <c r="J169" i="57"/>
  <c r="J168" i="57"/>
  <c r="J167" i="57"/>
  <c r="J166" i="57"/>
  <c r="M174" i="57"/>
  <c r="M173" i="57"/>
  <c r="M172" i="57"/>
  <c r="M171" i="57"/>
  <c r="M170" i="57"/>
  <c r="M169" i="57"/>
  <c r="M168" i="57"/>
  <c r="M167" i="57"/>
  <c r="M166" i="57"/>
  <c r="P174" i="57"/>
  <c r="P173" i="57"/>
  <c r="P172" i="57"/>
  <c r="P171" i="57"/>
  <c r="P170" i="57"/>
  <c r="P169" i="57"/>
  <c r="P168" i="57"/>
  <c r="P167" i="57"/>
  <c r="P166" i="57"/>
  <c r="T127" i="43"/>
  <c r="V127" i="43" s="1"/>
  <c r="U127" i="43"/>
  <c r="T128" i="43"/>
  <c r="U128" i="43"/>
  <c r="T129" i="43"/>
  <c r="V129" i="43" s="1"/>
  <c r="U129" i="43"/>
  <c r="T130" i="43"/>
  <c r="U130" i="43"/>
  <c r="V130" i="43" s="1"/>
  <c r="T131" i="43"/>
  <c r="V131" i="43" s="1"/>
  <c r="U131" i="43"/>
  <c r="T132" i="43"/>
  <c r="U132" i="43"/>
  <c r="AM9" i="42"/>
  <c r="AN9" i="42"/>
  <c r="V128" i="43" l="1"/>
  <c r="I160" i="7"/>
  <c r="V132" i="43"/>
  <c r="L160" i="7"/>
  <c r="O160" i="7"/>
  <c r="R160" i="7"/>
  <c r="F160" i="7"/>
  <c r="E13" i="42"/>
  <c r="D125" i="57"/>
  <c r="D124" i="57"/>
  <c r="D123" i="57"/>
  <c r="D122" i="57"/>
  <c r="D121" i="57"/>
  <c r="D120" i="57"/>
  <c r="D119" i="57"/>
  <c r="D118" i="57"/>
  <c r="G125" i="57"/>
  <c r="G124" i="57"/>
  <c r="G123" i="57"/>
  <c r="G122" i="57"/>
  <c r="G121" i="57"/>
  <c r="G120" i="57"/>
  <c r="G119" i="57"/>
  <c r="G118" i="57"/>
  <c r="J125" i="57"/>
  <c r="J124" i="57"/>
  <c r="J123" i="57"/>
  <c r="J122" i="57"/>
  <c r="J121" i="57"/>
  <c r="J120" i="57"/>
  <c r="J119" i="57"/>
  <c r="J118" i="57"/>
  <c r="M125" i="57"/>
  <c r="M124" i="57"/>
  <c r="M123" i="57"/>
  <c r="M122" i="57"/>
  <c r="M121" i="57"/>
  <c r="M120" i="57"/>
  <c r="M119" i="57"/>
  <c r="M118" i="57"/>
  <c r="X55" i="23" l="1"/>
  <c r="O31" i="28"/>
  <c r="P31" i="28"/>
  <c r="P30" i="28"/>
  <c r="AD306" i="40" l="1"/>
  <c r="AD305" i="40"/>
  <c r="AD304" i="40"/>
  <c r="AD303" i="40"/>
  <c r="AD302" i="40"/>
  <c r="AD301" i="40"/>
  <c r="AD300" i="40"/>
  <c r="AD299" i="40"/>
  <c r="AD298" i="40"/>
  <c r="AD297" i="40"/>
  <c r="AD296" i="40"/>
  <c r="AG306" i="40"/>
  <c r="AG305" i="40"/>
  <c r="AG304" i="40"/>
  <c r="AG303" i="40"/>
  <c r="AG302" i="40"/>
  <c r="AG301" i="40"/>
  <c r="AG300" i="40"/>
  <c r="AG299" i="40"/>
  <c r="AG298" i="40"/>
  <c r="AG297" i="40"/>
  <c r="AG296" i="40"/>
  <c r="AJ306" i="40"/>
  <c r="AJ305" i="40"/>
  <c r="AJ304" i="40"/>
  <c r="AJ303" i="40"/>
  <c r="AJ302" i="40"/>
  <c r="AJ301" i="40"/>
  <c r="AJ300" i="40"/>
  <c r="AJ299" i="40"/>
  <c r="AJ298" i="40"/>
  <c r="AJ297" i="40"/>
  <c r="AJ296" i="40"/>
  <c r="AM306" i="40"/>
  <c r="AM305" i="40"/>
  <c r="AM304" i="40"/>
  <c r="AM303" i="40"/>
  <c r="AM302" i="40"/>
  <c r="AM301" i="40"/>
  <c r="AM300" i="40"/>
  <c r="AM299" i="40"/>
  <c r="AM298" i="40"/>
  <c r="AM297" i="40"/>
  <c r="AM296" i="40"/>
  <c r="M118" i="27"/>
  <c r="O118" i="27"/>
  <c r="P118" i="27"/>
  <c r="R118" i="27"/>
  <c r="S118" i="27"/>
  <c r="U118" i="27"/>
  <c r="V118" i="27"/>
  <c r="T117" i="27"/>
  <c r="T116" i="27"/>
  <c r="T115" i="27"/>
  <c r="T114" i="27"/>
  <c r="Q117" i="27"/>
  <c r="Q116" i="27"/>
  <c r="Q115" i="27"/>
  <c r="Q114" i="27"/>
  <c r="H43" i="30"/>
  <c r="H42" i="30"/>
  <c r="H41" i="30"/>
  <c r="T118" i="27" l="1"/>
  <c r="Q118" i="27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K56" i="42"/>
  <c r="K55" i="42"/>
  <c r="K54" i="42"/>
  <c r="K53" i="42"/>
  <c r="K52" i="42"/>
  <c r="K51" i="42"/>
  <c r="K50" i="42"/>
  <c r="K49" i="42"/>
  <c r="K48" i="42"/>
  <c r="K47" i="42"/>
  <c r="K46" i="42"/>
  <c r="K45" i="42"/>
  <c r="K44" i="42"/>
  <c r="K43" i="42"/>
  <c r="K42" i="42"/>
  <c r="K41" i="42"/>
  <c r="K40" i="42"/>
  <c r="K39" i="42"/>
  <c r="K38" i="42"/>
  <c r="K37" i="42"/>
  <c r="K36" i="42"/>
  <c r="K35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Q56" i="42"/>
  <c r="Q55" i="42"/>
  <c r="Q54" i="42"/>
  <c r="Q53" i="42"/>
  <c r="Q52" i="42"/>
  <c r="Q51" i="42"/>
  <c r="Q50" i="42"/>
  <c r="Q49" i="42"/>
  <c r="Q48" i="42"/>
  <c r="Q47" i="42"/>
  <c r="Q46" i="42"/>
  <c r="Q45" i="42"/>
  <c r="Q44" i="42"/>
  <c r="Q43" i="42"/>
  <c r="Q42" i="42"/>
  <c r="Q41" i="42"/>
  <c r="Q40" i="42"/>
  <c r="Q39" i="42"/>
  <c r="Q38" i="42"/>
  <c r="Q37" i="42"/>
  <c r="Q36" i="42"/>
  <c r="Q35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T35" i="42"/>
  <c r="W56" i="42"/>
  <c r="W55" i="42"/>
  <c r="W54" i="42"/>
  <c r="W53" i="42"/>
  <c r="W52" i="42"/>
  <c r="W51" i="42"/>
  <c r="W50" i="42"/>
  <c r="W49" i="42"/>
  <c r="W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W35" i="42"/>
  <c r="Z56" i="42"/>
  <c r="Z55" i="42"/>
  <c r="Z54" i="42"/>
  <c r="Z53" i="42"/>
  <c r="Z52" i="42"/>
  <c r="Z51" i="42"/>
  <c r="Z50" i="42"/>
  <c r="Z49" i="42"/>
  <c r="Z48" i="42"/>
  <c r="Z47" i="42"/>
  <c r="Z46" i="42"/>
  <c r="Z45" i="42"/>
  <c r="Z44" i="42"/>
  <c r="Z43" i="42"/>
  <c r="Z42" i="42"/>
  <c r="Z41" i="42"/>
  <c r="Z40" i="42"/>
  <c r="Z39" i="42"/>
  <c r="Z38" i="42"/>
  <c r="Z37" i="42"/>
  <c r="Z36" i="42"/>
  <c r="Z35" i="42"/>
  <c r="AC56" i="42"/>
  <c r="AC55" i="42"/>
  <c r="AC54" i="42"/>
  <c r="AC53" i="42"/>
  <c r="AC52" i="42"/>
  <c r="AC51" i="42"/>
  <c r="AC50" i="42"/>
  <c r="AC49" i="42"/>
  <c r="AC48" i="42"/>
  <c r="AC47" i="42"/>
  <c r="AC46" i="42"/>
  <c r="AC45" i="42"/>
  <c r="AC44" i="42"/>
  <c r="AC43" i="42"/>
  <c r="AC42" i="42"/>
  <c r="AC41" i="42"/>
  <c r="AC40" i="42"/>
  <c r="AC39" i="42"/>
  <c r="AC38" i="42"/>
  <c r="AC37" i="42"/>
  <c r="AC36" i="42"/>
  <c r="AC35" i="42"/>
  <c r="AF56" i="42"/>
  <c r="AF55" i="42"/>
  <c r="AF54" i="42"/>
  <c r="AF53" i="42"/>
  <c r="AF52" i="42"/>
  <c r="AF51" i="42"/>
  <c r="AF50" i="42"/>
  <c r="AF49" i="42"/>
  <c r="AF48" i="42"/>
  <c r="AF47" i="42"/>
  <c r="AF46" i="42"/>
  <c r="AF45" i="42"/>
  <c r="AF44" i="42"/>
  <c r="AF43" i="42"/>
  <c r="AF42" i="42"/>
  <c r="AF41" i="42"/>
  <c r="AF40" i="42"/>
  <c r="AF39" i="42"/>
  <c r="AF38" i="42"/>
  <c r="AF37" i="42"/>
  <c r="AF36" i="42"/>
  <c r="AF35" i="42"/>
  <c r="AI56" i="42"/>
  <c r="AI55" i="42"/>
  <c r="AI54" i="42"/>
  <c r="AI53" i="42"/>
  <c r="AI52" i="42"/>
  <c r="AI51" i="42"/>
  <c r="AI50" i="42"/>
  <c r="AI49" i="42"/>
  <c r="AI48" i="42"/>
  <c r="AI47" i="42"/>
  <c r="AI46" i="42"/>
  <c r="AI45" i="42"/>
  <c r="AI44" i="42"/>
  <c r="AI43" i="42"/>
  <c r="AI42" i="42"/>
  <c r="AI41" i="42"/>
  <c r="AI40" i="42"/>
  <c r="AI39" i="42"/>
  <c r="AI38" i="42"/>
  <c r="AI37" i="42"/>
  <c r="AI36" i="42"/>
  <c r="AI35" i="42"/>
  <c r="AL56" i="42"/>
  <c r="AL55" i="42"/>
  <c r="AL54" i="42"/>
  <c r="AL53" i="42"/>
  <c r="AL52" i="42"/>
  <c r="AL51" i="42"/>
  <c r="AL50" i="42"/>
  <c r="AL49" i="42"/>
  <c r="AL45" i="42"/>
  <c r="AL44" i="42"/>
  <c r="AL43" i="42"/>
  <c r="AL42" i="42"/>
  <c r="AL41" i="42"/>
  <c r="AL40" i="42"/>
  <c r="AL39" i="42"/>
  <c r="AL38" i="42"/>
  <c r="AL37" i="42"/>
  <c r="AL36" i="42"/>
  <c r="AL35" i="42"/>
  <c r="AL6" i="42"/>
  <c r="E7" i="42"/>
  <c r="E8" i="42"/>
  <c r="E9" i="42"/>
  <c r="AO9" i="42" s="1"/>
  <c r="E10" i="42"/>
  <c r="E11" i="42"/>
  <c r="E12" i="42"/>
  <c r="E14" i="42"/>
  <c r="E15" i="42"/>
  <c r="E16" i="42"/>
  <c r="E17" i="42"/>
  <c r="E20" i="42"/>
  <c r="E21" i="42"/>
  <c r="E22" i="42"/>
  <c r="E23" i="42"/>
  <c r="E24" i="42"/>
  <c r="E25" i="42"/>
  <c r="E26" i="42"/>
  <c r="E27" i="42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H33" i="38"/>
  <c r="K54" i="38"/>
  <c r="K53" i="38"/>
  <c r="K52" i="38"/>
  <c r="K51" i="38"/>
  <c r="K50" i="38"/>
  <c r="K49" i="38"/>
  <c r="K48" i="38"/>
  <c r="K47" i="38"/>
  <c r="K46" i="38"/>
  <c r="K45" i="38"/>
  <c r="K44" i="38"/>
  <c r="K43" i="38"/>
  <c r="K42" i="38"/>
  <c r="K41" i="38"/>
  <c r="K40" i="38"/>
  <c r="K39" i="38"/>
  <c r="K38" i="38"/>
  <c r="K37" i="38"/>
  <c r="K36" i="38"/>
  <c r="K35" i="38"/>
  <c r="K34" i="38"/>
  <c r="K33" i="38"/>
  <c r="N54" i="38"/>
  <c r="N53" i="38"/>
  <c r="N52" i="38"/>
  <c r="N51" i="38"/>
  <c r="N50" i="38"/>
  <c r="N49" i="38"/>
  <c r="N48" i="38"/>
  <c r="N47" i="38"/>
  <c r="N46" i="38"/>
  <c r="N45" i="38"/>
  <c r="N44" i="38"/>
  <c r="N43" i="38"/>
  <c r="N42" i="38"/>
  <c r="N41" i="38"/>
  <c r="N40" i="38"/>
  <c r="N39" i="38"/>
  <c r="N38" i="38"/>
  <c r="N37" i="38"/>
  <c r="N36" i="38"/>
  <c r="N35" i="38"/>
  <c r="N34" i="38"/>
  <c r="N33" i="38"/>
  <c r="Q54" i="38"/>
  <c r="Q53" i="38"/>
  <c r="Q52" i="38"/>
  <c r="Q51" i="38"/>
  <c r="Q50" i="38"/>
  <c r="Q49" i="38"/>
  <c r="Q48" i="38"/>
  <c r="Q47" i="38"/>
  <c r="Q46" i="38"/>
  <c r="Q45" i="38"/>
  <c r="Q44" i="38"/>
  <c r="Q43" i="38"/>
  <c r="Q42" i="38"/>
  <c r="Q41" i="38"/>
  <c r="Q40" i="38"/>
  <c r="Q39" i="38"/>
  <c r="Q38" i="38"/>
  <c r="Q37" i="38"/>
  <c r="Q36" i="38"/>
  <c r="Q35" i="38"/>
  <c r="Q34" i="38"/>
  <c r="Q33" i="38"/>
  <c r="T54" i="38"/>
  <c r="T53" i="38"/>
  <c r="T52" i="38"/>
  <c r="T51" i="38"/>
  <c r="T50" i="38"/>
  <c r="T49" i="38"/>
  <c r="T48" i="38"/>
  <c r="T47" i="38"/>
  <c r="T46" i="38"/>
  <c r="T45" i="38"/>
  <c r="T44" i="38"/>
  <c r="T43" i="38"/>
  <c r="T42" i="38"/>
  <c r="T41" i="38"/>
  <c r="T40" i="38"/>
  <c r="T39" i="38"/>
  <c r="T38" i="38"/>
  <c r="T37" i="38"/>
  <c r="T36" i="38"/>
  <c r="T35" i="38"/>
  <c r="T34" i="38"/>
  <c r="T33" i="38"/>
  <c r="W54" i="38"/>
  <c r="W53" i="38"/>
  <c r="W52" i="38"/>
  <c r="W51" i="38"/>
  <c r="W50" i="38"/>
  <c r="W49" i="38"/>
  <c r="W48" i="38"/>
  <c r="W47" i="38"/>
  <c r="W46" i="38"/>
  <c r="W45" i="38"/>
  <c r="W44" i="38"/>
  <c r="W43" i="38"/>
  <c r="W42" i="38"/>
  <c r="W41" i="38"/>
  <c r="W40" i="38"/>
  <c r="W39" i="38"/>
  <c r="W38" i="38"/>
  <c r="W37" i="38"/>
  <c r="W36" i="38"/>
  <c r="W35" i="38"/>
  <c r="W34" i="38"/>
  <c r="W33" i="38"/>
  <c r="Z54" i="38"/>
  <c r="Z53" i="38"/>
  <c r="Z52" i="38"/>
  <c r="Z51" i="38"/>
  <c r="Z50" i="38"/>
  <c r="Z49" i="38"/>
  <c r="Z48" i="38"/>
  <c r="Z47" i="38"/>
  <c r="Z46" i="38"/>
  <c r="Z45" i="38"/>
  <c r="Z44" i="38"/>
  <c r="Z43" i="38"/>
  <c r="Z42" i="38"/>
  <c r="Z41" i="38"/>
  <c r="Z40" i="38"/>
  <c r="Z39" i="38"/>
  <c r="Z38" i="38"/>
  <c r="Z37" i="38"/>
  <c r="Z36" i="38"/>
  <c r="Z35" i="38"/>
  <c r="Z34" i="38"/>
  <c r="Z33" i="38"/>
  <c r="AC54" i="38"/>
  <c r="AC53" i="38"/>
  <c r="AC52" i="38"/>
  <c r="AC51" i="38"/>
  <c r="AC50" i="38"/>
  <c r="AC49" i="38"/>
  <c r="AC48" i="38"/>
  <c r="AC47" i="38"/>
  <c r="AC46" i="38"/>
  <c r="AC45" i="38"/>
  <c r="AC44" i="38"/>
  <c r="AC43" i="38"/>
  <c r="AC42" i="38"/>
  <c r="AC41" i="38"/>
  <c r="AC40" i="38"/>
  <c r="AC39" i="38"/>
  <c r="AC38" i="38"/>
  <c r="AC37" i="38"/>
  <c r="AC36" i="38"/>
  <c r="AC35" i="38"/>
  <c r="AC34" i="38"/>
  <c r="AC33" i="38"/>
  <c r="AF54" i="38"/>
  <c r="AF53" i="38"/>
  <c r="AF52" i="38"/>
  <c r="AF51" i="38"/>
  <c r="AF50" i="38"/>
  <c r="AF49" i="38"/>
  <c r="AF48" i="38"/>
  <c r="AF47" i="38"/>
  <c r="AF46" i="38"/>
  <c r="AF45" i="38"/>
  <c r="AF44" i="38"/>
  <c r="AF43" i="38"/>
  <c r="AF42" i="38"/>
  <c r="AF41" i="38"/>
  <c r="AF40" i="38"/>
  <c r="AF39" i="38"/>
  <c r="AF38" i="38"/>
  <c r="AF37" i="38"/>
  <c r="AF36" i="38"/>
  <c r="AF35" i="38"/>
  <c r="AF34" i="38"/>
  <c r="AF33" i="38"/>
  <c r="AI54" i="38"/>
  <c r="AI53" i="38"/>
  <c r="AI52" i="38"/>
  <c r="AI51" i="38"/>
  <c r="AI50" i="38"/>
  <c r="AI49" i="38"/>
  <c r="AI48" i="38"/>
  <c r="AI47" i="38"/>
  <c r="AI46" i="38"/>
  <c r="AI45" i="38"/>
  <c r="AI44" i="38"/>
  <c r="AI43" i="38"/>
  <c r="AI42" i="38"/>
  <c r="AI41" i="38"/>
  <c r="AI40" i="38"/>
  <c r="AI39" i="38"/>
  <c r="AI38" i="38"/>
  <c r="AI37" i="38"/>
  <c r="AI36" i="38"/>
  <c r="AI35" i="38"/>
  <c r="AI34" i="38"/>
  <c r="AI33" i="38"/>
  <c r="AL54" i="38"/>
  <c r="AL53" i="38"/>
  <c r="AL52" i="38"/>
  <c r="AL51" i="38"/>
  <c r="AL50" i="38"/>
  <c r="AL49" i="38"/>
  <c r="AL48" i="38"/>
  <c r="AL47" i="38"/>
  <c r="AL46" i="38"/>
  <c r="AL45" i="38"/>
  <c r="AL44" i="38"/>
  <c r="AL43" i="38"/>
  <c r="AL42" i="38"/>
  <c r="AL41" i="38"/>
  <c r="AL40" i="38"/>
  <c r="AL39" i="38"/>
  <c r="AL38" i="38"/>
  <c r="AL37" i="38"/>
  <c r="AL36" i="38"/>
  <c r="AL35" i="38"/>
  <c r="AL34" i="38"/>
  <c r="AL33" i="38"/>
  <c r="E5" i="38"/>
  <c r="Y375" i="30"/>
  <c r="U375" i="30" s="1"/>
  <c r="Z375" i="30"/>
  <c r="V375" i="30" s="1"/>
  <c r="AA375" i="30"/>
  <c r="W375" i="30" s="1"/>
  <c r="Y381" i="30"/>
  <c r="U381" i="30" s="1"/>
  <c r="Z381" i="30"/>
  <c r="V381" i="30" s="1"/>
  <c r="AA381" i="30"/>
  <c r="W381" i="30" s="1"/>
  <c r="E28" i="30"/>
  <c r="E27" i="30"/>
  <c r="E26" i="30"/>
  <c r="E25" i="30"/>
  <c r="E24" i="30"/>
  <c r="E23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AZ9" i="27"/>
  <c r="BA9" i="27"/>
  <c r="BB9" i="27"/>
  <c r="BC9" i="27"/>
  <c r="BD9" i="27"/>
  <c r="BE9" i="27"/>
  <c r="AZ20" i="27"/>
  <c r="BA20" i="27"/>
  <c r="BB20" i="27"/>
  <c r="BC20" i="27"/>
  <c r="BD20" i="27"/>
  <c r="BE20" i="27"/>
  <c r="E230" i="30"/>
  <c r="E229" i="30"/>
  <c r="E228" i="30"/>
  <c r="E227" i="30"/>
  <c r="E226" i="30"/>
  <c r="AO33" i="38" l="1"/>
  <c r="AO41" i="38"/>
  <c r="AO49" i="38"/>
  <c r="AO40" i="38"/>
  <c r="AO34" i="38"/>
  <c r="AO42" i="38"/>
  <c r="AO50" i="38"/>
  <c r="AO35" i="42"/>
  <c r="AO35" i="38"/>
  <c r="AO43" i="38"/>
  <c r="AO36" i="42"/>
  <c r="AO36" i="38"/>
  <c r="AO44" i="38"/>
  <c r="AO52" i="38"/>
  <c r="AO37" i="38"/>
  <c r="AO45" i="38"/>
  <c r="AO53" i="38"/>
  <c r="AO48" i="38"/>
  <c r="AO38" i="38"/>
  <c r="AO46" i="38"/>
  <c r="AO54" i="38"/>
  <c r="AO39" i="38"/>
  <c r="AO47" i="38"/>
  <c r="AO51" i="38"/>
  <c r="I42" i="27"/>
  <c r="J42" i="27"/>
  <c r="L42" i="27"/>
  <c r="M42" i="27"/>
  <c r="O42" i="27"/>
  <c r="AZ11" i="27" s="1"/>
  <c r="P42" i="27"/>
  <c r="BA11" i="27" s="1"/>
  <c r="R42" i="27"/>
  <c r="BC11" i="27" s="1"/>
  <c r="S42" i="27"/>
  <c r="BD11" i="27" s="1"/>
  <c r="U42" i="27"/>
  <c r="V42" i="27"/>
  <c r="T41" i="27"/>
  <c r="T40" i="27"/>
  <c r="T39" i="27"/>
  <c r="Q41" i="27"/>
  <c r="Q40" i="27"/>
  <c r="Q39" i="27"/>
  <c r="AD340" i="40"/>
  <c r="AD339" i="40"/>
  <c r="AD338" i="40"/>
  <c r="AD337" i="40"/>
  <c r="AD336" i="40"/>
  <c r="AD335" i="40"/>
  <c r="AD334" i="40"/>
  <c r="AD333" i="40"/>
  <c r="AD332" i="40"/>
  <c r="AD331" i="40"/>
  <c r="AD330" i="40"/>
  <c r="AG340" i="40"/>
  <c r="AG339" i="40"/>
  <c r="AG338" i="40"/>
  <c r="AG337" i="40"/>
  <c r="AG336" i="40"/>
  <c r="AG335" i="40"/>
  <c r="AG334" i="40"/>
  <c r="AG333" i="40"/>
  <c r="AG332" i="40"/>
  <c r="AG331" i="40"/>
  <c r="AG330" i="40"/>
  <c r="AJ340" i="40"/>
  <c r="AJ339" i="40"/>
  <c r="AJ338" i="40"/>
  <c r="AJ337" i="40"/>
  <c r="AJ336" i="40"/>
  <c r="AJ335" i="40"/>
  <c r="AJ334" i="40"/>
  <c r="AJ333" i="40"/>
  <c r="AJ332" i="40"/>
  <c r="AJ331" i="40"/>
  <c r="AJ330" i="40"/>
  <c r="D340" i="40"/>
  <c r="D339" i="40"/>
  <c r="D338" i="40"/>
  <c r="D337" i="40"/>
  <c r="D336" i="40"/>
  <c r="D335" i="40"/>
  <c r="D334" i="40"/>
  <c r="D333" i="40"/>
  <c r="D332" i="40"/>
  <c r="D331" i="40"/>
  <c r="D330" i="40"/>
  <c r="G340" i="40"/>
  <c r="G339" i="40"/>
  <c r="G338" i="40"/>
  <c r="G337" i="40"/>
  <c r="G336" i="40"/>
  <c r="G335" i="40"/>
  <c r="G334" i="40"/>
  <c r="G333" i="40"/>
  <c r="G332" i="40"/>
  <c r="G331" i="40"/>
  <c r="G330" i="40"/>
  <c r="J340" i="40"/>
  <c r="J339" i="40"/>
  <c r="J338" i="40"/>
  <c r="J337" i="40"/>
  <c r="J336" i="40"/>
  <c r="J335" i="40"/>
  <c r="J334" i="40"/>
  <c r="J333" i="40"/>
  <c r="J332" i="40"/>
  <c r="J331" i="40"/>
  <c r="J330" i="40"/>
  <c r="E319" i="32"/>
  <c r="F319" i="32"/>
  <c r="E202" i="44"/>
  <c r="E201" i="44"/>
  <c r="E200" i="44"/>
  <c r="E199" i="44"/>
  <c r="H202" i="44"/>
  <c r="H201" i="44"/>
  <c r="H200" i="44"/>
  <c r="H199" i="44"/>
  <c r="AF319" i="7"/>
  <c r="AF318" i="7"/>
  <c r="AF317" i="7"/>
  <c r="AF316" i="7"/>
  <c r="AF315" i="7"/>
  <c r="AF314" i="7"/>
  <c r="AF313" i="7"/>
  <c r="AF312" i="7"/>
  <c r="AI319" i="7"/>
  <c r="AI318" i="7"/>
  <c r="AI317" i="7"/>
  <c r="AI316" i="7"/>
  <c r="AI315" i="7"/>
  <c r="AI314" i="7"/>
  <c r="AI313" i="7"/>
  <c r="AI312" i="7"/>
  <c r="AL319" i="7"/>
  <c r="AL318" i="7"/>
  <c r="AL317" i="7"/>
  <c r="AL316" i="7"/>
  <c r="AL315" i="7"/>
  <c r="AL314" i="7"/>
  <c r="AL313" i="7"/>
  <c r="AL312" i="7"/>
  <c r="AO319" i="7"/>
  <c r="AO318" i="7"/>
  <c r="AO317" i="7"/>
  <c r="AO316" i="7"/>
  <c r="AO315" i="7"/>
  <c r="AO314" i="7"/>
  <c r="AO313" i="7"/>
  <c r="AO312" i="7"/>
  <c r="AR319" i="7"/>
  <c r="AR318" i="7"/>
  <c r="AR317" i="7"/>
  <c r="AR316" i="7"/>
  <c r="AR315" i="7"/>
  <c r="AR314" i="7"/>
  <c r="AR313" i="7"/>
  <c r="AR312" i="7"/>
  <c r="AU319" i="7"/>
  <c r="AU318" i="7"/>
  <c r="AU317" i="7"/>
  <c r="AU316" i="7"/>
  <c r="AU315" i="7"/>
  <c r="AU314" i="7"/>
  <c r="AU313" i="7"/>
  <c r="AU312" i="7"/>
  <c r="R319" i="7"/>
  <c r="R318" i="7"/>
  <c r="R317" i="7"/>
  <c r="R316" i="7"/>
  <c r="R315" i="7"/>
  <c r="R314" i="7"/>
  <c r="R313" i="7"/>
  <c r="R312" i="7"/>
  <c r="O319" i="7"/>
  <c r="O318" i="7"/>
  <c r="O317" i="7"/>
  <c r="O316" i="7"/>
  <c r="O315" i="7"/>
  <c r="O314" i="7"/>
  <c r="O313" i="7"/>
  <c r="O312" i="7"/>
  <c r="L319" i="7"/>
  <c r="L318" i="7"/>
  <c r="L317" i="7"/>
  <c r="L316" i="7"/>
  <c r="L315" i="7"/>
  <c r="L314" i="7"/>
  <c r="L313" i="7"/>
  <c r="L312" i="7"/>
  <c r="I319" i="7"/>
  <c r="I318" i="7"/>
  <c r="I317" i="7"/>
  <c r="I316" i="7"/>
  <c r="I315" i="7"/>
  <c r="I314" i="7"/>
  <c r="I313" i="7"/>
  <c r="I312" i="7"/>
  <c r="F314" i="7"/>
  <c r="F315" i="7"/>
  <c r="F316" i="7"/>
  <c r="F317" i="7"/>
  <c r="F318" i="7"/>
  <c r="F319" i="7"/>
  <c r="E366" i="28"/>
  <c r="E367" i="28"/>
  <c r="E368" i="28"/>
  <c r="E369" i="28"/>
  <c r="E370" i="28"/>
  <c r="E371" i="28"/>
  <c r="E372" i="28"/>
  <c r="E151" i="28"/>
  <c r="E150" i="28"/>
  <c r="E149" i="28"/>
  <c r="E371" i="27"/>
  <c r="E370" i="27"/>
  <c r="E369" i="27"/>
  <c r="E368" i="27"/>
  <c r="E367" i="27"/>
  <c r="E366" i="27"/>
  <c r="E365" i="27"/>
  <c r="E364" i="27"/>
  <c r="H371" i="27"/>
  <c r="H370" i="27"/>
  <c r="H369" i="27"/>
  <c r="H368" i="27"/>
  <c r="H367" i="27"/>
  <c r="H366" i="27"/>
  <c r="H365" i="27"/>
  <c r="H364" i="27"/>
  <c r="K371" i="27"/>
  <c r="K370" i="27"/>
  <c r="K369" i="27"/>
  <c r="K368" i="27"/>
  <c r="K367" i="27"/>
  <c r="K366" i="27"/>
  <c r="K365" i="27"/>
  <c r="K364" i="27"/>
  <c r="L151" i="27"/>
  <c r="M151" i="27"/>
  <c r="O151" i="27"/>
  <c r="AZ25" i="27" s="1"/>
  <c r="P151" i="27"/>
  <c r="BA25" i="27" s="1"/>
  <c r="R151" i="27"/>
  <c r="BC25" i="27" s="1"/>
  <c r="S151" i="27"/>
  <c r="BD25" i="27" s="1"/>
  <c r="U151" i="27"/>
  <c r="V151" i="27"/>
  <c r="T150" i="27"/>
  <c r="T149" i="27"/>
  <c r="T148" i="27"/>
  <c r="Q150" i="27"/>
  <c r="Q149" i="27"/>
  <c r="Q148" i="27"/>
  <c r="E150" i="27"/>
  <c r="E149" i="27"/>
  <c r="E148" i="27"/>
  <c r="H150" i="27"/>
  <c r="H149" i="27"/>
  <c r="H148" i="27"/>
  <c r="K150" i="27"/>
  <c r="K149" i="27"/>
  <c r="K148" i="27"/>
  <c r="E372" i="25"/>
  <c r="E371" i="25"/>
  <c r="E370" i="25"/>
  <c r="E369" i="25"/>
  <c r="E368" i="25"/>
  <c r="E367" i="25"/>
  <c r="E366" i="25"/>
  <c r="E365" i="25"/>
  <c r="H372" i="25"/>
  <c r="H371" i="25"/>
  <c r="H370" i="25"/>
  <c r="H369" i="25"/>
  <c r="H368" i="25"/>
  <c r="H367" i="25"/>
  <c r="H366" i="25"/>
  <c r="H365" i="25"/>
  <c r="K372" i="25"/>
  <c r="K371" i="25"/>
  <c r="K370" i="25"/>
  <c r="K369" i="25"/>
  <c r="K368" i="25"/>
  <c r="K367" i="25"/>
  <c r="K366" i="25"/>
  <c r="K365" i="25"/>
  <c r="E151" i="25"/>
  <c r="E150" i="25"/>
  <c r="E149" i="25"/>
  <c r="H151" i="25"/>
  <c r="H150" i="25"/>
  <c r="H149" i="25"/>
  <c r="E142" i="44"/>
  <c r="E141" i="44"/>
  <c r="E140" i="44"/>
  <c r="E139" i="44"/>
  <c r="H142" i="44"/>
  <c r="H141" i="44"/>
  <c r="H140" i="44"/>
  <c r="H139" i="44"/>
  <c r="T151" i="27" l="1"/>
  <c r="BE25" i="27" s="1"/>
  <c r="Q151" i="27"/>
  <c r="BB25" i="27" s="1"/>
  <c r="Q42" i="27"/>
  <c r="BB11" i="27" s="1"/>
  <c r="T42" i="27"/>
  <c r="BE11" i="27" s="1"/>
  <c r="W14" i="25"/>
  <c r="W13" i="25"/>
  <c r="W12" i="25"/>
  <c r="W11" i="25"/>
  <c r="W10" i="25"/>
  <c r="W9" i="25"/>
  <c r="W8" i="25"/>
  <c r="E14" i="28"/>
  <c r="E13" i="28"/>
  <c r="E12" i="28"/>
  <c r="E11" i="28"/>
  <c r="E10" i="28"/>
  <c r="E9" i="28"/>
  <c r="E8" i="28"/>
  <c r="W186" i="25"/>
  <c r="W185" i="25"/>
  <c r="W184" i="25"/>
  <c r="W183" i="25"/>
  <c r="W182" i="25"/>
  <c r="W181" i="25"/>
  <c r="W180" i="25"/>
  <c r="W179" i="25"/>
  <c r="E186" i="28"/>
  <c r="E185" i="28"/>
  <c r="E184" i="28"/>
  <c r="E183" i="28"/>
  <c r="E182" i="28"/>
  <c r="E181" i="28"/>
  <c r="E180" i="28"/>
  <c r="E179" i="28"/>
  <c r="E186" i="25"/>
  <c r="E185" i="25"/>
  <c r="E184" i="25"/>
  <c r="E183" i="25"/>
  <c r="E182" i="25"/>
  <c r="E181" i="25"/>
  <c r="E180" i="25"/>
  <c r="E179" i="25"/>
  <c r="H186" i="25"/>
  <c r="H185" i="25"/>
  <c r="H184" i="25"/>
  <c r="H183" i="25"/>
  <c r="H182" i="25"/>
  <c r="H181" i="25"/>
  <c r="H180" i="25"/>
  <c r="H179" i="25"/>
  <c r="K186" i="25"/>
  <c r="K185" i="25"/>
  <c r="K184" i="25"/>
  <c r="K183" i="25"/>
  <c r="K182" i="25"/>
  <c r="K181" i="25"/>
  <c r="K180" i="25"/>
  <c r="K179" i="25"/>
  <c r="N186" i="25"/>
  <c r="N185" i="25"/>
  <c r="N184" i="25"/>
  <c r="N183" i="25"/>
  <c r="N182" i="25"/>
  <c r="N181" i="25"/>
  <c r="N180" i="25"/>
  <c r="N179" i="25"/>
  <c r="E6" i="42" l="1"/>
  <c r="O100" i="27"/>
  <c r="AZ17" i="27" s="1"/>
  <c r="P100" i="27"/>
  <c r="BA17" i="27" s="1"/>
  <c r="R100" i="27"/>
  <c r="BC17" i="27" s="1"/>
  <c r="S100" i="27"/>
  <c r="BD17" i="27" s="1"/>
  <c r="U100" i="27"/>
  <c r="V100" i="27"/>
  <c r="E99" i="27"/>
  <c r="E98" i="27"/>
  <c r="E97" i="27"/>
  <c r="E96" i="27"/>
  <c r="E95" i="27"/>
  <c r="E94" i="27"/>
  <c r="E93" i="27"/>
  <c r="E92" i="27"/>
  <c r="E91" i="27"/>
  <c r="E90" i="27"/>
  <c r="H99" i="27"/>
  <c r="H98" i="27"/>
  <c r="H97" i="27"/>
  <c r="H96" i="27"/>
  <c r="H95" i="27"/>
  <c r="H94" i="27"/>
  <c r="H93" i="27"/>
  <c r="H92" i="27"/>
  <c r="H91" i="27"/>
  <c r="H90" i="27"/>
  <c r="K99" i="27"/>
  <c r="K98" i="27"/>
  <c r="K97" i="27"/>
  <c r="K96" i="27"/>
  <c r="K95" i="27"/>
  <c r="K94" i="27"/>
  <c r="K93" i="27"/>
  <c r="K92" i="27"/>
  <c r="K91" i="27"/>
  <c r="K90" i="27"/>
  <c r="N99" i="27"/>
  <c r="N98" i="27"/>
  <c r="N97" i="27"/>
  <c r="N96" i="27"/>
  <c r="N95" i="27"/>
  <c r="N94" i="27"/>
  <c r="N93" i="27"/>
  <c r="N92" i="27"/>
  <c r="N91" i="27"/>
  <c r="N90" i="27"/>
  <c r="Q99" i="27"/>
  <c r="Q98" i="27"/>
  <c r="Q97" i="27"/>
  <c r="Q96" i="27"/>
  <c r="Q95" i="27"/>
  <c r="Q94" i="27"/>
  <c r="Q93" i="27"/>
  <c r="Q92" i="27"/>
  <c r="Q91" i="27"/>
  <c r="Q90" i="27"/>
  <c r="T99" i="27"/>
  <c r="T98" i="27"/>
  <c r="T97" i="27"/>
  <c r="T96" i="27"/>
  <c r="T95" i="27"/>
  <c r="T94" i="27"/>
  <c r="T93" i="27"/>
  <c r="T92" i="27"/>
  <c r="T91" i="27"/>
  <c r="T90" i="27"/>
  <c r="D204" i="40"/>
  <c r="D203" i="40"/>
  <c r="D202" i="40"/>
  <c r="D201" i="40"/>
  <c r="D200" i="40"/>
  <c r="D199" i="40"/>
  <c r="D198" i="40"/>
  <c r="D197" i="40"/>
  <c r="D196" i="40"/>
  <c r="D195" i="40"/>
  <c r="D194" i="40"/>
  <c r="G204" i="40"/>
  <c r="G203" i="40"/>
  <c r="G202" i="40"/>
  <c r="G201" i="40"/>
  <c r="G200" i="40"/>
  <c r="G199" i="40"/>
  <c r="G198" i="40"/>
  <c r="G197" i="40"/>
  <c r="G196" i="40"/>
  <c r="G195" i="40"/>
  <c r="G194" i="40"/>
  <c r="J204" i="40"/>
  <c r="J203" i="40"/>
  <c r="J202" i="40"/>
  <c r="J201" i="40"/>
  <c r="J200" i="40"/>
  <c r="J199" i="40"/>
  <c r="J198" i="40"/>
  <c r="J197" i="40"/>
  <c r="J196" i="40"/>
  <c r="J195" i="40"/>
  <c r="J194" i="40"/>
  <c r="M204" i="40"/>
  <c r="M203" i="40"/>
  <c r="M202" i="40"/>
  <c r="M201" i="40"/>
  <c r="M200" i="40"/>
  <c r="M199" i="40"/>
  <c r="M198" i="40"/>
  <c r="M197" i="40"/>
  <c r="M196" i="40"/>
  <c r="M195" i="40"/>
  <c r="M194" i="40"/>
  <c r="P204" i="40"/>
  <c r="P203" i="40"/>
  <c r="P202" i="40"/>
  <c r="P201" i="40"/>
  <c r="P200" i="40"/>
  <c r="P199" i="40"/>
  <c r="P198" i="40"/>
  <c r="P197" i="40"/>
  <c r="P196" i="40"/>
  <c r="P195" i="40"/>
  <c r="P194" i="40"/>
  <c r="AR191" i="7"/>
  <c r="AR190" i="7"/>
  <c r="AR189" i="7"/>
  <c r="AR188" i="7"/>
  <c r="AR187" i="7"/>
  <c r="AR186" i="7"/>
  <c r="AR185" i="7"/>
  <c r="AR184" i="7"/>
  <c r="AO191" i="7"/>
  <c r="AO190" i="7"/>
  <c r="AO189" i="7"/>
  <c r="AO188" i="7"/>
  <c r="AO187" i="7"/>
  <c r="AO186" i="7"/>
  <c r="AO185" i="7"/>
  <c r="AO184" i="7"/>
  <c r="AL191" i="7"/>
  <c r="AL190" i="7"/>
  <c r="AL189" i="7"/>
  <c r="AL188" i="7"/>
  <c r="AL187" i="7"/>
  <c r="AL186" i="7"/>
  <c r="AL185" i="7"/>
  <c r="AL184" i="7"/>
  <c r="AI191" i="7"/>
  <c r="AI190" i="7"/>
  <c r="AI189" i="7"/>
  <c r="AI188" i="7"/>
  <c r="AI187" i="7"/>
  <c r="AI186" i="7"/>
  <c r="AI185" i="7"/>
  <c r="AI184" i="7"/>
  <c r="AF191" i="7"/>
  <c r="AF190" i="7"/>
  <c r="AF189" i="7"/>
  <c r="AF188" i="7"/>
  <c r="AF187" i="7"/>
  <c r="AF186" i="7"/>
  <c r="AF185" i="7"/>
  <c r="AF184" i="7"/>
  <c r="F191" i="7"/>
  <c r="F190" i="7"/>
  <c r="F189" i="7"/>
  <c r="F188" i="7"/>
  <c r="F187" i="7"/>
  <c r="F186" i="7"/>
  <c r="F185" i="7"/>
  <c r="F184" i="7"/>
  <c r="I191" i="7"/>
  <c r="I190" i="7"/>
  <c r="I189" i="7"/>
  <c r="I188" i="7"/>
  <c r="I187" i="7"/>
  <c r="I186" i="7"/>
  <c r="I185" i="7"/>
  <c r="I184" i="7"/>
  <c r="L191" i="7"/>
  <c r="L190" i="7"/>
  <c r="L189" i="7"/>
  <c r="L188" i="7"/>
  <c r="L187" i="7"/>
  <c r="L186" i="7"/>
  <c r="L185" i="7"/>
  <c r="L184" i="7"/>
  <c r="E100" i="28"/>
  <c r="E99" i="28"/>
  <c r="E98" i="28"/>
  <c r="E97" i="28"/>
  <c r="E96" i="28"/>
  <c r="E95" i="28"/>
  <c r="E94" i="28"/>
  <c r="E93" i="28"/>
  <c r="E92" i="28"/>
  <c r="E91" i="28"/>
  <c r="R46" i="39"/>
  <c r="R47" i="39"/>
  <c r="O46" i="39"/>
  <c r="O47" i="39"/>
  <c r="L46" i="39"/>
  <c r="L47" i="39"/>
  <c r="I46" i="39"/>
  <c r="F46" i="39"/>
  <c r="F47" i="39"/>
  <c r="E301" i="30"/>
  <c r="E300" i="30"/>
  <c r="E299" i="30"/>
  <c r="E298" i="30"/>
  <c r="E297" i="30"/>
  <c r="E296" i="30"/>
  <c r="E295" i="30"/>
  <c r="E294" i="30"/>
  <c r="E293" i="30"/>
  <c r="E292" i="30"/>
  <c r="E291" i="30"/>
  <c r="O300" i="27"/>
  <c r="AZ46" i="27" s="1"/>
  <c r="P300" i="27"/>
  <c r="BA46" i="27" s="1"/>
  <c r="R300" i="27"/>
  <c r="BC46" i="27" s="1"/>
  <c r="S300" i="27"/>
  <c r="BD46" i="27" s="1"/>
  <c r="U300" i="27"/>
  <c r="V300" i="27"/>
  <c r="T299" i="27"/>
  <c r="T298" i="27"/>
  <c r="T297" i="27"/>
  <c r="T296" i="27"/>
  <c r="T295" i="27"/>
  <c r="T294" i="27"/>
  <c r="T293" i="27"/>
  <c r="T292" i="27"/>
  <c r="T291" i="27"/>
  <c r="T290" i="27"/>
  <c r="T289" i="27"/>
  <c r="Q299" i="27"/>
  <c r="Q298" i="27"/>
  <c r="Q297" i="27"/>
  <c r="Q296" i="27"/>
  <c r="Q295" i="27"/>
  <c r="Q294" i="27"/>
  <c r="Q293" i="27"/>
  <c r="Q292" i="27"/>
  <c r="Q291" i="27"/>
  <c r="Q290" i="27"/>
  <c r="Q289" i="27"/>
  <c r="E299" i="27"/>
  <c r="E298" i="27"/>
  <c r="E297" i="27"/>
  <c r="E296" i="27"/>
  <c r="E295" i="27"/>
  <c r="E294" i="27"/>
  <c r="E293" i="27"/>
  <c r="E292" i="27"/>
  <c r="E291" i="27"/>
  <c r="E290" i="27"/>
  <c r="E289" i="27"/>
  <c r="H299" i="27"/>
  <c r="H298" i="27"/>
  <c r="H297" i="27"/>
  <c r="H296" i="27"/>
  <c r="H295" i="27"/>
  <c r="H294" i="27"/>
  <c r="H293" i="27"/>
  <c r="H292" i="27"/>
  <c r="H291" i="27"/>
  <c r="H290" i="27"/>
  <c r="H289" i="27"/>
  <c r="K299" i="27"/>
  <c r="K298" i="27"/>
  <c r="K297" i="27"/>
  <c r="K296" i="27"/>
  <c r="K295" i="27"/>
  <c r="K294" i="27"/>
  <c r="K293" i="27"/>
  <c r="K292" i="27"/>
  <c r="K291" i="27"/>
  <c r="K290" i="27"/>
  <c r="K289" i="27"/>
  <c r="O191" i="7"/>
  <c r="O190" i="7"/>
  <c r="O189" i="7"/>
  <c r="O188" i="7"/>
  <c r="O187" i="7"/>
  <c r="O186" i="7"/>
  <c r="O185" i="7"/>
  <c r="O184" i="7"/>
  <c r="R191" i="7"/>
  <c r="R190" i="7"/>
  <c r="R189" i="7"/>
  <c r="R188" i="7"/>
  <c r="R187" i="7"/>
  <c r="R186" i="7"/>
  <c r="R185" i="7"/>
  <c r="R184" i="7"/>
  <c r="K300" i="28"/>
  <c r="K299" i="28"/>
  <c r="K298" i="28"/>
  <c r="K297" i="28"/>
  <c r="K296" i="28"/>
  <c r="K295" i="28"/>
  <c r="K294" i="28"/>
  <c r="K293" i="28"/>
  <c r="K292" i="28"/>
  <c r="K291" i="28"/>
  <c r="K290" i="28"/>
  <c r="E300" i="28"/>
  <c r="E299" i="28"/>
  <c r="E298" i="28"/>
  <c r="E297" i="28"/>
  <c r="E296" i="28"/>
  <c r="E295" i="28"/>
  <c r="E294" i="28"/>
  <c r="E293" i="28"/>
  <c r="E292" i="28"/>
  <c r="E291" i="28"/>
  <c r="E290" i="28"/>
  <c r="W300" i="25"/>
  <c r="W299" i="25"/>
  <c r="W298" i="25"/>
  <c r="W297" i="25"/>
  <c r="W296" i="25"/>
  <c r="W295" i="25"/>
  <c r="W294" i="25"/>
  <c r="W293" i="25"/>
  <c r="W292" i="25"/>
  <c r="W291" i="25"/>
  <c r="W290" i="25"/>
  <c r="X290" i="25"/>
  <c r="E300" i="25"/>
  <c r="E299" i="25"/>
  <c r="E298" i="25"/>
  <c r="E297" i="25"/>
  <c r="E296" i="25"/>
  <c r="E295" i="25"/>
  <c r="E294" i="25"/>
  <c r="E293" i="25"/>
  <c r="E292" i="25"/>
  <c r="E291" i="25"/>
  <c r="E290" i="25"/>
  <c r="H300" i="25"/>
  <c r="H299" i="25"/>
  <c r="H298" i="25"/>
  <c r="H297" i="25"/>
  <c r="H296" i="25"/>
  <c r="H295" i="25"/>
  <c r="H294" i="25"/>
  <c r="H293" i="25"/>
  <c r="H292" i="25"/>
  <c r="H291" i="25"/>
  <c r="H290" i="25"/>
  <c r="K300" i="25"/>
  <c r="K299" i="25"/>
  <c r="K298" i="25"/>
  <c r="K297" i="25"/>
  <c r="K296" i="25"/>
  <c r="K295" i="25"/>
  <c r="K294" i="25"/>
  <c r="K293" i="25"/>
  <c r="K292" i="25"/>
  <c r="K291" i="25"/>
  <c r="K290" i="25"/>
  <c r="E100" i="25"/>
  <c r="E99" i="25"/>
  <c r="E98" i="25"/>
  <c r="E97" i="25"/>
  <c r="E96" i="25"/>
  <c r="E95" i="25"/>
  <c r="E94" i="25"/>
  <c r="E93" i="25"/>
  <c r="E92" i="25"/>
  <c r="E91" i="25"/>
  <c r="H100" i="25"/>
  <c r="H99" i="25"/>
  <c r="H98" i="25"/>
  <c r="H97" i="25"/>
  <c r="H96" i="25"/>
  <c r="H95" i="25"/>
  <c r="H94" i="25"/>
  <c r="H93" i="25"/>
  <c r="H92" i="25"/>
  <c r="H91" i="25"/>
  <c r="K100" i="25"/>
  <c r="K99" i="25"/>
  <c r="K98" i="25"/>
  <c r="K97" i="25"/>
  <c r="K96" i="25"/>
  <c r="K95" i="25"/>
  <c r="K94" i="25"/>
  <c r="K93" i="25"/>
  <c r="K92" i="25"/>
  <c r="K91" i="25"/>
  <c r="AD357" i="40"/>
  <c r="AD356" i="40"/>
  <c r="AD355" i="40"/>
  <c r="AD354" i="40"/>
  <c r="AD353" i="40"/>
  <c r="AD352" i="40"/>
  <c r="AD351" i="40"/>
  <c r="AD350" i="40"/>
  <c r="AD349" i="40"/>
  <c r="AD348" i="40"/>
  <c r="AD347" i="40"/>
  <c r="AG357" i="40"/>
  <c r="AG356" i="40"/>
  <c r="AG355" i="40"/>
  <c r="AG354" i="40"/>
  <c r="AG353" i="40"/>
  <c r="AG352" i="40"/>
  <c r="AG351" i="40"/>
  <c r="AG350" i="40"/>
  <c r="AG349" i="40"/>
  <c r="AG348" i="40"/>
  <c r="AG347" i="40"/>
  <c r="AJ357" i="40"/>
  <c r="AJ356" i="40"/>
  <c r="AJ355" i="40"/>
  <c r="AJ354" i="40"/>
  <c r="AJ353" i="40"/>
  <c r="AJ352" i="40"/>
  <c r="AJ351" i="40"/>
  <c r="AJ350" i="40"/>
  <c r="AJ349" i="40"/>
  <c r="AJ348" i="40"/>
  <c r="AJ347" i="40"/>
  <c r="AM357" i="40"/>
  <c r="AM356" i="40"/>
  <c r="AM355" i="40"/>
  <c r="AM354" i="40"/>
  <c r="AM353" i="40"/>
  <c r="AM352" i="40"/>
  <c r="AM351" i="40"/>
  <c r="AM350" i="40"/>
  <c r="AM349" i="40"/>
  <c r="AM348" i="40"/>
  <c r="AM347" i="40"/>
  <c r="AP357" i="40"/>
  <c r="AP356" i="40"/>
  <c r="AP355" i="40"/>
  <c r="AP354" i="40"/>
  <c r="AP353" i="40"/>
  <c r="AP352" i="40"/>
  <c r="AP351" i="40"/>
  <c r="AP350" i="40"/>
  <c r="AP349" i="40"/>
  <c r="AP348" i="40"/>
  <c r="AP347" i="40"/>
  <c r="AS357" i="40"/>
  <c r="AS356" i="40"/>
  <c r="AS355" i="40"/>
  <c r="AS354" i="40"/>
  <c r="AS353" i="40"/>
  <c r="AS352" i="40"/>
  <c r="AS351" i="40"/>
  <c r="AS350" i="40"/>
  <c r="AS349" i="40"/>
  <c r="AS348" i="40"/>
  <c r="AS347" i="40"/>
  <c r="AV357" i="40"/>
  <c r="AV356" i="40"/>
  <c r="AV355" i="40"/>
  <c r="AV354" i="40"/>
  <c r="AV353" i="40"/>
  <c r="AV352" i="40"/>
  <c r="AV351" i="40"/>
  <c r="AV350" i="40"/>
  <c r="AV349" i="40"/>
  <c r="AV348" i="40"/>
  <c r="AV347" i="40"/>
  <c r="D357" i="40"/>
  <c r="D356" i="40"/>
  <c r="D355" i="40"/>
  <c r="D354" i="40"/>
  <c r="D353" i="40"/>
  <c r="D352" i="40"/>
  <c r="D351" i="40"/>
  <c r="D350" i="40"/>
  <c r="D349" i="40"/>
  <c r="D348" i="40"/>
  <c r="D347" i="40"/>
  <c r="G357" i="40"/>
  <c r="G356" i="40"/>
  <c r="G355" i="40"/>
  <c r="G354" i="40"/>
  <c r="G353" i="40"/>
  <c r="G352" i="40"/>
  <c r="G351" i="40"/>
  <c r="G350" i="40"/>
  <c r="G349" i="40"/>
  <c r="G348" i="40"/>
  <c r="G347" i="40"/>
  <c r="K154" i="27"/>
  <c r="K155" i="27"/>
  <c r="K156" i="27"/>
  <c r="K157" i="27"/>
  <c r="T157" i="27"/>
  <c r="T156" i="27"/>
  <c r="T155" i="27"/>
  <c r="T154" i="27"/>
  <c r="T153" i="27"/>
  <c r="Q157" i="27"/>
  <c r="Q156" i="27"/>
  <c r="Q155" i="27"/>
  <c r="Q154" i="27"/>
  <c r="Q153" i="27"/>
  <c r="O158" i="27"/>
  <c r="AZ26" i="27" s="1"/>
  <c r="P158" i="27"/>
  <c r="BA26" i="27" s="1"/>
  <c r="R158" i="27"/>
  <c r="BC26" i="27" s="1"/>
  <c r="S158" i="27"/>
  <c r="BD26" i="27" s="1"/>
  <c r="U158" i="27"/>
  <c r="V158" i="27"/>
  <c r="AI375" i="27"/>
  <c r="AI376" i="27"/>
  <c r="AI377" i="27"/>
  <c r="D378" i="27"/>
  <c r="AO55" i="27" s="1"/>
  <c r="F378" i="27"/>
  <c r="AQ55" i="27" s="1"/>
  <c r="G378" i="27"/>
  <c r="AR55" i="27" s="1"/>
  <c r="I378" i="27"/>
  <c r="AT55" i="27" s="1"/>
  <c r="J378" i="27"/>
  <c r="AU55" i="27" s="1"/>
  <c r="L378" i="27"/>
  <c r="AW55" i="27" s="1"/>
  <c r="M378" i="27"/>
  <c r="AX55" i="27" s="1"/>
  <c r="O378" i="27"/>
  <c r="AZ55" i="27" s="1"/>
  <c r="P378" i="27"/>
  <c r="BA55" i="27" s="1"/>
  <c r="R378" i="27"/>
  <c r="BC55" i="27" s="1"/>
  <c r="S378" i="27"/>
  <c r="BD55" i="27" s="1"/>
  <c r="U378" i="27"/>
  <c r="BF55" i="27" s="1"/>
  <c r="V378" i="27"/>
  <c r="BG55" i="27" s="1"/>
  <c r="AA378" i="27"/>
  <c r="O55" i="23" s="1"/>
  <c r="AB378" i="27"/>
  <c r="P55" i="23" s="1"/>
  <c r="AG378" i="27"/>
  <c r="U55" i="23" s="1"/>
  <c r="AH378" i="27"/>
  <c r="V55" i="23" s="1"/>
  <c r="AJ378" i="27"/>
  <c r="C378" i="27"/>
  <c r="AN55" i="27" s="1"/>
  <c r="E377" i="27"/>
  <c r="E376" i="27"/>
  <c r="E375" i="27"/>
  <c r="E374" i="27"/>
  <c r="H377" i="27"/>
  <c r="H376" i="27"/>
  <c r="H375" i="27"/>
  <c r="H374" i="27"/>
  <c r="AI374" i="27"/>
  <c r="AC375" i="27"/>
  <c r="AC376" i="27"/>
  <c r="AC377" i="27"/>
  <c r="AC374" i="27"/>
  <c r="X375" i="27"/>
  <c r="Y375" i="27"/>
  <c r="X376" i="27"/>
  <c r="Y376" i="27"/>
  <c r="X377" i="27"/>
  <c r="Y377" i="27"/>
  <c r="Y374" i="27"/>
  <c r="X374" i="27"/>
  <c r="W377" i="27"/>
  <c r="W376" i="27"/>
  <c r="W375" i="27"/>
  <c r="W374" i="27"/>
  <c r="T377" i="27"/>
  <c r="T376" i="27"/>
  <c r="T375" i="27"/>
  <c r="T374" i="27"/>
  <c r="Q377" i="27"/>
  <c r="Q376" i="27"/>
  <c r="Q375" i="27"/>
  <c r="Q374" i="27"/>
  <c r="N377" i="27"/>
  <c r="N376" i="27"/>
  <c r="N375" i="27"/>
  <c r="N374" i="27"/>
  <c r="K377" i="27"/>
  <c r="K376" i="27"/>
  <c r="K375" i="27"/>
  <c r="K374" i="27"/>
  <c r="D372" i="27"/>
  <c r="C372" i="27"/>
  <c r="O372" i="27"/>
  <c r="AZ54" i="27" s="1"/>
  <c r="AZ83" i="27" s="1"/>
  <c r="P372" i="27"/>
  <c r="BA54" i="27" s="1"/>
  <c r="BA83" i="27" s="1"/>
  <c r="R372" i="27"/>
  <c r="BC54" i="27" s="1"/>
  <c r="BC83" i="27" s="1"/>
  <c r="S372" i="27"/>
  <c r="BD54" i="27" s="1"/>
  <c r="BD83" i="27" s="1"/>
  <c r="U372" i="27"/>
  <c r="V372" i="27"/>
  <c r="T371" i="27"/>
  <c r="T370" i="27"/>
  <c r="T369" i="27"/>
  <c r="T368" i="27"/>
  <c r="T367" i="27"/>
  <c r="T366" i="27"/>
  <c r="T365" i="27"/>
  <c r="T364" i="27"/>
  <c r="Q371" i="27"/>
  <c r="Q370" i="27"/>
  <c r="Q369" i="27"/>
  <c r="Q368" i="27"/>
  <c r="Q367" i="27"/>
  <c r="Q366" i="27"/>
  <c r="Q365" i="27"/>
  <c r="Q364" i="27"/>
  <c r="E379" i="30"/>
  <c r="E378" i="30"/>
  <c r="E377" i="30"/>
  <c r="E376" i="30"/>
  <c r="D334" i="57"/>
  <c r="D333" i="57"/>
  <c r="D332" i="57"/>
  <c r="D331" i="57"/>
  <c r="D330" i="57"/>
  <c r="D329" i="57"/>
  <c r="D328" i="57"/>
  <c r="D327" i="57"/>
  <c r="D326" i="57"/>
  <c r="G334" i="57"/>
  <c r="G333" i="57"/>
  <c r="G332" i="57"/>
  <c r="G331" i="57"/>
  <c r="G330" i="57"/>
  <c r="G329" i="57"/>
  <c r="G328" i="57"/>
  <c r="G327" i="57"/>
  <c r="G326" i="57"/>
  <c r="J334" i="57"/>
  <c r="J333" i="57"/>
  <c r="J332" i="57"/>
  <c r="J331" i="57"/>
  <c r="J330" i="57"/>
  <c r="J329" i="57"/>
  <c r="J328" i="57"/>
  <c r="J327" i="57"/>
  <c r="J326" i="57"/>
  <c r="M334" i="57"/>
  <c r="M333" i="57"/>
  <c r="M332" i="57"/>
  <c r="M331" i="57"/>
  <c r="M330" i="57"/>
  <c r="M329" i="57"/>
  <c r="M328" i="57"/>
  <c r="M327" i="57"/>
  <c r="M326" i="57"/>
  <c r="AU335" i="7"/>
  <c r="AU334" i="7"/>
  <c r="AU333" i="7"/>
  <c r="AU332" i="7"/>
  <c r="AU331" i="7"/>
  <c r="AU330" i="7"/>
  <c r="AU329" i="7"/>
  <c r="AU328" i="7"/>
  <c r="AR335" i="7"/>
  <c r="AR334" i="7"/>
  <c r="AR333" i="7"/>
  <c r="AR332" i="7"/>
  <c r="AR331" i="7"/>
  <c r="AR330" i="7"/>
  <c r="AR329" i="7"/>
  <c r="AR328" i="7"/>
  <c r="AO335" i="7"/>
  <c r="AO334" i="7"/>
  <c r="AO333" i="7"/>
  <c r="AO332" i="7"/>
  <c r="AO331" i="7"/>
  <c r="AO330" i="7"/>
  <c r="AO328" i="7"/>
  <c r="AL335" i="7"/>
  <c r="AL334" i="7"/>
  <c r="AL333" i="7"/>
  <c r="AL332" i="7"/>
  <c r="AL331" i="7"/>
  <c r="AL330" i="7"/>
  <c r="AL329" i="7"/>
  <c r="AL328" i="7"/>
  <c r="AI335" i="7"/>
  <c r="AI334" i="7"/>
  <c r="AI333" i="7"/>
  <c r="AI332" i="7"/>
  <c r="AI331" i="7"/>
  <c r="AI330" i="7"/>
  <c r="AI329" i="7"/>
  <c r="AI328" i="7"/>
  <c r="AF329" i="7"/>
  <c r="AF330" i="7"/>
  <c r="AF331" i="7"/>
  <c r="AF332" i="7"/>
  <c r="AF333" i="7"/>
  <c r="AF334" i="7"/>
  <c r="AF335" i="7"/>
  <c r="U329" i="7"/>
  <c r="U330" i="7"/>
  <c r="U331" i="7"/>
  <c r="U332" i="7"/>
  <c r="U333" i="7"/>
  <c r="U334" i="7"/>
  <c r="U335" i="7"/>
  <c r="R329" i="7"/>
  <c r="R330" i="7"/>
  <c r="R331" i="7"/>
  <c r="R332" i="7"/>
  <c r="R333" i="7"/>
  <c r="R334" i="7"/>
  <c r="O329" i="7"/>
  <c r="O330" i="7"/>
  <c r="O331" i="7"/>
  <c r="O332" i="7"/>
  <c r="O333" i="7"/>
  <c r="O334" i="7"/>
  <c r="O335" i="7"/>
  <c r="L329" i="7"/>
  <c r="L330" i="7"/>
  <c r="L331" i="7"/>
  <c r="L332" i="7"/>
  <c r="L333" i="7"/>
  <c r="L334" i="7"/>
  <c r="L335" i="7"/>
  <c r="I329" i="7"/>
  <c r="I330" i="7"/>
  <c r="I331" i="7"/>
  <c r="I332" i="7"/>
  <c r="I333" i="7"/>
  <c r="I334" i="7"/>
  <c r="F329" i="7"/>
  <c r="F330" i="7"/>
  <c r="F331" i="7"/>
  <c r="F332" i="7"/>
  <c r="F333" i="7"/>
  <c r="F334" i="7"/>
  <c r="E212" i="44"/>
  <c r="E211" i="44"/>
  <c r="E210" i="44"/>
  <c r="E209" i="44"/>
  <c r="E378" i="28"/>
  <c r="E377" i="28"/>
  <c r="E376" i="28"/>
  <c r="E375" i="28"/>
  <c r="H158" i="28"/>
  <c r="H157" i="28"/>
  <c r="H156" i="28"/>
  <c r="H155" i="28"/>
  <c r="H154" i="28"/>
  <c r="E155" i="28"/>
  <c r="E156" i="28"/>
  <c r="E157" i="28"/>
  <c r="E158" i="28"/>
  <c r="E154" i="28"/>
  <c r="E378" i="25"/>
  <c r="E377" i="25"/>
  <c r="E376" i="25"/>
  <c r="E375" i="25"/>
  <c r="H378" i="25"/>
  <c r="H377" i="25"/>
  <c r="H376" i="25"/>
  <c r="H375" i="25"/>
  <c r="K378" i="25"/>
  <c r="K377" i="25"/>
  <c r="K376" i="25"/>
  <c r="K375" i="25"/>
  <c r="Y378" i="25"/>
  <c r="K158" i="25"/>
  <c r="K157" i="25"/>
  <c r="K156" i="25"/>
  <c r="K155" i="25"/>
  <c r="K154" i="25"/>
  <c r="H158" i="25"/>
  <c r="H157" i="25"/>
  <c r="H156" i="25"/>
  <c r="H155" i="25"/>
  <c r="H154" i="25"/>
  <c r="E158" i="25"/>
  <c r="E157" i="25"/>
  <c r="E156" i="25"/>
  <c r="E155" i="25"/>
  <c r="E154" i="25"/>
  <c r="X155" i="25"/>
  <c r="Y155" i="25"/>
  <c r="X156" i="25"/>
  <c r="Y156" i="25"/>
  <c r="Y154" i="25"/>
  <c r="E14" i="25"/>
  <c r="E13" i="25"/>
  <c r="E12" i="25"/>
  <c r="E11" i="25"/>
  <c r="E10" i="25"/>
  <c r="E9" i="25"/>
  <c r="E8" i="25"/>
  <c r="H14" i="25"/>
  <c r="H13" i="25"/>
  <c r="H12" i="25"/>
  <c r="H11" i="25"/>
  <c r="H10" i="25"/>
  <c r="H9" i="25"/>
  <c r="H8" i="25"/>
  <c r="K14" i="25"/>
  <c r="K13" i="25"/>
  <c r="K12" i="25"/>
  <c r="K11" i="25"/>
  <c r="K10" i="25"/>
  <c r="K9" i="25"/>
  <c r="K8" i="25"/>
  <c r="N14" i="25"/>
  <c r="N13" i="25"/>
  <c r="N12" i="25"/>
  <c r="N11" i="25"/>
  <c r="N10" i="25"/>
  <c r="N9" i="25"/>
  <c r="N8" i="25"/>
  <c r="N100" i="27" l="1"/>
  <c r="Q378" i="27"/>
  <c r="BB55" i="27" s="1"/>
  <c r="Q300" i="27"/>
  <c r="BB46" i="27" s="1"/>
  <c r="T100" i="27"/>
  <c r="BE17" i="27" s="1"/>
  <c r="T378" i="27"/>
  <c r="BE55" i="27" s="1"/>
  <c r="T300" i="27"/>
  <c r="BE46" i="27" s="1"/>
  <c r="Q158" i="27"/>
  <c r="BB26" i="27" s="1"/>
  <c r="BB84" i="27" s="1"/>
  <c r="Q100" i="27"/>
  <c r="BB17" i="27" s="1"/>
  <c r="BB75" i="27" s="1"/>
  <c r="AD375" i="27"/>
  <c r="O374" i="31"/>
  <c r="Y377" i="30"/>
  <c r="BA84" i="27"/>
  <c r="T158" i="27"/>
  <c r="BE26" i="27" s="1"/>
  <c r="BD75" i="27"/>
  <c r="AD374" i="27"/>
  <c r="O373" i="31"/>
  <c r="Y376" i="30"/>
  <c r="AZ84" i="27"/>
  <c r="BC75" i="27"/>
  <c r="AE375" i="27"/>
  <c r="P374" i="31"/>
  <c r="Z377" i="30"/>
  <c r="P373" i="31"/>
  <c r="Z376" i="30"/>
  <c r="BJ55" i="27"/>
  <c r="AE377" i="27"/>
  <c r="P376" i="31"/>
  <c r="Z379" i="30"/>
  <c r="BA75" i="27"/>
  <c r="BC84" i="27"/>
  <c r="AD377" i="27"/>
  <c r="O376" i="31"/>
  <c r="Y379" i="30"/>
  <c r="AC378" i="27"/>
  <c r="Q55" i="23" s="1"/>
  <c r="AZ75" i="27"/>
  <c r="Q372" i="27"/>
  <c r="BB54" i="27" s="1"/>
  <c r="BB83" i="27" s="1"/>
  <c r="AE376" i="27"/>
  <c r="P375" i="31"/>
  <c r="Z378" i="30"/>
  <c r="AI378" i="27"/>
  <c r="W55" i="23" s="1"/>
  <c r="K378" i="27"/>
  <c r="AV55" i="27" s="1"/>
  <c r="AD376" i="27"/>
  <c r="O375" i="31"/>
  <c r="Y378" i="30"/>
  <c r="BI55" i="27"/>
  <c r="BD84" i="27"/>
  <c r="W378" i="27"/>
  <c r="BH55" i="27" s="1"/>
  <c r="N378" i="27"/>
  <c r="AY55" i="27" s="1"/>
  <c r="Z375" i="27"/>
  <c r="Z377" i="27"/>
  <c r="Z376" i="27"/>
  <c r="AF376" i="27" s="1"/>
  <c r="H378" i="27"/>
  <c r="AS55" i="27" s="1"/>
  <c r="Z374" i="27"/>
  <c r="Y378" i="27"/>
  <c r="AE374" i="27"/>
  <c r="X378" i="27"/>
  <c r="E378" i="27"/>
  <c r="AP55" i="27" s="1"/>
  <c r="T372" i="27"/>
  <c r="BE54" i="27" s="1"/>
  <c r="BE83" i="27" s="1"/>
  <c r="AD17" i="40"/>
  <c r="AD16" i="40"/>
  <c r="AD15" i="40"/>
  <c r="AD14" i="40"/>
  <c r="AD13" i="40"/>
  <c r="AD12" i="40"/>
  <c r="AD11" i="40"/>
  <c r="AD10" i="40"/>
  <c r="AD9" i="40"/>
  <c r="AD8" i="40"/>
  <c r="AD7" i="40"/>
  <c r="AG17" i="40"/>
  <c r="AG16" i="40"/>
  <c r="AG15" i="40"/>
  <c r="AG14" i="40"/>
  <c r="AG13" i="40"/>
  <c r="AG12" i="40"/>
  <c r="AG11" i="40"/>
  <c r="AG10" i="40"/>
  <c r="AG9" i="40"/>
  <c r="AG8" i="40"/>
  <c r="AG7" i="40"/>
  <c r="AJ17" i="40"/>
  <c r="AJ16" i="40"/>
  <c r="AJ15" i="40"/>
  <c r="AJ14" i="40"/>
  <c r="AJ13" i="40"/>
  <c r="AJ12" i="40"/>
  <c r="AJ11" i="40"/>
  <c r="AJ10" i="40"/>
  <c r="AJ9" i="40"/>
  <c r="AJ8" i="40"/>
  <c r="AJ7" i="40"/>
  <c r="D17" i="40"/>
  <c r="D16" i="40"/>
  <c r="D15" i="40"/>
  <c r="D14" i="40"/>
  <c r="D13" i="40"/>
  <c r="D12" i="40"/>
  <c r="D11" i="40"/>
  <c r="D10" i="40"/>
  <c r="D9" i="40"/>
  <c r="D8" i="40"/>
  <c r="D7" i="40"/>
  <c r="G17" i="40"/>
  <c r="G16" i="40"/>
  <c r="G15" i="40"/>
  <c r="G14" i="40"/>
  <c r="G13" i="40"/>
  <c r="G12" i="40"/>
  <c r="G11" i="40"/>
  <c r="G10" i="40"/>
  <c r="G9" i="40"/>
  <c r="G8" i="40"/>
  <c r="G7" i="40"/>
  <c r="J17" i="40"/>
  <c r="J16" i="40"/>
  <c r="J15" i="40"/>
  <c r="J14" i="40"/>
  <c r="J13" i="40"/>
  <c r="J12" i="40"/>
  <c r="J11" i="40"/>
  <c r="J10" i="40"/>
  <c r="J9" i="40"/>
  <c r="J8" i="40"/>
  <c r="J7" i="40"/>
  <c r="E187" i="30"/>
  <c r="E186" i="30"/>
  <c r="E185" i="30"/>
  <c r="E184" i="30"/>
  <c r="E183" i="30"/>
  <c r="E182" i="30"/>
  <c r="E181" i="30"/>
  <c r="E180" i="30"/>
  <c r="E15" i="30"/>
  <c r="E14" i="30"/>
  <c r="E13" i="30"/>
  <c r="E12" i="30"/>
  <c r="E11" i="30"/>
  <c r="E10" i="30"/>
  <c r="E9" i="30"/>
  <c r="F186" i="27"/>
  <c r="G186" i="27"/>
  <c r="I186" i="27"/>
  <c r="J186" i="27"/>
  <c r="L186" i="27"/>
  <c r="M186" i="27"/>
  <c r="O186" i="27"/>
  <c r="P186" i="27"/>
  <c r="R186" i="27"/>
  <c r="S186" i="27"/>
  <c r="U186" i="27"/>
  <c r="V186" i="27"/>
  <c r="E185" i="27"/>
  <c r="E184" i="27"/>
  <c r="E183" i="27"/>
  <c r="E182" i="27"/>
  <c r="E181" i="27"/>
  <c r="E180" i="27"/>
  <c r="E179" i="27"/>
  <c r="E178" i="27"/>
  <c r="H185" i="27"/>
  <c r="H184" i="27"/>
  <c r="H183" i="27"/>
  <c r="H182" i="27"/>
  <c r="H181" i="27"/>
  <c r="H180" i="27"/>
  <c r="H179" i="27"/>
  <c r="H178" i="27"/>
  <c r="K185" i="27"/>
  <c r="K184" i="27"/>
  <c r="K183" i="27"/>
  <c r="K182" i="27"/>
  <c r="K181" i="27"/>
  <c r="K180" i="27"/>
  <c r="K179" i="27"/>
  <c r="K178" i="27"/>
  <c r="T185" i="27"/>
  <c r="T184" i="27"/>
  <c r="T183" i="27"/>
  <c r="T182" i="27"/>
  <c r="T181" i="27"/>
  <c r="T180" i="27"/>
  <c r="T179" i="27"/>
  <c r="T178" i="27"/>
  <c r="Q185" i="27"/>
  <c r="Q184" i="27"/>
  <c r="Q183" i="27"/>
  <c r="Q182" i="27"/>
  <c r="Q181" i="27"/>
  <c r="Q180" i="27"/>
  <c r="Q179" i="27"/>
  <c r="Q178" i="27"/>
  <c r="BE75" i="27" l="1"/>
  <c r="AD378" i="27"/>
  <c r="L55" i="23" s="1"/>
  <c r="R55" i="23" s="1"/>
  <c r="BD35" i="27"/>
  <c r="BE84" i="27"/>
  <c r="O377" i="31"/>
  <c r="Y380" i="30"/>
  <c r="BC35" i="27"/>
  <c r="AE378" i="27"/>
  <c r="M55" i="23" s="1"/>
  <c r="S55" i="23" s="1"/>
  <c r="AF375" i="27"/>
  <c r="Q374" i="31"/>
  <c r="AA377" i="30"/>
  <c r="BA35" i="27"/>
  <c r="P377" i="31"/>
  <c r="Z380" i="30"/>
  <c r="AZ35" i="27"/>
  <c r="AF374" i="27"/>
  <c r="Q373" i="31"/>
  <c r="AA376" i="30"/>
  <c r="Q375" i="31"/>
  <c r="AA378" i="30"/>
  <c r="BK55" i="27"/>
  <c r="AF377" i="27"/>
  <c r="Q376" i="31"/>
  <c r="AA379" i="30"/>
  <c r="Z378" i="27"/>
  <c r="T186" i="27"/>
  <c r="H186" i="27"/>
  <c r="Q186" i="27"/>
  <c r="E186" i="27"/>
  <c r="K186" i="27"/>
  <c r="T13" i="27"/>
  <c r="T12" i="27"/>
  <c r="T11" i="27"/>
  <c r="T10" i="27"/>
  <c r="T9" i="27"/>
  <c r="T8" i="27"/>
  <c r="T7" i="27"/>
  <c r="Q13" i="27"/>
  <c r="Q12" i="27"/>
  <c r="Q11" i="27"/>
  <c r="Q10" i="27"/>
  <c r="Q9" i="27"/>
  <c r="Q8" i="27"/>
  <c r="Q7" i="27"/>
  <c r="E13" i="27"/>
  <c r="E12" i="27"/>
  <c r="E11" i="27"/>
  <c r="E10" i="27"/>
  <c r="E9" i="27"/>
  <c r="E8" i="27"/>
  <c r="E7" i="27"/>
  <c r="H13" i="27"/>
  <c r="H12" i="27"/>
  <c r="H11" i="27"/>
  <c r="H10" i="27"/>
  <c r="H9" i="27"/>
  <c r="H8" i="27"/>
  <c r="H7" i="27"/>
  <c r="K13" i="27"/>
  <c r="K12" i="27"/>
  <c r="K11" i="27"/>
  <c r="K10" i="27"/>
  <c r="K9" i="27"/>
  <c r="K8" i="27"/>
  <c r="K7" i="27"/>
  <c r="AF15" i="7"/>
  <c r="AF14" i="7"/>
  <c r="AF13" i="7"/>
  <c r="AF12" i="7"/>
  <c r="AF11" i="7"/>
  <c r="AF10" i="7"/>
  <c r="AF9" i="7"/>
  <c r="AF8" i="7"/>
  <c r="AI15" i="7"/>
  <c r="AI14" i="7"/>
  <c r="AI13" i="7"/>
  <c r="AI12" i="7"/>
  <c r="AI11" i="7"/>
  <c r="AI10" i="7"/>
  <c r="AI9" i="7"/>
  <c r="AI8" i="7"/>
  <c r="AL15" i="7"/>
  <c r="AL14" i="7"/>
  <c r="AL13" i="7"/>
  <c r="AL12" i="7"/>
  <c r="AL11" i="7"/>
  <c r="AL10" i="7"/>
  <c r="AL9" i="7"/>
  <c r="AL8" i="7"/>
  <c r="AO15" i="7"/>
  <c r="AO14" i="7"/>
  <c r="AO13" i="7"/>
  <c r="AO12" i="7"/>
  <c r="AO11" i="7"/>
  <c r="AO10" i="7"/>
  <c r="AO9" i="7"/>
  <c r="AO8" i="7"/>
  <c r="AR15" i="7"/>
  <c r="AR14" i="7"/>
  <c r="AR13" i="7"/>
  <c r="AR12" i="7"/>
  <c r="AR11" i="7"/>
  <c r="AR10" i="7"/>
  <c r="AR9" i="7"/>
  <c r="AR8" i="7"/>
  <c r="AU15" i="7"/>
  <c r="AU14" i="7"/>
  <c r="AU13" i="7"/>
  <c r="AU12" i="7"/>
  <c r="AU11" i="7"/>
  <c r="AU10" i="7"/>
  <c r="AU9" i="7"/>
  <c r="AU8" i="7"/>
  <c r="F15" i="7"/>
  <c r="F14" i="7"/>
  <c r="F13" i="7"/>
  <c r="F12" i="7"/>
  <c r="F11" i="7"/>
  <c r="F10" i="7"/>
  <c r="F9" i="7"/>
  <c r="F8" i="7"/>
  <c r="BF8" i="7" s="1"/>
  <c r="I15" i="7"/>
  <c r="I14" i="7"/>
  <c r="I13" i="7"/>
  <c r="I12" i="7"/>
  <c r="I11" i="7"/>
  <c r="I10" i="7"/>
  <c r="I9" i="7"/>
  <c r="I8" i="7"/>
  <c r="L15" i="7"/>
  <c r="L14" i="7"/>
  <c r="L13" i="7"/>
  <c r="L12" i="7"/>
  <c r="L11" i="7"/>
  <c r="L10" i="7"/>
  <c r="L9" i="7"/>
  <c r="L8" i="7"/>
  <c r="O15" i="7"/>
  <c r="O14" i="7"/>
  <c r="O13" i="7"/>
  <c r="O12" i="7"/>
  <c r="O11" i="7"/>
  <c r="O10" i="7"/>
  <c r="O9" i="7"/>
  <c r="O8" i="7"/>
  <c r="R15" i="7"/>
  <c r="R14" i="7"/>
  <c r="R13" i="7"/>
  <c r="R12" i="7"/>
  <c r="R11" i="7"/>
  <c r="R10" i="7"/>
  <c r="R9" i="7"/>
  <c r="R8" i="7"/>
  <c r="U15" i="7"/>
  <c r="U14" i="7"/>
  <c r="U13" i="7"/>
  <c r="U12" i="7"/>
  <c r="U11" i="7"/>
  <c r="U10" i="7"/>
  <c r="U9" i="7"/>
  <c r="U8" i="7"/>
  <c r="AF378" i="27" l="1"/>
  <c r="N55" i="23" s="1"/>
  <c r="T55" i="23" s="1"/>
  <c r="BB35" i="27"/>
  <c r="BE35" i="27"/>
  <c r="Q377" i="31"/>
  <c r="AA380" i="30"/>
  <c r="M168" i="27"/>
  <c r="O168" i="27"/>
  <c r="AZ27" i="27" s="1"/>
  <c r="P168" i="27"/>
  <c r="BA27" i="27" s="1"/>
  <c r="R168" i="27"/>
  <c r="BC27" i="27" s="1"/>
  <c r="S168" i="27"/>
  <c r="BD27" i="27" s="1"/>
  <c r="U168" i="27"/>
  <c r="V168" i="27"/>
  <c r="W167" i="27"/>
  <c r="W166" i="27"/>
  <c r="W165" i="27"/>
  <c r="W164" i="27"/>
  <c r="W163" i="27"/>
  <c r="W162" i="27"/>
  <c r="W161" i="27"/>
  <c r="W160" i="27"/>
  <c r="T167" i="27"/>
  <c r="T166" i="27"/>
  <c r="T165" i="27"/>
  <c r="T164" i="27"/>
  <c r="T163" i="27"/>
  <c r="T162" i="27"/>
  <c r="T161" i="27"/>
  <c r="T160" i="27"/>
  <c r="Q167" i="27"/>
  <c r="Q166" i="27"/>
  <c r="Q165" i="27"/>
  <c r="Q164" i="27"/>
  <c r="Q163" i="27"/>
  <c r="Q162" i="27"/>
  <c r="Q161" i="27"/>
  <c r="Q160" i="27"/>
  <c r="N167" i="27"/>
  <c r="N166" i="27"/>
  <c r="N165" i="27"/>
  <c r="N164" i="27"/>
  <c r="N163" i="27"/>
  <c r="N162" i="27"/>
  <c r="N161" i="27"/>
  <c r="N160" i="27"/>
  <c r="K167" i="27"/>
  <c r="K166" i="27"/>
  <c r="K165" i="27"/>
  <c r="K164" i="27"/>
  <c r="K163" i="27"/>
  <c r="K162" i="27"/>
  <c r="K161" i="27"/>
  <c r="K160" i="27"/>
  <c r="E167" i="27"/>
  <c r="E166" i="27"/>
  <c r="E165" i="27"/>
  <c r="E164" i="27"/>
  <c r="E163" i="27"/>
  <c r="E162" i="27"/>
  <c r="E161" i="27"/>
  <c r="E160" i="27"/>
  <c r="E383" i="27"/>
  <c r="E382" i="27"/>
  <c r="E381" i="27"/>
  <c r="E380" i="27"/>
  <c r="I384" i="27"/>
  <c r="J384" i="27"/>
  <c r="L384" i="27"/>
  <c r="M384" i="27"/>
  <c r="O384" i="27"/>
  <c r="AZ56" i="27" s="1"/>
  <c r="P384" i="27"/>
  <c r="BA56" i="27" s="1"/>
  <c r="R384" i="27"/>
  <c r="BC56" i="27" s="1"/>
  <c r="S384" i="27"/>
  <c r="BD56" i="27" s="1"/>
  <c r="U384" i="27"/>
  <c r="V384" i="27"/>
  <c r="T383" i="27"/>
  <c r="T382" i="27"/>
  <c r="T381" i="27"/>
  <c r="T380" i="27"/>
  <c r="Q383" i="27"/>
  <c r="Q382" i="27"/>
  <c r="Q381" i="27"/>
  <c r="Q380" i="27"/>
  <c r="E385" i="30"/>
  <c r="E384" i="30"/>
  <c r="E383" i="30"/>
  <c r="E382" i="30"/>
  <c r="Q385" i="30"/>
  <c r="Q384" i="30"/>
  <c r="Q383" i="30"/>
  <c r="Q382" i="30"/>
  <c r="N385" i="30"/>
  <c r="N384" i="30"/>
  <c r="N383" i="30"/>
  <c r="N382" i="30"/>
  <c r="K385" i="30"/>
  <c r="K384" i="30"/>
  <c r="K383" i="30"/>
  <c r="K382" i="30"/>
  <c r="H385" i="30"/>
  <c r="H384" i="30"/>
  <c r="H383" i="30"/>
  <c r="H382" i="30"/>
  <c r="K169" i="30"/>
  <c r="K168" i="30"/>
  <c r="K167" i="30"/>
  <c r="K166" i="30"/>
  <c r="K165" i="30"/>
  <c r="K164" i="30"/>
  <c r="K163" i="30"/>
  <c r="K162" i="30"/>
  <c r="H169" i="30"/>
  <c r="H168" i="30"/>
  <c r="H167" i="30"/>
  <c r="H166" i="30"/>
  <c r="H165" i="30"/>
  <c r="H164" i="30"/>
  <c r="H163" i="30"/>
  <c r="H162" i="30"/>
  <c r="E169" i="30"/>
  <c r="E168" i="30"/>
  <c r="E167" i="30"/>
  <c r="E166" i="30"/>
  <c r="E165" i="30"/>
  <c r="E164" i="30"/>
  <c r="E163" i="30"/>
  <c r="E162" i="30"/>
  <c r="E222" i="44"/>
  <c r="E221" i="44"/>
  <c r="E220" i="44"/>
  <c r="E219" i="44"/>
  <c r="H222" i="44"/>
  <c r="H221" i="44"/>
  <c r="H220" i="44"/>
  <c r="H219" i="44"/>
  <c r="W372" i="25"/>
  <c r="W371" i="25"/>
  <c r="W370" i="25"/>
  <c r="W369" i="25"/>
  <c r="W368" i="25"/>
  <c r="W367" i="25"/>
  <c r="W366" i="25"/>
  <c r="W365" i="25"/>
  <c r="W378" i="25"/>
  <c r="W377" i="25"/>
  <c r="W376" i="25"/>
  <c r="W375" i="25"/>
  <c r="W384" i="25"/>
  <c r="W383" i="25"/>
  <c r="W382" i="25"/>
  <c r="W381" i="25"/>
  <c r="AA385" i="25"/>
  <c r="X382" i="25"/>
  <c r="Y382" i="25"/>
  <c r="X383" i="25"/>
  <c r="Y383" i="25"/>
  <c r="X384" i="25"/>
  <c r="Y384" i="25"/>
  <c r="Y381" i="25"/>
  <c r="AF351" i="7"/>
  <c r="AF350" i="7"/>
  <c r="AF349" i="7"/>
  <c r="AF348" i="7"/>
  <c r="AF347" i="7"/>
  <c r="AF346" i="7"/>
  <c r="AF345" i="7"/>
  <c r="AF344" i="7"/>
  <c r="AI351" i="7"/>
  <c r="AI350" i="7"/>
  <c r="AI349" i="7"/>
  <c r="AI348" i="7"/>
  <c r="AI347" i="7"/>
  <c r="AI346" i="7"/>
  <c r="AI345" i="7"/>
  <c r="AI344" i="7"/>
  <c r="AL351" i="7"/>
  <c r="AL350" i="7"/>
  <c r="AL349" i="7"/>
  <c r="AL348" i="7"/>
  <c r="AL347" i="7"/>
  <c r="AL346" i="7"/>
  <c r="AL345" i="7"/>
  <c r="AL344" i="7"/>
  <c r="AO351" i="7"/>
  <c r="AO350" i="7"/>
  <c r="AO349" i="7"/>
  <c r="AO348" i="7"/>
  <c r="AO347" i="7"/>
  <c r="AO346" i="7"/>
  <c r="AO345" i="7"/>
  <c r="AO344" i="7"/>
  <c r="AR351" i="7"/>
  <c r="AR350" i="7"/>
  <c r="AR346" i="7"/>
  <c r="AR345" i="7"/>
  <c r="AR344" i="7"/>
  <c r="AU351" i="7"/>
  <c r="AU350" i="7"/>
  <c r="AU349" i="7"/>
  <c r="AU348" i="7"/>
  <c r="AU347" i="7"/>
  <c r="AU346" i="7"/>
  <c r="AU345" i="7"/>
  <c r="AU344" i="7"/>
  <c r="F351" i="7"/>
  <c r="F350" i="7"/>
  <c r="F349" i="7"/>
  <c r="F348" i="7"/>
  <c r="F347" i="7"/>
  <c r="F346" i="7"/>
  <c r="F345" i="7"/>
  <c r="F344" i="7"/>
  <c r="I351" i="7"/>
  <c r="I350" i="7"/>
  <c r="I349" i="7"/>
  <c r="I348" i="7"/>
  <c r="I347" i="7"/>
  <c r="I346" i="7"/>
  <c r="I345" i="7"/>
  <c r="I344" i="7"/>
  <c r="L351" i="7"/>
  <c r="L350" i="7"/>
  <c r="L349" i="7"/>
  <c r="L348" i="7"/>
  <c r="L347" i="7"/>
  <c r="L346" i="7"/>
  <c r="L345" i="7"/>
  <c r="L344" i="7"/>
  <c r="O351" i="7"/>
  <c r="O350" i="7"/>
  <c r="O349" i="7"/>
  <c r="O348" i="7"/>
  <c r="O347" i="7"/>
  <c r="O346" i="7"/>
  <c r="O345" i="7"/>
  <c r="O344" i="7"/>
  <c r="R351" i="7"/>
  <c r="R350" i="7"/>
  <c r="R349" i="7"/>
  <c r="R348" i="7"/>
  <c r="R347" i="7"/>
  <c r="R346" i="7"/>
  <c r="R345" i="7"/>
  <c r="R344" i="7"/>
  <c r="E384" i="28"/>
  <c r="E383" i="28"/>
  <c r="E382" i="28"/>
  <c r="E381" i="28"/>
  <c r="E168" i="28"/>
  <c r="E167" i="28"/>
  <c r="E166" i="28"/>
  <c r="E165" i="28"/>
  <c r="E164" i="28"/>
  <c r="E163" i="28"/>
  <c r="E162" i="28"/>
  <c r="E161" i="28"/>
  <c r="E384" i="25"/>
  <c r="E383" i="25"/>
  <c r="E382" i="25"/>
  <c r="E381" i="25"/>
  <c r="H384" i="25"/>
  <c r="H383" i="25"/>
  <c r="H382" i="25"/>
  <c r="H381" i="25"/>
  <c r="K384" i="25"/>
  <c r="K383" i="25"/>
  <c r="K382" i="25"/>
  <c r="K381" i="25"/>
  <c r="E168" i="25"/>
  <c r="E167" i="25"/>
  <c r="E166" i="25"/>
  <c r="E165" i="25"/>
  <c r="E164" i="25"/>
  <c r="E163" i="25"/>
  <c r="E162" i="25"/>
  <c r="E161" i="25"/>
  <c r="H168" i="25"/>
  <c r="H167" i="25"/>
  <c r="H166" i="25"/>
  <c r="H165" i="25"/>
  <c r="H164" i="25"/>
  <c r="H163" i="25"/>
  <c r="H162" i="25"/>
  <c r="H161" i="25"/>
  <c r="K168" i="25"/>
  <c r="K167" i="25"/>
  <c r="K166" i="25"/>
  <c r="K165" i="25"/>
  <c r="K164" i="25"/>
  <c r="K163" i="25"/>
  <c r="K162" i="25"/>
  <c r="K161" i="25"/>
  <c r="E132" i="44"/>
  <c r="E131" i="44"/>
  <c r="E130" i="44"/>
  <c r="E129" i="44"/>
  <c r="H132" i="44"/>
  <c r="H131" i="44"/>
  <c r="H130" i="44"/>
  <c r="H129" i="44"/>
  <c r="D206" i="57"/>
  <c r="D205" i="57"/>
  <c r="D204" i="57"/>
  <c r="D203" i="57"/>
  <c r="D202" i="57"/>
  <c r="D201" i="57"/>
  <c r="D200" i="57"/>
  <c r="D199" i="57"/>
  <c r="D198" i="57"/>
  <c r="G206" i="57"/>
  <c r="G205" i="57"/>
  <c r="G204" i="57"/>
  <c r="G203" i="57"/>
  <c r="G202" i="57"/>
  <c r="G201" i="57"/>
  <c r="G200" i="57"/>
  <c r="G199" i="57"/>
  <c r="G198" i="57"/>
  <c r="J206" i="57"/>
  <c r="J205" i="57"/>
  <c r="J204" i="57"/>
  <c r="J203" i="57"/>
  <c r="J202" i="57"/>
  <c r="J201" i="57"/>
  <c r="J200" i="57"/>
  <c r="J199" i="57"/>
  <c r="J198" i="57"/>
  <c r="AS221" i="40"/>
  <c r="AS220" i="40"/>
  <c r="AS219" i="40"/>
  <c r="AS218" i="40"/>
  <c r="AS217" i="40"/>
  <c r="AS216" i="40"/>
  <c r="AS215" i="40"/>
  <c r="AS214" i="40"/>
  <c r="AS213" i="40"/>
  <c r="AS212" i="40"/>
  <c r="AS211" i="40"/>
  <c r="AP221" i="40"/>
  <c r="AP220" i="40"/>
  <c r="AP219" i="40"/>
  <c r="AP218" i="40"/>
  <c r="AP217" i="40"/>
  <c r="AP216" i="40"/>
  <c r="AP215" i="40"/>
  <c r="AP214" i="40"/>
  <c r="AP213" i="40"/>
  <c r="AP212" i="40"/>
  <c r="AP211" i="40"/>
  <c r="AM221" i="40"/>
  <c r="AM220" i="40"/>
  <c r="AM219" i="40"/>
  <c r="AM218" i="40"/>
  <c r="AM217" i="40"/>
  <c r="AM216" i="40"/>
  <c r="AM215" i="40"/>
  <c r="AM214" i="40"/>
  <c r="AM213" i="40"/>
  <c r="AM212" i="40"/>
  <c r="AM211" i="40"/>
  <c r="M221" i="40"/>
  <c r="M220" i="40"/>
  <c r="M219" i="40"/>
  <c r="M218" i="40"/>
  <c r="M217" i="40"/>
  <c r="M216" i="40"/>
  <c r="M215" i="40"/>
  <c r="M214" i="40"/>
  <c r="M213" i="40"/>
  <c r="M212" i="40"/>
  <c r="M211" i="40"/>
  <c r="P221" i="40"/>
  <c r="P220" i="40"/>
  <c r="P219" i="40"/>
  <c r="P218" i="40"/>
  <c r="P217" i="40"/>
  <c r="P216" i="40"/>
  <c r="P215" i="40"/>
  <c r="P214" i="40"/>
  <c r="P213" i="40"/>
  <c r="P212" i="40"/>
  <c r="P211" i="40"/>
  <c r="M309" i="27"/>
  <c r="O309" i="27"/>
  <c r="AZ47" i="27" s="1"/>
  <c r="P309" i="27"/>
  <c r="BA47" i="27" s="1"/>
  <c r="R309" i="27"/>
  <c r="BC47" i="27" s="1"/>
  <c r="S309" i="27"/>
  <c r="BD47" i="27" s="1"/>
  <c r="U309" i="27"/>
  <c r="V309" i="27"/>
  <c r="T308" i="27"/>
  <c r="T307" i="27"/>
  <c r="T306" i="27"/>
  <c r="T305" i="27"/>
  <c r="T304" i="27"/>
  <c r="T303" i="27"/>
  <c r="T302" i="27"/>
  <c r="Q308" i="27"/>
  <c r="Q307" i="27"/>
  <c r="Q306" i="27"/>
  <c r="Q305" i="27"/>
  <c r="Q304" i="27"/>
  <c r="Q303" i="27"/>
  <c r="Q302" i="27"/>
  <c r="E308" i="27"/>
  <c r="E307" i="27"/>
  <c r="E306" i="27"/>
  <c r="E305" i="27"/>
  <c r="E304" i="27"/>
  <c r="E303" i="27"/>
  <c r="E302" i="27"/>
  <c r="O105" i="27"/>
  <c r="AZ18" i="27" s="1"/>
  <c r="P105" i="27"/>
  <c r="BA18" i="27" s="1"/>
  <c r="BA76" i="27" s="1"/>
  <c r="R105" i="27"/>
  <c r="BC18" i="27" s="1"/>
  <c r="S105" i="27"/>
  <c r="BD18" i="27" s="1"/>
  <c r="BD76" i="27" s="1"/>
  <c r="U105" i="27"/>
  <c r="V105" i="27"/>
  <c r="T104" i="27"/>
  <c r="T103" i="27"/>
  <c r="T102" i="27"/>
  <c r="Q104" i="27"/>
  <c r="Q103" i="27"/>
  <c r="Q102" i="27"/>
  <c r="E104" i="27"/>
  <c r="E103" i="27"/>
  <c r="E102" i="27"/>
  <c r="H104" i="27"/>
  <c r="H103" i="27"/>
  <c r="H102" i="27"/>
  <c r="K104" i="27"/>
  <c r="K103" i="27"/>
  <c r="K102" i="27"/>
  <c r="AD153" i="40"/>
  <c r="AD152" i="40"/>
  <c r="AD151" i="40"/>
  <c r="AD150" i="40"/>
  <c r="AD149" i="40"/>
  <c r="AD148" i="40"/>
  <c r="AD147" i="40"/>
  <c r="AD146" i="40"/>
  <c r="AD145" i="40"/>
  <c r="AD144" i="40"/>
  <c r="AD143" i="40"/>
  <c r="AG153" i="40"/>
  <c r="AG152" i="40"/>
  <c r="AG151" i="40"/>
  <c r="AG150" i="40"/>
  <c r="AG149" i="40"/>
  <c r="AG148" i="40"/>
  <c r="AG147" i="40"/>
  <c r="AG146" i="40"/>
  <c r="AG145" i="40"/>
  <c r="AG144" i="40"/>
  <c r="AG143" i="40"/>
  <c r="AJ153" i="40"/>
  <c r="AJ152" i="40"/>
  <c r="AJ151" i="40"/>
  <c r="AJ150" i="40"/>
  <c r="AJ149" i="40"/>
  <c r="AJ148" i="40"/>
  <c r="AJ147" i="40"/>
  <c r="AJ146" i="40"/>
  <c r="AJ145" i="40"/>
  <c r="AJ144" i="40"/>
  <c r="AJ143" i="40"/>
  <c r="AM153" i="40"/>
  <c r="AM152" i="40"/>
  <c r="AM151" i="40"/>
  <c r="AM150" i="40"/>
  <c r="AM149" i="40"/>
  <c r="AM148" i="40"/>
  <c r="AM147" i="40"/>
  <c r="AM146" i="40"/>
  <c r="AM145" i="40"/>
  <c r="AM144" i="40"/>
  <c r="AM143" i="40"/>
  <c r="AP153" i="40"/>
  <c r="AP152" i="40"/>
  <c r="AP151" i="40"/>
  <c r="AP150" i="40"/>
  <c r="AP149" i="40"/>
  <c r="AP148" i="40"/>
  <c r="AP147" i="40"/>
  <c r="AP146" i="40"/>
  <c r="AP145" i="40"/>
  <c r="AP144" i="40"/>
  <c r="AP143" i="40"/>
  <c r="AS153" i="40"/>
  <c r="AS152" i="40"/>
  <c r="AS151" i="40"/>
  <c r="AS150" i="40"/>
  <c r="AS149" i="40"/>
  <c r="AS148" i="40"/>
  <c r="AS147" i="40"/>
  <c r="AS146" i="40"/>
  <c r="AS145" i="40"/>
  <c r="AS144" i="40"/>
  <c r="AS143" i="40"/>
  <c r="I154" i="40"/>
  <c r="K154" i="40"/>
  <c r="L154" i="40"/>
  <c r="N154" i="40"/>
  <c r="O154" i="40"/>
  <c r="Q154" i="40"/>
  <c r="R154" i="40"/>
  <c r="T154" i="40"/>
  <c r="U154" i="40"/>
  <c r="D153" i="40"/>
  <c r="D152" i="40"/>
  <c r="D151" i="40"/>
  <c r="D150" i="40"/>
  <c r="D149" i="40"/>
  <c r="D148" i="40"/>
  <c r="D147" i="40"/>
  <c r="D146" i="40"/>
  <c r="D145" i="40"/>
  <c r="D144" i="40"/>
  <c r="D143" i="40"/>
  <c r="G153" i="40"/>
  <c r="G152" i="40"/>
  <c r="G151" i="40"/>
  <c r="G150" i="40"/>
  <c r="G149" i="40"/>
  <c r="G148" i="40"/>
  <c r="G147" i="40"/>
  <c r="G146" i="40"/>
  <c r="G145" i="40"/>
  <c r="G144" i="40"/>
  <c r="G143" i="40"/>
  <c r="J153" i="40"/>
  <c r="J152" i="40"/>
  <c r="J151" i="40"/>
  <c r="J150" i="40"/>
  <c r="J149" i="40"/>
  <c r="J148" i="40"/>
  <c r="J147" i="40"/>
  <c r="J146" i="40"/>
  <c r="J145" i="40"/>
  <c r="J144" i="40"/>
  <c r="J143" i="40"/>
  <c r="M153" i="40"/>
  <c r="M152" i="40"/>
  <c r="M151" i="40"/>
  <c r="M150" i="40"/>
  <c r="M149" i="40"/>
  <c r="M148" i="40"/>
  <c r="M147" i="40"/>
  <c r="M146" i="40"/>
  <c r="M145" i="40"/>
  <c r="M144" i="40"/>
  <c r="M143" i="40"/>
  <c r="P153" i="40"/>
  <c r="P152" i="40"/>
  <c r="P151" i="40"/>
  <c r="P150" i="40"/>
  <c r="P149" i="40"/>
  <c r="P148" i="40"/>
  <c r="P147" i="40"/>
  <c r="P146" i="40"/>
  <c r="P145" i="40"/>
  <c r="P144" i="40"/>
  <c r="P143" i="40"/>
  <c r="S153" i="40"/>
  <c r="S152" i="40"/>
  <c r="S151" i="40"/>
  <c r="S150" i="40"/>
  <c r="S149" i="40"/>
  <c r="S148" i="40"/>
  <c r="S147" i="40"/>
  <c r="S146" i="40"/>
  <c r="S145" i="40"/>
  <c r="S144" i="40"/>
  <c r="S143" i="40"/>
  <c r="P142" i="57"/>
  <c r="P141" i="57"/>
  <c r="P140" i="57"/>
  <c r="P139" i="57"/>
  <c r="P138" i="57"/>
  <c r="P137" i="57"/>
  <c r="P136" i="57"/>
  <c r="P135" i="57"/>
  <c r="P134" i="57"/>
  <c r="M142" i="57"/>
  <c r="M141" i="57"/>
  <c r="M140" i="57"/>
  <c r="M139" i="57"/>
  <c r="M138" i="57"/>
  <c r="M137" i="57"/>
  <c r="M136" i="57"/>
  <c r="M135" i="57"/>
  <c r="M134" i="57"/>
  <c r="J142" i="57"/>
  <c r="J141" i="57"/>
  <c r="J140" i="57"/>
  <c r="J139" i="57"/>
  <c r="J138" i="57"/>
  <c r="J137" i="57"/>
  <c r="J136" i="57"/>
  <c r="J135" i="57"/>
  <c r="J134" i="57"/>
  <c r="G142" i="57"/>
  <c r="G141" i="57"/>
  <c r="G140" i="57"/>
  <c r="G139" i="57"/>
  <c r="G138" i="57"/>
  <c r="G137" i="57"/>
  <c r="G136" i="57"/>
  <c r="G135" i="57"/>
  <c r="G134" i="57"/>
  <c r="D135" i="57"/>
  <c r="D136" i="57"/>
  <c r="D137" i="57"/>
  <c r="D138" i="57"/>
  <c r="D139" i="57"/>
  <c r="D140" i="57"/>
  <c r="D141" i="57"/>
  <c r="D142" i="57"/>
  <c r="D238" i="57"/>
  <c r="D237" i="57"/>
  <c r="D236" i="57"/>
  <c r="D235" i="57"/>
  <c r="D234" i="57"/>
  <c r="D233" i="57"/>
  <c r="D232" i="57"/>
  <c r="D231" i="57"/>
  <c r="D230" i="57"/>
  <c r="G238" i="57"/>
  <c r="G237" i="57"/>
  <c r="G236" i="57"/>
  <c r="G235" i="57"/>
  <c r="G234" i="57"/>
  <c r="G233" i="57"/>
  <c r="G232" i="57"/>
  <c r="G231" i="57"/>
  <c r="G230" i="57"/>
  <c r="J238" i="57"/>
  <c r="J237" i="57"/>
  <c r="J236" i="57"/>
  <c r="J235" i="57"/>
  <c r="J234" i="57"/>
  <c r="J233" i="57"/>
  <c r="J232" i="57"/>
  <c r="J231" i="57"/>
  <c r="J230" i="57"/>
  <c r="M238" i="57"/>
  <c r="M237" i="57"/>
  <c r="M236" i="57"/>
  <c r="M235" i="57"/>
  <c r="M234" i="57"/>
  <c r="M233" i="57"/>
  <c r="M232" i="57"/>
  <c r="M231" i="57"/>
  <c r="M230" i="57"/>
  <c r="P238" i="57"/>
  <c r="P237" i="57"/>
  <c r="P236" i="57"/>
  <c r="P235" i="57"/>
  <c r="P234" i="57"/>
  <c r="P233" i="57"/>
  <c r="P232" i="57"/>
  <c r="P231" i="57"/>
  <c r="P230" i="57"/>
  <c r="AR239" i="7"/>
  <c r="AR238" i="7"/>
  <c r="AR237" i="7"/>
  <c r="AR236" i="7"/>
  <c r="AR235" i="7"/>
  <c r="AR234" i="7"/>
  <c r="AR233" i="7"/>
  <c r="AR232" i="7"/>
  <c r="AO239" i="7"/>
  <c r="AO238" i="7"/>
  <c r="AO237" i="7"/>
  <c r="AO236" i="7"/>
  <c r="AO235" i="7"/>
  <c r="AO234" i="7"/>
  <c r="AO233" i="7"/>
  <c r="AO232" i="7"/>
  <c r="AL239" i="7"/>
  <c r="AL238" i="7"/>
  <c r="AL237" i="7"/>
  <c r="AL236" i="7"/>
  <c r="AL235" i="7"/>
  <c r="AL234" i="7"/>
  <c r="AL233" i="7"/>
  <c r="AL232" i="7"/>
  <c r="AI239" i="7"/>
  <c r="AI238" i="7"/>
  <c r="AI237" i="7"/>
  <c r="AI236" i="7"/>
  <c r="AI235" i="7"/>
  <c r="AI234" i="7"/>
  <c r="AI233" i="7"/>
  <c r="AI232" i="7"/>
  <c r="AF239" i="7"/>
  <c r="AF238" i="7"/>
  <c r="AF237" i="7"/>
  <c r="AF236" i="7"/>
  <c r="AF235" i="7"/>
  <c r="AF234" i="7"/>
  <c r="AF233" i="7"/>
  <c r="AF232" i="7"/>
  <c r="AD240" i="7"/>
  <c r="AE240" i="7"/>
  <c r="AG240" i="7"/>
  <c r="AH240" i="7"/>
  <c r="AJ240" i="7"/>
  <c r="AK240" i="7"/>
  <c r="AM240" i="7"/>
  <c r="AN240" i="7"/>
  <c r="AP240" i="7"/>
  <c r="AQ240" i="7"/>
  <c r="AS240" i="7"/>
  <c r="AT240" i="7"/>
  <c r="O35" i="61"/>
  <c r="P35" i="61"/>
  <c r="Q35" i="61"/>
  <c r="R35" i="61"/>
  <c r="S35" i="61"/>
  <c r="T35" i="61"/>
  <c r="U35" i="61"/>
  <c r="V27" i="61"/>
  <c r="V28" i="61"/>
  <c r="V29" i="61"/>
  <c r="V30" i="61"/>
  <c r="V31" i="61"/>
  <c r="V32" i="61"/>
  <c r="V33" i="61"/>
  <c r="V34" i="61"/>
  <c r="D255" i="58"/>
  <c r="D254" i="58"/>
  <c r="D253" i="58"/>
  <c r="D252" i="58"/>
  <c r="D251" i="58"/>
  <c r="D250" i="58"/>
  <c r="C303" i="32"/>
  <c r="E303" i="32"/>
  <c r="F303" i="32"/>
  <c r="B303" i="32"/>
  <c r="D302" i="32"/>
  <c r="D301" i="32"/>
  <c r="D300" i="32"/>
  <c r="D299" i="32"/>
  <c r="D298" i="32"/>
  <c r="D297" i="32"/>
  <c r="D296" i="32"/>
  <c r="D295" i="32"/>
  <c r="AJ323" i="40"/>
  <c r="AJ322" i="40"/>
  <c r="AJ321" i="40"/>
  <c r="AJ320" i="40"/>
  <c r="AJ319" i="40"/>
  <c r="AJ318" i="40"/>
  <c r="AJ317" i="40"/>
  <c r="AJ316" i="40"/>
  <c r="AJ315" i="40"/>
  <c r="AJ314" i="40"/>
  <c r="AJ313" i="40"/>
  <c r="AD323" i="40"/>
  <c r="AD322" i="40"/>
  <c r="AD321" i="40"/>
  <c r="AD320" i="40"/>
  <c r="AD319" i="40"/>
  <c r="AD318" i="40"/>
  <c r="AD317" i="40"/>
  <c r="AD316" i="40"/>
  <c r="AD315" i="40"/>
  <c r="AD314" i="40"/>
  <c r="AD313" i="40"/>
  <c r="I323" i="40"/>
  <c r="H323" i="40"/>
  <c r="I322" i="40"/>
  <c r="H322" i="40"/>
  <c r="I321" i="40"/>
  <c r="H321" i="40"/>
  <c r="I320" i="40"/>
  <c r="H320" i="40"/>
  <c r="I319" i="40"/>
  <c r="H319" i="40"/>
  <c r="I317" i="40"/>
  <c r="H317" i="40"/>
  <c r="I316" i="40"/>
  <c r="H316" i="40"/>
  <c r="H315" i="40"/>
  <c r="D323" i="40"/>
  <c r="D322" i="40"/>
  <c r="D321" i="40"/>
  <c r="D320" i="40"/>
  <c r="D319" i="40"/>
  <c r="D318" i="40"/>
  <c r="D317" i="40"/>
  <c r="D316" i="40"/>
  <c r="D315" i="40"/>
  <c r="D314" i="40"/>
  <c r="D313" i="40"/>
  <c r="K361" i="27"/>
  <c r="K360" i="27"/>
  <c r="K359" i="27"/>
  <c r="K358" i="27"/>
  <c r="K357" i="27"/>
  <c r="K356" i="27"/>
  <c r="K355" i="27"/>
  <c r="K354" i="27"/>
  <c r="K353" i="27"/>
  <c r="K352" i="27"/>
  <c r="K351" i="27"/>
  <c r="K350" i="27"/>
  <c r="E361" i="27"/>
  <c r="E360" i="27"/>
  <c r="E359" i="27"/>
  <c r="E358" i="27"/>
  <c r="E357" i="27"/>
  <c r="E356" i="27"/>
  <c r="E355" i="27"/>
  <c r="E354" i="27"/>
  <c r="E353" i="27"/>
  <c r="E352" i="27"/>
  <c r="E351" i="27"/>
  <c r="E350" i="27"/>
  <c r="O362" i="27"/>
  <c r="AZ53" i="27" s="1"/>
  <c r="P362" i="27"/>
  <c r="BA53" i="27" s="1"/>
  <c r="R362" i="27"/>
  <c r="BC53" i="27" s="1"/>
  <c r="S362" i="27"/>
  <c r="BD53" i="27" s="1"/>
  <c r="U362" i="27"/>
  <c r="V362" i="27"/>
  <c r="Q361" i="27"/>
  <c r="Q360" i="27"/>
  <c r="Q359" i="27"/>
  <c r="Q358" i="27"/>
  <c r="Q357" i="27"/>
  <c r="Q356" i="27"/>
  <c r="Q355" i="27"/>
  <c r="Q354" i="27"/>
  <c r="Q353" i="27"/>
  <c r="Q352" i="27"/>
  <c r="Q351" i="27"/>
  <c r="Q350" i="27"/>
  <c r="T361" i="27"/>
  <c r="T360" i="27"/>
  <c r="T359" i="27"/>
  <c r="T358" i="27"/>
  <c r="T357" i="27"/>
  <c r="T356" i="27"/>
  <c r="T355" i="27"/>
  <c r="T354" i="27"/>
  <c r="T353" i="27"/>
  <c r="T352" i="27"/>
  <c r="T351" i="27"/>
  <c r="T350" i="27"/>
  <c r="O146" i="27"/>
  <c r="AZ24" i="27" s="1"/>
  <c r="P146" i="27"/>
  <c r="BA24" i="27" s="1"/>
  <c r="R146" i="27"/>
  <c r="BC24" i="27" s="1"/>
  <c r="S146" i="27"/>
  <c r="BD24" i="27" s="1"/>
  <c r="U146" i="27"/>
  <c r="T145" i="27"/>
  <c r="T144" i="27"/>
  <c r="T143" i="27"/>
  <c r="T142" i="27"/>
  <c r="T141" i="27"/>
  <c r="T140" i="27"/>
  <c r="T139" i="27"/>
  <c r="Q145" i="27"/>
  <c r="Q144" i="27"/>
  <c r="Q143" i="27"/>
  <c r="Q142" i="27"/>
  <c r="Q141" i="27"/>
  <c r="Q140" i="27"/>
  <c r="Q139" i="27"/>
  <c r="E145" i="27"/>
  <c r="E144" i="27"/>
  <c r="E143" i="27"/>
  <c r="E142" i="27"/>
  <c r="E141" i="27"/>
  <c r="E140" i="27"/>
  <c r="E139" i="27"/>
  <c r="O148" i="30"/>
  <c r="P148" i="30"/>
  <c r="K362" i="28"/>
  <c r="K361" i="28"/>
  <c r="K360" i="28"/>
  <c r="K359" i="28"/>
  <c r="K358" i="28"/>
  <c r="K357" i="28"/>
  <c r="K356" i="28"/>
  <c r="K355" i="28"/>
  <c r="K354" i="28"/>
  <c r="K353" i="28"/>
  <c r="K352" i="28"/>
  <c r="K351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H141" i="28"/>
  <c r="H142" i="28"/>
  <c r="H143" i="28"/>
  <c r="H144" i="28"/>
  <c r="H145" i="28"/>
  <c r="H146" i="28"/>
  <c r="E141" i="28"/>
  <c r="E142" i="28"/>
  <c r="E143" i="28"/>
  <c r="E144" i="28"/>
  <c r="E145" i="28"/>
  <c r="E146" i="28"/>
  <c r="AZ82" i="27" l="1"/>
  <c r="T146" i="27"/>
  <c r="BE24" i="27" s="1"/>
  <c r="BD82" i="27"/>
  <c r="T309" i="27"/>
  <c r="BE47" i="27" s="1"/>
  <c r="AF240" i="7"/>
  <c r="M154" i="40"/>
  <c r="Q362" i="27"/>
  <c r="BB53" i="27" s="1"/>
  <c r="BA82" i="27"/>
  <c r="D303" i="32"/>
  <c r="J154" i="40"/>
  <c r="AZ85" i="27"/>
  <c r="Y385" i="25"/>
  <c r="W385" i="25"/>
  <c r="AL240" i="7"/>
  <c r="BC82" i="27"/>
  <c r="AZ76" i="27"/>
  <c r="BD85" i="27"/>
  <c r="BC85" i="27"/>
  <c r="D256" i="58"/>
  <c r="BA85" i="27"/>
  <c r="T362" i="27"/>
  <c r="BE53" i="27" s="1"/>
  <c r="BE82" i="27" s="1"/>
  <c r="AI240" i="7"/>
  <c r="AO240" i="7"/>
  <c r="AR240" i="7"/>
  <c r="BC76" i="27"/>
  <c r="N168" i="27"/>
  <c r="Q168" i="27"/>
  <c r="BB27" i="27" s="1"/>
  <c r="T168" i="27"/>
  <c r="BE27" i="27" s="1"/>
  <c r="Q105" i="27"/>
  <c r="BB18" i="27" s="1"/>
  <c r="T105" i="27"/>
  <c r="BE18" i="27" s="1"/>
  <c r="BE76" i="27" s="1"/>
  <c r="Q146" i="27"/>
  <c r="BB24" i="27" s="1"/>
  <c r="BB82" i="27" s="1"/>
  <c r="Q384" i="27"/>
  <c r="BB56" i="27" s="1"/>
  <c r="T384" i="27"/>
  <c r="BE56" i="27" s="1"/>
  <c r="Q309" i="27"/>
  <c r="BB47" i="27" s="1"/>
  <c r="S154" i="40"/>
  <c r="P154" i="40"/>
  <c r="C25" i="43"/>
  <c r="E25" i="43"/>
  <c r="F25" i="43"/>
  <c r="B25" i="43"/>
  <c r="O16" i="61"/>
  <c r="P16" i="61"/>
  <c r="Q16" i="61"/>
  <c r="R16" i="61"/>
  <c r="S16" i="61"/>
  <c r="T16" i="61"/>
  <c r="V8" i="61"/>
  <c r="V9" i="61"/>
  <c r="V10" i="61"/>
  <c r="V11" i="61"/>
  <c r="V12" i="61"/>
  <c r="V13" i="61"/>
  <c r="V14" i="61"/>
  <c r="V15" i="61"/>
  <c r="X44" i="27"/>
  <c r="P374" i="40"/>
  <c r="P373" i="40"/>
  <c r="P372" i="40"/>
  <c r="P371" i="40"/>
  <c r="P370" i="40"/>
  <c r="P369" i="40"/>
  <c r="P368" i="40"/>
  <c r="P367" i="40"/>
  <c r="P366" i="40"/>
  <c r="P365" i="40"/>
  <c r="P364" i="40"/>
  <c r="K358" i="40"/>
  <c r="L358" i="40"/>
  <c r="N358" i="40"/>
  <c r="O358" i="40"/>
  <c r="Q358" i="40"/>
  <c r="R358" i="40"/>
  <c r="T358" i="40"/>
  <c r="P357" i="40"/>
  <c r="P356" i="40"/>
  <c r="P355" i="40"/>
  <c r="P354" i="40"/>
  <c r="P353" i="40"/>
  <c r="P352" i="40"/>
  <c r="P351" i="40"/>
  <c r="P350" i="40"/>
  <c r="P349" i="40"/>
  <c r="P348" i="40"/>
  <c r="P347" i="40"/>
  <c r="M357" i="40"/>
  <c r="M356" i="40"/>
  <c r="M355" i="40"/>
  <c r="M354" i="40"/>
  <c r="M353" i="40"/>
  <c r="M352" i="40"/>
  <c r="M351" i="40"/>
  <c r="M350" i="40"/>
  <c r="M349" i="40"/>
  <c r="M348" i="40"/>
  <c r="M347" i="40"/>
  <c r="K341" i="40"/>
  <c r="L341" i="40"/>
  <c r="N341" i="40"/>
  <c r="O341" i="40"/>
  <c r="Q341" i="40"/>
  <c r="R341" i="40"/>
  <c r="T341" i="40"/>
  <c r="M340" i="40"/>
  <c r="M339" i="40"/>
  <c r="M338" i="40"/>
  <c r="M337" i="40"/>
  <c r="M336" i="40"/>
  <c r="M335" i="40"/>
  <c r="M334" i="40"/>
  <c r="M333" i="40"/>
  <c r="M332" i="40"/>
  <c r="M331" i="40"/>
  <c r="M330" i="40"/>
  <c r="P340" i="40"/>
  <c r="P339" i="40"/>
  <c r="P338" i="40"/>
  <c r="P337" i="40"/>
  <c r="P336" i="40"/>
  <c r="P335" i="40"/>
  <c r="P334" i="40"/>
  <c r="P333" i="40"/>
  <c r="P332" i="40"/>
  <c r="P331" i="40"/>
  <c r="P330" i="40"/>
  <c r="K324" i="40"/>
  <c r="L324" i="40"/>
  <c r="N324" i="40"/>
  <c r="O324" i="40"/>
  <c r="Q324" i="40"/>
  <c r="R324" i="40"/>
  <c r="T324" i="40"/>
  <c r="U324" i="40"/>
  <c r="M323" i="40"/>
  <c r="M322" i="40"/>
  <c r="M321" i="40"/>
  <c r="M320" i="40"/>
  <c r="M319" i="40"/>
  <c r="M318" i="40"/>
  <c r="M317" i="40"/>
  <c r="M316" i="40"/>
  <c r="M315" i="40"/>
  <c r="M314" i="40"/>
  <c r="M313" i="40"/>
  <c r="P323" i="40"/>
  <c r="P322" i="40"/>
  <c r="P321" i="40"/>
  <c r="P320" i="40"/>
  <c r="P319" i="40"/>
  <c r="P318" i="40"/>
  <c r="P317" i="40"/>
  <c r="P316" i="40"/>
  <c r="P315" i="40"/>
  <c r="P314" i="40"/>
  <c r="P313" i="40"/>
  <c r="W228" i="40"/>
  <c r="J222" i="40"/>
  <c r="K222" i="40"/>
  <c r="L222" i="40"/>
  <c r="M222" i="40"/>
  <c r="N222" i="40"/>
  <c r="O222" i="40"/>
  <c r="P222" i="40"/>
  <c r="Q222" i="40"/>
  <c r="R222" i="40"/>
  <c r="T222" i="40"/>
  <c r="U222" i="40"/>
  <c r="J205" i="40"/>
  <c r="K205" i="40"/>
  <c r="L205" i="40"/>
  <c r="M205" i="40"/>
  <c r="N205" i="40"/>
  <c r="O205" i="40"/>
  <c r="P205" i="40"/>
  <c r="Q205" i="40"/>
  <c r="R205" i="40"/>
  <c r="T205" i="40"/>
  <c r="W24" i="40"/>
  <c r="AN154" i="40"/>
  <c r="AO154" i="40"/>
  <c r="AP154" i="40"/>
  <c r="AQ154" i="40"/>
  <c r="AR154" i="40"/>
  <c r="AS154" i="40"/>
  <c r="AT154" i="40"/>
  <c r="AU154" i="40"/>
  <c r="AN222" i="40"/>
  <c r="AO222" i="40"/>
  <c r="AP222" i="40"/>
  <c r="AQ222" i="40"/>
  <c r="AR222" i="40"/>
  <c r="AS222" i="40"/>
  <c r="AT222" i="40"/>
  <c r="AU222" i="40"/>
  <c r="AN358" i="40"/>
  <c r="AO358" i="40"/>
  <c r="AP358" i="40"/>
  <c r="AQ358" i="40"/>
  <c r="AR358" i="40"/>
  <c r="AS358" i="40"/>
  <c r="AT358" i="40"/>
  <c r="AU358" i="40"/>
  <c r="AV358" i="40"/>
  <c r="AN341" i="40"/>
  <c r="AO341" i="40"/>
  <c r="AQ341" i="40"/>
  <c r="AR341" i="40"/>
  <c r="AT341" i="40"/>
  <c r="AU341" i="40"/>
  <c r="AN324" i="40"/>
  <c r="AO324" i="40"/>
  <c r="AQ324" i="40"/>
  <c r="AR324" i="40"/>
  <c r="AT324" i="40"/>
  <c r="AU324" i="40"/>
  <c r="AN307" i="40"/>
  <c r="AO307" i="40"/>
  <c r="AQ307" i="40"/>
  <c r="AR307" i="40"/>
  <c r="AT307" i="40"/>
  <c r="AU307" i="40"/>
  <c r="AS306" i="40"/>
  <c r="AS305" i="40"/>
  <c r="AS304" i="40"/>
  <c r="AS303" i="40"/>
  <c r="AS302" i="40"/>
  <c r="AS301" i="40"/>
  <c r="AS300" i="40"/>
  <c r="AS299" i="40"/>
  <c r="AS298" i="40"/>
  <c r="AS297" i="40"/>
  <c r="AS296" i="40"/>
  <c r="AP306" i="40"/>
  <c r="AP305" i="40"/>
  <c r="AP304" i="40"/>
  <c r="AP303" i="40"/>
  <c r="AP302" i="40"/>
  <c r="AP301" i="40"/>
  <c r="AP300" i="40"/>
  <c r="AP299" i="40"/>
  <c r="AP298" i="40"/>
  <c r="AP297" i="40"/>
  <c r="AP296" i="40"/>
  <c r="AS323" i="40"/>
  <c r="AS322" i="40"/>
  <c r="AS321" i="40"/>
  <c r="AS320" i="40"/>
  <c r="AS319" i="40"/>
  <c r="AS318" i="40"/>
  <c r="AS317" i="40"/>
  <c r="AS316" i="40"/>
  <c r="AS315" i="40"/>
  <c r="AS314" i="40"/>
  <c r="AS313" i="40"/>
  <c r="AP323" i="40"/>
  <c r="AP322" i="40"/>
  <c r="AP321" i="40"/>
  <c r="AP320" i="40"/>
  <c r="AP319" i="40"/>
  <c r="AP318" i="40"/>
  <c r="AP317" i="40"/>
  <c r="AP316" i="40"/>
  <c r="AP315" i="40"/>
  <c r="AP314" i="40"/>
  <c r="AP313" i="40"/>
  <c r="AS340" i="40"/>
  <c r="AS339" i="40"/>
  <c r="AS338" i="40"/>
  <c r="AS337" i="40"/>
  <c r="AS336" i="40"/>
  <c r="AS335" i="40"/>
  <c r="AS334" i="40"/>
  <c r="AS333" i="40"/>
  <c r="AS332" i="40"/>
  <c r="AS331" i="40"/>
  <c r="AS330" i="40"/>
  <c r="AP340" i="40"/>
  <c r="AP339" i="40"/>
  <c r="AP338" i="40"/>
  <c r="AP337" i="40"/>
  <c r="AP336" i="40"/>
  <c r="AP335" i="40"/>
  <c r="AP334" i="40"/>
  <c r="AP333" i="40"/>
  <c r="AP332" i="40"/>
  <c r="AP331" i="40"/>
  <c r="AP330" i="40"/>
  <c r="AY357" i="40"/>
  <c r="AY355" i="40"/>
  <c r="AY353" i="40"/>
  <c r="AY351" i="40"/>
  <c r="AY349" i="40"/>
  <c r="AY347" i="40"/>
  <c r="AS374" i="40"/>
  <c r="AS373" i="40"/>
  <c r="AS372" i="40"/>
  <c r="AS371" i="40"/>
  <c r="AS370" i="40"/>
  <c r="AS369" i="40"/>
  <c r="AS368" i="40"/>
  <c r="AS367" i="40"/>
  <c r="AS366" i="40"/>
  <c r="AS365" i="40"/>
  <c r="AS364" i="40"/>
  <c r="AP374" i="40"/>
  <c r="AP373" i="40"/>
  <c r="AP372" i="40"/>
  <c r="AP371" i="40"/>
  <c r="AP370" i="40"/>
  <c r="AP369" i="40"/>
  <c r="AP368" i="40"/>
  <c r="AP367" i="40"/>
  <c r="AP366" i="40"/>
  <c r="AP365" i="40"/>
  <c r="AP364" i="40"/>
  <c r="AX374" i="40"/>
  <c r="AW374" i="40"/>
  <c r="AX373" i="40"/>
  <c r="AW373" i="40"/>
  <c r="AX372" i="40"/>
  <c r="AW372" i="40"/>
  <c r="AX371" i="40"/>
  <c r="AW371" i="40"/>
  <c r="AX370" i="40"/>
  <c r="AW370" i="40"/>
  <c r="AX369" i="40"/>
  <c r="AW369" i="40"/>
  <c r="AX368" i="40"/>
  <c r="AW368" i="40"/>
  <c r="AX367" i="40"/>
  <c r="AW367" i="40"/>
  <c r="AX366" i="40"/>
  <c r="AW366" i="40"/>
  <c r="AX365" i="40"/>
  <c r="AW365" i="40"/>
  <c r="AX364" i="40"/>
  <c r="AW364" i="40"/>
  <c r="AX357" i="40"/>
  <c r="AW357" i="40"/>
  <c r="AY356" i="40"/>
  <c r="AX356" i="40"/>
  <c r="AW356" i="40"/>
  <c r="AX355" i="40"/>
  <c r="AW355" i="40"/>
  <c r="AY354" i="40"/>
  <c r="AX354" i="40"/>
  <c r="AW354" i="40"/>
  <c r="AX353" i="40"/>
  <c r="AW353" i="40"/>
  <c r="AY352" i="40"/>
  <c r="AX352" i="40"/>
  <c r="AW352" i="40"/>
  <c r="AX351" i="40"/>
  <c r="AW351" i="40"/>
  <c r="AY350" i="40"/>
  <c r="AX350" i="40"/>
  <c r="AW350" i="40"/>
  <c r="AX349" i="40"/>
  <c r="AW349" i="40"/>
  <c r="AY348" i="40"/>
  <c r="AX348" i="40"/>
  <c r="AW348" i="40"/>
  <c r="AX347" i="40"/>
  <c r="AW347" i="40"/>
  <c r="AX340" i="40"/>
  <c r="AW340" i="40"/>
  <c r="AX339" i="40"/>
  <c r="AW339" i="40"/>
  <c r="AX338" i="40"/>
  <c r="AW338" i="40"/>
  <c r="AX337" i="40"/>
  <c r="AW337" i="40"/>
  <c r="AX336" i="40"/>
  <c r="AW336" i="40"/>
  <c r="AX335" i="40"/>
  <c r="AW335" i="40"/>
  <c r="AX334" i="40"/>
  <c r="AW334" i="40"/>
  <c r="AX333" i="40"/>
  <c r="AW333" i="40"/>
  <c r="AX332" i="40"/>
  <c r="AW332" i="40"/>
  <c r="AX331" i="40"/>
  <c r="AW331" i="40"/>
  <c r="AX330" i="40"/>
  <c r="AW330" i="40"/>
  <c r="AX323" i="40"/>
  <c r="AW323" i="40"/>
  <c r="AX322" i="40"/>
  <c r="AW322" i="40"/>
  <c r="AX321" i="40"/>
  <c r="AW321" i="40"/>
  <c r="AX320" i="40"/>
  <c r="AW320" i="40"/>
  <c r="AX319" i="40"/>
  <c r="AW319" i="40"/>
  <c r="AX318" i="40"/>
  <c r="AW318" i="40"/>
  <c r="AX317" i="40"/>
  <c r="AW317" i="40"/>
  <c r="AX316" i="40"/>
  <c r="AW316" i="40"/>
  <c r="AX315" i="40"/>
  <c r="AW315" i="40"/>
  <c r="AX314" i="40"/>
  <c r="AW314" i="40"/>
  <c r="AX313" i="40"/>
  <c r="AW313" i="40"/>
  <c r="AX306" i="40"/>
  <c r="AW306" i="40"/>
  <c r="AX305" i="40"/>
  <c r="AW305" i="40"/>
  <c r="AX304" i="40"/>
  <c r="AW304" i="40"/>
  <c r="AX303" i="40"/>
  <c r="AW303" i="40"/>
  <c r="AX302" i="40"/>
  <c r="AW302" i="40"/>
  <c r="AX301" i="40"/>
  <c r="AW301" i="40"/>
  <c r="AX300" i="40"/>
  <c r="AW300" i="40"/>
  <c r="AX299" i="40"/>
  <c r="AW299" i="40"/>
  <c r="AX298" i="40"/>
  <c r="AW298" i="40"/>
  <c r="AX297" i="40"/>
  <c r="AW297" i="40"/>
  <c r="AX296" i="40"/>
  <c r="AW296" i="40"/>
  <c r="AX289" i="40"/>
  <c r="AW289" i="40"/>
  <c r="AX288" i="40"/>
  <c r="AW288" i="40"/>
  <c r="AX287" i="40"/>
  <c r="AW287" i="40"/>
  <c r="AX286" i="40"/>
  <c r="AW286" i="40"/>
  <c r="AX285" i="40"/>
  <c r="AW285" i="40"/>
  <c r="AX284" i="40"/>
  <c r="AW284" i="40"/>
  <c r="AX283" i="40"/>
  <c r="AW283" i="40"/>
  <c r="AX282" i="40"/>
  <c r="AW282" i="40"/>
  <c r="AX281" i="40"/>
  <c r="AW281" i="40"/>
  <c r="AX280" i="40"/>
  <c r="AW280" i="40"/>
  <c r="AX279" i="40"/>
  <c r="AW279" i="40"/>
  <c r="AX272" i="40"/>
  <c r="AW272" i="40"/>
  <c r="AX271" i="40"/>
  <c r="AW271" i="40"/>
  <c r="AX270" i="40"/>
  <c r="AW270" i="40"/>
  <c r="AX269" i="40"/>
  <c r="AW269" i="40"/>
  <c r="AX268" i="40"/>
  <c r="AW268" i="40"/>
  <c r="AX267" i="40"/>
  <c r="AW267" i="40"/>
  <c r="AX266" i="40"/>
  <c r="AW266" i="40"/>
  <c r="AX265" i="40"/>
  <c r="AW265" i="40"/>
  <c r="AX264" i="40"/>
  <c r="AW264" i="40"/>
  <c r="AX263" i="40"/>
  <c r="AW263" i="40"/>
  <c r="AX262" i="40"/>
  <c r="AW262" i="40"/>
  <c r="AX255" i="40"/>
  <c r="AW255" i="40"/>
  <c r="AX254" i="40"/>
  <c r="AW254" i="40"/>
  <c r="AX253" i="40"/>
  <c r="AW253" i="40"/>
  <c r="AX252" i="40"/>
  <c r="AW252" i="40"/>
  <c r="AX251" i="40"/>
  <c r="AW251" i="40"/>
  <c r="AX250" i="40"/>
  <c r="AW250" i="40"/>
  <c r="AX249" i="40"/>
  <c r="AW249" i="40"/>
  <c r="AX248" i="40"/>
  <c r="AW248" i="40"/>
  <c r="AX247" i="40"/>
  <c r="AW247" i="40"/>
  <c r="AX246" i="40"/>
  <c r="AW246" i="40"/>
  <c r="AX245" i="40"/>
  <c r="AW245" i="40"/>
  <c r="AX238" i="40"/>
  <c r="AW238" i="40"/>
  <c r="AX237" i="40"/>
  <c r="AW237" i="40"/>
  <c r="AX236" i="40"/>
  <c r="AW236" i="40"/>
  <c r="AX235" i="40"/>
  <c r="AW235" i="40"/>
  <c r="AX234" i="40"/>
  <c r="AW234" i="40"/>
  <c r="AX233" i="40"/>
  <c r="AW233" i="40"/>
  <c r="AX232" i="40"/>
  <c r="AW232" i="40"/>
  <c r="AX231" i="40"/>
  <c r="AW231" i="40"/>
  <c r="AX230" i="40"/>
  <c r="AW230" i="40"/>
  <c r="AX229" i="40"/>
  <c r="AW229" i="40"/>
  <c r="AX228" i="40"/>
  <c r="AW228" i="40"/>
  <c r="AX221" i="40"/>
  <c r="AW221" i="40"/>
  <c r="AX220" i="40"/>
  <c r="AW220" i="40"/>
  <c r="AX219" i="40"/>
  <c r="AW219" i="40"/>
  <c r="AX218" i="40"/>
  <c r="AW218" i="40"/>
  <c r="AX217" i="40"/>
  <c r="AW217" i="40"/>
  <c r="AX216" i="40"/>
  <c r="AW216" i="40"/>
  <c r="AX215" i="40"/>
  <c r="AW215" i="40"/>
  <c r="AX214" i="40"/>
  <c r="AW214" i="40"/>
  <c r="AX213" i="40"/>
  <c r="AW213" i="40"/>
  <c r="AX212" i="40"/>
  <c r="AW212" i="40"/>
  <c r="AX211" i="40"/>
  <c r="AW211" i="40"/>
  <c r="AX204" i="40"/>
  <c r="AW204" i="40"/>
  <c r="AX203" i="40"/>
  <c r="AW203" i="40"/>
  <c r="AX202" i="40"/>
  <c r="AW202" i="40"/>
  <c r="AX201" i="40"/>
  <c r="AW201" i="40"/>
  <c r="AX200" i="40"/>
  <c r="AW200" i="40"/>
  <c r="AX199" i="40"/>
  <c r="AW199" i="40"/>
  <c r="AX198" i="40"/>
  <c r="AW198" i="40"/>
  <c r="AX197" i="40"/>
  <c r="AW197" i="40"/>
  <c r="AX196" i="40"/>
  <c r="AW196" i="40"/>
  <c r="AX195" i="40"/>
  <c r="AW195" i="40"/>
  <c r="AX194" i="40"/>
  <c r="AW194" i="40"/>
  <c r="AX187" i="40"/>
  <c r="AW187" i="40"/>
  <c r="AX186" i="40"/>
  <c r="AW186" i="40"/>
  <c r="AX185" i="40"/>
  <c r="AW185" i="40"/>
  <c r="AX184" i="40"/>
  <c r="AW184" i="40"/>
  <c r="AX183" i="40"/>
  <c r="AW183" i="40"/>
  <c r="AX182" i="40"/>
  <c r="AW182" i="40"/>
  <c r="AX181" i="40"/>
  <c r="AW181" i="40"/>
  <c r="AX180" i="40"/>
  <c r="AW180" i="40"/>
  <c r="AX179" i="40"/>
  <c r="AW179" i="40"/>
  <c r="AX178" i="40"/>
  <c r="AW178" i="40"/>
  <c r="AX177" i="40"/>
  <c r="AW177" i="40"/>
  <c r="AX170" i="40"/>
  <c r="AW170" i="40"/>
  <c r="AX169" i="40"/>
  <c r="AW169" i="40"/>
  <c r="AX168" i="40"/>
  <c r="AW168" i="40"/>
  <c r="AX167" i="40"/>
  <c r="AW167" i="40"/>
  <c r="AX166" i="40"/>
  <c r="AW166" i="40"/>
  <c r="AX165" i="40"/>
  <c r="AW165" i="40"/>
  <c r="AX164" i="40"/>
  <c r="AW164" i="40"/>
  <c r="AX163" i="40"/>
  <c r="AW163" i="40"/>
  <c r="AX162" i="40"/>
  <c r="AW162" i="40"/>
  <c r="AX161" i="40"/>
  <c r="AW161" i="40"/>
  <c r="AX160" i="40"/>
  <c r="AW160" i="40"/>
  <c r="AX153" i="40"/>
  <c r="AW153" i="40"/>
  <c r="AX152" i="40"/>
  <c r="AW152" i="40"/>
  <c r="AX151" i="40"/>
  <c r="AW151" i="40"/>
  <c r="AX150" i="40"/>
  <c r="AW150" i="40"/>
  <c r="AX149" i="40"/>
  <c r="AW149" i="40"/>
  <c r="AX148" i="40"/>
  <c r="AW148" i="40"/>
  <c r="AX147" i="40"/>
  <c r="AW147" i="40"/>
  <c r="AX146" i="40"/>
  <c r="AW146" i="40"/>
  <c r="AX145" i="40"/>
  <c r="AW145" i="40"/>
  <c r="AX144" i="40"/>
  <c r="AW144" i="40"/>
  <c r="AX143" i="40"/>
  <c r="AW143" i="40"/>
  <c r="AX136" i="40"/>
  <c r="AW136" i="40"/>
  <c r="AX135" i="40"/>
  <c r="AW135" i="40"/>
  <c r="AX134" i="40"/>
  <c r="AW134" i="40"/>
  <c r="AX133" i="40"/>
  <c r="AW133" i="40"/>
  <c r="AX132" i="40"/>
  <c r="AW132" i="40"/>
  <c r="AX131" i="40"/>
  <c r="AW131" i="40"/>
  <c r="AX130" i="40"/>
  <c r="AW130" i="40"/>
  <c r="AX129" i="40"/>
  <c r="AW129" i="40"/>
  <c r="AX128" i="40"/>
  <c r="AW128" i="40"/>
  <c r="AX127" i="40"/>
  <c r="AW127" i="40"/>
  <c r="AX126" i="40"/>
  <c r="AW126" i="40"/>
  <c r="AX119" i="40"/>
  <c r="AW119" i="40"/>
  <c r="AX118" i="40"/>
  <c r="AW118" i="40"/>
  <c r="AX117" i="40"/>
  <c r="AW117" i="40"/>
  <c r="AX116" i="40"/>
  <c r="AW116" i="40"/>
  <c r="AX115" i="40"/>
  <c r="AW115" i="40"/>
  <c r="AX114" i="40"/>
  <c r="AW114" i="40"/>
  <c r="AX113" i="40"/>
  <c r="AW113" i="40"/>
  <c r="AX112" i="40"/>
  <c r="AW112" i="40"/>
  <c r="AX111" i="40"/>
  <c r="AW111" i="40"/>
  <c r="AX110" i="40"/>
  <c r="AW110" i="40"/>
  <c r="AX109" i="40"/>
  <c r="AW109" i="40"/>
  <c r="AX102" i="40"/>
  <c r="AW102" i="40"/>
  <c r="AX101" i="40"/>
  <c r="AW101" i="40"/>
  <c r="AX100" i="40"/>
  <c r="AW100" i="40"/>
  <c r="AX99" i="40"/>
  <c r="AW99" i="40"/>
  <c r="AX98" i="40"/>
  <c r="AW98" i="40"/>
  <c r="AX97" i="40"/>
  <c r="AW97" i="40"/>
  <c r="AX96" i="40"/>
  <c r="AW96" i="40"/>
  <c r="AX95" i="40"/>
  <c r="AW95" i="40"/>
  <c r="AX94" i="40"/>
  <c r="AW94" i="40"/>
  <c r="AX93" i="40"/>
  <c r="AW93" i="40"/>
  <c r="AX92" i="40"/>
  <c r="AW92" i="40"/>
  <c r="AX85" i="40"/>
  <c r="AW85" i="40"/>
  <c r="AX84" i="40"/>
  <c r="AW84" i="40"/>
  <c r="AX83" i="40"/>
  <c r="AW83" i="40"/>
  <c r="AX82" i="40"/>
  <c r="AW82" i="40"/>
  <c r="AX81" i="40"/>
  <c r="AW81" i="40"/>
  <c r="AX80" i="40"/>
  <c r="AW80" i="40"/>
  <c r="AX79" i="40"/>
  <c r="AW79" i="40"/>
  <c r="AX78" i="40"/>
  <c r="AW78" i="40"/>
  <c r="AX77" i="40"/>
  <c r="AW77" i="40"/>
  <c r="AX76" i="40"/>
  <c r="AW76" i="40"/>
  <c r="AX75" i="40"/>
  <c r="AW75" i="40"/>
  <c r="AX68" i="40"/>
  <c r="AW68" i="40"/>
  <c r="AX67" i="40"/>
  <c r="AW67" i="40"/>
  <c r="AX66" i="40"/>
  <c r="AW66" i="40"/>
  <c r="AX65" i="40"/>
  <c r="AW65" i="40"/>
  <c r="AX64" i="40"/>
  <c r="AW64" i="40"/>
  <c r="AX63" i="40"/>
  <c r="AW63" i="40"/>
  <c r="AX62" i="40"/>
  <c r="AW62" i="40"/>
  <c r="AX61" i="40"/>
  <c r="AW61" i="40"/>
  <c r="AX60" i="40"/>
  <c r="AW60" i="40"/>
  <c r="AX59" i="40"/>
  <c r="AW59" i="40"/>
  <c r="AX58" i="40"/>
  <c r="AW58" i="40"/>
  <c r="AX51" i="40"/>
  <c r="AW51" i="40"/>
  <c r="AX50" i="40"/>
  <c r="AW50" i="40"/>
  <c r="AX49" i="40"/>
  <c r="AW49" i="40"/>
  <c r="AX48" i="40"/>
  <c r="AW48" i="40"/>
  <c r="AX47" i="40"/>
  <c r="AW47" i="40"/>
  <c r="AX46" i="40"/>
  <c r="AW46" i="40"/>
  <c r="AX45" i="40"/>
  <c r="AW45" i="40"/>
  <c r="AX44" i="40"/>
  <c r="AW44" i="40"/>
  <c r="AX43" i="40"/>
  <c r="AW43" i="40"/>
  <c r="AX42" i="40"/>
  <c r="AW42" i="40"/>
  <c r="AX41" i="40"/>
  <c r="AW41" i="40"/>
  <c r="AX34" i="40"/>
  <c r="AW34" i="40"/>
  <c r="AX33" i="40"/>
  <c r="AW33" i="40"/>
  <c r="AX32" i="40"/>
  <c r="AW32" i="40"/>
  <c r="AX31" i="40"/>
  <c r="AW31" i="40"/>
  <c r="AX30" i="40"/>
  <c r="AW30" i="40"/>
  <c r="AX29" i="40"/>
  <c r="AW29" i="40"/>
  <c r="AX28" i="40"/>
  <c r="AW28" i="40"/>
  <c r="AX27" i="40"/>
  <c r="AW27" i="40"/>
  <c r="AX26" i="40"/>
  <c r="AW26" i="40"/>
  <c r="AX25" i="40"/>
  <c r="AW25" i="40"/>
  <c r="AX24" i="40"/>
  <c r="AW24" i="40"/>
  <c r="AW8" i="40"/>
  <c r="AX8" i="40"/>
  <c r="AW9" i="40"/>
  <c r="AX9" i="40"/>
  <c r="AW10" i="40"/>
  <c r="AX10" i="40"/>
  <c r="AW11" i="40"/>
  <c r="AX11" i="40"/>
  <c r="AW12" i="40"/>
  <c r="AX12" i="40"/>
  <c r="AW13" i="40"/>
  <c r="AX13" i="40"/>
  <c r="AW14" i="40"/>
  <c r="AX14" i="40"/>
  <c r="AW15" i="40"/>
  <c r="AX15" i="40"/>
  <c r="AW16" i="40"/>
  <c r="AX16" i="40"/>
  <c r="AW17" i="40"/>
  <c r="AX17" i="40"/>
  <c r="AX7" i="40"/>
  <c r="AW7" i="40"/>
  <c r="AJ18" i="40"/>
  <c r="AK18" i="40"/>
  <c r="AL18" i="40"/>
  <c r="AN18" i="40"/>
  <c r="AO18" i="40"/>
  <c r="AQ18" i="40"/>
  <c r="AR18" i="40"/>
  <c r="AT18" i="40"/>
  <c r="AU18" i="40"/>
  <c r="AS17" i="40"/>
  <c r="AS16" i="40"/>
  <c r="AS15" i="40"/>
  <c r="AS14" i="40"/>
  <c r="AS13" i="40"/>
  <c r="AS12" i="40"/>
  <c r="AS11" i="40"/>
  <c r="AS10" i="40"/>
  <c r="AS9" i="40"/>
  <c r="AS8" i="40"/>
  <c r="AS7" i="40"/>
  <c r="AP17" i="40"/>
  <c r="AP16" i="40"/>
  <c r="AP15" i="40"/>
  <c r="AP14" i="40"/>
  <c r="AP13" i="40"/>
  <c r="AP12" i="40"/>
  <c r="AP11" i="40"/>
  <c r="AP10" i="40"/>
  <c r="AP9" i="40"/>
  <c r="AP8" i="40"/>
  <c r="AP7" i="40"/>
  <c r="W7" i="40"/>
  <c r="W362" i="25"/>
  <c r="W361" i="25"/>
  <c r="W360" i="25"/>
  <c r="W359" i="25"/>
  <c r="W358" i="25"/>
  <c r="W357" i="25"/>
  <c r="W356" i="25"/>
  <c r="W355" i="25"/>
  <c r="W354" i="25"/>
  <c r="W353" i="25"/>
  <c r="W352" i="25"/>
  <c r="W351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E146" i="25"/>
  <c r="E145" i="25"/>
  <c r="E144" i="25"/>
  <c r="E143" i="25"/>
  <c r="E142" i="25"/>
  <c r="E141" i="25"/>
  <c r="E140" i="25"/>
  <c r="H146" i="25"/>
  <c r="H145" i="25"/>
  <c r="H144" i="25"/>
  <c r="H143" i="25"/>
  <c r="H142" i="25"/>
  <c r="H141" i="25"/>
  <c r="H140" i="25"/>
  <c r="K146" i="25"/>
  <c r="K145" i="25"/>
  <c r="K144" i="25"/>
  <c r="K143" i="25"/>
  <c r="K142" i="25"/>
  <c r="K141" i="25"/>
  <c r="K140" i="25"/>
  <c r="AP307" i="40" l="1"/>
  <c r="P324" i="40"/>
  <c r="P358" i="40"/>
  <c r="AW385" i="40"/>
  <c r="AX385" i="40"/>
  <c r="AX389" i="40"/>
  <c r="AX393" i="40"/>
  <c r="AW386" i="40"/>
  <c r="AW205" i="40"/>
  <c r="AS341" i="40"/>
  <c r="AX386" i="40"/>
  <c r="AX205" i="40"/>
  <c r="AP324" i="40"/>
  <c r="AW387" i="40"/>
  <c r="AX387" i="40"/>
  <c r="AX391" i="40"/>
  <c r="AP341" i="40"/>
  <c r="M358" i="40"/>
  <c r="AS18" i="40"/>
  <c r="AW384" i="40"/>
  <c r="AW388" i="40"/>
  <c r="AW392" i="40"/>
  <c r="AP18" i="40"/>
  <c r="AX384" i="40"/>
  <c r="AX395" i="40" s="1"/>
  <c r="AX388" i="40"/>
  <c r="AX392" i="40"/>
  <c r="AS324" i="40"/>
  <c r="P341" i="40"/>
  <c r="AX390" i="40"/>
  <c r="AW389" i="40"/>
  <c r="AW391" i="40"/>
  <c r="AW390" i="40"/>
  <c r="AX394" i="40"/>
  <c r="AW394" i="40"/>
  <c r="AW393" i="40"/>
  <c r="AS307" i="40"/>
  <c r="BE85" i="27"/>
  <c r="AS375" i="40"/>
  <c r="BB85" i="27"/>
  <c r="M341" i="40"/>
  <c r="AP375" i="40"/>
  <c r="P375" i="40"/>
  <c r="BB76" i="27"/>
  <c r="AW222" i="40"/>
  <c r="AX18" i="40"/>
  <c r="M324" i="40"/>
  <c r="AW18" i="40"/>
  <c r="AS59" i="40"/>
  <c r="AS60" i="40"/>
  <c r="AS61" i="40"/>
  <c r="AS62" i="40"/>
  <c r="AS63" i="40"/>
  <c r="AS64" i="40"/>
  <c r="AS65" i="40"/>
  <c r="AS66" i="40"/>
  <c r="AS67" i="40"/>
  <c r="AS68" i="40"/>
  <c r="X214" i="27"/>
  <c r="AC69" i="40"/>
  <c r="AE69" i="40"/>
  <c r="AF69" i="40"/>
  <c r="AH69" i="40"/>
  <c r="AI69" i="40"/>
  <c r="AK69" i="40"/>
  <c r="AL69" i="40"/>
  <c r="AN69" i="40"/>
  <c r="AO69" i="40"/>
  <c r="AQ69" i="40"/>
  <c r="AR69" i="40"/>
  <c r="AT69" i="40"/>
  <c r="AU69" i="40"/>
  <c r="AW69" i="40"/>
  <c r="AX69" i="40"/>
  <c r="AS58" i="40"/>
  <c r="AP68" i="40"/>
  <c r="AP67" i="40"/>
  <c r="AP66" i="40"/>
  <c r="AP65" i="40"/>
  <c r="AP64" i="40"/>
  <c r="AP63" i="40"/>
  <c r="AP62" i="40"/>
  <c r="AP61" i="40"/>
  <c r="AP60" i="40"/>
  <c r="AP59" i="40"/>
  <c r="AP58" i="40"/>
  <c r="AD68" i="40"/>
  <c r="AD67" i="40"/>
  <c r="AD66" i="40"/>
  <c r="AD65" i="40"/>
  <c r="AD64" i="40"/>
  <c r="AD63" i="40"/>
  <c r="AD62" i="40"/>
  <c r="AD61" i="40"/>
  <c r="AD60" i="40"/>
  <c r="AD59" i="40"/>
  <c r="AD58" i="40"/>
  <c r="AG68" i="40"/>
  <c r="AG67" i="40"/>
  <c r="AG66" i="40"/>
  <c r="AG65" i="40"/>
  <c r="AG64" i="40"/>
  <c r="AG63" i="40"/>
  <c r="AG62" i="40"/>
  <c r="AG61" i="40"/>
  <c r="AG58" i="40"/>
  <c r="AJ68" i="40"/>
  <c r="AJ67" i="40"/>
  <c r="AJ66" i="40"/>
  <c r="AJ65" i="40"/>
  <c r="AJ64" i="40"/>
  <c r="AJ63" i="40"/>
  <c r="AJ62" i="40"/>
  <c r="AJ61" i="40"/>
  <c r="AJ60" i="40"/>
  <c r="AJ59" i="40"/>
  <c r="AJ58" i="40"/>
  <c r="E69" i="40"/>
  <c r="F69" i="40"/>
  <c r="H69" i="40"/>
  <c r="I69" i="40"/>
  <c r="K69" i="40"/>
  <c r="L69" i="40"/>
  <c r="N69" i="40"/>
  <c r="O69" i="40"/>
  <c r="Q69" i="40"/>
  <c r="R69" i="40"/>
  <c r="T69" i="40"/>
  <c r="U69" i="40"/>
  <c r="D68" i="40"/>
  <c r="D67" i="40"/>
  <c r="D66" i="40"/>
  <c r="D65" i="40"/>
  <c r="D64" i="40"/>
  <c r="D63" i="40"/>
  <c r="D62" i="40"/>
  <c r="D61" i="40"/>
  <c r="D60" i="40"/>
  <c r="D59" i="40"/>
  <c r="D58" i="40"/>
  <c r="G68" i="40"/>
  <c r="G67" i="40"/>
  <c r="G66" i="40"/>
  <c r="G65" i="40"/>
  <c r="G64" i="40"/>
  <c r="G63" i="40"/>
  <c r="G62" i="40"/>
  <c r="G61" i="40"/>
  <c r="G60" i="40"/>
  <c r="G59" i="40"/>
  <c r="G58" i="40"/>
  <c r="J68" i="40"/>
  <c r="J67" i="40"/>
  <c r="J66" i="40"/>
  <c r="J65" i="40"/>
  <c r="J64" i="40"/>
  <c r="J63" i="40"/>
  <c r="J62" i="40"/>
  <c r="J61" i="40"/>
  <c r="J60" i="40"/>
  <c r="J59" i="40"/>
  <c r="J58" i="40"/>
  <c r="M68" i="40"/>
  <c r="M67" i="40"/>
  <c r="M66" i="40"/>
  <c r="M65" i="40"/>
  <c r="M64" i="40"/>
  <c r="M63" i="40"/>
  <c r="M62" i="40"/>
  <c r="M61" i="40"/>
  <c r="M60" i="40"/>
  <c r="M59" i="40"/>
  <c r="M58" i="40"/>
  <c r="P68" i="40"/>
  <c r="P67" i="40"/>
  <c r="P66" i="40"/>
  <c r="P65" i="40"/>
  <c r="P64" i="40"/>
  <c r="P63" i="40"/>
  <c r="P62" i="40"/>
  <c r="P61" i="40"/>
  <c r="P60" i="40"/>
  <c r="P59" i="40"/>
  <c r="P58" i="40"/>
  <c r="O217" i="27"/>
  <c r="AZ38" i="27" s="1"/>
  <c r="AZ67" i="27" s="1"/>
  <c r="P217" i="27"/>
  <c r="BA38" i="27" s="1"/>
  <c r="BA67" i="27" s="1"/>
  <c r="R217" i="27"/>
  <c r="BC38" i="27" s="1"/>
  <c r="BC67" i="27" s="1"/>
  <c r="S217" i="27"/>
  <c r="BD38" i="27" s="1"/>
  <c r="BD67" i="27" s="1"/>
  <c r="U217" i="27"/>
  <c r="V217" i="27"/>
  <c r="T216" i="27"/>
  <c r="T215" i="27"/>
  <c r="T214" i="27"/>
  <c r="Q216" i="27"/>
  <c r="Q215" i="27"/>
  <c r="Q214" i="27"/>
  <c r="N216" i="27"/>
  <c r="N215" i="27"/>
  <c r="N214" i="27"/>
  <c r="K216" i="27"/>
  <c r="K215" i="27"/>
  <c r="K214" i="27"/>
  <c r="H216" i="27"/>
  <c r="H215" i="27"/>
  <c r="H214" i="27"/>
  <c r="E216" i="27"/>
  <c r="E215" i="27"/>
  <c r="E214" i="27"/>
  <c r="D62" i="57"/>
  <c r="D61" i="57"/>
  <c r="D60" i="57"/>
  <c r="D59" i="57"/>
  <c r="D58" i="57"/>
  <c r="D57" i="57"/>
  <c r="D56" i="57"/>
  <c r="D55" i="57"/>
  <c r="D54" i="57"/>
  <c r="G62" i="57"/>
  <c r="G61" i="57"/>
  <c r="G60" i="57"/>
  <c r="G59" i="57"/>
  <c r="G58" i="57"/>
  <c r="G57" i="57"/>
  <c r="G56" i="57"/>
  <c r="G55" i="57"/>
  <c r="G54" i="57"/>
  <c r="J62" i="57"/>
  <c r="J61" i="57"/>
  <c r="J60" i="57"/>
  <c r="J59" i="57"/>
  <c r="J58" i="57"/>
  <c r="J57" i="57"/>
  <c r="J56" i="57"/>
  <c r="J55" i="57"/>
  <c r="J54" i="57"/>
  <c r="M62" i="57"/>
  <c r="M61" i="57"/>
  <c r="M60" i="57"/>
  <c r="M59" i="57"/>
  <c r="M58" i="57"/>
  <c r="M57" i="57"/>
  <c r="M56" i="57"/>
  <c r="M55" i="57"/>
  <c r="M54" i="57"/>
  <c r="P62" i="57"/>
  <c r="P61" i="57"/>
  <c r="P60" i="57"/>
  <c r="P59" i="57"/>
  <c r="P58" i="57"/>
  <c r="P57" i="57"/>
  <c r="P56" i="57"/>
  <c r="P55" i="57"/>
  <c r="P54" i="57"/>
  <c r="AF63" i="7"/>
  <c r="AF62" i="7"/>
  <c r="AF61" i="7"/>
  <c r="AF60" i="7"/>
  <c r="AF59" i="7"/>
  <c r="AF58" i="7"/>
  <c r="AF57" i="7"/>
  <c r="AF56" i="7"/>
  <c r="AI63" i="7"/>
  <c r="AI62" i="7"/>
  <c r="AI61" i="7"/>
  <c r="AI60" i="7"/>
  <c r="AI59" i="7"/>
  <c r="AI58" i="7"/>
  <c r="AI57" i="7"/>
  <c r="AI56" i="7"/>
  <c r="AL63" i="7"/>
  <c r="AL62" i="7"/>
  <c r="AL61" i="7"/>
  <c r="AL60" i="7"/>
  <c r="AL59" i="7"/>
  <c r="AL58" i="7"/>
  <c r="AL57" i="7"/>
  <c r="AL56" i="7"/>
  <c r="AO63" i="7"/>
  <c r="AO62" i="7"/>
  <c r="AO61" i="7"/>
  <c r="AO60" i="7"/>
  <c r="AO59" i="7"/>
  <c r="AO58" i="7"/>
  <c r="AO57" i="7"/>
  <c r="AO56" i="7"/>
  <c r="AR63" i="7"/>
  <c r="AR62" i="7"/>
  <c r="AR61" i="7"/>
  <c r="AR60" i="7"/>
  <c r="AR59" i="7"/>
  <c r="AR58" i="7"/>
  <c r="AR57" i="7"/>
  <c r="AR56" i="7"/>
  <c r="E42" i="44"/>
  <c r="E41" i="44"/>
  <c r="E40" i="44"/>
  <c r="E39" i="44"/>
  <c r="H42" i="44"/>
  <c r="H41" i="44"/>
  <c r="H40" i="44"/>
  <c r="H39" i="44"/>
  <c r="E217" i="28"/>
  <c r="E216" i="28"/>
  <c r="E215" i="28"/>
  <c r="E217" i="25"/>
  <c r="E216" i="25"/>
  <c r="E215" i="25"/>
  <c r="H217" i="25"/>
  <c r="H216" i="25"/>
  <c r="H215" i="25"/>
  <c r="K217" i="25"/>
  <c r="K216" i="25"/>
  <c r="K215" i="25"/>
  <c r="N217" i="25"/>
  <c r="N216" i="25"/>
  <c r="N215" i="25"/>
  <c r="Q217" i="25"/>
  <c r="Q216" i="25"/>
  <c r="Q215" i="25"/>
  <c r="T217" i="25"/>
  <c r="T216" i="25"/>
  <c r="T215" i="25"/>
  <c r="W217" i="25"/>
  <c r="W216" i="25"/>
  <c r="W215" i="25"/>
  <c r="N31" i="25"/>
  <c r="N30" i="25"/>
  <c r="K31" i="25"/>
  <c r="K30" i="25"/>
  <c r="H31" i="25"/>
  <c r="H30" i="25"/>
  <c r="E31" i="25"/>
  <c r="E30" i="25"/>
  <c r="AP69" i="40" l="1"/>
  <c r="P69" i="40"/>
  <c r="M69" i="40"/>
  <c r="AJ69" i="40"/>
  <c r="AS69" i="40"/>
  <c r="J69" i="40"/>
  <c r="AD69" i="40"/>
  <c r="G69" i="40"/>
  <c r="AW395" i="40"/>
  <c r="AG69" i="40"/>
  <c r="N217" i="27"/>
  <c r="Q217" i="27"/>
  <c r="BB38" i="27" s="1"/>
  <c r="BB67" i="27" s="1"/>
  <c r="T217" i="27"/>
  <c r="BE38" i="27" s="1"/>
  <c r="BE67" i="27" s="1"/>
  <c r="P286" i="57"/>
  <c r="P285" i="57"/>
  <c r="P284" i="57"/>
  <c r="P283" i="57"/>
  <c r="P282" i="57"/>
  <c r="P281" i="57"/>
  <c r="P280" i="57"/>
  <c r="P279" i="57"/>
  <c r="P278" i="57"/>
  <c r="M286" i="57"/>
  <c r="M285" i="57"/>
  <c r="M284" i="57"/>
  <c r="M283" i="57"/>
  <c r="M282" i="57"/>
  <c r="M281" i="57"/>
  <c r="M280" i="57"/>
  <c r="M279" i="57"/>
  <c r="M278" i="57"/>
  <c r="J286" i="57"/>
  <c r="J285" i="57"/>
  <c r="J284" i="57"/>
  <c r="J283" i="57"/>
  <c r="J282" i="57"/>
  <c r="J281" i="57"/>
  <c r="J280" i="57"/>
  <c r="J279" i="57"/>
  <c r="J278" i="57"/>
  <c r="G286" i="57"/>
  <c r="G285" i="57"/>
  <c r="G284" i="57"/>
  <c r="G283" i="57"/>
  <c r="G282" i="57"/>
  <c r="G281" i="57"/>
  <c r="G280" i="57"/>
  <c r="G279" i="57"/>
  <c r="G278" i="57"/>
  <c r="D286" i="57"/>
  <c r="D285" i="57"/>
  <c r="D284" i="57"/>
  <c r="D283" i="57"/>
  <c r="D282" i="57"/>
  <c r="D281" i="57"/>
  <c r="D280" i="57"/>
  <c r="D279" i="57"/>
  <c r="D278" i="57"/>
  <c r="V306" i="40"/>
  <c r="V305" i="40"/>
  <c r="V304" i="40"/>
  <c r="V303" i="40"/>
  <c r="V302" i="40"/>
  <c r="V301" i="40"/>
  <c r="V300" i="40"/>
  <c r="V299" i="40"/>
  <c r="V298" i="40"/>
  <c r="V297" i="40"/>
  <c r="V296" i="40"/>
  <c r="S306" i="40"/>
  <c r="S305" i="40"/>
  <c r="S304" i="40"/>
  <c r="S303" i="40"/>
  <c r="S302" i="40"/>
  <c r="S301" i="40"/>
  <c r="S300" i="40"/>
  <c r="S299" i="40"/>
  <c r="S298" i="40"/>
  <c r="S297" i="40"/>
  <c r="S296" i="40"/>
  <c r="P306" i="40"/>
  <c r="P305" i="40"/>
  <c r="P304" i="40"/>
  <c r="P303" i="40"/>
  <c r="P302" i="40"/>
  <c r="P301" i="40"/>
  <c r="P300" i="40"/>
  <c r="P299" i="40"/>
  <c r="P298" i="40"/>
  <c r="P297" i="40"/>
  <c r="P296" i="40"/>
  <c r="M306" i="40"/>
  <c r="M305" i="40"/>
  <c r="M304" i="40"/>
  <c r="M303" i="40"/>
  <c r="M302" i="40"/>
  <c r="M301" i="40"/>
  <c r="M300" i="40"/>
  <c r="M299" i="40"/>
  <c r="M298" i="40"/>
  <c r="M297" i="40"/>
  <c r="M296" i="40"/>
  <c r="J306" i="40"/>
  <c r="J305" i="40"/>
  <c r="J304" i="40"/>
  <c r="J303" i="40"/>
  <c r="J302" i="40"/>
  <c r="J301" i="40"/>
  <c r="J300" i="40"/>
  <c r="J299" i="40"/>
  <c r="J298" i="40"/>
  <c r="J297" i="40"/>
  <c r="J296" i="40"/>
  <c r="G306" i="40"/>
  <c r="G305" i="40"/>
  <c r="G304" i="40"/>
  <c r="G303" i="40"/>
  <c r="G302" i="40"/>
  <c r="G301" i="40"/>
  <c r="G300" i="40"/>
  <c r="G299" i="40"/>
  <c r="G298" i="40"/>
  <c r="G297" i="40"/>
  <c r="G296" i="40"/>
  <c r="D306" i="40"/>
  <c r="D305" i="40"/>
  <c r="D304" i="40"/>
  <c r="D303" i="40"/>
  <c r="D302" i="40"/>
  <c r="D301" i="40"/>
  <c r="D300" i="40"/>
  <c r="D299" i="40"/>
  <c r="D298" i="40"/>
  <c r="D297" i="40"/>
  <c r="D296" i="40"/>
  <c r="X296" i="40"/>
  <c r="F307" i="40"/>
  <c r="H307" i="40"/>
  <c r="I307" i="40"/>
  <c r="K307" i="40"/>
  <c r="L307" i="40"/>
  <c r="N307" i="40"/>
  <c r="O307" i="40"/>
  <c r="Q307" i="40"/>
  <c r="R307" i="40"/>
  <c r="T307" i="40"/>
  <c r="U307" i="40"/>
  <c r="AR281" i="7"/>
  <c r="AR282" i="7"/>
  <c r="AR283" i="7"/>
  <c r="AR284" i="7"/>
  <c r="AR285" i="7"/>
  <c r="AR286" i="7"/>
  <c r="AR287" i="7"/>
  <c r="AO281" i="7"/>
  <c r="AO282" i="7"/>
  <c r="AO283" i="7"/>
  <c r="AO284" i="7"/>
  <c r="AO285" i="7"/>
  <c r="AO286" i="7"/>
  <c r="AO287" i="7"/>
  <c r="AI281" i="7"/>
  <c r="AI282" i="7"/>
  <c r="AI283" i="7"/>
  <c r="AI284" i="7"/>
  <c r="AI285" i="7"/>
  <c r="AI286" i="7"/>
  <c r="AF281" i="7"/>
  <c r="AF282" i="7"/>
  <c r="AF283" i="7"/>
  <c r="AF284" i="7"/>
  <c r="AF285" i="7"/>
  <c r="AF286" i="7"/>
  <c r="AF287" i="7"/>
  <c r="U281" i="7"/>
  <c r="U282" i="7"/>
  <c r="U283" i="7"/>
  <c r="U284" i="7"/>
  <c r="U285" i="7"/>
  <c r="U286" i="7"/>
  <c r="U287" i="7"/>
  <c r="R281" i="7"/>
  <c r="R282" i="7"/>
  <c r="R283" i="7"/>
  <c r="R284" i="7"/>
  <c r="R285" i="7"/>
  <c r="R286" i="7"/>
  <c r="R287" i="7"/>
  <c r="O281" i="7"/>
  <c r="O282" i="7"/>
  <c r="O283" i="7"/>
  <c r="O284" i="7"/>
  <c r="O285" i="7"/>
  <c r="O286" i="7"/>
  <c r="O287" i="7"/>
  <c r="L281" i="7"/>
  <c r="L282" i="7"/>
  <c r="L283" i="7"/>
  <c r="L284" i="7"/>
  <c r="L285" i="7"/>
  <c r="L286" i="7"/>
  <c r="L287" i="7"/>
  <c r="I281" i="7"/>
  <c r="I282" i="7"/>
  <c r="I283" i="7"/>
  <c r="I284" i="7"/>
  <c r="I285" i="7"/>
  <c r="I286" i="7"/>
  <c r="I287" i="7"/>
  <c r="F281" i="7"/>
  <c r="F282" i="7"/>
  <c r="F283" i="7"/>
  <c r="F284" i="7"/>
  <c r="F285" i="7"/>
  <c r="F286" i="7"/>
  <c r="F287" i="7"/>
  <c r="E349" i="30"/>
  <c r="E348" i="30"/>
  <c r="E347" i="30"/>
  <c r="E346" i="30"/>
  <c r="E345" i="30"/>
  <c r="E344" i="30"/>
  <c r="E348" i="28"/>
  <c r="E347" i="28"/>
  <c r="E346" i="28"/>
  <c r="E345" i="28"/>
  <c r="E344" i="28"/>
  <c r="E343" i="28"/>
  <c r="E137" i="28"/>
  <c r="E136" i="28"/>
  <c r="E135" i="28"/>
  <c r="E134" i="28"/>
  <c r="L348" i="27"/>
  <c r="M348" i="27"/>
  <c r="O348" i="27"/>
  <c r="AZ52" i="27" s="1"/>
  <c r="P348" i="27"/>
  <c r="BA52" i="27" s="1"/>
  <c r="R348" i="27"/>
  <c r="BC52" i="27" s="1"/>
  <c r="S348" i="27"/>
  <c r="BD52" i="27" s="1"/>
  <c r="U348" i="27"/>
  <c r="V348" i="27"/>
  <c r="T347" i="27"/>
  <c r="T346" i="27"/>
  <c r="T345" i="27"/>
  <c r="T344" i="27"/>
  <c r="T343" i="27"/>
  <c r="T342" i="27"/>
  <c r="Q347" i="27"/>
  <c r="Q346" i="27"/>
  <c r="Q345" i="27"/>
  <c r="Q344" i="27"/>
  <c r="Q343" i="27"/>
  <c r="Q342" i="27"/>
  <c r="K347" i="27"/>
  <c r="K346" i="27"/>
  <c r="K345" i="27"/>
  <c r="K344" i="27"/>
  <c r="K343" i="27"/>
  <c r="K342" i="27"/>
  <c r="H347" i="27"/>
  <c r="H346" i="27"/>
  <c r="H345" i="27"/>
  <c r="H344" i="27"/>
  <c r="H343" i="27"/>
  <c r="H342" i="27"/>
  <c r="E347" i="27"/>
  <c r="E346" i="27"/>
  <c r="E345" i="27"/>
  <c r="E344" i="27"/>
  <c r="E343" i="27"/>
  <c r="E342" i="27"/>
  <c r="M137" i="27"/>
  <c r="O137" i="27"/>
  <c r="AZ23" i="27" s="1"/>
  <c r="AZ81" i="27" s="1"/>
  <c r="P137" i="27"/>
  <c r="BA23" i="27" s="1"/>
  <c r="R137" i="27"/>
  <c r="BC23" i="27" s="1"/>
  <c r="S137" i="27"/>
  <c r="BD23" i="27" s="1"/>
  <c r="U137" i="27"/>
  <c r="V137" i="27"/>
  <c r="T136" i="27"/>
  <c r="T135" i="27"/>
  <c r="T134" i="27"/>
  <c r="T133" i="27"/>
  <c r="Q136" i="27"/>
  <c r="Q135" i="27"/>
  <c r="Q134" i="27"/>
  <c r="Q133" i="27"/>
  <c r="E136" i="27"/>
  <c r="E135" i="27"/>
  <c r="E134" i="27"/>
  <c r="E133" i="27"/>
  <c r="H136" i="27"/>
  <c r="H135" i="27"/>
  <c r="H134" i="27"/>
  <c r="H133" i="27"/>
  <c r="X343" i="25"/>
  <c r="H348" i="25"/>
  <c r="H347" i="25"/>
  <c r="H346" i="25"/>
  <c r="H345" i="25"/>
  <c r="H344" i="25"/>
  <c r="H343" i="25"/>
  <c r="E348" i="25"/>
  <c r="E347" i="25"/>
  <c r="E346" i="25"/>
  <c r="E345" i="25"/>
  <c r="E344" i="25"/>
  <c r="E343" i="25"/>
  <c r="K348" i="25"/>
  <c r="K347" i="25"/>
  <c r="K346" i="25"/>
  <c r="K345" i="25"/>
  <c r="K344" i="25"/>
  <c r="K343" i="25"/>
  <c r="K137" i="25"/>
  <c r="K136" i="25"/>
  <c r="K135" i="25"/>
  <c r="K134" i="25"/>
  <c r="H137" i="25"/>
  <c r="H136" i="25"/>
  <c r="H135" i="25"/>
  <c r="H134" i="25"/>
  <c r="E137" i="25"/>
  <c r="E136" i="25"/>
  <c r="E135" i="25"/>
  <c r="E134" i="25"/>
  <c r="AK273" i="40"/>
  <c r="AL273" i="40"/>
  <c r="AN273" i="40"/>
  <c r="AO273" i="40"/>
  <c r="AQ273" i="40"/>
  <c r="AR273" i="40"/>
  <c r="AT273" i="40"/>
  <c r="AU273" i="40"/>
  <c r="AW273" i="40"/>
  <c r="AX273" i="40"/>
  <c r="AJ271" i="40"/>
  <c r="AJ270" i="40"/>
  <c r="AJ269" i="40"/>
  <c r="AJ268" i="40"/>
  <c r="AJ267" i="40"/>
  <c r="AJ266" i="40"/>
  <c r="AJ265" i="40"/>
  <c r="AJ264" i="40"/>
  <c r="AJ263" i="40"/>
  <c r="AJ262" i="40"/>
  <c r="AG271" i="40"/>
  <c r="AG270" i="40"/>
  <c r="AG269" i="40"/>
  <c r="AG268" i="40"/>
  <c r="AG267" i="40"/>
  <c r="AG266" i="40"/>
  <c r="AG265" i="40"/>
  <c r="AG264" i="40"/>
  <c r="AG263" i="40"/>
  <c r="AG262" i="40"/>
  <c r="AD271" i="40"/>
  <c r="AD270" i="40"/>
  <c r="AD269" i="40"/>
  <c r="AD268" i="40"/>
  <c r="AD267" i="40"/>
  <c r="AD266" i="40"/>
  <c r="AD265" i="40"/>
  <c r="AD264" i="40"/>
  <c r="AD263" i="40"/>
  <c r="AD262" i="40"/>
  <c r="H273" i="40"/>
  <c r="I273" i="40"/>
  <c r="K273" i="40"/>
  <c r="L273" i="40"/>
  <c r="N273" i="40"/>
  <c r="O273" i="40"/>
  <c r="Q273" i="40"/>
  <c r="R273" i="40"/>
  <c r="T273" i="40"/>
  <c r="U273" i="40"/>
  <c r="J272" i="40"/>
  <c r="J271" i="40"/>
  <c r="J270" i="40"/>
  <c r="J269" i="40"/>
  <c r="J268" i="40"/>
  <c r="J267" i="40"/>
  <c r="J266" i="40"/>
  <c r="J265" i="40"/>
  <c r="J264" i="40"/>
  <c r="J263" i="40"/>
  <c r="J262" i="40"/>
  <c r="G272" i="40"/>
  <c r="G271" i="40"/>
  <c r="G270" i="40"/>
  <c r="G269" i="40"/>
  <c r="G268" i="40"/>
  <c r="G267" i="40"/>
  <c r="G266" i="40"/>
  <c r="G265" i="40"/>
  <c r="G264" i="40"/>
  <c r="G263" i="40"/>
  <c r="G262" i="40"/>
  <c r="D272" i="40"/>
  <c r="D271" i="40"/>
  <c r="D270" i="40"/>
  <c r="D269" i="40"/>
  <c r="D268" i="40"/>
  <c r="D267" i="40"/>
  <c r="D266" i="40"/>
  <c r="D265" i="40"/>
  <c r="D264" i="40"/>
  <c r="D263" i="40"/>
  <c r="D262" i="40"/>
  <c r="L329" i="27"/>
  <c r="M329" i="27"/>
  <c r="O329" i="27"/>
  <c r="AZ50" i="27" s="1"/>
  <c r="P329" i="27"/>
  <c r="BA50" i="27" s="1"/>
  <c r="R329" i="27"/>
  <c r="BC50" i="27" s="1"/>
  <c r="S329" i="27"/>
  <c r="BD50" i="27" s="1"/>
  <c r="U329" i="27"/>
  <c r="V329" i="27"/>
  <c r="W328" i="27"/>
  <c r="W327" i="27"/>
  <c r="W326" i="27"/>
  <c r="T328" i="27"/>
  <c r="T327" i="27"/>
  <c r="T326" i="27"/>
  <c r="Q328" i="27"/>
  <c r="Q327" i="27"/>
  <c r="Q326" i="27"/>
  <c r="N328" i="27"/>
  <c r="N327" i="27"/>
  <c r="N326" i="27"/>
  <c r="K328" i="27"/>
  <c r="K327" i="27"/>
  <c r="K326" i="27"/>
  <c r="H328" i="27"/>
  <c r="H327" i="27"/>
  <c r="H326" i="27"/>
  <c r="E328" i="27"/>
  <c r="E327" i="27"/>
  <c r="E326" i="27"/>
  <c r="M123" i="27"/>
  <c r="O123" i="27"/>
  <c r="AZ21" i="27" s="1"/>
  <c r="AZ79" i="27" s="1"/>
  <c r="P123" i="27"/>
  <c r="BA21" i="27" s="1"/>
  <c r="R123" i="27"/>
  <c r="BC21" i="27" s="1"/>
  <c r="BC79" i="27" s="1"/>
  <c r="S123" i="27"/>
  <c r="BD21" i="27" s="1"/>
  <c r="BD79" i="27" s="1"/>
  <c r="U123" i="27"/>
  <c r="V123" i="27"/>
  <c r="T122" i="27"/>
  <c r="T121" i="27"/>
  <c r="T120" i="27"/>
  <c r="Q122" i="27"/>
  <c r="Q121" i="27"/>
  <c r="Q120" i="27"/>
  <c r="K122" i="27"/>
  <c r="K121" i="27"/>
  <c r="K120" i="27"/>
  <c r="H122" i="27"/>
  <c r="H121" i="27"/>
  <c r="H120" i="27"/>
  <c r="E122" i="27"/>
  <c r="E121" i="27"/>
  <c r="E120" i="27"/>
  <c r="E232" i="46"/>
  <c r="AO249" i="7"/>
  <c r="AO250" i="7"/>
  <c r="AO251" i="7"/>
  <c r="AO252" i="7"/>
  <c r="AO253" i="7"/>
  <c r="AO254" i="7"/>
  <c r="AL249" i="7"/>
  <c r="AL250" i="7"/>
  <c r="AL251" i="7"/>
  <c r="AL252" i="7"/>
  <c r="AL253" i="7"/>
  <c r="AI249" i="7"/>
  <c r="AI250" i="7"/>
  <c r="AI251" i="7"/>
  <c r="AI252" i="7"/>
  <c r="AI253" i="7"/>
  <c r="AI254" i="7"/>
  <c r="AF249" i="7"/>
  <c r="AF250" i="7"/>
  <c r="AF251" i="7"/>
  <c r="AF252" i="7"/>
  <c r="AF253" i="7"/>
  <c r="AF254" i="7"/>
  <c r="AF255" i="7"/>
  <c r="O249" i="7"/>
  <c r="O250" i="7"/>
  <c r="O251" i="7"/>
  <c r="O252" i="7"/>
  <c r="O253" i="7"/>
  <c r="O254" i="7"/>
  <c r="O255" i="7"/>
  <c r="L249" i="7"/>
  <c r="L250" i="7"/>
  <c r="L251" i="7"/>
  <c r="L252" i="7"/>
  <c r="L253" i="7"/>
  <c r="L254" i="7"/>
  <c r="I249" i="7"/>
  <c r="I250" i="7"/>
  <c r="I251" i="7"/>
  <c r="I252" i="7"/>
  <c r="I253" i="7"/>
  <c r="F249" i="7"/>
  <c r="F250" i="7"/>
  <c r="F251" i="7"/>
  <c r="F252" i="7"/>
  <c r="F253" i="7"/>
  <c r="F254" i="7"/>
  <c r="K162" i="44"/>
  <c r="K161" i="44"/>
  <c r="K160" i="44"/>
  <c r="K159" i="44"/>
  <c r="H162" i="44"/>
  <c r="H161" i="44"/>
  <c r="H160" i="44"/>
  <c r="H159" i="44"/>
  <c r="E162" i="44"/>
  <c r="E161" i="44"/>
  <c r="E160" i="44"/>
  <c r="E159" i="44"/>
  <c r="D330" i="25"/>
  <c r="F330" i="25"/>
  <c r="G330" i="25"/>
  <c r="I330" i="25"/>
  <c r="J330" i="25"/>
  <c r="L330" i="25"/>
  <c r="M330" i="25"/>
  <c r="O330" i="25"/>
  <c r="E329" i="28"/>
  <c r="E328" i="28"/>
  <c r="E327" i="28"/>
  <c r="E123" i="28"/>
  <c r="E122" i="28"/>
  <c r="E121" i="28"/>
  <c r="W329" i="25"/>
  <c r="W328" i="25"/>
  <c r="W327" i="25"/>
  <c r="N329" i="25"/>
  <c r="N328" i="25"/>
  <c r="N327" i="25"/>
  <c r="K329" i="25"/>
  <c r="K328" i="25"/>
  <c r="K327" i="25"/>
  <c r="H329" i="25"/>
  <c r="H328" i="25"/>
  <c r="H327" i="25"/>
  <c r="E329" i="25"/>
  <c r="E328" i="25"/>
  <c r="E327" i="25"/>
  <c r="N123" i="25"/>
  <c r="N122" i="25"/>
  <c r="N121" i="25"/>
  <c r="K123" i="25"/>
  <c r="K122" i="25"/>
  <c r="K121" i="25"/>
  <c r="H123" i="25"/>
  <c r="H122" i="25"/>
  <c r="H121" i="25"/>
  <c r="E123" i="25"/>
  <c r="E122" i="25"/>
  <c r="E121" i="25"/>
  <c r="E172" i="44"/>
  <c r="E171" i="44"/>
  <c r="E170" i="44"/>
  <c r="E169" i="44"/>
  <c r="H172" i="44"/>
  <c r="H171" i="44"/>
  <c r="H170" i="44"/>
  <c r="H169" i="44"/>
  <c r="H55" i="38"/>
  <c r="AN290" i="40"/>
  <c r="AO290" i="40"/>
  <c r="AP290" i="40"/>
  <c r="AQ290" i="40"/>
  <c r="AR290" i="40"/>
  <c r="AS290" i="40"/>
  <c r="AT290" i="40"/>
  <c r="AU290" i="40"/>
  <c r="AP272" i="40"/>
  <c r="AP271" i="40"/>
  <c r="AP270" i="40"/>
  <c r="AP269" i="40"/>
  <c r="AP268" i="40"/>
  <c r="AP267" i="40"/>
  <c r="AP266" i="40"/>
  <c r="AP265" i="40"/>
  <c r="AP264" i="40"/>
  <c r="AP263" i="40"/>
  <c r="AP262" i="40"/>
  <c r="AS272" i="40"/>
  <c r="AS271" i="40"/>
  <c r="AS270" i="40"/>
  <c r="AS269" i="40"/>
  <c r="AS268" i="40"/>
  <c r="AS267" i="40"/>
  <c r="AS266" i="40"/>
  <c r="AS265" i="40"/>
  <c r="AS264" i="40"/>
  <c r="AS263" i="40"/>
  <c r="AS262" i="40"/>
  <c r="C290" i="40"/>
  <c r="D290" i="40"/>
  <c r="E290" i="40"/>
  <c r="F290" i="40"/>
  <c r="G290" i="40"/>
  <c r="H290" i="40"/>
  <c r="I290" i="40"/>
  <c r="J290" i="40"/>
  <c r="K290" i="40"/>
  <c r="L290" i="40"/>
  <c r="N290" i="40"/>
  <c r="O290" i="40"/>
  <c r="Q290" i="40"/>
  <c r="R290" i="40"/>
  <c r="T290" i="40"/>
  <c r="U290" i="40"/>
  <c r="P289" i="40"/>
  <c r="P288" i="40"/>
  <c r="P287" i="40"/>
  <c r="P286" i="40"/>
  <c r="P285" i="40"/>
  <c r="P284" i="40"/>
  <c r="P283" i="40"/>
  <c r="P282" i="40"/>
  <c r="P281" i="40"/>
  <c r="P280" i="40"/>
  <c r="M290" i="40"/>
  <c r="M272" i="40"/>
  <c r="M271" i="40"/>
  <c r="M270" i="40"/>
  <c r="M269" i="40"/>
  <c r="M268" i="40"/>
  <c r="M267" i="40"/>
  <c r="M266" i="40"/>
  <c r="M265" i="40"/>
  <c r="M264" i="40"/>
  <c r="M263" i="40"/>
  <c r="M262" i="40"/>
  <c r="P272" i="40"/>
  <c r="P271" i="40"/>
  <c r="P270" i="40"/>
  <c r="P269" i="40"/>
  <c r="P268" i="40"/>
  <c r="P267" i="40"/>
  <c r="P266" i="40"/>
  <c r="P265" i="40"/>
  <c r="P264" i="40"/>
  <c r="P263" i="40"/>
  <c r="P262" i="40"/>
  <c r="R333" i="30"/>
  <c r="E341" i="30"/>
  <c r="E340" i="30"/>
  <c r="E339" i="30"/>
  <c r="E338" i="30"/>
  <c r="E337" i="30"/>
  <c r="E336" i="30"/>
  <c r="E335" i="30"/>
  <c r="E334" i="30"/>
  <c r="E333" i="30"/>
  <c r="O340" i="27"/>
  <c r="AZ51" i="27" s="1"/>
  <c r="P340" i="27"/>
  <c r="BA51" i="27" s="1"/>
  <c r="R340" i="27"/>
  <c r="BC51" i="27" s="1"/>
  <c r="S340" i="27"/>
  <c r="BD51" i="27" s="1"/>
  <c r="U340" i="27"/>
  <c r="V340" i="27"/>
  <c r="T339" i="27"/>
  <c r="T338" i="27"/>
  <c r="T337" i="27"/>
  <c r="T336" i="27"/>
  <c r="T335" i="27"/>
  <c r="T334" i="27"/>
  <c r="T333" i="27"/>
  <c r="T332" i="27"/>
  <c r="T331" i="27"/>
  <c r="Q339" i="27"/>
  <c r="Q338" i="27"/>
  <c r="Q337" i="27"/>
  <c r="Q336" i="27"/>
  <c r="Q335" i="27"/>
  <c r="Q334" i="27"/>
  <c r="Q333" i="27"/>
  <c r="Q332" i="27"/>
  <c r="Q331" i="27"/>
  <c r="E339" i="27"/>
  <c r="E338" i="27"/>
  <c r="E337" i="27"/>
  <c r="E336" i="27"/>
  <c r="E335" i="27"/>
  <c r="E334" i="27"/>
  <c r="E333" i="27"/>
  <c r="E332" i="27"/>
  <c r="E331" i="27"/>
  <c r="H339" i="27"/>
  <c r="H338" i="27"/>
  <c r="H337" i="27"/>
  <c r="H336" i="27"/>
  <c r="H335" i="27"/>
  <c r="H334" i="27"/>
  <c r="H333" i="27"/>
  <c r="H332" i="27"/>
  <c r="H331" i="27"/>
  <c r="K339" i="27"/>
  <c r="K338" i="27"/>
  <c r="K337" i="27"/>
  <c r="K336" i="27"/>
  <c r="K335" i="27"/>
  <c r="K334" i="27"/>
  <c r="K333" i="27"/>
  <c r="K332" i="27"/>
  <c r="K331" i="27"/>
  <c r="D131" i="27"/>
  <c r="F131" i="27"/>
  <c r="G131" i="27"/>
  <c r="I131" i="27"/>
  <c r="J131" i="27"/>
  <c r="L131" i="27"/>
  <c r="M131" i="27"/>
  <c r="O131" i="27"/>
  <c r="AZ22" i="27" s="1"/>
  <c r="P131" i="27"/>
  <c r="BA22" i="27" s="1"/>
  <c r="BA80" i="27" s="1"/>
  <c r="R131" i="27"/>
  <c r="BC22" i="27" s="1"/>
  <c r="S131" i="27"/>
  <c r="BD22" i="27" s="1"/>
  <c r="U131" i="27"/>
  <c r="V131" i="27"/>
  <c r="T130" i="27"/>
  <c r="T129" i="27"/>
  <c r="T128" i="27"/>
  <c r="T127" i="27"/>
  <c r="T126" i="27"/>
  <c r="T125" i="27"/>
  <c r="Q130" i="27"/>
  <c r="Q129" i="27"/>
  <c r="Q128" i="27"/>
  <c r="Q127" i="27"/>
  <c r="Q126" i="27"/>
  <c r="Q125" i="27"/>
  <c r="E130" i="27"/>
  <c r="E129" i="27"/>
  <c r="E128" i="27"/>
  <c r="E127" i="27"/>
  <c r="E126" i="27"/>
  <c r="E125" i="27"/>
  <c r="H130" i="27"/>
  <c r="H129" i="27"/>
  <c r="H128" i="27"/>
  <c r="H127" i="27"/>
  <c r="H126" i="27"/>
  <c r="H125" i="27"/>
  <c r="K130" i="27"/>
  <c r="K129" i="27"/>
  <c r="K128" i="27"/>
  <c r="K127" i="27"/>
  <c r="K126" i="27"/>
  <c r="K125" i="27"/>
  <c r="AP273" i="40" l="1"/>
  <c r="M273" i="40"/>
  <c r="H330" i="25"/>
  <c r="Q123" i="27"/>
  <c r="BB21" i="27" s="1"/>
  <c r="T329" i="27"/>
  <c r="BE50" i="27" s="1"/>
  <c r="N330" i="25"/>
  <c r="M307" i="40"/>
  <c r="G273" i="40"/>
  <c r="P290" i="40"/>
  <c r="J273" i="40"/>
  <c r="P273" i="40"/>
  <c r="AS273" i="40"/>
  <c r="P307" i="40"/>
  <c r="BC81" i="27"/>
  <c r="BD80" i="27"/>
  <c r="K330" i="25"/>
  <c r="Q329" i="27"/>
  <c r="BB50" i="27" s="1"/>
  <c r="BA81" i="27"/>
  <c r="BA79" i="27"/>
  <c r="Y296" i="40"/>
  <c r="V307" i="40"/>
  <c r="T131" i="27"/>
  <c r="BE22" i="27" s="1"/>
  <c r="E330" i="25"/>
  <c r="AZ80" i="27"/>
  <c r="Q348" i="27"/>
  <c r="BB52" i="27" s="1"/>
  <c r="J307" i="40"/>
  <c r="S307" i="40"/>
  <c r="BC80" i="27"/>
  <c r="E131" i="27"/>
  <c r="BD81" i="27"/>
  <c r="K131" i="27"/>
  <c r="T340" i="27"/>
  <c r="BE51" i="27" s="1"/>
  <c r="T123" i="27"/>
  <c r="BE21" i="27" s="1"/>
  <c r="W329" i="27"/>
  <c r="Q137" i="27"/>
  <c r="BB23" i="27" s="1"/>
  <c r="T137" i="27"/>
  <c r="BE23" i="27" s="1"/>
  <c r="H131" i="27"/>
  <c r="Q131" i="27"/>
  <c r="BB22" i="27" s="1"/>
  <c r="N329" i="27"/>
  <c r="T348" i="27"/>
  <c r="BE52" i="27" s="1"/>
  <c r="Q340" i="27"/>
  <c r="BB51" i="27" s="1"/>
  <c r="G307" i="40"/>
  <c r="E340" i="28"/>
  <c r="E339" i="28"/>
  <c r="E338" i="28"/>
  <c r="E337" i="28"/>
  <c r="E336" i="28"/>
  <c r="E335" i="28"/>
  <c r="E334" i="28"/>
  <c r="E333" i="28"/>
  <c r="E332" i="28"/>
  <c r="W31" i="25"/>
  <c r="W30" i="25"/>
  <c r="W100" i="25"/>
  <c r="W99" i="25"/>
  <c r="W98" i="25"/>
  <c r="W97" i="25"/>
  <c r="W96" i="25"/>
  <c r="W95" i="25"/>
  <c r="W94" i="25"/>
  <c r="W93" i="25"/>
  <c r="W92" i="25"/>
  <c r="W91" i="25"/>
  <c r="W112" i="25"/>
  <c r="W111" i="25"/>
  <c r="W110" i="25"/>
  <c r="W109" i="25"/>
  <c r="W108" i="25"/>
  <c r="W168" i="25"/>
  <c r="W167" i="25"/>
  <c r="W166" i="25"/>
  <c r="W165" i="25"/>
  <c r="W164" i="25"/>
  <c r="W163" i="25"/>
  <c r="W162" i="25"/>
  <c r="W161" i="25"/>
  <c r="W158" i="25"/>
  <c r="W157" i="25"/>
  <c r="W156" i="25"/>
  <c r="W155" i="25"/>
  <c r="W154" i="25"/>
  <c r="W151" i="25"/>
  <c r="W150" i="25"/>
  <c r="W149" i="25"/>
  <c r="W146" i="25"/>
  <c r="W145" i="25"/>
  <c r="W144" i="25"/>
  <c r="W143" i="25"/>
  <c r="W142" i="25"/>
  <c r="W141" i="25"/>
  <c r="W140" i="25"/>
  <c r="W137" i="25"/>
  <c r="W136" i="25"/>
  <c r="W135" i="25"/>
  <c r="W134" i="25"/>
  <c r="W131" i="25"/>
  <c r="W130" i="25"/>
  <c r="W129" i="25"/>
  <c r="W128" i="25"/>
  <c r="W127" i="25"/>
  <c r="W126" i="25"/>
  <c r="W123" i="25"/>
  <c r="W122" i="25"/>
  <c r="W121" i="25"/>
  <c r="W118" i="25"/>
  <c r="W117" i="25"/>
  <c r="W116" i="25"/>
  <c r="W115" i="25"/>
  <c r="X127" i="25"/>
  <c r="Y127" i="25"/>
  <c r="X128" i="25"/>
  <c r="Y128" i="25"/>
  <c r="X129" i="25"/>
  <c r="Y129" i="25"/>
  <c r="X130" i="25"/>
  <c r="Y130" i="25"/>
  <c r="X131" i="25"/>
  <c r="Y131" i="25"/>
  <c r="Y126" i="25"/>
  <c r="O127" i="28"/>
  <c r="P127" i="28"/>
  <c r="O128" i="28"/>
  <c r="P128" i="28"/>
  <c r="O129" i="28"/>
  <c r="P129" i="28"/>
  <c r="O130" i="28"/>
  <c r="P130" i="28"/>
  <c r="O131" i="28"/>
  <c r="P131" i="28"/>
  <c r="P126" i="28"/>
  <c r="N127" i="28"/>
  <c r="N128" i="28"/>
  <c r="N129" i="28"/>
  <c r="N130" i="28"/>
  <c r="N131" i="28"/>
  <c r="E131" i="28"/>
  <c r="E130" i="28"/>
  <c r="E129" i="28"/>
  <c r="E128" i="28"/>
  <c r="E127" i="28"/>
  <c r="E126" i="28"/>
  <c r="X332" i="25"/>
  <c r="W340" i="25"/>
  <c r="W339" i="25"/>
  <c r="W338" i="25"/>
  <c r="W337" i="25"/>
  <c r="W336" i="25"/>
  <c r="W335" i="25"/>
  <c r="W334" i="25"/>
  <c r="W333" i="25"/>
  <c r="W332" i="25"/>
  <c r="N340" i="25"/>
  <c r="N339" i="25"/>
  <c r="N338" i="25"/>
  <c r="N337" i="25"/>
  <c r="N336" i="25"/>
  <c r="N335" i="25"/>
  <c r="N334" i="25"/>
  <c r="N333" i="25"/>
  <c r="N332" i="25"/>
  <c r="K340" i="25"/>
  <c r="K339" i="25"/>
  <c r="K338" i="25"/>
  <c r="K337" i="25"/>
  <c r="K336" i="25"/>
  <c r="K335" i="25"/>
  <c r="K334" i="25"/>
  <c r="K333" i="25"/>
  <c r="K332" i="25"/>
  <c r="H340" i="25"/>
  <c r="H339" i="25"/>
  <c r="H338" i="25"/>
  <c r="H337" i="25"/>
  <c r="H336" i="25"/>
  <c r="H335" i="25"/>
  <c r="H334" i="25"/>
  <c r="H333" i="25"/>
  <c r="H332" i="25"/>
  <c r="E340" i="25"/>
  <c r="E339" i="25"/>
  <c r="E338" i="25"/>
  <c r="E337" i="25"/>
  <c r="E336" i="25"/>
  <c r="E335" i="25"/>
  <c r="E334" i="25"/>
  <c r="E333" i="25"/>
  <c r="E332" i="25"/>
  <c r="E131" i="25"/>
  <c r="E130" i="25"/>
  <c r="E129" i="25"/>
  <c r="E128" i="25"/>
  <c r="E127" i="25"/>
  <c r="E126" i="25"/>
  <c r="H131" i="25"/>
  <c r="H130" i="25"/>
  <c r="H129" i="25"/>
  <c r="H128" i="25"/>
  <c r="H127" i="25"/>
  <c r="H126" i="25"/>
  <c r="K131" i="25"/>
  <c r="K130" i="25"/>
  <c r="K129" i="25"/>
  <c r="K128" i="25"/>
  <c r="K127" i="25"/>
  <c r="K126" i="25"/>
  <c r="BE79" i="27" l="1"/>
  <c r="BB79" i="27"/>
  <c r="BE81" i="27"/>
  <c r="BB80" i="27"/>
  <c r="BB81" i="27"/>
  <c r="BE80" i="27"/>
  <c r="D132" i="58"/>
  <c r="D133" i="58"/>
  <c r="D134" i="58"/>
  <c r="D131" i="58"/>
  <c r="D130" i="58"/>
  <c r="D129" i="58"/>
  <c r="D158" i="32"/>
  <c r="D157" i="32"/>
  <c r="D156" i="32"/>
  <c r="D155" i="32"/>
  <c r="D154" i="32"/>
  <c r="D153" i="32"/>
  <c r="D152" i="32"/>
  <c r="D151" i="32"/>
  <c r="AS170" i="40"/>
  <c r="AS169" i="40"/>
  <c r="AS168" i="40"/>
  <c r="AS167" i="40"/>
  <c r="AS166" i="40"/>
  <c r="AS165" i="40"/>
  <c r="AS164" i="40"/>
  <c r="AS163" i="40"/>
  <c r="AS162" i="40"/>
  <c r="AS161" i="40"/>
  <c r="AS160" i="40"/>
  <c r="AP170" i="40"/>
  <c r="AP169" i="40"/>
  <c r="AP168" i="40"/>
  <c r="AP167" i="40"/>
  <c r="AP166" i="40"/>
  <c r="AP165" i="40"/>
  <c r="AP164" i="40"/>
  <c r="AP163" i="40"/>
  <c r="AP162" i="40"/>
  <c r="AP161" i="40"/>
  <c r="AP160" i="40"/>
  <c r="AL171" i="40"/>
  <c r="AN171" i="40"/>
  <c r="AO171" i="40"/>
  <c r="AQ171" i="40"/>
  <c r="AR171" i="40"/>
  <c r="AT171" i="40"/>
  <c r="AU171" i="40"/>
  <c r="AM170" i="40"/>
  <c r="AM169" i="40"/>
  <c r="AM168" i="40"/>
  <c r="AM167" i="40"/>
  <c r="AM166" i="40"/>
  <c r="AM165" i="40"/>
  <c r="AM164" i="40"/>
  <c r="AM163" i="40"/>
  <c r="AM162" i="40"/>
  <c r="AM161" i="40"/>
  <c r="AM160" i="40"/>
  <c r="P170" i="40"/>
  <c r="P169" i="40"/>
  <c r="P168" i="40"/>
  <c r="P167" i="40"/>
  <c r="P166" i="40"/>
  <c r="P165" i="40"/>
  <c r="P164" i="40"/>
  <c r="P163" i="40"/>
  <c r="P162" i="40"/>
  <c r="P161" i="40"/>
  <c r="P160" i="40"/>
  <c r="M170" i="40"/>
  <c r="M169" i="40"/>
  <c r="M168" i="40"/>
  <c r="M167" i="40"/>
  <c r="M166" i="40"/>
  <c r="M165" i="40"/>
  <c r="M164" i="40"/>
  <c r="M163" i="40"/>
  <c r="M162" i="40"/>
  <c r="M161" i="40"/>
  <c r="M160" i="40"/>
  <c r="J171" i="40"/>
  <c r="K171" i="40"/>
  <c r="L171" i="40"/>
  <c r="N171" i="40"/>
  <c r="O171" i="40"/>
  <c r="Q171" i="40"/>
  <c r="R171" i="40"/>
  <c r="T171" i="40"/>
  <c r="U171" i="40"/>
  <c r="O278" i="27"/>
  <c r="AZ44" i="27" s="1"/>
  <c r="P278" i="27"/>
  <c r="BA44" i="27" s="1"/>
  <c r="R278" i="27"/>
  <c r="BC44" i="27" s="1"/>
  <c r="S278" i="27"/>
  <c r="BD44" i="27" s="1"/>
  <c r="U278" i="27"/>
  <c r="V278" i="27"/>
  <c r="T277" i="27"/>
  <c r="T276" i="27"/>
  <c r="T275" i="27"/>
  <c r="T274" i="27"/>
  <c r="T273" i="27"/>
  <c r="T272" i="27"/>
  <c r="T271" i="27"/>
  <c r="T270" i="27"/>
  <c r="T269" i="27"/>
  <c r="T268" i="27"/>
  <c r="T267" i="27"/>
  <c r="T266" i="27"/>
  <c r="T265" i="27"/>
  <c r="T264" i="27"/>
  <c r="Q277" i="27"/>
  <c r="Q276" i="27"/>
  <c r="Q275" i="27"/>
  <c r="Q274" i="27"/>
  <c r="Q273" i="27"/>
  <c r="Q272" i="27"/>
  <c r="Q271" i="27"/>
  <c r="Q270" i="27"/>
  <c r="Q269" i="27"/>
  <c r="Q268" i="27"/>
  <c r="Q267" i="27"/>
  <c r="Q266" i="27"/>
  <c r="Q265" i="27"/>
  <c r="Q264" i="27"/>
  <c r="O82" i="27"/>
  <c r="AZ15" i="27" s="1"/>
  <c r="P82" i="27"/>
  <c r="BA15" i="27" s="1"/>
  <c r="R82" i="27"/>
  <c r="BC15" i="27" s="1"/>
  <c r="BC73" i="27" s="1"/>
  <c r="S82" i="27"/>
  <c r="BD15" i="27" s="1"/>
  <c r="U82" i="27"/>
  <c r="V82" i="27"/>
  <c r="T81" i="27"/>
  <c r="T80" i="27"/>
  <c r="T79" i="27"/>
  <c r="T78" i="27"/>
  <c r="T77" i="27"/>
  <c r="T76" i="27"/>
  <c r="T75" i="27"/>
  <c r="T74" i="27"/>
  <c r="T73" i="27"/>
  <c r="Q81" i="27"/>
  <c r="Q80" i="27"/>
  <c r="Q79" i="27"/>
  <c r="Q78" i="27"/>
  <c r="Q77" i="27"/>
  <c r="Q76" i="27"/>
  <c r="Q75" i="27"/>
  <c r="Q74" i="27"/>
  <c r="Q73" i="27"/>
  <c r="W278" i="25"/>
  <c r="W277" i="25"/>
  <c r="W276" i="25"/>
  <c r="W275" i="25"/>
  <c r="W274" i="25"/>
  <c r="W273" i="25"/>
  <c r="W272" i="25"/>
  <c r="W271" i="25"/>
  <c r="W270" i="25"/>
  <c r="W269" i="25"/>
  <c r="W268" i="25"/>
  <c r="W267" i="25"/>
  <c r="W266" i="25"/>
  <c r="W265" i="25"/>
  <c r="W82" i="25"/>
  <c r="W81" i="25"/>
  <c r="W80" i="25"/>
  <c r="W79" i="25"/>
  <c r="W78" i="25"/>
  <c r="W77" i="25"/>
  <c r="W76" i="25"/>
  <c r="W75" i="25"/>
  <c r="W74" i="25"/>
  <c r="N82" i="25"/>
  <c r="N81" i="25"/>
  <c r="N80" i="25"/>
  <c r="N79" i="25"/>
  <c r="N78" i="25"/>
  <c r="N77" i="25"/>
  <c r="N76" i="25"/>
  <c r="N75" i="25"/>
  <c r="N74" i="25"/>
  <c r="K82" i="25"/>
  <c r="K81" i="25"/>
  <c r="K80" i="25"/>
  <c r="K79" i="25"/>
  <c r="K78" i="25"/>
  <c r="K77" i="25"/>
  <c r="K76" i="25"/>
  <c r="K75" i="25"/>
  <c r="K74" i="25"/>
  <c r="H82" i="25"/>
  <c r="H81" i="25"/>
  <c r="H80" i="25"/>
  <c r="H79" i="25"/>
  <c r="H78" i="25"/>
  <c r="H77" i="25"/>
  <c r="H76" i="25"/>
  <c r="H75" i="25"/>
  <c r="H74" i="25"/>
  <c r="E82" i="25"/>
  <c r="E81" i="25"/>
  <c r="E80" i="25"/>
  <c r="E79" i="25"/>
  <c r="E78" i="25"/>
  <c r="E77" i="25"/>
  <c r="E76" i="25"/>
  <c r="E75" i="25"/>
  <c r="E74" i="25"/>
  <c r="C239" i="32"/>
  <c r="E239" i="32"/>
  <c r="F239" i="32"/>
  <c r="B239" i="32"/>
  <c r="D238" i="32"/>
  <c r="D237" i="32"/>
  <c r="D236" i="32"/>
  <c r="D235" i="32"/>
  <c r="D234" i="32"/>
  <c r="D233" i="32"/>
  <c r="D232" i="32"/>
  <c r="D231" i="32"/>
  <c r="AK256" i="40"/>
  <c r="AL256" i="40"/>
  <c r="AN256" i="40"/>
  <c r="AO256" i="40"/>
  <c r="AQ256" i="40"/>
  <c r="AR256" i="40"/>
  <c r="AT256" i="40"/>
  <c r="AU256" i="40"/>
  <c r="AW256" i="40"/>
  <c r="AS255" i="40"/>
  <c r="AS254" i="40"/>
  <c r="AS253" i="40"/>
  <c r="AS252" i="40"/>
  <c r="AS251" i="40"/>
  <c r="AS250" i="40"/>
  <c r="AS249" i="40"/>
  <c r="AS248" i="40"/>
  <c r="AS247" i="40"/>
  <c r="AS246" i="40"/>
  <c r="AS245" i="40"/>
  <c r="AP255" i="40"/>
  <c r="AP254" i="40"/>
  <c r="AP253" i="40"/>
  <c r="AP252" i="40"/>
  <c r="AP251" i="40"/>
  <c r="AP250" i="40"/>
  <c r="AP249" i="40"/>
  <c r="AP248" i="40"/>
  <c r="AP247" i="40"/>
  <c r="AP246" i="40"/>
  <c r="AP245" i="40"/>
  <c r="AD255" i="40"/>
  <c r="AD254" i="40"/>
  <c r="AD253" i="40"/>
  <c r="AD252" i="40"/>
  <c r="AD251" i="40"/>
  <c r="AD250" i="40"/>
  <c r="AD249" i="40"/>
  <c r="AD248" i="40"/>
  <c r="AD247" i="40"/>
  <c r="AD246" i="40"/>
  <c r="AD245" i="40"/>
  <c r="H256" i="40"/>
  <c r="I256" i="40"/>
  <c r="K256" i="40"/>
  <c r="L256" i="40"/>
  <c r="N256" i="40"/>
  <c r="O256" i="40"/>
  <c r="Q256" i="40"/>
  <c r="R256" i="40"/>
  <c r="T256" i="40"/>
  <c r="U256" i="40"/>
  <c r="P255" i="40"/>
  <c r="P254" i="40"/>
  <c r="P253" i="40"/>
  <c r="P252" i="40"/>
  <c r="P251" i="40"/>
  <c r="P250" i="40"/>
  <c r="P249" i="40"/>
  <c r="P248" i="40"/>
  <c r="P247" i="40"/>
  <c r="P246" i="40"/>
  <c r="P245" i="40"/>
  <c r="M255" i="40"/>
  <c r="M254" i="40"/>
  <c r="M253" i="40"/>
  <c r="M252" i="40"/>
  <c r="M251" i="40"/>
  <c r="M250" i="40"/>
  <c r="M249" i="40"/>
  <c r="M248" i="40"/>
  <c r="M247" i="40"/>
  <c r="M246" i="40"/>
  <c r="M245" i="40"/>
  <c r="D255" i="40"/>
  <c r="D254" i="40"/>
  <c r="D253" i="40"/>
  <c r="D252" i="40"/>
  <c r="D251" i="40"/>
  <c r="D250" i="40"/>
  <c r="D249" i="40"/>
  <c r="D248" i="40"/>
  <c r="D247" i="40"/>
  <c r="D246" i="40"/>
  <c r="D245" i="40"/>
  <c r="O324" i="27"/>
  <c r="AZ49" i="27" s="1"/>
  <c r="AZ78" i="27" s="1"/>
  <c r="P324" i="27"/>
  <c r="BA49" i="27" s="1"/>
  <c r="BA78" i="27" s="1"/>
  <c r="R324" i="27"/>
  <c r="BC49" i="27" s="1"/>
  <c r="BC78" i="27" s="1"/>
  <c r="S324" i="27"/>
  <c r="BD49" i="27" s="1"/>
  <c r="BD78" i="27" s="1"/>
  <c r="U324" i="27"/>
  <c r="V324" i="27"/>
  <c r="T323" i="27"/>
  <c r="T322" i="27"/>
  <c r="T321" i="27"/>
  <c r="T320" i="27"/>
  <c r="Q323" i="27"/>
  <c r="Q322" i="27"/>
  <c r="Q321" i="27"/>
  <c r="Q320" i="27"/>
  <c r="E325" i="30"/>
  <c r="E324" i="30"/>
  <c r="E323" i="30"/>
  <c r="E322" i="30"/>
  <c r="Y55" i="38"/>
  <c r="Z55" i="38"/>
  <c r="AA55" i="38"/>
  <c r="AB55" i="38"/>
  <c r="AC55" i="38"/>
  <c r="AD55" i="38"/>
  <c r="AU239" i="7"/>
  <c r="AU238" i="7"/>
  <c r="AU237" i="7"/>
  <c r="AU236" i="7"/>
  <c r="AU235" i="7"/>
  <c r="AU234" i="7"/>
  <c r="AU233" i="7"/>
  <c r="AU232" i="7"/>
  <c r="U238" i="7"/>
  <c r="U237" i="7"/>
  <c r="U236" i="7"/>
  <c r="U235" i="7"/>
  <c r="U234" i="7"/>
  <c r="U233" i="7"/>
  <c r="U232" i="7"/>
  <c r="R238" i="7"/>
  <c r="R237" i="7"/>
  <c r="R236" i="7"/>
  <c r="R235" i="7"/>
  <c r="R234" i="7"/>
  <c r="R233" i="7"/>
  <c r="R232" i="7"/>
  <c r="O238" i="7"/>
  <c r="O237" i="7"/>
  <c r="O236" i="7"/>
  <c r="O235" i="7"/>
  <c r="O234" i="7"/>
  <c r="O233" i="7"/>
  <c r="O232" i="7"/>
  <c r="L238" i="7"/>
  <c r="L237" i="7"/>
  <c r="L236" i="7"/>
  <c r="L235" i="7"/>
  <c r="L234" i="7"/>
  <c r="L233" i="7"/>
  <c r="L232" i="7"/>
  <c r="I238" i="7"/>
  <c r="I237" i="7"/>
  <c r="I236" i="7"/>
  <c r="I235" i="7"/>
  <c r="I234" i="7"/>
  <c r="I233" i="7"/>
  <c r="I232" i="7"/>
  <c r="F233" i="7"/>
  <c r="F234" i="7"/>
  <c r="F235" i="7"/>
  <c r="F236" i="7"/>
  <c r="F237" i="7"/>
  <c r="F238" i="7"/>
  <c r="K152" i="44"/>
  <c r="K151" i="44"/>
  <c r="K150" i="44"/>
  <c r="K149" i="44"/>
  <c r="H152" i="44"/>
  <c r="H151" i="44"/>
  <c r="H150" i="44"/>
  <c r="H149" i="44"/>
  <c r="E152" i="44"/>
  <c r="E151" i="44"/>
  <c r="E150" i="44"/>
  <c r="E149" i="44"/>
  <c r="E324" i="28"/>
  <c r="E323" i="28"/>
  <c r="E322" i="28"/>
  <c r="E321" i="28"/>
  <c r="H324" i="28"/>
  <c r="H323" i="28"/>
  <c r="H322" i="28"/>
  <c r="H321" i="28"/>
  <c r="W324" i="25"/>
  <c r="W323" i="25"/>
  <c r="W322" i="25"/>
  <c r="W321" i="25"/>
  <c r="E324" i="25"/>
  <c r="E323" i="25"/>
  <c r="E322" i="25"/>
  <c r="E321" i="25"/>
  <c r="H324" i="25"/>
  <c r="H323" i="25"/>
  <c r="H322" i="25"/>
  <c r="H321" i="25"/>
  <c r="K324" i="25"/>
  <c r="K323" i="25"/>
  <c r="K322" i="25"/>
  <c r="K321" i="25"/>
  <c r="N324" i="25"/>
  <c r="N323" i="25"/>
  <c r="N322" i="25"/>
  <c r="N321" i="25"/>
  <c r="E118" i="25"/>
  <c r="E117" i="25"/>
  <c r="E116" i="25"/>
  <c r="E115" i="25"/>
  <c r="AC239" i="40"/>
  <c r="AE239" i="40"/>
  <c r="AF239" i="40"/>
  <c r="AH239" i="40"/>
  <c r="AI239" i="40"/>
  <c r="AK239" i="40"/>
  <c r="AL239" i="40"/>
  <c r="AN239" i="40"/>
  <c r="AO239" i="40"/>
  <c r="AQ239" i="40"/>
  <c r="AR239" i="40"/>
  <c r="AT239" i="40"/>
  <c r="AU239" i="40"/>
  <c r="AV238" i="40"/>
  <c r="AV237" i="40"/>
  <c r="AV236" i="40"/>
  <c r="AV235" i="40"/>
  <c r="AV234" i="40"/>
  <c r="AV233" i="40"/>
  <c r="AV232" i="40"/>
  <c r="AV231" i="40"/>
  <c r="AV230" i="40"/>
  <c r="AV229" i="40"/>
  <c r="AV228" i="40"/>
  <c r="AS238" i="40"/>
  <c r="AS237" i="40"/>
  <c r="AS236" i="40"/>
  <c r="AS235" i="40"/>
  <c r="AS234" i="40"/>
  <c r="AS233" i="40"/>
  <c r="AS232" i="40"/>
  <c r="AS231" i="40"/>
  <c r="AS230" i="40"/>
  <c r="AS229" i="40"/>
  <c r="AS228" i="40"/>
  <c r="AP238" i="40"/>
  <c r="AP237" i="40"/>
  <c r="AP236" i="40"/>
  <c r="AP235" i="40"/>
  <c r="AP234" i="40"/>
  <c r="AP233" i="40"/>
  <c r="AP232" i="40"/>
  <c r="AP231" i="40"/>
  <c r="AP230" i="40"/>
  <c r="AP229" i="40"/>
  <c r="AP228" i="40"/>
  <c r="AJ238" i="40"/>
  <c r="AJ237" i="40"/>
  <c r="AJ236" i="40"/>
  <c r="AJ235" i="40"/>
  <c r="AJ234" i="40"/>
  <c r="AJ233" i="40"/>
  <c r="AJ232" i="40"/>
  <c r="AJ231" i="40"/>
  <c r="AJ230" i="40"/>
  <c r="AJ229" i="40"/>
  <c r="AJ228" i="40"/>
  <c r="AG238" i="40"/>
  <c r="AG237" i="40"/>
  <c r="AG236" i="40"/>
  <c r="AG235" i="40"/>
  <c r="AG234" i="40"/>
  <c r="AG233" i="40"/>
  <c r="AG232" i="40"/>
  <c r="AG231" i="40"/>
  <c r="AG230" i="40"/>
  <c r="AG229" i="40"/>
  <c r="AG228" i="40"/>
  <c r="AD238" i="40"/>
  <c r="AD237" i="40"/>
  <c r="AD236" i="40"/>
  <c r="AD235" i="40"/>
  <c r="AD234" i="40"/>
  <c r="AD233" i="40"/>
  <c r="AD232" i="40"/>
  <c r="AD231" i="40"/>
  <c r="AD230" i="40"/>
  <c r="AD229" i="40"/>
  <c r="AD228" i="40"/>
  <c r="H239" i="40"/>
  <c r="I239" i="40"/>
  <c r="K239" i="40"/>
  <c r="L239" i="40"/>
  <c r="N239" i="40"/>
  <c r="O239" i="40"/>
  <c r="Q239" i="40"/>
  <c r="R239" i="40"/>
  <c r="T239" i="40"/>
  <c r="U239" i="40"/>
  <c r="P238" i="40"/>
  <c r="P237" i="40"/>
  <c r="P236" i="40"/>
  <c r="P235" i="40"/>
  <c r="P234" i="40"/>
  <c r="P233" i="40"/>
  <c r="P232" i="40"/>
  <c r="P231" i="40"/>
  <c r="P230" i="40"/>
  <c r="P229" i="40"/>
  <c r="P228" i="40"/>
  <c r="M238" i="40"/>
  <c r="M237" i="40"/>
  <c r="M236" i="40"/>
  <c r="M235" i="40"/>
  <c r="M234" i="40"/>
  <c r="M233" i="40"/>
  <c r="M232" i="40"/>
  <c r="M231" i="40"/>
  <c r="M230" i="40"/>
  <c r="M229" i="40"/>
  <c r="M228" i="40"/>
  <c r="G238" i="40"/>
  <c r="G237" i="40"/>
  <c r="G236" i="40"/>
  <c r="G235" i="40"/>
  <c r="G234" i="40"/>
  <c r="G233" i="40"/>
  <c r="G232" i="40"/>
  <c r="G231" i="40"/>
  <c r="G230" i="40"/>
  <c r="G229" i="40"/>
  <c r="G228" i="40"/>
  <c r="D238" i="40"/>
  <c r="D237" i="40"/>
  <c r="D236" i="40"/>
  <c r="D235" i="40"/>
  <c r="D234" i="40"/>
  <c r="D233" i="40"/>
  <c r="D232" i="40"/>
  <c r="D231" i="40"/>
  <c r="D230" i="40"/>
  <c r="D229" i="40"/>
  <c r="D228" i="40"/>
  <c r="O318" i="27"/>
  <c r="AZ48" i="27" s="1"/>
  <c r="P318" i="27"/>
  <c r="BA48" i="27" s="1"/>
  <c r="R318" i="27"/>
  <c r="BC48" i="27" s="1"/>
  <c r="S318" i="27"/>
  <c r="BD48" i="27" s="1"/>
  <c r="U318" i="27"/>
  <c r="V318" i="27"/>
  <c r="W317" i="27"/>
  <c r="W316" i="27"/>
  <c r="W315" i="27"/>
  <c r="W314" i="27"/>
  <c r="W313" i="27"/>
  <c r="W312" i="27"/>
  <c r="W311" i="27"/>
  <c r="T317" i="27"/>
  <c r="T316" i="27"/>
  <c r="T315" i="27"/>
  <c r="T314" i="27"/>
  <c r="T313" i="27"/>
  <c r="T312" i="27"/>
  <c r="T311" i="27"/>
  <c r="Q317" i="27"/>
  <c r="Q316" i="27"/>
  <c r="Q315" i="27"/>
  <c r="Q314" i="27"/>
  <c r="Q313" i="27"/>
  <c r="Q312" i="27"/>
  <c r="Q311" i="27"/>
  <c r="N317" i="27"/>
  <c r="N316" i="27"/>
  <c r="N315" i="27"/>
  <c r="N314" i="27"/>
  <c r="N313" i="27"/>
  <c r="N312" i="27"/>
  <c r="N311" i="27"/>
  <c r="K317" i="27"/>
  <c r="K316" i="27"/>
  <c r="K315" i="27"/>
  <c r="K314" i="27"/>
  <c r="K313" i="27"/>
  <c r="K312" i="27"/>
  <c r="K311" i="27"/>
  <c r="H317" i="27"/>
  <c r="H316" i="27"/>
  <c r="H315" i="27"/>
  <c r="H314" i="27"/>
  <c r="H313" i="27"/>
  <c r="H312" i="27"/>
  <c r="H311" i="27"/>
  <c r="E317" i="27"/>
  <c r="E316" i="27"/>
  <c r="E315" i="27"/>
  <c r="E314" i="27"/>
  <c r="E313" i="27"/>
  <c r="E312" i="27"/>
  <c r="E311" i="27"/>
  <c r="L112" i="27"/>
  <c r="M112" i="27"/>
  <c r="O112" i="27"/>
  <c r="AZ19" i="27" s="1"/>
  <c r="P112" i="27"/>
  <c r="BA19" i="27" s="1"/>
  <c r="R112" i="27"/>
  <c r="BC19" i="27" s="1"/>
  <c r="S112" i="27"/>
  <c r="BD19" i="27" s="1"/>
  <c r="U112" i="27"/>
  <c r="V112" i="27"/>
  <c r="T111" i="27"/>
  <c r="T110" i="27"/>
  <c r="T109" i="27"/>
  <c r="T108" i="27"/>
  <c r="T107" i="27"/>
  <c r="Q111" i="27"/>
  <c r="Q110" i="27"/>
  <c r="Q109" i="27"/>
  <c r="Q108" i="27"/>
  <c r="Q107" i="27"/>
  <c r="K111" i="27"/>
  <c r="K110" i="27"/>
  <c r="K109" i="27"/>
  <c r="K108" i="27"/>
  <c r="K107" i="27"/>
  <c r="H111" i="27"/>
  <c r="H110" i="27"/>
  <c r="H109" i="27"/>
  <c r="H108" i="27"/>
  <c r="H107" i="27"/>
  <c r="E111" i="27"/>
  <c r="E110" i="27"/>
  <c r="E109" i="27"/>
  <c r="E108" i="27"/>
  <c r="E107" i="27"/>
  <c r="Q319" i="30"/>
  <c r="Q318" i="30"/>
  <c r="Q317" i="30"/>
  <c r="Q316" i="30"/>
  <c r="Q315" i="30"/>
  <c r="Q314" i="30"/>
  <c r="Q313" i="30"/>
  <c r="N319" i="30"/>
  <c r="N318" i="30"/>
  <c r="N317" i="30"/>
  <c r="N316" i="30"/>
  <c r="N315" i="30"/>
  <c r="N314" i="30"/>
  <c r="N313" i="30"/>
  <c r="K319" i="30"/>
  <c r="K318" i="30"/>
  <c r="K317" i="30"/>
  <c r="K316" i="30"/>
  <c r="K315" i="30"/>
  <c r="K314" i="30"/>
  <c r="K313" i="30"/>
  <c r="H319" i="30"/>
  <c r="H318" i="30"/>
  <c r="H317" i="30"/>
  <c r="H316" i="30"/>
  <c r="H315" i="30"/>
  <c r="H314" i="30"/>
  <c r="H313" i="30"/>
  <c r="E319" i="30"/>
  <c r="E318" i="30"/>
  <c r="E317" i="30"/>
  <c r="E316" i="30"/>
  <c r="E315" i="30"/>
  <c r="E314" i="30"/>
  <c r="E313" i="30"/>
  <c r="N113" i="30"/>
  <c r="N112" i="30"/>
  <c r="N111" i="30"/>
  <c r="N110" i="30"/>
  <c r="N109" i="30"/>
  <c r="X217" i="7"/>
  <c r="X218" i="7"/>
  <c r="X219" i="7"/>
  <c r="X220" i="7"/>
  <c r="X221" i="7"/>
  <c r="X222" i="7"/>
  <c r="X223" i="7"/>
  <c r="U217" i="7"/>
  <c r="U218" i="7"/>
  <c r="U219" i="7"/>
  <c r="U220" i="7"/>
  <c r="U221" i="7"/>
  <c r="U222" i="7"/>
  <c r="U223" i="7"/>
  <c r="R217" i="7"/>
  <c r="R218" i="7"/>
  <c r="R219" i="7"/>
  <c r="R220" i="7"/>
  <c r="R221" i="7"/>
  <c r="R222" i="7"/>
  <c r="R223" i="7"/>
  <c r="O217" i="7"/>
  <c r="O218" i="7"/>
  <c r="O219" i="7"/>
  <c r="O220" i="7"/>
  <c r="O221" i="7"/>
  <c r="O222" i="7"/>
  <c r="O223" i="7"/>
  <c r="L217" i="7"/>
  <c r="L218" i="7"/>
  <c r="L219" i="7"/>
  <c r="L220" i="7"/>
  <c r="L221" i="7"/>
  <c r="L222" i="7"/>
  <c r="L223" i="7"/>
  <c r="I217" i="7"/>
  <c r="I218" i="7"/>
  <c r="I219" i="7"/>
  <c r="I220" i="7"/>
  <c r="I221" i="7"/>
  <c r="I222" i="7"/>
  <c r="I223" i="7"/>
  <c r="F217" i="7"/>
  <c r="F218" i="7"/>
  <c r="F219" i="7"/>
  <c r="F220" i="7"/>
  <c r="F221" i="7"/>
  <c r="F222" i="7"/>
  <c r="AX223" i="7"/>
  <c r="AX222" i="7"/>
  <c r="AX221" i="7"/>
  <c r="AX220" i="7"/>
  <c r="AX219" i="7"/>
  <c r="AX218" i="7"/>
  <c r="AX217" i="7"/>
  <c r="AX216" i="7"/>
  <c r="AU223" i="7"/>
  <c r="AU222" i="7"/>
  <c r="AU221" i="7"/>
  <c r="AU220" i="7"/>
  <c r="AU219" i="7"/>
  <c r="AU218" i="7"/>
  <c r="AU217" i="7"/>
  <c r="AU216" i="7"/>
  <c r="AR223" i="7"/>
  <c r="AR222" i="7"/>
  <c r="AR221" i="7"/>
  <c r="AR220" i="7"/>
  <c r="AR219" i="7"/>
  <c r="AR218" i="7"/>
  <c r="AR217" i="7"/>
  <c r="AR216" i="7"/>
  <c r="AO223" i="7"/>
  <c r="AO222" i="7"/>
  <c r="AO221" i="7"/>
  <c r="AO220" i="7"/>
  <c r="AO219" i="7"/>
  <c r="AO218" i="7"/>
  <c r="AO217" i="7"/>
  <c r="AO216" i="7"/>
  <c r="AL223" i="7"/>
  <c r="AL222" i="7"/>
  <c r="AL221" i="7"/>
  <c r="AL220" i="7"/>
  <c r="AL219" i="7"/>
  <c r="AL218" i="7"/>
  <c r="AL217" i="7"/>
  <c r="AL216" i="7"/>
  <c r="AI223" i="7"/>
  <c r="AI222" i="7"/>
  <c r="AI221" i="7"/>
  <c r="AI220" i="7"/>
  <c r="AI219" i="7"/>
  <c r="AI218" i="7"/>
  <c r="AI217" i="7"/>
  <c r="AI216" i="7"/>
  <c r="AF217" i="7"/>
  <c r="AF218" i="7"/>
  <c r="AF219" i="7"/>
  <c r="AF220" i="7"/>
  <c r="AF221" i="7"/>
  <c r="AF222" i="7"/>
  <c r="AF223" i="7"/>
  <c r="X216" i="7"/>
  <c r="U216" i="7"/>
  <c r="R216" i="7"/>
  <c r="O216" i="7"/>
  <c r="L216" i="7"/>
  <c r="I216" i="7"/>
  <c r="F223" i="7"/>
  <c r="E318" i="28"/>
  <c r="E317" i="28"/>
  <c r="E316" i="28"/>
  <c r="E315" i="28"/>
  <c r="E314" i="28"/>
  <c r="E313" i="28"/>
  <c r="E312" i="28"/>
  <c r="W318" i="25"/>
  <c r="W317" i="25"/>
  <c r="W316" i="25"/>
  <c r="W315" i="25"/>
  <c r="W314" i="25"/>
  <c r="W313" i="25"/>
  <c r="W312" i="25"/>
  <c r="E318" i="25"/>
  <c r="E317" i="25"/>
  <c r="E316" i="25"/>
  <c r="E315" i="25"/>
  <c r="E314" i="25"/>
  <c r="E313" i="25"/>
  <c r="E312" i="25"/>
  <c r="H318" i="25"/>
  <c r="H317" i="25"/>
  <c r="H316" i="25"/>
  <c r="H315" i="25"/>
  <c r="H314" i="25"/>
  <c r="H313" i="25"/>
  <c r="H312" i="25"/>
  <c r="K318" i="25"/>
  <c r="K317" i="25"/>
  <c r="K316" i="25"/>
  <c r="K315" i="25"/>
  <c r="K314" i="25"/>
  <c r="K313" i="25"/>
  <c r="K312" i="25"/>
  <c r="K112" i="25"/>
  <c r="K111" i="25"/>
  <c r="K110" i="25"/>
  <c r="K109" i="25"/>
  <c r="K108" i="25"/>
  <c r="H112" i="25"/>
  <c r="H111" i="25"/>
  <c r="H110" i="25"/>
  <c r="H109" i="25"/>
  <c r="H108" i="25"/>
  <c r="E112" i="25"/>
  <c r="E111" i="25"/>
  <c r="E110" i="25"/>
  <c r="E109" i="25"/>
  <c r="E108" i="25"/>
  <c r="P306" i="28"/>
  <c r="P307" i="28"/>
  <c r="P308" i="28"/>
  <c r="P309" i="28"/>
  <c r="P312" i="28"/>
  <c r="E309" i="28"/>
  <c r="E308" i="28"/>
  <c r="E307" i="28"/>
  <c r="E306" i="28"/>
  <c r="E305" i="28"/>
  <c r="E304" i="28"/>
  <c r="E303" i="28"/>
  <c r="E105" i="28"/>
  <c r="E104" i="28"/>
  <c r="E103" i="28"/>
  <c r="W105" i="25"/>
  <c r="W104" i="25"/>
  <c r="W103" i="25"/>
  <c r="AC188" i="40"/>
  <c r="AE188" i="40"/>
  <c r="AF188" i="40"/>
  <c r="AH188" i="40"/>
  <c r="AI188" i="40"/>
  <c r="AK188" i="40"/>
  <c r="AL188" i="40"/>
  <c r="AN188" i="40"/>
  <c r="AO188" i="40"/>
  <c r="AQ188" i="40"/>
  <c r="AR188" i="40"/>
  <c r="AT188" i="40"/>
  <c r="AU188" i="40"/>
  <c r="AV187" i="40"/>
  <c r="AV186" i="40"/>
  <c r="AV185" i="40"/>
  <c r="AV184" i="40"/>
  <c r="AV183" i="40"/>
  <c r="AV182" i="40"/>
  <c r="AV181" i="40"/>
  <c r="AV180" i="40"/>
  <c r="AV179" i="40"/>
  <c r="AV178" i="40"/>
  <c r="AV177" i="40"/>
  <c r="AS187" i="40"/>
  <c r="AS186" i="40"/>
  <c r="AS185" i="40"/>
  <c r="AS184" i="40"/>
  <c r="AS183" i="40"/>
  <c r="AS182" i="40"/>
  <c r="AS181" i="40"/>
  <c r="AS180" i="40"/>
  <c r="AS179" i="40"/>
  <c r="AS178" i="40"/>
  <c r="AS177" i="40"/>
  <c r="AP187" i="40"/>
  <c r="AP186" i="40"/>
  <c r="AP185" i="40"/>
  <c r="AP184" i="40"/>
  <c r="AP183" i="40"/>
  <c r="AP182" i="40"/>
  <c r="AP181" i="40"/>
  <c r="AP180" i="40"/>
  <c r="AP179" i="40"/>
  <c r="AP178" i="40"/>
  <c r="AP177" i="40"/>
  <c r="AM187" i="40"/>
  <c r="AM186" i="40"/>
  <c r="AM185" i="40"/>
  <c r="AM184" i="40"/>
  <c r="AM183" i="40"/>
  <c r="AM182" i="40"/>
  <c r="AM181" i="40"/>
  <c r="AM180" i="40"/>
  <c r="AM179" i="40"/>
  <c r="AM178" i="40"/>
  <c r="AM177" i="40"/>
  <c r="AJ187" i="40"/>
  <c r="AJ186" i="40"/>
  <c r="AJ185" i="40"/>
  <c r="AJ184" i="40"/>
  <c r="AJ183" i="40"/>
  <c r="AJ182" i="40"/>
  <c r="AJ181" i="40"/>
  <c r="AJ180" i="40"/>
  <c r="AJ179" i="40"/>
  <c r="AJ178" i="40"/>
  <c r="AJ177" i="40"/>
  <c r="AG187" i="40"/>
  <c r="AG186" i="40"/>
  <c r="AG185" i="40"/>
  <c r="AG184" i="40"/>
  <c r="AG183" i="40"/>
  <c r="AG182" i="40"/>
  <c r="AG181" i="40"/>
  <c r="AG180" i="40"/>
  <c r="AG179" i="40"/>
  <c r="AG178" i="40"/>
  <c r="AG177" i="40"/>
  <c r="AD187" i="40"/>
  <c r="AD186" i="40"/>
  <c r="AD185" i="40"/>
  <c r="AD184" i="40"/>
  <c r="AD183" i="40"/>
  <c r="AD182" i="40"/>
  <c r="AD181" i="40"/>
  <c r="AD180" i="40"/>
  <c r="AD179" i="40"/>
  <c r="AD178" i="40"/>
  <c r="AD177" i="40"/>
  <c r="S187" i="40"/>
  <c r="S186" i="40"/>
  <c r="S185" i="40"/>
  <c r="S184" i="40"/>
  <c r="S183" i="40"/>
  <c r="S182" i="40"/>
  <c r="S181" i="40"/>
  <c r="S180" i="40"/>
  <c r="S179" i="40"/>
  <c r="S178" i="40"/>
  <c r="S177" i="40"/>
  <c r="P187" i="40"/>
  <c r="P186" i="40"/>
  <c r="P185" i="40"/>
  <c r="P184" i="40"/>
  <c r="P183" i="40"/>
  <c r="P182" i="40"/>
  <c r="P181" i="40"/>
  <c r="P180" i="40"/>
  <c r="P179" i="40"/>
  <c r="P178" i="40"/>
  <c r="P177" i="40"/>
  <c r="M187" i="40"/>
  <c r="M186" i="40"/>
  <c r="M185" i="40"/>
  <c r="M184" i="40"/>
  <c r="M183" i="40"/>
  <c r="M182" i="40"/>
  <c r="M181" i="40"/>
  <c r="M180" i="40"/>
  <c r="M179" i="40"/>
  <c r="M178" i="40"/>
  <c r="M177" i="40"/>
  <c r="J187" i="40"/>
  <c r="J186" i="40"/>
  <c r="J185" i="40"/>
  <c r="J184" i="40"/>
  <c r="J183" i="40"/>
  <c r="J182" i="40"/>
  <c r="J181" i="40"/>
  <c r="J180" i="40"/>
  <c r="J179" i="40"/>
  <c r="J178" i="40"/>
  <c r="J177" i="40"/>
  <c r="G187" i="40"/>
  <c r="G186" i="40"/>
  <c r="G185" i="40"/>
  <c r="G184" i="40"/>
  <c r="G183" i="40"/>
  <c r="G182" i="40"/>
  <c r="G181" i="40"/>
  <c r="G180" i="40"/>
  <c r="G179" i="40"/>
  <c r="G178" i="40"/>
  <c r="G177" i="40"/>
  <c r="D187" i="40"/>
  <c r="D186" i="40"/>
  <c r="D185" i="40"/>
  <c r="D184" i="40"/>
  <c r="D183" i="40"/>
  <c r="D182" i="40"/>
  <c r="D181" i="40"/>
  <c r="D180" i="40"/>
  <c r="D179" i="40"/>
  <c r="D178" i="40"/>
  <c r="D177" i="40"/>
  <c r="C188" i="40"/>
  <c r="E188" i="40"/>
  <c r="F188" i="40"/>
  <c r="H188" i="40"/>
  <c r="I188" i="40"/>
  <c r="K188" i="40"/>
  <c r="L188" i="40"/>
  <c r="N188" i="40"/>
  <c r="O188" i="40"/>
  <c r="Q188" i="40"/>
  <c r="R188" i="40"/>
  <c r="T188" i="40"/>
  <c r="U188" i="40"/>
  <c r="I287" i="27"/>
  <c r="J287" i="27"/>
  <c r="L287" i="27"/>
  <c r="M287" i="27"/>
  <c r="O287" i="27"/>
  <c r="AZ45" i="27" s="1"/>
  <c r="P287" i="27"/>
  <c r="BA45" i="27" s="1"/>
  <c r="R287" i="27"/>
  <c r="BC45" i="27" s="1"/>
  <c r="S287" i="27"/>
  <c r="BD45" i="27" s="1"/>
  <c r="U287" i="27"/>
  <c r="V287" i="27"/>
  <c r="W286" i="27"/>
  <c r="W285" i="27"/>
  <c r="W284" i="27"/>
  <c r="W283" i="27"/>
  <c r="W282" i="27"/>
  <c r="W281" i="27"/>
  <c r="W280" i="27"/>
  <c r="T286" i="27"/>
  <c r="T285" i="27"/>
  <c r="T284" i="27"/>
  <c r="T283" i="27"/>
  <c r="T282" i="27"/>
  <c r="T281" i="27"/>
  <c r="T280" i="27"/>
  <c r="Q286" i="27"/>
  <c r="Q285" i="27"/>
  <c r="Q284" i="27"/>
  <c r="Q283" i="27"/>
  <c r="Q282" i="27"/>
  <c r="Q281" i="27"/>
  <c r="Q280" i="27"/>
  <c r="N286" i="27"/>
  <c r="N285" i="27"/>
  <c r="N284" i="27"/>
  <c r="N283" i="27"/>
  <c r="N282" i="27"/>
  <c r="N281" i="27"/>
  <c r="N280" i="27"/>
  <c r="K286" i="27"/>
  <c r="K285" i="27"/>
  <c r="K284" i="27"/>
  <c r="K283" i="27"/>
  <c r="K282" i="27"/>
  <c r="K281" i="27"/>
  <c r="K280" i="27"/>
  <c r="H286" i="27"/>
  <c r="H285" i="27"/>
  <c r="H284" i="27"/>
  <c r="H283" i="27"/>
  <c r="H282" i="27"/>
  <c r="H281" i="27"/>
  <c r="H280" i="27"/>
  <c r="E286" i="27"/>
  <c r="E285" i="27"/>
  <c r="E284" i="27"/>
  <c r="E283" i="27"/>
  <c r="E282" i="27"/>
  <c r="E281" i="27"/>
  <c r="E280" i="27"/>
  <c r="F88" i="27"/>
  <c r="G88" i="27"/>
  <c r="I88" i="27"/>
  <c r="J88" i="27"/>
  <c r="L88" i="27"/>
  <c r="M88" i="27"/>
  <c r="O88" i="27"/>
  <c r="AZ16" i="27" s="1"/>
  <c r="AZ74" i="27" s="1"/>
  <c r="P88" i="27"/>
  <c r="BA16" i="27" s="1"/>
  <c r="R88" i="27"/>
  <c r="BC16" i="27" s="1"/>
  <c r="S88" i="27"/>
  <c r="BD16" i="27" s="1"/>
  <c r="U88" i="27"/>
  <c r="V88" i="27"/>
  <c r="W87" i="27"/>
  <c r="W86" i="27"/>
  <c r="W85" i="27"/>
  <c r="W84" i="27"/>
  <c r="T87" i="27"/>
  <c r="T86" i="27"/>
  <c r="T85" i="27"/>
  <c r="T84" i="27"/>
  <c r="Q87" i="27"/>
  <c r="Q86" i="27"/>
  <c r="Q85" i="27"/>
  <c r="Q84" i="27"/>
  <c r="N87" i="27"/>
  <c r="N86" i="27"/>
  <c r="N85" i="27"/>
  <c r="N84" i="27"/>
  <c r="K87" i="27"/>
  <c r="K86" i="27"/>
  <c r="K85" i="27"/>
  <c r="K84" i="27"/>
  <c r="H87" i="27"/>
  <c r="H86" i="27"/>
  <c r="H85" i="27"/>
  <c r="H84" i="27"/>
  <c r="E87" i="27"/>
  <c r="E86" i="27"/>
  <c r="E85" i="27"/>
  <c r="E84" i="27"/>
  <c r="Q288" i="30"/>
  <c r="Q287" i="30"/>
  <c r="Q286" i="30"/>
  <c r="Q285" i="30"/>
  <c r="Q284" i="30"/>
  <c r="Q283" i="30"/>
  <c r="Q282" i="30"/>
  <c r="N288" i="30"/>
  <c r="N287" i="30"/>
  <c r="N286" i="30"/>
  <c r="N285" i="30"/>
  <c r="N284" i="30"/>
  <c r="N283" i="30"/>
  <c r="N282" i="30"/>
  <c r="K288" i="30"/>
  <c r="K287" i="30"/>
  <c r="K286" i="30"/>
  <c r="K285" i="30"/>
  <c r="K284" i="30"/>
  <c r="K283" i="30"/>
  <c r="K282" i="30"/>
  <c r="H288" i="30"/>
  <c r="H287" i="30"/>
  <c r="H286" i="30"/>
  <c r="H285" i="30"/>
  <c r="H284" i="30"/>
  <c r="H283" i="30"/>
  <c r="H282" i="30"/>
  <c r="E288" i="30"/>
  <c r="E287" i="30"/>
  <c r="E286" i="30"/>
  <c r="E285" i="30"/>
  <c r="E284" i="30"/>
  <c r="E283" i="30"/>
  <c r="E282" i="30"/>
  <c r="Q89" i="30"/>
  <c r="Q88" i="30"/>
  <c r="Q87" i="30"/>
  <c r="Q86" i="30"/>
  <c r="N89" i="30"/>
  <c r="N88" i="30"/>
  <c r="N87" i="30"/>
  <c r="N86" i="30"/>
  <c r="K89" i="30"/>
  <c r="K88" i="30"/>
  <c r="K87" i="30"/>
  <c r="K86" i="30"/>
  <c r="H89" i="30"/>
  <c r="H88" i="30"/>
  <c r="H87" i="30"/>
  <c r="H86" i="30"/>
  <c r="E89" i="30"/>
  <c r="E88" i="30"/>
  <c r="E87" i="30"/>
  <c r="E86" i="30"/>
  <c r="E112" i="44"/>
  <c r="E111" i="44"/>
  <c r="E110" i="44"/>
  <c r="E109" i="44"/>
  <c r="H112" i="44"/>
  <c r="H111" i="44"/>
  <c r="H110" i="44"/>
  <c r="H109" i="44"/>
  <c r="N88" i="28"/>
  <c r="N87" i="28"/>
  <c r="N86" i="28"/>
  <c r="N85" i="28"/>
  <c r="K88" i="28"/>
  <c r="K87" i="28"/>
  <c r="K86" i="28"/>
  <c r="K85" i="28"/>
  <c r="H88" i="28"/>
  <c r="H87" i="28"/>
  <c r="H86" i="28"/>
  <c r="H85" i="28"/>
  <c r="E88" i="28"/>
  <c r="E87" i="28"/>
  <c r="E86" i="28"/>
  <c r="E85" i="28"/>
  <c r="N287" i="28"/>
  <c r="N286" i="28"/>
  <c r="N285" i="28"/>
  <c r="N284" i="28"/>
  <c r="N283" i="28"/>
  <c r="N282" i="28"/>
  <c r="N281" i="28"/>
  <c r="K287" i="28"/>
  <c r="K286" i="28"/>
  <c r="K285" i="28"/>
  <c r="K284" i="28"/>
  <c r="K283" i="28"/>
  <c r="K282" i="28"/>
  <c r="K281" i="28"/>
  <c r="H287" i="28"/>
  <c r="H286" i="28"/>
  <c r="H285" i="28"/>
  <c r="H284" i="28"/>
  <c r="H283" i="28"/>
  <c r="H282" i="28"/>
  <c r="H281" i="28"/>
  <c r="E287" i="28"/>
  <c r="E286" i="28"/>
  <c r="E285" i="28"/>
  <c r="E284" i="28"/>
  <c r="E283" i="28"/>
  <c r="E282" i="28"/>
  <c r="E281" i="28"/>
  <c r="X281" i="25"/>
  <c r="W287" i="25"/>
  <c r="W286" i="25"/>
  <c r="W285" i="25"/>
  <c r="W284" i="25"/>
  <c r="W283" i="25"/>
  <c r="W282" i="25"/>
  <c r="W281" i="25"/>
  <c r="N287" i="25"/>
  <c r="N286" i="25"/>
  <c r="N285" i="25"/>
  <c r="N284" i="25"/>
  <c r="N283" i="25"/>
  <c r="N282" i="25"/>
  <c r="N281" i="25"/>
  <c r="K287" i="25"/>
  <c r="K286" i="25"/>
  <c r="K285" i="25"/>
  <c r="K284" i="25"/>
  <c r="K283" i="25"/>
  <c r="K282" i="25"/>
  <c r="K281" i="25"/>
  <c r="H287" i="25"/>
  <c r="H286" i="25"/>
  <c r="H285" i="25"/>
  <c r="H284" i="25"/>
  <c r="H283" i="25"/>
  <c r="H282" i="25"/>
  <c r="H281" i="25"/>
  <c r="E287" i="25"/>
  <c r="E286" i="25"/>
  <c r="E285" i="25"/>
  <c r="E284" i="25"/>
  <c r="E283" i="25"/>
  <c r="E282" i="25"/>
  <c r="E281" i="25"/>
  <c r="W88" i="25"/>
  <c r="W87" i="25"/>
  <c r="W86" i="25"/>
  <c r="W85" i="25"/>
  <c r="N88" i="25"/>
  <c r="N87" i="25"/>
  <c r="N86" i="25"/>
  <c r="N85" i="25"/>
  <c r="K88" i="25"/>
  <c r="K87" i="25"/>
  <c r="K86" i="25"/>
  <c r="K85" i="25"/>
  <c r="H88" i="25"/>
  <c r="H87" i="25"/>
  <c r="H86" i="25"/>
  <c r="H85" i="25"/>
  <c r="E88" i="25"/>
  <c r="E87" i="25"/>
  <c r="E86" i="25"/>
  <c r="E85" i="25"/>
  <c r="R43" i="39"/>
  <c r="R44" i="39"/>
  <c r="T43" i="39"/>
  <c r="D71" i="27"/>
  <c r="F71" i="27"/>
  <c r="G71" i="27"/>
  <c r="I71" i="27"/>
  <c r="J71" i="27"/>
  <c r="L71" i="27"/>
  <c r="M71" i="27"/>
  <c r="O71" i="27"/>
  <c r="AZ14" i="27" s="1"/>
  <c r="P71" i="27"/>
  <c r="BA14" i="27" s="1"/>
  <c r="R71" i="27"/>
  <c r="BC14" i="27" s="1"/>
  <c r="S71" i="27"/>
  <c r="BD14" i="27" s="1"/>
  <c r="U71" i="27"/>
  <c r="V71" i="27"/>
  <c r="T70" i="27"/>
  <c r="T69" i="27"/>
  <c r="T68" i="27"/>
  <c r="T67" i="27"/>
  <c r="T66" i="27"/>
  <c r="T65" i="27"/>
  <c r="T64" i="27"/>
  <c r="T63" i="27"/>
  <c r="T62" i="27"/>
  <c r="Q70" i="27"/>
  <c r="Q69" i="27"/>
  <c r="Q68" i="27"/>
  <c r="Q67" i="27"/>
  <c r="Q66" i="27"/>
  <c r="Q65" i="27"/>
  <c r="Q64" i="27"/>
  <c r="Q63" i="27"/>
  <c r="Q62" i="27"/>
  <c r="N70" i="27"/>
  <c r="N69" i="27"/>
  <c r="N68" i="27"/>
  <c r="N67" i="27"/>
  <c r="N66" i="27"/>
  <c r="N65" i="27"/>
  <c r="N64" i="27"/>
  <c r="N63" i="27"/>
  <c r="N62" i="27"/>
  <c r="K70" i="27"/>
  <c r="K69" i="27"/>
  <c r="K68" i="27"/>
  <c r="K67" i="27"/>
  <c r="K66" i="27"/>
  <c r="K65" i="27"/>
  <c r="K64" i="27"/>
  <c r="K63" i="27"/>
  <c r="K62" i="27"/>
  <c r="H70" i="27"/>
  <c r="H69" i="27"/>
  <c r="H68" i="27"/>
  <c r="H67" i="27"/>
  <c r="H66" i="27"/>
  <c r="H65" i="27"/>
  <c r="H64" i="27"/>
  <c r="H63" i="27"/>
  <c r="H62" i="27"/>
  <c r="E70" i="27"/>
  <c r="E69" i="27"/>
  <c r="E68" i="27"/>
  <c r="E67" i="27"/>
  <c r="E66" i="27"/>
  <c r="E65" i="27"/>
  <c r="E64" i="27"/>
  <c r="E63" i="27"/>
  <c r="E62" i="27"/>
  <c r="O262" i="27"/>
  <c r="AZ43" i="27" s="1"/>
  <c r="P262" i="27"/>
  <c r="BA43" i="27" s="1"/>
  <c r="R262" i="27"/>
  <c r="BC43" i="27" s="1"/>
  <c r="S262" i="27"/>
  <c r="BD43" i="27" s="1"/>
  <c r="U262" i="27"/>
  <c r="V262" i="27"/>
  <c r="T261" i="27"/>
  <c r="T260" i="27"/>
  <c r="T259" i="27"/>
  <c r="T258" i="27"/>
  <c r="T257" i="27"/>
  <c r="T256" i="27"/>
  <c r="T255" i="27"/>
  <c r="T254" i="27"/>
  <c r="T253" i="27"/>
  <c r="T252" i="27"/>
  <c r="Q261" i="27"/>
  <c r="Q260" i="27"/>
  <c r="Q259" i="27"/>
  <c r="Q258" i="27"/>
  <c r="Q257" i="27"/>
  <c r="Q256" i="27"/>
  <c r="Q255" i="27"/>
  <c r="Q254" i="27"/>
  <c r="Q253" i="27"/>
  <c r="Q252" i="27"/>
  <c r="P263" i="30"/>
  <c r="O263" i="30"/>
  <c r="P262" i="30"/>
  <c r="O262" i="30"/>
  <c r="O256" i="30"/>
  <c r="P255" i="30"/>
  <c r="O255" i="30"/>
  <c r="E263" i="30"/>
  <c r="E262" i="30"/>
  <c r="E261" i="30"/>
  <c r="E260" i="30"/>
  <c r="E259" i="30"/>
  <c r="E258" i="30"/>
  <c r="E257" i="30"/>
  <c r="E256" i="30"/>
  <c r="E255" i="30"/>
  <c r="E254" i="30"/>
  <c r="E72" i="30"/>
  <c r="E71" i="30"/>
  <c r="E70" i="30"/>
  <c r="E69" i="30"/>
  <c r="E68" i="30"/>
  <c r="E67" i="30"/>
  <c r="E66" i="30"/>
  <c r="E65" i="30"/>
  <c r="E64" i="30"/>
  <c r="AO143" i="7"/>
  <c r="AO142" i="7"/>
  <c r="AO141" i="7"/>
  <c r="AO140" i="7"/>
  <c r="AO139" i="7"/>
  <c r="AO138" i="7"/>
  <c r="AO137" i="7"/>
  <c r="AO136" i="7"/>
  <c r="AL143" i="7"/>
  <c r="AL142" i="7"/>
  <c r="AL141" i="7"/>
  <c r="AL140" i="7"/>
  <c r="AL139" i="7"/>
  <c r="AL138" i="7"/>
  <c r="AL137" i="7"/>
  <c r="AL136" i="7"/>
  <c r="AI143" i="7"/>
  <c r="AI142" i="7"/>
  <c r="AI141" i="7"/>
  <c r="AI140" i="7"/>
  <c r="AI139" i="7"/>
  <c r="AI138" i="7"/>
  <c r="AI137" i="7"/>
  <c r="AI136" i="7"/>
  <c r="AF143" i="7"/>
  <c r="AF142" i="7"/>
  <c r="AF141" i="7"/>
  <c r="AF140" i="7"/>
  <c r="AF139" i="7"/>
  <c r="AF138" i="7"/>
  <c r="AF137" i="7"/>
  <c r="AF136" i="7"/>
  <c r="F143" i="7"/>
  <c r="F142" i="7"/>
  <c r="F141" i="7"/>
  <c r="F140" i="7"/>
  <c r="F139" i="7"/>
  <c r="F138" i="7"/>
  <c r="F137" i="7"/>
  <c r="F136" i="7"/>
  <c r="I143" i="7"/>
  <c r="I142" i="7"/>
  <c r="I141" i="7"/>
  <c r="I140" i="7"/>
  <c r="I139" i="7"/>
  <c r="I138" i="7"/>
  <c r="I137" i="7"/>
  <c r="I136" i="7"/>
  <c r="L143" i="7"/>
  <c r="L142" i="7"/>
  <c r="L141" i="7"/>
  <c r="L140" i="7"/>
  <c r="L139" i="7"/>
  <c r="L138" i="7"/>
  <c r="L137" i="7"/>
  <c r="L136" i="7"/>
  <c r="O143" i="7"/>
  <c r="O142" i="7"/>
  <c r="O141" i="7"/>
  <c r="O140" i="7"/>
  <c r="O139" i="7"/>
  <c r="O138" i="7"/>
  <c r="O137" i="7"/>
  <c r="O136" i="7"/>
  <c r="H262" i="28"/>
  <c r="H261" i="28"/>
  <c r="H260" i="28"/>
  <c r="H259" i="28"/>
  <c r="H258" i="28"/>
  <c r="H257" i="28"/>
  <c r="H256" i="28"/>
  <c r="H255" i="28"/>
  <c r="H254" i="28"/>
  <c r="H253" i="28"/>
  <c r="E262" i="28"/>
  <c r="E261" i="28"/>
  <c r="E260" i="28"/>
  <c r="E259" i="28"/>
  <c r="E258" i="28"/>
  <c r="E257" i="28"/>
  <c r="E256" i="28"/>
  <c r="E255" i="28"/>
  <c r="E254" i="28"/>
  <c r="E253" i="28"/>
  <c r="H71" i="28"/>
  <c r="H70" i="28"/>
  <c r="H69" i="28"/>
  <c r="H68" i="28"/>
  <c r="H67" i="28"/>
  <c r="H66" i="28"/>
  <c r="H65" i="28"/>
  <c r="H64" i="28"/>
  <c r="H63" i="28"/>
  <c r="E71" i="28"/>
  <c r="E70" i="28"/>
  <c r="E69" i="28"/>
  <c r="E68" i="28"/>
  <c r="E67" i="28"/>
  <c r="E66" i="28"/>
  <c r="E65" i="28"/>
  <c r="E64" i="28"/>
  <c r="E63" i="28"/>
  <c r="W51" i="25"/>
  <c r="W71" i="25"/>
  <c r="W70" i="25"/>
  <c r="W69" i="25"/>
  <c r="W68" i="25"/>
  <c r="W67" i="25"/>
  <c r="W66" i="25"/>
  <c r="W65" i="25"/>
  <c r="W64" i="25"/>
  <c r="W63" i="25"/>
  <c r="W60" i="25"/>
  <c r="W59" i="25"/>
  <c r="W58" i="25"/>
  <c r="W57" i="25"/>
  <c r="W56" i="25"/>
  <c r="W55" i="25"/>
  <c r="W54" i="25"/>
  <c r="W53" i="25"/>
  <c r="W52" i="25"/>
  <c r="W250" i="25"/>
  <c r="W249" i="25"/>
  <c r="W248" i="25"/>
  <c r="W247" i="25"/>
  <c r="W246" i="25"/>
  <c r="W245" i="25"/>
  <c r="W244" i="25"/>
  <c r="W243" i="25"/>
  <c r="W262" i="25"/>
  <c r="W261" i="25"/>
  <c r="W260" i="25"/>
  <c r="W259" i="25"/>
  <c r="W258" i="25"/>
  <c r="W257" i="25"/>
  <c r="W256" i="25"/>
  <c r="W255" i="25"/>
  <c r="W254" i="25"/>
  <c r="W253" i="25"/>
  <c r="T262" i="25"/>
  <c r="T261" i="25"/>
  <c r="T260" i="25"/>
  <c r="T259" i="25"/>
  <c r="T258" i="25"/>
  <c r="T257" i="25"/>
  <c r="T256" i="25"/>
  <c r="T255" i="25"/>
  <c r="T254" i="25"/>
  <c r="T253" i="25"/>
  <c r="Q262" i="25"/>
  <c r="Q261" i="25"/>
  <c r="Q260" i="25"/>
  <c r="Q259" i="25"/>
  <c r="Q258" i="25"/>
  <c r="Q257" i="25"/>
  <c r="Q256" i="25"/>
  <c r="Q255" i="25"/>
  <c r="Q254" i="25"/>
  <c r="Q253" i="25"/>
  <c r="N262" i="25"/>
  <c r="N261" i="25"/>
  <c r="N260" i="25"/>
  <c r="N259" i="25"/>
  <c r="N258" i="25"/>
  <c r="N257" i="25"/>
  <c r="N256" i="25"/>
  <c r="N255" i="25"/>
  <c r="N254" i="25"/>
  <c r="N253" i="25"/>
  <c r="K262" i="25"/>
  <c r="K261" i="25"/>
  <c r="K260" i="25"/>
  <c r="K259" i="25"/>
  <c r="K258" i="25"/>
  <c r="K257" i="25"/>
  <c r="K256" i="25"/>
  <c r="K255" i="25"/>
  <c r="K254" i="25"/>
  <c r="K253" i="25"/>
  <c r="H262" i="25"/>
  <c r="H261" i="25"/>
  <c r="H260" i="25"/>
  <c r="H259" i="25"/>
  <c r="H258" i="25"/>
  <c r="H257" i="25"/>
  <c r="H256" i="25"/>
  <c r="H255" i="25"/>
  <c r="H254" i="25"/>
  <c r="H253" i="25"/>
  <c r="E262" i="25"/>
  <c r="E261" i="25"/>
  <c r="E260" i="25"/>
  <c r="E259" i="25"/>
  <c r="E258" i="25"/>
  <c r="E257" i="25"/>
  <c r="E256" i="25"/>
  <c r="E255" i="25"/>
  <c r="E254" i="25"/>
  <c r="E253" i="25"/>
  <c r="R72" i="25"/>
  <c r="N71" i="25"/>
  <c r="N70" i="25"/>
  <c r="N69" i="25"/>
  <c r="N68" i="25"/>
  <c r="N67" i="25"/>
  <c r="N66" i="25"/>
  <c r="N65" i="25"/>
  <c r="N64" i="25"/>
  <c r="N63" i="25"/>
  <c r="K71" i="25"/>
  <c r="K70" i="25"/>
  <c r="K69" i="25"/>
  <c r="K68" i="25"/>
  <c r="K67" i="25"/>
  <c r="K66" i="25"/>
  <c r="K65" i="25"/>
  <c r="K64" i="25"/>
  <c r="K63" i="25"/>
  <c r="H71" i="25"/>
  <c r="H70" i="25"/>
  <c r="H69" i="25"/>
  <c r="H68" i="25"/>
  <c r="H67" i="25"/>
  <c r="H66" i="25"/>
  <c r="H65" i="25"/>
  <c r="H64" i="25"/>
  <c r="H63" i="25"/>
  <c r="E71" i="25"/>
  <c r="E70" i="25"/>
  <c r="E69" i="25"/>
  <c r="E68" i="25"/>
  <c r="E67" i="25"/>
  <c r="E66" i="25"/>
  <c r="E65" i="25"/>
  <c r="E64" i="25"/>
  <c r="E63" i="25"/>
  <c r="AR127" i="7"/>
  <c r="AR126" i="7"/>
  <c r="AR125" i="7"/>
  <c r="AR124" i="7"/>
  <c r="AR123" i="7"/>
  <c r="AR122" i="7"/>
  <c r="AR121" i="7"/>
  <c r="AR120" i="7"/>
  <c r="AO127" i="7"/>
  <c r="AO126" i="7"/>
  <c r="AO125" i="7"/>
  <c r="AO124" i="7"/>
  <c r="AO123" i="7"/>
  <c r="AO122" i="7"/>
  <c r="AO121" i="7"/>
  <c r="AO120" i="7"/>
  <c r="AL127" i="7"/>
  <c r="AL126" i="7"/>
  <c r="AL125" i="7"/>
  <c r="AL124" i="7"/>
  <c r="AL123" i="7"/>
  <c r="AL122" i="7"/>
  <c r="AL121" i="7"/>
  <c r="AL120" i="7"/>
  <c r="AI127" i="7"/>
  <c r="AI126" i="7"/>
  <c r="AI125" i="7"/>
  <c r="AI124" i="7"/>
  <c r="AI123" i="7"/>
  <c r="AI122" i="7"/>
  <c r="AI121" i="7"/>
  <c r="AI120" i="7"/>
  <c r="AF121" i="7"/>
  <c r="AF122" i="7"/>
  <c r="AF123" i="7"/>
  <c r="AF124" i="7"/>
  <c r="AF125" i="7"/>
  <c r="AF126" i="7"/>
  <c r="AF127" i="7"/>
  <c r="F121" i="7"/>
  <c r="F122" i="7"/>
  <c r="F123" i="7"/>
  <c r="F124" i="7"/>
  <c r="F125" i="7"/>
  <c r="F126" i="7"/>
  <c r="F127" i="7"/>
  <c r="O121" i="7"/>
  <c r="O122" i="7"/>
  <c r="O123" i="7"/>
  <c r="O124" i="7"/>
  <c r="O125" i="7"/>
  <c r="O126" i="7"/>
  <c r="O127" i="7"/>
  <c r="L121" i="7"/>
  <c r="L122" i="7"/>
  <c r="L123" i="7"/>
  <c r="L124" i="7"/>
  <c r="L125" i="7"/>
  <c r="L126" i="7"/>
  <c r="L127" i="7"/>
  <c r="I121" i="7"/>
  <c r="I122" i="7"/>
  <c r="I123" i="7"/>
  <c r="I124" i="7"/>
  <c r="I125" i="7"/>
  <c r="I126" i="7"/>
  <c r="I127" i="7"/>
  <c r="K82" i="44"/>
  <c r="K81" i="44"/>
  <c r="K80" i="44"/>
  <c r="K79" i="44"/>
  <c r="H82" i="44"/>
  <c r="H81" i="44"/>
  <c r="H80" i="44"/>
  <c r="H79" i="44"/>
  <c r="E82" i="44"/>
  <c r="E81" i="44"/>
  <c r="E80" i="44"/>
  <c r="E79" i="44"/>
  <c r="D107" i="58"/>
  <c r="D106" i="58"/>
  <c r="D105" i="58"/>
  <c r="D104" i="58"/>
  <c r="D103" i="58"/>
  <c r="D102" i="58"/>
  <c r="G126" i="32"/>
  <c r="G125" i="32"/>
  <c r="G124" i="32"/>
  <c r="G123" i="32"/>
  <c r="G122" i="32"/>
  <c r="G121" i="32"/>
  <c r="G120" i="32"/>
  <c r="G119" i="32"/>
  <c r="D126" i="32"/>
  <c r="D125" i="32"/>
  <c r="D124" i="32"/>
  <c r="D123" i="32"/>
  <c r="D122" i="32"/>
  <c r="D121" i="32"/>
  <c r="D120" i="32"/>
  <c r="D119" i="32"/>
  <c r="AC137" i="40"/>
  <c r="AE137" i="40"/>
  <c r="AF137" i="40"/>
  <c r="AH137" i="40"/>
  <c r="AI137" i="40"/>
  <c r="AK137" i="40"/>
  <c r="AL137" i="40"/>
  <c r="AN137" i="40"/>
  <c r="AO137" i="40"/>
  <c r="AQ137" i="40"/>
  <c r="AR137" i="40"/>
  <c r="AT137" i="40"/>
  <c r="AU137" i="40"/>
  <c r="AW137" i="40"/>
  <c r="AX137" i="40"/>
  <c r="AS136" i="40"/>
  <c r="AS135" i="40"/>
  <c r="AS134" i="40"/>
  <c r="AS133" i="40"/>
  <c r="AS132" i="40"/>
  <c r="AS131" i="40"/>
  <c r="AS130" i="40"/>
  <c r="AS129" i="40"/>
  <c r="AS128" i="40"/>
  <c r="AS127" i="40"/>
  <c r="AS126" i="40"/>
  <c r="AP136" i="40"/>
  <c r="AP135" i="40"/>
  <c r="AP134" i="40"/>
  <c r="AP133" i="40"/>
  <c r="AP132" i="40"/>
  <c r="AP131" i="40"/>
  <c r="AP130" i="40"/>
  <c r="AP129" i="40"/>
  <c r="AP128" i="40"/>
  <c r="AP127" i="40"/>
  <c r="AP126" i="40"/>
  <c r="AM136" i="40"/>
  <c r="AM135" i="40"/>
  <c r="AM134" i="40"/>
  <c r="AM133" i="40"/>
  <c r="AM132" i="40"/>
  <c r="AM131" i="40"/>
  <c r="AM130" i="40"/>
  <c r="AM129" i="40"/>
  <c r="AM128" i="40"/>
  <c r="AM127" i="40"/>
  <c r="AM126" i="40"/>
  <c r="AJ136" i="40"/>
  <c r="AJ135" i="40"/>
  <c r="AJ134" i="40"/>
  <c r="AJ133" i="40"/>
  <c r="AJ132" i="40"/>
  <c r="AJ131" i="40"/>
  <c r="AJ130" i="40"/>
  <c r="AJ129" i="40"/>
  <c r="AJ128" i="40"/>
  <c r="AJ127" i="40"/>
  <c r="AJ126" i="40"/>
  <c r="AG136" i="40"/>
  <c r="AG135" i="40"/>
  <c r="AG134" i="40"/>
  <c r="AG133" i="40"/>
  <c r="AG132" i="40"/>
  <c r="AG131" i="40"/>
  <c r="AG130" i="40"/>
  <c r="AG129" i="40"/>
  <c r="AG128" i="40"/>
  <c r="AG127" i="40"/>
  <c r="AG126" i="40"/>
  <c r="AD136" i="40"/>
  <c r="AD135" i="40"/>
  <c r="AD134" i="40"/>
  <c r="AD133" i="40"/>
  <c r="AD132" i="40"/>
  <c r="AD131" i="40"/>
  <c r="AD130" i="40"/>
  <c r="AD129" i="40"/>
  <c r="AD128" i="40"/>
  <c r="AD127" i="40"/>
  <c r="AD126" i="40"/>
  <c r="B385" i="40"/>
  <c r="C385" i="40"/>
  <c r="E385" i="40"/>
  <c r="BE385" i="40" s="1"/>
  <c r="F385" i="40"/>
  <c r="H385" i="40"/>
  <c r="I385" i="40"/>
  <c r="BI385" i="40" s="1"/>
  <c r="K385" i="40"/>
  <c r="L385" i="40"/>
  <c r="N385" i="40"/>
  <c r="BN385" i="40" s="1"/>
  <c r="O385" i="40"/>
  <c r="Q385" i="40"/>
  <c r="BQ385" i="40" s="1"/>
  <c r="R385" i="40"/>
  <c r="BR385" i="40" s="1"/>
  <c r="T385" i="40"/>
  <c r="BT385" i="40" s="1"/>
  <c r="U385" i="40"/>
  <c r="BU385" i="40" s="1"/>
  <c r="B386" i="40"/>
  <c r="C386" i="40"/>
  <c r="E386" i="40"/>
  <c r="F386" i="40"/>
  <c r="H386" i="40"/>
  <c r="I386" i="40"/>
  <c r="BI386" i="40" s="1"/>
  <c r="K386" i="40"/>
  <c r="L386" i="40"/>
  <c r="N386" i="40"/>
  <c r="O386" i="40"/>
  <c r="Q386" i="40"/>
  <c r="R386" i="40"/>
  <c r="BR386" i="40" s="1"/>
  <c r="T386" i="40"/>
  <c r="U386" i="40"/>
  <c r="BU386" i="40" s="1"/>
  <c r="B387" i="40"/>
  <c r="C387" i="40"/>
  <c r="E387" i="40"/>
  <c r="BE387" i="40" s="1"/>
  <c r="F387" i="40"/>
  <c r="H387" i="40"/>
  <c r="I387" i="40"/>
  <c r="BI387" i="40" s="1"/>
  <c r="K387" i="40"/>
  <c r="L387" i="40"/>
  <c r="N387" i="40"/>
  <c r="O387" i="40"/>
  <c r="BO387" i="40" s="1"/>
  <c r="Q387" i="40"/>
  <c r="R387" i="40"/>
  <c r="BR387" i="40" s="1"/>
  <c r="T387" i="40"/>
  <c r="U387" i="40"/>
  <c r="BU387" i="40" s="1"/>
  <c r="B388" i="40"/>
  <c r="C388" i="40"/>
  <c r="E388" i="40"/>
  <c r="F388" i="40"/>
  <c r="H388" i="40"/>
  <c r="I388" i="40"/>
  <c r="K388" i="40"/>
  <c r="L388" i="40"/>
  <c r="N388" i="40"/>
  <c r="O388" i="40"/>
  <c r="BO388" i="40" s="1"/>
  <c r="Q388" i="40"/>
  <c r="BQ388" i="40" s="1"/>
  <c r="R388" i="40"/>
  <c r="T388" i="40"/>
  <c r="U388" i="40"/>
  <c r="B389" i="40"/>
  <c r="C389" i="40"/>
  <c r="E389" i="40"/>
  <c r="F389" i="40"/>
  <c r="H389" i="40"/>
  <c r="I389" i="40"/>
  <c r="K389" i="40"/>
  <c r="L389" i="40"/>
  <c r="N389" i="40"/>
  <c r="BN389" i="40" s="1"/>
  <c r="O389" i="40"/>
  <c r="BO389" i="40" s="1"/>
  <c r="Q389" i="40"/>
  <c r="R389" i="40"/>
  <c r="T389" i="40"/>
  <c r="U389" i="40"/>
  <c r="B390" i="40"/>
  <c r="C390" i="40"/>
  <c r="E390" i="40"/>
  <c r="F390" i="40"/>
  <c r="H390" i="40"/>
  <c r="I390" i="40"/>
  <c r="K390" i="40"/>
  <c r="L390" i="40"/>
  <c r="N390" i="40"/>
  <c r="O390" i="40"/>
  <c r="Q390" i="40"/>
  <c r="BQ390" i="40" s="1"/>
  <c r="R390" i="40"/>
  <c r="T390" i="40"/>
  <c r="U390" i="40"/>
  <c r="B391" i="40"/>
  <c r="C391" i="40"/>
  <c r="E391" i="40"/>
  <c r="F391" i="40"/>
  <c r="H391" i="40"/>
  <c r="I391" i="40"/>
  <c r="K391" i="40"/>
  <c r="L391" i="40"/>
  <c r="N391" i="40"/>
  <c r="O391" i="40"/>
  <c r="BO391" i="40" s="1"/>
  <c r="Q391" i="40"/>
  <c r="R391" i="40"/>
  <c r="BR391" i="40" s="1"/>
  <c r="T391" i="40"/>
  <c r="U391" i="40"/>
  <c r="B392" i="40"/>
  <c r="C392" i="40"/>
  <c r="E392" i="40"/>
  <c r="F392" i="40"/>
  <c r="H392" i="40"/>
  <c r="I392" i="40"/>
  <c r="K392" i="40"/>
  <c r="L392" i="40"/>
  <c r="N392" i="40"/>
  <c r="BN392" i="40" s="1"/>
  <c r="O392" i="40"/>
  <c r="BO392" i="40" s="1"/>
  <c r="Q392" i="40"/>
  <c r="R392" i="40"/>
  <c r="T392" i="40"/>
  <c r="U392" i="40"/>
  <c r="B393" i="40"/>
  <c r="C393" i="40"/>
  <c r="E393" i="40"/>
  <c r="F393" i="40"/>
  <c r="H393" i="40"/>
  <c r="I393" i="40"/>
  <c r="K393" i="40"/>
  <c r="L393" i="40"/>
  <c r="N393" i="40"/>
  <c r="O393" i="40"/>
  <c r="Q393" i="40"/>
  <c r="R393" i="40"/>
  <c r="T393" i="40"/>
  <c r="U393" i="40"/>
  <c r="B394" i="40"/>
  <c r="BB394" i="40" s="1"/>
  <c r="C394" i="40"/>
  <c r="E394" i="40"/>
  <c r="F394" i="40"/>
  <c r="H394" i="40"/>
  <c r="BH394" i="40" s="1"/>
  <c r="I394" i="40"/>
  <c r="K394" i="40"/>
  <c r="L394" i="40"/>
  <c r="N394" i="40"/>
  <c r="O394" i="40"/>
  <c r="Q394" i="40"/>
  <c r="R394" i="40"/>
  <c r="T394" i="40"/>
  <c r="U394" i="40"/>
  <c r="C384" i="40"/>
  <c r="E384" i="40"/>
  <c r="F384" i="40"/>
  <c r="H384" i="40"/>
  <c r="I384" i="40"/>
  <c r="K384" i="40"/>
  <c r="L384" i="40"/>
  <c r="N384" i="40"/>
  <c r="O384" i="40"/>
  <c r="Q384" i="40"/>
  <c r="R384" i="40"/>
  <c r="T384" i="40"/>
  <c r="U384" i="40"/>
  <c r="X357" i="40"/>
  <c r="W357" i="40"/>
  <c r="X356" i="40"/>
  <c r="W356" i="40"/>
  <c r="X355" i="40"/>
  <c r="W355" i="40"/>
  <c r="X354" i="40"/>
  <c r="W354" i="40"/>
  <c r="X353" i="40"/>
  <c r="W353" i="40"/>
  <c r="X352" i="40"/>
  <c r="W352" i="40"/>
  <c r="X351" i="40"/>
  <c r="W351" i="40"/>
  <c r="X350" i="40"/>
  <c r="W350" i="40"/>
  <c r="X349" i="40"/>
  <c r="W349" i="40"/>
  <c r="X348" i="40"/>
  <c r="W348" i="40"/>
  <c r="X347" i="40"/>
  <c r="W347" i="40"/>
  <c r="X340" i="40"/>
  <c r="W340" i="40"/>
  <c r="X339" i="40"/>
  <c r="W339" i="40"/>
  <c r="X338" i="40"/>
  <c r="W338" i="40"/>
  <c r="X337" i="40"/>
  <c r="W337" i="40"/>
  <c r="X336" i="40"/>
  <c r="W336" i="40"/>
  <c r="X335" i="40"/>
  <c r="W335" i="40"/>
  <c r="X334" i="40"/>
  <c r="W334" i="40"/>
  <c r="X333" i="40"/>
  <c r="W333" i="40"/>
  <c r="X332" i="40"/>
  <c r="W332" i="40"/>
  <c r="X331" i="40"/>
  <c r="W331" i="40"/>
  <c r="X330" i="40"/>
  <c r="W330" i="40"/>
  <c r="X323" i="40"/>
  <c r="W323" i="40"/>
  <c r="X322" i="40"/>
  <c r="W322" i="40"/>
  <c r="X321" i="40"/>
  <c r="W321" i="40"/>
  <c r="X320" i="40"/>
  <c r="W320" i="40"/>
  <c r="X319" i="40"/>
  <c r="W319" i="40"/>
  <c r="X318" i="40"/>
  <c r="W318" i="40"/>
  <c r="X317" i="40"/>
  <c r="W317" i="40"/>
  <c r="X316" i="40"/>
  <c r="W316" i="40"/>
  <c r="X315" i="40"/>
  <c r="W315" i="40"/>
  <c r="X314" i="40"/>
  <c r="W314" i="40"/>
  <c r="X313" i="40"/>
  <c r="W313" i="40"/>
  <c r="Y306" i="40"/>
  <c r="X306" i="40"/>
  <c r="W306" i="40"/>
  <c r="Y305" i="40"/>
  <c r="X305" i="40"/>
  <c r="W305" i="40"/>
  <c r="Y304" i="40"/>
  <c r="X304" i="40"/>
  <c r="W304" i="40"/>
  <c r="Y303" i="40"/>
  <c r="X303" i="40"/>
  <c r="W303" i="40"/>
  <c r="Y302" i="40"/>
  <c r="X302" i="40"/>
  <c r="W302" i="40"/>
  <c r="Y301" i="40"/>
  <c r="X301" i="40"/>
  <c r="W301" i="40"/>
  <c r="Y300" i="40"/>
  <c r="X300" i="40"/>
  <c r="W300" i="40"/>
  <c r="Y299" i="40"/>
  <c r="X299" i="40"/>
  <c r="W299" i="40"/>
  <c r="Y298" i="40"/>
  <c r="X298" i="40"/>
  <c r="W298" i="40"/>
  <c r="Y297" i="40"/>
  <c r="X297" i="40"/>
  <c r="W297" i="40"/>
  <c r="W296" i="40"/>
  <c r="X289" i="40"/>
  <c r="W289" i="40"/>
  <c r="X288" i="40"/>
  <c r="W288" i="40"/>
  <c r="X287" i="40"/>
  <c r="W287" i="40"/>
  <c r="X286" i="40"/>
  <c r="W286" i="40"/>
  <c r="X285" i="40"/>
  <c r="W285" i="40"/>
  <c r="X284" i="40"/>
  <c r="W284" i="40"/>
  <c r="X283" i="40"/>
  <c r="W283" i="40"/>
  <c r="X282" i="40"/>
  <c r="W282" i="40"/>
  <c r="X281" i="40"/>
  <c r="W281" i="40"/>
  <c r="X280" i="40"/>
  <c r="W280" i="40"/>
  <c r="X279" i="40"/>
  <c r="W279" i="40"/>
  <c r="X272" i="40"/>
  <c r="W272" i="40"/>
  <c r="X271" i="40"/>
  <c r="W271" i="40"/>
  <c r="X270" i="40"/>
  <c r="W270" i="40"/>
  <c r="X269" i="40"/>
  <c r="W269" i="40"/>
  <c r="X268" i="40"/>
  <c r="W268" i="40"/>
  <c r="X267" i="40"/>
  <c r="W267" i="40"/>
  <c r="X266" i="40"/>
  <c r="W266" i="40"/>
  <c r="X265" i="40"/>
  <c r="W265" i="40"/>
  <c r="X264" i="40"/>
  <c r="W264" i="40"/>
  <c r="X263" i="40"/>
  <c r="W263" i="40"/>
  <c r="X262" i="40"/>
  <c r="W262" i="40"/>
  <c r="X255" i="40"/>
  <c r="W255" i="40"/>
  <c r="X254" i="40"/>
  <c r="W254" i="40"/>
  <c r="X253" i="40"/>
  <c r="W253" i="40"/>
  <c r="X252" i="40"/>
  <c r="W252" i="40"/>
  <c r="X251" i="40"/>
  <c r="W251" i="40"/>
  <c r="X250" i="40"/>
  <c r="W250" i="40"/>
  <c r="X249" i="40"/>
  <c r="W249" i="40"/>
  <c r="X248" i="40"/>
  <c r="W248" i="40"/>
  <c r="X247" i="40"/>
  <c r="W247" i="40"/>
  <c r="X246" i="40"/>
  <c r="W246" i="40"/>
  <c r="X245" i="40"/>
  <c r="W245" i="40"/>
  <c r="X238" i="40"/>
  <c r="W238" i="40"/>
  <c r="X237" i="40"/>
  <c r="W237" i="40"/>
  <c r="X236" i="40"/>
  <c r="W236" i="40"/>
  <c r="X235" i="40"/>
  <c r="W235" i="40"/>
  <c r="X234" i="40"/>
  <c r="W234" i="40"/>
  <c r="X233" i="40"/>
  <c r="W233" i="40"/>
  <c r="X232" i="40"/>
  <c r="W232" i="40"/>
  <c r="X231" i="40"/>
  <c r="W231" i="40"/>
  <c r="X230" i="40"/>
  <c r="W230" i="40"/>
  <c r="X229" i="40"/>
  <c r="W229" i="40"/>
  <c r="W239" i="40" s="1"/>
  <c r="X228" i="40"/>
  <c r="X221" i="40"/>
  <c r="W221" i="40"/>
  <c r="X220" i="40"/>
  <c r="W220" i="40"/>
  <c r="X219" i="40"/>
  <c r="W219" i="40"/>
  <c r="X218" i="40"/>
  <c r="W218" i="40"/>
  <c r="X217" i="40"/>
  <c r="W217" i="40"/>
  <c r="X216" i="40"/>
  <c r="W216" i="40"/>
  <c r="X215" i="40"/>
  <c r="W215" i="40"/>
  <c r="X214" i="40"/>
  <c r="W214" i="40"/>
  <c r="X213" i="40"/>
  <c r="W213" i="40"/>
  <c r="X212" i="40"/>
  <c r="W212" i="40"/>
  <c r="X211" i="40"/>
  <c r="W211" i="40"/>
  <c r="X204" i="40"/>
  <c r="W204" i="40"/>
  <c r="X203" i="40"/>
  <c r="W203" i="40"/>
  <c r="X202" i="40"/>
  <c r="W202" i="40"/>
  <c r="X201" i="40"/>
  <c r="W201" i="40"/>
  <c r="X200" i="40"/>
  <c r="W200" i="40"/>
  <c r="X199" i="40"/>
  <c r="W199" i="40"/>
  <c r="X198" i="40"/>
  <c r="W198" i="40"/>
  <c r="X197" i="40"/>
  <c r="W197" i="40"/>
  <c r="X196" i="40"/>
  <c r="W196" i="40"/>
  <c r="X195" i="40"/>
  <c r="W195" i="40"/>
  <c r="X194" i="40"/>
  <c r="W194" i="40"/>
  <c r="X187" i="40"/>
  <c r="W187" i="40"/>
  <c r="X186" i="40"/>
  <c r="W186" i="40"/>
  <c r="X185" i="40"/>
  <c r="W185" i="40"/>
  <c r="X184" i="40"/>
  <c r="W184" i="40"/>
  <c r="X183" i="40"/>
  <c r="W183" i="40"/>
  <c r="X182" i="40"/>
  <c r="W182" i="40"/>
  <c r="X181" i="40"/>
  <c r="W181" i="40"/>
  <c r="X180" i="40"/>
  <c r="W180" i="40"/>
  <c r="X179" i="40"/>
  <c r="W179" i="40"/>
  <c r="X178" i="40"/>
  <c r="W178" i="40"/>
  <c r="X177" i="40"/>
  <c r="W177" i="40"/>
  <c r="X170" i="40"/>
  <c r="W170" i="40"/>
  <c r="X169" i="40"/>
  <c r="W169" i="40"/>
  <c r="X168" i="40"/>
  <c r="W168" i="40"/>
  <c r="X167" i="40"/>
  <c r="W167" i="40"/>
  <c r="X166" i="40"/>
  <c r="W166" i="40"/>
  <c r="X165" i="40"/>
  <c r="W165" i="40"/>
  <c r="X164" i="40"/>
  <c r="W164" i="40"/>
  <c r="X163" i="40"/>
  <c r="W163" i="40"/>
  <c r="X162" i="40"/>
  <c r="W162" i="40"/>
  <c r="X161" i="40"/>
  <c r="W161" i="40"/>
  <c r="X160" i="40"/>
  <c r="W160" i="40"/>
  <c r="X153" i="40"/>
  <c r="W153" i="40"/>
  <c r="X152" i="40"/>
  <c r="W152" i="40"/>
  <c r="X151" i="40"/>
  <c r="W151" i="40"/>
  <c r="X150" i="40"/>
  <c r="W150" i="40"/>
  <c r="X149" i="40"/>
  <c r="W149" i="40"/>
  <c r="X148" i="40"/>
  <c r="W148" i="40"/>
  <c r="X147" i="40"/>
  <c r="W147" i="40"/>
  <c r="X146" i="40"/>
  <c r="W146" i="40"/>
  <c r="X145" i="40"/>
  <c r="W145" i="40"/>
  <c r="X144" i="40"/>
  <c r="W144" i="40"/>
  <c r="X143" i="40"/>
  <c r="W143" i="40"/>
  <c r="X136" i="40"/>
  <c r="W136" i="40"/>
  <c r="X135" i="40"/>
  <c r="W135" i="40"/>
  <c r="X134" i="40"/>
  <c r="W134" i="40"/>
  <c r="X133" i="40"/>
  <c r="W133" i="40"/>
  <c r="X132" i="40"/>
  <c r="W132" i="40"/>
  <c r="X131" i="40"/>
  <c r="W131" i="40"/>
  <c r="X130" i="40"/>
  <c r="W130" i="40"/>
  <c r="X129" i="40"/>
  <c r="W129" i="40"/>
  <c r="X128" i="40"/>
  <c r="W128" i="40"/>
  <c r="X127" i="40"/>
  <c r="W127" i="40"/>
  <c r="X126" i="40"/>
  <c r="W126" i="40"/>
  <c r="X119" i="40"/>
  <c r="W119" i="40"/>
  <c r="X118" i="40"/>
  <c r="W118" i="40"/>
  <c r="X117" i="40"/>
  <c r="W117" i="40"/>
  <c r="X116" i="40"/>
  <c r="W116" i="40"/>
  <c r="X115" i="40"/>
  <c r="W115" i="40"/>
  <c r="X114" i="40"/>
  <c r="W114" i="40"/>
  <c r="X113" i="40"/>
  <c r="W113" i="40"/>
  <c r="X112" i="40"/>
  <c r="W112" i="40"/>
  <c r="X111" i="40"/>
  <c r="W111" i="40"/>
  <c r="X110" i="40"/>
  <c r="W110" i="40"/>
  <c r="X109" i="40"/>
  <c r="W109" i="40"/>
  <c r="X102" i="40"/>
  <c r="W102" i="40"/>
  <c r="X101" i="40"/>
  <c r="W101" i="40"/>
  <c r="X100" i="40"/>
  <c r="W100" i="40"/>
  <c r="X99" i="40"/>
  <c r="W99" i="40"/>
  <c r="X98" i="40"/>
  <c r="W98" i="40"/>
  <c r="X97" i="40"/>
  <c r="W97" i="40"/>
  <c r="X96" i="40"/>
  <c r="W96" i="40"/>
  <c r="X95" i="40"/>
  <c r="W95" i="40"/>
  <c r="X94" i="40"/>
  <c r="W94" i="40"/>
  <c r="X93" i="40"/>
  <c r="W93" i="40"/>
  <c r="X92" i="40"/>
  <c r="W92" i="40"/>
  <c r="X85" i="40"/>
  <c r="W85" i="40"/>
  <c r="X84" i="40"/>
  <c r="W84" i="40"/>
  <c r="X83" i="40"/>
  <c r="W83" i="40"/>
  <c r="X82" i="40"/>
  <c r="W82" i="40"/>
  <c r="X81" i="40"/>
  <c r="W81" i="40"/>
  <c r="X80" i="40"/>
  <c r="W80" i="40"/>
  <c r="X79" i="40"/>
  <c r="W79" i="40"/>
  <c r="X78" i="40"/>
  <c r="W78" i="40"/>
  <c r="X77" i="40"/>
  <c r="W77" i="40"/>
  <c r="X76" i="40"/>
  <c r="W76" i="40"/>
  <c r="X75" i="40"/>
  <c r="W75" i="40"/>
  <c r="X68" i="40"/>
  <c r="W68" i="40"/>
  <c r="X67" i="40"/>
  <c r="W67" i="40"/>
  <c r="X66" i="40"/>
  <c r="W66" i="40"/>
  <c r="X65" i="40"/>
  <c r="W65" i="40"/>
  <c r="X64" i="40"/>
  <c r="W64" i="40"/>
  <c r="X63" i="40"/>
  <c r="W63" i="40"/>
  <c r="X62" i="40"/>
  <c r="W62" i="40"/>
  <c r="X61" i="40"/>
  <c r="W61" i="40"/>
  <c r="X60" i="40"/>
  <c r="W60" i="40"/>
  <c r="X59" i="40"/>
  <c r="W59" i="40"/>
  <c r="X58" i="40"/>
  <c r="W58" i="40"/>
  <c r="X51" i="40"/>
  <c r="W51" i="40"/>
  <c r="X50" i="40"/>
  <c r="W50" i="40"/>
  <c r="X49" i="40"/>
  <c r="W49" i="40"/>
  <c r="X48" i="40"/>
  <c r="W48" i="40"/>
  <c r="X47" i="40"/>
  <c r="W47" i="40"/>
  <c r="X46" i="40"/>
  <c r="W46" i="40"/>
  <c r="X45" i="40"/>
  <c r="W45" i="40"/>
  <c r="X44" i="40"/>
  <c r="W44" i="40"/>
  <c r="X43" i="40"/>
  <c r="W43" i="40"/>
  <c r="X42" i="40"/>
  <c r="W42" i="40"/>
  <c r="X41" i="40"/>
  <c r="W41" i="40"/>
  <c r="X34" i="40"/>
  <c r="W34" i="40"/>
  <c r="X33" i="40"/>
  <c r="W33" i="40"/>
  <c r="X32" i="40"/>
  <c r="W32" i="40"/>
  <c r="X31" i="40"/>
  <c r="W31" i="40"/>
  <c r="X30" i="40"/>
  <c r="W30" i="40"/>
  <c r="X29" i="40"/>
  <c r="W29" i="40"/>
  <c r="X28" i="40"/>
  <c r="W28" i="40"/>
  <c r="X27" i="40"/>
  <c r="W27" i="40"/>
  <c r="X26" i="40"/>
  <c r="W26" i="40"/>
  <c r="X25" i="40"/>
  <c r="W25" i="40"/>
  <c r="X24" i="40"/>
  <c r="W8" i="40"/>
  <c r="X8" i="40"/>
  <c r="W9" i="40"/>
  <c r="X9" i="40"/>
  <c r="W10" i="40"/>
  <c r="X10" i="40"/>
  <c r="W11" i="40"/>
  <c r="X11" i="40"/>
  <c r="W12" i="40"/>
  <c r="X12" i="40"/>
  <c r="W13" i="40"/>
  <c r="X13" i="40"/>
  <c r="W14" i="40"/>
  <c r="X14" i="40"/>
  <c r="W15" i="40"/>
  <c r="X15" i="40"/>
  <c r="W16" i="40"/>
  <c r="X16" i="40"/>
  <c r="W17" i="40"/>
  <c r="X17" i="40"/>
  <c r="X7" i="40"/>
  <c r="M17" i="40"/>
  <c r="M16" i="40"/>
  <c r="M15" i="40"/>
  <c r="M14" i="40"/>
  <c r="M13" i="40"/>
  <c r="M12" i="40"/>
  <c r="M11" i="40"/>
  <c r="M10" i="40"/>
  <c r="M9" i="40"/>
  <c r="M8" i="40"/>
  <c r="M7" i="40"/>
  <c r="P17" i="40"/>
  <c r="P16" i="40"/>
  <c r="P15" i="40"/>
  <c r="P14" i="40"/>
  <c r="P13" i="40"/>
  <c r="P12" i="40"/>
  <c r="P11" i="40"/>
  <c r="P10" i="40"/>
  <c r="P9" i="40"/>
  <c r="P8" i="40"/>
  <c r="P7" i="40"/>
  <c r="F137" i="40"/>
  <c r="H137" i="40"/>
  <c r="I137" i="40"/>
  <c r="K137" i="40"/>
  <c r="L137" i="40"/>
  <c r="N137" i="40"/>
  <c r="O137" i="40"/>
  <c r="Q137" i="40"/>
  <c r="R137" i="40"/>
  <c r="T137" i="40"/>
  <c r="U137" i="40"/>
  <c r="P135" i="40"/>
  <c r="P134" i="40"/>
  <c r="P133" i="40"/>
  <c r="P132" i="40"/>
  <c r="P131" i="40"/>
  <c r="P130" i="40"/>
  <c r="P129" i="40"/>
  <c r="P128" i="40"/>
  <c r="P127" i="40"/>
  <c r="P126" i="40"/>
  <c r="P137" i="40" s="1"/>
  <c r="M135" i="40"/>
  <c r="M134" i="40"/>
  <c r="M133" i="40"/>
  <c r="M132" i="40"/>
  <c r="M131" i="40"/>
  <c r="M130" i="40"/>
  <c r="M129" i="40"/>
  <c r="M128" i="40"/>
  <c r="M127" i="40"/>
  <c r="M126" i="40"/>
  <c r="E251" i="30"/>
  <c r="E250" i="30"/>
  <c r="E249" i="30"/>
  <c r="E248" i="30"/>
  <c r="E247" i="30"/>
  <c r="E246" i="30"/>
  <c r="E245" i="30"/>
  <c r="E244" i="30"/>
  <c r="I250" i="27"/>
  <c r="J250" i="27"/>
  <c r="L250" i="27"/>
  <c r="M250" i="27"/>
  <c r="O250" i="27"/>
  <c r="AZ42" i="27" s="1"/>
  <c r="P250" i="27"/>
  <c r="BA42" i="27" s="1"/>
  <c r="R250" i="27"/>
  <c r="BC42" i="27" s="1"/>
  <c r="S250" i="27"/>
  <c r="BD42" i="27" s="1"/>
  <c r="U250" i="27"/>
  <c r="V250" i="27"/>
  <c r="T249" i="27"/>
  <c r="T248" i="27"/>
  <c r="T247" i="27"/>
  <c r="T246" i="27"/>
  <c r="T245" i="27"/>
  <c r="T244" i="27"/>
  <c r="T243" i="27"/>
  <c r="T242" i="27"/>
  <c r="Q249" i="27"/>
  <c r="Q248" i="27"/>
  <c r="Q247" i="27"/>
  <c r="Q246" i="27"/>
  <c r="Q245" i="27"/>
  <c r="Q244" i="27"/>
  <c r="Q243" i="27"/>
  <c r="Q242" i="27"/>
  <c r="N249" i="27"/>
  <c r="N248" i="27"/>
  <c r="N247" i="27"/>
  <c r="N246" i="27"/>
  <c r="N245" i="27"/>
  <c r="N244" i="27"/>
  <c r="N243" i="27"/>
  <c r="N242" i="27"/>
  <c r="K249" i="27"/>
  <c r="K248" i="27"/>
  <c r="K247" i="27"/>
  <c r="K246" i="27"/>
  <c r="K245" i="27"/>
  <c r="K244" i="27"/>
  <c r="K243" i="27"/>
  <c r="K242" i="27"/>
  <c r="H249" i="27"/>
  <c r="H248" i="27"/>
  <c r="H247" i="27"/>
  <c r="H246" i="27"/>
  <c r="H245" i="27"/>
  <c r="H244" i="27"/>
  <c r="H243" i="27"/>
  <c r="H242" i="27"/>
  <c r="E249" i="27"/>
  <c r="E248" i="27"/>
  <c r="E247" i="27"/>
  <c r="E246" i="27"/>
  <c r="E245" i="27"/>
  <c r="E244" i="27"/>
  <c r="E243" i="27"/>
  <c r="E242" i="27"/>
  <c r="I60" i="27"/>
  <c r="J60" i="27"/>
  <c r="L60" i="27"/>
  <c r="M60" i="27"/>
  <c r="O60" i="27"/>
  <c r="AZ13" i="27" s="1"/>
  <c r="AZ71" i="27" s="1"/>
  <c r="P60" i="27"/>
  <c r="BA13" i="27" s="1"/>
  <c r="R60" i="27"/>
  <c r="BC13" i="27" s="1"/>
  <c r="S60" i="27"/>
  <c r="BD13" i="27" s="1"/>
  <c r="U60" i="27"/>
  <c r="V60" i="27"/>
  <c r="W60" i="27"/>
  <c r="T59" i="27"/>
  <c r="T58" i="27"/>
  <c r="T57" i="27"/>
  <c r="T56" i="27"/>
  <c r="T55" i="27"/>
  <c r="T54" i="27"/>
  <c r="T53" i="27"/>
  <c r="T52" i="27"/>
  <c r="T51" i="27"/>
  <c r="T50" i="27"/>
  <c r="Q59" i="27"/>
  <c r="Q58" i="27"/>
  <c r="Q57" i="27"/>
  <c r="Q56" i="27"/>
  <c r="Q55" i="27"/>
  <c r="Q54" i="27"/>
  <c r="Q53" i="27"/>
  <c r="Q52" i="27"/>
  <c r="Q51" i="27"/>
  <c r="Q50" i="27"/>
  <c r="N59" i="27"/>
  <c r="N58" i="27"/>
  <c r="N57" i="27"/>
  <c r="N56" i="27"/>
  <c r="N55" i="27"/>
  <c r="N54" i="27"/>
  <c r="N53" i="27"/>
  <c r="N52" i="27"/>
  <c r="N51" i="27"/>
  <c r="N50" i="27"/>
  <c r="K59" i="27"/>
  <c r="K58" i="27"/>
  <c r="K57" i="27"/>
  <c r="K56" i="27"/>
  <c r="K55" i="27"/>
  <c r="K54" i="27"/>
  <c r="K53" i="27"/>
  <c r="K52" i="27"/>
  <c r="K51" i="27"/>
  <c r="K50" i="27"/>
  <c r="H59" i="27"/>
  <c r="H58" i="27"/>
  <c r="H57" i="27"/>
  <c r="H56" i="27"/>
  <c r="H55" i="27"/>
  <c r="H54" i="27"/>
  <c r="H53" i="27"/>
  <c r="H52" i="27"/>
  <c r="H51" i="27"/>
  <c r="H50" i="27"/>
  <c r="E59" i="27"/>
  <c r="E58" i="27"/>
  <c r="E57" i="27"/>
  <c r="E56" i="27"/>
  <c r="E55" i="27"/>
  <c r="E54" i="27"/>
  <c r="E53" i="27"/>
  <c r="E52" i="27"/>
  <c r="E51" i="27"/>
  <c r="E50" i="27"/>
  <c r="N250" i="28"/>
  <c r="N249" i="28"/>
  <c r="N248" i="28"/>
  <c r="N247" i="28"/>
  <c r="N246" i="28"/>
  <c r="N245" i="28"/>
  <c r="N244" i="28"/>
  <c r="N243" i="28"/>
  <c r="K250" i="28"/>
  <c r="K249" i="28"/>
  <c r="K248" i="28"/>
  <c r="K247" i="28"/>
  <c r="K246" i="28"/>
  <c r="K245" i="28"/>
  <c r="K244" i="28"/>
  <c r="K243" i="28"/>
  <c r="H250" i="28"/>
  <c r="H249" i="28"/>
  <c r="H248" i="28"/>
  <c r="H247" i="28"/>
  <c r="H246" i="28"/>
  <c r="H245" i="28"/>
  <c r="H244" i="28"/>
  <c r="H243" i="28"/>
  <c r="E250" i="28"/>
  <c r="E249" i="28"/>
  <c r="E248" i="28"/>
  <c r="E247" i="28"/>
  <c r="E246" i="28"/>
  <c r="E245" i="28"/>
  <c r="E244" i="28"/>
  <c r="E243" i="28"/>
  <c r="N60" i="28"/>
  <c r="N59" i="28"/>
  <c r="N58" i="28"/>
  <c r="N57" i="28"/>
  <c r="N56" i="28"/>
  <c r="N55" i="28"/>
  <c r="N54" i="28"/>
  <c r="N53" i="28"/>
  <c r="N52" i="28"/>
  <c r="N51" i="28"/>
  <c r="K60" i="28"/>
  <c r="K59" i="28"/>
  <c r="K58" i="28"/>
  <c r="K57" i="28"/>
  <c r="K56" i="28"/>
  <c r="K55" i="28"/>
  <c r="K54" i="28"/>
  <c r="K53" i="28"/>
  <c r="K52" i="28"/>
  <c r="K51" i="28"/>
  <c r="H60" i="28"/>
  <c r="H59" i="28"/>
  <c r="H58" i="28"/>
  <c r="H57" i="28"/>
  <c r="H56" i="28"/>
  <c r="H55" i="28"/>
  <c r="H54" i="28"/>
  <c r="H53" i="28"/>
  <c r="H52" i="28"/>
  <c r="H51" i="28"/>
  <c r="E60" i="28"/>
  <c r="E59" i="28"/>
  <c r="E58" i="28"/>
  <c r="E57" i="28"/>
  <c r="E56" i="28"/>
  <c r="E55" i="28"/>
  <c r="E54" i="28"/>
  <c r="E53" i="28"/>
  <c r="E52" i="28"/>
  <c r="E51" i="28"/>
  <c r="N250" i="25"/>
  <c r="N249" i="25"/>
  <c r="N248" i="25"/>
  <c r="N247" i="25"/>
  <c r="N246" i="25"/>
  <c r="N245" i="25"/>
  <c r="N244" i="25"/>
  <c r="N243" i="25"/>
  <c r="K250" i="25"/>
  <c r="K249" i="25"/>
  <c r="K248" i="25"/>
  <c r="K247" i="25"/>
  <c r="K246" i="25"/>
  <c r="K245" i="25"/>
  <c r="K244" i="25"/>
  <c r="K243" i="25"/>
  <c r="H250" i="25"/>
  <c r="H249" i="25"/>
  <c r="H248" i="25"/>
  <c r="H247" i="25"/>
  <c r="H246" i="25"/>
  <c r="H245" i="25"/>
  <c r="H244" i="25"/>
  <c r="H243" i="25"/>
  <c r="E250" i="25"/>
  <c r="E249" i="25"/>
  <c r="E248" i="25"/>
  <c r="E247" i="25"/>
  <c r="E246" i="25"/>
  <c r="E245" i="25"/>
  <c r="E244" i="25"/>
  <c r="E243" i="25"/>
  <c r="N60" i="25"/>
  <c r="N59" i="25"/>
  <c r="N58" i="25"/>
  <c r="N57" i="25"/>
  <c r="N56" i="25"/>
  <c r="N55" i="25"/>
  <c r="N54" i="25"/>
  <c r="N53" i="25"/>
  <c r="N52" i="25"/>
  <c r="N51" i="25"/>
  <c r="K60" i="25"/>
  <c r="K59" i="25"/>
  <c r="K58" i="25"/>
  <c r="K57" i="25"/>
  <c r="K56" i="25"/>
  <c r="K55" i="25"/>
  <c r="K54" i="25"/>
  <c r="K53" i="25"/>
  <c r="K52" i="25"/>
  <c r="K51" i="25"/>
  <c r="H60" i="25"/>
  <c r="H59" i="25"/>
  <c r="H58" i="25"/>
  <c r="H57" i="25"/>
  <c r="H56" i="25"/>
  <c r="H55" i="25"/>
  <c r="H54" i="25"/>
  <c r="H53" i="25"/>
  <c r="H52" i="25"/>
  <c r="H51" i="25"/>
  <c r="E60" i="25"/>
  <c r="E59" i="25"/>
  <c r="E58" i="25"/>
  <c r="E57" i="25"/>
  <c r="E56" i="25"/>
  <c r="E55" i="25"/>
  <c r="E54" i="25"/>
  <c r="E53" i="25"/>
  <c r="E52" i="25"/>
  <c r="E51" i="25"/>
  <c r="D102" i="40"/>
  <c r="D101" i="40"/>
  <c r="D100" i="40"/>
  <c r="D99" i="40"/>
  <c r="D98" i="40"/>
  <c r="D97" i="40"/>
  <c r="D96" i="40"/>
  <c r="D95" i="40"/>
  <c r="D94" i="40"/>
  <c r="D93" i="40"/>
  <c r="D92" i="40"/>
  <c r="G102" i="40"/>
  <c r="G101" i="40"/>
  <c r="G100" i="40"/>
  <c r="G99" i="40"/>
  <c r="G98" i="40"/>
  <c r="G97" i="40"/>
  <c r="G96" i="40"/>
  <c r="G95" i="40"/>
  <c r="G94" i="40"/>
  <c r="G93" i="40"/>
  <c r="G92" i="40"/>
  <c r="J102" i="40"/>
  <c r="J101" i="40"/>
  <c r="J100" i="40"/>
  <c r="J99" i="40"/>
  <c r="J98" i="40"/>
  <c r="J97" i="40"/>
  <c r="J96" i="40"/>
  <c r="J95" i="40"/>
  <c r="J94" i="40"/>
  <c r="J93" i="40"/>
  <c r="J92" i="40"/>
  <c r="M102" i="40"/>
  <c r="M101" i="40"/>
  <c r="M100" i="40"/>
  <c r="M99" i="40"/>
  <c r="M98" i="40"/>
  <c r="M97" i="40"/>
  <c r="M96" i="40"/>
  <c r="M95" i="40"/>
  <c r="M94" i="40"/>
  <c r="M93" i="40"/>
  <c r="M92" i="40"/>
  <c r="P102" i="40"/>
  <c r="P101" i="40"/>
  <c r="P100" i="40"/>
  <c r="P99" i="40"/>
  <c r="P98" i="40"/>
  <c r="P97" i="40"/>
  <c r="P96" i="40"/>
  <c r="P95" i="40"/>
  <c r="P94" i="40"/>
  <c r="P93" i="40"/>
  <c r="P92" i="40"/>
  <c r="S102" i="40"/>
  <c r="S101" i="40"/>
  <c r="S100" i="40"/>
  <c r="S99" i="40"/>
  <c r="S98" i="40"/>
  <c r="S97" i="40"/>
  <c r="S96" i="40"/>
  <c r="S95" i="40"/>
  <c r="S94" i="40"/>
  <c r="S93" i="40"/>
  <c r="S92" i="40"/>
  <c r="V102" i="40"/>
  <c r="V101" i="40"/>
  <c r="V100" i="40"/>
  <c r="V99" i="40"/>
  <c r="V98" i="40"/>
  <c r="V97" i="40"/>
  <c r="V96" i="40"/>
  <c r="V95" i="40"/>
  <c r="V94" i="40"/>
  <c r="V93" i="40"/>
  <c r="V92" i="40"/>
  <c r="AV102" i="40"/>
  <c r="AV101" i="40"/>
  <c r="AV100" i="40"/>
  <c r="AV99" i="40"/>
  <c r="AV98" i="40"/>
  <c r="AV97" i="40"/>
  <c r="AV96" i="40"/>
  <c r="AV95" i="40"/>
  <c r="AV94" i="40"/>
  <c r="AV93" i="40"/>
  <c r="AV92" i="40"/>
  <c r="AS102" i="40"/>
  <c r="AS101" i="40"/>
  <c r="AS100" i="40"/>
  <c r="AS99" i="40"/>
  <c r="AS98" i="40"/>
  <c r="AS97" i="40"/>
  <c r="AS96" i="40"/>
  <c r="AS95" i="40"/>
  <c r="AS94" i="40"/>
  <c r="AS93" i="40"/>
  <c r="AS92" i="40"/>
  <c r="AP102" i="40"/>
  <c r="AP101" i="40"/>
  <c r="AP100" i="40"/>
  <c r="AP99" i="40"/>
  <c r="AP98" i="40"/>
  <c r="AP97" i="40"/>
  <c r="AP96" i="40"/>
  <c r="AP95" i="40"/>
  <c r="AP94" i="40"/>
  <c r="AP93" i="40"/>
  <c r="AP92" i="40"/>
  <c r="AM102" i="40"/>
  <c r="AM101" i="40"/>
  <c r="AM100" i="40"/>
  <c r="AM99" i="40"/>
  <c r="AM98" i="40"/>
  <c r="AM97" i="40"/>
  <c r="AM96" i="40"/>
  <c r="AM95" i="40"/>
  <c r="AM94" i="40"/>
  <c r="AM93" i="40"/>
  <c r="AM92" i="40"/>
  <c r="AJ102" i="40"/>
  <c r="AJ101" i="40"/>
  <c r="AJ100" i="40"/>
  <c r="AJ99" i="40"/>
  <c r="AJ98" i="40"/>
  <c r="AJ97" i="40"/>
  <c r="AJ96" i="40"/>
  <c r="AJ95" i="40"/>
  <c r="AJ94" i="40"/>
  <c r="AJ93" i="40"/>
  <c r="AJ92" i="40"/>
  <c r="AG102" i="40"/>
  <c r="AG101" i="40"/>
  <c r="AG100" i="40"/>
  <c r="AG99" i="40"/>
  <c r="AG98" i="40"/>
  <c r="AG97" i="40"/>
  <c r="AG96" i="40"/>
  <c r="AG95" i="40"/>
  <c r="AG94" i="40"/>
  <c r="AG93" i="40"/>
  <c r="AG92" i="40"/>
  <c r="AD102" i="40"/>
  <c r="AD101" i="40"/>
  <c r="AD100" i="40"/>
  <c r="AD99" i="40"/>
  <c r="AD98" i="40"/>
  <c r="AD97" i="40"/>
  <c r="AD96" i="40"/>
  <c r="AD95" i="40"/>
  <c r="AD94" i="40"/>
  <c r="AD93" i="40"/>
  <c r="AD92" i="40"/>
  <c r="AE103" i="40"/>
  <c r="AF103" i="40"/>
  <c r="AH103" i="40"/>
  <c r="AI103" i="40"/>
  <c r="AK103" i="40"/>
  <c r="AL103" i="40"/>
  <c r="AN103" i="40"/>
  <c r="AO103" i="40"/>
  <c r="AQ103" i="40"/>
  <c r="AR103" i="40"/>
  <c r="AT103" i="40"/>
  <c r="AU103" i="40"/>
  <c r="C103" i="40"/>
  <c r="E103" i="40"/>
  <c r="F103" i="40"/>
  <c r="H103" i="40"/>
  <c r="I103" i="40"/>
  <c r="K103" i="40"/>
  <c r="L103" i="40"/>
  <c r="N103" i="40"/>
  <c r="O103" i="40"/>
  <c r="Q103" i="40"/>
  <c r="R103" i="40"/>
  <c r="T103" i="40"/>
  <c r="U103" i="40"/>
  <c r="Q228" i="27"/>
  <c r="Q227" i="27"/>
  <c r="Q226" i="27"/>
  <c r="Q225" i="27"/>
  <c r="Q224" i="27"/>
  <c r="T228" i="27"/>
  <c r="T227" i="27"/>
  <c r="T226" i="27"/>
  <c r="T225" i="27"/>
  <c r="T224" i="27"/>
  <c r="D229" i="27"/>
  <c r="F229" i="27"/>
  <c r="G229" i="27"/>
  <c r="I229" i="27"/>
  <c r="J229" i="27"/>
  <c r="L229" i="27"/>
  <c r="M229" i="27"/>
  <c r="O229" i="27"/>
  <c r="AZ40" i="27" s="1"/>
  <c r="AZ69" i="27" s="1"/>
  <c r="P229" i="27"/>
  <c r="BA40" i="27" s="1"/>
  <c r="BA69" i="27" s="1"/>
  <c r="R229" i="27"/>
  <c r="BC40" i="27" s="1"/>
  <c r="BC69" i="27" s="1"/>
  <c r="S229" i="27"/>
  <c r="BD40" i="27" s="1"/>
  <c r="BD69" i="27" s="1"/>
  <c r="U229" i="27"/>
  <c r="V229" i="27"/>
  <c r="S110" i="57"/>
  <c r="S109" i="57"/>
  <c r="S108" i="57"/>
  <c r="S107" i="57"/>
  <c r="S106" i="57"/>
  <c r="S105" i="57"/>
  <c r="S104" i="57"/>
  <c r="S103" i="57"/>
  <c r="S102" i="57"/>
  <c r="P110" i="57"/>
  <c r="P109" i="57"/>
  <c r="P108" i="57"/>
  <c r="P107" i="57"/>
  <c r="P106" i="57"/>
  <c r="P105" i="57"/>
  <c r="P104" i="57"/>
  <c r="P103" i="57"/>
  <c r="P102" i="57"/>
  <c r="M110" i="57"/>
  <c r="M109" i="57"/>
  <c r="M108" i="57"/>
  <c r="M107" i="57"/>
  <c r="M106" i="57"/>
  <c r="M105" i="57"/>
  <c r="M104" i="57"/>
  <c r="M103" i="57"/>
  <c r="M102" i="57"/>
  <c r="J110" i="57"/>
  <c r="J109" i="57"/>
  <c r="J108" i="57"/>
  <c r="J107" i="57"/>
  <c r="J106" i="57"/>
  <c r="J105" i="57"/>
  <c r="J104" i="57"/>
  <c r="J103" i="57"/>
  <c r="J102" i="57"/>
  <c r="G110" i="57"/>
  <c r="G109" i="57"/>
  <c r="G108" i="57"/>
  <c r="G107" i="57"/>
  <c r="G106" i="57"/>
  <c r="G105" i="57"/>
  <c r="G104" i="57"/>
  <c r="G103" i="57"/>
  <c r="G102" i="57"/>
  <c r="D103" i="57"/>
  <c r="D104" i="57"/>
  <c r="D105" i="57"/>
  <c r="D106" i="57"/>
  <c r="D107" i="57"/>
  <c r="D108" i="57"/>
  <c r="D109" i="57"/>
  <c r="D110" i="57"/>
  <c r="AZ77" i="27" l="1"/>
  <c r="P239" i="40"/>
  <c r="AP103" i="40"/>
  <c r="BD74" i="27"/>
  <c r="AY177" i="40"/>
  <c r="AY185" i="40"/>
  <c r="P188" i="40"/>
  <c r="S188" i="40"/>
  <c r="AP239" i="40"/>
  <c r="V105" i="57"/>
  <c r="AJ103" i="40"/>
  <c r="Y99" i="40"/>
  <c r="AJ137" i="40"/>
  <c r="AM137" i="40"/>
  <c r="AS239" i="40"/>
  <c r="V104" i="57"/>
  <c r="AD103" i="40"/>
  <c r="Y92" i="40"/>
  <c r="Y100" i="40"/>
  <c r="AS188" i="40"/>
  <c r="AS256" i="40"/>
  <c r="AG137" i="40"/>
  <c r="M188" i="40"/>
  <c r="AJ188" i="40"/>
  <c r="G239" i="40"/>
  <c r="AJ239" i="40"/>
  <c r="V110" i="57"/>
  <c r="Y94" i="40"/>
  <c r="Y102" i="40"/>
  <c r="W256" i="40"/>
  <c r="AP137" i="40"/>
  <c r="AM188" i="40"/>
  <c r="E320" i="30"/>
  <c r="M256" i="40"/>
  <c r="AS171" i="40"/>
  <c r="V103" i="57"/>
  <c r="Y101" i="40"/>
  <c r="V109" i="57"/>
  <c r="Y95" i="40"/>
  <c r="X256" i="40"/>
  <c r="M239" i="40"/>
  <c r="AD239" i="40"/>
  <c r="AG239" i="40"/>
  <c r="Y93" i="40"/>
  <c r="V108" i="57"/>
  <c r="Y96" i="40"/>
  <c r="G188" i="40"/>
  <c r="AY180" i="40"/>
  <c r="AG188" i="40"/>
  <c r="D239" i="32"/>
  <c r="V106" i="57"/>
  <c r="V107" i="57"/>
  <c r="AY97" i="40"/>
  <c r="D103" i="40"/>
  <c r="P103" i="40"/>
  <c r="M103" i="40"/>
  <c r="G103" i="40"/>
  <c r="Y97" i="40"/>
  <c r="T60" i="27"/>
  <c r="BE13" i="27" s="1"/>
  <c r="AP188" i="40"/>
  <c r="P256" i="40"/>
  <c r="AP256" i="40"/>
  <c r="BR392" i="40"/>
  <c r="BQ392" i="40"/>
  <c r="BA73" i="27"/>
  <c r="Q229" i="27"/>
  <c r="BB40" i="27" s="1"/>
  <c r="BB69" i="27" s="1"/>
  <c r="AY98" i="40"/>
  <c r="T262" i="27"/>
  <c r="BE43" i="27" s="1"/>
  <c r="BD72" i="27"/>
  <c r="AY178" i="40"/>
  <c r="AY186" i="40"/>
  <c r="AZ73" i="27"/>
  <c r="AY99" i="40"/>
  <c r="AS103" i="40"/>
  <c r="BI394" i="40"/>
  <c r="BR389" i="40"/>
  <c r="BR388" i="40"/>
  <c r="AD137" i="40"/>
  <c r="BC72" i="27"/>
  <c r="BC74" i="27"/>
  <c r="AY179" i="40"/>
  <c r="AY187" i="40"/>
  <c r="P171" i="40"/>
  <c r="BA77" i="27"/>
  <c r="AY92" i="40"/>
  <c r="AY100" i="40"/>
  <c r="W290" i="40"/>
  <c r="BQ387" i="40"/>
  <c r="BQ386" i="40"/>
  <c r="AS137" i="40"/>
  <c r="BA72" i="27"/>
  <c r="K88" i="27"/>
  <c r="Q88" i="27"/>
  <c r="BB16" i="27" s="1"/>
  <c r="BA74" i="27"/>
  <c r="T82" i="27"/>
  <c r="BE15" i="27" s="1"/>
  <c r="AM103" i="40"/>
  <c r="S103" i="40"/>
  <c r="X290" i="40"/>
  <c r="W307" i="40"/>
  <c r="BE386" i="40"/>
  <c r="D108" i="58"/>
  <c r="AZ72" i="27"/>
  <c r="J188" i="40"/>
  <c r="AY181" i="40"/>
  <c r="Q324" i="27"/>
  <c r="BB49" i="27" s="1"/>
  <c r="BB78" i="27" s="1"/>
  <c r="Y98" i="40"/>
  <c r="AY93" i="40"/>
  <c r="N60" i="27"/>
  <c r="T229" i="27"/>
  <c r="BE40" i="27" s="1"/>
  <c r="BE69" i="27" s="1"/>
  <c r="AY94" i="40"/>
  <c r="AY102" i="40"/>
  <c r="BD71" i="27"/>
  <c r="H250" i="27"/>
  <c r="K250" i="27"/>
  <c r="N250" i="27"/>
  <c r="Q250" i="27"/>
  <c r="BB42" i="27" s="1"/>
  <c r="T250" i="27"/>
  <c r="BE42" i="27" s="1"/>
  <c r="BE71" i="27" s="1"/>
  <c r="BO385" i="40"/>
  <c r="K71" i="27"/>
  <c r="AY182" i="40"/>
  <c r="AV239" i="40"/>
  <c r="D135" i="58"/>
  <c r="AY95" i="40"/>
  <c r="AG103" i="40"/>
  <c r="J103" i="40"/>
  <c r="BC71" i="27"/>
  <c r="X307" i="40"/>
  <c r="T287" i="27"/>
  <c r="BE45" i="27" s="1"/>
  <c r="D188" i="40"/>
  <c r="AY183" i="40"/>
  <c r="AD188" i="40"/>
  <c r="BD77" i="27"/>
  <c r="BD73" i="27"/>
  <c r="M171" i="40"/>
  <c r="AY101" i="40"/>
  <c r="AY96" i="40"/>
  <c r="BA71" i="27"/>
  <c r="H88" i="27"/>
  <c r="N88" i="27"/>
  <c r="T88" i="27"/>
  <c r="BE16" i="27" s="1"/>
  <c r="AY184" i="40"/>
  <c r="T112" i="27"/>
  <c r="BE19" i="27" s="1"/>
  <c r="BC77" i="27"/>
  <c r="T318" i="27"/>
  <c r="BE48" i="27" s="1"/>
  <c r="AP171" i="40"/>
  <c r="BE394" i="40"/>
  <c r="BF394" i="40"/>
  <c r="X171" i="40"/>
  <c r="L395" i="40"/>
  <c r="F395" i="40"/>
  <c r="M137" i="40"/>
  <c r="W137" i="40"/>
  <c r="T324" i="27"/>
  <c r="BE49" i="27" s="1"/>
  <c r="BE78" i="27" s="1"/>
  <c r="K60" i="27"/>
  <c r="Q60" i="27"/>
  <c r="BB13" i="27" s="1"/>
  <c r="BB71" i="27" s="1"/>
  <c r="K287" i="27"/>
  <c r="N318" i="27"/>
  <c r="Q318" i="27"/>
  <c r="BB48" i="27" s="1"/>
  <c r="H71" i="27"/>
  <c r="T278" i="27"/>
  <c r="BE44" i="27" s="1"/>
  <c r="E71" i="27"/>
  <c r="W88" i="27"/>
  <c r="Q112" i="27"/>
  <c r="BB19" i="27" s="1"/>
  <c r="Q287" i="27"/>
  <c r="BB45" i="27" s="1"/>
  <c r="K112" i="27"/>
  <c r="W318" i="27"/>
  <c r="Q82" i="27"/>
  <c r="BB15" i="27" s="1"/>
  <c r="Q278" i="27"/>
  <c r="BB44" i="27" s="1"/>
  <c r="Q262" i="27"/>
  <c r="BB43" i="27" s="1"/>
  <c r="N287" i="27"/>
  <c r="N71" i="27"/>
  <c r="BT384" i="40"/>
  <c r="BT387" i="40"/>
  <c r="BT386" i="40"/>
  <c r="BU388" i="40"/>
  <c r="BQ393" i="40"/>
  <c r="BU384" i="40"/>
  <c r="BU394" i="40"/>
  <c r="BU390" i="40"/>
  <c r="BQ394" i="40"/>
  <c r="BR393" i="40"/>
  <c r="BR384" i="40"/>
  <c r="BR394" i="40"/>
  <c r="BQ391" i="40"/>
  <c r="BR390" i="40"/>
  <c r="BN393" i="40"/>
  <c r="BN386" i="40"/>
  <c r="BN394" i="40"/>
  <c r="BO393" i="40"/>
  <c r="BN390" i="40"/>
  <c r="BO394" i="40"/>
  <c r="BN391" i="40"/>
  <c r="BO390" i="40"/>
  <c r="BN387" i="40"/>
  <c r="BO386" i="40"/>
  <c r="Q395" i="40"/>
  <c r="O395" i="40"/>
  <c r="N395" i="40"/>
  <c r="R395" i="40"/>
  <c r="BQ389" i="40"/>
  <c r="BQ384" i="40"/>
  <c r="BN388" i="40"/>
  <c r="BN384" i="40"/>
  <c r="BO384" i="40"/>
  <c r="BT389" i="40"/>
  <c r="BT388" i="40"/>
  <c r="BC394" i="40"/>
  <c r="BT394" i="40"/>
  <c r="BU389" i="40"/>
  <c r="W384" i="40"/>
  <c r="X385" i="40"/>
  <c r="W388" i="40"/>
  <c r="Y307" i="40"/>
  <c r="BT390" i="40"/>
  <c r="C395" i="40"/>
  <c r="K395" i="40"/>
  <c r="AM171" i="40"/>
  <c r="BK394" i="40"/>
  <c r="BL394" i="40"/>
  <c r="W171" i="40"/>
  <c r="BT392" i="40"/>
  <c r="W390" i="40"/>
  <c r="W392" i="40"/>
  <c r="X384" i="40"/>
  <c r="W387" i="40"/>
  <c r="X388" i="40"/>
  <c r="X390" i="40"/>
  <c r="X392" i="40"/>
  <c r="X394" i="40"/>
  <c r="W394" i="40"/>
  <c r="W385" i="40"/>
  <c r="X386" i="40"/>
  <c r="X389" i="40"/>
  <c r="X391" i="40"/>
  <c r="X393" i="40"/>
  <c r="W386" i="40"/>
  <c r="X387" i="40"/>
  <c r="W389" i="40"/>
  <c r="W393" i="40"/>
  <c r="I395" i="40"/>
  <c r="H395" i="40"/>
  <c r="W391" i="40"/>
  <c r="E395" i="40"/>
  <c r="BU393" i="40"/>
  <c r="BU392" i="40"/>
  <c r="BT393" i="40"/>
  <c r="AV188" i="40"/>
  <c r="BT391" i="40"/>
  <c r="U395" i="40"/>
  <c r="BU391" i="40"/>
  <c r="X188" i="40"/>
  <c r="T395" i="40"/>
  <c r="W188" i="40"/>
  <c r="BI393" i="40"/>
  <c r="BE393" i="40"/>
  <c r="BI392" i="40"/>
  <c r="BE392" i="40"/>
  <c r="BI391" i="40"/>
  <c r="BE391" i="40"/>
  <c r="BL390" i="40"/>
  <c r="BH390" i="40"/>
  <c r="BL389" i="40"/>
  <c r="BH389" i="40"/>
  <c r="BK388" i="40"/>
  <c r="BC388" i="40"/>
  <c r="BK387" i="40"/>
  <c r="BC387" i="40"/>
  <c r="BK384" i="40"/>
  <c r="BE384" i="40"/>
  <c r="BF393" i="40"/>
  <c r="BB393" i="40"/>
  <c r="BF392" i="40"/>
  <c r="BB392" i="40"/>
  <c r="BF391" i="40"/>
  <c r="BB391" i="40"/>
  <c r="BI390" i="40"/>
  <c r="BE390" i="40"/>
  <c r="BI389" i="40"/>
  <c r="BE389" i="40"/>
  <c r="BL388" i="40"/>
  <c r="BH388" i="40"/>
  <c r="BL387" i="40"/>
  <c r="BH387" i="40"/>
  <c r="BK386" i="40"/>
  <c r="BF386" i="40"/>
  <c r="BB386" i="40"/>
  <c r="BL384" i="40"/>
  <c r="BF384" i="40"/>
  <c r="BK393" i="40"/>
  <c r="BC393" i="40"/>
  <c r="BK392" i="40"/>
  <c r="BC392" i="40"/>
  <c r="BK391" i="40"/>
  <c r="BC391" i="40"/>
  <c r="BF390" i="40"/>
  <c r="BB390" i="40"/>
  <c r="BF389" i="40"/>
  <c r="BB389" i="40"/>
  <c r="BI388" i="40"/>
  <c r="BE388" i="40"/>
  <c r="BL386" i="40"/>
  <c r="BC386" i="40"/>
  <c r="BF385" i="40"/>
  <c r="BB385" i="40"/>
  <c r="BH384" i="40"/>
  <c r="BL393" i="40"/>
  <c r="BH393" i="40"/>
  <c r="BL392" i="40"/>
  <c r="BH392" i="40"/>
  <c r="BL391" i="40"/>
  <c r="BH391" i="40"/>
  <c r="BK390" i="40"/>
  <c r="BC390" i="40"/>
  <c r="BK389" i="40"/>
  <c r="BC389" i="40"/>
  <c r="BF388" i="40"/>
  <c r="BB388" i="40"/>
  <c r="BF387" i="40"/>
  <c r="BB387" i="40"/>
  <c r="BH386" i="40"/>
  <c r="BI384" i="40"/>
  <c r="BC384" i="40"/>
  <c r="W287" i="27"/>
  <c r="T71" i="27"/>
  <c r="BE14" i="27" s="1"/>
  <c r="Q71" i="27"/>
  <c r="BB14" i="27" s="1"/>
  <c r="BK385" i="40"/>
  <c r="BC385" i="40"/>
  <c r="BL385" i="40"/>
  <c r="BH385" i="40"/>
  <c r="V103" i="40"/>
  <c r="BB72" i="27" l="1"/>
  <c r="BE77" i="27"/>
  <c r="BR395" i="40"/>
  <c r="BB74" i="27"/>
  <c r="BB77" i="27"/>
  <c r="BE73" i="27"/>
  <c r="BB73" i="27"/>
  <c r="BE74" i="27"/>
  <c r="BE72" i="27"/>
  <c r="BO395" i="40"/>
  <c r="BN395" i="40"/>
  <c r="BQ395" i="40"/>
  <c r="BT395" i="40"/>
  <c r="W395" i="40"/>
  <c r="X395" i="40"/>
  <c r="BE395" i="40"/>
  <c r="BI395" i="40"/>
  <c r="BU395" i="40"/>
  <c r="BK395" i="40"/>
  <c r="BF395" i="40"/>
  <c r="BH395" i="40"/>
  <c r="BC395" i="40"/>
  <c r="BL395" i="40"/>
  <c r="AE96" i="7"/>
  <c r="AG96" i="7"/>
  <c r="AH96" i="7"/>
  <c r="AJ96" i="7"/>
  <c r="AK96" i="7"/>
  <c r="AM96" i="7"/>
  <c r="AN96" i="7"/>
  <c r="AP96" i="7"/>
  <c r="AQ96" i="7"/>
  <c r="AS96" i="7"/>
  <c r="AT96" i="7"/>
  <c r="AV96" i="7"/>
  <c r="AW96" i="7"/>
  <c r="AY89" i="7"/>
  <c r="AZ89" i="7"/>
  <c r="AY90" i="7"/>
  <c r="AZ90" i="7"/>
  <c r="AY91" i="7"/>
  <c r="AZ91" i="7"/>
  <c r="AY92" i="7"/>
  <c r="AZ92" i="7"/>
  <c r="AY93" i="7"/>
  <c r="AZ93" i="7"/>
  <c r="AY94" i="7"/>
  <c r="AZ94" i="7"/>
  <c r="AY95" i="7"/>
  <c r="AZ95" i="7"/>
  <c r="AZ88" i="7"/>
  <c r="AX95" i="7"/>
  <c r="AX94" i="7"/>
  <c r="AX93" i="7"/>
  <c r="AX92" i="7"/>
  <c r="AX91" i="7"/>
  <c r="AX90" i="7"/>
  <c r="AX89" i="7"/>
  <c r="AX88" i="7"/>
  <c r="AU95" i="7"/>
  <c r="AU94" i="7"/>
  <c r="AU93" i="7"/>
  <c r="AU92" i="7"/>
  <c r="AU91" i="7"/>
  <c r="AU90" i="7"/>
  <c r="AU89" i="7"/>
  <c r="AU88" i="7"/>
  <c r="AR95" i="7"/>
  <c r="AR94" i="7"/>
  <c r="AR93" i="7"/>
  <c r="AR92" i="7"/>
  <c r="AR91" i="7"/>
  <c r="AR90" i="7"/>
  <c r="AR89" i="7"/>
  <c r="AR88" i="7"/>
  <c r="AO95" i="7"/>
  <c r="AO94" i="7"/>
  <c r="AO93" i="7"/>
  <c r="AO92" i="7"/>
  <c r="AO91" i="7"/>
  <c r="AO90" i="7"/>
  <c r="AO89" i="7"/>
  <c r="AO88" i="7"/>
  <c r="AL95" i="7"/>
  <c r="AL94" i="7"/>
  <c r="AL93" i="7"/>
  <c r="AL92" i="7"/>
  <c r="AL91" i="7"/>
  <c r="AL90" i="7"/>
  <c r="AL89" i="7"/>
  <c r="AL88" i="7"/>
  <c r="AI95" i="7"/>
  <c r="AI94" i="7"/>
  <c r="AI93" i="7"/>
  <c r="AI92" i="7"/>
  <c r="AI91" i="7"/>
  <c r="AI90" i="7"/>
  <c r="AI89" i="7"/>
  <c r="AI88" i="7"/>
  <c r="AF95" i="7"/>
  <c r="BA95" i="7" s="1"/>
  <c r="AF94" i="7"/>
  <c r="AF93" i="7"/>
  <c r="AF92" i="7"/>
  <c r="AF91" i="7"/>
  <c r="AF90" i="7"/>
  <c r="AF89" i="7"/>
  <c r="BA89" i="7" s="1"/>
  <c r="AF88" i="7"/>
  <c r="X95" i="7"/>
  <c r="X94" i="7"/>
  <c r="X93" i="7"/>
  <c r="X92" i="7"/>
  <c r="X91" i="7"/>
  <c r="X90" i="7"/>
  <c r="X89" i="7"/>
  <c r="X88" i="7"/>
  <c r="U95" i="7"/>
  <c r="U94" i="7"/>
  <c r="U93" i="7"/>
  <c r="U92" i="7"/>
  <c r="U91" i="7"/>
  <c r="U90" i="7"/>
  <c r="U89" i="7"/>
  <c r="U88" i="7"/>
  <c r="R95" i="7"/>
  <c r="R94" i="7"/>
  <c r="R93" i="7"/>
  <c r="R92" i="7"/>
  <c r="R91" i="7"/>
  <c r="R90" i="7"/>
  <c r="R89" i="7"/>
  <c r="R88" i="7"/>
  <c r="O95" i="7"/>
  <c r="O94" i="7"/>
  <c r="O93" i="7"/>
  <c r="O92" i="7"/>
  <c r="O91" i="7"/>
  <c r="O90" i="7"/>
  <c r="O89" i="7"/>
  <c r="O88" i="7"/>
  <c r="L95" i="7"/>
  <c r="L94" i="7"/>
  <c r="L93" i="7"/>
  <c r="L92" i="7"/>
  <c r="L91" i="7"/>
  <c r="L90" i="7"/>
  <c r="L89" i="7"/>
  <c r="L88" i="7"/>
  <c r="I95" i="7"/>
  <c r="I94" i="7"/>
  <c r="I93" i="7"/>
  <c r="I92" i="7"/>
  <c r="I91" i="7"/>
  <c r="I90" i="7"/>
  <c r="I89" i="7"/>
  <c r="I88" i="7"/>
  <c r="F95" i="7"/>
  <c r="F94" i="7"/>
  <c r="F93" i="7"/>
  <c r="F92" i="7"/>
  <c r="F91" i="7"/>
  <c r="F90" i="7"/>
  <c r="F89" i="7"/>
  <c r="F88" i="7"/>
  <c r="E229" i="25"/>
  <c r="E228" i="25"/>
  <c r="E227" i="25"/>
  <c r="E226" i="25"/>
  <c r="E225" i="25"/>
  <c r="H229" i="25"/>
  <c r="H228" i="25"/>
  <c r="H227" i="25"/>
  <c r="H226" i="25"/>
  <c r="H225" i="25"/>
  <c r="K229" i="25"/>
  <c r="K228" i="25"/>
  <c r="K227" i="25"/>
  <c r="K226" i="25"/>
  <c r="K225" i="25"/>
  <c r="N229" i="25"/>
  <c r="N228" i="25"/>
  <c r="N227" i="25"/>
  <c r="N226" i="25"/>
  <c r="N225" i="25"/>
  <c r="Q229" i="25"/>
  <c r="Q228" i="25"/>
  <c r="Q227" i="25"/>
  <c r="Q226" i="25"/>
  <c r="Q225" i="25"/>
  <c r="T229" i="25"/>
  <c r="T228" i="25"/>
  <c r="T227" i="25"/>
  <c r="T226" i="25"/>
  <c r="T225" i="25"/>
  <c r="W229" i="25"/>
  <c r="W228" i="25"/>
  <c r="W227" i="25"/>
  <c r="W226" i="25"/>
  <c r="W225" i="25"/>
  <c r="O226" i="28"/>
  <c r="P226" i="28"/>
  <c r="O227" i="28"/>
  <c r="P227" i="28"/>
  <c r="O228" i="28"/>
  <c r="P228" i="28"/>
  <c r="O229" i="28"/>
  <c r="P229" i="28"/>
  <c r="P225" i="28"/>
  <c r="K229" i="28"/>
  <c r="K228" i="28"/>
  <c r="K227" i="28"/>
  <c r="K226" i="28"/>
  <c r="K225" i="28"/>
  <c r="H229" i="28"/>
  <c r="H228" i="28"/>
  <c r="H227" i="28"/>
  <c r="H226" i="28"/>
  <c r="H225" i="28"/>
  <c r="E229" i="28"/>
  <c r="E228" i="28"/>
  <c r="E227" i="28"/>
  <c r="E226" i="28"/>
  <c r="E225" i="28"/>
  <c r="K42" i="28"/>
  <c r="K41" i="28"/>
  <c r="K40" i="28"/>
  <c r="H42" i="28"/>
  <c r="H41" i="28"/>
  <c r="H40" i="28"/>
  <c r="E42" i="28"/>
  <c r="E41" i="28"/>
  <c r="E40" i="28"/>
  <c r="W42" i="25"/>
  <c r="W41" i="25"/>
  <c r="W40" i="25"/>
  <c r="K42" i="25"/>
  <c r="K41" i="25"/>
  <c r="K40" i="25"/>
  <c r="H42" i="25"/>
  <c r="H41" i="25"/>
  <c r="H40" i="25"/>
  <c r="E42" i="25"/>
  <c r="E41" i="25"/>
  <c r="E40" i="25"/>
  <c r="BA88" i="7" l="1"/>
  <c r="BA94" i="7"/>
  <c r="BA93" i="7"/>
  <c r="BA92" i="7"/>
  <c r="BA91" i="7"/>
  <c r="BA90" i="7"/>
  <c r="AL96" i="7"/>
  <c r="AO96" i="7"/>
  <c r="AZ96" i="7"/>
  <c r="AF96" i="7"/>
  <c r="AI96" i="7"/>
  <c r="AR96" i="7"/>
  <c r="AU96" i="7"/>
  <c r="AX96" i="7"/>
  <c r="D193" i="27"/>
  <c r="F193" i="27"/>
  <c r="G193" i="27"/>
  <c r="I193" i="27"/>
  <c r="J193" i="27"/>
  <c r="L193" i="27"/>
  <c r="M193" i="27"/>
  <c r="O193" i="27"/>
  <c r="P193" i="27"/>
  <c r="R193" i="27"/>
  <c r="S193" i="27"/>
  <c r="U193" i="27"/>
  <c r="V193" i="27"/>
  <c r="AA193" i="27"/>
  <c r="AB193" i="27"/>
  <c r="N19" i="28"/>
  <c r="N18" i="28"/>
  <c r="N17" i="28"/>
  <c r="K19" i="28"/>
  <c r="K18" i="28"/>
  <c r="K17" i="28"/>
  <c r="H19" i="28"/>
  <c r="H18" i="28"/>
  <c r="H17" i="28"/>
  <c r="E19" i="28"/>
  <c r="E18" i="28"/>
  <c r="E17" i="28"/>
  <c r="O189" i="28"/>
  <c r="AS119" i="40"/>
  <c r="AS118" i="40"/>
  <c r="AS117" i="40"/>
  <c r="AS116" i="40"/>
  <c r="AS115" i="40"/>
  <c r="AS114" i="40"/>
  <c r="AS113" i="40"/>
  <c r="AS112" i="40"/>
  <c r="AS111" i="40"/>
  <c r="AS110" i="40"/>
  <c r="AS109" i="40"/>
  <c r="AP119" i="40"/>
  <c r="AP118" i="40"/>
  <c r="AP117" i="40"/>
  <c r="AP116" i="40"/>
  <c r="AP115" i="40"/>
  <c r="AP114" i="40"/>
  <c r="AP113" i="40"/>
  <c r="AP112" i="40"/>
  <c r="AP111" i="40"/>
  <c r="AP110" i="40"/>
  <c r="AP109" i="40"/>
  <c r="AM119" i="40"/>
  <c r="AM118" i="40"/>
  <c r="AM117" i="40"/>
  <c r="AM116" i="40"/>
  <c r="AM115" i="40"/>
  <c r="AM114" i="40"/>
  <c r="AM113" i="40"/>
  <c r="AM112" i="40"/>
  <c r="AM111" i="40"/>
  <c r="AM110" i="40"/>
  <c r="AM109" i="40"/>
  <c r="AJ119" i="40"/>
  <c r="AJ118" i="40"/>
  <c r="AJ117" i="40"/>
  <c r="AJ116" i="40"/>
  <c r="AJ115" i="40"/>
  <c r="AJ114" i="40"/>
  <c r="AJ113" i="40"/>
  <c r="AJ112" i="40"/>
  <c r="AJ111" i="40"/>
  <c r="AJ110" i="40"/>
  <c r="AJ109" i="40"/>
  <c r="AG119" i="40"/>
  <c r="AG118" i="40"/>
  <c r="AG117" i="40"/>
  <c r="AG116" i="40"/>
  <c r="AG115" i="40"/>
  <c r="AG114" i="40"/>
  <c r="AG113" i="40"/>
  <c r="AG112" i="40"/>
  <c r="AG111" i="40"/>
  <c r="AG110" i="40"/>
  <c r="AG109" i="40"/>
  <c r="AD119" i="40"/>
  <c r="AD118" i="40"/>
  <c r="AD117" i="40"/>
  <c r="AD116" i="40"/>
  <c r="AD115" i="40"/>
  <c r="AD114" i="40"/>
  <c r="AD113" i="40"/>
  <c r="AD112" i="40"/>
  <c r="AD111" i="40"/>
  <c r="AD110" i="40"/>
  <c r="AD109" i="40"/>
  <c r="S119" i="40"/>
  <c r="S118" i="40"/>
  <c r="S117" i="40"/>
  <c r="S116" i="40"/>
  <c r="S115" i="40"/>
  <c r="S114" i="40"/>
  <c r="S113" i="40"/>
  <c r="S112" i="40"/>
  <c r="S111" i="40"/>
  <c r="S110" i="40"/>
  <c r="S109" i="40"/>
  <c r="P119" i="40"/>
  <c r="P118" i="40"/>
  <c r="P117" i="40"/>
  <c r="P116" i="40"/>
  <c r="P115" i="40"/>
  <c r="P114" i="40"/>
  <c r="P113" i="40"/>
  <c r="P112" i="40"/>
  <c r="P111" i="40"/>
  <c r="P110" i="40"/>
  <c r="P109" i="40"/>
  <c r="M119" i="40"/>
  <c r="M118" i="40"/>
  <c r="M117" i="40"/>
  <c r="M116" i="40"/>
  <c r="M115" i="40"/>
  <c r="M114" i="40"/>
  <c r="M113" i="40"/>
  <c r="M112" i="40"/>
  <c r="M111" i="40"/>
  <c r="M110" i="40"/>
  <c r="M109" i="40"/>
  <c r="J119" i="40"/>
  <c r="J118" i="40"/>
  <c r="J117" i="40"/>
  <c r="J116" i="40"/>
  <c r="J115" i="40"/>
  <c r="J114" i="40"/>
  <c r="J113" i="40"/>
  <c r="J112" i="40"/>
  <c r="J111" i="40"/>
  <c r="J110" i="40"/>
  <c r="J109" i="40"/>
  <c r="G119" i="40"/>
  <c r="G118" i="40"/>
  <c r="G117" i="40"/>
  <c r="G116" i="40"/>
  <c r="G115" i="40"/>
  <c r="G114" i="40"/>
  <c r="G113" i="40"/>
  <c r="G112" i="40"/>
  <c r="G111" i="40"/>
  <c r="G110" i="40"/>
  <c r="G109" i="40"/>
  <c r="D119" i="40"/>
  <c r="D118" i="40"/>
  <c r="D117" i="40"/>
  <c r="D116" i="40"/>
  <c r="D115" i="40"/>
  <c r="D114" i="40"/>
  <c r="D113" i="40"/>
  <c r="D112" i="40"/>
  <c r="D111" i="40"/>
  <c r="D110" i="40"/>
  <c r="D109" i="40"/>
  <c r="AC120" i="40"/>
  <c r="AD120" i="40"/>
  <c r="AE120" i="40"/>
  <c r="AF120" i="40"/>
  <c r="AH120" i="40"/>
  <c r="AI120" i="40"/>
  <c r="AK120" i="40"/>
  <c r="AL120" i="40"/>
  <c r="AN120" i="40"/>
  <c r="AO120" i="40"/>
  <c r="AQ120" i="40"/>
  <c r="AR120" i="40"/>
  <c r="AT120" i="40"/>
  <c r="AU120" i="40"/>
  <c r="AW120" i="40"/>
  <c r="AX120" i="40"/>
  <c r="C120" i="40"/>
  <c r="E120" i="40"/>
  <c r="F120" i="40"/>
  <c r="H120" i="40"/>
  <c r="I120" i="40"/>
  <c r="K120" i="40"/>
  <c r="L120" i="40"/>
  <c r="N120" i="40"/>
  <c r="O120" i="40"/>
  <c r="Q120" i="40"/>
  <c r="R120" i="40"/>
  <c r="T120" i="40"/>
  <c r="U120" i="40"/>
  <c r="W120" i="40"/>
  <c r="X120" i="40"/>
  <c r="D240" i="27"/>
  <c r="F240" i="27"/>
  <c r="G240" i="27"/>
  <c r="I240" i="27"/>
  <c r="J240" i="27"/>
  <c r="L240" i="27"/>
  <c r="M240" i="27"/>
  <c r="O240" i="27"/>
  <c r="AZ41" i="27" s="1"/>
  <c r="P240" i="27"/>
  <c r="BA41" i="27" s="1"/>
  <c r="R240" i="27"/>
  <c r="BC41" i="27" s="1"/>
  <c r="S240" i="27"/>
  <c r="BD41" i="27" s="1"/>
  <c r="U240" i="27"/>
  <c r="V240" i="27"/>
  <c r="AA240" i="27"/>
  <c r="AB240" i="27"/>
  <c r="AG240" i="27"/>
  <c r="AH240" i="27"/>
  <c r="AJ240" i="27"/>
  <c r="C240" i="27"/>
  <c r="H241" i="30"/>
  <c r="H240" i="30"/>
  <c r="H239" i="30"/>
  <c r="H238" i="30"/>
  <c r="H237" i="30"/>
  <c r="H236" i="30"/>
  <c r="H235" i="30"/>
  <c r="H234" i="30"/>
  <c r="H233" i="30"/>
  <c r="E241" i="30"/>
  <c r="E240" i="30"/>
  <c r="E239" i="30"/>
  <c r="E238" i="30"/>
  <c r="E237" i="30"/>
  <c r="E236" i="30"/>
  <c r="E235" i="30"/>
  <c r="E234" i="30"/>
  <c r="E233" i="30"/>
  <c r="I19" i="27"/>
  <c r="J19" i="27"/>
  <c r="L19" i="27"/>
  <c r="M19" i="27"/>
  <c r="O19" i="27"/>
  <c r="AZ7" i="27" s="1"/>
  <c r="P19" i="27"/>
  <c r="BA7" i="27" s="1"/>
  <c r="R19" i="27"/>
  <c r="BC7" i="27" s="1"/>
  <c r="S19" i="27"/>
  <c r="BD7" i="27" s="1"/>
  <c r="U19" i="27"/>
  <c r="V19" i="27"/>
  <c r="AA19" i="27"/>
  <c r="AB19" i="27"/>
  <c r="AG19" i="27"/>
  <c r="AH19" i="27"/>
  <c r="D48" i="27"/>
  <c r="F48" i="27"/>
  <c r="G48" i="27"/>
  <c r="I48" i="27"/>
  <c r="J48" i="27"/>
  <c r="L48" i="27"/>
  <c r="M48" i="27"/>
  <c r="O48" i="27"/>
  <c r="AZ12" i="27" s="1"/>
  <c r="AZ70" i="27" s="1"/>
  <c r="P48" i="27"/>
  <c r="BA12" i="27" s="1"/>
  <c r="R48" i="27"/>
  <c r="BC12" i="27" s="1"/>
  <c r="S48" i="27"/>
  <c r="BD12" i="27" s="1"/>
  <c r="U48" i="27"/>
  <c r="V48" i="27"/>
  <c r="T47" i="27"/>
  <c r="T46" i="27"/>
  <c r="T45" i="27"/>
  <c r="T44" i="27"/>
  <c r="Q47" i="27"/>
  <c r="Q46" i="27"/>
  <c r="Q45" i="27"/>
  <c r="Q44" i="27"/>
  <c r="N47" i="27"/>
  <c r="N46" i="27"/>
  <c r="N45" i="27"/>
  <c r="N44" i="27"/>
  <c r="K47" i="27"/>
  <c r="K46" i="27"/>
  <c r="K45" i="27"/>
  <c r="K44" i="27"/>
  <c r="H47" i="27"/>
  <c r="H46" i="27"/>
  <c r="H45" i="27"/>
  <c r="H44" i="27"/>
  <c r="E47" i="27"/>
  <c r="E46" i="27"/>
  <c r="E45" i="27"/>
  <c r="E44" i="27"/>
  <c r="W239" i="27"/>
  <c r="W238" i="27"/>
  <c r="W237" i="27"/>
  <c r="Z237" i="27" s="1"/>
  <c r="W236" i="27"/>
  <c r="W235" i="27"/>
  <c r="W234" i="27"/>
  <c r="W233" i="27"/>
  <c r="W232" i="27"/>
  <c r="W231" i="27"/>
  <c r="T239" i="27"/>
  <c r="T238" i="27"/>
  <c r="T237" i="27"/>
  <c r="T236" i="27"/>
  <c r="T235" i="27"/>
  <c r="T234" i="27"/>
  <c r="T233" i="27"/>
  <c r="T232" i="27"/>
  <c r="T231" i="27"/>
  <c r="Q239" i="27"/>
  <c r="Z239" i="27" s="1"/>
  <c r="Q238" i="27"/>
  <c r="Q237" i="27"/>
  <c r="Q236" i="27"/>
  <c r="Q235" i="27"/>
  <c r="Q234" i="27"/>
  <c r="Q233" i="27"/>
  <c r="Q232" i="27"/>
  <c r="Q231" i="27"/>
  <c r="Z231" i="27" s="1"/>
  <c r="N239" i="27"/>
  <c r="N238" i="27"/>
  <c r="N237" i="27"/>
  <c r="N236" i="27"/>
  <c r="N235" i="27"/>
  <c r="N234" i="27"/>
  <c r="N233" i="27"/>
  <c r="N232" i="27"/>
  <c r="Z232" i="27" s="1"/>
  <c r="N231" i="27"/>
  <c r="K239" i="27"/>
  <c r="K238" i="27"/>
  <c r="K237" i="27"/>
  <c r="K236" i="27"/>
  <c r="K235" i="27"/>
  <c r="K234" i="27"/>
  <c r="K233" i="27"/>
  <c r="Z233" i="27" s="1"/>
  <c r="K232" i="27"/>
  <c r="K231" i="27"/>
  <c r="H239" i="27"/>
  <c r="H238" i="27"/>
  <c r="H237" i="27"/>
  <c r="H236" i="27"/>
  <c r="H235" i="27"/>
  <c r="H234" i="27"/>
  <c r="Z234" i="27" s="1"/>
  <c r="H233" i="27"/>
  <c r="H232" i="27"/>
  <c r="H231" i="27"/>
  <c r="E239" i="27"/>
  <c r="E238" i="27"/>
  <c r="E237" i="27"/>
  <c r="E236" i="27"/>
  <c r="E235" i="27"/>
  <c r="Z235" i="27" s="1"/>
  <c r="E234" i="27"/>
  <c r="E233" i="27"/>
  <c r="E232" i="27"/>
  <c r="E231" i="27"/>
  <c r="P94" i="57"/>
  <c r="P93" i="57"/>
  <c r="P92" i="57"/>
  <c r="P91" i="57"/>
  <c r="P90" i="57"/>
  <c r="P89" i="57"/>
  <c r="P88" i="57"/>
  <c r="P87" i="57"/>
  <c r="P86" i="57"/>
  <c r="M94" i="57"/>
  <c r="M93" i="57"/>
  <c r="M92" i="57"/>
  <c r="M91" i="57"/>
  <c r="M90" i="57"/>
  <c r="M89" i="57"/>
  <c r="M88" i="57"/>
  <c r="M87" i="57"/>
  <c r="M86" i="57"/>
  <c r="J94" i="57"/>
  <c r="J93" i="57"/>
  <c r="J92" i="57"/>
  <c r="J91" i="57"/>
  <c r="J90" i="57"/>
  <c r="J89" i="57"/>
  <c r="J88" i="57"/>
  <c r="J87" i="57"/>
  <c r="J86" i="57"/>
  <c r="G94" i="57"/>
  <c r="G93" i="57"/>
  <c r="G92" i="57"/>
  <c r="G91" i="57"/>
  <c r="G90" i="57"/>
  <c r="G89" i="57"/>
  <c r="G88" i="57"/>
  <c r="G87" i="57"/>
  <c r="G86" i="57"/>
  <c r="D94" i="57"/>
  <c r="D93" i="57"/>
  <c r="D92" i="57"/>
  <c r="D91" i="57"/>
  <c r="D90" i="57"/>
  <c r="D89" i="57"/>
  <c r="D88" i="57"/>
  <c r="D87" i="57"/>
  <c r="D86" i="57"/>
  <c r="S46" i="57"/>
  <c r="S45" i="57"/>
  <c r="S44" i="57"/>
  <c r="S43" i="57"/>
  <c r="S42" i="57"/>
  <c r="S41" i="57"/>
  <c r="S40" i="57"/>
  <c r="S39" i="57"/>
  <c r="S38" i="57"/>
  <c r="P46" i="57"/>
  <c r="P45" i="57"/>
  <c r="P44" i="57"/>
  <c r="P43" i="57"/>
  <c r="P42" i="57"/>
  <c r="P41" i="57"/>
  <c r="P40" i="57"/>
  <c r="P39" i="57"/>
  <c r="P38" i="57"/>
  <c r="M46" i="57"/>
  <c r="M45" i="57"/>
  <c r="M44" i="57"/>
  <c r="M43" i="57"/>
  <c r="M42" i="57"/>
  <c r="M41" i="57"/>
  <c r="M40" i="57"/>
  <c r="M39" i="57"/>
  <c r="M38" i="57"/>
  <c r="J46" i="57"/>
  <c r="J45" i="57"/>
  <c r="J44" i="57"/>
  <c r="J43" i="57"/>
  <c r="J42" i="57"/>
  <c r="J41" i="57"/>
  <c r="J40" i="57"/>
  <c r="J39" i="57"/>
  <c r="J38" i="57"/>
  <c r="G46" i="57"/>
  <c r="G45" i="57"/>
  <c r="G44" i="57"/>
  <c r="G43" i="57"/>
  <c r="G42" i="57"/>
  <c r="G41" i="57"/>
  <c r="G40" i="57"/>
  <c r="G39" i="57"/>
  <c r="G38" i="57"/>
  <c r="D46" i="57"/>
  <c r="D45" i="57"/>
  <c r="V45" i="57" s="1"/>
  <c r="D44" i="57"/>
  <c r="D43" i="57"/>
  <c r="D42" i="57"/>
  <c r="D41" i="57"/>
  <c r="D40" i="57"/>
  <c r="D39" i="57"/>
  <c r="D38" i="57"/>
  <c r="S30" i="57"/>
  <c r="S29" i="57"/>
  <c r="S28" i="57"/>
  <c r="S27" i="57"/>
  <c r="S26" i="57"/>
  <c r="S25" i="57"/>
  <c r="S24" i="57"/>
  <c r="S23" i="57"/>
  <c r="S22" i="57"/>
  <c r="P30" i="57"/>
  <c r="P29" i="57"/>
  <c r="P28" i="57"/>
  <c r="P27" i="57"/>
  <c r="P26" i="57"/>
  <c r="P25" i="57"/>
  <c r="P24" i="57"/>
  <c r="P23" i="57"/>
  <c r="P22" i="57"/>
  <c r="M30" i="57"/>
  <c r="M29" i="57"/>
  <c r="M28" i="57"/>
  <c r="M27" i="57"/>
  <c r="M26" i="57"/>
  <c r="M25" i="57"/>
  <c r="M24" i="57"/>
  <c r="M23" i="57"/>
  <c r="M22" i="57"/>
  <c r="J30" i="57"/>
  <c r="J29" i="57"/>
  <c r="J28" i="57"/>
  <c r="J27" i="57"/>
  <c r="J26" i="57"/>
  <c r="J25" i="57"/>
  <c r="J24" i="57"/>
  <c r="J23" i="57"/>
  <c r="J22" i="57"/>
  <c r="G30" i="57"/>
  <c r="G29" i="57"/>
  <c r="G28" i="57"/>
  <c r="G27" i="57"/>
  <c r="G26" i="57"/>
  <c r="G25" i="57"/>
  <c r="G24" i="57"/>
  <c r="G23" i="57"/>
  <c r="G22" i="57"/>
  <c r="D30" i="57"/>
  <c r="D29" i="57"/>
  <c r="D28" i="57"/>
  <c r="D27" i="57"/>
  <c r="V27" i="57" s="1"/>
  <c r="D26" i="57"/>
  <c r="D25" i="57"/>
  <c r="D24" i="57"/>
  <c r="D23" i="57"/>
  <c r="D22" i="57"/>
  <c r="S71" i="57"/>
  <c r="S72" i="57"/>
  <c r="S73" i="57"/>
  <c r="S74" i="57"/>
  <c r="S75" i="57"/>
  <c r="S76" i="57"/>
  <c r="S77" i="57"/>
  <c r="S78" i="57"/>
  <c r="P71" i="57"/>
  <c r="P72" i="57"/>
  <c r="P73" i="57"/>
  <c r="P74" i="57"/>
  <c r="P75" i="57"/>
  <c r="P76" i="57"/>
  <c r="P77" i="57"/>
  <c r="M71" i="57"/>
  <c r="M72" i="57"/>
  <c r="M73" i="57"/>
  <c r="M74" i="57"/>
  <c r="M75" i="57"/>
  <c r="M76" i="57"/>
  <c r="M77" i="57"/>
  <c r="J71" i="57"/>
  <c r="J72" i="57"/>
  <c r="J73" i="57"/>
  <c r="J74" i="57"/>
  <c r="J75" i="57"/>
  <c r="J76" i="57"/>
  <c r="J77" i="57"/>
  <c r="G71" i="57"/>
  <c r="G72" i="57"/>
  <c r="G73" i="57"/>
  <c r="G74" i="57"/>
  <c r="G75" i="57"/>
  <c r="G76" i="57"/>
  <c r="G77" i="57"/>
  <c r="D71" i="57"/>
  <c r="D72" i="57"/>
  <c r="D73" i="57"/>
  <c r="D74" i="57"/>
  <c r="D75" i="57"/>
  <c r="D76" i="57"/>
  <c r="D77" i="57"/>
  <c r="V77" i="57" s="1"/>
  <c r="AF105" i="7"/>
  <c r="AF106" i="7"/>
  <c r="AF107" i="7"/>
  <c r="AF108" i="7"/>
  <c r="AF109" i="7"/>
  <c r="AF110" i="7"/>
  <c r="AF111" i="7"/>
  <c r="AI105" i="7"/>
  <c r="AI106" i="7"/>
  <c r="AI107" i="7"/>
  <c r="AI108" i="7"/>
  <c r="AI109" i="7"/>
  <c r="AI110" i="7"/>
  <c r="AI111" i="7"/>
  <c r="AL105" i="7"/>
  <c r="AL106" i="7"/>
  <c r="AL107" i="7"/>
  <c r="AL108" i="7"/>
  <c r="AL109" i="7"/>
  <c r="AL110" i="7"/>
  <c r="AL111" i="7"/>
  <c r="AO105" i="7"/>
  <c r="AO106" i="7"/>
  <c r="AO107" i="7"/>
  <c r="AO108" i="7"/>
  <c r="AO109" i="7"/>
  <c r="AO110" i="7"/>
  <c r="R105" i="7"/>
  <c r="R106" i="7"/>
  <c r="R107" i="7"/>
  <c r="R108" i="7"/>
  <c r="R109" i="7"/>
  <c r="R110" i="7"/>
  <c r="O105" i="7"/>
  <c r="O106" i="7"/>
  <c r="O107" i="7"/>
  <c r="O108" i="7"/>
  <c r="O109" i="7"/>
  <c r="O110" i="7"/>
  <c r="L105" i="7"/>
  <c r="L106" i="7"/>
  <c r="L107" i="7"/>
  <c r="L108" i="7"/>
  <c r="L109" i="7"/>
  <c r="L110" i="7"/>
  <c r="L111" i="7"/>
  <c r="I105" i="7"/>
  <c r="I106" i="7"/>
  <c r="I107" i="7"/>
  <c r="I108" i="7"/>
  <c r="I109" i="7"/>
  <c r="I110" i="7"/>
  <c r="I111" i="7"/>
  <c r="F105" i="7"/>
  <c r="F106" i="7"/>
  <c r="F107" i="7"/>
  <c r="F108" i="7"/>
  <c r="F109" i="7"/>
  <c r="F110" i="7"/>
  <c r="E240" i="28"/>
  <c r="E239" i="28"/>
  <c r="E238" i="28"/>
  <c r="E237" i="28"/>
  <c r="E236" i="28"/>
  <c r="E235" i="28"/>
  <c r="E234" i="28"/>
  <c r="E233" i="28"/>
  <c r="E232" i="28"/>
  <c r="H240" i="28"/>
  <c r="H239" i="28"/>
  <c r="H238" i="28"/>
  <c r="H237" i="28"/>
  <c r="H236" i="28"/>
  <c r="H235" i="28"/>
  <c r="H234" i="28"/>
  <c r="H233" i="28"/>
  <c r="H232" i="28"/>
  <c r="W240" i="25"/>
  <c r="W239" i="25"/>
  <c r="W238" i="25"/>
  <c r="W237" i="25"/>
  <c r="W236" i="25"/>
  <c r="W235" i="25"/>
  <c r="W234" i="25"/>
  <c r="W233" i="25"/>
  <c r="W232" i="25"/>
  <c r="T240" i="25"/>
  <c r="T239" i="25"/>
  <c r="T238" i="25"/>
  <c r="T237" i="25"/>
  <c r="T236" i="25"/>
  <c r="T235" i="25"/>
  <c r="T234" i="25"/>
  <c r="T233" i="25"/>
  <c r="T232" i="25"/>
  <c r="Q240" i="25"/>
  <c r="Q239" i="25"/>
  <c r="Q238" i="25"/>
  <c r="Q237" i="25"/>
  <c r="Q236" i="25"/>
  <c r="Q235" i="25"/>
  <c r="Q234" i="25"/>
  <c r="Q233" i="25"/>
  <c r="Q232" i="25"/>
  <c r="N240" i="25"/>
  <c r="N239" i="25"/>
  <c r="N238" i="25"/>
  <c r="N237" i="25"/>
  <c r="N236" i="25"/>
  <c r="N235" i="25"/>
  <c r="N234" i="25"/>
  <c r="N233" i="25"/>
  <c r="N232" i="25"/>
  <c r="K240" i="25"/>
  <c r="K239" i="25"/>
  <c r="K238" i="25"/>
  <c r="K237" i="25"/>
  <c r="K236" i="25"/>
  <c r="K235" i="25"/>
  <c r="K234" i="25"/>
  <c r="K233" i="25"/>
  <c r="K232" i="25"/>
  <c r="H240" i="25"/>
  <c r="H239" i="25"/>
  <c r="H238" i="25"/>
  <c r="H237" i="25"/>
  <c r="H236" i="25"/>
  <c r="H235" i="25"/>
  <c r="H234" i="25"/>
  <c r="H233" i="25"/>
  <c r="H232" i="25"/>
  <c r="E240" i="25"/>
  <c r="E239" i="25"/>
  <c r="E238" i="25"/>
  <c r="E237" i="25"/>
  <c r="E236" i="25"/>
  <c r="E235" i="25"/>
  <c r="E234" i="25"/>
  <c r="E233" i="25"/>
  <c r="E232" i="25"/>
  <c r="W48" i="25"/>
  <c r="W47" i="25"/>
  <c r="W46" i="25"/>
  <c r="W45" i="25"/>
  <c r="T48" i="25"/>
  <c r="T47" i="25"/>
  <c r="T46" i="25"/>
  <c r="T45" i="25"/>
  <c r="Q48" i="25"/>
  <c r="Q47" i="25"/>
  <c r="Q46" i="25"/>
  <c r="Q45" i="25"/>
  <c r="N48" i="25"/>
  <c r="N47" i="25"/>
  <c r="N46" i="25"/>
  <c r="N45" i="25"/>
  <c r="K48" i="25"/>
  <c r="K47" i="25"/>
  <c r="K46" i="25"/>
  <c r="K45" i="25"/>
  <c r="H48" i="25"/>
  <c r="H47" i="25"/>
  <c r="H46" i="25"/>
  <c r="H45" i="25"/>
  <c r="E48" i="25"/>
  <c r="E47" i="25"/>
  <c r="E46" i="25"/>
  <c r="E45" i="25"/>
  <c r="F8" i="39"/>
  <c r="AV85" i="40"/>
  <c r="AV84" i="40"/>
  <c r="AV83" i="40"/>
  <c r="AV82" i="40"/>
  <c r="AV81" i="40"/>
  <c r="AV80" i="40"/>
  <c r="AV79" i="40"/>
  <c r="AV78" i="40"/>
  <c r="AV77" i="40"/>
  <c r="AV76" i="40"/>
  <c r="AV75" i="40"/>
  <c r="AS85" i="40"/>
  <c r="AS84" i="40"/>
  <c r="AS83" i="40"/>
  <c r="AS82" i="40"/>
  <c r="AS81" i="40"/>
  <c r="AS80" i="40"/>
  <c r="AS79" i="40"/>
  <c r="AS78" i="40"/>
  <c r="AS77" i="40"/>
  <c r="AS76" i="40"/>
  <c r="AS75" i="40"/>
  <c r="AP85" i="40"/>
  <c r="AP84" i="40"/>
  <c r="AP83" i="40"/>
  <c r="AP82" i="40"/>
  <c r="AP81" i="40"/>
  <c r="AP80" i="40"/>
  <c r="AP79" i="40"/>
  <c r="AP78" i="40"/>
  <c r="AP77" i="40"/>
  <c r="AP76" i="40"/>
  <c r="AP75" i="40"/>
  <c r="AM85" i="40"/>
  <c r="AM84" i="40"/>
  <c r="AM83" i="40"/>
  <c r="AM82" i="40"/>
  <c r="AM81" i="40"/>
  <c r="AM80" i="40"/>
  <c r="AM79" i="40"/>
  <c r="AM78" i="40"/>
  <c r="AM77" i="40"/>
  <c r="AM76" i="40"/>
  <c r="AM75" i="40"/>
  <c r="AJ85" i="40"/>
  <c r="AJ84" i="40"/>
  <c r="AJ83" i="40"/>
  <c r="AJ82" i="40"/>
  <c r="AJ81" i="40"/>
  <c r="AJ80" i="40"/>
  <c r="AJ79" i="40"/>
  <c r="AJ78" i="40"/>
  <c r="AJ77" i="40"/>
  <c r="AJ76" i="40"/>
  <c r="AJ75" i="40"/>
  <c r="AG85" i="40"/>
  <c r="AG84" i="40"/>
  <c r="AG83" i="40"/>
  <c r="AG82" i="40"/>
  <c r="AG81" i="40"/>
  <c r="AG80" i="40"/>
  <c r="AG79" i="40"/>
  <c r="AG78" i="40"/>
  <c r="AG77" i="40"/>
  <c r="AG76" i="40"/>
  <c r="AG75" i="40"/>
  <c r="AD85" i="40"/>
  <c r="AD84" i="40"/>
  <c r="AD83" i="40"/>
  <c r="AD82" i="40"/>
  <c r="AD81" i="40"/>
  <c r="AD80" i="40"/>
  <c r="AD79" i="40"/>
  <c r="AD78" i="40"/>
  <c r="AD77" i="40"/>
  <c r="AD76" i="40"/>
  <c r="AD75" i="40"/>
  <c r="S85" i="40"/>
  <c r="S84" i="40"/>
  <c r="S83" i="40"/>
  <c r="S82" i="40"/>
  <c r="S81" i="40"/>
  <c r="S80" i="40"/>
  <c r="S79" i="40"/>
  <c r="S78" i="40"/>
  <c r="S77" i="40"/>
  <c r="S76" i="40"/>
  <c r="S75" i="40"/>
  <c r="P85" i="40"/>
  <c r="P84" i="40"/>
  <c r="P83" i="40"/>
  <c r="P82" i="40"/>
  <c r="P81" i="40"/>
  <c r="P80" i="40"/>
  <c r="P79" i="40"/>
  <c r="P78" i="40"/>
  <c r="P77" i="40"/>
  <c r="P76" i="40"/>
  <c r="P75" i="40"/>
  <c r="M85" i="40"/>
  <c r="M84" i="40"/>
  <c r="M83" i="40"/>
  <c r="M82" i="40"/>
  <c r="M81" i="40"/>
  <c r="M80" i="40"/>
  <c r="M79" i="40"/>
  <c r="M78" i="40"/>
  <c r="M77" i="40"/>
  <c r="M76" i="40"/>
  <c r="M75" i="40"/>
  <c r="J85" i="40"/>
  <c r="J84" i="40"/>
  <c r="J83" i="40"/>
  <c r="J82" i="40"/>
  <c r="J81" i="40"/>
  <c r="J80" i="40"/>
  <c r="J79" i="40"/>
  <c r="J78" i="40"/>
  <c r="J77" i="40"/>
  <c r="J76" i="40"/>
  <c r="J75" i="40"/>
  <c r="G85" i="40"/>
  <c r="G84" i="40"/>
  <c r="G83" i="40"/>
  <c r="G82" i="40"/>
  <c r="G81" i="40"/>
  <c r="G80" i="40"/>
  <c r="G79" i="40"/>
  <c r="G78" i="40"/>
  <c r="G77" i="40"/>
  <c r="G76" i="40"/>
  <c r="G75" i="40"/>
  <c r="AX86" i="40"/>
  <c r="AW86" i="40"/>
  <c r="AU86" i="40"/>
  <c r="AT86" i="40"/>
  <c r="AR86" i="40"/>
  <c r="AQ86" i="40"/>
  <c r="AO86" i="40"/>
  <c r="AN86" i="40"/>
  <c r="AL86" i="40"/>
  <c r="AK86" i="40"/>
  <c r="AJ86" i="40"/>
  <c r="AI86" i="40"/>
  <c r="AH86" i="40"/>
  <c r="AF86" i="40"/>
  <c r="AE86" i="40"/>
  <c r="AC86" i="40"/>
  <c r="AB86" i="40"/>
  <c r="C86" i="40"/>
  <c r="E86" i="40"/>
  <c r="F86" i="40"/>
  <c r="H86" i="40"/>
  <c r="I86" i="40"/>
  <c r="K86" i="40"/>
  <c r="L86" i="40"/>
  <c r="N86" i="40"/>
  <c r="O86" i="40"/>
  <c r="Q86" i="40"/>
  <c r="R86" i="40"/>
  <c r="T86" i="40"/>
  <c r="U86" i="40"/>
  <c r="W86" i="40"/>
  <c r="X86" i="40"/>
  <c r="D76" i="40"/>
  <c r="D77" i="40"/>
  <c r="D78" i="40"/>
  <c r="D79" i="40"/>
  <c r="D80" i="40"/>
  <c r="D81" i="40"/>
  <c r="D82" i="40"/>
  <c r="D83" i="40"/>
  <c r="D84" i="40"/>
  <c r="D85" i="40"/>
  <c r="D75" i="40"/>
  <c r="W36" i="27"/>
  <c r="W35" i="27"/>
  <c r="W34" i="27"/>
  <c r="W33" i="27"/>
  <c r="T36" i="27"/>
  <c r="T35" i="27"/>
  <c r="T34" i="27"/>
  <c r="T33" i="27"/>
  <c r="Q36" i="27"/>
  <c r="Q35" i="27"/>
  <c r="Q34" i="27"/>
  <c r="Q33" i="27"/>
  <c r="N36" i="27"/>
  <c r="N35" i="27"/>
  <c r="N34" i="27"/>
  <c r="N33" i="27"/>
  <c r="N37" i="27" s="1"/>
  <c r="K36" i="27"/>
  <c r="K35" i="27"/>
  <c r="K34" i="27"/>
  <c r="K33" i="27"/>
  <c r="H36" i="27"/>
  <c r="H35" i="27"/>
  <c r="H34" i="27"/>
  <c r="H33" i="27"/>
  <c r="E36" i="27"/>
  <c r="Z36" i="27" s="1"/>
  <c r="E35" i="27"/>
  <c r="E34" i="27"/>
  <c r="Z34" i="27" s="1"/>
  <c r="E33" i="27"/>
  <c r="D37" i="27"/>
  <c r="F37" i="27"/>
  <c r="G37" i="27"/>
  <c r="I37" i="27"/>
  <c r="J37" i="27"/>
  <c r="L37" i="27"/>
  <c r="M37" i="27"/>
  <c r="O37" i="27"/>
  <c r="AZ10" i="27" s="1"/>
  <c r="P37" i="27"/>
  <c r="BA10" i="27" s="1"/>
  <c r="R37" i="27"/>
  <c r="BC10" i="27" s="1"/>
  <c r="S37" i="27"/>
  <c r="BD10" i="27" s="1"/>
  <c r="U37" i="27"/>
  <c r="V37" i="27"/>
  <c r="AA37" i="27"/>
  <c r="AB37" i="27"/>
  <c r="AG37" i="27"/>
  <c r="AH37" i="27"/>
  <c r="AJ37" i="27"/>
  <c r="O222" i="27"/>
  <c r="AZ39" i="27" s="1"/>
  <c r="P222" i="27"/>
  <c r="BA39" i="27" s="1"/>
  <c r="R222" i="27"/>
  <c r="BC39" i="27" s="1"/>
  <c r="S222" i="27"/>
  <c r="BD39" i="27" s="1"/>
  <c r="U222" i="27"/>
  <c r="V222" i="27"/>
  <c r="T221" i="27"/>
  <c r="T220" i="27"/>
  <c r="T219" i="27"/>
  <c r="Q221" i="27"/>
  <c r="Q220" i="27"/>
  <c r="Q219" i="27"/>
  <c r="N221" i="27"/>
  <c r="N220" i="27"/>
  <c r="N219" i="27"/>
  <c r="K221" i="27"/>
  <c r="K220" i="27"/>
  <c r="K219" i="27"/>
  <c r="H221" i="27"/>
  <c r="H220" i="27"/>
  <c r="H219" i="27"/>
  <c r="E221" i="27"/>
  <c r="E220" i="27"/>
  <c r="E219" i="27"/>
  <c r="AX73" i="7"/>
  <c r="AX74" i="7"/>
  <c r="AX75" i="7"/>
  <c r="AX76" i="7"/>
  <c r="AX77" i="7"/>
  <c r="AX78" i="7"/>
  <c r="AX79" i="7"/>
  <c r="AU73" i="7"/>
  <c r="AU74" i="7"/>
  <c r="AU75" i="7"/>
  <c r="AU76" i="7"/>
  <c r="AU77" i="7"/>
  <c r="AU78" i="7"/>
  <c r="AU79" i="7"/>
  <c r="AR73" i="7"/>
  <c r="AR74" i="7"/>
  <c r="AR75" i="7"/>
  <c r="AR76" i="7"/>
  <c r="AR77" i="7"/>
  <c r="AR78" i="7"/>
  <c r="AR79" i="7"/>
  <c r="AO73" i="7"/>
  <c r="AO74" i="7"/>
  <c r="AO75" i="7"/>
  <c r="AO76" i="7"/>
  <c r="AO77" i="7"/>
  <c r="AO78" i="7"/>
  <c r="AO79" i="7"/>
  <c r="AL73" i="7"/>
  <c r="AL74" i="7"/>
  <c r="AL75" i="7"/>
  <c r="AL76" i="7"/>
  <c r="AL77" i="7"/>
  <c r="AL78" i="7"/>
  <c r="AL79" i="7"/>
  <c r="AI73" i="7"/>
  <c r="AI74" i="7"/>
  <c r="AI75" i="7"/>
  <c r="AI76" i="7"/>
  <c r="AI77" i="7"/>
  <c r="AI78" i="7"/>
  <c r="AI79" i="7"/>
  <c r="AF73" i="7"/>
  <c r="AF74" i="7"/>
  <c r="AF75" i="7"/>
  <c r="AF76" i="7"/>
  <c r="AF77" i="7"/>
  <c r="AF78" i="7"/>
  <c r="AF79" i="7"/>
  <c r="R73" i="7"/>
  <c r="R74" i="7"/>
  <c r="R75" i="7"/>
  <c r="R76" i="7"/>
  <c r="R77" i="7"/>
  <c r="R78" i="7"/>
  <c r="R79" i="7"/>
  <c r="O73" i="7"/>
  <c r="O74" i="7"/>
  <c r="O75" i="7"/>
  <c r="O76" i="7"/>
  <c r="O77" i="7"/>
  <c r="O78" i="7"/>
  <c r="O79" i="7"/>
  <c r="L73" i="7"/>
  <c r="L74" i="7"/>
  <c r="L75" i="7"/>
  <c r="L76" i="7"/>
  <c r="L77" i="7"/>
  <c r="L78" i="7"/>
  <c r="L79" i="7"/>
  <c r="I73" i="7"/>
  <c r="I74" i="7"/>
  <c r="I75" i="7"/>
  <c r="I76" i="7"/>
  <c r="I77" i="7"/>
  <c r="I78" i="7"/>
  <c r="I79" i="7"/>
  <c r="F73" i="7"/>
  <c r="F74" i="7"/>
  <c r="F75" i="7"/>
  <c r="F76" i="7"/>
  <c r="F77" i="7"/>
  <c r="F78" i="7"/>
  <c r="F79" i="7"/>
  <c r="E49" i="44"/>
  <c r="K222" i="28"/>
  <c r="K221" i="28"/>
  <c r="K220" i="28"/>
  <c r="H222" i="28"/>
  <c r="H221" i="28"/>
  <c r="H220" i="28"/>
  <c r="E222" i="28"/>
  <c r="E221" i="28"/>
  <c r="E220" i="28"/>
  <c r="N37" i="28"/>
  <c r="N36" i="28"/>
  <c r="N35" i="28"/>
  <c r="N34" i="28"/>
  <c r="K37" i="28"/>
  <c r="K36" i="28"/>
  <c r="K35" i="28"/>
  <c r="K34" i="28"/>
  <c r="H37" i="28"/>
  <c r="H36" i="28"/>
  <c r="H35" i="28"/>
  <c r="H34" i="28"/>
  <c r="E37" i="28"/>
  <c r="E36" i="28"/>
  <c r="E35" i="28"/>
  <c r="E34" i="28"/>
  <c r="W222" i="25"/>
  <c r="W221" i="25"/>
  <c r="W220" i="25"/>
  <c r="T222" i="25"/>
  <c r="T221" i="25"/>
  <c r="T220" i="25"/>
  <c r="Q222" i="25"/>
  <c r="Q221" i="25"/>
  <c r="Q220" i="25"/>
  <c r="N222" i="25"/>
  <c r="N221" i="25"/>
  <c r="N220" i="25"/>
  <c r="K222" i="25"/>
  <c r="K221" i="25"/>
  <c r="K220" i="25"/>
  <c r="H222" i="25"/>
  <c r="H221" i="25"/>
  <c r="H220" i="25"/>
  <c r="E221" i="25"/>
  <c r="E222" i="25"/>
  <c r="E220" i="25"/>
  <c r="W37" i="25"/>
  <c r="W36" i="25"/>
  <c r="W35" i="25"/>
  <c r="W34" i="25"/>
  <c r="T37" i="25"/>
  <c r="T36" i="25"/>
  <c r="T35" i="25"/>
  <c r="T34" i="25"/>
  <c r="Q37" i="25"/>
  <c r="Q36" i="25"/>
  <c r="Q35" i="25"/>
  <c r="Q34" i="25"/>
  <c r="N37" i="25"/>
  <c r="N36" i="25"/>
  <c r="N35" i="25"/>
  <c r="N34" i="25"/>
  <c r="K37" i="25"/>
  <c r="K36" i="25"/>
  <c r="K35" i="25"/>
  <c r="K34" i="25"/>
  <c r="H37" i="25"/>
  <c r="H36" i="25"/>
  <c r="H35" i="25"/>
  <c r="H34" i="25"/>
  <c r="E35" i="25"/>
  <c r="E36" i="25"/>
  <c r="E37" i="25"/>
  <c r="E34" i="25"/>
  <c r="X33" i="27"/>
  <c r="AD33" i="27" s="1"/>
  <c r="Y33" i="27"/>
  <c r="AE33" i="27" s="1"/>
  <c r="AC33" i="27"/>
  <c r="X34" i="27"/>
  <c r="AD34" i="27" s="1"/>
  <c r="Y34" i="27"/>
  <c r="AE34" i="27" s="1"/>
  <c r="AC34" i="27"/>
  <c r="X35" i="27"/>
  <c r="AD35" i="27" s="1"/>
  <c r="Y35" i="27"/>
  <c r="AE35" i="27" s="1"/>
  <c r="AC35" i="27"/>
  <c r="X36" i="27"/>
  <c r="AD36" i="27" s="1"/>
  <c r="Y36" i="27"/>
  <c r="AE36" i="27" s="1"/>
  <c r="AC36" i="27"/>
  <c r="I9" i="35"/>
  <c r="I10" i="35"/>
  <c r="AW52" i="40"/>
  <c r="AV34" i="40"/>
  <c r="AV33" i="40"/>
  <c r="AV32" i="40"/>
  <c r="AV31" i="40"/>
  <c r="AV30" i="40"/>
  <c r="AV29" i="40"/>
  <c r="AV28" i="40"/>
  <c r="AV27" i="40"/>
  <c r="AV26" i="40"/>
  <c r="AV25" i="40"/>
  <c r="AV24" i="40"/>
  <c r="AS34" i="40"/>
  <c r="AS33" i="40"/>
  <c r="AS32" i="40"/>
  <c r="AS31" i="40"/>
  <c r="AS30" i="40"/>
  <c r="AS29" i="40"/>
  <c r="AS28" i="40"/>
  <c r="AS27" i="40"/>
  <c r="AS26" i="40"/>
  <c r="AS25" i="40"/>
  <c r="AS24" i="40"/>
  <c r="AP34" i="40"/>
  <c r="AP33" i="40"/>
  <c r="AP32" i="40"/>
  <c r="AP31" i="40"/>
  <c r="AP30" i="40"/>
  <c r="AP29" i="40"/>
  <c r="AP28" i="40"/>
  <c r="AP27" i="40"/>
  <c r="AP26" i="40"/>
  <c r="AP25" i="40"/>
  <c r="AP24" i="40"/>
  <c r="AM34" i="40"/>
  <c r="AM33" i="40"/>
  <c r="AM32" i="40"/>
  <c r="AM31" i="40"/>
  <c r="AM30" i="40"/>
  <c r="AM29" i="40"/>
  <c r="AM28" i="40"/>
  <c r="AM27" i="40"/>
  <c r="AM26" i="40"/>
  <c r="AM25" i="40"/>
  <c r="AM24" i="40"/>
  <c r="AJ34" i="40"/>
  <c r="AJ33" i="40"/>
  <c r="AJ32" i="40"/>
  <c r="AJ31" i="40"/>
  <c r="AJ30" i="40"/>
  <c r="AJ29" i="40"/>
  <c r="AJ28" i="40"/>
  <c r="AJ27" i="40"/>
  <c r="AJ26" i="40"/>
  <c r="AJ25" i="40"/>
  <c r="AJ24" i="40"/>
  <c r="AG34" i="40"/>
  <c r="AG33" i="40"/>
  <c r="AG32" i="40"/>
  <c r="AG31" i="40"/>
  <c r="AG30" i="40"/>
  <c r="AG29" i="40"/>
  <c r="AG28" i="40"/>
  <c r="AG27" i="40"/>
  <c r="AG26" i="40"/>
  <c r="AG25" i="40"/>
  <c r="AG24" i="40"/>
  <c r="AD34" i="40"/>
  <c r="AD33" i="40"/>
  <c r="AD32" i="40"/>
  <c r="AD31" i="40"/>
  <c r="AD30" i="40"/>
  <c r="AD29" i="40"/>
  <c r="AD28" i="40"/>
  <c r="AD27" i="40"/>
  <c r="AD26" i="40"/>
  <c r="AD25" i="40"/>
  <c r="AD24" i="40"/>
  <c r="AX52" i="40"/>
  <c r="AU52" i="40"/>
  <c r="AT52" i="40"/>
  <c r="AR52" i="40"/>
  <c r="AQ52" i="40"/>
  <c r="AO52" i="40"/>
  <c r="AN52" i="40"/>
  <c r="AL52" i="40"/>
  <c r="AK52" i="40"/>
  <c r="AI52" i="40"/>
  <c r="AH52" i="40"/>
  <c r="AF52" i="40"/>
  <c r="AE52" i="40"/>
  <c r="AC52" i="40"/>
  <c r="AB52" i="40"/>
  <c r="X52" i="40"/>
  <c r="W52" i="40"/>
  <c r="U52" i="40"/>
  <c r="T52" i="40"/>
  <c r="R52" i="40"/>
  <c r="Q52" i="40"/>
  <c r="O52" i="40"/>
  <c r="N52" i="40"/>
  <c r="L52" i="40"/>
  <c r="K52" i="40"/>
  <c r="I52" i="40"/>
  <c r="H52" i="40"/>
  <c r="F52" i="40"/>
  <c r="E52" i="40"/>
  <c r="C52" i="40"/>
  <c r="B52" i="40"/>
  <c r="AX35" i="40"/>
  <c r="AW35" i="40"/>
  <c r="AU35" i="40"/>
  <c r="AT35" i="40"/>
  <c r="AR35" i="40"/>
  <c r="AQ35" i="40"/>
  <c r="AO35" i="40"/>
  <c r="AN35" i="40"/>
  <c r="AL35" i="40"/>
  <c r="AK35" i="40"/>
  <c r="AI35" i="40"/>
  <c r="AH35" i="40"/>
  <c r="AF35" i="40"/>
  <c r="AE35" i="40"/>
  <c r="AC35" i="40"/>
  <c r="AB35" i="40"/>
  <c r="C35" i="40"/>
  <c r="D35" i="40"/>
  <c r="E35" i="40"/>
  <c r="F35" i="40"/>
  <c r="G35" i="40"/>
  <c r="H35" i="40"/>
  <c r="I35" i="40"/>
  <c r="K35" i="40"/>
  <c r="L35" i="40"/>
  <c r="N35" i="40"/>
  <c r="O35" i="40"/>
  <c r="Q35" i="40"/>
  <c r="R35" i="40"/>
  <c r="T35" i="40"/>
  <c r="U35" i="40"/>
  <c r="W35" i="40"/>
  <c r="X35" i="40"/>
  <c r="AV51" i="40"/>
  <c r="AV50" i="40"/>
  <c r="AV49" i="40"/>
  <c r="AV48" i="40"/>
  <c r="AV47" i="40"/>
  <c r="AV46" i="40"/>
  <c r="AV45" i="40"/>
  <c r="AV44" i="40"/>
  <c r="AV43" i="40"/>
  <c r="AV42" i="40"/>
  <c r="AV41" i="40"/>
  <c r="AS51" i="40"/>
  <c r="AS50" i="40"/>
  <c r="AS49" i="40"/>
  <c r="AS48" i="40"/>
  <c r="AS47" i="40"/>
  <c r="AS46" i="40"/>
  <c r="AS45" i="40"/>
  <c r="AS44" i="40"/>
  <c r="AS43" i="40"/>
  <c r="AS42" i="40"/>
  <c r="AS41" i="40"/>
  <c r="AP51" i="40"/>
  <c r="AP50" i="40"/>
  <c r="AP49" i="40"/>
  <c r="AP48" i="40"/>
  <c r="AP47" i="40"/>
  <c r="AP46" i="40"/>
  <c r="AP45" i="40"/>
  <c r="AP44" i="40"/>
  <c r="AP43" i="40"/>
  <c r="AP42" i="40"/>
  <c r="AP41" i="40"/>
  <c r="AM51" i="40"/>
  <c r="AM50" i="40"/>
  <c r="AM49" i="40"/>
  <c r="AM48" i="40"/>
  <c r="AM47" i="40"/>
  <c r="AM46" i="40"/>
  <c r="AM45" i="40"/>
  <c r="AM44" i="40"/>
  <c r="AM43" i="40"/>
  <c r="AM42" i="40"/>
  <c r="AM41" i="40"/>
  <c r="AJ51" i="40"/>
  <c r="AJ50" i="40"/>
  <c r="AJ49" i="40"/>
  <c r="AJ48" i="40"/>
  <c r="AJ47" i="40"/>
  <c r="AJ46" i="40"/>
  <c r="AJ45" i="40"/>
  <c r="AJ44" i="40"/>
  <c r="AJ43" i="40"/>
  <c r="AJ42" i="40"/>
  <c r="AJ41" i="40"/>
  <c r="AG51" i="40"/>
  <c r="AG50" i="40"/>
  <c r="AG49" i="40"/>
  <c r="AG48" i="40"/>
  <c r="AG47" i="40"/>
  <c r="AG46" i="40"/>
  <c r="AG45" i="40"/>
  <c r="AG44" i="40"/>
  <c r="AG43" i="40"/>
  <c r="AG42" i="40"/>
  <c r="AG41" i="40"/>
  <c r="AD51" i="40"/>
  <c r="AD50" i="40"/>
  <c r="AD49" i="40"/>
  <c r="AD48" i="40"/>
  <c r="AD47" i="40"/>
  <c r="AD46" i="40"/>
  <c r="AD45" i="40"/>
  <c r="AD44" i="40"/>
  <c r="AD43" i="40"/>
  <c r="AD42" i="40"/>
  <c r="AD41" i="40"/>
  <c r="V51" i="40"/>
  <c r="V50" i="40"/>
  <c r="V49" i="40"/>
  <c r="V48" i="40"/>
  <c r="V47" i="40"/>
  <c r="V46" i="40"/>
  <c r="V45" i="40"/>
  <c r="V44" i="40"/>
  <c r="V43" i="40"/>
  <c r="V42" i="40"/>
  <c r="V41" i="40"/>
  <c r="S51" i="40"/>
  <c r="S50" i="40"/>
  <c r="S49" i="40"/>
  <c r="S48" i="40"/>
  <c r="S47" i="40"/>
  <c r="S46" i="40"/>
  <c r="S45" i="40"/>
  <c r="S44" i="40"/>
  <c r="S43" i="40"/>
  <c r="S42" i="40"/>
  <c r="S41" i="40"/>
  <c r="P51" i="40"/>
  <c r="P50" i="40"/>
  <c r="P49" i="40"/>
  <c r="P48" i="40"/>
  <c r="P47" i="40"/>
  <c r="P46" i="40"/>
  <c r="P45" i="40"/>
  <c r="P44" i="40"/>
  <c r="P43" i="40"/>
  <c r="P42" i="40"/>
  <c r="P41" i="40"/>
  <c r="M51" i="40"/>
  <c r="M50" i="40"/>
  <c r="M49" i="40"/>
  <c r="M48" i="40"/>
  <c r="M47" i="40"/>
  <c r="M46" i="40"/>
  <c r="M45" i="40"/>
  <c r="M44" i="40"/>
  <c r="M43" i="40"/>
  <c r="M42" i="40"/>
  <c r="M41" i="40"/>
  <c r="J51" i="40"/>
  <c r="J50" i="40"/>
  <c r="J49" i="40"/>
  <c r="J48" i="40"/>
  <c r="J47" i="40"/>
  <c r="J46" i="40"/>
  <c r="J45" i="40"/>
  <c r="J44" i="40"/>
  <c r="J43" i="40"/>
  <c r="J42" i="40"/>
  <c r="J41" i="40"/>
  <c r="G51" i="40"/>
  <c r="G50" i="40"/>
  <c r="G49" i="40"/>
  <c r="G48" i="40"/>
  <c r="G47" i="40"/>
  <c r="G46" i="40"/>
  <c r="G45" i="40"/>
  <c r="G44" i="40"/>
  <c r="G43" i="40"/>
  <c r="G42" i="40"/>
  <c r="G41" i="40"/>
  <c r="D51" i="40"/>
  <c r="D50" i="40"/>
  <c r="D49" i="40"/>
  <c r="D48" i="40"/>
  <c r="D47" i="40"/>
  <c r="D46" i="40"/>
  <c r="D45" i="40"/>
  <c r="D44" i="40"/>
  <c r="D43" i="40"/>
  <c r="D42" i="40"/>
  <c r="D41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T18" i="40"/>
  <c r="U18" i="40"/>
  <c r="W18" i="40"/>
  <c r="X18" i="40"/>
  <c r="P34" i="40"/>
  <c r="P33" i="40"/>
  <c r="P393" i="40" s="1"/>
  <c r="P32" i="40"/>
  <c r="P31" i="40"/>
  <c r="P30" i="40"/>
  <c r="P29" i="40"/>
  <c r="P28" i="40"/>
  <c r="P27" i="40"/>
  <c r="P387" i="40" s="1"/>
  <c r="P26" i="40"/>
  <c r="P25" i="40"/>
  <c r="P385" i="40" s="1"/>
  <c r="P24" i="40"/>
  <c r="M34" i="40"/>
  <c r="M33" i="40"/>
  <c r="M32" i="40"/>
  <c r="M31" i="40"/>
  <c r="M30" i="40"/>
  <c r="M390" i="40" s="1"/>
  <c r="M29" i="40"/>
  <c r="M28" i="40"/>
  <c r="M388" i="40" s="1"/>
  <c r="M27" i="40"/>
  <c r="M26" i="40"/>
  <c r="M25" i="40"/>
  <c r="M24" i="40"/>
  <c r="D27" i="27"/>
  <c r="E27" i="27"/>
  <c r="F27" i="27"/>
  <c r="G27" i="27"/>
  <c r="H27" i="27"/>
  <c r="I27" i="27"/>
  <c r="J27" i="27"/>
  <c r="K27" i="27"/>
  <c r="L27" i="27"/>
  <c r="M27" i="27"/>
  <c r="N27" i="27"/>
  <c r="O27" i="27"/>
  <c r="AZ8" i="27" s="1"/>
  <c r="P27" i="27"/>
  <c r="BA8" i="27" s="1"/>
  <c r="Q27" i="27"/>
  <c r="BB8" i="27" s="1"/>
  <c r="R27" i="27"/>
  <c r="BC8" i="27" s="1"/>
  <c r="S27" i="27"/>
  <c r="BD8" i="27" s="1"/>
  <c r="T27" i="27"/>
  <c r="BE8" i="27" s="1"/>
  <c r="U27" i="27"/>
  <c r="V27" i="27"/>
  <c r="Y383" i="27"/>
  <c r="Z385" i="30" s="1"/>
  <c r="X383" i="27"/>
  <c r="Y385" i="30" s="1"/>
  <c r="Y382" i="27"/>
  <c r="Z384" i="30" s="1"/>
  <c r="X382" i="27"/>
  <c r="Y384" i="30" s="1"/>
  <c r="Y381" i="27"/>
  <c r="Z383" i="30" s="1"/>
  <c r="X381" i="27"/>
  <c r="Y383" i="30" s="1"/>
  <c r="Y380" i="27"/>
  <c r="Z382" i="30" s="1"/>
  <c r="X380" i="27"/>
  <c r="Y382" i="30" s="1"/>
  <c r="Y371" i="27"/>
  <c r="Z373" i="30" s="1"/>
  <c r="X371" i="27"/>
  <c r="Y373" i="30" s="1"/>
  <c r="Y370" i="27"/>
  <c r="Z372" i="30" s="1"/>
  <c r="X370" i="27"/>
  <c r="Y372" i="30" s="1"/>
  <c r="Y369" i="27"/>
  <c r="X369" i="27"/>
  <c r="Y368" i="27"/>
  <c r="X368" i="27"/>
  <c r="Y367" i="27"/>
  <c r="X367" i="27"/>
  <c r="Y366" i="27"/>
  <c r="X366" i="27"/>
  <c r="Y365" i="27"/>
  <c r="X365" i="27"/>
  <c r="Y364" i="27"/>
  <c r="X364" i="27"/>
  <c r="Y361" i="27"/>
  <c r="X361" i="27"/>
  <c r="Y360" i="27"/>
  <c r="X360" i="27"/>
  <c r="Y359" i="27"/>
  <c r="X359" i="27"/>
  <c r="Y358" i="27"/>
  <c r="X358" i="27"/>
  <c r="Y357" i="27"/>
  <c r="X357" i="27"/>
  <c r="Y356" i="27"/>
  <c r="X356" i="27"/>
  <c r="Y355" i="27"/>
  <c r="X355" i="27"/>
  <c r="Y354" i="27"/>
  <c r="X354" i="27"/>
  <c r="Y353" i="27"/>
  <c r="X353" i="27"/>
  <c r="Y352" i="27"/>
  <c r="X352" i="27"/>
  <c r="Y351" i="27"/>
  <c r="X351" i="27"/>
  <c r="Y350" i="27"/>
  <c r="X350" i="27"/>
  <c r="Y347" i="27"/>
  <c r="X347" i="27"/>
  <c r="Y346" i="27"/>
  <c r="X346" i="27"/>
  <c r="Y345" i="27"/>
  <c r="X345" i="27"/>
  <c r="Y344" i="27"/>
  <c r="X344" i="27"/>
  <c r="Y343" i="27"/>
  <c r="X343" i="27"/>
  <c r="Y342" i="27"/>
  <c r="X342" i="27"/>
  <c r="Y339" i="27"/>
  <c r="P338" i="31" s="1"/>
  <c r="X339" i="27"/>
  <c r="O338" i="31" s="1"/>
  <c r="Y338" i="27"/>
  <c r="X338" i="27"/>
  <c r="Y337" i="27"/>
  <c r="X337" i="27"/>
  <c r="Y336" i="27"/>
  <c r="X336" i="27"/>
  <c r="Y335" i="27"/>
  <c r="X335" i="27"/>
  <c r="Y334" i="27"/>
  <c r="X334" i="27"/>
  <c r="Y333" i="27"/>
  <c r="X333" i="27"/>
  <c r="Y332" i="27"/>
  <c r="X332" i="27"/>
  <c r="Y331" i="27"/>
  <c r="X331" i="27"/>
  <c r="Y328" i="27"/>
  <c r="X328" i="27"/>
  <c r="Y327" i="27"/>
  <c r="X327" i="27"/>
  <c r="Y326" i="27"/>
  <c r="X326" i="27"/>
  <c r="Y323" i="27"/>
  <c r="X323" i="27"/>
  <c r="Y322" i="27"/>
  <c r="X322" i="27"/>
  <c r="Y321" i="27"/>
  <c r="X321" i="27"/>
  <c r="Y320" i="27"/>
  <c r="X320" i="27"/>
  <c r="Y317" i="27"/>
  <c r="X317" i="27"/>
  <c r="Y316" i="27"/>
  <c r="X316" i="27"/>
  <c r="Y315" i="27"/>
  <c r="X315" i="27"/>
  <c r="Y314" i="27"/>
  <c r="X314" i="27"/>
  <c r="Y313" i="27"/>
  <c r="X313" i="27"/>
  <c r="Y312" i="27"/>
  <c r="X312" i="27"/>
  <c r="Y311" i="27"/>
  <c r="X311" i="27"/>
  <c r="Y308" i="27"/>
  <c r="X308" i="27"/>
  <c r="Y307" i="27"/>
  <c r="X307" i="27"/>
  <c r="Y306" i="27"/>
  <c r="X306" i="27"/>
  <c r="Y305" i="27"/>
  <c r="X305" i="27"/>
  <c r="Y304" i="27"/>
  <c r="X304" i="27"/>
  <c r="Y303" i="27"/>
  <c r="X303" i="27"/>
  <c r="Y302" i="27"/>
  <c r="X302" i="27"/>
  <c r="Y299" i="27"/>
  <c r="X299" i="27"/>
  <c r="Y298" i="27"/>
  <c r="X298" i="27"/>
  <c r="Y297" i="27"/>
  <c r="X297" i="27"/>
  <c r="Y296" i="27"/>
  <c r="X296" i="27"/>
  <c r="Y295" i="27"/>
  <c r="X295" i="27"/>
  <c r="Y294" i="27"/>
  <c r="X294" i="27"/>
  <c r="Y293" i="27"/>
  <c r="X293" i="27"/>
  <c r="Y292" i="27"/>
  <c r="X292" i="27"/>
  <c r="Y291" i="27"/>
  <c r="X291" i="27"/>
  <c r="Y290" i="27"/>
  <c r="X290" i="27"/>
  <c r="Y289" i="27"/>
  <c r="X289" i="27"/>
  <c r="Y286" i="27"/>
  <c r="X286" i="27"/>
  <c r="Y285" i="27"/>
  <c r="X285" i="27"/>
  <c r="Y284" i="27"/>
  <c r="X284" i="27"/>
  <c r="Y283" i="27"/>
  <c r="X283" i="27"/>
  <c r="Y282" i="27"/>
  <c r="X282" i="27"/>
  <c r="Y281" i="27"/>
  <c r="X281" i="27"/>
  <c r="Y280" i="27"/>
  <c r="X280" i="27"/>
  <c r="Y277" i="27"/>
  <c r="P276" i="31" s="1"/>
  <c r="X277" i="27"/>
  <c r="O276" i="31" s="1"/>
  <c r="Y276" i="27"/>
  <c r="P275" i="31" s="1"/>
  <c r="X276" i="27"/>
  <c r="O275" i="31" s="1"/>
  <c r="Y275" i="27"/>
  <c r="P274" i="31" s="1"/>
  <c r="X275" i="27"/>
  <c r="O274" i="31" s="1"/>
  <c r="Y274" i="27"/>
  <c r="P273" i="31" s="1"/>
  <c r="X274" i="27"/>
  <c r="O273" i="31" s="1"/>
  <c r="Y273" i="27"/>
  <c r="P272" i="31" s="1"/>
  <c r="X273" i="27"/>
  <c r="O272" i="31" s="1"/>
  <c r="Y272" i="27"/>
  <c r="P271" i="31" s="1"/>
  <c r="X272" i="27"/>
  <c r="O271" i="31" s="1"/>
  <c r="Y271" i="27"/>
  <c r="P270" i="31" s="1"/>
  <c r="X271" i="27"/>
  <c r="O270" i="31" s="1"/>
  <c r="Y270" i="27"/>
  <c r="P269" i="31" s="1"/>
  <c r="X270" i="27"/>
  <c r="O269" i="31" s="1"/>
  <c r="Y269" i="27"/>
  <c r="P268" i="31" s="1"/>
  <c r="X269" i="27"/>
  <c r="O268" i="31" s="1"/>
  <c r="Y268" i="27"/>
  <c r="P267" i="31" s="1"/>
  <c r="X268" i="27"/>
  <c r="O267" i="31" s="1"/>
  <c r="Y267" i="27"/>
  <c r="P266" i="31" s="1"/>
  <c r="X267" i="27"/>
  <c r="O266" i="31" s="1"/>
  <c r="Y266" i="27"/>
  <c r="P265" i="31" s="1"/>
  <c r="X266" i="27"/>
  <c r="O265" i="31" s="1"/>
  <c r="Y265" i="27"/>
  <c r="P264" i="31" s="1"/>
  <c r="X265" i="27"/>
  <c r="O264" i="31" s="1"/>
  <c r="Y264" i="27"/>
  <c r="X264" i="27"/>
  <c r="Y261" i="27"/>
  <c r="X261" i="27"/>
  <c r="Y260" i="27"/>
  <c r="X260" i="27"/>
  <c r="Y259" i="27"/>
  <c r="X259" i="27"/>
  <c r="Y258" i="27"/>
  <c r="X258" i="27"/>
  <c r="Y257" i="27"/>
  <c r="X257" i="27"/>
  <c r="Y256" i="27"/>
  <c r="X256" i="27"/>
  <c r="Y255" i="27"/>
  <c r="X255" i="27"/>
  <c r="Y254" i="27"/>
  <c r="X254" i="27"/>
  <c r="Y253" i="27"/>
  <c r="X253" i="27"/>
  <c r="Y252" i="27"/>
  <c r="X252" i="27"/>
  <c r="Y249" i="27"/>
  <c r="X249" i="27"/>
  <c r="Y248" i="27"/>
  <c r="X248" i="27"/>
  <c r="Y247" i="27"/>
  <c r="X247" i="27"/>
  <c r="Y246" i="27"/>
  <c r="X246" i="27"/>
  <c r="Y245" i="27"/>
  <c r="X245" i="27"/>
  <c r="Y244" i="27"/>
  <c r="X244" i="27"/>
  <c r="Y243" i="27"/>
  <c r="X243" i="27"/>
  <c r="Y242" i="27"/>
  <c r="X242" i="27"/>
  <c r="Y239" i="27"/>
  <c r="X239" i="27"/>
  <c r="Z238" i="27"/>
  <c r="Y238" i="27"/>
  <c r="X238" i="27"/>
  <c r="Y237" i="27"/>
  <c r="X237" i="27"/>
  <c r="Z236" i="27"/>
  <c r="Y236" i="27"/>
  <c r="X236" i="27"/>
  <c r="Y235" i="27"/>
  <c r="X235" i="27"/>
  <c r="Y234" i="27"/>
  <c r="X234" i="27"/>
  <c r="Y233" i="27"/>
  <c r="X233" i="27"/>
  <c r="Y232" i="27"/>
  <c r="X232" i="27"/>
  <c r="Y231" i="27"/>
  <c r="X231" i="27"/>
  <c r="Y228" i="27"/>
  <c r="X228" i="27"/>
  <c r="Y227" i="27"/>
  <c r="X227" i="27"/>
  <c r="Y226" i="27"/>
  <c r="X226" i="27"/>
  <c r="Y225" i="27"/>
  <c r="X225" i="27"/>
  <c r="Y224" i="27"/>
  <c r="X224" i="27"/>
  <c r="Y221" i="27"/>
  <c r="X221" i="27"/>
  <c r="Y220" i="27"/>
  <c r="X220" i="27"/>
  <c r="Y219" i="27"/>
  <c r="X219" i="27"/>
  <c r="Y216" i="27"/>
  <c r="X216" i="27"/>
  <c r="Y215" i="27"/>
  <c r="X215" i="27"/>
  <c r="Y214" i="27"/>
  <c r="Y211" i="27"/>
  <c r="P209" i="31" s="1"/>
  <c r="X211" i="27"/>
  <c r="O209" i="31" s="1"/>
  <c r="Y210" i="27"/>
  <c r="X210" i="27"/>
  <c r="Y209" i="27"/>
  <c r="X209" i="27"/>
  <c r="Y208" i="27"/>
  <c r="X208" i="27"/>
  <c r="Y207" i="27"/>
  <c r="X207" i="27"/>
  <c r="Y206" i="27"/>
  <c r="X206" i="27"/>
  <c r="Y205" i="27"/>
  <c r="X205" i="27"/>
  <c r="Y204" i="27"/>
  <c r="X204" i="27"/>
  <c r="Y203" i="27"/>
  <c r="X203" i="27"/>
  <c r="Y202" i="27"/>
  <c r="X202" i="27"/>
  <c r="Y201" i="27"/>
  <c r="X201" i="27"/>
  <c r="Y200" i="27"/>
  <c r="X200" i="27"/>
  <c r="Y199" i="27"/>
  <c r="X199" i="27"/>
  <c r="Y198" i="27"/>
  <c r="X198" i="27"/>
  <c r="X212" i="27" s="1"/>
  <c r="O210" i="31" s="1"/>
  <c r="Y197" i="27"/>
  <c r="X197" i="27"/>
  <c r="Y196" i="27"/>
  <c r="X196" i="27"/>
  <c r="Y195" i="27"/>
  <c r="X195" i="27"/>
  <c r="Y192" i="27"/>
  <c r="X192" i="27"/>
  <c r="Y191" i="27"/>
  <c r="X191" i="27"/>
  <c r="Y190" i="27"/>
  <c r="X190" i="27"/>
  <c r="Y189" i="27"/>
  <c r="X189" i="27"/>
  <c r="Y188" i="27"/>
  <c r="X188" i="27"/>
  <c r="Y185" i="27"/>
  <c r="X185" i="27"/>
  <c r="Y184" i="27"/>
  <c r="X184" i="27"/>
  <c r="Y183" i="27"/>
  <c r="X183" i="27"/>
  <c r="Y182" i="27"/>
  <c r="X182" i="27"/>
  <c r="Y181" i="27"/>
  <c r="X181" i="27"/>
  <c r="Y180" i="27"/>
  <c r="X180" i="27"/>
  <c r="Y179" i="27"/>
  <c r="X179" i="27"/>
  <c r="Y178" i="27"/>
  <c r="X178" i="27"/>
  <c r="Y167" i="27"/>
  <c r="X167" i="27"/>
  <c r="Y166" i="27"/>
  <c r="X166" i="27"/>
  <c r="Y165" i="27"/>
  <c r="X165" i="27"/>
  <c r="Y164" i="27"/>
  <c r="X164" i="27"/>
  <c r="Y163" i="27"/>
  <c r="X163" i="27"/>
  <c r="Y162" i="27"/>
  <c r="X162" i="27"/>
  <c r="Y161" i="27"/>
  <c r="X161" i="27"/>
  <c r="Y160" i="27"/>
  <c r="X160" i="27"/>
  <c r="Y157" i="27"/>
  <c r="X157" i="27"/>
  <c r="Y156" i="27"/>
  <c r="X156" i="27"/>
  <c r="Y155" i="27"/>
  <c r="X155" i="27"/>
  <c r="Y154" i="27"/>
  <c r="X154" i="27"/>
  <c r="Y153" i="27"/>
  <c r="X153" i="27"/>
  <c r="Y150" i="27"/>
  <c r="X150" i="27"/>
  <c r="Y149" i="27"/>
  <c r="X149" i="27"/>
  <c r="Y148" i="27"/>
  <c r="X148" i="27"/>
  <c r="Y145" i="27"/>
  <c r="X145" i="27"/>
  <c r="Y144" i="27"/>
  <c r="X144" i="27"/>
  <c r="Y143" i="27"/>
  <c r="X143" i="27"/>
  <c r="Y142" i="27"/>
  <c r="X142" i="27"/>
  <c r="Y141" i="27"/>
  <c r="X141" i="27"/>
  <c r="Y140" i="27"/>
  <c r="X140" i="27"/>
  <c r="Y139" i="27"/>
  <c r="X139" i="27"/>
  <c r="Y136" i="27"/>
  <c r="X136" i="27"/>
  <c r="Y135" i="27"/>
  <c r="X135" i="27"/>
  <c r="Y134" i="27"/>
  <c r="X134" i="27"/>
  <c r="Y133" i="27"/>
  <c r="X133" i="27"/>
  <c r="Y130" i="27"/>
  <c r="X130" i="27"/>
  <c r="Y129" i="27"/>
  <c r="X129" i="27"/>
  <c r="Y128" i="27"/>
  <c r="X128" i="27"/>
  <c r="Y127" i="27"/>
  <c r="X127" i="27"/>
  <c r="Y126" i="27"/>
  <c r="X126" i="27"/>
  <c r="Y125" i="27"/>
  <c r="X125" i="27"/>
  <c r="Y122" i="27"/>
  <c r="X122" i="27"/>
  <c r="Y121" i="27"/>
  <c r="X121" i="27"/>
  <c r="Y120" i="27"/>
  <c r="X120" i="27"/>
  <c r="Y117" i="27"/>
  <c r="X117" i="27"/>
  <c r="Y116" i="27"/>
  <c r="X116" i="27"/>
  <c r="Y115" i="27"/>
  <c r="X115" i="27"/>
  <c r="Y114" i="27"/>
  <c r="X114" i="27"/>
  <c r="Y111" i="27"/>
  <c r="X111" i="27"/>
  <c r="Y110" i="27"/>
  <c r="X110" i="27"/>
  <c r="Y109" i="27"/>
  <c r="X109" i="27"/>
  <c r="Y108" i="27"/>
  <c r="X108" i="27"/>
  <c r="Y107" i="27"/>
  <c r="X107" i="27"/>
  <c r="Y104" i="27"/>
  <c r="X104" i="27"/>
  <c r="Y103" i="27"/>
  <c r="X103" i="27"/>
  <c r="Y102" i="27"/>
  <c r="X102" i="27"/>
  <c r="Y99" i="27"/>
  <c r="X99" i="27"/>
  <c r="Y98" i="27"/>
  <c r="X98" i="27"/>
  <c r="Y97" i="27"/>
  <c r="X97" i="27"/>
  <c r="Y96" i="27"/>
  <c r="X96" i="27"/>
  <c r="Y95" i="27"/>
  <c r="X95" i="27"/>
  <c r="Y94" i="27"/>
  <c r="X94" i="27"/>
  <c r="Y93" i="27"/>
  <c r="X93" i="27"/>
  <c r="Y92" i="27"/>
  <c r="X92" i="27"/>
  <c r="Y91" i="27"/>
  <c r="X91" i="27"/>
  <c r="Y90" i="27"/>
  <c r="X90" i="27"/>
  <c r="Y87" i="27"/>
  <c r="X87" i="27"/>
  <c r="Y86" i="27"/>
  <c r="X86" i="27"/>
  <c r="Y85" i="27"/>
  <c r="X85" i="27"/>
  <c r="Y84" i="27"/>
  <c r="X84" i="27"/>
  <c r="Y81" i="27"/>
  <c r="X81" i="27"/>
  <c r="Y80" i="27"/>
  <c r="X80" i="27"/>
  <c r="Y79" i="27"/>
  <c r="X79" i="27"/>
  <c r="Y78" i="27"/>
  <c r="X78" i="27"/>
  <c r="Y77" i="27"/>
  <c r="X77" i="27"/>
  <c r="Y76" i="27"/>
  <c r="X76" i="27"/>
  <c r="Y75" i="27"/>
  <c r="X75" i="27"/>
  <c r="Y74" i="27"/>
  <c r="X74" i="27"/>
  <c r="Y73" i="27"/>
  <c r="X73" i="27"/>
  <c r="Y70" i="27"/>
  <c r="X70" i="27"/>
  <c r="Y69" i="27"/>
  <c r="X69" i="27"/>
  <c r="Y68" i="27"/>
  <c r="X68" i="27"/>
  <c r="Y67" i="27"/>
  <c r="X67" i="27"/>
  <c r="Y66" i="27"/>
  <c r="X66" i="27"/>
  <c r="Y65" i="27"/>
  <c r="X65" i="27"/>
  <c r="Y64" i="27"/>
  <c r="X64" i="27"/>
  <c r="Y63" i="27"/>
  <c r="X63" i="27"/>
  <c r="Y62" i="27"/>
  <c r="X62" i="27"/>
  <c r="Y59" i="27"/>
  <c r="X59" i="27"/>
  <c r="Y58" i="27"/>
  <c r="X58" i="27"/>
  <c r="Y57" i="27"/>
  <c r="X57" i="27"/>
  <c r="Y56" i="27"/>
  <c r="X56" i="27"/>
  <c r="Y55" i="27"/>
  <c r="X55" i="27"/>
  <c r="Y54" i="27"/>
  <c r="X54" i="27"/>
  <c r="Y53" i="27"/>
  <c r="X53" i="27"/>
  <c r="Y52" i="27"/>
  <c r="X52" i="27"/>
  <c r="Y51" i="27"/>
  <c r="X51" i="27"/>
  <c r="Y50" i="27"/>
  <c r="X50" i="27"/>
  <c r="Y47" i="27"/>
  <c r="X47" i="27"/>
  <c r="Y46" i="27"/>
  <c r="X46" i="27"/>
  <c r="Y45" i="27"/>
  <c r="X45" i="27"/>
  <c r="Y44" i="27"/>
  <c r="Y41" i="27"/>
  <c r="X41" i="27"/>
  <c r="Y40" i="27"/>
  <c r="X40" i="27"/>
  <c r="Y39" i="27"/>
  <c r="X39" i="27"/>
  <c r="Y30" i="27"/>
  <c r="X30" i="27"/>
  <c r="Y29" i="27"/>
  <c r="X29" i="27"/>
  <c r="Y26" i="27"/>
  <c r="X26" i="27"/>
  <c r="Y25" i="27"/>
  <c r="X25" i="27"/>
  <c r="Y24" i="27"/>
  <c r="X24" i="27"/>
  <c r="Y23" i="27"/>
  <c r="X23" i="27"/>
  <c r="Y22" i="27"/>
  <c r="X22" i="27"/>
  <c r="Y21" i="27"/>
  <c r="X21" i="27"/>
  <c r="Y18" i="27"/>
  <c r="X18" i="27"/>
  <c r="Y17" i="27"/>
  <c r="X17" i="27"/>
  <c r="Y16" i="27"/>
  <c r="X16" i="27"/>
  <c r="K14" i="27"/>
  <c r="L14" i="27"/>
  <c r="M14" i="27"/>
  <c r="O14" i="27"/>
  <c r="P14" i="27"/>
  <c r="Q14" i="27"/>
  <c r="BB6" i="27" s="1"/>
  <c r="R14" i="27"/>
  <c r="S14" i="27"/>
  <c r="T14" i="27"/>
  <c r="BE6" i="27" s="1"/>
  <c r="U14" i="27"/>
  <c r="V14" i="27"/>
  <c r="AA14" i="27"/>
  <c r="AB14" i="27"/>
  <c r="AG14" i="27"/>
  <c r="AH14" i="27"/>
  <c r="X8" i="27"/>
  <c r="Y8" i="27"/>
  <c r="X9" i="27"/>
  <c r="Y9" i="27"/>
  <c r="X10" i="27"/>
  <c r="Y10" i="27"/>
  <c r="X11" i="27"/>
  <c r="Y11" i="27"/>
  <c r="X12" i="27"/>
  <c r="Y12" i="27"/>
  <c r="X13" i="27"/>
  <c r="Y13" i="27"/>
  <c r="Y7" i="27"/>
  <c r="X7" i="27"/>
  <c r="D212" i="27"/>
  <c r="F212" i="27"/>
  <c r="G212" i="27"/>
  <c r="I212" i="27"/>
  <c r="J212" i="27"/>
  <c r="L212" i="27"/>
  <c r="M212" i="27"/>
  <c r="O212" i="27"/>
  <c r="AZ37" i="27" s="1"/>
  <c r="P212" i="27"/>
  <c r="BA37" i="27" s="1"/>
  <c r="R212" i="27"/>
  <c r="BC37" i="27" s="1"/>
  <c r="S212" i="27"/>
  <c r="BD37" i="27" s="1"/>
  <c r="U212" i="27"/>
  <c r="V212" i="27"/>
  <c r="AA212" i="27"/>
  <c r="AB212" i="27"/>
  <c r="W211" i="27"/>
  <c r="W210" i="27"/>
  <c r="W209" i="27"/>
  <c r="W208" i="27"/>
  <c r="W207" i="27"/>
  <c r="W206" i="27"/>
  <c r="W205" i="27"/>
  <c r="W204" i="27"/>
  <c r="W203" i="27"/>
  <c r="W202" i="27"/>
  <c r="W201" i="27"/>
  <c r="W200" i="27"/>
  <c r="W199" i="27"/>
  <c r="W198" i="27"/>
  <c r="W197" i="27"/>
  <c r="W196" i="27"/>
  <c r="W195" i="27"/>
  <c r="T211" i="27"/>
  <c r="T210" i="27"/>
  <c r="T209" i="27"/>
  <c r="T208" i="27"/>
  <c r="T207" i="27"/>
  <c r="T206" i="27"/>
  <c r="T205" i="27"/>
  <c r="T204" i="27"/>
  <c r="T203" i="27"/>
  <c r="T202" i="27"/>
  <c r="T201" i="27"/>
  <c r="T200" i="27"/>
  <c r="T199" i="27"/>
  <c r="T198" i="27"/>
  <c r="T197" i="27"/>
  <c r="T196" i="27"/>
  <c r="T195" i="27"/>
  <c r="Q211" i="27"/>
  <c r="Q210" i="27"/>
  <c r="Q209" i="27"/>
  <c r="Q208" i="27"/>
  <c r="Q207" i="27"/>
  <c r="Q206" i="27"/>
  <c r="Q205" i="27"/>
  <c r="Q204" i="27"/>
  <c r="Q203" i="27"/>
  <c r="Q202" i="27"/>
  <c r="Q201" i="27"/>
  <c r="Q200" i="27"/>
  <c r="Q199" i="27"/>
  <c r="Q198" i="27"/>
  <c r="Q197" i="27"/>
  <c r="Q196" i="27"/>
  <c r="Q195" i="27"/>
  <c r="N211" i="27"/>
  <c r="N210" i="27"/>
  <c r="N209" i="27"/>
  <c r="N208" i="27"/>
  <c r="N207" i="27"/>
  <c r="N206" i="27"/>
  <c r="N205" i="27"/>
  <c r="N204" i="27"/>
  <c r="N203" i="27"/>
  <c r="N202" i="27"/>
  <c r="N201" i="27"/>
  <c r="N200" i="27"/>
  <c r="N199" i="27"/>
  <c r="N198" i="27"/>
  <c r="N197" i="27"/>
  <c r="N196" i="27"/>
  <c r="N195" i="27"/>
  <c r="K211" i="27"/>
  <c r="K210" i="27"/>
  <c r="K209" i="27"/>
  <c r="K208" i="27"/>
  <c r="K207" i="27"/>
  <c r="K206" i="27"/>
  <c r="K205" i="27"/>
  <c r="K204" i="27"/>
  <c r="K203" i="27"/>
  <c r="K202" i="27"/>
  <c r="K201" i="27"/>
  <c r="K200" i="27"/>
  <c r="K199" i="27"/>
  <c r="K198" i="27"/>
  <c r="K197" i="27"/>
  <c r="K196" i="27"/>
  <c r="K195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199" i="27"/>
  <c r="E198" i="27"/>
  <c r="E197" i="27"/>
  <c r="E196" i="27"/>
  <c r="E195" i="27"/>
  <c r="Q192" i="27"/>
  <c r="Q191" i="27"/>
  <c r="Q190" i="27"/>
  <c r="Q189" i="27"/>
  <c r="Q188" i="27"/>
  <c r="T192" i="27"/>
  <c r="T191" i="27"/>
  <c r="T190" i="27"/>
  <c r="T189" i="27"/>
  <c r="T188" i="27"/>
  <c r="W192" i="27"/>
  <c r="W191" i="27"/>
  <c r="W190" i="27"/>
  <c r="W189" i="27"/>
  <c r="W188" i="27"/>
  <c r="N192" i="27"/>
  <c r="N191" i="27"/>
  <c r="N190" i="27"/>
  <c r="N189" i="27"/>
  <c r="N188" i="27"/>
  <c r="K192" i="27"/>
  <c r="K191" i="27"/>
  <c r="K190" i="27"/>
  <c r="K189" i="27"/>
  <c r="K188" i="27"/>
  <c r="H192" i="27"/>
  <c r="H191" i="27"/>
  <c r="H190" i="27"/>
  <c r="H189" i="27"/>
  <c r="H188" i="27"/>
  <c r="E192" i="27"/>
  <c r="E191" i="27"/>
  <c r="E190" i="27"/>
  <c r="E189" i="27"/>
  <c r="E188" i="27"/>
  <c r="AO47" i="7"/>
  <c r="AO46" i="7"/>
  <c r="AO45" i="7"/>
  <c r="AO44" i="7"/>
  <c r="AO43" i="7"/>
  <c r="AO42" i="7"/>
  <c r="AO41" i="7"/>
  <c r="AO40" i="7"/>
  <c r="AL47" i="7"/>
  <c r="AL46" i="7"/>
  <c r="AL45" i="7"/>
  <c r="AL44" i="7"/>
  <c r="AL43" i="7"/>
  <c r="AL42" i="7"/>
  <c r="AL41" i="7"/>
  <c r="AL40" i="7"/>
  <c r="AI47" i="7"/>
  <c r="AI46" i="7"/>
  <c r="AI45" i="7"/>
  <c r="AI44" i="7"/>
  <c r="AI43" i="7"/>
  <c r="AI42" i="7"/>
  <c r="AI41" i="7"/>
  <c r="AI40" i="7"/>
  <c r="AF47" i="7"/>
  <c r="AF46" i="7"/>
  <c r="AF45" i="7"/>
  <c r="AF44" i="7"/>
  <c r="AF43" i="7"/>
  <c r="AF42" i="7"/>
  <c r="AF41" i="7"/>
  <c r="AF40" i="7"/>
  <c r="O47" i="7"/>
  <c r="O46" i="7"/>
  <c r="O45" i="7"/>
  <c r="O44" i="7"/>
  <c r="O43" i="7"/>
  <c r="O42" i="7"/>
  <c r="O41" i="7"/>
  <c r="O40" i="7"/>
  <c r="L47" i="7"/>
  <c r="L46" i="7"/>
  <c r="L45" i="7"/>
  <c r="L44" i="7"/>
  <c r="L43" i="7"/>
  <c r="L42" i="7"/>
  <c r="L41" i="7"/>
  <c r="L40" i="7"/>
  <c r="I47" i="7"/>
  <c r="I46" i="7"/>
  <c r="I45" i="7"/>
  <c r="I44" i="7"/>
  <c r="I43" i="7"/>
  <c r="I42" i="7"/>
  <c r="I41" i="7"/>
  <c r="I40" i="7"/>
  <c r="F41" i="7"/>
  <c r="F42" i="7"/>
  <c r="F43" i="7"/>
  <c r="F44" i="7"/>
  <c r="F45" i="7"/>
  <c r="F46" i="7"/>
  <c r="F47" i="7"/>
  <c r="F40" i="7"/>
  <c r="X189" i="25"/>
  <c r="W193" i="25"/>
  <c r="W192" i="25"/>
  <c r="W191" i="25"/>
  <c r="W190" i="25"/>
  <c r="W189" i="25"/>
  <c r="W19" i="25"/>
  <c r="W18" i="25"/>
  <c r="W17" i="25"/>
  <c r="T19" i="25"/>
  <c r="T18" i="25"/>
  <c r="T17" i="25"/>
  <c r="Q19" i="25"/>
  <c r="Q18" i="25"/>
  <c r="Q17" i="25"/>
  <c r="N19" i="25"/>
  <c r="N18" i="25"/>
  <c r="N17" i="25"/>
  <c r="K19" i="25"/>
  <c r="K18" i="25"/>
  <c r="K17" i="25"/>
  <c r="H19" i="25"/>
  <c r="H18" i="25"/>
  <c r="H17" i="25"/>
  <c r="O17" i="28"/>
  <c r="N211" i="28"/>
  <c r="N210" i="28"/>
  <c r="N209" i="28"/>
  <c r="N208" i="28"/>
  <c r="N207" i="28"/>
  <c r="N206" i="28"/>
  <c r="N205" i="28"/>
  <c r="N204" i="28"/>
  <c r="N203" i="28"/>
  <c r="N202" i="28"/>
  <c r="N201" i="28"/>
  <c r="N200" i="28"/>
  <c r="N199" i="28"/>
  <c r="N198" i="28"/>
  <c r="N197" i="28"/>
  <c r="N196" i="28"/>
  <c r="K211" i="28"/>
  <c r="K210" i="28"/>
  <c r="K209" i="28"/>
  <c r="K208" i="28"/>
  <c r="K207" i="28"/>
  <c r="K206" i="28"/>
  <c r="K205" i="28"/>
  <c r="K204" i="28"/>
  <c r="K203" i="28"/>
  <c r="K202" i="28"/>
  <c r="K201" i="28"/>
  <c r="K200" i="28"/>
  <c r="K199" i="28"/>
  <c r="K198" i="28"/>
  <c r="K197" i="28"/>
  <c r="K196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196" i="28"/>
  <c r="N193" i="28"/>
  <c r="N192" i="28"/>
  <c r="N191" i="28"/>
  <c r="N190" i="28"/>
  <c r="N189" i="28"/>
  <c r="K193" i="28"/>
  <c r="K192" i="28"/>
  <c r="K191" i="28"/>
  <c r="K190" i="28"/>
  <c r="K189" i="28"/>
  <c r="H193" i="28"/>
  <c r="H192" i="28"/>
  <c r="H191" i="28"/>
  <c r="H190" i="28"/>
  <c r="H189" i="28"/>
  <c r="E190" i="28"/>
  <c r="E191" i="28"/>
  <c r="E192" i="28"/>
  <c r="E193" i="28"/>
  <c r="E189" i="28"/>
  <c r="N27" i="28"/>
  <c r="N26" i="28"/>
  <c r="N25" i="28"/>
  <c r="N24" i="28"/>
  <c r="N23" i="28"/>
  <c r="N22" i="28"/>
  <c r="K27" i="28"/>
  <c r="K26" i="28"/>
  <c r="K25" i="28"/>
  <c r="K24" i="28"/>
  <c r="K23" i="28"/>
  <c r="K22" i="28"/>
  <c r="H27" i="28"/>
  <c r="H26" i="28"/>
  <c r="H25" i="28"/>
  <c r="H24" i="28"/>
  <c r="H23" i="28"/>
  <c r="H22" i="28"/>
  <c r="E23" i="28"/>
  <c r="E24" i="28"/>
  <c r="E25" i="28"/>
  <c r="E26" i="28"/>
  <c r="E27" i="28"/>
  <c r="E22" i="28"/>
  <c r="W207" i="25"/>
  <c r="W206" i="25"/>
  <c r="W205" i="25"/>
  <c r="W204" i="25"/>
  <c r="W203" i="25"/>
  <c r="W202" i="25"/>
  <c r="W201" i="25"/>
  <c r="W200" i="25"/>
  <c r="W199" i="25"/>
  <c r="W198" i="25"/>
  <c r="W197" i="25"/>
  <c r="W196" i="25"/>
  <c r="T207" i="25"/>
  <c r="T206" i="25"/>
  <c r="T205" i="25"/>
  <c r="T204" i="25"/>
  <c r="T203" i="25"/>
  <c r="T202" i="25"/>
  <c r="T201" i="25"/>
  <c r="T200" i="25"/>
  <c r="T199" i="25"/>
  <c r="T198" i="25"/>
  <c r="T197" i="25"/>
  <c r="T196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N207" i="25"/>
  <c r="N206" i="25"/>
  <c r="N205" i="25"/>
  <c r="N204" i="25"/>
  <c r="N203" i="25"/>
  <c r="N202" i="25"/>
  <c r="N201" i="25"/>
  <c r="N200" i="25"/>
  <c r="N199" i="25"/>
  <c r="N198" i="25"/>
  <c r="N197" i="25"/>
  <c r="N196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196" i="25"/>
  <c r="W27" i="25"/>
  <c r="W26" i="25"/>
  <c r="W25" i="25"/>
  <c r="W24" i="25"/>
  <c r="W23" i="25"/>
  <c r="W22" i="25"/>
  <c r="T27" i="25"/>
  <c r="T26" i="25"/>
  <c r="T25" i="25"/>
  <c r="T24" i="25"/>
  <c r="T23" i="25"/>
  <c r="T22" i="25"/>
  <c r="Q27" i="25"/>
  <c r="Q26" i="25"/>
  <c r="Q25" i="25"/>
  <c r="Q24" i="25"/>
  <c r="Q23" i="25"/>
  <c r="Q22" i="25"/>
  <c r="N27" i="25"/>
  <c r="N26" i="25"/>
  <c r="N25" i="25"/>
  <c r="N24" i="25"/>
  <c r="N23" i="25"/>
  <c r="N22" i="25"/>
  <c r="K27" i="25"/>
  <c r="K26" i="25"/>
  <c r="K25" i="25"/>
  <c r="K24" i="25"/>
  <c r="K23" i="25"/>
  <c r="K22" i="25"/>
  <c r="H27" i="25"/>
  <c r="H26" i="25"/>
  <c r="H25" i="25"/>
  <c r="H24" i="25"/>
  <c r="H23" i="25"/>
  <c r="H22" i="25"/>
  <c r="E23" i="25"/>
  <c r="E24" i="25"/>
  <c r="E25" i="25"/>
  <c r="E26" i="25"/>
  <c r="E27" i="25"/>
  <c r="E22" i="25"/>
  <c r="X304" i="25"/>
  <c r="Y304" i="25"/>
  <c r="X305" i="25"/>
  <c r="Y305" i="25"/>
  <c r="X306" i="25"/>
  <c r="Y306" i="25"/>
  <c r="X307" i="25"/>
  <c r="Y307" i="25"/>
  <c r="X308" i="25"/>
  <c r="Y308" i="25"/>
  <c r="X309" i="25"/>
  <c r="Y309" i="25"/>
  <c r="Y303" i="25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63" i="59"/>
  <c r="F85" i="59" s="1"/>
  <c r="Z35" i="27" l="1"/>
  <c r="X324" i="27"/>
  <c r="V73" i="57"/>
  <c r="V23" i="57"/>
  <c r="V41" i="57"/>
  <c r="N213" i="25"/>
  <c r="T213" i="25"/>
  <c r="M386" i="40"/>
  <c r="M394" i="40"/>
  <c r="P391" i="40"/>
  <c r="Z33" i="27"/>
  <c r="Q209" i="31"/>
  <c r="Q338" i="31"/>
  <c r="M52" i="40"/>
  <c r="AP52" i="40"/>
  <c r="Q222" i="27"/>
  <c r="BB39" i="27" s="1"/>
  <c r="S86" i="40"/>
  <c r="AY82" i="40"/>
  <c r="AS86" i="40"/>
  <c r="V24" i="57"/>
  <c r="V42" i="57"/>
  <c r="K37" i="27"/>
  <c r="W37" i="27"/>
  <c r="G86" i="40"/>
  <c r="J86" i="40"/>
  <c r="P86" i="40"/>
  <c r="AY79" i="40"/>
  <c r="X329" i="27"/>
  <c r="M385" i="40"/>
  <c r="M389" i="40"/>
  <c r="M393" i="40"/>
  <c r="P386" i="40"/>
  <c r="BP386" i="40" s="1"/>
  <c r="P390" i="40"/>
  <c r="P394" i="40"/>
  <c r="M120" i="40"/>
  <c r="S120" i="40"/>
  <c r="BA96" i="7"/>
  <c r="Q213" i="25"/>
  <c r="W213" i="25"/>
  <c r="BH38" i="25" s="1"/>
  <c r="E213" i="28"/>
  <c r="H213" i="28"/>
  <c r="K213" i="28"/>
  <c r="N213" i="28"/>
  <c r="Z199" i="27"/>
  <c r="Y45" i="40"/>
  <c r="P52" i="40"/>
  <c r="V52" i="40"/>
  <c r="AY48" i="40"/>
  <c r="AS52" i="40"/>
  <c r="AD386" i="40"/>
  <c r="AP390" i="40"/>
  <c r="AS387" i="40"/>
  <c r="V74" i="57"/>
  <c r="V22" i="57"/>
  <c r="V30" i="57"/>
  <c r="V40" i="57"/>
  <c r="Y19" i="27"/>
  <c r="X82" i="27"/>
  <c r="X137" i="27"/>
  <c r="I209" i="31"/>
  <c r="J209" i="31" s="1"/>
  <c r="U209" i="31" s="1"/>
  <c r="AD387" i="40"/>
  <c r="AP391" i="40"/>
  <c r="BP391" i="40" s="1"/>
  <c r="AS388" i="40"/>
  <c r="H213" i="25"/>
  <c r="Y137" i="27"/>
  <c r="AY28" i="40"/>
  <c r="AD388" i="40"/>
  <c r="AG35" i="40"/>
  <c r="AP384" i="40"/>
  <c r="AP392" i="40"/>
  <c r="AS389" i="40"/>
  <c r="V72" i="57"/>
  <c r="J52" i="40"/>
  <c r="AM52" i="40"/>
  <c r="AV52" i="40"/>
  <c r="AD389" i="40"/>
  <c r="AP385" i="40"/>
  <c r="AP393" i="40"/>
  <c r="BP393" i="40" s="1"/>
  <c r="AS390" i="40"/>
  <c r="AG86" i="40"/>
  <c r="AV86" i="40"/>
  <c r="V71" i="57"/>
  <c r="V25" i="57"/>
  <c r="V43" i="57"/>
  <c r="AD390" i="40"/>
  <c r="AJ35" i="40"/>
  <c r="AP386" i="40"/>
  <c r="AP394" i="40"/>
  <c r="AS391" i="40"/>
  <c r="V26" i="57"/>
  <c r="V44" i="57"/>
  <c r="AG120" i="40"/>
  <c r="P35" i="40"/>
  <c r="AD391" i="40"/>
  <c r="AP387" i="40"/>
  <c r="BP387" i="40" s="1"/>
  <c r="AS384" i="40"/>
  <c r="AS392" i="40"/>
  <c r="D86" i="40"/>
  <c r="G120" i="40"/>
  <c r="J120" i="40"/>
  <c r="Z208" i="25"/>
  <c r="AD384" i="40"/>
  <c r="AD392" i="40"/>
  <c r="AP388" i="40"/>
  <c r="AS385" i="40"/>
  <c r="AS393" i="40"/>
  <c r="V76" i="57"/>
  <c r="V28" i="57"/>
  <c r="V38" i="57"/>
  <c r="V46" i="57"/>
  <c r="E213" i="25"/>
  <c r="K213" i="25"/>
  <c r="Y229" i="27"/>
  <c r="X309" i="27"/>
  <c r="BP394" i="40"/>
  <c r="AJ52" i="40"/>
  <c r="AY25" i="40"/>
  <c r="AD385" i="40"/>
  <c r="AD393" i="40"/>
  <c r="AP389" i="40"/>
  <c r="AS386" i="40"/>
  <c r="AS394" i="40"/>
  <c r="V75" i="57"/>
  <c r="V29" i="57"/>
  <c r="V39" i="57"/>
  <c r="D120" i="40"/>
  <c r="AY33" i="40"/>
  <c r="AM35" i="40"/>
  <c r="S52" i="40"/>
  <c r="Y300" i="27"/>
  <c r="AZ68" i="27"/>
  <c r="E37" i="27"/>
  <c r="BA70" i="27"/>
  <c r="Z205" i="27"/>
  <c r="BA68" i="27"/>
  <c r="Y82" i="27"/>
  <c r="H37" i="27"/>
  <c r="T37" i="27"/>
  <c r="BE10" i="27" s="1"/>
  <c r="BD68" i="27"/>
  <c r="R169" i="27"/>
  <c r="Q399" i="40" s="1"/>
  <c r="BC6" i="27"/>
  <c r="X100" i="27"/>
  <c r="Y49" i="40"/>
  <c r="AG52" i="40"/>
  <c r="AY29" i="40"/>
  <c r="AP35" i="40"/>
  <c r="M86" i="40"/>
  <c r="AY75" i="40"/>
  <c r="AY83" i="40"/>
  <c r="BA36" i="27"/>
  <c r="BA57" i="27" s="1"/>
  <c r="P385" i="27"/>
  <c r="AO399" i="40" s="1"/>
  <c r="Y42" i="40"/>
  <c r="Y50" i="40"/>
  <c r="AY45" i="40"/>
  <c r="AY30" i="40"/>
  <c r="AY76" i="40"/>
  <c r="AY84" i="40"/>
  <c r="AM86" i="40"/>
  <c r="E48" i="27"/>
  <c r="K48" i="27"/>
  <c r="Q48" i="27"/>
  <c r="BB12" i="27" s="1"/>
  <c r="AS120" i="40"/>
  <c r="AZ36" i="27"/>
  <c r="AZ57" i="27" s="1"/>
  <c r="O385" i="27"/>
  <c r="AN399" i="40" s="1"/>
  <c r="BB64" i="27"/>
  <c r="Z211" i="27"/>
  <c r="Z203" i="27"/>
  <c r="P169" i="27"/>
  <c r="O399" i="40" s="1"/>
  <c r="BA6" i="27"/>
  <c r="X60" i="27"/>
  <c r="Y240" i="27"/>
  <c r="M391" i="40"/>
  <c r="P388" i="40"/>
  <c r="Y43" i="40"/>
  <c r="Y51" i="40"/>
  <c r="AY46" i="40"/>
  <c r="AY31" i="40"/>
  <c r="AY77" i="40"/>
  <c r="AY85" i="40"/>
  <c r="P120" i="40"/>
  <c r="AJ120" i="40"/>
  <c r="AM120" i="40"/>
  <c r="Z190" i="27"/>
  <c r="K193" i="27"/>
  <c r="Z210" i="27"/>
  <c r="Z202" i="27"/>
  <c r="O169" i="27"/>
  <c r="N399" i="40" s="1"/>
  <c r="AZ6" i="27"/>
  <c r="Y48" i="27"/>
  <c r="Y60" i="27"/>
  <c r="Y100" i="27"/>
  <c r="BD66" i="27"/>
  <c r="M384" i="40"/>
  <c r="M392" i="40"/>
  <c r="P389" i="40"/>
  <c r="BP389" i="40" s="1"/>
  <c r="Y44" i="40"/>
  <c r="G52" i="40"/>
  <c r="AY47" i="40"/>
  <c r="AY44" i="40"/>
  <c r="M35" i="40"/>
  <c r="AY24" i="40"/>
  <c r="AY32" i="40"/>
  <c r="Q37" i="27"/>
  <c r="BB10" i="27" s="1"/>
  <c r="AY78" i="40"/>
  <c r="BD70" i="27"/>
  <c r="Z195" i="27"/>
  <c r="Z209" i="27"/>
  <c r="Z201" i="27"/>
  <c r="X112" i="27"/>
  <c r="X131" i="27"/>
  <c r="X250" i="27"/>
  <c r="X262" i="27"/>
  <c r="BC66" i="27"/>
  <c r="BC70" i="27"/>
  <c r="V385" i="27"/>
  <c r="AU399" i="40" s="1"/>
  <c r="X27" i="27"/>
  <c r="Y112" i="27"/>
  <c r="Y131" i="27"/>
  <c r="X217" i="27"/>
  <c r="Y250" i="27"/>
  <c r="Y324" i="27"/>
  <c r="Y329" i="27"/>
  <c r="Y46" i="40"/>
  <c r="AY41" i="40"/>
  <c r="AY49" i="40"/>
  <c r="AS35" i="40"/>
  <c r="AY26" i="40"/>
  <c r="AY34" i="40"/>
  <c r="BP390" i="40"/>
  <c r="BC68" i="27"/>
  <c r="AY80" i="40"/>
  <c r="AP86" i="40"/>
  <c r="N240" i="27"/>
  <c r="H48" i="27"/>
  <c r="N48" i="27"/>
  <c r="T48" i="27"/>
  <c r="BE12" i="27" s="1"/>
  <c r="AP120" i="40"/>
  <c r="U385" i="27"/>
  <c r="AT399" i="40" s="1"/>
  <c r="Z197" i="27"/>
  <c r="Z207" i="27"/>
  <c r="BE64" i="27"/>
  <c r="Y27" i="27"/>
  <c r="X123" i="27"/>
  <c r="X151" i="27"/>
  <c r="X186" i="27"/>
  <c r="X193" i="27"/>
  <c r="BA66" i="27"/>
  <c r="M387" i="40"/>
  <c r="P384" i="40"/>
  <c r="P392" i="40"/>
  <c r="Y47" i="40"/>
  <c r="AY42" i="40"/>
  <c r="AY50" i="40"/>
  <c r="AY27" i="40"/>
  <c r="AV35" i="40"/>
  <c r="AY81" i="40"/>
  <c r="BA65" i="27"/>
  <c r="BD36" i="27"/>
  <c r="BD57" i="27" s="1"/>
  <c r="S385" i="27"/>
  <c r="AR399" i="40" s="1"/>
  <c r="Q193" i="27"/>
  <c r="Z198" i="27"/>
  <c r="Z206" i="27"/>
  <c r="S169" i="27"/>
  <c r="R399" i="40" s="1"/>
  <c r="BD6" i="27"/>
  <c r="X19" i="27"/>
  <c r="Y123" i="27"/>
  <c r="Y151" i="27"/>
  <c r="Y186" i="27"/>
  <c r="Y193" i="27"/>
  <c r="AZ66" i="27"/>
  <c r="BP385" i="40"/>
  <c r="Y48" i="40"/>
  <c r="AY43" i="40"/>
  <c r="AY51" i="40"/>
  <c r="AD35" i="40"/>
  <c r="AZ65" i="27"/>
  <c r="BC36" i="27"/>
  <c r="BC57" i="27" s="1"/>
  <c r="R385" i="27"/>
  <c r="AQ399" i="40" s="1"/>
  <c r="J35" i="40"/>
  <c r="AD52" i="40"/>
  <c r="Y41" i="40"/>
  <c r="D52" i="40"/>
  <c r="AD86" i="40"/>
  <c r="X300" i="27"/>
  <c r="X158" i="27"/>
  <c r="Y158" i="27"/>
  <c r="X240" i="27"/>
  <c r="Z196" i="27"/>
  <c r="Z208" i="27"/>
  <c r="Z204" i="27"/>
  <c r="X48" i="27"/>
  <c r="Z240" i="27"/>
  <c r="N222" i="27"/>
  <c r="E193" i="27"/>
  <c r="Z192" i="27"/>
  <c r="W193" i="27"/>
  <c r="Z200" i="27"/>
  <c r="AE37" i="27"/>
  <c r="X37" i="27"/>
  <c r="K240" i="27"/>
  <c r="W240" i="27"/>
  <c r="Z191" i="27"/>
  <c r="N193" i="27"/>
  <c r="K212" i="27"/>
  <c r="Q212" i="27"/>
  <c r="BB37" i="27" s="1"/>
  <c r="BB66" i="27" s="1"/>
  <c r="W212" i="27"/>
  <c r="Y37" i="27"/>
  <c r="H240" i="27"/>
  <c r="T240" i="27"/>
  <c r="BE41" i="27" s="1"/>
  <c r="X318" i="27"/>
  <c r="AC37" i="27"/>
  <c r="T222" i="27"/>
  <c r="BE39" i="27" s="1"/>
  <c r="BE68" i="27" s="1"/>
  <c r="E240" i="27"/>
  <c r="Q240" i="27"/>
  <c r="BB41" i="27" s="1"/>
  <c r="Z189" i="27"/>
  <c r="H193" i="27"/>
  <c r="T193" i="27"/>
  <c r="H212" i="27"/>
  <c r="N212" i="27"/>
  <c r="T212" i="27"/>
  <c r="BE37" i="27" s="1"/>
  <c r="BE66" i="27" s="1"/>
  <c r="X14" i="27"/>
  <c r="AD37" i="27"/>
  <c r="Z188" i="27"/>
  <c r="Y318" i="27"/>
  <c r="E212" i="27"/>
  <c r="Y88" i="27"/>
  <c r="X229" i="27"/>
  <c r="Y14" i="27"/>
  <c r="X88" i="27"/>
  <c r="Y340" i="27"/>
  <c r="Y212" i="27"/>
  <c r="P210" i="31" s="1"/>
  <c r="Q210" i="31" s="1"/>
  <c r="X384" i="27"/>
  <c r="Y217" i="27"/>
  <c r="Y348" i="27"/>
  <c r="X348" i="27"/>
  <c r="X340" i="27"/>
  <c r="Y278" i="27"/>
  <c r="X278" i="27"/>
  <c r="Z37" i="27"/>
  <c r="F20" i="25"/>
  <c r="T18" i="27"/>
  <c r="T17" i="27"/>
  <c r="T16" i="27"/>
  <c r="Q18" i="27"/>
  <c r="Q17" i="27"/>
  <c r="Q16" i="27"/>
  <c r="O187" i="25"/>
  <c r="AZ36" i="25" s="1"/>
  <c r="P187" i="25"/>
  <c r="BA36" i="25" s="1"/>
  <c r="R187" i="25"/>
  <c r="BC36" i="25" s="1"/>
  <c r="S187" i="25"/>
  <c r="BD36" i="25" s="1"/>
  <c r="U187" i="25"/>
  <c r="BF36" i="25" s="1"/>
  <c r="V187" i="25"/>
  <c r="BG36" i="25" s="1"/>
  <c r="W187" i="25"/>
  <c r="BH36" i="25" s="1"/>
  <c r="O194" i="25"/>
  <c r="AZ37" i="25" s="1"/>
  <c r="P194" i="25"/>
  <c r="BA37" i="25" s="1"/>
  <c r="R194" i="25"/>
  <c r="BC37" i="25" s="1"/>
  <c r="S194" i="25"/>
  <c r="BD37" i="25" s="1"/>
  <c r="U194" i="25"/>
  <c r="BF37" i="25" s="1"/>
  <c r="V194" i="25"/>
  <c r="BG37" i="25" s="1"/>
  <c r="W194" i="25"/>
  <c r="BH37" i="25" s="1"/>
  <c r="AZ38" i="25"/>
  <c r="BA38" i="25"/>
  <c r="BC38" i="25"/>
  <c r="BD38" i="25"/>
  <c r="BF38" i="25"/>
  <c r="BG38" i="25"/>
  <c r="O218" i="25"/>
  <c r="AZ39" i="25" s="1"/>
  <c r="P218" i="25"/>
  <c r="BA39" i="25" s="1"/>
  <c r="R218" i="25"/>
  <c r="BC39" i="25" s="1"/>
  <c r="S218" i="25"/>
  <c r="BD39" i="25" s="1"/>
  <c r="U218" i="25"/>
  <c r="BF39" i="25" s="1"/>
  <c r="V218" i="25"/>
  <c r="BG39" i="25" s="1"/>
  <c r="W218" i="25"/>
  <c r="BH39" i="25" s="1"/>
  <c r="O223" i="25"/>
  <c r="AZ40" i="25" s="1"/>
  <c r="P223" i="25"/>
  <c r="BA40" i="25" s="1"/>
  <c r="R223" i="25"/>
  <c r="BC40" i="25" s="1"/>
  <c r="S223" i="25"/>
  <c r="BD40" i="25" s="1"/>
  <c r="U223" i="25"/>
  <c r="BF40" i="25" s="1"/>
  <c r="V223" i="25"/>
  <c r="BG40" i="25" s="1"/>
  <c r="W223" i="25"/>
  <c r="BH40" i="25" s="1"/>
  <c r="O230" i="25"/>
  <c r="AZ41" i="25" s="1"/>
  <c r="P230" i="25"/>
  <c r="BA41" i="25" s="1"/>
  <c r="R230" i="25"/>
  <c r="BC41" i="25" s="1"/>
  <c r="S230" i="25"/>
  <c r="BD41" i="25" s="1"/>
  <c r="U230" i="25"/>
  <c r="BF41" i="25" s="1"/>
  <c r="V230" i="25"/>
  <c r="BG41" i="25" s="1"/>
  <c r="W230" i="25"/>
  <c r="BH41" i="25" s="1"/>
  <c r="O241" i="25"/>
  <c r="AZ42" i="25" s="1"/>
  <c r="P241" i="25"/>
  <c r="BA42" i="25" s="1"/>
  <c r="R241" i="25"/>
  <c r="BC42" i="25" s="1"/>
  <c r="S241" i="25"/>
  <c r="BD42" i="25" s="1"/>
  <c r="U241" i="25"/>
  <c r="BF42" i="25" s="1"/>
  <c r="V241" i="25"/>
  <c r="BG42" i="25" s="1"/>
  <c r="W241" i="25"/>
  <c r="BH42" i="25" s="1"/>
  <c r="O251" i="25"/>
  <c r="AZ43" i="25" s="1"/>
  <c r="P251" i="25"/>
  <c r="BA43" i="25" s="1"/>
  <c r="R251" i="25"/>
  <c r="BC43" i="25" s="1"/>
  <c r="S251" i="25"/>
  <c r="BD43" i="25" s="1"/>
  <c r="U251" i="25"/>
  <c r="BF43" i="25" s="1"/>
  <c r="V251" i="25"/>
  <c r="BG43" i="25" s="1"/>
  <c r="W251" i="25"/>
  <c r="BH43" i="25" s="1"/>
  <c r="O263" i="25"/>
  <c r="AZ44" i="25" s="1"/>
  <c r="P263" i="25"/>
  <c r="BA44" i="25" s="1"/>
  <c r="R263" i="25"/>
  <c r="BC44" i="25" s="1"/>
  <c r="S263" i="25"/>
  <c r="BD44" i="25" s="1"/>
  <c r="U263" i="25"/>
  <c r="BF44" i="25" s="1"/>
  <c r="V263" i="25"/>
  <c r="BG44" i="25" s="1"/>
  <c r="W263" i="25"/>
  <c r="BH44" i="25" s="1"/>
  <c r="O279" i="25"/>
  <c r="AZ45" i="25" s="1"/>
  <c r="P279" i="25"/>
  <c r="BA45" i="25" s="1"/>
  <c r="R279" i="25"/>
  <c r="BC45" i="25" s="1"/>
  <c r="S279" i="25"/>
  <c r="BD45" i="25" s="1"/>
  <c r="U279" i="25"/>
  <c r="BF45" i="25" s="1"/>
  <c r="V279" i="25"/>
  <c r="BG45" i="25" s="1"/>
  <c r="W279" i="25"/>
  <c r="BH45" i="25" s="1"/>
  <c r="O288" i="25"/>
  <c r="AZ46" i="25" s="1"/>
  <c r="P288" i="25"/>
  <c r="BA46" i="25" s="1"/>
  <c r="R288" i="25"/>
  <c r="BC46" i="25" s="1"/>
  <c r="S288" i="25"/>
  <c r="BD46" i="25" s="1"/>
  <c r="U288" i="25"/>
  <c r="BF46" i="25" s="1"/>
  <c r="V288" i="25"/>
  <c r="BG46" i="25" s="1"/>
  <c r="W288" i="25"/>
  <c r="BH46" i="25" s="1"/>
  <c r="O301" i="25"/>
  <c r="AZ47" i="25" s="1"/>
  <c r="P301" i="25"/>
  <c r="BA47" i="25" s="1"/>
  <c r="R301" i="25"/>
  <c r="BC47" i="25" s="1"/>
  <c r="S301" i="25"/>
  <c r="BD47" i="25" s="1"/>
  <c r="U301" i="25"/>
  <c r="BF47" i="25" s="1"/>
  <c r="V301" i="25"/>
  <c r="BG47" i="25" s="1"/>
  <c r="W301" i="25"/>
  <c r="BH47" i="25" s="1"/>
  <c r="O310" i="25"/>
  <c r="AZ48" i="25" s="1"/>
  <c r="P310" i="25"/>
  <c r="BA48" i="25" s="1"/>
  <c r="R310" i="25"/>
  <c r="BC48" i="25" s="1"/>
  <c r="S310" i="25"/>
  <c r="BD48" i="25" s="1"/>
  <c r="U310" i="25"/>
  <c r="BF48" i="25" s="1"/>
  <c r="V310" i="25"/>
  <c r="BG48" i="25" s="1"/>
  <c r="W310" i="25"/>
  <c r="BH48" i="25" s="1"/>
  <c r="O319" i="25"/>
  <c r="AZ49" i="25" s="1"/>
  <c r="P319" i="25"/>
  <c r="BA49" i="25" s="1"/>
  <c r="R319" i="25"/>
  <c r="BC49" i="25" s="1"/>
  <c r="S319" i="25"/>
  <c r="BD49" i="25" s="1"/>
  <c r="U319" i="25"/>
  <c r="BF49" i="25" s="1"/>
  <c r="V319" i="25"/>
  <c r="BG49" i="25" s="1"/>
  <c r="W319" i="25"/>
  <c r="BH49" i="25" s="1"/>
  <c r="O325" i="25"/>
  <c r="AZ50" i="25" s="1"/>
  <c r="P325" i="25"/>
  <c r="BA50" i="25" s="1"/>
  <c r="R325" i="25"/>
  <c r="BC50" i="25" s="1"/>
  <c r="S325" i="25"/>
  <c r="BD50" i="25" s="1"/>
  <c r="U325" i="25"/>
  <c r="BF50" i="25" s="1"/>
  <c r="V325" i="25"/>
  <c r="BG50" i="25" s="1"/>
  <c r="W325" i="25"/>
  <c r="BH50" i="25" s="1"/>
  <c r="AZ51" i="25"/>
  <c r="P330" i="25"/>
  <c r="BA51" i="25" s="1"/>
  <c r="R330" i="25"/>
  <c r="BC51" i="25" s="1"/>
  <c r="S330" i="25"/>
  <c r="BD51" i="25" s="1"/>
  <c r="U330" i="25"/>
  <c r="BF51" i="25" s="1"/>
  <c r="V330" i="25"/>
  <c r="BG51" i="25" s="1"/>
  <c r="W330" i="25"/>
  <c r="BH51" i="25" s="1"/>
  <c r="O341" i="25"/>
  <c r="AZ52" i="25" s="1"/>
  <c r="P341" i="25"/>
  <c r="BA52" i="25" s="1"/>
  <c r="R341" i="25"/>
  <c r="BC52" i="25" s="1"/>
  <c r="S341" i="25"/>
  <c r="BD52" i="25" s="1"/>
  <c r="U341" i="25"/>
  <c r="BF52" i="25" s="1"/>
  <c r="V341" i="25"/>
  <c r="BG52" i="25" s="1"/>
  <c r="W341" i="25"/>
  <c r="BH52" i="25" s="1"/>
  <c r="O349" i="25"/>
  <c r="AZ53" i="25" s="1"/>
  <c r="P349" i="25"/>
  <c r="BA53" i="25" s="1"/>
  <c r="R349" i="25"/>
  <c r="BC53" i="25" s="1"/>
  <c r="S349" i="25"/>
  <c r="BD53" i="25" s="1"/>
  <c r="U349" i="25"/>
  <c r="BF53" i="25" s="1"/>
  <c r="V349" i="25"/>
  <c r="BG53" i="25" s="1"/>
  <c r="W349" i="25"/>
  <c r="BH53" i="25" s="1"/>
  <c r="AA349" i="25"/>
  <c r="O363" i="25"/>
  <c r="AZ54" i="25" s="1"/>
  <c r="P363" i="25"/>
  <c r="BA54" i="25" s="1"/>
  <c r="R363" i="25"/>
  <c r="BC54" i="25" s="1"/>
  <c r="S363" i="25"/>
  <c r="BD54" i="25" s="1"/>
  <c r="U363" i="25"/>
  <c r="BF54" i="25" s="1"/>
  <c r="V363" i="25"/>
  <c r="BG54" i="25" s="1"/>
  <c r="W363" i="25"/>
  <c r="BH54" i="25" s="1"/>
  <c r="O373" i="25"/>
  <c r="AZ55" i="25" s="1"/>
  <c r="P373" i="25"/>
  <c r="BA55" i="25" s="1"/>
  <c r="R373" i="25"/>
  <c r="BC55" i="25" s="1"/>
  <c r="S373" i="25"/>
  <c r="BD55" i="25" s="1"/>
  <c r="U373" i="25"/>
  <c r="BF55" i="25" s="1"/>
  <c r="V373" i="25"/>
  <c r="BG55" i="25" s="1"/>
  <c r="W373" i="25"/>
  <c r="BH55" i="25" s="1"/>
  <c r="M379" i="25"/>
  <c r="O379" i="25"/>
  <c r="AZ56" i="25" s="1"/>
  <c r="P379" i="25"/>
  <c r="BA56" i="25" s="1"/>
  <c r="R379" i="25"/>
  <c r="BC56" i="25" s="1"/>
  <c r="S379" i="25"/>
  <c r="BD56" i="25" s="1"/>
  <c r="U379" i="25"/>
  <c r="BF56" i="25" s="1"/>
  <c r="V379" i="25"/>
  <c r="BG56" i="25" s="1"/>
  <c r="W379" i="25"/>
  <c r="BH56" i="25" s="1"/>
  <c r="O385" i="25"/>
  <c r="AZ57" i="25" s="1"/>
  <c r="P385" i="25"/>
  <c r="BA57" i="25" s="1"/>
  <c r="R385" i="25"/>
  <c r="BC57" i="25" s="1"/>
  <c r="S385" i="25"/>
  <c r="BD57" i="25" s="1"/>
  <c r="U385" i="25"/>
  <c r="BF57" i="25" s="1"/>
  <c r="V385" i="25"/>
  <c r="BG57" i="25" s="1"/>
  <c r="BH57" i="25"/>
  <c r="BJ57" i="25"/>
  <c r="X381" i="25"/>
  <c r="X378" i="25"/>
  <c r="Y377" i="25"/>
  <c r="X377" i="25"/>
  <c r="Y376" i="25"/>
  <c r="X376" i="25"/>
  <c r="Y375" i="25"/>
  <c r="X375" i="25"/>
  <c r="Y372" i="25"/>
  <c r="X372" i="25"/>
  <c r="Y371" i="25"/>
  <c r="X371" i="25"/>
  <c r="Y370" i="25"/>
  <c r="X370" i="25"/>
  <c r="Y369" i="25"/>
  <c r="X369" i="25"/>
  <c r="Y368" i="25"/>
  <c r="X368" i="25"/>
  <c r="Y367" i="25"/>
  <c r="X367" i="25"/>
  <c r="Y366" i="25"/>
  <c r="X366" i="25"/>
  <c r="Y365" i="25"/>
  <c r="X365" i="25"/>
  <c r="Y362" i="25"/>
  <c r="X362" i="25"/>
  <c r="Y361" i="25"/>
  <c r="X361" i="25"/>
  <c r="Y360" i="25"/>
  <c r="X360" i="25"/>
  <c r="Y359" i="25"/>
  <c r="X359" i="25"/>
  <c r="Y358" i="25"/>
  <c r="X358" i="25"/>
  <c r="Y357" i="25"/>
  <c r="X357" i="25"/>
  <c r="Y356" i="25"/>
  <c r="X356" i="25"/>
  <c r="Y355" i="25"/>
  <c r="X355" i="25"/>
  <c r="Y354" i="25"/>
  <c r="X354" i="25"/>
  <c r="Y353" i="25"/>
  <c r="X353" i="25"/>
  <c r="Y352" i="25"/>
  <c r="X352" i="25"/>
  <c r="Y351" i="25"/>
  <c r="X351" i="25"/>
  <c r="Y348" i="25"/>
  <c r="X348" i="25"/>
  <c r="Y347" i="25"/>
  <c r="X347" i="25"/>
  <c r="Y346" i="25"/>
  <c r="X346" i="25"/>
  <c r="Y345" i="25"/>
  <c r="X345" i="25"/>
  <c r="Y344" i="25"/>
  <c r="X344" i="25"/>
  <c r="Y343" i="25"/>
  <c r="Y340" i="25"/>
  <c r="M338" i="31" s="1"/>
  <c r="X340" i="25"/>
  <c r="L338" i="31" s="1"/>
  <c r="Y339" i="25"/>
  <c r="X339" i="25"/>
  <c r="Y338" i="25"/>
  <c r="X338" i="25"/>
  <c r="Y337" i="25"/>
  <c r="X337" i="25"/>
  <c r="Y336" i="25"/>
  <c r="X336" i="25"/>
  <c r="Y335" i="25"/>
  <c r="X335" i="25"/>
  <c r="Y334" i="25"/>
  <c r="X334" i="25"/>
  <c r="Y333" i="25"/>
  <c r="X333" i="25"/>
  <c r="Y332" i="25"/>
  <c r="Y329" i="25"/>
  <c r="X329" i="25"/>
  <c r="Y328" i="25"/>
  <c r="X328" i="25"/>
  <c r="Y327" i="25"/>
  <c r="X327" i="25"/>
  <c r="Y324" i="25"/>
  <c r="X324" i="25"/>
  <c r="Y323" i="25"/>
  <c r="X323" i="25"/>
  <c r="Y322" i="25"/>
  <c r="X322" i="25"/>
  <c r="Y321" i="25"/>
  <c r="X321" i="25"/>
  <c r="Y318" i="25"/>
  <c r="X318" i="25"/>
  <c r="Y317" i="25"/>
  <c r="X317" i="25"/>
  <c r="Y316" i="25"/>
  <c r="X316" i="25"/>
  <c r="Y315" i="25"/>
  <c r="X315" i="25"/>
  <c r="Y314" i="25"/>
  <c r="X314" i="25"/>
  <c r="Y313" i="25"/>
  <c r="X313" i="25"/>
  <c r="Y312" i="25"/>
  <c r="X312" i="25"/>
  <c r="X303" i="25"/>
  <c r="Y300" i="25"/>
  <c r="X300" i="25"/>
  <c r="Y299" i="25"/>
  <c r="X299" i="25"/>
  <c r="Y298" i="25"/>
  <c r="X298" i="25"/>
  <c r="Y297" i="25"/>
  <c r="X297" i="25"/>
  <c r="Y296" i="25"/>
  <c r="X296" i="25"/>
  <c r="Y295" i="25"/>
  <c r="X295" i="25"/>
  <c r="Y294" i="25"/>
  <c r="X294" i="25"/>
  <c r="Y293" i="25"/>
  <c r="X293" i="25"/>
  <c r="Y292" i="25"/>
  <c r="X292" i="25"/>
  <c r="Y291" i="25"/>
  <c r="X291" i="25"/>
  <c r="Y290" i="25"/>
  <c r="Y287" i="25"/>
  <c r="X287" i="25"/>
  <c r="Y286" i="25"/>
  <c r="X286" i="25"/>
  <c r="Y285" i="25"/>
  <c r="X285" i="25"/>
  <c r="Y284" i="25"/>
  <c r="X284" i="25"/>
  <c r="Y283" i="25"/>
  <c r="X283" i="25"/>
  <c r="Y282" i="25"/>
  <c r="X282" i="25"/>
  <c r="Y281" i="25"/>
  <c r="Y278" i="25"/>
  <c r="M276" i="31" s="1"/>
  <c r="X278" i="25"/>
  <c r="L276" i="31" s="1"/>
  <c r="Y277" i="25"/>
  <c r="M275" i="31" s="1"/>
  <c r="Y275" i="31" s="1"/>
  <c r="X277" i="25"/>
  <c r="L275" i="31" s="1"/>
  <c r="Y276" i="25"/>
  <c r="M274" i="31" s="1"/>
  <c r="X276" i="25"/>
  <c r="L274" i="31" s="1"/>
  <c r="Y275" i="25"/>
  <c r="M273" i="31" s="1"/>
  <c r="X275" i="25"/>
  <c r="L273" i="31" s="1"/>
  <c r="Y274" i="25"/>
  <c r="M272" i="31" s="1"/>
  <c r="X274" i="25"/>
  <c r="L272" i="31" s="1"/>
  <c r="Y273" i="25"/>
  <c r="M271" i="31" s="1"/>
  <c r="Y271" i="31" s="1"/>
  <c r="X273" i="25"/>
  <c r="L271" i="31" s="1"/>
  <c r="Y272" i="25"/>
  <c r="M270" i="31" s="1"/>
  <c r="X272" i="25"/>
  <c r="L270" i="31" s="1"/>
  <c r="Y271" i="25"/>
  <c r="M269" i="31" s="1"/>
  <c r="X271" i="25"/>
  <c r="L269" i="31" s="1"/>
  <c r="Y270" i="25"/>
  <c r="M268" i="31" s="1"/>
  <c r="X270" i="25"/>
  <c r="L268" i="31" s="1"/>
  <c r="Y269" i="25"/>
  <c r="M267" i="31" s="1"/>
  <c r="Y267" i="31" s="1"/>
  <c r="X269" i="25"/>
  <c r="L267" i="31" s="1"/>
  <c r="Y268" i="25"/>
  <c r="M266" i="31" s="1"/>
  <c r="X268" i="25"/>
  <c r="L266" i="31" s="1"/>
  <c r="Y267" i="25"/>
  <c r="M265" i="31" s="1"/>
  <c r="X267" i="25"/>
  <c r="L265" i="31" s="1"/>
  <c r="Y266" i="25"/>
  <c r="M264" i="31" s="1"/>
  <c r="X266" i="25"/>
  <c r="L264" i="31" s="1"/>
  <c r="Y265" i="25"/>
  <c r="X265" i="25"/>
  <c r="Y262" i="25"/>
  <c r="AE262" i="25" s="1"/>
  <c r="X262" i="25"/>
  <c r="AD262" i="25" s="1"/>
  <c r="Y261" i="25"/>
  <c r="AE261" i="25" s="1"/>
  <c r="X261" i="25"/>
  <c r="AD261" i="25" s="1"/>
  <c r="Y260" i="25"/>
  <c r="AE260" i="25" s="1"/>
  <c r="X260" i="25"/>
  <c r="AD260" i="25" s="1"/>
  <c r="Y259" i="25"/>
  <c r="AE259" i="25" s="1"/>
  <c r="X259" i="25"/>
  <c r="AD259" i="25" s="1"/>
  <c r="Y258" i="25"/>
  <c r="AE258" i="25" s="1"/>
  <c r="X258" i="25"/>
  <c r="AD258" i="25" s="1"/>
  <c r="Y257" i="25"/>
  <c r="AE257" i="25" s="1"/>
  <c r="X257" i="25"/>
  <c r="AD257" i="25" s="1"/>
  <c r="Y256" i="25"/>
  <c r="AE256" i="25" s="1"/>
  <c r="X256" i="25"/>
  <c r="AD256" i="25" s="1"/>
  <c r="Y255" i="25"/>
  <c r="AE255" i="25" s="1"/>
  <c r="X255" i="25"/>
  <c r="AD255" i="25" s="1"/>
  <c r="Y254" i="25"/>
  <c r="AE254" i="25" s="1"/>
  <c r="X254" i="25"/>
  <c r="AD254" i="25" s="1"/>
  <c r="Y253" i="25"/>
  <c r="AE253" i="25" s="1"/>
  <c r="X253" i="25"/>
  <c r="AD253" i="25" s="1"/>
  <c r="Y250" i="25"/>
  <c r="X250" i="25"/>
  <c r="Y249" i="25"/>
  <c r="X249" i="25"/>
  <c r="Y248" i="25"/>
  <c r="X248" i="25"/>
  <c r="Y247" i="25"/>
  <c r="X247" i="25"/>
  <c r="Y246" i="25"/>
  <c r="X246" i="25"/>
  <c r="Y245" i="25"/>
  <c r="X245" i="25"/>
  <c r="Y244" i="25"/>
  <c r="X244" i="25"/>
  <c r="Y243" i="25"/>
  <c r="X243" i="25"/>
  <c r="Y240" i="25"/>
  <c r="X240" i="25"/>
  <c r="Y239" i="25"/>
  <c r="X239" i="25"/>
  <c r="Y238" i="25"/>
  <c r="X238" i="25"/>
  <c r="Y237" i="25"/>
  <c r="X237" i="25"/>
  <c r="Y236" i="25"/>
  <c r="X236" i="25"/>
  <c r="Y235" i="25"/>
  <c r="X235" i="25"/>
  <c r="Y234" i="25"/>
  <c r="X234" i="25"/>
  <c r="Y233" i="25"/>
  <c r="X233" i="25"/>
  <c r="Y232" i="25"/>
  <c r="X232" i="25"/>
  <c r="Y229" i="25"/>
  <c r="X229" i="25"/>
  <c r="Y228" i="25"/>
  <c r="X228" i="25"/>
  <c r="Y227" i="25"/>
  <c r="X227" i="25"/>
  <c r="Y226" i="25"/>
  <c r="X226" i="25"/>
  <c r="Y225" i="25"/>
  <c r="X225" i="25"/>
  <c r="Y222" i="25"/>
  <c r="X222" i="25"/>
  <c r="Y221" i="25"/>
  <c r="X221" i="25"/>
  <c r="Y220" i="25"/>
  <c r="X220" i="25"/>
  <c r="Y217" i="25"/>
  <c r="X217" i="25"/>
  <c r="Y216" i="25"/>
  <c r="X216" i="25"/>
  <c r="Y215" i="25"/>
  <c r="X215" i="25"/>
  <c r="Z207" i="25"/>
  <c r="Y207" i="25"/>
  <c r="X207" i="25"/>
  <c r="Z206" i="25"/>
  <c r="Y206" i="25"/>
  <c r="X206" i="25"/>
  <c r="Z205" i="25"/>
  <c r="Y205" i="25"/>
  <c r="X205" i="25"/>
  <c r="Z204" i="25"/>
  <c r="Y204" i="25"/>
  <c r="X204" i="25"/>
  <c r="Z203" i="25"/>
  <c r="Y203" i="25"/>
  <c r="X203" i="25"/>
  <c r="Z202" i="25"/>
  <c r="Y202" i="25"/>
  <c r="X202" i="25"/>
  <c r="Z201" i="25"/>
  <c r="Y201" i="25"/>
  <c r="X201" i="25"/>
  <c r="Z200" i="25"/>
  <c r="Y200" i="25"/>
  <c r="X200" i="25"/>
  <c r="Z199" i="25"/>
  <c r="Y199" i="25"/>
  <c r="X199" i="25"/>
  <c r="Z198" i="25"/>
  <c r="Y198" i="25"/>
  <c r="X198" i="25"/>
  <c r="Z197" i="25"/>
  <c r="Y197" i="25"/>
  <c r="X197" i="25"/>
  <c r="Z196" i="25"/>
  <c r="Y196" i="25"/>
  <c r="X196" i="25"/>
  <c r="Y193" i="25"/>
  <c r="X193" i="25"/>
  <c r="Y192" i="25"/>
  <c r="X192" i="25"/>
  <c r="Y191" i="25"/>
  <c r="X191" i="25"/>
  <c r="Y190" i="25"/>
  <c r="X190" i="25"/>
  <c r="Y189" i="25"/>
  <c r="Y186" i="25"/>
  <c r="X186" i="25"/>
  <c r="Y185" i="25"/>
  <c r="X185" i="25"/>
  <c r="Y184" i="25"/>
  <c r="X184" i="25"/>
  <c r="Y183" i="25"/>
  <c r="X183" i="25"/>
  <c r="Y182" i="25"/>
  <c r="X182" i="25"/>
  <c r="Y181" i="25"/>
  <c r="X181" i="25"/>
  <c r="Y180" i="25"/>
  <c r="X180" i="25"/>
  <c r="Y179" i="25"/>
  <c r="X179" i="25"/>
  <c r="Y168" i="25"/>
  <c r="X168" i="25"/>
  <c r="Y167" i="25"/>
  <c r="X167" i="25"/>
  <c r="Y166" i="25"/>
  <c r="X166" i="25"/>
  <c r="Y165" i="25"/>
  <c r="X165" i="25"/>
  <c r="Y164" i="25"/>
  <c r="X164" i="25"/>
  <c r="Y163" i="25"/>
  <c r="X163" i="25"/>
  <c r="Y162" i="25"/>
  <c r="X162" i="25"/>
  <c r="Y161" i="25"/>
  <c r="X161" i="25"/>
  <c r="Y158" i="25"/>
  <c r="X158" i="25"/>
  <c r="Y157" i="25"/>
  <c r="X157" i="25"/>
  <c r="X154" i="25"/>
  <c r="Y151" i="25"/>
  <c r="X151" i="25"/>
  <c r="Y150" i="25"/>
  <c r="X150" i="25"/>
  <c r="Y149" i="25"/>
  <c r="X149" i="25"/>
  <c r="X152" i="25" s="1"/>
  <c r="BI26" i="25" s="1"/>
  <c r="Y146" i="25"/>
  <c r="X146" i="25"/>
  <c r="Y145" i="25"/>
  <c r="X145" i="25"/>
  <c r="Y144" i="25"/>
  <c r="X144" i="25"/>
  <c r="Y143" i="25"/>
  <c r="X143" i="25"/>
  <c r="Y142" i="25"/>
  <c r="X142" i="25"/>
  <c r="Y141" i="25"/>
  <c r="X141" i="25"/>
  <c r="Y140" i="25"/>
  <c r="X140" i="25"/>
  <c r="Y137" i="25"/>
  <c r="X137" i="25"/>
  <c r="Y136" i="25"/>
  <c r="X136" i="25"/>
  <c r="Y135" i="25"/>
  <c r="X135" i="25"/>
  <c r="Y134" i="25"/>
  <c r="X134" i="25"/>
  <c r="Y132" i="25"/>
  <c r="BJ23" i="25" s="1"/>
  <c r="X126" i="25"/>
  <c r="Y123" i="25"/>
  <c r="X123" i="25"/>
  <c r="Y122" i="25"/>
  <c r="X122" i="25"/>
  <c r="Y121" i="25"/>
  <c r="X121" i="25"/>
  <c r="Y118" i="25"/>
  <c r="X118" i="25"/>
  <c r="Y117" i="25"/>
  <c r="X117" i="25"/>
  <c r="Y116" i="25"/>
  <c r="X116" i="25"/>
  <c r="Y115" i="25"/>
  <c r="X115" i="25"/>
  <c r="Y112" i="25"/>
  <c r="X112" i="25"/>
  <c r="Y111" i="25"/>
  <c r="X111" i="25"/>
  <c r="Y110" i="25"/>
  <c r="X110" i="25"/>
  <c r="Y109" i="25"/>
  <c r="X109" i="25"/>
  <c r="Y108" i="25"/>
  <c r="X108" i="25"/>
  <c r="Y105" i="25"/>
  <c r="X105" i="25"/>
  <c r="Y104" i="25"/>
  <c r="X104" i="25"/>
  <c r="Y103" i="25"/>
  <c r="X103" i="25"/>
  <c r="Y100" i="25"/>
  <c r="X100" i="25"/>
  <c r="Y99" i="25"/>
  <c r="X99" i="25"/>
  <c r="Y98" i="25"/>
  <c r="X98" i="25"/>
  <c r="Y97" i="25"/>
  <c r="X97" i="25"/>
  <c r="Y96" i="25"/>
  <c r="X96" i="25"/>
  <c r="Y95" i="25"/>
  <c r="X95" i="25"/>
  <c r="Y94" i="25"/>
  <c r="X94" i="25"/>
  <c r="Y93" i="25"/>
  <c r="X93" i="25"/>
  <c r="Y92" i="25"/>
  <c r="X92" i="25"/>
  <c r="Y91" i="25"/>
  <c r="X91" i="25"/>
  <c r="Y88" i="25"/>
  <c r="X88" i="25"/>
  <c r="Y87" i="25"/>
  <c r="X87" i="25"/>
  <c r="Y86" i="25"/>
  <c r="X86" i="25"/>
  <c r="Y85" i="25"/>
  <c r="X85" i="25"/>
  <c r="Y82" i="25"/>
  <c r="X82" i="25"/>
  <c r="Y81" i="25"/>
  <c r="X81" i="25"/>
  <c r="Y80" i="25"/>
  <c r="X80" i="25"/>
  <c r="Y79" i="25"/>
  <c r="X79" i="25"/>
  <c r="Y78" i="25"/>
  <c r="X78" i="25"/>
  <c r="Y77" i="25"/>
  <c r="X77" i="25"/>
  <c r="Y76" i="25"/>
  <c r="X76" i="25"/>
  <c r="Y75" i="25"/>
  <c r="Y83" i="25" s="1"/>
  <c r="BJ16" i="25" s="1"/>
  <c r="X75" i="25"/>
  <c r="Y74" i="25"/>
  <c r="X74" i="25"/>
  <c r="Y71" i="25"/>
  <c r="X71" i="25"/>
  <c r="Y70" i="25"/>
  <c r="X70" i="25"/>
  <c r="Y69" i="25"/>
  <c r="X69" i="25"/>
  <c r="Y68" i="25"/>
  <c r="X68" i="25"/>
  <c r="Y67" i="25"/>
  <c r="X67" i="25"/>
  <c r="Y66" i="25"/>
  <c r="X66" i="25"/>
  <c r="Y65" i="25"/>
  <c r="X65" i="25"/>
  <c r="Y64" i="25"/>
  <c r="X64" i="25"/>
  <c r="Y63" i="25"/>
  <c r="X63" i="25"/>
  <c r="Y60" i="25"/>
  <c r="X60" i="25"/>
  <c r="Y59" i="25"/>
  <c r="X59" i="25"/>
  <c r="Y58" i="25"/>
  <c r="X58" i="25"/>
  <c r="Y57" i="25"/>
  <c r="X57" i="25"/>
  <c r="Y56" i="25"/>
  <c r="X56" i="25"/>
  <c r="Y55" i="25"/>
  <c r="X55" i="25"/>
  <c r="Y54" i="25"/>
  <c r="X54" i="25"/>
  <c r="Y53" i="25"/>
  <c r="X53" i="25"/>
  <c r="Y52" i="25"/>
  <c r="X52" i="25"/>
  <c r="Y51" i="25"/>
  <c r="X51" i="25"/>
  <c r="Y48" i="25"/>
  <c r="X48" i="25"/>
  <c r="Y47" i="25"/>
  <c r="X47" i="25"/>
  <c r="Y46" i="25"/>
  <c r="X46" i="25"/>
  <c r="Y45" i="25"/>
  <c r="X45" i="25"/>
  <c r="Y42" i="25"/>
  <c r="X42" i="25"/>
  <c r="Y41" i="25"/>
  <c r="X41" i="25"/>
  <c r="Y40" i="25"/>
  <c r="X40" i="25"/>
  <c r="Y37" i="25"/>
  <c r="X37" i="25"/>
  <c r="Y36" i="25"/>
  <c r="X36" i="25"/>
  <c r="Y35" i="25"/>
  <c r="X35" i="25"/>
  <c r="Y34" i="25"/>
  <c r="X34" i="25"/>
  <c r="Y31" i="25"/>
  <c r="W31" i="28" s="1"/>
  <c r="X31" i="25"/>
  <c r="V31" i="28" s="1"/>
  <c r="Y30" i="25"/>
  <c r="W30" i="28" s="1"/>
  <c r="X30" i="25"/>
  <c r="V30" i="28" s="1"/>
  <c r="Y27" i="25"/>
  <c r="X27" i="25"/>
  <c r="Y26" i="25"/>
  <c r="X26" i="25"/>
  <c r="Y25" i="25"/>
  <c r="X25" i="25"/>
  <c r="Y24" i="25"/>
  <c r="X24" i="25"/>
  <c r="Y23" i="25"/>
  <c r="X23" i="25"/>
  <c r="Y22" i="25"/>
  <c r="X22" i="25"/>
  <c r="Y19" i="25"/>
  <c r="X19" i="25"/>
  <c r="Y18" i="25"/>
  <c r="X18" i="25"/>
  <c r="Y17" i="25"/>
  <c r="X17" i="25"/>
  <c r="X9" i="25"/>
  <c r="Y9" i="25"/>
  <c r="X10" i="25"/>
  <c r="Y10" i="25"/>
  <c r="X11" i="25"/>
  <c r="Y11" i="25"/>
  <c r="X12" i="25"/>
  <c r="Y12" i="25"/>
  <c r="X13" i="25"/>
  <c r="Y13" i="25"/>
  <c r="X14" i="25"/>
  <c r="Y14" i="25"/>
  <c r="Y8" i="25"/>
  <c r="X8" i="25"/>
  <c r="O169" i="25"/>
  <c r="AZ28" i="25" s="1"/>
  <c r="AZ86" i="25" s="1"/>
  <c r="P169" i="25"/>
  <c r="BA28" i="25" s="1"/>
  <c r="R169" i="25"/>
  <c r="BC28" i="25" s="1"/>
  <c r="S169" i="25"/>
  <c r="BD28" i="25" s="1"/>
  <c r="U169" i="25"/>
  <c r="BF28" i="25" s="1"/>
  <c r="BF86" i="25" s="1"/>
  <c r="V169" i="25"/>
  <c r="BG28" i="25" s="1"/>
  <c r="W169" i="25"/>
  <c r="BH28" i="25" s="1"/>
  <c r="BH86" i="25" s="1"/>
  <c r="O159" i="25"/>
  <c r="AZ27" i="25" s="1"/>
  <c r="P159" i="25"/>
  <c r="BA27" i="25" s="1"/>
  <c r="R159" i="25"/>
  <c r="BC27" i="25" s="1"/>
  <c r="S159" i="25"/>
  <c r="BD27" i="25" s="1"/>
  <c r="BD85" i="25" s="1"/>
  <c r="U159" i="25"/>
  <c r="BF27" i="25" s="1"/>
  <c r="V159" i="25"/>
  <c r="BG27" i="25" s="1"/>
  <c r="BG85" i="25" s="1"/>
  <c r="W159" i="25"/>
  <c r="BH27" i="25" s="1"/>
  <c r="BH85" i="25" s="1"/>
  <c r="O152" i="25"/>
  <c r="AZ26" i="25" s="1"/>
  <c r="P152" i="25"/>
  <c r="BA26" i="25" s="1"/>
  <c r="R152" i="25"/>
  <c r="BC26" i="25" s="1"/>
  <c r="S152" i="25"/>
  <c r="BD26" i="25" s="1"/>
  <c r="BD84" i="25" s="1"/>
  <c r="U152" i="25"/>
  <c r="BF26" i="25" s="1"/>
  <c r="V152" i="25"/>
  <c r="BG26" i="25" s="1"/>
  <c r="W152" i="25"/>
  <c r="BH26" i="25" s="1"/>
  <c r="BH84" i="25" s="1"/>
  <c r="O147" i="25"/>
  <c r="AZ25" i="25" s="1"/>
  <c r="P147" i="25"/>
  <c r="BA25" i="25" s="1"/>
  <c r="R147" i="25"/>
  <c r="BC25" i="25" s="1"/>
  <c r="BC83" i="25" s="1"/>
  <c r="S147" i="25"/>
  <c r="BD25" i="25" s="1"/>
  <c r="U147" i="25"/>
  <c r="BF25" i="25" s="1"/>
  <c r="V147" i="25"/>
  <c r="BG25" i="25" s="1"/>
  <c r="BG83" i="25" s="1"/>
  <c r="W147" i="25"/>
  <c r="BH25" i="25" s="1"/>
  <c r="BH83" i="25" s="1"/>
  <c r="O138" i="25"/>
  <c r="AZ24" i="25" s="1"/>
  <c r="P138" i="25"/>
  <c r="BA24" i="25" s="1"/>
  <c r="R138" i="25"/>
  <c r="BC24" i="25" s="1"/>
  <c r="BC82" i="25" s="1"/>
  <c r="S138" i="25"/>
  <c r="BD24" i="25" s="1"/>
  <c r="U138" i="25"/>
  <c r="BF24" i="25" s="1"/>
  <c r="BF82" i="25" s="1"/>
  <c r="V138" i="25"/>
  <c r="BG24" i="25" s="1"/>
  <c r="BG82" i="25" s="1"/>
  <c r="W138" i="25"/>
  <c r="BH24" i="25" s="1"/>
  <c r="BH82" i="25" s="1"/>
  <c r="M132" i="25"/>
  <c r="O132" i="25"/>
  <c r="AZ23" i="25" s="1"/>
  <c r="P132" i="25"/>
  <c r="BA23" i="25" s="1"/>
  <c r="BA81" i="25" s="1"/>
  <c r="R132" i="25"/>
  <c r="BC23" i="25" s="1"/>
  <c r="S132" i="25"/>
  <c r="BD23" i="25" s="1"/>
  <c r="BD81" i="25" s="1"/>
  <c r="U132" i="25"/>
  <c r="BF23" i="25" s="1"/>
  <c r="BF81" i="25" s="1"/>
  <c r="V132" i="25"/>
  <c r="BG23" i="25" s="1"/>
  <c r="BG81" i="25" s="1"/>
  <c r="W132" i="25"/>
  <c r="BH23" i="25" s="1"/>
  <c r="X132" i="25"/>
  <c r="BI23" i="25" s="1"/>
  <c r="M124" i="25"/>
  <c r="O124" i="25"/>
  <c r="AZ22" i="25" s="1"/>
  <c r="AZ80" i="25" s="1"/>
  <c r="P124" i="25"/>
  <c r="BA22" i="25" s="1"/>
  <c r="R124" i="25"/>
  <c r="BC22" i="25" s="1"/>
  <c r="BC80" i="25" s="1"/>
  <c r="S124" i="25"/>
  <c r="BD22" i="25" s="1"/>
  <c r="BD80" i="25" s="1"/>
  <c r="U124" i="25"/>
  <c r="BF22" i="25" s="1"/>
  <c r="BF80" i="25" s="1"/>
  <c r="V124" i="25"/>
  <c r="BG22" i="25" s="1"/>
  <c r="W124" i="25"/>
  <c r="BH22" i="25" s="1"/>
  <c r="BH80" i="25" s="1"/>
  <c r="M119" i="25"/>
  <c r="O119" i="25"/>
  <c r="AZ21" i="25" s="1"/>
  <c r="P119" i="25"/>
  <c r="BA21" i="25" s="1"/>
  <c r="BA79" i="25" s="1"/>
  <c r="R119" i="25"/>
  <c r="BC21" i="25" s="1"/>
  <c r="BC79" i="25" s="1"/>
  <c r="S119" i="25"/>
  <c r="BD21" i="25" s="1"/>
  <c r="BD79" i="25" s="1"/>
  <c r="U119" i="25"/>
  <c r="BF21" i="25" s="1"/>
  <c r="V119" i="25"/>
  <c r="BG21" i="25" s="1"/>
  <c r="W119" i="25"/>
  <c r="BH21" i="25" s="1"/>
  <c r="BH79" i="25" s="1"/>
  <c r="O113" i="25"/>
  <c r="AZ20" i="25" s="1"/>
  <c r="AZ78" i="25" s="1"/>
  <c r="P113" i="25"/>
  <c r="BA20" i="25" s="1"/>
  <c r="BA78" i="25" s="1"/>
  <c r="R113" i="25"/>
  <c r="BC20" i="25" s="1"/>
  <c r="BC78" i="25" s="1"/>
  <c r="S113" i="25"/>
  <c r="BD20" i="25" s="1"/>
  <c r="U113" i="25"/>
  <c r="BF20" i="25" s="1"/>
  <c r="V113" i="25"/>
  <c r="BG20" i="25" s="1"/>
  <c r="W113" i="25"/>
  <c r="BH20" i="25" s="1"/>
  <c r="AA113" i="25"/>
  <c r="AB113" i="25"/>
  <c r="M106" i="25"/>
  <c r="O106" i="25"/>
  <c r="AZ19" i="25" s="1"/>
  <c r="AZ77" i="25" s="1"/>
  <c r="P106" i="25"/>
  <c r="BA19" i="25" s="1"/>
  <c r="BA77" i="25" s="1"/>
  <c r="R106" i="25"/>
  <c r="BC19" i="25" s="1"/>
  <c r="S106" i="25"/>
  <c r="BD19" i="25" s="1"/>
  <c r="U106" i="25"/>
  <c r="BF19" i="25" s="1"/>
  <c r="V106" i="25"/>
  <c r="BG19" i="25" s="1"/>
  <c r="BG77" i="25" s="1"/>
  <c r="W106" i="25"/>
  <c r="BH19" i="25" s="1"/>
  <c r="BH77" i="25" s="1"/>
  <c r="O101" i="25"/>
  <c r="AZ18" i="25" s="1"/>
  <c r="AZ76" i="25" s="1"/>
  <c r="P101" i="25"/>
  <c r="BA18" i="25" s="1"/>
  <c r="R101" i="25"/>
  <c r="BC18" i="25" s="1"/>
  <c r="S101" i="25"/>
  <c r="BD18" i="25" s="1"/>
  <c r="U101" i="25"/>
  <c r="BF18" i="25" s="1"/>
  <c r="BF76" i="25" s="1"/>
  <c r="V101" i="25"/>
  <c r="BG18" i="25" s="1"/>
  <c r="W101" i="25"/>
  <c r="BH18" i="25" s="1"/>
  <c r="BH76" i="25" s="1"/>
  <c r="O89" i="25"/>
  <c r="AZ17" i="25" s="1"/>
  <c r="P89" i="25"/>
  <c r="BA17" i="25" s="1"/>
  <c r="R89" i="25"/>
  <c r="BC17" i="25" s="1"/>
  <c r="S89" i="25"/>
  <c r="BD17" i="25" s="1"/>
  <c r="BD75" i="25" s="1"/>
  <c r="U89" i="25"/>
  <c r="BF17" i="25" s="1"/>
  <c r="BF75" i="25" s="1"/>
  <c r="V89" i="25"/>
  <c r="BG17" i="25" s="1"/>
  <c r="BG75" i="25" s="1"/>
  <c r="W89" i="25"/>
  <c r="BH17" i="25" s="1"/>
  <c r="BH75" i="25" s="1"/>
  <c r="AA89" i="25"/>
  <c r="M83" i="25"/>
  <c r="O83" i="25"/>
  <c r="AZ16" i="25" s="1"/>
  <c r="P83" i="25"/>
  <c r="BA16" i="25" s="1"/>
  <c r="R83" i="25"/>
  <c r="BC16" i="25" s="1"/>
  <c r="BC74" i="25" s="1"/>
  <c r="S83" i="25"/>
  <c r="BD16" i="25" s="1"/>
  <c r="BD74" i="25" s="1"/>
  <c r="U83" i="25"/>
  <c r="BF16" i="25" s="1"/>
  <c r="BF74" i="25" s="1"/>
  <c r="V83" i="25"/>
  <c r="BG16" i="25" s="1"/>
  <c r="BG74" i="25" s="1"/>
  <c r="W83" i="25"/>
  <c r="BH16" i="25" s="1"/>
  <c r="BH74" i="25" s="1"/>
  <c r="O72" i="25"/>
  <c r="AZ15" i="25" s="1"/>
  <c r="P72" i="25"/>
  <c r="BA15" i="25" s="1"/>
  <c r="BC15" i="25"/>
  <c r="S72" i="25"/>
  <c r="BD15" i="25" s="1"/>
  <c r="BD73" i="25" s="1"/>
  <c r="U72" i="25"/>
  <c r="BF15" i="25" s="1"/>
  <c r="BF73" i="25" s="1"/>
  <c r="V72" i="25"/>
  <c r="BG15" i="25" s="1"/>
  <c r="W72" i="25"/>
  <c r="BH15" i="25" s="1"/>
  <c r="M61" i="25"/>
  <c r="O61" i="25"/>
  <c r="AZ14" i="25" s="1"/>
  <c r="AZ72" i="25" s="1"/>
  <c r="P61" i="25"/>
  <c r="BA14" i="25" s="1"/>
  <c r="R61" i="25"/>
  <c r="BC14" i="25" s="1"/>
  <c r="BC72" i="25" s="1"/>
  <c r="S61" i="25"/>
  <c r="BD14" i="25" s="1"/>
  <c r="BD72" i="25" s="1"/>
  <c r="U61" i="25"/>
  <c r="BF14" i="25" s="1"/>
  <c r="BF72" i="25" s="1"/>
  <c r="V61" i="25"/>
  <c r="BG14" i="25" s="1"/>
  <c r="W61" i="25"/>
  <c r="BH14" i="25" s="1"/>
  <c r="BH72" i="25" s="1"/>
  <c r="O49" i="25"/>
  <c r="AZ13" i="25" s="1"/>
  <c r="AZ71" i="25" s="1"/>
  <c r="P49" i="25"/>
  <c r="BA13" i="25" s="1"/>
  <c r="BA71" i="25" s="1"/>
  <c r="R49" i="25"/>
  <c r="BC13" i="25" s="1"/>
  <c r="BC71" i="25" s="1"/>
  <c r="S49" i="25"/>
  <c r="BD13" i="25" s="1"/>
  <c r="BD71" i="25" s="1"/>
  <c r="U49" i="25"/>
  <c r="BF13" i="25" s="1"/>
  <c r="V49" i="25"/>
  <c r="BG13" i="25" s="1"/>
  <c r="W49" i="25"/>
  <c r="BH13" i="25" s="1"/>
  <c r="O43" i="25"/>
  <c r="AZ12" i="25" s="1"/>
  <c r="AZ70" i="25" s="1"/>
  <c r="P43" i="25"/>
  <c r="BA12" i="25" s="1"/>
  <c r="BA70" i="25" s="1"/>
  <c r="R43" i="25"/>
  <c r="BC12" i="25" s="1"/>
  <c r="BC70" i="25" s="1"/>
  <c r="S43" i="25"/>
  <c r="BD12" i="25" s="1"/>
  <c r="U43" i="25"/>
  <c r="BF12" i="25" s="1"/>
  <c r="V43" i="25"/>
  <c r="BG12" i="25" s="1"/>
  <c r="W43" i="25"/>
  <c r="BH12" i="25" s="1"/>
  <c r="O38" i="25"/>
  <c r="AZ11" i="25" s="1"/>
  <c r="AZ69" i="25" s="1"/>
  <c r="P38" i="25"/>
  <c r="BA11" i="25" s="1"/>
  <c r="BA69" i="25" s="1"/>
  <c r="R38" i="25"/>
  <c r="BC11" i="25" s="1"/>
  <c r="S38" i="25"/>
  <c r="BD11" i="25" s="1"/>
  <c r="U38" i="25"/>
  <c r="BF11" i="25" s="1"/>
  <c r="V38" i="25"/>
  <c r="BG11" i="25" s="1"/>
  <c r="BG69" i="25" s="1"/>
  <c r="W38" i="25"/>
  <c r="BH11" i="25" s="1"/>
  <c r="BH69" i="25" s="1"/>
  <c r="O32" i="25"/>
  <c r="AZ10" i="25" s="1"/>
  <c r="AZ68" i="25" s="1"/>
  <c r="P32" i="25"/>
  <c r="BA10" i="25" s="1"/>
  <c r="R32" i="25"/>
  <c r="BC10" i="25" s="1"/>
  <c r="BC68" i="25" s="1"/>
  <c r="S32" i="25"/>
  <c r="BD10" i="25" s="1"/>
  <c r="U32" i="25"/>
  <c r="BF10" i="25" s="1"/>
  <c r="BF68" i="25" s="1"/>
  <c r="V32" i="25"/>
  <c r="BG10" i="25" s="1"/>
  <c r="W32" i="25"/>
  <c r="BH10" i="25" s="1"/>
  <c r="BH68" i="25" s="1"/>
  <c r="I28" i="25"/>
  <c r="J28" i="25"/>
  <c r="K28" i="25"/>
  <c r="L28" i="25"/>
  <c r="M28" i="25"/>
  <c r="N28" i="25"/>
  <c r="AY9" i="25" s="1"/>
  <c r="O28" i="25"/>
  <c r="P28" i="25"/>
  <c r="BA9" i="25" s="1"/>
  <c r="Q28" i="25"/>
  <c r="BB9" i="25" s="1"/>
  <c r="R28" i="25"/>
  <c r="BC9" i="25" s="1"/>
  <c r="S28" i="25"/>
  <c r="T28" i="25"/>
  <c r="BE9" i="25" s="1"/>
  <c r="U28" i="25"/>
  <c r="BF9" i="25" s="1"/>
  <c r="V28" i="25"/>
  <c r="BG9" i="25" s="1"/>
  <c r="W28" i="25"/>
  <c r="M20" i="25"/>
  <c r="O20" i="25"/>
  <c r="AZ8" i="25" s="1"/>
  <c r="P20" i="25"/>
  <c r="BA8" i="25" s="1"/>
  <c r="R20" i="25"/>
  <c r="BC8" i="25" s="1"/>
  <c r="BC66" i="25" s="1"/>
  <c r="S20" i="25"/>
  <c r="BD8" i="25" s="1"/>
  <c r="U20" i="25"/>
  <c r="BF8" i="25" s="1"/>
  <c r="V20" i="25"/>
  <c r="BG8" i="25" s="1"/>
  <c r="W20" i="25"/>
  <c r="BH8" i="25" s="1"/>
  <c r="BH66" i="25" s="1"/>
  <c r="AA20" i="25"/>
  <c r="AB20" i="25"/>
  <c r="D15" i="25"/>
  <c r="F15" i="25"/>
  <c r="G15" i="25"/>
  <c r="I15" i="25"/>
  <c r="J15" i="25"/>
  <c r="L15" i="25"/>
  <c r="M15" i="25"/>
  <c r="O15" i="25"/>
  <c r="AZ7" i="25" s="1"/>
  <c r="P15" i="25"/>
  <c r="BA7" i="25" s="1"/>
  <c r="BA65" i="25" s="1"/>
  <c r="R15" i="25"/>
  <c r="BC7" i="25" s="1"/>
  <c r="S15" i="25"/>
  <c r="BD7" i="25" s="1"/>
  <c r="BD65" i="25" s="1"/>
  <c r="U15" i="25"/>
  <c r="BF7" i="25" s="1"/>
  <c r="BF65" i="25" s="1"/>
  <c r="V15" i="25"/>
  <c r="BG7" i="25" s="1"/>
  <c r="BG65" i="25" s="1"/>
  <c r="W15" i="25"/>
  <c r="BH7" i="25" s="1"/>
  <c r="AA15" i="25"/>
  <c r="AB15" i="25"/>
  <c r="AE32" i="7"/>
  <c r="AG32" i="7"/>
  <c r="AH32" i="7"/>
  <c r="AJ32" i="7"/>
  <c r="AK32" i="7"/>
  <c r="AM32" i="7"/>
  <c r="AN32" i="7"/>
  <c r="AP32" i="7"/>
  <c r="AQ32" i="7"/>
  <c r="AS32" i="7"/>
  <c r="AT32" i="7"/>
  <c r="AV32" i="7"/>
  <c r="AW32" i="7"/>
  <c r="AY25" i="7"/>
  <c r="AZ25" i="7"/>
  <c r="AY26" i="7"/>
  <c r="AZ26" i="7"/>
  <c r="AY27" i="7"/>
  <c r="AZ27" i="7"/>
  <c r="AY28" i="7"/>
  <c r="AZ28" i="7"/>
  <c r="AY29" i="7"/>
  <c r="AZ29" i="7"/>
  <c r="AY30" i="7"/>
  <c r="AZ30" i="7"/>
  <c r="AY31" i="7"/>
  <c r="AZ31" i="7"/>
  <c r="AZ24" i="7"/>
  <c r="AY24" i="7"/>
  <c r="AX31" i="7"/>
  <c r="AX30" i="7"/>
  <c r="AX29" i="7"/>
  <c r="AX28" i="7"/>
  <c r="AX27" i="7"/>
  <c r="AX26" i="7"/>
  <c r="AX25" i="7"/>
  <c r="AX24" i="7"/>
  <c r="AU31" i="7"/>
  <c r="AU30" i="7"/>
  <c r="AU29" i="7"/>
  <c r="AU28" i="7"/>
  <c r="AU27" i="7"/>
  <c r="AU26" i="7"/>
  <c r="AU25" i="7"/>
  <c r="AU24" i="7"/>
  <c r="AR31" i="7"/>
  <c r="AR30" i="7"/>
  <c r="AR29" i="7"/>
  <c r="AR28" i="7"/>
  <c r="AR27" i="7"/>
  <c r="AR26" i="7"/>
  <c r="AR25" i="7"/>
  <c r="AR24" i="7"/>
  <c r="AO31" i="7"/>
  <c r="AO30" i="7"/>
  <c r="AO29" i="7"/>
  <c r="AO28" i="7"/>
  <c r="AO27" i="7"/>
  <c r="AO26" i="7"/>
  <c r="AO25" i="7"/>
  <c r="AO24" i="7"/>
  <c r="AL31" i="7"/>
  <c r="AL30" i="7"/>
  <c r="AL29" i="7"/>
  <c r="AL28" i="7"/>
  <c r="AL27" i="7"/>
  <c r="AL26" i="7"/>
  <c r="AL25" i="7"/>
  <c r="AL24" i="7"/>
  <c r="AI31" i="7"/>
  <c r="AI30" i="7"/>
  <c r="AI29" i="7"/>
  <c r="AI28" i="7"/>
  <c r="AI27" i="7"/>
  <c r="AI26" i="7"/>
  <c r="AI25" i="7"/>
  <c r="AI24" i="7"/>
  <c r="AF24" i="7"/>
  <c r="AF25" i="7"/>
  <c r="AF26" i="7"/>
  <c r="AF27" i="7"/>
  <c r="AF28" i="7"/>
  <c r="AF29" i="7"/>
  <c r="AF30" i="7"/>
  <c r="AF31" i="7"/>
  <c r="Y24" i="7"/>
  <c r="Y32" i="7" s="1"/>
  <c r="D32" i="7"/>
  <c r="O111" i="7"/>
  <c r="J112" i="7"/>
  <c r="K112" i="7"/>
  <c r="M112" i="7"/>
  <c r="N112" i="7"/>
  <c r="P112" i="7"/>
  <c r="Q112" i="7"/>
  <c r="Q384" i="25"/>
  <c r="Q383" i="25"/>
  <c r="Q382" i="25"/>
  <c r="Q381" i="25"/>
  <c r="Q378" i="25"/>
  <c r="Q377" i="25"/>
  <c r="Q376" i="25"/>
  <c r="Q375" i="25"/>
  <c r="Q372" i="25"/>
  <c r="Q371" i="25"/>
  <c r="Q370" i="25"/>
  <c r="Q369" i="25"/>
  <c r="Q368" i="25"/>
  <c r="Q367" i="25"/>
  <c r="Q366" i="25"/>
  <c r="Q365" i="25"/>
  <c r="Q362" i="25"/>
  <c r="Q361" i="25"/>
  <c r="Q360" i="25"/>
  <c r="Q359" i="25"/>
  <c r="Q358" i="25"/>
  <c r="Q357" i="25"/>
  <c r="Q356" i="25"/>
  <c r="Q355" i="25"/>
  <c r="Q354" i="25"/>
  <c r="Q353" i="25"/>
  <c r="Q352" i="25"/>
  <c r="Q351" i="25"/>
  <c r="Q348" i="25"/>
  <c r="Q347" i="25"/>
  <c r="Q346" i="25"/>
  <c r="Q345" i="25"/>
  <c r="Q344" i="25"/>
  <c r="Q343" i="25"/>
  <c r="Q340" i="25"/>
  <c r="Q339" i="25"/>
  <c r="Q338" i="25"/>
  <c r="Q337" i="25"/>
  <c r="Q336" i="25"/>
  <c r="Q335" i="25"/>
  <c r="Q334" i="25"/>
  <c r="Q333" i="25"/>
  <c r="Q332" i="25"/>
  <c r="Q329" i="25"/>
  <c r="Q328" i="25"/>
  <c r="Q327" i="25"/>
  <c r="Q324" i="25"/>
  <c r="Q323" i="25"/>
  <c r="Q322" i="25"/>
  <c r="Q321" i="25"/>
  <c r="Q318" i="25"/>
  <c r="Q317" i="25"/>
  <c r="Q316" i="25"/>
  <c r="Q315" i="25"/>
  <c r="Q314" i="25"/>
  <c r="Q313" i="25"/>
  <c r="Q312" i="25"/>
  <c r="Q309" i="25"/>
  <c r="Q308" i="25"/>
  <c r="Q307" i="25"/>
  <c r="Q306" i="25"/>
  <c r="Q305" i="25"/>
  <c r="Q304" i="25"/>
  <c r="Q303" i="25"/>
  <c r="Q300" i="25"/>
  <c r="Q299" i="25"/>
  <c r="Q298" i="25"/>
  <c r="Q297" i="25"/>
  <c r="Q296" i="25"/>
  <c r="Q295" i="25"/>
  <c r="Q294" i="25"/>
  <c r="Q293" i="25"/>
  <c r="Q292" i="25"/>
  <c r="Q291" i="25"/>
  <c r="Q290" i="25"/>
  <c r="Q287" i="25"/>
  <c r="Q286" i="25"/>
  <c r="Q285" i="25"/>
  <c r="Q284" i="25"/>
  <c r="Q283" i="25"/>
  <c r="Q282" i="25"/>
  <c r="Q281" i="25"/>
  <c r="Q278" i="25"/>
  <c r="Q277" i="25"/>
  <c r="Q276" i="25"/>
  <c r="Q275" i="25"/>
  <c r="Q274" i="25"/>
  <c r="Q273" i="25"/>
  <c r="Q272" i="25"/>
  <c r="Q271" i="25"/>
  <c r="Q270" i="25"/>
  <c r="Q269" i="25"/>
  <c r="Q268" i="25"/>
  <c r="Q267" i="25"/>
  <c r="Q266" i="25"/>
  <c r="Q265" i="25"/>
  <c r="Q250" i="25"/>
  <c r="Q249" i="25"/>
  <c r="Q248" i="25"/>
  <c r="Q247" i="25"/>
  <c r="Q246" i="25"/>
  <c r="Q245" i="25"/>
  <c r="Q244" i="25"/>
  <c r="Q243" i="25"/>
  <c r="Q230" i="25"/>
  <c r="BB41" i="25" s="1"/>
  <c r="Q193" i="25"/>
  <c r="Q192" i="25"/>
  <c r="Q191" i="25"/>
  <c r="Q190" i="25"/>
  <c r="Q189" i="25"/>
  <c r="Q186" i="25"/>
  <c r="Q185" i="25"/>
  <c r="Q184" i="25"/>
  <c r="Q183" i="25"/>
  <c r="Q182" i="25"/>
  <c r="Q181" i="25"/>
  <c r="Q180" i="25"/>
  <c r="Q179" i="25"/>
  <c r="Q168" i="25"/>
  <c r="Q167" i="25"/>
  <c r="Q166" i="25"/>
  <c r="Q165" i="25"/>
  <c r="Q164" i="25"/>
  <c r="Q163" i="25"/>
  <c r="Q162" i="25"/>
  <c r="Q161" i="25"/>
  <c r="N158" i="25"/>
  <c r="N157" i="25"/>
  <c r="N156" i="25"/>
  <c r="N155" i="25"/>
  <c r="N154" i="25"/>
  <c r="Q158" i="25"/>
  <c r="Q157" i="25"/>
  <c r="Q156" i="25"/>
  <c r="Q155" i="25"/>
  <c r="Q154" i="25"/>
  <c r="K151" i="25"/>
  <c r="K150" i="25"/>
  <c r="K149" i="25"/>
  <c r="N151" i="25"/>
  <c r="N150" i="25"/>
  <c r="N149" i="25"/>
  <c r="Q151" i="25"/>
  <c r="Q150" i="25"/>
  <c r="Q149" i="25"/>
  <c r="Q146" i="25"/>
  <c r="Q145" i="25"/>
  <c r="Q144" i="25"/>
  <c r="Q143" i="25"/>
  <c r="Q142" i="25"/>
  <c r="Q141" i="25"/>
  <c r="Q140" i="25"/>
  <c r="Q137" i="25"/>
  <c r="Q136" i="25"/>
  <c r="Q135" i="25"/>
  <c r="Q134" i="25"/>
  <c r="Q131" i="25"/>
  <c r="Q130" i="25"/>
  <c r="Q129" i="25"/>
  <c r="Q128" i="25"/>
  <c r="Q127" i="25"/>
  <c r="Q126" i="25"/>
  <c r="Q123" i="25"/>
  <c r="Q122" i="25"/>
  <c r="Q121" i="25"/>
  <c r="Q118" i="25"/>
  <c r="Q117" i="25"/>
  <c r="Q116" i="25"/>
  <c r="Q115" i="25"/>
  <c r="Q112" i="25"/>
  <c r="Q111" i="25"/>
  <c r="Q110" i="25"/>
  <c r="Q109" i="25"/>
  <c r="Q108" i="25"/>
  <c r="Q105" i="25"/>
  <c r="Q104" i="25"/>
  <c r="Q103" i="25"/>
  <c r="Q100" i="25"/>
  <c r="Q99" i="25"/>
  <c r="Q98" i="25"/>
  <c r="Q97" i="25"/>
  <c r="Q96" i="25"/>
  <c r="Q95" i="25"/>
  <c r="Q94" i="25"/>
  <c r="Q93" i="25"/>
  <c r="Q92" i="25"/>
  <c r="Q91" i="25"/>
  <c r="Q88" i="25"/>
  <c r="Q87" i="25"/>
  <c r="Q86" i="25"/>
  <c r="Q85" i="25"/>
  <c r="Q82" i="25"/>
  <c r="Q81" i="25"/>
  <c r="Q80" i="25"/>
  <c r="Q79" i="25"/>
  <c r="Q78" i="25"/>
  <c r="Q77" i="25"/>
  <c r="Q76" i="25"/>
  <c r="Q75" i="25"/>
  <c r="Q74" i="25"/>
  <c r="Q71" i="25"/>
  <c r="Q70" i="25"/>
  <c r="Q69" i="25"/>
  <c r="Q68" i="25"/>
  <c r="Q67" i="25"/>
  <c r="Q66" i="25"/>
  <c r="Q65" i="25"/>
  <c r="Q64" i="25"/>
  <c r="Q63" i="25"/>
  <c r="Q60" i="25"/>
  <c r="Q59" i="25"/>
  <c r="Q58" i="25"/>
  <c r="Q57" i="25"/>
  <c r="Q56" i="25"/>
  <c r="Q55" i="25"/>
  <c r="Q54" i="25"/>
  <c r="Q53" i="25"/>
  <c r="Q52" i="25"/>
  <c r="Q51" i="25"/>
  <c r="Q42" i="25"/>
  <c r="Q41" i="25"/>
  <c r="Q40" i="25"/>
  <c r="Q31" i="25"/>
  <c r="Q30" i="25"/>
  <c r="Q14" i="25"/>
  <c r="Q13" i="25"/>
  <c r="Q12" i="25"/>
  <c r="Q11" i="25"/>
  <c r="Q10" i="25"/>
  <c r="Q9" i="25"/>
  <c r="Q8" i="25"/>
  <c r="S374" i="40"/>
  <c r="S373" i="40"/>
  <c r="S372" i="40"/>
  <c r="S371" i="40"/>
  <c r="S370" i="40"/>
  <c r="S369" i="40"/>
  <c r="S368" i="40"/>
  <c r="S367" i="40"/>
  <c r="S366" i="40"/>
  <c r="S365" i="40"/>
  <c r="S364" i="40"/>
  <c r="AM374" i="40"/>
  <c r="AM373" i="40"/>
  <c r="AM372" i="40"/>
  <c r="AM371" i="40"/>
  <c r="AM370" i="40"/>
  <c r="AM369" i="40"/>
  <c r="AM368" i="40"/>
  <c r="AM367" i="40"/>
  <c r="AM366" i="40"/>
  <c r="AM365" i="40"/>
  <c r="AM364" i="40"/>
  <c r="S357" i="40"/>
  <c r="J357" i="40"/>
  <c r="S356" i="40"/>
  <c r="J356" i="40"/>
  <c r="S355" i="40"/>
  <c r="J355" i="40"/>
  <c r="S354" i="40"/>
  <c r="J354" i="40"/>
  <c r="S353" i="40"/>
  <c r="J353" i="40"/>
  <c r="S352" i="40"/>
  <c r="J352" i="40"/>
  <c r="S351" i="40"/>
  <c r="J351" i="40"/>
  <c r="S350" i="40"/>
  <c r="J350" i="40"/>
  <c r="S349" i="40"/>
  <c r="J349" i="40"/>
  <c r="S348" i="40"/>
  <c r="J348" i="40"/>
  <c r="S347" i="40"/>
  <c r="J347" i="40"/>
  <c r="S340" i="40"/>
  <c r="S339" i="40"/>
  <c r="S338" i="40"/>
  <c r="S337" i="40"/>
  <c r="S336" i="40"/>
  <c r="S335" i="40"/>
  <c r="S334" i="40"/>
  <c r="S333" i="40"/>
  <c r="S332" i="40"/>
  <c r="S331" i="40"/>
  <c r="S330" i="40"/>
  <c r="AM340" i="40"/>
  <c r="AM339" i="40"/>
  <c r="AM338" i="40"/>
  <c r="AM337" i="40"/>
  <c r="AM336" i="40"/>
  <c r="AM335" i="40"/>
  <c r="AM334" i="40"/>
  <c r="AM333" i="40"/>
  <c r="AM332" i="40"/>
  <c r="AM331" i="40"/>
  <c r="AM330" i="40"/>
  <c r="AM323" i="40"/>
  <c r="AG323" i="40"/>
  <c r="AM322" i="40"/>
  <c r="AG322" i="40"/>
  <c r="AM321" i="40"/>
  <c r="AG321" i="40"/>
  <c r="AM320" i="40"/>
  <c r="AG320" i="40"/>
  <c r="AM319" i="40"/>
  <c r="AG319" i="40"/>
  <c r="AM318" i="40"/>
  <c r="AG318" i="40"/>
  <c r="AM317" i="40"/>
  <c r="AG317" i="40"/>
  <c r="AM316" i="40"/>
  <c r="AG316" i="40"/>
  <c r="AM315" i="40"/>
  <c r="AG315" i="40"/>
  <c r="AM314" i="40"/>
  <c r="AG314" i="40"/>
  <c r="AM313" i="40"/>
  <c r="AG313" i="40"/>
  <c r="S323" i="40"/>
  <c r="J323" i="40"/>
  <c r="G323" i="40"/>
  <c r="S322" i="40"/>
  <c r="J322" i="40"/>
  <c r="G322" i="40"/>
  <c r="S321" i="40"/>
  <c r="J321" i="40"/>
  <c r="G321" i="40"/>
  <c r="S320" i="40"/>
  <c r="J320" i="40"/>
  <c r="G320" i="40"/>
  <c r="S319" i="40"/>
  <c r="J319" i="40"/>
  <c r="G319" i="40"/>
  <c r="S318" i="40"/>
  <c r="J318" i="40"/>
  <c r="G318" i="40"/>
  <c r="S317" i="40"/>
  <c r="J317" i="40"/>
  <c r="G317" i="40"/>
  <c r="S316" i="40"/>
  <c r="J316" i="40"/>
  <c r="G316" i="40"/>
  <c r="S315" i="40"/>
  <c r="J315" i="40"/>
  <c r="G315" i="40"/>
  <c r="S314" i="40"/>
  <c r="J314" i="40"/>
  <c r="G314" i="40"/>
  <c r="S313" i="40"/>
  <c r="J313" i="40"/>
  <c r="G313" i="40"/>
  <c r="S289" i="40"/>
  <c r="S288" i="40"/>
  <c r="S287" i="40"/>
  <c r="S286" i="40"/>
  <c r="S285" i="40"/>
  <c r="S284" i="40"/>
  <c r="S283" i="40"/>
  <c r="S282" i="40"/>
  <c r="S281" i="40"/>
  <c r="S280" i="40"/>
  <c r="S279" i="40"/>
  <c r="S272" i="40"/>
  <c r="S271" i="40"/>
  <c r="S270" i="40"/>
  <c r="S269" i="40"/>
  <c r="S268" i="40"/>
  <c r="S267" i="40"/>
  <c r="S266" i="40"/>
  <c r="S265" i="40"/>
  <c r="S264" i="40"/>
  <c r="S263" i="40"/>
  <c r="S262" i="40"/>
  <c r="AM272" i="40"/>
  <c r="AJ272" i="40"/>
  <c r="AG272" i="40"/>
  <c r="AD272" i="40"/>
  <c r="AD394" i="40" s="1"/>
  <c r="AM271" i="40"/>
  <c r="AM270" i="40"/>
  <c r="AM269" i="40"/>
  <c r="AM268" i="40"/>
  <c r="AM267" i="40"/>
  <c r="AM266" i="40"/>
  <c r="AM265" i="40"/>
  <c r="AM264" i="40"/>
  <c r="AM263" i="40"/>
  <c r="AM262" i="40"/>
  <c r="AM255" i="40"/>
  <c r="AJ255" i="40"/>
  <c r="AJ394" i="40" s="1"/>
  <c r="AG255" i="40"/>
  <c r="AM254" i="40"/>
  <c r="AJ254" i="40"/>
  <c r="AJ393" i="40" s="1"/>
  <c r="AG254" i="40"/>
  <c r="AM253" i="40"/>
  <c r="AJ253" i="40"/>
  <c r="AJ392" i="40" s="1"/>
  <c r="AG253" i="40"/>
  <c r="AG392" i="40" s="1"/>
  <c r="AM252" i="40"/>
  <c r="AJ252" i="40"/>
  <c r="AJ391" i="40" s="1"/>
  <c r="AG252" i="40"/>
  <c r="AM251" i="40"/>
  <c r="AJ251" i="40"/>
  <c r="AJ390" i="40" s="1"/>
  <c r="AG251" i="40"/>
  <c r="AG390" i="40" s="1"/>
  <c r="AM250" i="40"/>
  <c r="AJ250" i="40"/>
  <c r="AJ389" i="40" s="1"/>
  <c r="AG250" i="40"/>
  <c r="AM249" i="40"/>
  <c r="AJ249" i="40"/>
  <c r="AJ388" i="40" s="1"/>
  <c r="AG249" i="40"/>
  <c r="AG388" i="40" s="1"/>
  <c r="AM248" i="40"/>
  <c r="AJ248" i="40"/>
  <c r="AJ387" i="40" s="1"/>
  <c r="AG248" i="40"/>
  <c r="AM247" i="40"/>
  <c r="AJ247" i="40"/>
  <c r="AJ386" i="40" s="1"/>
  <c r="AG247" i="40"/>
  <c r="AG386" i="40" s="1"/>
  <c r="AM246" i="40"/>
  <c r="AJ246" i="40"/>
  <c r="AJ385" i="40" s="1"/>
  <c r="AG246" i="40"/>
  <c r="AM245" i="40"/>
  <c r="AJ245" i="40"/>
  <c r="AJ384" i="40" s="1"/>
  <c r="AG245" i="40"/>
  <c r="AG384" i="40" s="1"/>
  <c r="S255" i="40"/>
  <c r="J255" i="40"/>
  <c r="G255" i="40"/>
  <c r="S254" i="40"/>
  <c r="J254" i="40"/>
  <c r="G254" i="40"/>
  <c r="S253" i="40"/>
  <c r="J253" i="40"/>
  <c r="G253" i="40"/>
  <c r="S252" i="40"/>
  <c r="J252" i="40"/>
  <c r="G252" i="40"/>
  <c r="S251" i="40"/>
  <c r="J251" i="40"/>
  <c r="G251" i="40"/>
  <c r="S250" i="40"/>
  <c r="J250" i="40"/>
  <c r="G250" i="40"/>
  <c r="S249" i="40"/>
  <c r="J249" i="40"/>
  <c r="G249" i="40"/>
  <c r="S248" i="40"/>
  <c r="J248" i="40"/>
  <c r="G248" i="40"/>
  <c r="S247" i="40"/>
  <c r="J247" i="40"/>
  <c r="G247" i="40"/>
  <c r="S246" i="40"/>
  <c r="J246" i="40"/>
  <c r="G246" i="40"/>
  <c r="S245" i="40"/>
  <c r="J245" i="40"/>
  <c r="G245" i="40"/>
  <c r="S238" i="40"/>
  <c r="J238" i="40"/>
  <c r="S237" i="40"/>
  <c r="J237" i="40"/>
  <c r="S236" i="40"/>
  <c r="J236" i="40"/>
  <c r="S235" i="40"/>
  <c r="J235" i="40"/>
  <c r="S234" i="40"/>
  <c r="J234" i="40"/>
  <c r="S233" i="40"/>
  <c r="J233" i="40"/>
  <c r="S232" i="40"/>
  <c r="J232" i="40"/>
  <c r="S231" i="40"/>
  <c r="J231" i="40"/>
  <c r="S230" i="40"/>
  <c r="J230" i="40"/>
  <c r="S229" i="40"/>
  <c r="J229" i="40"/>
  <c r="S228" i="40"/>
  <c r="J228" i="40"/>
  <c r="AM238" i="40"/>
  <c r="AY238" i="40" s="1"/>
  <c r="AM237" i="40"/>
  <c r="AY237" i="40" s="1"/>
  <c r="AM236" i="40"/>
  <c r="AY236" i="40" s="1"/>
  <c r="AM235" i="40"/>
  <c r="AY235" i="40" s="1"/>
  <c r="AM234" i="40"/>
  <c r="AY234" i="40" s="1"/>
  <c r="AM233" i="40"/>
  <c r="AY233" i="40" s="1"/>
  <c r="AM232" i="40"/>
  <c r="AY232" i="40" s="1"/>
  <c r="AM231" i="40"/>
  <c r="AY231" i="40" s="1"/>
  <c r="AM230" i="40"/>
  <c r="AY230" i="40" s="1"/>
  <c r="AM229" i="40"/>
  <c r="AY229" i="40" s="1"/>
  <c r="AM228" i="40"/>
  <c r="S221" i="40"/>
  <c r="S220" i="40"/>
  <c r="S219" i="40"/>
  <c r="S218" i="40"/>
  <c r="S217" i="40"/>
  <c r="S216" i="40"/>
  <c r="S215" i="40"/>
  <c r="S214" i="40"/>
  <c r="S213" i="40"/>
  <c r="S212" i="40"/>
  <c r="S211" i="40"/>
  <c r="S204" i="40"/>
  <c r="S203" i="40"/>
  <c r="S202" i="40"/>
  <c r="S201" i="40"/>
  <c r="S200" i="40"/>
  <c r="S199" i="40"/>
  <c r="S198" i="40"/>
  <c r="S197" i="40"/>
  <c r="S196" i="40"/>
  <c r="S195" i="40"/>
  <c r="S194" i="40"/>
  <c r="S170" i="40"/>
  <c r="S169" i="40"/>
  <c r="S168" i="40"/>
  <c r="S167" i="40"/>
  <c r="S166" i="40"/>
  <c r="S165" i="40"/>
  <c r="S164" i="40"/>
  <c r="S163" i="40"/>
  <c r="S162" i="40"/>
  <c r="S161" i="40"/>
  <c r="S160" i="40"/>
  <c r="S136" i="40"/>
  <c r="J136" i="40"/>
  <c r="G136" i="40"/>
  <c r="D136" i="40"/>
  <c r="S135" i="40"/>
  <c r="S134" i="40"/>
  <c r="S133" i="40"/>
  <c r="S132" i="40"/>
  <c r="S131" i="40"/>
  <c r="S130" i="40"/>
  <c r="S129" i="40"/>
  <c r="S128" i="40"/>
  <c r="S127" i="40"/>
  <c r="S126" i="40"/>
  <c r="S68" i="40"/>
  <c r="S67" i="40"/>
  <c r="S66" i="40"/>
  <c r="S65" i="40"/>
  <c r="S64" i="40"/>
  <c r="S63" i="40"/>
  <c r="S62" i="40"/>
  <c r="S61" i="40"/>
  <c r="S60" i="40"/>
  <c r="S59" i="40"/>
  <c r="S58" i="40"/>
  <c r="AM68" i="40"/>
  <c r="AM67" i="40"/>
  <c r="AM66" i="40"/>
  <c r="AM65" i="40"/>
  <c r="AM64" i="40"/>
  <c r="AM63" i="40"/>
  <c r="AM62" i="40"/>
  <c r="AM61" i="40"/>
  <c r="AM60" i="40"/>
  <c r="AM59" i="40"/>
  <c r="AM58" i="40"/>
  <c r="S34" i="40"/>
  <c r="S33" i="40"/>
  <c r="S32" i="40"/>
  <c r="S31" i="40"/>
  <c r="S30" i="40"/>
  <c r="S29" i="40"/>
  <c r="S28" i="40"/>
  <c r="S27" i="40"/>
  <c r="S26" i="40"/>
  <c r="S25" i="40"/>
  <c r="S24" i="40"/>
  <c r="AM17" i="40"/>
  <c r="AM16" i="40"/>
  <c r="AM15" i="40"/>
  <c r="AM14" i="40"/>
  <c r="AM13" i="40"/>
  <c r="AM12" i="40"/>
  <c r="AM11" i="40"/>
  <c r="AM10" i="40"/>
  <c r="AM9" i="40"/>
  <c r="AM8" i="40"/>
  <c r="AM7" i="40"/>
  <c r="E124" i="30"/>
  <c r="E123" i="30"/>
  <c r="E122" i="30"/>
  <c r="AI255" i="7"/>
  <c r="AI248" i="7"/>
  <c r="AF248" i="7"/>
  <c r="O248" i="7"/>
  <c r="L255" i="7"/>
  <c r="L248" i="7"/>
  <c r="I255" i="7"/>
  <c r="I254" i="7"/>
  <c r="I248" i="7"/>
  <c r="F255" i="7"/>
  <c r="F248" i="7"/>
  <c r="H212" i="44"/>
  <c r="H211" i="44"/>
  <c r="H210" i="44"/>
  <c r="H209" i="44"/>
  <c r="H192" i="44"/>
  <c r="E192" i="44"/>
  <c r="H191" i="44"/>
  <c r="E191" i="44"/>
  <c r="H190" i="44"/>
  <c r="E190" i="44"/>
  <c r="H189" i="44"/>
  <c r="E189" i="44"/>
  <c r="H182" i="44"/>
  <c r="E182" i="44"/>
  <c r="H181" i="44"/>
  <c r="E181" i="44"/>
  <c r="H180" i="44"/>
  <c r="E180" i="44"/>
  <c r="H179" i="44"/>
  <c r="E179" i="44"/>
  <c r="H122" i="44"/>
  <c r="E122" i="44"/>
  <c r="H121" i="44"/>
  <c r="E121" i="44"/>
  <c r="H120" i="44"/>
  <c r="E120" i="44"/>
  <c r="H119" i="44"/>
  <c r="E119" i="44"/>
  <c r="H92" i="44"/>
  <c r="E92" i="44"/>
  <c r="H91" i="44"/>
  <c r="E91" i="44"/>
  <c r="H90" i="44"/>
  <c r="E90" i="44"/>
  <c r="H89" i="44"/>
  <c r="E89" i="44"/>
  <c r="H72" i="44"/>
  <c r="E72" i="44"/>
  <c r="H71" i="44"/>
  <c r="E71" i="44"/>
  <c r="H70" i="44"/>
  <c r="E70" i="44"/>
  <c r="H69" i="44"/>
  <c r="E69" i="44"/>
  <c r="H62" i="44"/>
  <c r="E62" i="44"/>
  <c r="H61" i="44"/>
  <c r="E61" i="44"/>
  <c r="H60" i="44"/>
  <c r="E60" i="44"/>
  <c r="H59" i="44"/>
  <c r="E59" i="44"/>
  <c r="H31" i="44"/>
  <c r="E31" i="44"/>
  <c r="H30" i="44"/>
  <c r="E30" i="44"/>
  <c r="H383" i="27"/>
  <c r="H382" i="27"/>
  <c r="H381" i="27"/>
  <c r="H380" i="27"/>
  <c r="K383" i="27"/>
  <c r="K382" i="27"/>
  <c r="K381" i="27"/>
  <c r="K380" i="27"/>
  <c r="N383" i="27"/>
  <c r="N382" i="27"/>
  <c r="N381" i="27"/>
  <c r="N380" i="27"/>
  <c r="Z328" i="27"/>
  <c r="Z327" i="27"/>
  <c r="Z326" i="27"/>
  <c r="N179" i="27"/>
  <c r="N180" i="27"/>
  <c r="N181" i="27"/>
  <c r="N182" i="27"/>
  <c r="N183" i="27"/>
  <c r="N184" i="27"/>
  <c r="N185" i="27"/>
  <c r="H167" i="27"/>
  <c r="Z167" i="27" s="1"/>
  <c r="H166" i="27"/>
  <c r="Z166" i="27" s="1"/>
  <c r="H165" i="27"/>
  <c r="Z165" i="27" s="1"/>
  <c r="H164" i="27"/>
  <c r="Z164" i="27" s="1"/>
  <c r="H163" i="27"/>
  <c r="Z163" i="27" s="1"/>
  <c r="H162" i="27"/>
  <c r="Z162" i="27" s="1"/>
  <c r="H161" i="27"/>
  <c r="Z161" i="27" s="1"/>
  <c r="H160" i="27"/>
  <c r="Z160" i="27" s="1"/>
  <c r="N150" i="27"/>
  <c r="N149" i="27"/>
  <c r="N148" i="27"/>
  <c r="N122" i="27"/>
  <c r="N121" i="27"/>
  <c r="N120" i="27"/>
  <c r="D14" i="32"/>
  <c r="D13" i="32"/>
  <c r="D12" i="32"/>
  <c r="D11" i="32"/>
  <c r="D10" i="32"/>
  <c r="D9" i="32"/>
  <c r="D8" i="32"/>
  <c r="D7" i="32"/>
  <c r="D174" i="32"/>
  <c r="D173" i="32"/>
  <c r="D172" i="32"/>
  <c r="D171" i="32"/>
  <c r="D170" i="32"/>
  <c r="D169" i="32"/>
  <c r="D168" i="32"/>
  <c r="D167" i="32"/>
  <c r="D147" i="58"/>
  <c r="D146" i="58"/>
  <c r="D145" i="58"/>
  <c r="D144" i="58"/>
  <c r="D143" i="58"/>
  <c r="D142" i="58"/>
  <c r="D188" i="58"/>
  <c r="D187" i="58"/>
  <c r="D186" i="58"/>
  <c r="D185" i="58"/>
  <c r="D184" i="58"/>
  <c r="D183" i="58"/>
  <c r="X180" i="57"/>
  <c r="N154" i="27"/>
  <c r="N155" i="27"/>
  <c r="N156" i="27"/>
  <c r="N157" i="27"/>
  <c r="H384" i="28"/>
  <c r="H383" i="28"/>
  <c r="H382" i="28"/>
  <c r="H381" i="28"/>
  <c r="K384" i="28"/>
  <c r="K383" i="28"/>
  <c r="K382" i="28"/>
  <c r="K381" i="28"/>
  <c r="H329" i="28"/>
  <c r="H328" i="28"/>
  <c r="H327" i="28"/>
  <c r="AF197" i="28" s="1"/>
  <c r="K329" i="28"/>
  <c r="K328" i="28"/>
  <c r="K327" i="28"/>
  <c r="E31" i="28"/>
  <c r="E30" i="28"/>
  <c r="H31" i="28"/>
  <c r="H30" i="28"/>
  <c r="K31" i="28"/>
  <c r="K30" i="28"/>
  <c r="H123" i="28"/>
  <c r="H122" i="28"/>
  <c r="H121" i="28"/>
  <c r="K123" i="28"/>
  <c r="K122" i="28"/>
  <c r="K121" i="28"/>
  <c r="H151" i="28"/>
  <c r="H150" i="28"/>
  <c r="H149" i="28"/>
  <c r="K151" i="28"/>
  <c r="K150" i="28"/>
  <c r="K149" i="28"/>
  <c r="H168" i="28"/>
  <c r="H167" i="28"/>
  <c r="H166" i="28"/>
  <c r="H165" i="28"/>
  <c r="H164" i="28"/>
  <c r="H163" i="28"/>
  <c r="H162" i="28"/>
  <c r="H161" i="28"/>
  <c r="K168" i="28"/>
  <c r="K167" i="28"/>
  <c r="K166" i="28"/>
  <c r="K165" i="28"/>
  <c r="K164" i="28"/>
  <c r="K163" i="28"/>
  <c r="K162" i="28"/>
  <c r="K161" i="28"/>
  <c r="E109" i="28"/>
  <c r="E110" i="28"/>
  <c r="E111" i="28"/>
  <c r="E112" i="28"/>
  <c r="AB184" i="28"/>
  <c r="AD184" i="28"/>
  <c r="AE184" i="28"/>
  <c r="AG184" i="28"/>
  <c r="AH184" i="28"/>
  <c r="AJ184" i="28"/>
  <c r="AK184" i="28"/>
  <c r="AB185" i="28"/>
  <c r="AD185" i="28"/>
  <c r="AE185" i="28"/>
  <c r="AG185" i="28"/>
  <c r="AH185" i="28"/>
  <c r="AJ185" i="28"/>
  <c r="AK185" i="28"/>
  <c r="AB186" i="28"/>
  <c r="AD186" i="28"/>
  <c r="AE186" i="28"/>
  <c r="AG186" i="28"/>
  <c r="AH186" i="28"/>
  <c r="AJ186" i="28"/>
  <c r="AK186" i="28"/>
  <c r="AB187" i="28"/>
  <c r="AD187" i="28"/>
  <c r="AE187" i="28"/>
  <c r="AG187" i="28"/>
  <c r="AH187" i="28"/>
  <c r="AJ187" i="28"/>
  <c r="AK187" i="28"/>
  <c r="AB188" i="28"/>
  <c r="AD188" i="28"/>
  <c r="AE188" i="28"/>
  <c r="AG188" i="28"/>
  <c r="AH188" i="28"/>
  <c r="AJ188" i="28"/>
  <c r="AK188" i="28"/>
  <c r="AB189" i="28"/>
  <c r="AD189" i="28"/>
  <c r="AE189" i="28"/>
  <c r="AG189" i="28"/>
  <c r="AH189" i="28"/>
  <c r="AJ189" i="28"/>
  <c r="AK189" i="28"/>
  <c r="AB190" i="28"/>
  <c r="AD190" i="28"/>
  <c r="AE190" i="28"/>
  <c r="AG190" i="28"/>
  <c r="AH190" i="28"/>
  <c r="AJ190" i="28"/>
  <c r="AK190" i="28"/>
  <c r="AB191" i="28"/>
  <c r="AD191" i="28"/>
  <c r="AE191" i="28"/>
  <c r="AG191" i="28"/>
  <c r="AH191" i="28"/>
  <c r="AJ191" i="28"/>
  <c r="AK191" i="28"/>
  <c r="AB192" i="28"/>
  <c r="AD192" i="28"/>
  <c r="AE192" i="28"/>
  <c r="AG192" i="28"/>
  <c r="AH192" i="28"/>
  <c r="AJ192" i="28"/>
  <c r="AK192" i="28"/>
  <c r="AB193" i="28"/>
  <c r="AD193" i="28"/>
  <c r="AE193" i="28"/>
  <c r="AG193" i="28"/>
  <c r="AH193" i="28"/>
  <c r="AJ193" i="28"/>
  <c r="AK193" i="28"/>
  <c r="AB194" i="28"/>
  <c r="AD194" i="28"/>
  <c r="AE194" i="28"/>
  <c r="AG194" i="28"/>
  <c r="AH194" i="28"/>
  <c r="AJ194" i="28"/>
  <c r="AK194" i="28"/>
  <c r="AB195" i="28"/>
  <c r="AD195" i="28"/>
  <c r="AE195" i="28"/>
  <c r="AG195" i="28"/>
  <c r="AH195" i="28"/>
  <c r="AJ195" i="28"/>
  <c r="AK195" i="28"/>
  <c r="AB196" i="28"/>
  <c r="AD196" i="28"/>
  <c r="AE196" i="28"/>
  <c r="AG196" i="28"/>
  <c r="AH196" i="28"/>
  <c r="AJ196" i="28"/>
  <c r="AK196" i="28"/>
  <c r="AB197" i="28"/>
  <c r="AC197" i="28"/>
  <c r="AD197" i="28"/>
  <c r="AE197" i="28"/>
  <c r="AG197" i="28"/>
  <c r="AH197" i="28"/>
  <c r="AI197" i="28"/>
  <c r="AJ197" i="28"/>
  <c r="AK197" i="28"/>
  <c r="AB198" i="28"/>
  <c r="AD198" i="28"/>
  <c r="AE198" i="28"/>
  <c r="AG198" i="28"/>
  <c r="AH198" i="28"/>
  <c r="AJ198" i="28"/>
  <c r="AK198" i="28"/>
  <c r="AB199" i="28"/>
  <c r="AD199" i="28"/>
  <c r="AE199" i="28"/>
  <c r="AG199" i="28"/>
  <c r="AH199" i="28"/>
  <c r="AJ199" i="28"/>
  <c r="AK199" i="28"/>
  <c r="AB200" i="28"/>
  <c r="AD200" i="28"/>
  <c r="AE200" i="28"/>
  <c r="AG200" i="28"/>
  <c r="AH200" i="28"/>
  <c r="AJ200" i="28"/>
  <c r="AK200" i="28"/>
  <c r="AV134" i="40"/>
  <c r="AY134" i="40" s="1"/>
  <c r="AV135" i="40"/>
  <c r="AY135" i="40" s="1"/>
  <c r="AV271" i="40"/>
  <c r="AV270" i="40"/>
  <c r="AV269" i="40"/>
  <c r="AV268" i="40"/>
  <c r="AV267" i="40"/>
  <c r="AV266" i="40"/>
  <c r="AV265" i="40"/>
  <c r="AV264" i="40"/>
  <c r="AV263" i="40"/>
  <c r="AV262" i="40"/>
  <c r="BA66" i="25" l="1"/>
  <c r="BG71" i="25"/>
  <c r="BG78" i="25"/>
  <c r="BC86" i="25"/>
  <c r="Y265" i="31"/>
  <c r="Y269" i="31"/>
  <c r="Y273" i="31"/>
  <c r="X325" i="25"/>
  <c r="BI50" i="25" s="1"/>
  <c r="X330" i="25"/>
  <c r="BI51" i="25" s="1"/>
  <c r="BD86" i="25"/>
  <c r="AM384" i="40"/>
  <c r="AM392" i="40"/>
  <c r="AG385" i="40"/>
  <c r="AG393" i="40"/>
  <c r="AZ65" i="25"/>
  <c r="AZ66" i="25"/>
  <c r="BG70" i="25"/>
  <c r="BD76" i="25"/>
  <c r="BF78" i="25"/>
  <c r="BC85" i="25"/>
  <c r="V209" i="31"/>
  <c r="BF70" i="25"/>
  <c r="BC76" i="25"/>
  <c r="BC84" i="25"/>
  <c r="BA85" i="25"/>
  <c r="BH71" i="25"/>
  <c r="BF69" i="25"/>
  <c r="BA74" i="25"/>
  <c r="BC75" i="25"/>
  <c r="BA83" i="25"/>
  <c r="BA84" i="25"/>
  <c r="BB68" i="27"/>
  <c r="BD69" i="25"/>
  <c r="AZ73" i="25"/>
  <c r="AZ74" i="25"/>
  <c r="BA75" i="25"/>
  <c r="BA82" i="25"/>
  <c r="AZ83" i="25"/>
  <c r="Y124" i="25"/>
  <c r="BJ22" i="25" s="1"/>
  <c r="BF77" i="25"/>
  <c r="AG389" i="40"/>
  <c r="BD68" i="25"/>
  <c r="AZ81" i="25"/>
  <c r="AZ82" i="25"/>
  <c r="N338" i="31"/>
  <c r="X338" i="31" s="1"/>
  <c r="AM393" i="40"/>
  <c r="AM391" i="40"/>
  <c r="S239" i="40"/>
  <c r="AG394" i="40"/>
  <c r="BA24" i="7"/>
  <c r="AI32" i="7"/>
  <c r="BC81" i="25"/>
  <c r="Y349" i="25"/>
  <c r="BJ53" i="25" s="1"/>
  <c r="AM385" i="40"/>
  <c r="BD66" i="25"/>
  <c r="BC73" i="25"/>
  <c r="BD83" i="25"/>
  <c r="AM389" i="40"/>
  <c r="AM394" i="40"/>
  <c r="BM394" i="40" s="1"/>
  <c r="AG387" i="40"/>
  <c r="AG391" i="40"/>
  <c r="BC65" i="25"/>
  <c r="BG68" i="25"/>
  <c r="BA72" i="25"/>
  <c r="BG76" i="25"/>
  <c r="Y264" i="31"/>
  <c r="Y266" i="31"/>
  <c r="Y268" i="31"/>
  <c r="Y270" i="31"/>
  <c r="Y272" i="31"/>
  <c r="Y274" i="31"/>
  <c r="Y276" i="31"/>
  <c r="AY52" i="40"/>
  <c r="BA31" i="7"/>
  <c r="BA29" i="7"/>
  <c r="BA27" i="7"/>
  <c r="AG395" i="40"/>
  <c r="AJ395" i="40"/>
  <c r="AM387" i="40"/>
  <c r="AU32" i="7"/>
  <c r="AX32" i="7"/>
  <c r="X213" i="25"/>
  <c r="AD395" i="40"/>
  <c r="AS395" i="40"/>
  <c r="AM388" i="40"/>
  <c r="BA30" i="7"/>
  <c r="Y213" i="25"/>
  <c r="X49" i="25"/>
  <c r="BI13" i="25" s="1"/>
  <c r="X61" i="25"/>
  <c r="BI14" i="25" s="1"/>
  <c r="X89" i="25"/>
  <c r="BI17" i="25" s="1"/>
  <c r="X101" i="25"/>
  <c r="BI18" i="25" s="1"/>
  <c r="Z213" i="25"/>
  <c r="BD65" i="27"/>
  <c r="AP395" i="40"/>
  <c r="AM390" i="40"/>
  <c r="AY270" i="40"/>
  <c r="Y338" i="31"/>
  <c r="Z212" i="27"/>
  <c r="X72" i="25"/>
  <c r="BI15" i="25" s="1"/>
  <c r="X113" i="25"/>
  <c r="BI20" i="25" s="1"/>
  <c r="X138" i="25"/>
  <c r="BI24" i="25" s="1"/>
  <c r="AM386" i="40"/>
  <c r="AY266" i="40"/>
  <c r="AR32" i="7"/>
  <c r="BA26" i="7"/>
  <c r="X28" i="25"/>
  <c r="BI9" i="25" s="1"/>
  <c r="X38" i="25"/>
  <c r="BI11" i="25" s="1"/>
  <c r="X147" i="25"/>
  <c r="BI25" i="25" s="1"/>
  <c r="S205" i="40"/>
  <c r="AM239" i="40"/>
  <c r="AY228" i="40"/>
  <c r="AY267" i="40"/>
  <c r="Q279" i="25"/>
  <c r="BB45" i="25" s="1"/>
  <c r="Q310" i="25"/>
  <c r="BB48" i="25" s="1"/>
  <c r="Q373" i="25"/>
  <c r="BB55" i="25" s="1"/>
  <c r="Q379" i="25"/>
  <c r="BB56" i="25" s="1"/>
  <c r="AY32" i="7"/>
  <c r="BC69" i="25"/>
  <c r="BC77" i="25"/>
  <c r="BH81" i="25"/>
  <c r="X385" i="25"/>
  <c r="BI57" i="25" s="1"/>
  <c r="BP392" i="40"/>
  <c r="M395" i="40"/>
  <c r="BM387" i="40"/>
  <c r="S69" i="40"/>
  <c r="AY268" i="40"/>
  <c r="S273" i="40"/>
  <c r="AF32" i="7"/>
  <c r="BA68" i="25"/>
  <c r="X119" i="25"/>
  <c r="BI21" i="25" s="1"/>
  <c r="X363" i="25"/>
  <c r="BI54" i="25" s="1"/>
  <c r="BI83" i="25" s="1"/>
  <c r="X373" i="25"/>
  <c r="BI55" i="25" s="1"/>
  <c r="Y52" i="40"/>
  <c r="P395" i="40"/>
  <c r="BP384" i="40"/>
  <c r="BC65" i="27"/>
  <c r="H384" i="27"/>
  <c r="J256" i="40"/>
  <c r="AY269" i="40"/>
  <c r="S324" i="40"/>
  <c r="S341" i="40"/>
  <c r="BA76" i="25"/>
  <c r="Y89" i="25"/>
  <c r="BJ17" i="25" s="1"/>
  <c r="Y101" i="25"/>
  <c r="BJ18" i="25" s="1"/>
  <c r="Y113" i="25"/>
  <c r="BJ20" i="25" s="1"/>
  <c r="X279" i="25"/>
  <c r="BI45" i="25" s="1"/>
  <c r="BD64" i="27"/>
  <c r="BD86" i="27" s="1"/>
  <c r="BD28" i="27"/>
  <c r="BE70" i="27"/>
  <c r="BA64" i="27"/>
  <c r="BA86" i="27" s="1"/>
  <c r="BA28" i="27"/>
  <c r="BH65" i="25"/>
  <c r="X32" i="25"/>
  <c r="BG72" i="25"/>
  <c r="BH73" i="25"/>
  <c r="AZ75" i="25"/>
  <c r="BC64" i="27"/>
  <c r="BC28" i="27"/>
  <c r="J239" i="40"/>
  <c r="AM375" i="40"/>
  <c r="D148" i="58"/>
  <c r="S137" i="40"/>
  <c r="S171" i="40"/>
  <c r="AM256" i="40"/>
  <c r="AY263" i="40"/>
  <c r="AY271" i="40"/>
  <c r="S290" i="40"/>
  <c r="Q363" i="25"/>
  <c r="BB54" i="25" s="1"/>
  <c r="Q385" i="25"/>
  <c r="BB57" i="25" s="1"/>
  <c r="AL32" i="7"/>
  <c r="AO32" i="7"/>
  <c r="BF71" i="25"/>
  <c r="BE36" i="27"/>
  <c r="BE57" i="27" s="1"/>
  <c r="T385" i="27"/>
  <c r="BP388" i="40"/>
  <c r="N151" i="27"/>
  <c r="BM391" i="40"/>
  <c r="S222" i="40"/>
  <c r="AY264" i="40"/>
  <c r="X124" i="25"/>
  <c r="BI22" i="25" s="1"/>
  <c r="AZ64" i="27"/>
  <c r="AZ86" i="27" s="1"/>
  <c r="AZ28" i="27"/>
  <c r="BI84" i="25"/>
  <c r="S256" i="40"/>
  <c r="D189" i="58"/>
  <c r="AM69" i="40"/>
  <c r="AY265" i="40"/>
  <c r="S358" i="40"/>
  <c r="S375" i="40"/>
  <c r="BD70" i="25"/>
  <c r="Y15" i="25"/>
  <c r="BJ7" i="25" s="1"/>
  <c r="Y20" i="25"/>
  <c r="BJ8" i="25" s="1"/>
  <c r="Y106" i="25"/>
  <c r="BJ19" i="25" s="1"/>
  <c r="Y119" i="25"/>
  <c r="BJ21" i="25" s="1"/>
  <c r="X251" i="25"/>
  <c r="BI43" i="25" s="1"/>
  <c r="BB36" i="27"/>
  <c r="BB57" i="27" s="1"/>
  <c r="Q385" i="27"/>
  <c r="BB70" i="27"/>
  <c r="AY262" i="40"/>
  <c r="AM273" i="40"/>
  <c r="BI10" i="25"/>
  <c r="V32" i="28"/>
  <c r="S35" i="40"/>
  <c r="AM307" i="40"/>
  <c r="BG84" i="25"/>
  <c r="J358" i="40"/>
  <c r="Q19" i="27"/>
  <c r="T19" i="27"/>
  <c r="Z329" i="27"/>
  <c r="N123" i="27"/>
  <c r="X379" i="25"/>
  <c r="BI56" i="25" s="1"/>
  <c r="Y379" i="25"/>
  <c r="BJ56" i="25" s="1"/>
  <c r="X159" i="25"/>
  <c r="BI27" i="25" s="1"/>
  <c r="BM384" i="40"/>
  <c r="BM388" i="40"/>
  <c r="BM392" i="40"/>
  <c r="AM18" i="40"/>
  <c r="BM386" i="40"/>
  <c r="BM385" i="40"/>
  <c r="BM389" i="40"/>
  <c r="BM393" i="40"/>
  <c r="N384" i="27"/>
  <c r="K384" i="27"/>
  <c r="Y363" i="25"/>
  <c r="BJ54" i="25" s="1"/>
  <c r="BF83" i="25"/>
  <c r="Y147" i="25"/>
  <c r="BJ25" i="25" s="1"/>
  <c r="BM390" i="40"/>
  <c r="BD82" i="25"/>
  <c r="X349" i="25"/>
  <c r="BI53" i="25" s="1"/>
  <c r="BI82" i="25" s="1"/>
  <c r="Y330" i="25"/>
  <c r="BJ51" i="25" s="1"/>
  <c r="BJ80" i="25" s="1"/>
  <c r="BI80" i="25"/>
  <c r="D384" i="40"/>
  <c r="BD384" i="40" s="1"/>
  <c r="D385" i="40"/>
  <c r="BD385" i="40" s="1"/>
  <c r="D386" i="40"/>
  <c r="BD386" i="40" s="1"/>
  <c r="D387" i="40"/>
  <c r="BD387" i="40" s="1"/>
  <c r="D388" i="40"/>
  <c r="BD388" i="40" s="1"/>
  <c r="D389" i="40"/>
  <c r="BD389" i="40" s="1"/>
  <c r="D390" i="40"/>
  <c r="BD390" i="40" s="1"/>
  <c r="D391" i="40"/>
  <c r="BD391" i="40" s="1"/>
  <c r="D392" i="40"/>
  <c r="BD392" i="40" s="1"/>
  <c r="D393" i="40"/>
  <c r="G384" i="40"/>
  <c r="BG384" i="40" s="1"/>
  <c r="G388" i="40"/>
  <c r="BG388" i="40" s="1"/>
  <c r="G392" i="40"/>
  <c r="BG392" i="40" s="1"/>
  <c r="G385" i="40"/>
  <c r="BG385" i="40" s="1"/>
  <c r="G389" i="40"/>
  <c r="BG389" i="40" s="1"/>
  <c r="G393" i="40"/>
  <c r="BG393" i="40" s="1"/>
  <c r="G386" i="40"/>
  <c r="BG386" i="40" s="1"/>
  <c r="G390" i="40"/>
  <c r="BG390" i="40" s="1"/>
  <c r="G387" i="40"/>
  <c r="G391" i="40"/>
  <c r="BG79" i="25"/>
  <c r="J385" i="40"/>
  <c r="J387" i="40"/>
  <c r="J389" i="40"/>
  <c r="J391" i="40"/>
  <c r="J393" i="40"/>
  <c r="J384" i="40"/>
  <c r="J386" i="40"/>
  <c r="J388" i="40"/>
  <c r="J390" i="40"/>
  <c r="J392" i="40"/>
  <c r="BH78" i="25"/>
  <c r="BG73" i="25"/>
  <c r="BA73" i="25"/>
  <c r="X263" i="25"/>
  <c r="BI44" i="25" s="1"/>
  <c r="J394" i="40"/>
  <c r="J137" i="40"/>
  <c r="G394" i="40"/>
  <c r="G137" i="40"/>
  <c r="D394" i="40"/>
  <c r="BH70" i="25"/>
  <c r="Y241" i="25"/>
  <c r="BJ42" i="25" s="1"/>
  <c r="Y49" i="25"/>
  <c r="BJ13" i="25" s="1"/>
  <c r="Y223" i="25"/>
  <c r="BJ40" i="25" s="1"/>
  <c r="BI72" i="25"/>
  <c r="BG80" i="25"/>
  <c r="BA80" i="25"/>
  <c r="BF84" i="25"/>
  <c r="AZ84" i="25"/>
  <c r="BF85" i="25"/>
  <c r="AZ85" i="25"/>
  <c r="BD78" i="25"/>
  <c r="BF79" i="25"/>
  <c r="AZ79" i="25"/>
  <c r="X223" i="25"/>
  <c r="BI40" i="25" s="1"/>
  <c r="BI69" i="25" s="1"/>
  <c r="X241" i="25"/>
  <c r="BI42" i="25" s="1"/>
  <c r="BI71" i="25" s="1"/>
  <c r="X301" i="25"/>
  <c r="BI47" i="25" s="1"/>
  <c r="Q32" i="25"/>
  <c r="BB10" i="25" s="1"/>
  <c r="BG86" i="25"/>
  <c r="BA86" i="25"/>
  <c r="X83" i="25"/>
  <c r="BI16" i="25" s="1"/>
  <c r="Y251" i="25"/>
  <c r="BJ43" i="25" s="1"/>
  <c r="Y263" i="25"/>
  <c r="BJ44" i="25" s="1"/>
  <c r="Y288" i="25"/>
  <c r="BJ46" i="25" s="1"/>
  <c r="BJ75" i="25" s="1"/>
  <c r="Q72" i="25"/>
  <c r="BB15" i="25" s="1"/>
  <c r="Q138" i="25"/>
  <c r="BB24" i="25" s="1"/>
  <c r="Q147" i="25"/>
  <c r="BB25" i="25" s="1"/>
  <c r="Q20" i="25"/>
  <c r="BB8" i="25" s="1"/>
  <c r="Q49" i="25"/>
  <c r="BB13" i="25" s="1"/>
  <c r="Q61" i="25"/>
  <c r="BB14" i="25" s="1"/>
  <c r="Q89" i="25"/>
  <c r="BB17" i="25" s="1"/>
  <c r="Q101" i="25"/>
  <c r="BB18" i="25" s="1"/>
  <c r="Q106" i="25"/>
  <c r="BB19" i="25" s="1"/>
  <c r="Q119" i="25"/>
  <c r="BB21" i="25" s="1"/>
  <c r="Q124" i="25"/>
  <c r="BB22" i="25" s="1"/>
  <c r="Q132" i="25"/>
  <c r="BB23" i="25" s="1"/>
  <c r="N152" i="25"/>
  <c r="AY26" i="25" s="1"/>
  <c r="Q159" i="25"/>
  <c r="BB27" i="25" s="1"/>
  <c r="BB85" i="25" s="1"/>
  <c r="X230" i="25"/>
  <c r="BI41" i="25" s="1"/>
  <c r="X288" i="25"/>
  <c r="BI46" i="25" s="1"/>
  <c r="BI75" i="25" s="1"/>
  <c r="Q83" i="25"/>
  <c r="BB16" i="25" s="1"/>
  <c r="BB74" i="25" s="1"/>
  <c r="Q113" i="25"/>
  <c r="BB20" i="25" s="1"/>
  <c r="BB38" i="25"/>
  <c r="BB67" i="25" s="1"/>
  <c r="Q218" i="25"/>
  <c r="BB39" i="25" s="1"/>
  <c r="Q251" i="25"/>
  <c r="BB43" i="25" s="1"/>
  <c r="Q263" i="25"/>
  <c r="BB44" i="25" s="1"/>
  <c r="Q288" i="25"/>
  <c r="BB46" i="25" s="1"/>
  <c r="Q325" i="25"/>
  <c r="BB50" i="25" s="1"/>
  <c r="Q15" i="25"/>
  <c r="BB7" i="25" s="1"/>
  <c r="Q38" i="25"/>
  <c r="BB11" i="25" s="1"/>
  <c r="Q43" i="25"/>
  <c r="BB12" i="25" s="1"/>
  <c r="BB70" i="25" s="1"/>
  <c r="Q152" i="25"/>
  <c r="BB26" i="25" s="1"/>
  <c r="BB84" i="25" s="1"/>
  <c r="N159" i="25"/>
  <c r="AY27" i="25" s="1"/>
  <c r="Q169" i="25"/>
  <c r="BB28" i="25" s="1"/>
  <c r="BB86" i="25" s="1"/>
  <c r="X43" i="25"/>
  <c r="BI12" i="25" s="1"/>
  <c r="Y218" i="25"/>
  <c r="BJ39" i="25" s="1"/>
  <c r="Y230" i="25"/>
  <c r="BJ41" i="25" s="1"/>
  <c r="X319" i="25"/>
  <c r="BI49" i="25" s="1"/>
  <c r="BI78" i="25" s="1"/>
  <c r="X341" i="25"/>
  <c r="BI52" i="25" s="1"/>
  <c r="BI81" i="25" s="1"/>
  <c r="Y72" i="25"/>
  <c r="BJ15" i="25" s="1"/>
  <c r="Q319" i="25"/>
  <c r="BB49" i="25" s="1"/>
  <c r="BH58" i="25"/>
  <c r="Q330" i="25"/>
  <c r="BB51" i="25" s="1"/>
  <c r="Q349" i="25"/>
  <c r="BB53" i="25" s="1"/>
  <c r="W170" i="25"/>
  <c r="S170" i="25"/>
  <c r="O170" i="25"/>
  <c r="BI38" i="25"/>
  <c r="BI67" i="25" s="1"/>
  <c r="X218" i="25"/>
  <c r="BI39" i="25" s="1"/>
  <c r="Q187" i="25"/>
  <c r="BB36" i="25" s="1"/>
  <c r="Q194" i="25"/>
  <c r="BB37" i="25" s="1"/>
  <c r="Q223" i="25"/>
  <c r="BB40" i="25" s="1"/>
  <c r="Q241" i="25"/>
  <c r="BB42" i="25" s="1"/>
  <c r="Q301" i="25"/>
  <c r="BB47" i="25" s="1"/>
  <c r="AY51" i="25"/>
  <c r="Q341" i="25"/>
  <c r="BB52" i="25" s="1"/>
  <c r="BB81" i="25" s="1"/>
  <c r="BC58" i="25"/>
  <c r="AZ58" i="25"/>
  <c r="BA58" i="25"/>
  <c r="BH9" i="25"/>
  <c r="BG58" i="25"/>
  <c r="BD58" i="25"/>
  <c r="BF67" i="25"/>
  <c r="BG67" i="25"/>
  <c r="BF58" i="25"/>
  <c r="BA67" i="25"/>
  <c r="BA29" i="25"/>
  <c r="BC29" i="25"/>
  <c r="BC67" i="25"/>
  <c r="P170" i="25"/>
  <c r="Y28" i="25"/>
  <c r="BJ9" i="25" s="1"/>
  <c r="BD9" i="25"/>
  <c r="AZ9" i="25"/>
  <c r="R170" i="25"/>
  <c r="BD77" i="25"/>
  <c r="X310" i="25"/>
  <c r="BI48" i="25" s="1"/>
  <c r="X106" i="25"/>
  <c r="BI19" i="25" s="1"/>
  <c r="Y194" i="25"/>
  <c r="BJ37" i="25" s="1"/>
  <c r="X194" i="25"/>
  <c r="BI37" i="25" s="1"/>
  <c r="BG66" i="25"/>
  <c r="BG29" i="25"/>
  <c r="V170" i="25"/>
  <c r="BF29" i="25"/>
  <c r="BF66" i="25"/>
  <c r="U170" i="25"/>
  <c r="X20" i="25"/>
  <c r="BI8" i="25" s="1"/>
  <c r="V386" i="25"/>
  <c r="R386" i="25"/>
  <c r="P386" i="25"/>
  <c r="O386" i="25"/>
  <c r="W386" i="25"/>
  <c r="S386" i="25"/>
  <c r="U386" i="25"/>
  <c r="X15" i="25"/>
  <c r="BI7" i="25" s="1"/>
  <c r="AD8" i="25"/>
  <c r="AZ32" i="7"/>
  <c r="BA28" i="7"/>
  <c r="BA25" i="7"/>
  <c r="AG201" i="28"/>
  <c r="AH201" i="28"/>
  <c r="AK201" i="28"/>
  <c r="AE201" i="28"/>
  <c r="AD201" i="28"/>
  <c r="AJ201" i="28"/>
  <c r="AB201" i="28"/>
  <c r="J337" i="47"/>
  <c r="B307" i="58"/>
  <c r="C307" i="58"/>
  <c r="E307" i="58"/>
  <c r="B308" i="58"/>
  <c r="C308" i="58"/>
  <c r="E308" i="58"/>
  <c r="B309" i="58"/>
  <c r="C309" i="58"/>
  <c r="E309" i="58"/>
  <c r="B310" i="58"/>
  <c r="C310" i="58"/>
  <c r="E310" i="58"/>
  <c r="B311" i="58"/>
  <c r="C311" i="58"/>
  <c r="E311" i="58"/>
  <c r="C306" i="58"/>
  <c r="E306" i="58"/>
  <c r="B361" i="32"/>
  <c r="C361" i="32"/>
  <c r="E361" i="32"/>
  <c r="F361" i="32"/>
  <c r="B362" i="32"/>
  <c r="C362" i="32"/>
  <c r="E362" i="32"/>
  <c r="F362" i="32"/>
  <c r="B363" i="32"/>
  <c r="C363" i="32"/>
  <c r="E363" i="32"/>
  <c r="F363" i="32"/>
  <c r="B364" i="32"/>
  <c r="C364" i="32"/>
  <c r="E364" i="32"/>
  <c r="F364" i="32"/>
  <c r="B365" i="32"/>
  <c r="C365" i="32"/>
  <c r="E365" i="32"/>
  <c r="F365" i="32"/>
  <c r="B366" i="32"/>
  <c r="C366" i="32"/>
  <c r="E366" i="32"/>
  <c r="F366" i="32"/>
  <c r="B367" i="32"/>
  <c r="C367" i="32"/>
  <c r="E367" i="32"/>
  <c r="F367" i="32"/>
  <c r="C360" i="32"/>
  <c r="E360" i="32"/>
  <c r="F360" i="32"/>
  <c r="R18" i="39"/>
  <c r="R19" i="39"/>
  <c r="BI74" i="25" l="1"/>
  <c r="BB83" i="25"/>
  <c r="BI73" i="25"/>
  <c r="BI79" i="25"/>
  <c r="BB76" i="25"/>
  <c r="BC87" i="25"/>
  <c r="BB77" i="25"/>
  <c r="BI76" i="25"/>
  <c r="AM395" i="40"/>
  <c r="BB82" i="25"/>
  <c r="AP399" i="40"/>
  <c r="BB78" i="25"/>
  <c r="BC86" i="27"/>
  <c r="AS399" i="40"/>
  <c r="BB29" i="25"/>
  <c r="T169" i="27"/>
  <c r="BE7" i="27"/>
  <c r="Q169" i="27"/>
  <c r="P399" i="40" s="1"/>
  <c r="BB7" i="27"/>
  <c r="BI68" i="25"/>
  <c r="E312" i="58"/>
  <c r="C312" i="58"/>
  <c r="BB66" i="25"/>
  <c r="BB80" i="25"/>
  <c r="BP395" i="40"/>
  <c r="BJ390" i="40"/>
  <c r="BD393" i="40"/>
  <c r="BI85" i="25"/>
  <c r="BJ384" i="40"/>
  <c r="BJ392" i="40"/>
  <c r="BJ388" i="40"/>
  <c r="BJ387" i="40"/>
  <c r="BJ389" i="40"/>
  <c r="BJ385" i="40"/>
  <c r="BJ386" i="40"/>
  <c r="BJ393" i="40"/>
  <c r="BJ391" i="40"/>
  <c r="BG387" i="40"/>
  <c r="BM395" i="40"/>
  <c r="BG391" i="40"/>
  <c r="BJ83" i="25"/>
  <c r="BF87" i="25"/>
  <c r="G395" i="40"/>
  <c r="BG394" i="40"/>
  <c r="J395" i="40"/>
  <c r="BJ394" i="40"/>
  <c r="D395" i="40"/>
  <c r="BD394" i="40"/>
  <c r="BA87" i="25"/>
  <c r="BJ73" i="25"/>
  <c r="BB73" i="25"/>
  <c r="BJ71" i="25"/>
  <c r="BB71" i="25"/>
  <c r="BB69" i="25"/>
  <c r="Q170" i="25"/>
  <c r="Q386" i="25"/>
  <c r="BI70" i="25"/>
  <c r="BB68" i="25"/>
  <c r="BB79" i="25"/>
  <c r="BB72" i="25"/>
  <c r="BB58" i="25"/>
  <c r="BB75" i="25"/>
  <c r="BB65" i="25"/>
  <c r="BG87" i="25"/>
  <c r="BH29" i="25"/>
  <c r="BH67" i="25"/>
  <c r="BH87" i="25" s="1"/>
  <c r="BD29" i="25"/>
  <c r="BD67" i="25"/>
  <c r="BD87" i="25" s="1"/>
  <c r="AZ29" i="25"/>
  <c r="AZ67" i="25"/>
  <c r="AZ87" i="25" s="1"/>
  <c r="BI77" i="25"/>
  <c r="BJ66" i="25"/>
  <c r="BI66" i="25"/>
  <c r="BA32" i="7"/>
  <c r="E368" i="32"/>
  <c r="F368" i="32"/>
  <c r="C368" i="32"/>
  <c r="D107" i="35"/>
  <c r="E107" i="35"/>
  <c r="F107" i="35"/>
  <c r="G107" i="35"/>
  <c r="H107" i="35"/>
  <c r="D108" i="35"/>
  <c r="E108" i="35"/>
  <c r="F108" i="35"/>
  <c r="G108" i="35"/>
  <c r="H108" i="35"/>
  <c r="D109" i="35"/>
  <c r="E109" i="35"/>
  <c r="F109" i="35"/>
  <c r="G109" i="35"/>
  <c r="H109" i="35"/>
  <c r="D110" i="35"/>
  <c r="E110" i="35"/>
  <c r="F110" i="35"/>
  <c r="G110" i="35"/>
  <c r="H110" i="35"/>
  <c r="D111" i="35"/>
  <c r="E111" i="35"/>
  <c r="F111" i="35"/>
  <c r="G111" i="35"/>
  <c r="H111" i="35"/>
  <c r="D112" i="35"/>
  <c r="E112" i="35"/>
  <c r="F112" i="35"/>
  <c r="G112" i="35"/>
  <c r="H112" i="35"/>
  <c r="D113" i="35"/>
  <c r="E113" i="35"/>
  <c r="F113" i="35"/>
  <c r="G113" i="35"/>
  <c r="H113" i="35"/>
  <c r="D114" i="35"/>
  <c r="E114" i="35"/>
  <c r="F114" i="35"/>
  <c r="G114" i="35"/>
  <c r="H114" i="35"/>
  <c r="D115" i="35"/>
  <c r="E115" i="35"/>
  <c r="F115" i="35"/>
  <c r="G115" i="35"/>
  <c r="H115" i="35"/>
  <c r="D116" i="35"/>
  <c r="E116" i="35"/>
  <c r="F116" i="35"/>
  <c r="G116" i="35"/>
  <c r="H116" i="35"/>
  <c r="D117" i="35"/>
  <c r="E117" i="35"/>
  <c r="F117" i="35"/>
  <c r="G117" i="35"/>
  <c r="H117" i="35"/>
  <c r="D118" i="35"/>
  <c r="E118" i="35"/>
  <c r="F118" i="35"/>
  <c r="G118" i="35"/>
  <c r="H118" i="35"/>
  <c r="D119" i="35"/>
  <c r="E119" i="35"/>
  <c r="F119" i="35"/>
  <c r="G119" i="35"/>
  <c r="H119" i="35"/>
  <c r="D120" i="35"/>
  <c r="E120" i="35"/>
  <c r="F120" i="35"/>
  <c r="G120" i="35"/>
  <c r="H120" i="35"/>
  <c r="D121" i="35"/>
  <c r="E121" i="35"/>
  <c r="F121" i="35"/>
  <c r="G121" i="35"/>
  <c r="H121" i="35"/>
  <c r="D122" i="35"/>
  <c r="E122" i="35"/>
  <c r="F122" i="35"/>
  <c r="G122" i="35"/>
  <c r="H122" i="35"/>
  <c r="D123" i="35"/>
  <c r="E123" i="35"/>
  <c r="F123" i="35"/>
  <c r="G123" i="35"/>
  <c r="H123" i="35"/>
  <c r="D124" i="35"/>
  <c r="E124" i="35"/>
  <c r="F124" i="35"/>
  <c r="G124" i="35"/>
  <c r="H124" i="35"/>
  <c r="D125" i="35"/>
  <c r="E125" i="35"/>
  <c r="F125" i="35"/>
  <c r="G125" i="35"/>
  <c r="H125" i="35"/>
  <c r="D126" i="35"/>
  <c r="E126" i="35"/>
  <c r="F126" i="35"/>
  <c r="G126" i="35"/>
  <c r="H126" i="35"/>
  <c r="D127" i="35"/>
  <c r="E127" i="35"/>
  <c r="F127" i="35"/>
  <c r="G127" i="35"/>
  <c r="H127" i="35"/>
  <c r="D128" i="35"/>
  <c r="E128" i="35"/>
  <c r="F128" i="35"/>
  <c r="G128" i="35"/>
  <c r="H128" i="35"/>
  <c r="D129" i="35"/>
  <c r="E129" i="35"/>
  <c r="F129" i="35"/>
  <c r="G129" i="35"/>
  <c r="H129" i="35"/>
  <c r="D130" i="35"/>
  <c r="E130" i="35"/>
  <c r="F130" i="35"/>
  <c r="G130" i="35"/>
  <c r="H130" i="35"/>
  <c r="D131" i="35"/>
  <c r="E131" i="35"/>
  <c r="F131" i="35"/>
  <c r="G131" i="35"/>
  <c r="H131" i="35"/>
  <c r="D132" i="35"/>
  <c r="E132" i="35"/>
  <c r="F132" i="35"/>
  <c r="G132" i="35"/>
  <c r="H132" i="35"/>
  <c r="D133" i="35"/>
  <c r="E133" i="35"/>
  <c r="F133" i="35"/>
  <c r="G133" i="35"/>
  <c r="H133" i="35"/>
  <c r="D134" i="35"/>
  <c r="E134" i="35"/>
  <c r="F134" i="35"/>
  <c r="G134" i="35"/>
  <c r="H134" i="35"/>
  <c r="D135" i="35"/>
  <c r="E135" i="35"/>
  <c r="F135" i="35"/>
  <c r="G135" i="35"/>
  <c r="H135" i="35"/>
  <c r="D136" i="35"/>
  <c r="E136" i="35"/>
  <c r="F136" i="35"/>
  <c r="G136" i="35"/>
  <c r="H136" i="35"/>
  <c r="D137" i="35"/>
  <c r="E137" i="35"/>
  <c r="F137" i="35"/>
  <c r="G137" i="35"/>
  <c r="H137" i="35"/>
  <c r="D138" i="35"/>
  <c r="E138" i="35"/>
  <c r="F138" i="35"/>
  <c r="G138" i="35"/>
  <c r="H138" i="35"/>
  <c r="D139" i="35"/>
  <c r="E139" i="35"/>
  <c r="F139" i="35"/>
  <c r="G139" i="35"/>
  <c r="H139" i="35"/>
  <c r="D140" i="35"/>
  <c r="E140" i="35"/>
  <c r="F140" i="35"/>
  <c r="G140" i="35"/>
  <c r="H140" i="35"/>
  <c r="D141" i="35"/>
  <c r="E141" i="35"/>
  <c r="F141" i="35"/>
  <c r="G141" i="35"/>
  <c r="H141" i="35"/>
  <c r="D142" i="35"/>
  <c r="E142" i="35"/>
  <c r="F142" i="35"/>
  <c r="G142" i="35"/>
  <c r="H142" i="35"/>
  <c r="D143" i="35"/>
  <c r="E143" i="35"/>
  <c r="F143" i="35"/>
  <c r="G143" i="35"/>
  <c r="H143" i="35"/>
  <c r="D144" i="35"/>
  <c r="E144" i="35"/>
  <c r="F144" i="35"/>
  <c r="G144" i="35"/>
  <c r="H144" i="35"/>
  <c r="D145" i="35"/>
  <c r="E145" i="35"/>
  <c r="F145" i="35"/>
  <c r="G145" i="35"/>
  <c r="H145" i="35"/>
  <c r="D146" i="35"/>
  <c r="E146" i="35"/>
  <c r="F146" i="35"/>
  <c r="G146" i="35"/>
  <c r="H146" i="35"/>
  <c r="D147" i="35"/>
  <c r="E147" i="35"/>
  <c r="F147" i="35"/>
  <c r="G147" i="35"/>
  <c r="H147" i="35"/>
  <c r="D148" i="35"/>
  <c r="E148" i="35"/>
  <c r="F148" i="35"/>
  <c r="G148" i="35"/>
  <c r="H148" i="35"/>
  <c r="D149" i="35"/>
  <c r="E149" i="35"/>
  <c r="F149" i="35"/>
  <c r="G149" i="35"/>
  <c r="H149" i="35"/>
  <c r="E106" i="35"/>
  <c r="F106" i="35"/>
  <c r="G106" i="35"/>
  <c r="H106" i="35"/>
  <c r="D106" i="35"/>
  <c r="C338" i="46"/>
  <c r="D338" i="46"/>
  <c r="F338" i="46"/>
  <c r="G338" i="46"/>
  <c r="C339" i="46"/>
  <c r="D339" i="46"/>
  <c r="F339" i="46"/>
  <c r="G339" i="46"/>
  <c r="C340" i="46"/>
  <c r="D340" i="46"/>
  <c r="F340" i="46"/>
  <c r="G340" i="46"/>
  <c r="C341" i="46"/>
  <c r="D341" i="46"/>
  <c r="F341" i="46"/>
  <c r="G341" i="46"/>
  <c r="C342" i="46"/>
  <c r="D342" i="46"/>
  <c r="F342" i="46"/>
  <c r="G342" i="46"/>
  <c r="C343" i="46"/>
  <c r="D343" i="46"/>
  <c r="F343" i="46"/>
  <c r="G343" i="46"/>
  <c r="C344" i="46"/>
  <c r="D344" i="46"/>
  <c r="F344" i="46"/>
  <c r="G344" i="46"/>
  <c r="C345" i="46"/>
  <c r="D345" i="46"/>
  <c r="F345" i="46"/>
  <c r="G345" i="46"/>
  <c r="D337" i="46"/>
  <c r="F337" i="46"/>
  <c r="G337" i="46"/>
  <c r="BB65" i="27" l="1"/>
  <c r="BB86" i="27" s="1"/>
  <c r="BB28" i="27"/>
  <c r="BE65" i="27"/>
  <c r="BE86" i="27" s="1"/>
  <c r="BE28" i="27"/>
  <c r="BD395" i="40"/>
  <c r="BJ395" i="40"/>
  <c r="BG395" i="40"/>
  <c r="BB87" i="25"/>
  <c r="G346" i="46"/>
  <c r="F346" i="46"/>
  <c r="D346" i="46"/>
  <c r="D150" i="35"/>
  <c r="C337" i="46"/>
  <c r="AE398" i="30"/>
  <c r="AG398" i="30"/>
  <c r="AH398" i="30"/>
  <c r="AJ398" i="30"/>
  <c r="AK398" i="30"/>
  <c r="AM398" i="30"/>
  <c r="AN398" i="30"/>
  <c r="AP398" i="30"/>
  <c r="AQ398" i="30"/>
  <c r="AD398" i="30"/>
  <c r="AE394" i="30"/>
  <c r="AG394" i="30"/>
  <c r="AH394" i="30"/>
  <c r="AJ394" i="30"/>
  <c r="AK394" i="30"/>
  <c r="AM394" i="30"/>
  <c r="AN394" i="30"/>
  <c r="AP394" i="30"/>
  <c r="AQ394" i="30"/>
  <c r="AD394" i="30"/>
  <c r="AE391" i="30"/>
  <c r="AG391" i="30"/>
  <c r="AH391" i="30"/>
  <c r="AJ391" i="30"/>
  <c r="AK391" i="30"/>
  <c r="AM391" i="30"/>
  <c r="AN391" i="30"/>
  <c r="AP391" i="30"/>
  <c r="AQ391" i="30"/>
  <c r="AE392" i="30"/>
  <c r="AG392" i="30"/>
  <c r="AH392" i="30"/>
  <c r="AJ392" i="30"/>
  <c r="AK392" i="30"/>
  <c r="AM392" i="30"/>
  <c r="AN392" i="30"/>
  <c r="AP392" i="30"/>
  <c r="AQ392" i="30"/>
  <c r="AD392" i="30"/>
  <c r="AD391" i="30"/>
  <c r="AE388" i="30"/>
  <c r="AG388" i="30"/>
  <c r="AH388" i="30"/>
  <c r="AJ388" i="30"/>
  <c r="AK388" i="30"/>
  <c r="AM388" i="30"/>
  <c r="AN388" i="30"/>
  <c r="AP388" i="30"/>
  <c r="AQ388" i="30"/>
  <c r="AD388" i="30"/>
  <c r="AE387" i="30"/>
  <c r="AG387" i="30"/>
  <c r="AH387" i="30"/>
  <c r="AJ387" i="30"/>
  <c r="AK387" i="30"/>
  <c r="AM387" i="30"/>
  <c r="AN387" i="30"/>
  <c r="AP387" i="30"/>
  <c r="AQ387" i="30"/>
  <c r="AD387" i="30"/>
  <c r="AE385" i="30"/>
  <c r="AG385" i="30"/>
  <c r="AH385" i="30"/>
  <c r="AJ385" i="30"/>
  <c r="AK385" i="30"/>
  <c r="AM385" i="30"/>
  <c r="AN385" i="30"/>
  <c r="AP385" i="30"/>
  <c r="AQ385" i="30"/>
  <c r="AD385" i="30"/>
  <c r="AE383" i="30"/>
  <c r="AG383" i="30"/>
  <c r="AH383" i="30"/>
  <c r="AJ383" i="30"/>
  <c r="AK383" i="30"/>
  <c r="AM383" i="30"/>
  <c r="AN383" i="30"/>
  <c r="AP383" i="30"/>
  <c r="AQ383" i="30"/>
  <c r="AD383" i="30"/>
  <c r="AA200" i="28"/>
  <c r="AA196" i="28"/>
  <c r="AA194" i="28"/>
  <c r="AA193" i="28"/>
  <c r="AA189" i="28"/>
  <c r="AA187" i="28"/>
  <c r="AA185" i="28"/>
  <c r="J186" i="31"/>
  <c r="AT35" i="22" l="1"/>
  <c r="AT36" i="22"/>
  <c r="AT37" i="22"/>
  <c r="AT38" i="22"/>
  <c r="AT39" i="22"/>
  <c r="AT40" i="22"/>
  <c r="AT41" i="22"/>
  <c r="AT34" i="22"/>
  <c r="AT28" i="22"/>
  <c r="AU21" i="22" s="1"/>
  <c r="AT14" i="22"/>
  <c r="AU7" i="22" s="1"/>
  <c r="AT38" i="21"/>
  <c r="AT39" i="21"/>
  <c r="AT40" i="21"/>
  <c r="AT41" i="21"/>
  <c r="AT42" i="21"/>
  <c r="AT43" i="21"/>
  <c r="AT44" i="21"/>
  <c r="AT37" i="21"/>
  <c r="AT29" i="21"/>
  <c r="AU22" i="21" s="1"/>
  <c r="AT13" i="21"/>
  <c r="AU8" i="21" s="1"/>
  <c r="AU28" i="22" l="1"/>
  <c r="AU27" i="22"/>
  <c r="AU26" i="22"/>
  <c r="AU25" i="22"/>
  <c r="AT45" i="21"/>
  <c r="AU37" i="21" s="1"/>
  <c r="AU24" i="22"/>
  <c r="AU23" i="22"/>
  <c r="AU22" i="22"/>
  <c r="AU20" i="22"/>
  <c r="AU6" i="22"/>
  <c r="AU11" i="22"/>
  <c r="AU10" i="22"/>
  <c r="AU13" i="22"/>
  <c r="AU14" i="22"/>
  <c r="AU9" i="22"/>
  <c r="AU12" i="22"/>
  <c r="AU8" i="22"/>
  <c r="AT42" i="22"/>
  <c r="AU42" i="22" s="1"/>
  <c r="AU29" i="21"/>
  <c r="AU21" i="21"/>
  <c r="AU24" i="21"/>
  <c r="AU25" i="21"/>
  <c r="AU28" i="21"/>
  <c r="AU26" i="21"/>
  <c r="AU23" i="21"/>
  <c r="AU27" i="21"/>
  <c r="AU5" i="21"/>
  <c r="AU10" i="21"/>
  <c r="AU6" i="21"/>
  <c r="AU11" i="21"/>
  <c r="AU7" i="21"/>
  <c r="AU13" i="21"/>
  <c r="AU9" i="21"/>
  <c r="AU12" i="21"/>
  <c r="AU38" i="21" l="1"/>
  <c r="AU43" i="21"/>
  <c r="AU41" i="21"/>
  <c r="AU44" i="21"/>
  <c r="AU45" i="21"/>
  <c r="AU42" i="21"/>
  <c r="AU39" i="21"/>
  <c r="AU40" i="21"/>
  <c r="AU35" i="22"/>
  <c r="AU39" i="22"/>
  <c r="AU36" i="22"/>
  <c r="AU37" i="22"/>
  <c r="AU38" i="22"/>
  <c r="AU34" i="22"/>
  <c r="AU40" i="22"/>
  <c r="AU41" i="22"/>
  <c r="N100" i="28" l="1"/>
  <c r="N99" i="28"/>
  <c r="N98" i="28"/>
  <c r="N97" i="28"/>
  <c r="N96" i="28"/>
  <c r="N95" i="28"/>
  <c r="N94" i="28"/>
  <c r="N93" i="28"/>
  <c r="N92" i="28"/>
  <c r="N91" i="28"/>
  <c r="K100" i="28"/>
  <c r="K99" i="28"/>
  <c r="K98" i="28"/>
  <c r="K97" i="28"/>
  <c r="K96" i="28"/>
  <c r="K95" i="28"/>
  <c r="K94" i="28"/>
  <c r="K93" i="28"/>
  <c r="K92" i="28"/>
  <c r="K91" i="28"/>
  <c r="H100" i="28"/>
  <c r="H99" i="28"/>
  <c r="H98" i="28"/>
  <c r="H97" i="28"/>
  <c r="H96" i="28"/>
  <c r="H95" i="28"/>
  <c r="H94" i="28"/>
  <c r="H93" i="28"/>
  <c r="H92" i="28"/>
  <c r="H91" i="28"/>
  <c r="AX351" i="7"/>
  <c r="AX350" i="7"/>
  <c r="AX349" i="7"/>
  <c r="AX348" i="7"/>
  <c r="AX347" i="7"/>
  <c r="AX346" i="7"/>
  <c r="AX345" i="7"/>
  <c r="AX344" i="7"/>
  <c r="AX352" i="7" s="1"/>
  <c r="AR352" i="7"/>
  <c r="AO352" i="7"/>
  <c r="AF352" i="7"/>
  <c r="I352" i="7"/>
  <c r="O352" i="7"/>
  <c r="U351" i="7"/>
  <c r="U350" i="7"/>
  <c r="U349" i="7"/>
  <c r="U348" i="7"/>
  <c r="U347" i="7"/>
  <c r="U346" i="7"/>
  <c r="U345" i="7"/>
  <c r="U344" i="7"/>
  <c r="X351" i="7"/>
  <c r="X350" i="7"/>
  <c r="X349" i="7"/>
  <c r="X348" i="7"/>
  <c r="X347" i="7"/>
  <c r="X352" i="7" s="1"/>
  <c r="X346" i="7"/>
  <c r="X345" i="7"/>
  <c r="X344" i="7"/>
  <c r="X335" i="7"/>
  <c r="X334" i="7"/>
  <c r="X333" i="7"/>
  <c r="X332" i="7"/>
  <c r="X331" i="7"/>
  <c r="X330" i="7"/>
  <c r="X329" i="7"/>
  <c r="X328" i="7"/>
  <c r="U328" i="7"/>
  <c r="U336" i="7" s="1"/>
  <c r="R335" i="7"/>
  <c r="R328" i="7"/>
  <c r="R336" i="7" s="1"/>
  <c r="O328" i="7"/>
  <c r="O336" i="7" s="1"/>
  <c r="L328" i="7"/>
  <c r="L336" i="7" s="1"/>
  <c r="I335" i="7"/>
  <c r="I328" i="7"/>
  <c r="F335" i="7"/>
  <c r="F328" i="7"/>
  <c r="AW288" i="7"/>
  <c r="AJ288" i="7"/>
  <c r="AH288" i="7"/>
  <c r="AG288" i="7"/>
  <c r="AE288" i="7"/>
  <c r="AD288" i="7"/>
  <c r="AW304" i="7"/>
  <c r="AV304" i="7"/>
  <c r="AT304" i="7"/>
  <c r="AS304" i="7"/>
  <c r="AQ304" i="7"/>
  <c r="AP304" i="7"/>
  <c r="AN304" i="7"/>
  <c r="AM304" i="7"/>
  <c r="AK304" i="7"/>
  <c r="AJ304" i="7"/>
  <c r="AH304" i="7"/>
  <c r="AG304" i="7"/>
  <c r="AE304" i="7"/>
  <c r="AD304" i="7"/>
  <c r="AW320" i="7"/>
  <c r="AV320" i="7"/>
  <c r="AT320" i="7"/>
  <c r="AS320" i="7"/>
  <c r="AQ320" i="7"/>
  <c r="AP320" i="7"/>
  <c r="AN320" i="7"/>
  <c r="AM320" i="7"/>
  <c r="AK320" i="7"/>
  <c r="AJ320" i="7"/>
  <c r="AH320" i="7"/>
  <c r="AG320" i="7"/>
  <c r="AE320" i="7"/>
  <c r="AD320" i="7"/>
  <c r="AW336" i="7"/>
  <c r="AV336" i="7"/>
  <c r="AT336" i="7"/>
  <c r="AS336" i="7"/>
  <c r="AQ336" i="7"/>
  <c r="AP336" i="7"/>
  <c r="AN336" i="7"/>
  <c r="AM336" i="7"/>
  <c r="AK336" i="7"/>
  <c r="AJ336" i="7"/>
  <c r="AH336" i="7"/>
  <c r="AG336" i="7"/>
  <c r="AE336" i="7"/>
  <c r="AD336" i="7"/>
  <c r="AW352" i="7"/>
  <c r="AV352" i="7"/>
  <c r="AU352" i="7"/>
  <c r="AT352" i="7"/>
  <c r="AS352" i="7"/>
  <c r="AQ352" i="7"/>
  <c r="AP352" i="7"/>
  <c r="AN352" i="7"/>
  <c r="AM352" i="7"/>
  <c r="AL352" i="7"/>
  <c r="AK352" i="7"/>
  <c r="AJ352" i="7"/>
  <c r="AI352" i="7"/>
  <c r="AH352" i="7"/>
  <c r="AG352" i="7"/>
  <c r="AE352" i="7"/>
  <c r="AD352" i="7"/>
  <c r="W352" i="7"/>
  <c r="V352" i="7"/>
  <c r="T352" i="7"/>
  <c r="S352" i="7"/>
  <c r="R352" i="7"/>
  <c r="Q352" i="7"/>
  <c r="P352" i="7"/>
  <c r="N352" i="7"/>
  <c r="M352" i="7"/>
  <c r="L352" i="7"/>
  <c r="K352" i="7"/>
  <c r="J352" i="7"/>
  <c r="H352" i="7"/>
  <c r="G352" i="7"/>
  <c r="F352" i="7"/>
  <c r="E352" i="7"/>
  <c r="D352" i="7"/>
  <c r="W336" i="7"/>
  <c r="V336" i="7"/>
  <c r="T336" i="7"/>
  <c r="S336" i="7"/>
  <c r="Q336" i="7"/>
  <c r="P336" i="7"/>
  <c r="N336" i="7"/>
  <c r="M336" i="7"/>
  <c r="K336" i="7"/>
  <c r="J336" i="7"/>
  <c r="H336" i="7"/>
  <c r="G336" i="7"/>
  <c r="F336" i="7"/>
  <c r="E336" i="7"/>
  <c r="D336" i="7"/>
  <c r="W320" i="7"/>
  <c r="V320" i="7"/>
  <c r="T320" i="7"/>
  <c r="S320" i="7"/>
  <c r="Q320" i="7"/>
  <c r="P320" i="7"/>
  <c r="N320" i="7"/>
  <c r="M320" i="7"/>
  <c r="K320" i="7"/>
  <c r="J320" i="7"/>
  <c r="H320" i="7"/>
  <c r="G320" i="7"/>
  <c r="E320" i="7"/>
  <c r="D320" i="7"/>
  <c r="AY204" i="40"/>
  <c r="AY202" i="40"/>
  <c r="AY201" i="40"/>
  <c r="AY200" i="40"/>
  <c r="AY199" i="40"/>
  <c r="AY198" i="40"/>
  <c r="AY197" i="40"/>
  <c r="AY196" i="40"/>
  <c r="AY195" i="40"/>
  <c r="AY194" i="40"/>
  <c r="AV374" i="40"/>
  <c r="AY374" i="40" s="1"/>
  <c r="AV373" i="40"/>
  <c r="AY373" i="40" s="1"/>
  <c r="AV372" i="40"/>
  <c r="AY372" i="40" s="1"/>
  <c r="AV371" i="40"/>
  <c r="AY371" i="40" s="1"/>
  <c r="AV370" i="40"/>
  <c r="AY370" i="40" s="1"/>
  <c r="AV369" i="40"/>
  <c r="AY369" i="40" s="1"/>
  <c r="AV368" i="40"/>
  <c r="AY368" i="40" s="1"/>
  <c r="AV367" i="40"/>
  <c r="AY367" i="40" s="1"/>
  <c r="AV366" i="40"/>
  <c r="AY366" i="40" s="1"/>
  <c r="AV365" i="40"/>
  <c r="AY365" i="40" s="1"/>
  <c r="AV364" i="40"/>
  <c r="V374" i="40"/>
  <c r="Y374" i="40" s="1"/>
  <c r="V373" i="40"/>
  <c r="Y373" i="40" s="1"/>
  <c r="V372" i="40"/>
  <c r="Y372" i="40" s="1"/>
  <c r="V371" i="40"/>
  <c r="Y371" i="40" s="1"/>
  <c r="V370" i="40"/>
  <c r="Y370" i="40" s="1"/>
  <c r="V369" i="40"/>
  <c r="Y369" i="40" s="1"/>
  <c r="V368" i="40"/>
  <c r="Y368" i="40" s="1"/>
  <c r="V367" i="40"/>
  <c r="Y367" i="40" s="1"/>
  <c r="V366" i="40"/>
  <c r="Y366" i="40" s="1"/>
  <c r="V365" i="40"/>
  <c r="Y365" i="40" s="1"/>
  <c r="V364" i="40"/>
  <c r="S45" i="39"/>
  <c r="T45" i="39"/>
  <c r="S46" i="39"/>
  <c r="T46" i="39"/>
  <c r="S47" i="39"/>
  <c r="T47" i="39"/>
  <c r="T44" i="39"/>
  <c r="R45" i="39"/>
  <c r="O45" i="39"/>
  <c r="L45" i="39"/>
  <c r="I45" i="39"/>
  <c r="F45" i="39"/>
  <c r="U46" i="39"/>
  <c r="R11" i="39"/>
  <c r="R12" i="39"/>
  <c r="R13" i="39"/>
  <c r="O11" i="39"/>
  <c r="O12" i="39"/>
  <c r="O13" i="39"/>
  <c r="L11" i="39"/>
  <c r="L12" i="39"/>
  <c r="L13" i="39"/>
  <c r="I11" i="39"/>
  <c r="I12" i="39"/>
  <c r="I13" i="39"/>
  <c r="E28" i="39"/>
  <c r="G28" i="39"/>
  <c r="H28" i="39"/>
  <c r="J28" i="39"/>
  <c r="K28" i="39"/>
  <c r="M28" i="39"/>
  <c r="N28" i="39"/>
  <c r="P28" i="39"/>
  <c r="Q28" i="39"/>
  <c r="S7" i="39"/>
  <c r="T7" i="39"/>
  <c r="S8" i="39"/>
  <c r="T8" i="39"/>
  <c r="S9" i="39"/>
  <c r="T9" i="39"/>
  <c r="S10" i="39"/>
  <c r="T10" i="39"/>
  <c r="S11" i="39"/>
  <c r="T11" i="39"/>
  <c r="S12" i="39"/>
  <c r="T12" i="39"/>
  <c r="S13" i="39"/>
  <c r="T13" i="39"/>
  <c r="S14" i="39"/>
  <c r="T14" i="39"/>
  <c r="S15" i="39"/>
  <c r="T15" i="39"/>
  <c r="S16" i="39"/>
  <c r="T16" i="39"/>
  <c r="S17" i="39"/>
  <c r="T17" i="39"/>
  <c r="S18" i="39"/>
  <c r="T18" i="39"/>
  <c r="S19" i="39"/>
  <c r="T19" i="39"/>
  <c r="S20" i="39"/>
  <c r="T20" i="39"/>
  <c r="S21" i="39"/>
  <c r="T21" i="39"/>
  <c r="S22" i="39"/>
  <c r="T22" i="39"/>
  <c r="S23" i="39"/>
  <c r="T23" i="39"/>
  <c r="S24" i="39"/>
  <c r="T24" i="39"/>
  <c r="S25" i="39"/>
  <c r="T25" i="39"/>
  <c r="S26" i="39"/>
  <c r="T26" i="39"/>
  <c r="S27" i="39"/>
  <c r="T27" i="39"/>
  <c r="T6" i="39"/>
  <c r="F127" i="32"/>
  <c r="E127" i="32"/>
  <c r="C127" i="32"/>
  <c r="B127" i="32"/>
  <c r="G127" i="32"/>
  <c r="D127" i="32"/>
  <c r="G334" i="32"/>
  <c r="G333" i="32"/>
  <c r="G332" i="32"/>
  <c r="G331" i="32"/>
  <c r="G330" i="32"/>
  <c r="G329" i="32"/>
  <c r="G328" i="32"/>
  <c r="G327" i="32"/>
  <c r="D334" i="32"/>
  <c r="D333" i="32"/>
  <c r="D332" i="32"/>
  <c r="D331" i="32"/>
  <c r="D330" i="32"/>
  <c r="D329" i="32"/>
  <c r="D328" i="32"/>
  <c r="D327" i="32"/>
  <c r="G107" i="58"/>
  <c r="G106" i="58"/>
  <c r="G105" i="58"/>
  <c r="G104" i="58"/>
  <c r="G103" i="58"/>
  <c r="G102" i="58"/>
  <c r="D282" i="58"/>
  <c r="D281" i="58"/>
  <c r="D280" i="58"/>
  <c r="D279" i="58"/>
  <c r="D278" i="58"/>
  <c r="D277" i="58"/>
  <c r="G282" i="58"/>
  <c r="G281" i="58"/>
  <c r="G280" i="58"/>
  <c r="G279" i="58"/>
  <c r="G278" i="58"/>
  <c r="G277" i="58"/>
  <c r="I336" i="7" l="1"/>
  <c r="D283" i="58"/>
  <c r="AV375" i="40"/>
  <c r="G108" i="58"/>
  <c r="G283" i="58"/>
  <c r="U45" i="39"/>
  <c r="V375" i="40"/>
  <c r="Y364" i="40"/>
  <c r="Y375" i="40" s="1"/>
  <c r="AY203" i="40"/>
  <c r="AY205" i="40" s="1"/>
  <c r="X336" i="7"/>
  <c r="AY364" i="40"/>
  <c r="U352" i="7"/>
  <c r="T28" i="39"/>
  <c r="G335" i="32"/>
  <c r="F335" i="32"/>
  <c r="E335" i="32"/>
  <c r="D335" i="32"/>
  <c r="C335" i="32"/>
  <c r="B335" i="32"/>
  <c r="E101" i="30" l="1"/>
  <c r="E100" i="30"/>
  <c r="E99" i="30"/>
  <c r="E98" i="30"/>
  <c r="E97" i="30"/>
  <c r="E96" i="30"/>
  <c r="E95" i="30"/>
  <c r="E94" i="30"/>
  <c r="E93" i="30"/>
  <c r="E92" i="30"/>
  <c r="Q93" i="30"/>
  <c r="Q94" i="30"/>
  <c r="Q95" i="30"/>
  <c r="Q96" i="30"/>
  <c r="Q97" i="30"/>
  <c r="Q98" i="30"/>
  <c r="Q99" i="30"/>
  <c r="Q100" i="30"/>
  <c r="Q101" i="30"/>
  <c r="AC93" i="30"/>
  <c r="I48" i="35"/>
  <c r="AM47" i="42"/>
  <c r="AN47" i="42"/>
  <c r="AM48" i="42"/>
  <c r="AN48" i="42"/>
  <c r="AM49" i="42"/>
  <c r="AN49" i="42"/>
  <c r="AM50" i="42"/>
  <c r="AN50" i="42"/>
  <c r="AM51" i="42"/>
  <c r="AN51" i="42"/>
  <c r="AM52" i="42"/>
  <c r="AN52" i="42"/>
  <c r="AM53" i="42"/>
  <c r="AN53" i="42"/>
  <c r="AM54" i="42"/>
  <c r="AN54" i="42"/>
  <c r="AM55" i="42"/>
  <c r="AN55" i="42"/>
  <c r="AM56" i="42"/>
  <c r="AN56" i="42"/>
  <c r="AN46" i="42"/>
  <c r="AO55" i="42"/>
  <c r="AO56" i="42"/>
  <c r="AO53" i="42"/>
  <c r="AO54" i="42"/>
  <c r="E272" i="7"/>
  <c r="G272" i="7"/>
  <c r="H272" i="7"/>
  <c r="J272" i="7"/>
  <c r="K272" i="7"/>
  <c r="M272" i="7"/>
  <c r="N272" i="7"/>
  <c r="P272" i="7"/>
  <c r="Q272" i="7"/>
  <c r="S272" i="7"/>
  <c r="T272" i="7"/>
  <c r="V272" i="7"/>
  <c r="W272" i="7"/>
  <c r="AV240" i="7"/>
  <c r="AW240" i="7"/>
  <c r="F83" i="28"/>
  <c r="G83" i="28"/>
  <c r="X239" i="40" l="1"/>
  <c r="W148" i="44" l="1"/>
  <c r="U95" i="57" l="1"/>
  <c r="Y137" i="7"/>
  <c r="Z137" i="7"/>
  <c r="Y138" i="7"/>
  <c r="Z138" i="7"/>
  <c r="Y139" i="7"/>
  <c r="Z139" i="7"/>
  <c r="Y140" i="7"/>
  <c r="Z140" i="7"/>
  <c r="Y141" i="7"/>
  <c r="Z141" i="7"/>
  <c r="Y142" i="7"/>
  <c r="Z142" i="7"/>
  <c r="Y143" i="7"/>
  <c r="Z143" i="7"/>
  <c r="Z136" i="7"/>
  <c r="C175" i="32"/>
  <c r="D175" i="32"/>
  <c r="E175" i="32"/>
  <c r="F175" i="32"/>
  <c r="B175" i="32"/>
  <c r="F134" i="46"/>
  <c r="Z24" i="25"/>
  <c r="H28" i="25"/>
  <c r="AN6" i="42"/>
  <c r="AN8" i="42"/>
  <c r="AM8" i="42"/>
  <c r="T384" i="25"/>
  <c r="T383" i="25"/>
  <c r="T382" i="25"/>
  <c r="T381" i="25"/>
  <c r="N384" i="25"/>
  <c r="Z384" i="25" s="1"/>
  <c r="N383" i="25"/>
  <c r="N382" i="25"/>
  <c r="N381" i="25"/>
  <c r="T378" i="25"/>
  <c r="T377" i="25"/>
  <c r="T376" i="25"/>
  <c r="T375" i="25"/>
  <c r="N378" i="25"/>
  <c r="Z378" i="25" s="1"/>
  <c r="N377" i="25"/>
  <c r="N376" i="25"/>
  <c r="N375" i="25"/>
  <c r="Z377" i="25"/>
  <c r="T168" i="25"/>
  <c r="T167" i="25"/>
  <c r="T166" i="25"/>
  <c r="T165" i="25"/>
  <c r="T164" i="25"/>
  <c r="T163" i="25"/>
  <c r="T162" i="25"/>
  <c r="T161" i="25"/>
  <c r="N168" i="25"/>
  <c r="Z168" i="25" s="1"/>
  <c r="N167" i="25"/>
  <c r="Z167" i="25" s="1"/>
  <c r="N166" i="25"/>
  <c r="Z166" i="25" s="1"/>
  <c r="N165" i="25"/>
  <c r="Z165" i="25" s="1"/>
  <c r="N164" i="25"/>
  <c r="Z164" i="25" s="1"/>
  <c r="N163" i="25"/>
  <c r="Z163" i="25" s="1"/>
  <c r="N162" i="25"/>
  <c r="Z162" i="25" s="1"/>
  <c r="N161" i="25"/>
  <c r="Z161" i="25" s="1"/>
  <c r="E373" i="30"/>
  <c r="E372" i="30"/>
  <c r="E371" i="30"/>
  <c r="E370" i="30"/>
  <c r="E369" i="30"/>
  <c r="AF398" i="30" s="1"/>
  <c r="E368" i="30"/>
  <c r="E367" i="30"/>
  <c r="E366" i="30"/>
  <c r="P318" i="57"/>
  <c r="P317" i="57"/>
  <c r="M318" i="57"/>
  <c r="M317" i="57"/>
  <c r="J318" i="57"/>
  <c r="J317" i="57"/>
  <c r="G318" i="57"/>
  <c r="G317" i="57"/>
  <c r="D317" i="57"/>
  <c r="D318" i="57"/>
  <c r="AV340" i="40"/>
  <c r="AY340" i="40" s="1"/>
  <c r="AV339" i="40"/>
  <c r="AY339" i="40" s="1"/>
  <c r="AV338" i="40"/>
  <c r="AY338" i="40" s="1"/>
  <c r="AV337" i="40"/>
  <c r="AY337" i="40" s="1"/>
  <c r="V340" i="40"/>
  <c r="Y340" i="40" s="1"/>
  <c r="V339" i="40"/>
  <c r="Y339" i="40" s="1"/>
  <c r="V338" i="40"/>
  <c r="Y338" i="40" s="1"/>
  <c r="V337" i="40"/>
  <c r="Y337" i="40" s="1"/>
  <c r="V336" i="40"/>
  <c r="Y336" i="40" s="1"/>
  <c r="V335" i="40"/>
  <c r="Y335" i="40" s="1"/>
  <c r="V334" i="40"/>
  <c r="Y334" i="40" s="1"/>
  <c r="V333" i="40"/>
  <c r="Y333" i="40" s="1"/>
  <c r="V332" i="40"/>
  <c r="Y332" i="40" s="1"/>
  <c r="V331" i="40"/>
  <c r="Y331" i="40" s="1"/>
  <c r="V330" i="40"/>
  <c r="Y330" i="40" s="1"/>
  <c r="AV336" i="40"/>
  <c r="AY336" i="40" s="1"/>
  <c r="AV335" i="40"/>
  <c r="AV334" i="40"/>
  <c r="AY334" i="40" s="1"/>
  <c r="AV333" i="40"/>
  <c r="AY333" i="40" s="1"/>
  <c r="AV332" i="40"/>
  <c r="AY332" i="40" s="1"/>
  <c r="AV331" i="40"/>
  <c r="AY331" i="40" s="1"/>
  <c r="AV330" i="40"/>
  <c r="AY330" i="40" s="1"/>
  <c r="B319" i="32"/>
  <c r="C319" i="32"/>
  <c r="R54" i="39"/>
  <c r="O54" i="39"/>
  <c r="L54" i="39"/>
  <c r="I54" i="39"/>
  <c r="F54" i="39"/>
  <c r="R26" i="39"/>
  <c r="R23" i="39"/>
  <c r="R24" i="39"/>
  <c r="R25" i="39"/>
  <c r="O24" i="39"/>
  <c r="O25" i="39"/>
  <c r="O26" i="39"/>
  <c r="L25" i="39"/>
  <c r="I25" i="39"/>
  <c r="F25" i="39"/>
  <c r="K202" i="44"/>
  <c r="K201" i="44"/>
  <c r="K200" i="44"/>
  <c r="K199" i="44"/>
  <c r="N372" i="28"/>
  <c r="N371" i="28"/>
  <c r="N370" i="28"/>
  <c r="N369" i="28"/>
  <c r="N368" i="28"/>
  <c r="AL200" i="28" s="1"/>
  <c r="N367" i="28"/>
  <c r="N366" i="28"/>
  <c r="N365" i="28"/>
  <c r="K372" i="28"/>
  <c r="K371" i="28"/>
  <c r="K370" i="28"/>
  <c r="K369" i="28"/>
  <c r="K368" i="28"/>
  <c r="AI200" i="28" s="1"/>
  <c r="K367" i="28"/>
  <c r="K366" i="28"/>
  <c r="K365" i="28"/>
  <c r="H372" i="28"/>
  <c r="H371" i="28"/>
  <c r="H370" i="28"/>
  <c r="H369" i="28"/>
  <c r="H368" i="28"/>
  <c r="AF200" i="28" s="1"/>
  <c r="H367" i="28"/>
  <c r="H366" i="28"/>
  <c r="H365" i="28"/>
  <c r="AC200" i="28"/>
  <c r="E365" i="28"/>
  <c r="AX319" i="7"/>
  <c r="AX318" i="7"/>
  <c r="AX317" i="7"/>
  <c r="AX316" i="7"/>
  <c r="AX315" i="7"/>
  <c r="AX314" i="7"/>
  <c r="AX313" i="7"/>
  <c r="AX312" i="7"/>
  <c r="AR320" i="7"/>
  <c r="AL320" i="7"/>
  <c r="AF320" i="7"/>
  <c r="U319" i="7"/>
  <c r="U318" i="7"/>
  <c r="U317" i="7"/>
  <c r="U316" i="7"/>
  <c r="U315" i="7"/>
  <c r="U314" i="7"/>
  <c r="U313" i="7"/>
  <c r="U312" i="7"/>
  <c r="F313" i="7"/>
  <c r="F312" i="7"/>
  <c r="W371" i="27"/>
  <c r="W370" i="27"/>
  <c r="W369" i="27"/>
  <c r="W368" i="27"/>
  <c r="W367" i="27"/>
  <c r="W366" i="27"/>
  <c r="W365" i="27"/>
  <c r="W364" i="27"/>
  <c r="N371" i="27"/>
  <c r="N370" i="27"/>
  <c r="N369" i="27"/>
  <c r="N368" i="27"/>
  <c r="Z368" i="27" s="1"/>
  <c r="N367" i="27"/>
  <c r="N366" i="27"/>
  <c r="N365" i="27"/>
  <c r="Z365" i="27" s="1"/>
  <c r="N364" i="27"/>
  <c r="T372" i="25"/>
  <c r="T371" i="25"/>
  <c r="T370" i="25"/>
  <c r="T369" i="25"/>
  <c r="T368" i="25"/>
  <c r="T367" i="25"/>
  <c r="T366" i="25"/>
  <c r="T365" i="25"/>
  <c r="N372" i="25"/>
  <c r="N371" i="25"/>
  <c r="N370" i="25"/>
  <c r="N369" i="25"/>
  <c r="Z369" i="25" s="1"/>
  <c r="N368" i="25"/>
  <c r="Z368" i="25" s="1"/>
  <c r="N367" i="25"/>
  <c r="N366" i="25"/>
  <c r="Z366" i="25" s="1"/>
  <c r="N365" i="25"/>
  <c r="Z365" i="25" s="1"/>
  <c r="Z372" i="25"/>
  <c r="Z371" i="25"/>
  <c r="Z370" i="25"/>
  <c r="Z367" i="25"/>
  <c r="W41" i="27"/>
  <c r="W40" i="27"/>
  <c r="W39" i="27"/>
  <c r="N41" i="27"/>
  <c r="N40" i="27"/>
  <c r="N39" i="27"/>
  <c r="K41" i="27"/>
  <c r="K40" i="27"/>
  <c r="K39" i="27"/>
  <c r="H41" i="27"/>
  <c r="H40" i="27"/>
  <c r="H39" i="27"/>
  <c r="E41" i="27"/>
  <c r="E40" i="27"/>
  <c r="E39" i="27"/>
  <c r="AM9" i="38"/>
  <c r="AN9" i="38"/>
  <c r="AM10" i="38"/>
  <c r="AN10" i="38"/>
  <c r="AM11" i="38"/>
  <c r="AN11" i="38"/>
  <c r="AN8" i="38"/>
  <c r="T379" i="25" l="1"/>
  <c r="BE56" i="25" s="1"/>
  <c r="T385" i="25"/>
  <c r="BE57" i="25" s="1"/>
  <c r="Z383" i="25"/>
  <c r="K42" i="27"/>
  <c r="W42" i="27"/>
  <c r="T169" i="25"/>
  <c r="BE28" i="25" s="1"/>
  <c r="BE86" i="25" s="1"/>
  <c r="T373" i="25"/>
  <c r="BE55" i="25" s="1"/>
  <c r="Z381" i="25"/>
  <c r="Z382" i="25"/>
  <c r="N42" i="27"/>
  <c r="AV341" i="40"/>
  <c r="AY335" i="40"/>
  <c r="N373" i="25"/>
  <c r="AY55" i="25" s="1"/>
  <c r="AY84" i="25" s="1"/>
  <c r="E372" i="27"/>
  <c r="Z370" i="27"/>
  <c r="AA372" i="30" s="1"/>
  <c r="Z366" i="27"/>
  <c r="N372" i="27"/>
  <c r="W372" i="27"/>
  <c r="Z39" i="27"/>
  <c r="Z371" i="27"/>
  <c r="AA373" i="30" s="1"/>
  <c r="Z369" i="27"/>
  <c r="Z364" i="27"/>
  <c r="Z367" i="27"/>
  <c r="N379" i="25"/>
  <c r="AY56" i="25" s="1"/>
  <c r="AY85" i="25" s="1"/>
  <c r="Z375" i="25"/>
  <c r="Z376" i="25"/>
  <c r="N169" i="25"/>
  <c r="AY28" i="25" s="1"/>
  <c r="Z41" i="27"/>
  <c r="Z40" i="27"/>
  <c r="Z23" i="25"/>
  <c r="Z27" i="25"/>
  <c r="Z22" i="25"/>
  <c r="Z26" i="25"/>
  <c r="Z25" i="25"/>
  <c r="U25" i="39"/>
  <c r="AO10" i="38"/>
  <c r="AO11" i="38"/>
  <c r="AX320" i="7"/>
  <c r="AU320" i="7"/>
  <c r="AO320" i="7"/>
  <c r="AI320" i="7"/>
  <c r="F320" i="7"/>
  <c r="I320" i="7"/>
  <c r="L320" i="7"/>
  <c r="O320" i="7"/>
  <c r="R320" i="7"/>
  <c r="U320" i="7"/>
  <c r="AO8" i="42"/>
  <c r="D43" i="28"/>
  <c r="F43" i="28"/>
  <c r="G43" i="28"/>
  <c r="I43" i="28"/>
  <c r="J43" i="28"/>
  <c r="L43" i="28"/>
  <c r="M43" i="28"/>
  <c r="F79" i="32"/>
  <c r="E79" i="32"/>
  <c r="C79" i="32"/>
  <c r="B79" i="32"/>
  <c r="Z379" i="25" l="1"/>
  <c r="BK56" i="25" s="1"/>
  <c r="Z385" i="25"/>
  <c r="BK57" i="25" s="1"/>
  <c r="Z28" i="25"/>
  <c r="BK9" i="25" s="1"/>
  <c r="N289" i="27"/>
  <c r="W289" i="27"/>
  <c r="N290" i="27"/>
  <c r="W290" i="27"/>
  <c r="N291" i="27"/>
  <c r="W291" i="27"/>
  <c r="N292" i="27"/>
  <c r="W292" i="27"/>
  <c r="N293" i="27"/>
  <c r="W293" i="27"/>
  <c r="N294" i="27"/>
  <c r="W294" i="27"/>
  <c r="N295" i="27"/>
  <c r="W295" i="27"/>
  <c r="N296" i="27"/>
  <c r="W296" i="27"/>
  <c r="N297" i="27"/>
  <c r="W297" i="27"/>
  <c r="N298" i="27"/>
  <c r="W298" i="27"/>
  <c r="N299" i="27"/>
  <c r="W299" i="27"/>
  <c r="AF391" i="30"/>
  <c r="AF392" i="30"/>
  <c r="AI193" i="28"/>
  <c r="AI194" i="28"/>
  <c r="H300" i="28"/>
  <c r="H299" i="28"/>
  <c r="H298" i="28"/>
  <c r="H297" i="28"/>
  <c r="H296" i="28"/>
  <c r="H295" i="28"/>
  <c r="H294" i="28"/>
  <c r="H293" i="28"/>
  <c r="AF193" i="28" s="1"/>
  <c r="H292" i="28"/>
  <c r="H291" i="28"/>
  <c r="H290" i="28"/>
  <c r="AF194" i="28" s="1"/>
  <c r="AC193" i="28"/>
  <c r="AC194" i="28"/>
  <c r="AM46" i="42"/>
  <c r="T300" i="25"/>
  <c r="T299" i="25"/>
  <c r="T298" i="25"/>
  <c r="T297" i="25"/>
  <c r="T296" i="25"/>
  <c r="T295" i="25"/>
  <c r="T294" i="25"/>
  <c r="T293" i="25"/>
  <c r="T292" i="25"/>
  <c r="T291" i="25"/>
  <c r="T290" i="25"/>
  <c r="N300" i="25"/>
  <c r="N299" i="25"/>
  <c r="Z299" i="25" s="1"/>
  <c r="N298" i="25"/>
  <c r="N297" i="25"/>
  <c r="N296" i="25"/>
  <c r="N295" i="25"/>
  <c r="N294" i="25"/>
  <c r="N293" i="25"/>
  <c r="N292" i="25"/>
  <c r="Z292" i="25" s="1"/>
  <c r="N291" i="25"/>
  <c r="Z291" i="25" s="1"/>
  <c r="N290" i="25"/>
  <c r="AE214" i="27"/>
  <c r="AE215" i="27"/>
  <c r="AE216" i="27"/>
  <c r="AD215" i="27"/>
  <c r="AD216" i="27"/>
  <c r="AO9" i="38"/>
  <c r="F56" i="39"/>
  <c r="F55" i="39"/>
  <c r="F53" i="39"/>
  <c r="F52" i="39"/>
  <c r="F51" i="39"/>
  <c r="F50" i="39"/>
  <c r="F49" i="39"/>
  <c r="F48" i="39"/>
  <c r="F44" i="39"/>
  <c r="F43" i="39"/>
  <c r="F42" i="39"/>
  <c r="F41" i="39"/>
  <c r="F40" i="39"/>
  <c r="F39" i="39"/>
  <c r="F38" i="39"/>
  <c r="F37" i="39"/>
  <c r="F36" i="39"/>
  <c r="F35" i="39"/>
  <c r="I56" i="39"/>
  <c r="I55" i="39"/>
  <c r="I53" i="39"/>
  <c r="I52" i="39"/>
  <c r="I51" i="39"/>
  <c r="I50" i="39"/>
  <c r="I49" i="39"/>
  <c r="I48" i="39"/>
  <c r="I47" i="39"/>
  <c r="I44" i="39"/>
  <c r="I43" i="39"/>
  <c r="I42" i="39"/>
  <c r="I41" i="39"/>
  <c r="I40" i="39"/>
  <c r="I39" i="39"/>
  <c r="I38" i="39"/>
  <c r="I37" i="39"/>
  <c r="I36" i="39"/>
  <c r="I35" i="39"/>
  <c r="L56" i="39"/>
  <c r="L55" i="39"/>
  <c r="L53" i="39"/>
  <c r="L52" i="39"/>
  <c r="L51" i="39"/>
  <c r="L50" i="39"/>
  <c r="L49" i="39"/>
  <c r="L48" i="39"/>
  <c r="L44" i="39"/>
  <c r="L43" i="39"/>
  <c r="L42" i="39"/>
  <c r="L41" i="39"/>
  <c r="L40" i="39"/>
  <c r="L39" i="39"/>
  <c r="L38" i="39"/>
  <c r="L37" i="39"/>
  <c r="L36" i="39"/>
  <c r="L35" i="39"/>
  <c r="O56" i="39"/>
  <c r="O55" i="39"/>
  <c r="O53" i="39"/>
  <c r="O52" i="39"/>
  <c r="O51" i="39"/>
  <c r="O50" i="39"/>
  <c r="O49" i="39"/>
  <c r="O48" i="39"/>
  <c r="O44" i="39"/>
  <c r="O43" i="39"/>
  <c r="O42" i="39"/>
  <c r="O41" i="39"/>
  <c r="O40" i="39"/>
  <c r="O39" i="39"/>
  <c r="O38" i="39"/>
  <c r="O37" i="39"/>
  <c r="O36" i="39"/>
  <c r="O35" i="39"/>
  <c r="O27" i="39"/>
  <c r="O23" i="39"/>
  <c r="O22" i="39"/>
  <c r="O21" i="39"/>
  <c r="O20" i="39"/>
  <c r="O19" i="39"/>
  <c r="O18" i="39"/>
  <c r="O17" i="39"/>
  <c r="O16" i="39"/>
  <c r="O15" i="39"/>
  <c r="O14" i="39"/>
  <c r="O10" i="39"/>
  <c r="O9" i="39"/>
  <c r="O8" i="39"/>
  <c r="O7" i="39"/>
  <c r="O6" i="39"/>
  <c r="L27" i="39"/>
  <c r="L26" i="39"/>
  <c r="L24" i="39"/>
  <c r="L23" i="39"/>
  <c r="L22" i="39"/>
  <c r="L21" i="39"/>
  <c r="L20" i="39"/>
  <c r="L19" i="39"/>
  <c r="L18" i="39"/>
  <c r="L17" i="39"/>
  <c r="L16" i="39"/>
  <c r="L15" i="39"/>
  <c r="L14" i="39"/>
  <c r="L10" i="39"/>
  <c r="L9" i="39"/>
  <c r="L8" i="39"/>
  <c r="L7" i="39"/>
  <c r="L6" i="39"/>
  <c r="I27" i="39"/>
  <c r="I26" i="39"/>
  <c r="I24" i="39"/>
  <c r="I23" i="39"/>
  <c r="I22" i="39"/>
  <c r="I21" i="39"/>
  <c r="I20" i="39"/>
  <c r="I19" i="39"/>
  <c r="I18" i="39"/>
  <c r="I17" i="39"/>
  <c r="I16" i="39"/>
  <c r="I15" i="39"/>
  <c r="I14" i="39"/>
  <c r="I10" i="39"/>
  <c r="I9" i="39"/>
  <c r="I8" i="39"/>
  <c r="I7" i="39"/>
  <c r="I6" i="39"/>
  <c r="F7" i="39"/>
  <c r="F9" i="39"/>
  <c r="F10" i="39"/>
  <c r="F11" i="39"/>
  <c r="U11" i="39" s="1"/>
  <c r="F12" i="39"/>
  <c r="F13" i="39"/>
  <c r="U13" i="39" s="1"/>
  <c r="F14" i="39"/>
  <c r="F15" i="39"/>
  <c r="F16" i="39"/>
  <c r="F17" i="39"/>
  <c r="F18" i="39"/>
  <c r="F19" i="39"/>
  <c r="F20" i="39"/>
  <c r="F21" i="39"/>
  <c r="F22" i="39"/>
  <c r="F23" i="39"/>
  <c r="F24" i="39"/>
  <c r="F26" i="39"/>
  <c r="F27" i="39"/>
  <c r="F6" i="39"/>
  <c r="AM21" i="42"/>
  <c r="AN21" i="42"/>
  <c r="AM22" i="42"/>
  <c r="AN22" i="42"/>
  <c r="AM23" i="42"/>
  <c r="AN23" i="42"/>
  <c r="AM24" i="42"/>
  <c r="AN24" i="42"/>
  <c r="AM25" i="42"/>
  <c r="AN25" i="42"/>
  <c r="AM6" i="42"/>
  <c r="T57" i="42"/>
  <c r="AO52" i="42"/>
  <c r="AO50" i="42"/>
  <c r="AO48" i="42"/>
  <c r="N381" i="28"/>
  <c r="O381" i="28"/>
  <c r="P381" i="28"/>
  <c r="N382" i="28"/>
  <c r="O382" i="28"/>
  <c r="P382" i="28"/>
  <c r="N383" i="28"/>
  <c r="O383" i="28"/>
  <c r="P383" i="28"/>
  <c r="N384" i="28"/>
  <c r="O384" i="28"/>
  <c r="P384" i="28"/>
  <c r="Z294" i="25" l="1"/>
  <c r="Z298" i="25"/>
  <c r="Z290" i="25"/>
  <c r="Z295" i="25"/>
  <c r="U43" i="39"/>
  <c r="N300" i="27"/>
  <c r="W300" i="27"/>
  <c r="U26" i="39"/>
  <c r="Z291" i="27"/>
  <c r="Z295" i="27"/>
  <c r="Z299" i="27"/>
  <c r="Z296" i="27"/>
  <c r="Z290" i="27"/>
  <c r="Z294" i="27"/>
  <c r="Z298" i="27"/>
  <c r="Z292" i="27"/>
  <c r="Z289" i="27"/>
  <c r="Z293" i="27"/>
  <c r="Z297" i="27"/>
  <c r="U24" i="39"/>
  <c r="Z296" i="25"/>
  <c r="Z300" i="25"/>
  <c r="N301" i="25"/>
  <c r="AY47" i="25" s="1"/>
  <c r="T301" i="25"/>
  <c r="BE47" i="25" s="1"/>
  <c r="Z293" i="25"/>
  <c r="Z297" i="25"/>
  <c r="U18" i="39"/>
  <c r="I28" i="39"/>
  <c r="U23" i="39"/>
  <c r="U47" i="39"/>
  <c r="AO8" i="38"/>
  <c r="AO49" i="42"/>
  <c r="AO47" i="42"/>
  <c r="AO51" i="42"/>
  <c r="AO46" i="42"/>
  <c r="AO7" i="42"/>
  <c r="AO25" i="42"/>
  <c r="AO23" i="42"/>
  <c r="U19" i="39"/>
  <c r="L28" i="39"/>
  <c r="O28" i="39"/>
  <c r="F28" i="39"/>
  <c r="U12" i="39"/>
  <c r="AO21" i="42"/>
  <c r="AO22" i="42"/>
  <c r="AO24" i="42"/>
  <c r="AA341" i="25"/>
  <c r="AB341" i="25"/>
  <c r="AG341" i="25"/>
  <c r="AH341" i="25"/>
  <c r="Z300" i="27" l="1"/>
  <c r="AV119" i="40"/>
  <c r="AY119" i="40" s="1"/>
  <c r="AV118" i="40"/>
  <c r="AY118" i="40" s="1"/>
  <c r="AV117" i="40"/>
  <c r="AY117" i="40" s="1"/>
  <c r="AV116" i="40"/>
  <c r="AY116" i="40" s="1"/>
  <c r="AV115" i="40"/>
  <c r="AY115" i="40" s="1"/>
  <c r="AV114" i="40"/>
  <c r="AY114" i="40" s="1"/>
  <c r="AV113" i="40"/>
  <c r="AY113" i="40" s="1"/>
  <c r="AV112" i="40"/>
  <c r="AY112" i="40" s="1"/>
  <c r="AV111" i="40"/>
  <c r="AY111" i="40" s="1"/>
  <c r="AV110" i="40"/>
  <c r="AY110" i="40" s="1"/>
  <c r="AV109" i="40"/>
  <c r="AV153" i="40"/>
  <c r="AY153" i="40" s="1"/>
  <c r="AV152" i="40"/>
  <c r="AY152" i="40" s="1"/>
  <c r="AV151" i="40"/>
  <c r="AY151" i="40" s="1"/>
  <c r="AV150" i="40"/>
  <c r="AY150" i="40" s="1"/>
  <c r="AV149" i="40"/>
  <c r="AY149" i="40" s="1"/>
  <c r="AV148" i="40"/>
  <c r="AY148" i="40" s="1"/>
  <c r="AV147" i="40"/>
  <c r="AY147" i="40" s="1"/>
  <c r="AV146" i="40"/>
  <c r="AY146" i="40" s="1"/>
  <c r="AV145" i="40"/>
  <c r="AY145" i="40" s="1"/>
  <c r="AV144" i="40"/>
  <c r="AY144" i="40" s="1"/>
  <c r="AV143" i="40"/>
  <c r="AV170" i="40"/>
  <c r="AY170" i="40" s="1"/>
  <c r="AV169" i="40"/>
  <c r="AY169" i="40" s="1"/>
  <c r="AV168" i="40"/>
  <c r="AY168" i="40" s="1"/>
  <c r="AV167" i="40"/>
  <c r="AY167" i="40" s="1"/>
  <c r="AV166" i="40"/>
  <c r="AY166" i="40" s="1"/>
  <c r="AV165" i="40"/>
  <c r="AY165" i="40" s="1"/>
  <c r="AV164" i="40"/>
  <c r="AY164" i="40" s="1"/>
  <c r="AV163" i="40"/>
  <c r="AY163" i="40" s="1"/>
  <c r="AV162" i="40"/>
  <c r="AY162" i="40" s="1"/>
  <c r="AV161" i="40"/>
  <c r="AY161" i="40" s="1"/>
  <c r="AV160" i="40"/>
  <c r="AY160" i="40" s="1"/>
  <c r="AV289" i="40"/>
  <c r="AY289" i="40" s="1"/>
  <c r="AV288" i="40"/>
  <c r="AY288" i="40" s="1"/>
  <c r="AV287" i="40"/>
  <c r="AY287" i="40" s="1"/>
  <c r="AV286" i="40"/>
  <c r="AY286" i="40" s="1"/>
  <c r="AV285" i="40"/>
  <c r="AY285" i="40" s="1"/>
  <c r="AV284" i="40"/>
  <c r="AY284" i="40" s="1"/>
  <c r="AV283" i="40"/>
  <c r="AY283" i="40" s="1"/>
  <c r="AV282" i="40"/>
  <c r="AY282" i="40" s="1"/>
  <c r="AV281" i="40"/>
  <c r="AY281" i="40" s="1"/>
  <c r="AV280" i="40"/>
  <c r="AY280" i="40" s="1"/>
  <c r="AV279" i="40"/>
  <c r="AY279" i="40" s="1"/>
  <c r="AV323" i="40"/>
  <c r="AY323" i="40" s="1"/>
  <c r="AV322" i="40"/>
  <c r="AY322" i="40" s="1"/>
  <c r="AV321" i="40"/>
  <c r="AY321" i="40" s="1"/>
  <c r="AV320" i="40"/>
  <c r="AY320" i="40" s="1"/>
  <c r="AV319" i="40"/>
  <c r="AY319" i="40" s="1"/>
  <c r="AV318" i="40"/>
  <c r="AY318" i="40" s="1"/>
  <c r="AV317" i="40"/>
  <c r="AY317" i="40" s="1"/>
  <c r="AV316" i="40"/>
  <c r="AV315" i="40"/>
  <c r="AY315" i="40" s="1"/>
  <c r="AV314" i="40"/>
  <c r="AY314" i="40" s="1"/>
  <c r="AV313" i="40"/>
  <c r="AY313" i="40" s="1"/>
  <c r="V357" i="40"/>
  <c r="Y357" i="40" s="1"/>
  <c r="V356" i="40"/>
  <c r="Y356" i="40" s="1"/>
  <c r="V355" i="40"/>
  <c r="Y355" i="40" s="1"/>
  <c r="V354" i="40"/>
  <c r="Y354" i="40" s="1"/>
  <c r="V353" i="40"/>
  <c r="Y353" i="40" s="1"/>
  <c r="V352" i="40"/>
  <c r="Y352" i="40" s="1"/>
  <c r="V351" i="40"/>
  <c r="Y351" i="40" s="1"/>
  <c r="V350" i="40"/>
  <c r="Y350" i="40" s="1"/>
  <c r="V349" i="40"/>
  <c r="Y349" i="40" s="1"/>
  <c r="V348" i="40"/>
  <c r="Y348" i="40" s="1"/>
  <c r="V347" i="40"/>
  <c r="Y347" i="40" s="1"/>
  <c r="V323" i="40"/>
  <c r="Y323" i="40" s="1"/>
  <c r="V322" i="40"/>
  <c r="Y322" i="40" s="1"/>
  <c r="V321" i="40"/>
  <c r="Y321" i="40" s="1"/>
  <c r="V320" i="40"/>
  <c r="Y320" i="40" s="1"/>
  <c r="V319" i="40"/>
  <c r="Y319" i="40" s="1"/>
  <c r="V318" i="40"/>
  <c r="Y318" i="40" s="1"/>
  <c r="V317" i="40"/>
  <c r="Y317" i="40" s="1"/>
  <c r="V316" i="40"/>
  <c r="Y316" i="40" s="1"/>
  <c r="V315" i="40"/>
  <c r="Y315" i="40" s="1"/>
  <c r="V314" i="40"/>
  <c r="Y314" i="40" s="1"/>
  <c r="V313" i="40"/>
  <c r="Y313" i="40" s="1"/>
  <c r="V221" i="40"/>
  <c r="Y221" i="40" s="1"/>
  <c r="V220" i="40"/>
  <c r="Y220" i="40" s="1"/>
  <c r="V219" i="40"/>
  <c r="Y219" i="40" s="1"/>
  <c r="V218" i="40"/>
  <c r="Y218" i="40" s="1"/>
  <c r="V217" i="40"/>
  <c r="Y217" i="40" s="1"/>
  <c r="V216" i="40"/>
  <c r="Y216" i="40" s="1"/>
  <c r="V215" i="40"/>
  <c r="Y215" i="40" s="1"/>
  <c r="V214" i="40"/>
  <c r="Y214" i="40" s="1"/>
  <c r="V213" i="40"/>
  <c r="Y213" i="40" s="1"/>
  <c r="V212" i="40"/>
  <c r="Y212" i="40" s="1"/>
  <c r="V211" i="40"/>
  <c r="V187" i="40"/>
  <c r="V186" i="40"/>
  <c r="V185" i="40"/>
  <c r="V184" i="40"/>
  <c r="V183" i="40"/>
  <c r="V182" i="40"/>
  <c r="V181" i="40"/>
  <c r="V180" i="40"/>
  <c r="Y180" i="40" s="1"/>
  <c r="V179" i="40"/>
  <c r="Y179" i="40" s="1"/>
  <c r="V178" i="40"/>
  <c r="Y178" i="40" s="1"/>
  <c r="V177" i="40"/>
  <c r="Y177" i="40" s="1"/>
  <c r="V170" i="40"/>
  <c r="Y170" i="40" s="1"/>
  <c r="V169" i="40"/>
  <c r="Y169" i="40" s="1"/>
  <c r="V168" i="40"/>
  <c r="Y168" i="40" s="1"/>
  <c r="V167" i="40"/>
  <c r="Y167" i="40" s="1"/>
  <c r="V166" i="40"/>
  <c r="Y166" i="40" s="1"/>
  <c r="V165" i="40"/>
  <c r="Y165" i="40" s="1"/>
  <c r="V164" i="40"/>
  <c r="Y164" i="40" s="1"/>
  <c r="V163" i="40"/>
  <c r="V162" i="40"/>
  <c r="V161" i="40"/>
  <c r="V160" i="40"/>
  <c r="V153" i="40"/>
  <c r="Y153" i="40" s="1"/>
  <c r="V152" i="40"/>
  <c r="Y152" i="40" s="1"/>
  <c r="V151" i="40"/>
  <c r="Y151" i="40" s="1"/>
  <c r="V150" i="40"/>
  <c r="Y150" i="40" s="1"/>
  <c r="V149" i="40"/>
  <c r="Y149" i="40" s="1"/>
  <c r="V148" i="40"/>
  <c r="Y148" i="40" s="1"/>
  <c r="V147" i="40"/>
  <c r="Y147" i="40" s="1"/>
  <c r="V146" i="40"/>
  <c r="Y146" i="40" s="1"/>
  <c r="V145" i="40"/>
  <c r="Y145" i="40" s="1"/>
  <c r="V144" i="40"/>
  <c r="Y144" i="40" s="1"/>
  <c r="V143" i="40"/>
  <c r="V119" i="40"/>
  <c r="Y119" i="40" s="1"/>
  <c r="V118" i="40"/>
  <c r="Y118" i="40" s="1"/>
  <c r="V117" i="40"/>
  <c r="Y117" i="40" s="1"/>
  <c r="V116" i="40"/>
  <c r="Y116" i="40" s="1"/>
  <c r="V115" i="40"/>
  <c r="Y115" i="40" s="1"/>
  <c r="V114" i="40"/>
  <c r="Y114" i="40" s="1"/>
  <c r="V113" i="40"/>
  <c r="Y113" i="40" s="1"/>
  <c r="V112" i="40"/>
  <c r="Y112" i="40" s="1"/>
  <c r="V111" i="40"/>
  <c r="Y111" i="40" s="1"/>
  <c r="V110" i="40"/>
  <c r="Y110" i="40" s="1"/>
  <c r="V109" i="40"/>
  <c r="N361" i="27"/>
  <c r="N360" i="27"/>
  <c r="N359" i="27"/>
  <c r="N358" i="27"/>
  <c r="N357" i="27"/>
  <c r="N356" i="27"/>
  <c r="N355" i="27"/>
  <c r="N354" i="27"/>
  <c r="N353" i="27"/>
  <c r="N352" i="27"/>
  <c r="N351" i="27"/>
  <c r="N350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W339" i="27"/>
  <c r="W338" i="27"/>
  <c r="W337" i="27"/>
  <c r="W336" i="27"/>
  <c r="W335" i="27"/>
  <c r="W334" i="27"/>
  <c r="W333" i="27"/>
  <c r="W332" i="27"/>
  <c r="W331" i="27"/>
  <c r="N339" i="27"/>
  <c r="N338" i="27"/>
  <c r="N337" i="27"/>
  <c r="N336" i="27"/>
  <c r="N335" i="27"/>
  <c r="N334" i="27"/>
  <c r="N333" i="27"/>
  <c r="N332" i="27"/>
  <c r="N331" i="27"/>
  <c r="N323" i="27"/>
  <c r="N322" i="27"/>
  <c r="N321" i="27"/>
  <c r="N320" i="27"/>
  <c r="K323" i="27"/>
  <c r="K322" i="27"/>
  <c r="K321" i="27"/>
  <c r="K320" i="27"/>
  <c r="H323" i="27"/>
  <c r="H322" i="27"/>
  <c r="H321" i="27"/>
  <c r="H320" i="27"/>
  <c r="E323" i="27"/>
  <c r="E322" i="27"/>
  <c r="E321" i="27"/>
  <c r="E320" i="27"/>
  <c r="Z317" i="27"/>
  <c r="Z316" i="27"/>
  <c r="Z315" i="27"/>
  <c r="Z314" i="27"/>
  <c r="Z313" i="27"/>
  <c r="Z312" i="27"/>
  <c r="Z311" i="27"/>
  <c r="N308" i="27"/>
  <c r="N307" i="27"/>
  <c r="N306" i="27"/>
  <c r="N305" i="27"/>
  <c r="N304" i="27"/>
  <c r="N303" i="27"/>
  <c r="N302" i="27"/>
  <c r="K308" i="27"/>
  <c r="K307" i="27"/>
  <c r="K306" i="27"/>
  <c r="K305" i="27"/>
  <c r="K304" i="27"/>
  <c r="K303" i="27"/>
  <c r="K302" i="27"/>
  <c r="H308" i="27"/>
  <c r="H307" i="27"/>
  <c r="H306" i="27"/>
  <c r="H305" i="27"/>
  <c r="H304" i="27"/>
  <c r="H303" i="27"/>
  <c r="H302" i="27"/>
  <c r="Z286" i="27"/>
  <c r="Z285" i="27"/>
  <c r="Z284" i="27"/>
  <c r="Z283" i="27"/>
  <c r="Z282" i="27"/>
  <c r="Z281" i="27"/>
  <c r="Z280" i="27"/>
  <c r="N277" i="27"/>
  <c r="N276" i="27"/>
  <c r="N275" i="27"/>
  <c r="N274" i="27"/>
  <c r="N273" i="27"/>
  <c r="N272" i="27"/>
  <c r="N271" i="27"/>
  <c r="N270" i="27"/>
  <c r="N269" i="27"/>
  <c r="N268" i="27"/>
  <c r="N267" i="27"/>
  <c r="N266" i="27"/>
  <c r="N265" i="27"/>
  <c r="N264" i="27"/>
  <c r="K277" i="27"/>
  <c r="K276" i="27"/>
  <c r="K275" i="27"/>
  <c r="K273" i="27"/>
  <c r="K272" i="27"/>
  <c r="K271" i="27"/>
  <c r="K270" i="27"/>
  <c r="K269" i="27"/>
  <c r="K268" i="27"/>
  <c r="K267" i="27"/>
  <c r="K266" i="27"/>
  <c r="K265" i="27"/>
  <c r="K264" i="27"/>
  <c r="H277" i="27"/>
  <c r="H276" i="27"/>
  <c r="H275" i="27"/>
  <c r="H274" i="27"/>
  <c r="H273" i="27"/>
  <c r="H272" i="27"/>
  <c r="H271" i="27"/>
  <c r="H270" i="27"/>
  <c r="H269" i="27"/>
  <c r="H268" i="27"/>
  <c r="H267" i="27"/>
  <c r="H266" i="27"/>
  <c r="H265" i="27"/>
  <c r="H264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W261" i="27"/>
  <c r="W260" i="27"/>
  <c r="W259" i="27"/>
  <c r="W258" i="27"/>
  <c r="W257" i="27"/>
  <c r="W256" i="27"/>
  <c r="W255" i="27"/>
  <c r="W254" i="27"/>
  <c r="W253" i="27"/>
  <c r="W252" i="27"/>
  <c r="N261" i="27"/>
  <c r="N260" i="27"/>
  <c r="N259" i="27"/>
  <c r="N258" i="27"/>
  <c r="N257" i="27"/>
  <c r="N256" i="27"/>
  <c r="N255" i="27"/>
  <c r="N254" i="27"/>
  <c r="N253" i="27"/>
  <c r="N252" i="27"/>
  <c r="K261" i="27"/>
  <c r="K260" i="27"/>
  <c r="K259" i="27"/>
  <c r="K258" i="27"/>
  <c r="K257" i="27"/>
  <c r="K256" i="27"/>
  <c r="K255" i="27"/>
  <c r="K254" i="27"/>
  <c r="K253" i="27"/>
  <c r="K252" i="27"/>
  <c r="H261" i="27"/>
  <c r="H260" i="27"/>
  <c r="H259" i="27"/>
  <c r="H258" i="27"/>
  <c r="H257" i="27"/>
  <c r="H256" i="27"/>
  <c r="H255" i="27"/>
  <c r="H254" i="27"/>
  <c r="H253" i="27"/>
  <c r="H252" i="27"/>
  <c r="E261" i="27"/>
  <c r="E260" i="27"/>
  <c r="E259" i="27"/>
  <c r="E258" i="27"/>
  <c r="E257" i="27"/>
  <c r="E256" i="27"/>
  <c r="E255" i="27"/>
  <c r="E254" i="27"/>
  <c r="E253" i="27"/>
  <c r="E252" i="27"/>
  <c r="N153" i="27"/>
  <c r="N158" i="27" s="1"/>
  <c r="K153" i="27"/>
  <c r="H157" i="27"/>
  <c r="H156" i="27"/>
  <c r="H155" i="27"/>
  <c r="H154" i="27"/>
  <c r="H153" i="27"/>
  <c r="E157" i="27"/>
  <c r="E156" i="27"/>
  <c r="E155" i="27"/>
  <c r="E154" i="27"/>
  <c r="E153" i="27"/>
  <c r="N145" i="27"/>
  <c r="N144" i="27"/>
  <c r="N143" i="27"/>
  <c r="N142" i="27"/>
  <c r="N141" i="27"/>
  <c r="N140" i="27"/>
  <c r="N139" i="27"/>
  <c r="K145" i="27"/>
  <c r="K144" i="27"/>
  <c r="K143" i="27"/>
  <c r="K142" i="27"/>
  <c r="K141" i="27"/>
  <c r="K140" i="27"/>
  <c r="K139" i="27"/>
  <c r="H145" i="27"/>
  <c r="H144" i="27"/>
  <c r="H143" i="27"/>
  <c r="H142" i="27"/>
  <c r="H141" i="27"/>
  <c r="H140" i="27"/>
  <c r="H139" i="27"/>
  <c r="N130" i="27"/>
  <c r="N129" i="27"/>
  <c r="N128" i="27"/>
  <c r="N127" i="27"/>
  <c r="N126" i="27"/>
  <c r="N125" i="27"/>
  <c r="K117" i="27"/>
  <c r="K116" i="27"/>
  <c r="K115" i="27"/>
  <c r="K114" i="27"/>
  <c r="H117" i="27"/>
  <c r="H116" i="27"/>
  <c r="H115" i="27"/>
  <c r="H114" i="27"/>
  <c r="E117" i="27"/>
  <c r="E116" i="27"/>
  <c r="E115" i="27"/>
  <c r="E114" i="27"/>
  <c r="W104" i="27"/>
  <c r="W103" i="27"/>
  <c r="W102" i="27"/>
  <c r="N104" i="27"/>
  <c r="Z104" i="27" s="1"/>
  <c r="N103" i="27"/>
  <c r="N102" i="27"/>
  <c r="Z87" i="27"/>
  <c r="Z86" i="27"/>
  <c r="Z85" i="27"/>
  <c r="Z84" i="27"/>
  <c r="W81" i="27"/>
  <c r="W80" i="27"/>
  <c r="W79" i="27"/>
  <c r="W78" i="27"/>
  <c r="W77" i="27"/>
  <c r="W76" i="27"/>
  <c r="W75" i="27"/>
  <c r="W74" i="27"/>
  <c r="W73" i="27"/>
  <c r="N81" i="27"/>
  <c r="N80" i="27"/>
  <c r="N79" i="27"/>
  <c r="N78" i="27"/>
  <c r="N77" i="27"/>
  <c r="N76" i="27"/>
  <c r="N75" i="27"/>
  <c r="N74" i="27"/>
  <c r="N73" i="27"/>
  <c r="K81" i="27"/>
  <c r="K80" i="27"/>
  <c r="K79" i="27"/>
  <c r="K78" i="27"/>
  <c r="K77" i="27"/>
  <c r="K76" i="27"/>
  <c r="K75" i="27"/>
  <c r="K74" i="27"/>
  <c r="K73" i="27"/>
  <c r="H81" i="27"/>
  <c r="H80" i="27"/>
  <c r="H79" i="27"/>
  <c r="H78" i="27"/>
  <c r="H77" i="27"/>
  <c r="H76" i="27"/>
  <c r="H75" i="27"/>
  <c r="H74" i="27"/>
  <c r="H73" i="27"/>
  <c r="E81" i="27"/>
  <c r="E80" i="27"/>
  <c r="E79" i="27"/>
  <c r="E78" i="27"/>
  <c r="E77" i="27"/>
  <c r="E76" i="27"/>
  <c r="E75" i="27"/>
  <c r="E74" i="27"/>
  <c r="E73" i="27"/>
  <c r="W70" i="27"/>
  <c r="Z70" i="27" s="1"/>
  <c r="W69" i="27"/>
  <c r="W68" i="27"/>
  <c r="Z68" i="27" s="1"/>
  <c r="W67" i="27"/>
  <c r="Z67" i="27" s="1"/>
  <c r="W66" i="27"/>
  <c r="Z66" i="27" s="1"/>
  <c r="W65" i="27"/>
  <c r="Z65" i="27" s="1"/>
  <c r="W64" i="27"/>
  <c r="Z64" i="27" s="1"/>
  <c r="W63" i="27"/>
  <c r="W62" i="27"/>
  <c r="Z69" i="27"/>
  <c r="Z63" i="27"/>
  <c r="Z59" i="27"/>
  <c r="Z58" i="27"/>
  <c r="Z57" i="27"/>
  <c r="Z56" i="27"/>
  <c r="Z55" i="27"/>
  <c r="Z54" i="27"/>
  <c r="Z53" i="27"/>
  <c r="Z52" i="27"/>
  <c r="Z51" i="27"/>
  <c r="Z50" i="27"/>
  <c r="W47" i="27"/>
  <c r="Z47" i="27" s="1"/>
  <c r="W46" i="27"/>
  <c r="Z46" i="27" s="1"/>
  <c r="W45" i="27"/>
  <c r="Z45" i="27" s="1"/>
  <c r="W44" i="27"/>
  <c r="E363" i="30"/>
  <c r="E362" i="30"/>
  <c r="E361" i="30"/>
  <c r="E360" i="30"/>
  <c r="E359" i="30"/>
  <c r="E358" i="30"/>
  <c r="E357" i="30"/>
  <c r="E356" i="30"/>
  <c r="E355" i="30"/>
  <c r="E354" i="30"/>
  <c r="E353" i="30"/>
  <c r="E352" i="30"/>
  <c r="Q341" i="30"/>
  <c r="Q340" i="30"/>
  <c r="Q339" i="30"/>
  <c r="Q338" i="30"/>
  <c r="Q337" i="30"/>
  <c r="Q336" i="30"/>
  <c r="Q335" i="30"/>
  <c r="Q334" i="30"/>
  <c r="Q333" i="30"/>
  <c r="AF394" i="30"/>
  <c r="H325" i="30"/>
  <c r="H324" i="30"/>
  <c r="AI394" i="30" s="1"/>
  <c r="H323" i="30"/>
  <c r="H322" i="30"/>
  <c r="K325" i="30"/>
  <c r="K324" i="30"/>
  <c r="AL394" i="30" s="1"/>
  <c r="K323" i="30"/>
  <c r="K322" i="30"/>
  <c r="E310" i="30"/>
  <c r="E309" i="30"/>
  <c r="E308" i="30"/>
  <c r="E307" i="30"/>
  <c r="E306" i="30"/>
  <c r="E305" i="30"/>
  <c r="E304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AF388" i="30"/>
  <c r="AF387" i="30"/>
  <c r="H223" i="30"/>
  <c r="H222" i="30"/>
  <c r="H221" i="30"/>
  <c r="AI385" i="30" s="1"/>
  <c r="E223" i="30"/>
  <c r="E222" i="30"/>
  <c r="E221" i="30"/>
  <c r="AF385" i="30" s="1"/>
  <c r="E159" i="30"/>
  <c r="E158" i="30"/>
  <c r="E157" i="30"/>
  <c r="E156" i="30"/>
  <c r="E155" i="30"/>
  <c r="K147" i="30"/>
  <c r="K146" i="30"/>
  <c r="K145" i="30"/>
  <c r="K144" i="30"/>
  <c r="K143" i="30"/>
  <c r="K142" i="30"/>
  <c r="K141" i="30"/>
  <c r="H147" i="30"/>
  <c r="H146" i="30"/>
  <c r="H145" i="30"/>
  <c r="H144" i="30"/>
  <c r="H143" i="30"/>
  <c r="H142" i="30"/>
  <c r="H141" i="30"/>
  <c r="E147" i="30"/>
  <c r="E146" i="30"/>
  <c r="E145" i="30"/>
  <c r="E144" i="30"/>
  <c r="E143" i="30"/>
  <c r="E142" i="30"/>
  <c r="E141" i="30"/>
  <c r="K119" i="30"/>
  <c r="K118" i="30"/>
  <c r="K117" i="30"/>
  <c r="K116" i="30"/>
  <c r="H119" i="30"/>
  <c r="H118" i="30"/>
  <c r="H117" i="30"/>
  <c r="H116" i="30"/>
  <c r="E119" i="30"/>
  <c r="E118" i="30"/>
  <c r="E117" i="30"/>
  <c r="E116" i="30"/>
  <c r="E83" i="30"/>
  <c r="E82" i="30"/>
  <c r="E81" i="30"/>
  <c r="E80" i="30"/>
  <c r="E79" i="30"/>
  <c r="E78" i="30"/>
  <c r="E77" i="30"/>
  <c r="E76" i="30"/>
  <c r="E75" i="30"/>
  <c r="H72" i="30"/>
  <c r="H71" i="30"/>
  <c r="H70" i="30"/>
  <c r="H69" i="30"/>
  <c r="H68" i="30"/>
  <c r="H67" i="30"/>
  <c r="H66" i="30"/>
  <c r="H65" i="30"/>
  <c r="H64" i="30"/>
  <c r="Q61" i="30"/>
  <c r="Q60" i="30"/>
  <c r="Q59" i="30"/>
  <c r="Q58" i="30"/>
  <c r="Q57" i="30"/>
  <c r="Q56" i="30"/>
  <c r="Q55" i="30"/>
  <c r="Q54" i="30"/>
  <c r="Q53" i="30"/>
  <c r="Q52" i="30"/>
  <c r="N61" i="30"/>
  <c r="N60" i="30"/>
  <c r="N59" i="30"/>
  <c r="N58" i="30"/>
  <c r="N57" i="30"/>
  <c r="N56" i="30"/>
  <c r="N55" i="30"/>
  <c r="N54" i="30"/>
  <c r="N53" i="30"/>
  <c r="N52" i="30"/>
  <c r="K61" i="30"/>
  <c r="K60" i="30"/>
  <c r="K59" i="30"/>
  <c r="K58" i="30"/>
  <c r="K57" i="30"/>
  <c r="K56" i="30"/>
  <c r="K55" i="30"/>
  <c r="K54" i="30"/>
  <c r="K53" i="30"/>
  <c r="K52" i="30"/>
  <c r="H61" i="30"/>
  <c r="H60" i="30"/>
  <c r="H59" i="30"/>
  <c r="H58" i="30"/>
  <c r="H57" i="30"/>
  <c r="H56" i="30"/>
  <c r="H55" i="30"/>
  <c r="H54" i="30"/>
  <c r="H53" i="30"/>
  <c r="H52" i="30"/>
  <c r="E61" i="30"/>
  <c r="E60" i="30"/>
  <c r="E59" i="30"/>
  <c r="E58" i="30"/>
  <c r="E57" i="30"/>
  <c r="E56" i="30"/>
  <c r="E55" i="30"/>
  <c r="E54" i="30"/>
  <c r="E53" i="30"/>
  <c r="E52" i="30"/>
  <c r="H35" i="30"/>
  <c r="E38" i="30"/>
  <c r="E37" i="30"/>
  <c r="E36" i="30"/>
  <c r="E35" i="30"/>
  <c r="P334" i="57"/>
  <c r="P333" i="57"/>
  <c r="P332" i="57"/>
  <c r="P331" i="57"/>
  <c r="P330" i="57"/>
  <c r="P329" i="57"/>
  <c r="P328" i="57"/>
  <c r="P327" i="57"/>
  <c r="P326" i="57"/>
  <c r="P270" i="57"/>
  <c r="P269" i="57"/>
  <c r="P268" i="57"/>
  <c r="P267" i="57"/>
  <c r="P266" i="57"/>
  <c r="P265" i="57"/>
  <c r="P264" i="57"/>
  <c r="P263" i="57"/>
  <c r="P262" i="57"/>
  <c r="M270" i="57"/>
  <c r="M269" i="57"/>
  <c r="M268" i="57"/>
  <c r="M267" i="57"/>
  <c r="M266" i="57"/>
  <c r="M265" i="57"/>
  <c r="M264" i="57"/>
  <c r="M263" i="57"/>
  <c r="M262" i="57"/>
  <c r="J270" i="57"/>
  <c r="J269" i="57"/>
  <c r="J268" i="57"/>
  <c r="J267" i="57"/>
  <c r="J266" i="57"/>
  <c r="J265" i="57"/>
  <c r="J264" i="57"/>
  <c r="J263" i="57"/>
  <c r="J262" i="57"/>
  <c r="G270" i="57"/>
  <c r="G269" i="57"/>
  <c r="G268" i="57"/>
  <c r="G267" i="57"/>
  <c r="G266" i="57"/>
  <c r="G265" i="57"/>
  <c r="G264" i="57"/>
  <c r="G263" i="57"/>
  <c r="G262" i="57"/>
  <c r="D270" i="57"/>
  <c r="D269" i="57"/>
  <c r="D268" i="57"/>
  <c r="D267" i="57"/>
  <c r="D266" i="57"/>
  <c r="D265" i="57"/>
  <c r="D264" i="57"/>
  <c r="D263" i="57"/>
  <c r="D262" i="57"/>
  <c r="M206" i="57"/>
  <c r="M205" i="57"/>
  <c r="M204" i="57"/>
  <c r="M203" i="57"/>
  <c r="M202" i="57"/>
  <c r="M201" i="57"/>
  <c r="M200" i="57"/>
  <c r="M199" i="57"/>
  <c r="M198" i="57"/>
  <c r="D134" i="57"/>
  <c r="D126" i="57"/>
  <c r="G126" i="57"/>
  <c r="J126" i="57"/>
  <c r="M126" i="57"/>
  <c r="P126" i="57"/>
  <c r="P125" i="57"/>
  <c r="P124" i="57"/>
  <c r="P123" i="57"/>
  <c r="P122" i="57"/>
  <c r="P121" i="57"/>
  <c r="P120" i="57"/>
  <c r="P119" i="57"/>
  <c r="P118" i="57"/>
  <c r="D102" i="57"/>
  <c r="V102" i="57" s="1"/>
  <c r="P78" i="57"/>
  <c r="P70" i="57"/>
  <c r="M78" i="57"/>
  <c r="M70" i="57"/>
  <c r="J78" i="57"/>
  <c r="J70" i="57"/>
  <c r="G78" i="57"/>
  <c r="G70" i="57"/>
  <c r="D78" i="57"/>
  <c r="D70" i="57"/>
  <c r="H313" i="46"/>
  <c r="H312" i="46"/>
  <c r="H311" i="46"/>
  <c r="H310" i="46"/>
  <c r="H309" i="46"/>
  <c r="H308" i="46"/>
  <c r="H307" i="46"/>
  <c r="H306" i="46"/>
  <c r="H305" i="46"/>
  <c r="E313" i="46"/>
  <c r="E312" i="46"/>
  <c r="E311" i="46"/>
  <c r="E310" i="46"/>
  <c r="E309" i="46"/>
  <c r="E308" i="46"/>
  <c r="E307" i="46"/>
  <c r="E306" i="46"/>
  <c r="E305" i="46"/>
  <c r="H268" i="46"/>
  <c r="H267" i="46"/>
  <c r="H266" i="46"/>
  <c r="H265" i="46"/>
  <c r="H264" i="46"/>
  <c r="H263" i="46"/>
  <c r="H262" i="46"/>
  <c r="H261" i="46"/>
  <c r="H260" i="46"/>
  <c r="E268" i="46"/>
  <c r="E267" i="46"/>
  <c r="E266" i="46"/>
  <c r="E265" i="46"/>
  <c r="E264" i="46"/>
  <c r="E263" i="46"/>
  <c r="E262" i="46"/>
  <c r="E261" i="46"/>
  <c r="E260" i="46"/>
  <c r="H223" i="46"/>
  <c r="H222" i="46"/>
  <c r="H221" i="46"/>
  <c r="H220" i="46"/>
  <c r="H219" i="46"/>
  <c r="H218" i="46"/>
  <c r="H217" i="46"/>
  <c r="H216" i="46"/>
  <c r="H215" i="46"/>
  <c r="E223" i="46"/>
  <c r="E222" i="46"/>
  <c r="E221" i="46"/>
  <c r="E220" i="46"/>
  <c r="E219" i="46"/>
  <c r="E218" i="46"/>
  <c r="E217" i="46"/>
  <c r="E216" i="46"/>
  <c r="E215" i="46"/>
  <c r="H208" i="46"/>
  <c r="H207" i="46"/>
  <c r="H206" i="46"/>
  <c r="H205" i="46"/>
  <c r="H204" i="46"/>
  <c r="H203" i="46"/>
  <c r="H202" i="46"/>
  <c r="H201" i="46"/>
  <c r="H200" i="46"/>
  <c r="E208" i="46"/>
  <c r="E207" i="46"/>
  <c r="E206" i="46"/>
  <c r="E205" i="46"/>
  <c r="E204" i="46"/>
  <c r="E203" i="46"/>
  <c r="E202" i="46"/>
  <c r="E201" i="46"/>
  <c r="E200" i="46"/>
  <c r="H193" i="46"/>
  <c r="H192" i="46"/>
  <c r="H191" i="46"/>
  <c r="H190" i="46"/>
  <c r="H189" i="46"/>
  <c r="H188" i="46"/>
  <c r="H187" i="46"/>
  <c r="H186" i="46"/>
  <c r="H185" i="46"/>
  <c r="E193" i="46"/>
  <c r="E192" i="46"/>
  <c r="E191" i="46"/>
  <c r="E190" i="46"/>
  <c r="E189" i="46"/>
  <c r="E188" i="46"/>
  <c r="E187" i="46"/>
  <c r="E186" i="46"/>
  <c r="E185" i="46"/>
  <c r="H163" i="46"/>
  <c r="H162" i="46"/>
  <c r="H161" i="46"/>
  <c r="H160" i="46"/>
  <c r="H159" i="46"/>
  <c r="H158" i="46"/>
  <c r="H157" i="46"/>
  <c r="H156" i="46"/>
  <c r="H155" i="46"/>
  <c r="E163" i="46"/>
  <c r="E162" i="46"/>
  <c r="E161" i="46"/>
  <c r="E160" i="46"/>
  <c r="E159" i="46"/>
  <c r="E158" i="46"/>
  <c r="E157" i="46"/>
  <c r="E156" i="46"/>
  <c r="E155" i="46"/>
  <c r="H148" i="46"/>
  <c r="H147" i="46"/>
  <c r="H146" i="46"/>
  <c r="H145" i="46"/>
  <c r="H144" i="46"/>
  <c r="H143" i="46"/>
  <c r="H142" i="46"/>
  <c r="H141" i="46"/>
  <c r="H140" i="46"/>
  <c r="E148" i="46"/>
  <c r="E147" i="46"/>
  <c r="E146" i="46"/>
  <c r="E145" i="46"/>
  <c r="E144" i="46"/>
  <c r="E143" i="46"/>
  <c r="E142" i="46"/>
  <c r="E141" i="46"/>
  <c r="E140" i="46"/>
  <c r="H133" i="46"/>
  <c r="H132" i="46"/>
  <c r="H131" i="46"/>
  <c r="H130" i="46"/>
  <c r="H129" i="46"/>
  <c r="H128" i="46"/>
  <c r="H127" i="46"/>
  <c r="H126" i="46"/>
  <c r="H125" i="46"/>
  <c r="E133" i="46"/>
  <c r="E132" i="46"/>
  <c r="E131" i="46"/>
  <c r="E130" i="46"/>
  <c r="E129" i="46"/>
  <c r="E128" i="46"/>
  <c r="E127" i="46"/>
  <c r="E126" i="46"/>
  <c r="E125" i="46"/>
  <c r="H118" i="46"/>
  <c r="H117" i="46"/>
  <c r="H116" i="46"/>
  <c r="H115" i="46"/>
  <c r="H114" i="46"/>
  <c r="H113" i="46"/>
  <c r="H112" i="46"/>
  <c r="H111" i="46"/>
  <c r="H110" i="46"/>
  <c r="E118" i="46"/>
  <c r="E117" i="46"/>
  <c r="E116" i="46"/>
  <c r="E115" i="46"/>
  <c r="E114" i="46"/>
  <c r="E113" i="46"/>
  <c r="E112" i="46"/>
  <c r="E111" i="46"/>
  <c r="E110" i="46"/>
  <c r="E103" i="46"/>
  <c r="E102" i="46"/>
  <c r="E101" i="46"/>
  <c r="E100" i="46"/>
  <c r="E99" i="46"/>
  <c r="E98" i="46"/>
  <c r="E97" i="46"/>
  <c r="E96" i="46"/>
  <c r="E95" i="46"/>
  <c r="H103" i="46"/>
  <c r="H102" i="46"/>
  <c r="H101" i="46"/>
  <c r="H100" i="46"/>
  <c r="H99" i="46"/>
  <c r="H98" i="46"/>
  <c r="H97" i="46"/>
  <c r="H96" i="46"/>
  <c r="H95" i="46"/>
  <c r="H88" i="46"/>
  <c r="H87" i="46"/>
  <c r="H86" i="46"/>
  <c r="H85" i="46"/>
  <c r="H84" i="46"/>
  <c r="H83" i="46"/>
  <c r="H82" i="46"/>
  <c r="H81" i="46"/>
  <c r="H80" i="46"/>
  <c r="E88" i="46"/>
  <c r="E87" i="46"/>
  <c r="E86" i="46"/>
  <c r="E85" i="46"/>
  <c r="E84" i="46"/>
  <c r="E83" i="46"/>
  <c r="E82" i="46"/>
  <c r="E81" i="46"/>
  <c r="E80" i="46"/>
  <c r="E73" i="46"/>
  <c r="E72" i="46"/>
  <c r="E71" i="46"/>
  <c r="E70" i="46"/>
  <c r="E69" i="46"/>
  <c r="E68" i="46"/>
  <c r="E67" i="46"/>
  <c r="E66" i="46"/>
  <c r="E65" i="46"/>
  <c r="H73" i="46"/>
  <c r="H72" i="46"/>
  <c r="H71" i="46"/>
  <c r="H70" i="46"/>
  <c r="H69" i="46"/>
  <c r="H68" i="46"/>
  <c r="H67" i="46"/>
  <c r="H66" i="46"/>
  <c r="H65" i="46"/>
  <c r="H58" i="46"/>
  <c r="H57" i="46"/>
  <c r="H56" i="46"/>
  <c r="H55" i="46"/>
  <c r="H54" i="46"/>
  <c r="H53" i="46"/>
  <c r="H52" i="46"/>
  <c r="H51" i="46"/>
  <c r="H50" i="46"/>
  <c r="E58" i="46"/>
  <c r="E57" i="46"/>
  <c r="E56" i="46"/>
  <c r="E55" i="46"/>
  <c r="E54" i="46"/>
  <c r="E53" i="46"/>
  <c r="E52" i="46"/>
  <c r="E51" i="46"/>
  <c r="E50" i="46"/>
  <c r="E43" i="46"/>
  <c r="E42" i="46"/>
  <c r="E41" i="46"/>
  <c r="E40" i="46"/>
  <c r="E39" i="46"/>
  <c r="E38" i="46"/>
  <c r="E37" i="46"/>
  <c r="E36" i="46"/>
  <c r="E35" i="46"/>
  <c r="H43" i="46"/>
  <c r="H42" i="46"/>
  <c r="H41" i="46"/>
  <c r="H40" i="46"/>
  <c r="H39" i="46"/>
  <c r="H38" i="46"/>
  <c r="H37" i="46"/>
  <c r="H36" i="46"/>
  <c r="H35" i="46"/>
  <c r="H28" i="46"/>
  <c r="H27" i="46"/>
  <c r="H26" i="46"/>
  <c r="H25" i="46"/>
  <c r="H24" i="46"/>
  <c r="H23" i="46"/>
  <c r="H22" i="46"/>
  <c r="H21" i="46"/>
  <c r="H20" i="46"/>
  <c r="E28" i="46"/>
  <c r="E27" i="46"/>
  <c r="E26" i="46"/>
  <c r="E25" i="46"/>
  <c r="E24" i="46"/>
  <c r="E23" i="46"/>
  <c r="E22" i="46"/>
  <c r="E21" i="46"/>
  <c r="E20" i="46"/>
  <c r="H13" i="46"/>
  <c r="H12" i="46"/>
  <c r="H11" i="46"/>
  <c r="H10" i="46"/>
  <c r="H9" i="46"/>
  <c r="H8" i="46"/>
  <c r="H7" i="46"/>
  <c r="H6" i="46"/>
  <c r="H5" i="46"/>
  <c r="AX335" i="7"/>
  <c r="AX334" i="7"/>
  <c r="AX333" i="7"/>
  <c r="AX332" i="7"/>
  <c r="AX331" i="7"/>
  <c r="AX330" i="7"/>
  <c r="AX329" i="7"/>
  <c r="AX328" i="7"/>
  <c r="AU336" i="7"/>
  <c r="AR336" i="7"/>
  <c r="AO336" i="7"/>
  <c r="AF328" i="7"/>
  <c r="AF336" i="7" s="1"/>
  <c r="AI336" i="7"/>
  <c r="AL336" i="7"/>
  <c r="AX303" i="7"/>
  <c r="AX302" i="7"/>
  <c r="AX301" i="7"/>
  <c r="AX300" i="7"/>
  <c r="AX299" i="7"/>
  <c r="AX298" i="7"/>
  <c r="AX297" i="7"/>
  <c r="AX296" i="7"/>
  <c r="AU304" i="7"/>
  <c r="AR304" i="7"/>
  <c r="AO304" i="7"/>
  <c r="AL304" i="7"/>
  <c r="AI304" i="7"/>
  <c r="AF304" i="7"/>
  <c r="AF216" i="7"/>
  <c r="AU207" i="7"/>
  <c r="AU206" i="7"/>
  <c r="AU205" i="7"/>
  <c r="AU204" i="7"/>
  <c r="AU203" i="7"/>
  <c r="AU202" i="7"/>
  <c r="AU201" i="7"/>
  <c r="AU200" i="7"/>
  <c r="AR207" i="7"/>
  <c r="AR206" i="7"/>
  <c r="AR205" i="7"/>
  <c r="AR204" i="7"/>
  <c r="AR203" i="7"/>
  <c r="AR202" i="7"/>
  <c r="AR201" i="7"/>
  <c r="AR200" i="7"/>
  <c r="AR143" i="7"/>
  <c r="AR142" i="7"/>
  <c r="AR141" i="7"/>
  <c r="AR140" i="7"/>
  <c r="AR139" i="7"/>
  <c r="AR138" i="7"/>
  <c r="AR137" i="7"/>
  <c r="AR136" i="7"/>
  <c r="AF120" i="7"/>
  <c r="AR111" i="7"/>
  <c r="AR110" i="7"/>
  <c r="AR109" i="7"/>
  <c r="AR108" i="7"/>
  <c r="AR107" i="7"/>
  <c r="AR106" i="7"/>
  <c r="AR105" i="7"/>
  <c r="AR104" i="7"/>
  <c r="AO111" i="7"/>
  <c r="AO104" i="7"/>
  <c r="AL104" i="7"/>
  <c r="AI104" i="7"/>
  <c r="AF104" i="7"/>
  <c r="AX72" i="7"/>
  <c r="AU72" i="7"/>
  <c r="AR72" i="7"/>
  <c r="AO72" i="7"/>
  <c r="AL72" i="7"/>
  <c r="AI72" i="7"/>
  <c r="AF72" i="7"/>
  <c r="U303" i="7"/>
  <c r="U302" i="7"/>
  <c r="U301" i="7"/>
  <c r="U300" i="7"/>
  <c r="U299" i="7"/>
  <c r="U298" i="7"/>
  <c r="U297" i="7"/>
  <c r="U296" i="7"/>
  <c r="X303" i="7"/>
  <c r="X302" i="7"/>
  <c r="X301" i="7"/>
  <c r="X300" i="7"/>
  <c r="X299" i="7"/>
  <c r="X298" i="7"/>
  <c r="X297" i="7"/>
  <c r="X296" i="7"/>
  <c r="R239" i="7"/>
  <c r="O239" i="7"/>
  <c r="L239" i="7"/>
  <c r="I239" i="7"/>
  <c r="F239" i="7"/>
  <c r="F232" i="7"/>
  <c r="F216" i="7"/>
  <c r="R207" i="7"/>
  <c r="R206" i="7"/>
  <c r="R205" i="7"/>
  <c r="R204" i="7"/>
  <c r="R203" i="7"/>
  <c r="R202" i="7"/>
  <c r="R201" i="7"/>
  <c r="R200" i="7"/>
  <c r="U207" i="7"/>
  <c r="U206" i="7"/>
  <c r="U205" i="7"/>
  <c r="U204" i="7"/>
  <c r="U203" i="7"/>
  <c r="U202" i="7"/>
  <c r="U201" i="7"/>
  <c r="U200" i="7"/>
  <c r="X207" i="7"/>
  <c r="X206" i="7"/>
  <c r="X205" i="7"/>
  <c r="X204" i="7"/>
  <c r="X203" i="7"/>
  <c r="X202" i="7"/>
  <c r="X201" i="7"/>
  <c r="X200" i="7"/>
  <c r="U159" i="7"/>
  <c r="U158" i="7"/>
  <c r="U157" i="7"/>
  <c r="U156" i="7"/>
  <c r="U155" i="7"/>
  <c r="U154" i="7"/>
  <c r="U153" i="7"/>
  <c r="U152" i="7"/>
  <c r="X159" i="7"/>
  <c r="X158" i="7"/>
  <c r="X157" i="7"/>
  <c r="X156" i="7"/>
  <c r="X155" i="7"/>
  <c r="X154" i="7"/>
  <c r="X153" i="7"/>
  <c r="X152" i="7"/>
  <c r="R143" i="7"/>
  <c r="R142" i="7"/>
  <c r="R141" i="7"/>
  <c r="R140" i="7"/>
  <c r="R139" i="7"/>
  <c r="R138" i="7"/>
  <c r="R137" i="7"/>
  <c r="R136" i="7"/>
  <c r="U127" i="7"/>
  <c r="U126" i="7"/>
  <c r="U125" i="7"/>
  <c r="U124" i="7"/>
  <c r="U123" i="7"/>
  <c r="U122" i="7"/>
  <c r="U121" i="7"/>
  <c r="U120" i="7"/>
  <c r="R127" i="7"/>
  <c r="R126" i="7"/>
  <c r="R125" i="7"/>
  <c r="R124" i="7"/>
  <c r="R123" i="7"/>
  <c r="R122" i="7"/>
  <c r="R121" i="7"/>
  <c r="R120" i="7"/>
  <c r="O120" i="7"/>
  <c r="L120" i="7"/>
  <c r="I120" i="7"/>
  <c r="F120" i="7"/>
  <c r="F111" i="7"/>
  <c r="F104" i="7"/>
  <c r="I104" i="7"/>
  <c r="L104" i="7"/>
  <c r="L112" i="7" s="1"/>
  <c r="O104" i="7"/>
  <c r="O112" i="7" s="1"/>
  <c r="R111" i="7"/>
  <c r="R104" i="7"/>
  <c r="U111" i="7"/>
  <c r="U110" i="7"/>
  <c r="U109" i="7"/>
  <c r="U108" i="7"/>
  <c r="U107" i="7"/>
  <c r="U106" i="7"/>
  <c r="U105" i="7"/>
  <c r="U104" i="7"/>
  <c r="U79" i="7"/>
  <c r="U78" i="7"/>
  <c r="U77" i="7"/>
  <c r="U76" i="7"/>
  <c r="U75" i="7"/>
  <c r="U74" i="7"/>
  <c r="U73" i="7"/>
  <c r="U72" i="7"/>
  <c r="R72" i="7"/>
  <c r="O72" i="7"/>
  <c r="L72" i="7"/>
  <c r="I72" i="7"/>
  <c r="F72" i="7"/>
  <c r="K212" i="44"/>
  <c r="K211" i="44"/>
  <c r="K210" i="44"/>
  <c r="K209" i="44"/>
  <c r="K192" i="44"/>
  <c r="K191" i="44"/>
  <c r="K190" i="44"/>
  <c r="K189" i="44"/>
  <c r="K172" i="44"/>
  <c r="K171" i="44"/>
  <c r="K170" i="44"/>
  <c r="K169" i="44"/>
  <c r="K142" i="44"/>
  <c r="K141" i="44"/>
  <c r="K140" i="44"/>
  <c r="K139" i="44"/>
  <c r="K132" i="44"/>
  <c r="K131" i="44"/>
  <c r="K130" i="44"/>
  <c r="K129" i="44"/>
  <c r="K112" i="44"/>
  <c r="K111" i="44"/>
  <c r="K110" i="44"/>
  <c r="K109" i="44"/>
  <c r="K92" i="44"/>
  <c r="K91" i="44"/>
  <c r="K90" i="44"/>
  <c r="K89" i="44"/>
  <c r="K72" i="44"/>
  <c r="K71" i="44"/>
  <c r="K70" i="44"/>
  <c r="K69" i="44"/>
  <c r="N378" i="28"/>
  <c r="N377" i="28"/>
  <c r="N376" i="28"/>
  <c r="N375" i="28"/>
  <c r="K378" i="28"/>
  <c r="K377" i="28"/>
  <c r="K376" i="28"/>
  <c r="K375" i="28"/>
  <c r="H378" i="28"/>
  <c r="H377" i="28"/>
  <c r="H376" i="28"/>
  <c r="H375" i="28"/>
  <c r="N362" i="28"/>
  <c r="N361" i="28"/>
  <c r="N360" i="28"/>
  <c r="N359" i="28"/>
  <c r="N358" i="28"/>
  <c r="N357" i="28"/>
  <c r="N356" i="28"/>
  <c r="N355" i="28"/>
  <c r="N354" i="28"/>
  <c r="AL199" i="28" s="1"/>
  <c r="N353" i="28"/>
  <c r="N352" i="28"/>
  <c r="N351" i="28"/>
  <c r="AI199" i="28"/>
  <c r="H362" i="28"/>
  <c r="H361" i="28"/>
  <c r="H360" i="28"/>
  <c r="H359" i="28"/>
  <c r="H358" i="28"/>
  <c r="H357" i="28"/>
  <c r="H356" i="28"/>
  <c r="H355" i="28"/>
  <c r="H354" i="28"/>
  <c r="AF199" i="28" s="1"/>
  <c r="H353" i="28"/>
  <c r="H352" i="28"/>
  <c r="H351" i="28"/>
  <c r="AC199" i="28"/>
  <c r="N340" i="28"/>
  <c r="N339" i="28"/>
  <c r="N338" i="28"/>
  <c r="N337" i="28"/>
  <c r="N336" i="28"/>
  <c r="N335" i="28"/>
  <c r="N334" i="28"/>
  <c r="N333" i="28"/>
  <c r="N332" i="28"/>
  <c r="AL198" i="28" s="1"/>
  <c r="K340" i="28"/>
  <c r="K339" i="28"/>
  <c r="K338" i="28"/>
  <c r="K337" i="28"/>
  <c r="K336" i="28"/>
  <c r="K335" i="28"/>
  <c r="K334" i="28"/>
  <c r="K333" i="28"/>
  <c r="K332" i="28"/>
  <c r="AI198" i="28" s="1"/>
  <c r="H340" i="28"/>
  <c r="H339" i="28"/>
  <c r="H338" i="28"/>
  <c r="H337" i="28"/>
  <c r="H336" i="28"/>
  <c r="H335" i="28"/>
  <c r="H334" i="28"/>
  <c r="H333" i="28"/>
  <c r="H332" i="28"/>
  <c r="AF198" i="28" s="1"/>
  <c r="AC198" i="28"/>
  <c r="N324" i="28"/>
  <c r="N323" i="28"/>
  <c r="AL196" i="28" s="1"/>
  <c r="N322" i="28"/>
  <c r="N321" i="28"/>
  <c r="K324" i="28"/>
  <c r="K323" i="28"/>
  <c r="AI196" i="28" s="1"/>
  <c r="K322" i="28"/>
  <c r="K321" i="28"/>
  <c r="AF196" i="28"/>
  <c r="AC196" i="28"/>
  <c r="N318" i="28"/>
  <c r="N317" i="28"/>
  <c r="N316" i="28"/>
  <c r="N315" i="28"/>
  <c r="N314" i="28"/>
  <c r="N313" i="28"/>
  <c r="N312" i="28"/>
  <c r="AL195" i="28" s="1"/>
  <c r="K318" i="28"/>
  <c r="K317" i="28"/>
  <c r="K316" i="28"/>
  <c r="K315" i="28"/>
  <c r="K314" i="28"/>
  <c r="K313" i="28"/>
  <c r="K312" i="28"/>
  <c r="AI195" i="28" s="1"/>
  <c r="H318" i="28"/>
  <c r="H317" i="28"/>
  <c r="H316" i="28"/>
  <c r="H315" i="28"/>
  <c r="H314" i="28"/>
  <c r="H313" i="28"/>
  <c r="H312" i="28"/>
  <c r="AF195" i="28" s="1"/>
  <c r="AC195" i="28"/>
  <c r="N309" i="28"/>
  <c r="N308" i="28"/>
  <c r="N307" i="28"/>
  <c r="N306" i="28"/>
  <c r="N305" i="28"/>
  <c r="N304" i="28"/>
  <c r="N303" i="28"/>
  <c r="K309" i="28"/>
  <c r="K308" i="28"/>
  <c r="K307" i="28"/>
  <c r="K306" i="28"/>
  <c r="K305" i="28"/>
  <c r="K304" i="28"/>
  <c r="K303" i="28"/>
  <c r="H309" i="28"/>
  <c r="H308" i="28"/>
  <c r="H307" i="28"/>
  <c r="H306" i="28"/>
  <c r="H305" i="28"/>
  <c r="H304" i="28"/>
  <c r="H303" i="28"/>
  <c r="AI192" i="28"/>
  <c r="AF192" i="28"/>
  <c r="AC192" i="28"/>
  <c r="N278" i="28"/>
  <c r="N277" i="28"/>
  <c r="N276" i="28"/>
  <c r="N275" i="28"/>
  <c r="N274" i="28"/>
  <c r="N273" i="28"/>
  <c r="N272" i="28"/>
  <c r="N271" i="28"/>
  <c r="N270" i="28"/>
  <c r="N269" i="28"/>
  <c r="N268" i="28"/>
  <c r="N267" i="28"/>
  <c r="N266" i="28"/>
  <c r="N265" i="28"/>
  <c r="AL191" i="28" s="1"/>
  <c r="K278" i="28"/>
  <c r="K277" i="28"/>
  <c r="K276" i="28"/>
  <c r="K275" i="28"/>
  <c r="K274" i="28"/>
  <c r="K273" i="28"/>
  <c r="K272" i="28"/>
  <c r="K271" i="28"/>
  <c r="K270" i="28"/>
  <c r="K269" i="28"/>
  <c r="K268" i="28"/>
  <c r="K267" i="28"/>
  <c r="K266" i="28"/>
  <c r="K265" i="28"/>
  <c r="AI191" i="28" s="1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AF191" i="28" s="1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AC191" i="28" s="1"/>
  <c r="N262" i="28"/>
  <c r="N261" i="28"/>
  <c r="N260" i="28"/>
  <c r="AL190" i="28" s="1"/>
  <c r="N259" i="28"/>
  <c r="N258" i="28"/>
  <c r="N257" i="28"/>
  <c r="N256" i="28"/>
  <c r="N255" i="28"/>
  <c r="N254" i="28"/>
  <c r="N253" i="28"/>
  <c r="AL189" i="28" s="1"/>
  <c r="K262" i="28"/>
  <c r="K261" i="28"/>
  <c r="K260" i="28"/>
  <c r="AI190" i="28" s="1"/>
  <c r="K259" i="28"/>
  <c r="K258" i="28"/>
  <c r="K257" i="28"/>
  <c r="K256" i="28"/>
  <c r="K255" i="28"/>
  <c r="K254" i="28"/>
  <c r="K253" i="28"/>
  <c r="AI189" i="28" s="1"/>
  <c r="AF190" i="28"/>
  <c r="AF189" i="28"/>
  <c r="AC190" i="28"/>
  <c r="AC189" i="28"/>
  <c r="AL188" i="28"/>
  <c r="AI188" i="28"/>
  <c r="AF188" i="28"/>
  <c r="AC188" i="28"/>
  <c r="N240" i="28"/>
  <c r="N239" i="28"/>
  <c r="N238" i="28"/>
  <c r="N237" i="28"/>
  <c r="N236" i="28"/>
  <c r="N235" i="28"/>
  <c r="N234" i="28"/>
  <c r="N233" i="28"/>
  <c r="N232" i="28"/>
  <c r="K240" i="28"/>
  <c r="K239" i="28"/>
  <c r="K238" i="28"/>
  <c r="K237" i="28"/>
  <c r="K236" i="28"/>
  <c r="K235" i="28"/>
  <c r="K234" i="28"/>
  <c r="K233" i="28"/>
  <c r="K232" i="28"/>
  <c r="N222" i="28"/>
  <c r="N221" i="28"/>
  <c r="N220" i="28"/>
  <c r="AL187" i="28" s="1"/>
  <c r="AI187" i="28"/>
  <c r="AF187" i="28"/>
  <c r="AC187" i="28"/>
  <c r="N158" i="28"/>
  <c r="N157" i="28"/>
  <c r="N156" i="28"/>
  <c r="N155" i="28"/>
  <c r="N154" i="28"/>
  <c r="K158" i="28"/>
  <c r="K157" i="28"/>
  <c r="K156" i="28"/>
  <c r="K155" i="28"/>
  <c r="K154" i="28"/>
  <c r="N146" i="28"/>
  <c r="N145" i="28"/>
  <c r="N144" i="28"/>
  <c r="N143" i="28"/>
  <c r="N142" i="28"/>
  <c r="N141" i="28"/>
  <c r="N140" i="28"/>
  <c r="K146" i="28"/>
  <c r="K145" i="28"/>
  <c r="K144" i="28"/>
  <c r="K143" i="28"/>
  <c r="K142" i="28"/>
  <c r="K141" i="28"/>
  <c r="K140" i="28"/>
  <c r="H140" i="28"/>
  <c r="E140" i="28"/>
  <c r="N126" i="28"/>
  <c r="K131" i="28"/>
  <c r="K130" i="28"/>
  <c r="K129" i="28"/>
  <c r="K128" i="28"/>
  <c r="K127" i="28"/>
  <c r="K126" i="28"/>
  <c r="H131" i="28"/>
  <c r="H130" i="28"/>
  <c r="H129" i="28"/>
  <c r="Q129" i="28" s="1"/>
  <c r="H128" i="28"/>
  <c r="H127" i="28"/>
  <c r="H126" i="28"/>
  <c r="N118" i="28"/>
  <c r="N117" i="28"/>
  <c r="N116" i="28"/>
  <c r="N115" i="28"/>
  <c r="K118" i="28"/>
  <c r="K117" i="28"/>
  <c r="K116" i="28"/>
  <c r="K115" i="28"/>
  <c r="H118" i="28"/>
  <c r="H117" i="28"/>
  <c r="H116" i="28"/>
  <c r="H115" i="28"/>
  <c r="E118" i="28"/>
  <c r="E117" i="28"/>
  <c r="E116" i="28"/>
  <c r="E115" i="28"/>
  <c r="N112" i="28"/>
  <c r="N111" i="28"/>
  <c r="N110" i="28"/>
  <c r="N109" i="28"/>
  <c r="N108" i="28"/>
  <c r="K112" i="28"/>
  <c r="K111" i="28"/>
  <c r="K110" i="28"/>
  <c r="K109" i="28"/>
  <c r="K108" i="28"/>
  <c r="H112" i="28"/>
  <c r="H111" i="28"/>
  <c r="H110" i="28"/>
  <c r="H109" i="28"/>
  <c r="H108" i="28"/>
  <c r="E108" i="28"/>
  <c r="N105" i="28"/>
  <c r="N104" i="28"/>
  <c r="N103" i="28"/>
  <c r="K105" i="28"/>
  <c r="K104" i="28"/>
  <c r="K103" i="28"/>
  <c r="H105" i="28"/>
  <c r="H104" i="28"/>
  <c r="H103" i="28"/>
  <c r="E82" i="28"/>
  <c r="N82" i="28"/>
  <c r="N81" i="28"/>
  <c r="N80" i="28"/>
  <c r="N79" i="28"/>
  <c r="N78" i="28"/>
  <c r="N77" i="28"/>
  <c r="N76" i="28"/>
  <c r="N75" i="28"/>
  <c r="N74" i="28"/>
  <c r="K82" i="28"/>
  <c r="K81" i="28"/>
  <c r="K80" i="28"/>
  <c r="K79" i="28"/>
  <c r="K78" i="28"/>
  <c r="K77" i="28"/>
  <c r="K76" i="28"/>
  <c r="K75" i="28"/>
  <c r="K74" i="28"/>
  <c r="H82" i="28"/>
  <c r="H81" i="28"/>
  <c r="H80" i="28"/>
  <c r="H79" i="28"/>
  <c r="H78" i="28"/>
  <c r="H77" i="28"/>
  <c r="H76" i="28"/>
  <c r="H75" i="28"/>
  <c r="H74" i="28"/>
  <c r="E81" i="28"/>
  <c r="E80" i="28"/>
  <c r="E79" i="28"/>
  <c r="E78" i="28"/>
  <c r="E77" i="28"/>
  <c r="E76" i="28"/>
  <c r="E75" i="28"/>
  <c r="E74" i="28"/>
  <c r="N71" i="28"/>
  <c r="N70" i="28"/>
  <c r="N69" i="28"/>
  <c r="N68" i="28"/>
  <c r="N67" i="28"/>
  <c r="N66" i="28"/>
  <c r="N65" i="28"/>
  <c r="N64" i="28"/>
  <c r="N63" i="28"/>
  <c r="K71" i="28"/>
  <c r="K70" i="28"/>
  <c r="K69" i="28"/>
  <c r="K68" i="28"/>
  <c r="K67" i="28"/>
  <c r="K66" i="28"/>
  <c r="K65" i="28"/>
  <c r="K64" i="28"/>
  <c r="K63" i="28"/>
  <c r="T362" i="25"/>
  <c r="T361" i="25"/>
  <c r="T360" i="25"/>
  <c r="T359" i="25"/>
  <c r="T358" i="25"/>
  <c r="T357" i="25"/>
  <c r="T356" i="25"/>
  <c r="T355" i="25"/>
  <c r="T354" i="25"/>
  <c r="T353" i="25"/>
  <c r="T352" i="25"/>
  <c r="T351" i="25"/>
  <c r="Z351" i="25" s="1"/>
  <c r="N362" i="25"/>
  <c r="Z362" i="25" s="1"/>
  <c r="N361" i="25"/>
  <c r="N360" i="25"/>
  <c r="Z360" i="25" s="1"/>
  <c r="N359" i="25"/>
  <c r="N358" i="25"/>
  <c r="N357" i="25"/>
  <c r="N356" i="25"/>
  <c r="Z356" i="25" s="1"/>
  <c r="N355" i="25"/>
  <c r="N354" i="25"/>
  <c r="Z354" i="25" s="1"/>
  <c r="N353" i="25"/>
  <c r="N352" i="25"/>
  <c r="N351" i="25"/>
  <c r="T340" i="25"/>
  <c r="T339" i="25"/>
  <c r="T338" i="25"/>
  <c r="T337" i="25"/>
  <c r="Z337" i="25" s="1"/>
  <c r="T336" i="25"/>
  <c r="T335" i="25"/>
  <c r="T334" i="25"/>
  <c r="T333" i="25"/>
  <c r="Z333" i="25" s="1"/>
  <c r="T332" i="25"/>
  <c r="T318" i="25"/>
  <c r="T317" i="25"/>
  <c r="T316" i="25"/>
  <c r="T315" i="25"/>
  <c r="T314" i="25"/>
  <c r="T313" i="25"/>
  <c r="T312" i="25"/>
  <c r="N318" i="25"/>
  <c r="N317" i="25"/>
  <c r="N316" i="25"/>
  <c r="N315" i="25"/>
  <c r="N314" i="25"/>
  <c r="N313" i="25"/>
  <c r="N312" i="25"/>
  <c r="T309" i="25"/>
  <c r="T308" i="25"/>
  <c r="T307" i="25"/>
  <c r="T306" i="25"/>
  <c r="T305" i="25"/>
  <c r="T304" i="25"/>
  <c r="T303" i="25"/>
  <c r="N309" i="25"/>
  <c r="N308" i="25"/>
  <c r="N307" i="25"/>
  <c r="N306" i="25"/>
  <c r="N305" i="25"/>
  <c r="N304" i="25"/>
  <c r="N303" i="25"/>
  <c r="K309" i="25"/>
  <c r="K308" i="25"/>
  <c r="K307" i="25"/>
  <c r="K306" i="25"/>
  <c r="K305" i="25"/>
  <c r="K304" i="25"/>
  <c r="K303" i="25"/>
  <c r="H309" i="25"/>
  <c r="H308" i="25"/>
  <c r="H307" i="25"/>
  <c r="H306" i="25"/>
  <c r="H305" i="25"/>
  <c r="H304" i="25"/>
  <c r="H303" i="25"/>
  <c r="E309" i="25"/>
  <c r="E308" i="25"/>
  <c r="E307" i="25"/>
  <c r="E306" i="25"/>
  <c r="E305" i="25"/>
  <c r="E304" i="25"/>
  <c r="E303" i="25"/>
  <c r="T287" i="25"/>
  <c r="Z287" i="25" s="1"/>
  <c r="T286" i="25"/>
  <c r="T285" i="25"/>
  <c r="T284" i="25"/>
  <c r="T283" i="25"/>
  <c r="Z283" i="25" s="1"/>
  <c r="T282" i="25"/>
  <c r="T281" i="25"/>
  <c r="T278" i="25"/>
  <c r="T277" i="25"/>
  <c r="T276" i="25"/>
  <c r="T275" i="25"/>
  <c r="T274" i="25"/>
  <c r="T273" i="25"/>
  <c r="T272" i="25"/>
  <c r="T271" i="25"/>
  <c r="T270" i="25"/>
  <c r="T269" i="25"/>
  <c r="T268" i="25"/>
  <c r="T267" i="25"/>
  <c r="T266" i="25"/>
  <c r="T265" i="25"/>
  <c r="N278" i="25"/>
  <c r="N277" i="25"/>
  <c r="N276" i="25"/>
  <c r="N275" i="25"/>
  <c r="N274" i="25"/>
  <c r="N273" i="25"/>
  <c r="N272" i="25"/>
  <c r="N271" i="25"/>
  <c r="N270" i="25"/>
  <c r="N269" i="25"/>
  <c r="N268" i="25"/>
  <c r="N267" i="25"/>
  <c r="N266" i="25"/>
  <c r="N265" i="25"/>
  <c r="K278" i="25"/>
  <c r="K277" i="25"/>
  <c r="K276" i="25"/>
  <c r="K275" i="25"/>
  <c r="K274" i="25"/>
  <c r="K273" i="25"/>
  <c r="K272" i="25"/>
  <c r="K271" i="25"/>
  <c r="K270" i="25"/>
  <c r="K269" i="25"/>
  <c r="K268" i="25"/>
  <c r="K267" i="25"/>
  <c r="K266" i="25"/>
  <c r="K265" i="25"/>
  <c r="H278" i="25"/>
  <c r="H277" i="25"/>
  <c r="H276" i="25"/>
  <c r="H275" i="25"/>
  <c r="H274" i="25"/>
  <c r="H273" i="25"/>
  <c r="H272" i="25"/>
  <c r="H271" i="25"/>
  <c r="H270" i="25"/>
  <c r="H269" i="25"/>
  <c r="H268" i="25"/>
  <c r="H267" i="25"/>
  <c r="H266" i="25"/>
  <c r="H265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Z262" i="25"/>
  <c r="Z259" i="25"/>
  <c r="Z258" i="25"/>
  <c r="Z255" i="25"/>
  <c r="Z254" i="25"/>
  <c r="T250" i="25"/>
  <c r="Z250" i="25" s="1"/>
  <c r="T249" i="25"/>
  <c r="T248" i="25"/>
  <c r="T247" i="25"/>
  <c r="T246" i="25"/>
  <c r="T245" i="25"/>
  <c r="Z245" i="25" s="1"/>
  <c r="T244" i="25"/>
  <c r="Z244" i="25" s="1"/>
  <c r="T243" i="25"/>
  <c r="Z243" i="25" s="1"/>
  <c r="Z249" i="25"/>
  <c r="Z248" i="25"/>
  <c r="Z247" i="25"/>
  <c r="Z246" i="25"/>
  <c r="T146" i="25"/>
  <c r="T145" i="25"/>
  <c r="T144" i="25"/>
  <c r="T143" i="25"/>
  <c r="T142" i="25"/>
  <c r="T141" i="25"/>
  <c r="T140" i="25"/>
  <c r="N146" i="25"/>
  <c r="N145" i="25"/>
  <c r="N144" i="25"/>
  <c r="N143" i="25"/>
  <c r="N142" i="25"/>
  <c r="N141" i="25"/>
  <c r="N140" i="25"/>
  <c r="T131" i="25"/>
  <c r="T130" i="25"/>
  <c r="T129" i="25"/>
  <c r="T128" i="25"/>
  <c r="T127" i="25"/>
  <c r="T126" i="25"/>
  <c r="N131" i="25"/>
  <c r="N130" i="25"/>
  <c r="N129" i="25"/>
  <c r="N128" i="25"/>
  <c r="N127" i="25"/>
  <c r="N126" i="25"/>
  <c r="T105" i="25"/>
  <c r="T104" i="25"/>
  <c r="T103" i="25"/>
  <c r="N105" i="25"/>
  <c r="N104" i="25"/>
  <c r="N103" i="25"/>
  <c r="T82" i="25"/>
  <c r="T81" i="25"/>
  <c r="T80" i="25"/>
  <c r="T79" i="25"/>
  <c r="T78" i="25"/>
  <c r="T77" i="25"/>
  <c r="T76" i="25"/>
  <c r="T75" i="25"/>
  <c r="T74" i="25"/>
  <c r="AI71" i="25"/>
  <c r="AI70" i="25"/>
  <c r="AI69" i="25"/>
  <c r="AI68" i="25"/>
  <c r="AI67" i="25"/>
  <c r="AI66" i="25"/>
  <c r="AI65" i="25"/>
  <c r="AI64" i="25"/>
  <c r="AI63" i="25"/>
  <c r="T71" i="25"/>
  <c r="T70" i="25"/>
  <c r="T69" i="25"/>
  <c r="T68" i="25"/>
  <c r="T67" i="25"/>
  <c r="T66" i="25"/>
  <c r="T65" i="25"/>
  <c r="T64" i="25"/>
  <c r="T63" i="25"/>
  <c r="T60" i="25"/>
  <c r="T59" i="25"/>
  <c r="T58" i="25"/>
  <c r="Z58" i="25" s="1"/>
  <c r="T57" i="25"/>
  <c r="Z57" i="25" s="1"/>
  <c r="T56" i="25"/>
  <c r="T55" i="25"/>
  <c r="T54" i="25"/>
  <c r="Z54" i="25" s="1"/>
  <c r="T53" i="25"/>
  <c r="Z53" i="25" s="1"/>
  <c r="T52" i="25"/>
  <c r="T51" i="25"/>
  <c r="Z48" i="25"/>
  <c r="Z47" i="25"/>
  <c r="Z46" i="25"/>
  <c r="Z45" i="25"/>
  <c r="Z37" i="25"/>
  <c r="Z36" i="25"/>
  <c r="Z35" i="25"/>
  <c r="Z34" i="25"/>
  <c r="AB379" i="25"/>
  <c r="AA379" i="25"/>
  <c r="AM13" i="42"/>
  <c r="Z357" i="25" l="1"/>
  <c r="Z103" i="27"/>
  <c r="Z316" i="25"/>
  <c r="Z127" i="25"/>
  <c r="Z131" i="25"/>
  <c r="Z268" i="25"/>
  <c r="Z276" i="25"/>
  <c r="Q130" i="28"/>
  <c r="V78" i="57"/>
  <c r="Z361" i="25"/>
  <c r="Z358" i="25"/>
  <c r="Q127" i="28"/>
  <c r="W105" i="27"/>
  <c r="Z339" i="27"/>
  <c r="Z332" i="27"/>
  <c r="Z352" i="25"/>
  <c r="T319" i="25"/>
  <c r="BE49" i="25" s="1"/>
  <c r="Z355" i="25"/>
  <c r="Z353" i="25"/>
  <c r="Z128" i="25"/>
  <c r="Z265" i="25"/>
  <c r="Z273" i="25"/>
  <c r="Z129" i="25"/>
  <c r="Z269" i="25"/>
  <c r="Z277" i="25"/>
  <c r="T363" i="25"/>
  <c r="BE54" i="25" s="1"/>
  <c r="Q131" i="28"/>
  <c r="BA152" i="7"/>
  <c r="BA153" i="7"/>
  <c r="N340" i="27"/>
  <c r="Z130" i="25"/>
  <c r="T310" i="25"/>
  <c r="N146" i="27"/>
  <c r="Z272" i="25"/>
  <c r="Q126" i="28"/>
  <c r="Z88" i="27"/>
  <c r="Z333" i="27"/>
  <c r="V120" i="40"/>
  <c r="Y109" i="40"/>
  <c r="N363" i="25"/>
  <c r="AY54" i="25" s="1"/>
  <c r="D25" i="43"/>
  <c r="AV120" i="40"/>
  <c r="AY109" i="40"/>
  <c r="Z126" i="25"/>
  <c r="Q128" i="28"/>
  <c r="AX336" i="7"/>
  <c r="Z318" i="27"/>
  <c r="N324" i="27"/>
  <c r="Z335" i="27"/>
  <c r="Z312" i="25"/>
  <c r="Z336" i="27"/>
  <c r="Y143" i="40"/>
  <c r="V154" i="40"/>
  <c r="V222" i="40"/>
  <c r="Y211" i="40"/>
  <c r="AX304" i="7"/>
  <c r="BA156" i="7"/>
  <c r="BA155" i="7"/>
  <c r="BA159" i="7"/>
  <c r="BA154" i="7"/>
  <c r="BA158" i="7"/>
  <c r="BA157" i="7"/>
  <c r="Z76" i="27"/>
  <c r="Z80" i="27"/>
  <c r="N82" i="27"/>
  <c r="N278" i="27"/>
  <c r="Z334" i="27"/>
  <c r="Z338" i="27"/>
  <c r="Z44" i="27"/>
  <c r="Z48" i="27" s="1"/>
  <c r="W48" i="27"/>
  <c r="Z60" i="27"/>
  <c r="N309" i="27"/>
  <c r="N362" i="27"/>
  <c r="N131" i="27"/>
  <c r="Z74" i="27"/>
  <c r="Z78" i="27"/>
  <c r="Z102" i="27"/>
  <c r="Z306" i="25"/>
  <c r="AV154" i="40"/>
  <c r="AY143" i="40"/>
  <c r="AV324" i="40"/>
  <c r="AY316" i="40"/>
  <c r="AV290" i="40"/>
  <c r="Z337" i="27"/>
  <c r="W340" i="27"/>
  <c r="Z331" i="27"/>
  <c r="AV171" i="40"/>
  <c r="Y163" i="40"/>
  <c r="Y162" i="40"/>
  <c r="Y161" i="40"/>
  <c r="V171" i="40"/>
  <c r="Y160" i="40"/>
  <c r="W82" i="27"/>
  <c r="Z73" i="27"/>
  <c r="Z77" i="27"/>
  <c r="Z81" i="27"/>
  <c r="Z75" i="27"/>
  <c r="Z79" i="27"/>
  <c r="Y187" i="40"/>
  <c r="Y186" i="40"/>
  <c r="Y185" i="40"/>
  <c r="Y184" i="40"/>
  <c r="Y183" i="40"/>
  <c r="Y182" i="40"/>
  <c r="V188" i="40"/>
  <c r="Y181" i="40"/>
  <c r="W71" i="27"/>
  <c r="Z62" i="27"/>
  <c r="W262" i="27"/>
  <c r="Z258" i="27"/>
  <c r="Z254" i="27"/>
  <c r="Z261" i="27"/>
  <c r="Z260" i="27"/>
  <c r="Z259" i="27"/>
  <c r="Z257" i="27"/>
  <c r="Z256" i="27"/>
  <c r="Z255" i="27"/>
  <c r="Z253" i="27"/>
  <c r="Z252" i="27"/>
  <c r="Z359" i="25"/>
  <c r="N61" i="25"/>
  <c r="AY14" i="25" s="1"/>
  <c r="Z63" i="25"/>
  <c r="Z67" i="25"/>
  <c r="T72" i="25"/>
  <c r="BE15" i="25" s="1"/>
  <c r="Z80" i="25"/>
  <c r="Z141" i="25"/>
  <c r="Z228" i="25"/>
  <c r="Z234" i="25"/>
  <c r="Z309" i="25"/>
  <c r="Z315" i="25"/>
  <c r="Z340" i="25"/>
  <c r="Z52" i="25"/>
  <c r="Z56" i="25"/>
  <c r="Z60" i="25"/>
  <c r="Z253" i="25"/>
  <c r="Z257" i="25"/>
  <c r="Z261" i="25"/>
  <c r="Z267" i="25"/>
  <c r="Z271" i="25"/>
  <c r="Z275" i="25"/>
  <c r="Z281" i="25"/>
  <c r="Z285" i="25"/>
  <c r="T288" i="25"/>
  <c r="BE46" i="25" s="1"/>
  <c r="Z304" i="25"/>
  <c r="Z308" i="25"/>
  <c r="Z314" i="25"/>
  <c r="Z318" i="25"/>
  <c r="Z335" i="25"/>
  <c r="Z339" i="25"/>
  <c r="Z71" i="25"/>
  <c r="Z76" i="25"/>
  <c r="Z104" i="25"/>
  <c r="Z145" i="25"/>
  <c r="N147" i="25"/>
  <c r="AY25" i="25" s="1"/>
  <c r="Z222" i="25"/>
  <c r="Z238" i="25"/>
  <c r="Z305" i="25"/>
  <c r="Z332" i="25"/>
  <c r="Z336" i="25"/>
  <c r="Z284" i="25"/>
  <c r="Z334" i="25"/>
  <c r="Z338" i="25"/>
  <c r="Z303" i="25"/>
  <c r="Z313" i="25"/>
  <c r="Z282" i="25"/>
  <c r="Z307" i="25"/>
  <c r="Z286" i="25"/>
  <c r="T341" i="25"/>
  <c r="BE52" i="25" s="1"/>
  <c r="Z66" i="25"/>
  <c r="Z70" i="25"/>
  <c r="N72" i="25"/>
  <c r="AY15" i="25" s="1"/>
  <c r="Z75" i="25"/>
  <c r="Z79" i="25"/>
  <c r="N89" i="25"/>
  <c r="AY17" i="25" s="1"/>
  <c r="T106" i="25"/>
  <c r="BE19" i="25" s="1"/>
  <c r="N132" i="25"/>
  <c r="AY23" i="25" s="1"/>
  <c r="Z140" i="25"/>
  <c r="Z144" i="25"/>
  <c r="T147" i="25"/>
  <c r="BE25" i="25" s="1"/>
  <c r="BE83" i="25" s="1"/>
  <c r="Z221" i="25"/>
  <c r="Z227" i="25"/>
  <c r="Z233" i="25"/>
  <c r="Z237" i="25"/>
  <c r="T251" i="25"/>
  <c r="BE43" i="25" s="1"/>
  <c r="T263" i="25"/>
  <c r="BE44" i="25" s="1"/>
  <c r="N341" i="25"/>
  <c r="AY52" i="25" s="1"/>
  <c r="N38" i="25"/>
  <c r="AY11" i="25" s="1"/>
  <c r="Z49" i="25"/>
  <c r="BK13" i="25" s="1"/>
  <c r="N49" i="25"/>
  <c r="AY13" i="25" s="1"/>
  <c r="T49" i="25"/>
  <c r="BE13" i="25" s="1"/>
  <c r="Z51" i="25"/>
  <c r="Z55" i="25"/>
  <c r="Z59" i="25"/>
  <c r="T61" i="25"/>
  <c r="BE14" i="25" s="1"/>
  <c r="Z65" i="25"/>
  <c r="Z69" i="25"/>
  <c r="Z74" i="25"/>
  <c r="Z78" i="25"/>
  <c r="Z82" i="25"/>
  <c r="T83" i="25"/>
  <c r="BE16" i="25" s="1"/>
  <c r="Z143" i="25"/>
  <c r="Z220" i="25"/>
  <c r="T223" i="25"/>
  <c r="BE40" i="25" s="1"/>
  <c r="Z226" i="25"/>
  <c r="Z232" i="25"/>
  <c r="Z236" i="25"/>
  <c r="Z240" i="25"/>
  <c r="T241" i="25"/>
  <c r="BE42" i="25" s="1"/>
  <c r="Z256" i="25"/>
  <c r="Z260" i="25"/>
  <c r="Z266" i="25"/>
  <c r="Z270" i="25"/>
  <c r="Z274" i="25"/>
  <c r="Z278" i="25"/>
  <c r="N310" i="25"/>
  <c r="AY48" i="25" s="1"/>
  <c r="Z317" i="25"/>
  <c r="T38" i="25"/>
  <c r="BE11" i="25" s="1"/>
  <c r="Z64" i="25"/>
  <c r="Z68" i="25"/>
  <c r="Z77" i="25"/>
  <c r="Z81" i="25"/>
  <c r="N83" i="25"/>
  <c r="AY16" i="25" s="1"/>
  <c r="T132" i="25"/>
  <c r="BE23" i="25" s="1"/>
  <c r="Z142" i="25"/>
  <c r="Z146" i="25"/>
  <c r="Z225" i="25"/>
  <c r="Z229" i="25"/>
  <c r="T230" i="25"/>
  <c r="BE41" i="25" s="1"/>
  <c r="Z235" i="25"/>
  <c r="Z239" i="25"/>
  <c r="T279" i="25"/>
  <c r="BE45" i="25" s="1"/>
  <c r="BE48" i="25"/>
  <c r="N106" i="25"/>
  <c r="AY19" i="25" s="1"/>
  <c r="Z105" i="25"/>
  <c r="Z103" i="25"/>
  <c r="E83" i="28"/>
  <c r="H83" i="28"/>
  <c r="E38" i="25"/>
  <c r="AY83" i="25" l="1"/>
  <c r="Z340" i="27"/>
  <c r="Y171" i="40"/>
  <c r="Z82" i="27"/>
  <c r="Y188" i="40"/>
  <c r="Z288" i="25"/>
  <c r="BK46" i="25" s="1"/>
  <c r="Z72" i="25"/>
  <c r="BK15" i="25" s="1"/>
  <c r="Z223" i="25"/>
  <c r="BK40" i="25" s="1"/>
  <c r="BE73" i="25"/>
  <c r="BE81" i="25"/>
  <c r="AY81" i="25"/>
  <c r="BE74" i="25"/>
  <c r="Z147" i="25"/>
  <c r="BK25" i="25" s="1"/>
  <c r="BE69" i="25"/>
  <c r="BE72" i="25"/>
  <c r="BE71" i="25"/>
  <c r="BE77" i="25"/>
  <c r="AY77" i="25"/>
  <c r="K118" i="25"/>
  <c r="K117" i="25"/>
  <c r="K116" i="25"/>
  <c r="K115" i="25"/>
  <c r="H118" i="25"/>
  <c r="H117" i="25"/>
  <c r="H116" i="25"/>
  <c r="H115" i="25"/>
  <c r="F63" i="32"/>
  <c r="E63" i="32"/>
  <c r="C63" i="32"/>
  <c r="E5" i="47"/>
  <c r="AV68" i="40"/>
  <c r="AY68" i="40" s="1"/>
  <c r="AV67" i="40"/>
  <c r="AY67" i="40" s="1"/>
  <c r="AV66" i="40"/>
  <c r="AY66" i="40" s="1"/>
  <c r="AV65" i="40"/>
  <c r="AY65" i="40" s="1"/>
  <c r="AV64" i="40"/>
  <c r="AY64" i="40" s="1"/>
  <c r="AV63" i="40"/>
  <c r="AY63" i="40" s="1"/>
  <c r="AV62" i="40"/>
  <c r="AY62" i="40" s="1"/>
  <c r="AV61" i="40"/>
  <c r="AY61" i="40" s="1"/>
  <c r="AV60" i="40"/>
  <c r="AY60" i="40" s="1"/>
  <c r="AV59" i="40"/>
  <c r="AY59" i="40" s="1"/>
  <c r="AV58" i="40"/>
  <c r="AV17" i="40"/>
  <c r="AV16" i="40"/>
  <c r="AV15" i="40"/>
  <c r="AV14" i="40"/>
  <c r="AV13" i="40"/>
  <c r="AV12" i="40"/>
  <c r="AV11" i="40"/>
  <c r="AV10" i="40"/>
  <c r="AV9" i="40"/>
  <c r="AV8" i="40"/>
  <c r="AV7" i="40"/>
  <c r="V17" i="40"/>
  <c r="V16" i="40"/>
  <c r="V15" i="40"/>
  <c r="V14" i="40"/>
  <c r="V13" i="40"/>
  <c r="V12" i="40"/>
  <c r="V11" i="40"/>
  <c r="V10" i="40"/>
  <c r="V9" i="40"/>
  <c r="V8" i="40"/>
  <c r="V7" i="40"/>
  <c r="S17" i="40"/>
  <c r="S16" i="40"/>
  <c r="S15" i="40"/>
  <c r="S14" i="40"/>
  <c r="S13" i="40"/>
  <c r="S12" i="40"/>
  <c r="S11" i="40"/>
  <c r="S10" i="40"/>
  <c r="S9" i="40"/>
  <c r="S8" i="40"/>
  <c r="S7" i="40"/>
  <c r="W228" i="27"/>
  <c r="W227" i="27"/>
  <c r="W226" i="27"/>
  <c r="W225" i="27"/>
  <c r="W224" i="27"/>
  <c r="N228" i="27"/>
  <c r="N227" i="27"/>
  <c r="N226" i="27"/>
  <c r="N225" i="27"/>
  <c r="N224" i="27"/>
  <c r="K228" i="27"/>
  <c r="K227" i="27"/>
  <c r="K226" i="27"/>
  <c r="K225" i="27"/>
  <c r="K224" i="27"/>
  <c r="H228" i="27"/>
  <c r="H227" i="27"/>
  <c r="H226" i="27"/>
  <c r="H225" i="27"/>
  <c r="H224" i="27"/>
  <c r="E228" i="27"/>
  <c r="E227" i="27"/>
  <c r="E226" i="27"/>
  <c r="E225" i="27"/>
  <c r="E224" i="27"/>
  <c r="W216" i="27"/>
  <c r="Z216" i="27" s="1"/>
  <c r="W215" i="27"/>
  <c r="Z215" i="27" s="1"/>
  <c r="W214" i="27"/>
  <c r="N30" i="27"/>
  <c r="N29" i="27"/>
  <c r="K30" i="27"/>
  <c r="K29" i="27"/>
  <c r="H30" i="27"/>
  <c r="H29" i="27"/>
  <c r="E30" i="27"/>
  <c r="E29" i="27"/>
  <c r="H230" i="30"/>
  <c r="H229" i="30"/>
  <c r="H228" i="30"/>
  <c r="H227" i="30"/>
  <c r="H226" i="30"/>
  <c r="N218" i="30"/>
  <c r="N217" i="30"/>
  <c r="N216" i="30"/>
  <c r="K218" i="30"/>
  <c r="K217" i="30"/>
  <c r="K216" i="30"/>
  <c r="H218" i="30"/>
  <c r="H217" i="30"/>
  <c r="H216" i="30"/>
  <c r="E218" i="30"/>
  <c r="E217" i="30"/>
  <c r="E216" i="30"/>
  <c r="Q43" i="30"/>
  <c r="Q42" i="30"/>
  <c r="Q41" i="30"/>
  <c r="E43" i="30"/>
  <c r="E42" i="30"/>
  <c r="E41" i="30"/>
  <c r="AU63" i="7"/>
  <c r="AU62" i="7"/>
  <c r="AU61" i="7"/>
  <c r="AU60" i="7"/>
  <c r="AU59" i="7"/>
  <c r="AU58" i="7"/>
  <c r="AU57" i="7"/>
  <c r="AU56" i="7"/>
  <c r="X63" i="7"/>
  <c r="X62" i="7"/>
  <c r="X61" i="7"/>
  <c r="X60" i="7"/>
  <c r="X59" i="7"/>
  <c r="X58" i="7"/>
  <c r="X57" i="7"/>
  <c r="X56" i="7"/>
  <c r="K62" i="44"/>
  <c r="K61" i="44"/>
  <c r="K60" i="44"/>
  <c r="K59" i="44"/>
  <c r="K42" i="44"/>
  <c r="K41" i="44"/>
  <c r="K40" i="44"/>
  <c r="K39" i="44"/>
  <c r="N229" i="28"/>
  <c r="Q229" i="28" s="1"/>
  <c r="N228" i="28"/>
  <c r="Q228" i="28" s="1"/>
  <c r="N227" i="28"/>
  <c r="Q227" i="28" s="1"/>
  <c r="N226" i="28"/>
  <c r="Q226" i="28" s="1"/>
  <c r="N225" i="28"/>
  <c r="Q225" i="28" s="1"/>
  <c r="N217" i="28"/>
  <c r="N216" i="28"/>
  <c r="N215" i="28"/>
  <c r="K217" i="28"/>
  <c r="K216" i="28"/>
  <c r="K215" i="28"/>
  <c r="H217" i="28"/>
  <c r="H216" i="28"/>
  <c r="H215" i="28"/>
  <c r="N186" i="28"/>
  <c r="N185" i="28"/>
  <c r="N184" i="28"/>
  <c r="N183" i="28"/>
  <c r="N182" i="28"/>
  <c r="N181" i="28"/>
  <c r="N180" i="28"/>
  <c r="N179" i="28"/>
  <c r="AL184" i="28" s="1"/>
  <c r="H186" i="28"/>
  <c r="H185" i="28"/>
  <c r="H184" i="28"/>
  <c r="H183" i="28"/>
  <c r="H182" i="28"/>
  <c r="H181" i="28"/>
  <c r="H180" i="28"/>
  <c r="H179" i="28"/>
  <c r="AF184" i="28" s="1"/>
  <c r="AC184" i="28"/>
  <c r="H43" i="28"/>
  <c r="Z217" i="25"/>
  <c r="N42" i="25"/>
  <c r="N41" i="25"/>
  <c r="N40" i="25"/>
  <c r="C43" i="25"/>
  <c r="T31" i="25"/>
  <c r="T30" i="25"/>
  <c r="Z30" i="25" s="1"/>
  <c r="X30" i="28" s="1"/>
  <c r="C32" i="25"/>
  <c r="AO6" i="42"/>
  <c r="AB42" i="27"/>
  <c r="J219" i="30"/>
  <c r="L219" i="30"/>
  <c r="M219" i="30"/>
  <c r="O219" i="30"/>
  <c r="P219" i="30"/>
  <c r="R217" i="30"/>
  <c r="S217" i="30"/>
  <c r="R218" i="30"/>
  <c r="S218" i="30"/>
  <c r="S216" i="30"/>
  <c r="R216" i="30"/>
  <c r="Q217" i="30"/>
  <c r="Q218" i="30"/>
  <c r="Q216" i="30"/>
  <c r="I11" i="35"/>
  <c r="I12" i="35"/>
  <c r="E64" i="7"/>
  <c r="G64" i="7"/>
  <c r="H64" i="7"/>
  <c r="J64" i="7"/>
  <c r="K64" i="7"/>
  <c r="L64" i="7"/>
  <c r="M64" i="7"/>
  <c r="N64" i="7"/>
  <c r="P64" i="7"/>
  <c r="Q64" i="7"/>
  <c r="S64" i="7"/>
  <c r="T64" i="7"/>
  <c r="V64" i="7"/>
  <c r="W64" i="7"/>
  <c r="D64" i="7"/>
  <c r="AY11" i="40" l="1"/>
  <c r="AY12" i="40"/>
  <c r="AY13" i="40"/>
  <c r="AY14" i="40"/>
  <c r="AY15" i="40"/>
  <c r="AY16" i="40"/>
  <c r="AY17" i="40"/>
  <c r="K219" i="30"/>
  <c r="S385" i="40"/>
  <c r="BS385" i="40" s="1"/>
  <c r="Y8" i="40"/>
  <c r="S386" i="40"/>
  <c r="BS386" i="40" s="1"/>
  <c r="Y9" i="40"/>
  <c r="Y17" i="40"/>
  <c r="S394" i="40"/>
  <c r="BS394" i="40" s="1"/>
  <c r="Y16" i="40"/>
  <c r="S393" i="40"/>
  <c r="BS393" i="40" s="1"/>
  <c r="AV69" i="40"/>
  <c r="AY58" i="40"/>
  <c r="AY69" i="40" s="1"/>
  <c r="S387" i="40"/>
  <c r="BS387" i="40" s="1"/>
  <c r="Y10" i="40"/>
  <c r="V18" i="40"/>
  <c r="S388" i="40"/>
  <c r="BS388" i="40" s="1"/>
  <c r="Y11" i="40"/>
  <c r="E14" i="47"/>
  <c r="S390" i="40"/>
  <c r="BS390" i="40" s="1"/>
  <c r="Y13" i="40"/>
  <c r="S391" i="40"/>
  <c r="BS391" i="40" s="1"/>
  <c r="Y14" i="40"/>
  <c r="S389" i="40"/>
  <c r="BS389" i="40" s="1"/>
  <c r="Y12" i="40"/>
  <c r="S384" i="40"/>
  <c r="Y7" i="40"/>
  <c r="S18" i="40"/>
  <c r="S392" i="40"/>
  <c r="BS392" i="40" s="1"/>
  <c r="Y15" i="40"/>
  <c r="N219" i="30"/>
  <c r="E229" i="27"/>
  <c r="W229" i="27"/>
  <c r="K229" i="27"/>
  <c r="Z225" i="27"/>
  <c r="H229" i="27"/>
  <c r="N229" i="27"/>
  <c r="AY10" i="40"/>
  <c r="AY9" i="40"/>
  <c r="AY8" i="40"/>
  <c r="AV18" i="40"/>
  <c r="AY7" i="40"/>
  <c r="W217" i="27"/>
  <c r="Z214" i="27"/>
  <c r="Z217" i="27" s="1"/>
  <c r="AV103" i="40"/>
  <c r="Z228" i="27"/>
  <c r="Z227" i="27"/>
  <c r="Z226" i="27"/>
  <c r="Z224" i="27"/>
  <c r="K43" i="28"/>
  <c r="E43" i="28"/>
  <c r="Z216" i="25"/>
  <c r="Z215" i="25"/>
  <c r="T218" i="25"/>
  <c r="BE39" i="25" s="1"/>
  <c r="T32" i="25"/>
  <c r="BE10" i="25" s="1"/>
  <c r="N43" i="25"/>
  <c r="AY12" i="25" s="1"/>
  <c r="Z31" i="25"/>
  <c r="X31" i="28" s="1"/>
  <c r="H32" i="25"/>
  <c r="N32" i="25"/>
  <c r="AY10" i="25" s="1"/>
  <c r="E43" i="25"/>
  <c r="I64" i="7"/>
  <c r="R64" i="7"/>
  <c r="AF16" i="7"/>
  <c r="O64" i="7"/>
  <c r="T218" i="30"/>
  <c r="T216" i="30"/>
  <c r="T217" i="30"/>
  <c r="F64" i="7"/>
  <c r="Q219" i="30"/>
  <c r="T7" i="43"/>
  <c r="U7" i="43"/>
  <c r="T8" i="43"/>
  <c r="U8" i="43"/>
  <c r="T9" i="43"/>
  <c r="U9" i="43"/>
  <c r="T10" i="43"/>
  <c r="U10" i="43"/>
  <c r="T11" i="43"/>
  <c r="U11" i="43"/>
  <c r="U6" i="43"/>
  <c r="T6" i="43"/>
  <c r="N178" i="27"/>
  <c r="N186" i="27" s="1"/>
  <c r="N13" i="27"/>
  <c r="N12" i="27"/>
  <c r="N11" i="27"/>
  <c r="N10" i="27"/>
  <c r="N9" i="27"/>
  <c r="N8" i="27"/>
  <c r="N7" i="27"/>
  <c r="K15" i="25"/>
  <c r="H15" i="25"/>
  <c r="BS384" i="40" l="1"/>
  <c r="BS395" i="40" s="1"/>
  <c r="S395" i="40"/>
  <c r="S399" i="40" s="1"/>
  <c r="Y18" i="40"/>
  <c r="AY18" i="40"/>
  <c r="N14" i="27"/>
  <c r="BE68" i="25"/>
  <c r="Z218" i="25"/>
  <c r="BK39" i="25" s="1"/>
  <c r="N15" i="25"/>
  <c r="AY7" i="25" s="1"/>
  <c r="N187" i="25"/>
  <c r="AY36" i="25" s="1"/>
  <c r="E15" i="25"/>
  <c r="H213" i="30"/>
  <c r="H212" i="30"/>
  <c r="H211" i="30"/>
  <c r="H210" i="30"/>
  <c r="H209" i="30"/>
  <c r="H208" i="30"/>
  <c r="H207" i="30"/>
  <c r="H206" i="30"/>
  <c r="H205" i="30"/>
  <c r="H204" i="30"/>
  <c r="H203" i="30"/>
  <c r="H202" i="30"/>
  <c r="H201" i="30"/>
  <c r="H200" i="30"/>
  <c r="H199" i="30"/>
  <c r="H198" i="30"/>
  <c r="H197" i="30"/>
  <c r="H28" i="30"/>
  <c r="H27" i="30"/>
  <c r="H26" i="30"/>
  <c r="H25" i="30"/>
  <c r="H24" i="30"/>
  <c r="H23" i="30"/>
  <c r="W26" i="27"/>
  <c r="Z26" i="27" s="1"/>
  <c r="W25" i="27"/>
  <c r="Z25" i="27" s="1"/>
  <c r="W24" i="27"/>
  <c r="Z24" i="27" s="1"/>
  <c r="W23" i="27"/>
  <c r="Z23" i="27" s="1"/>
  <c r="W22" i="27"/>
  <c r="Z22" i="27" s="1"/>
  <c r="W21" i="27"/>
  <c r="AW48" i="7"/>
  <c r="AV48" i="7"/>
  <c r="AT48" i="7"/>
  <c r="AS48" i="7"/>
  <c r="AQ48" i="7"/>
  <c r="AP48" i="7"/>
  <c r="AN48" i="7"/>
  <c r="AM48" i="7"/>
  <c r="AK48" i="7"/>
  <c r="AJ48" i="7"/>
  <c r="AH48" i="7"/>
  <c r="AG48" i="7"/>
  <c r="AE48" i="7"/>
  <c r="AD48" i="7"/>
  <c r="W48" i="7"/>
  <c r="V48" i="7"/>
  <c r="T48" i="7"/>
  <c r="S48" i="7"/>
  <c r="Q48" i="7"/>
  <c r="P48" i="7"/>
  <c r="N48" i="7"/>
  <c r="M48" i="7"/>
  <c r="K48" i="7"/>
  <c r="J48" i="7"/>
  <c r="H48" i="7"/>
  <c r="G48" i="7"/>
  <c r="E48" i="7"/>
  <c r="D48" i="7"/>
  <c r="AD32" i="7"/>
  <c r="AL186" i="28"/>
  <c r="AI186" i="28"/>
  <c r="AF186" i="28"/>
  <c r="AC186" i="28"/>
  <c r="H12" i="28"/>
  <c r="K12" i="28"/>
  <c r="N12" i="28"/>
  <c r="O12" i="28"/>
  <c r="H13" i="28"/>
  <c r="K13" i="28"/>
  <c r="N13" i="28"/>
  <c r="O13" i="28"/>
  <c r="H14" i="28"/>
  <c r="K14" i="28"/>
  <c r="N14" i="28"/>
  <c r="O14" i="28"/>
  <c r="E15" i="28"/>
  <c r="F15" i="28"/>
  <c r="G15" i="28"/>
  <c r="I15" i="28"/>
  <c r="J15" i="28"/>
  <c r="L15" i="28"/>
  <c r="M15" i="28"/>
  <c r="BE38" i="25"/>
  <c r="BE67" i="25" s="1"/>
  <c r="V34" i="40"/>
  <c r="V33" i="40"/>
  <c r="V32" i="40"/>
  <c r="Y32" i="40" s="1"/>
  <c r="V31" i="40"/>
  <c r="V30" i="40"/>
  <c r="V29" i="40"/>
  <c r="V28" i="40"/>
  <c r="V27" i="40"/>
  <c r="V26" i="40"/>
  <c r="V25" i="40"/>
  <c r="V24" i="40"/>
  <c r="K18" i="27"/>
  <c r="K17" i="27"/>
  <c r="K16" i="27"/>
  <c r="H18" i="27"/>
  <c r="H17" i="27"/>
  <c r="H16" i="27"/>
  <c r="E18" i="27"/>
  <c r="E17" i="27"/>
  <c r="E16" i="27"/>
  <c r="K20" i="44"/>
  <c r="K19" i="44"/>
  <c r="K18" i="44"/>
  <c r="K17" i="44"/>
  <c r="AL185" i="28"/>
  <c r="AI185" i="28"/>
  <c r="AF185" i="28"/>
  <c r="AC185" i="28"/>
  <c r="T193" i="25"/>
  <c r="T192" i="25"/>
  <c r="T191" i="25"/>
  <c r="T190" i="25"/>
  <c r="T189" i="25"/>
  <c r="N193" i="25"/>
  <c r="N192" i="25"/>
  <c r="N191" i="25"/>
  <c r="N190" i="25"/>
  <c r="N189" i="25"/>
  <c r="K193" i="25"/>
  <c r="K192" i="25"/>
  <c r="K191" i="25"/>
  <c r="K190" i="25"/>
  <c r="K189" i="25"/>
  <c r="H193" i="25"/>
  <c r="H192" i="25"/>
  <c r="H191" i="25"/>
  <c r="H190" i="25"/>
  <c r="H189" i="25"/>
  <c r="E193" i="25"/>
  <c r="E192" i="25"/>
  <c r="E191" i="25"/>
  <c r="E190" i="25"/>
  <c r="E189" i="25"/>
  <c r="T20" i="25"/>
  <c r="BE8" i="25" s="1"/>
  <c r="E19" i="25"/>
  <c r="E18" i="25"/>
  <c r="E17" i="25"/>
  <c r="Z17" i="25" s="1"/>
  <c r="K182" i="44"/>
  <c r="K181" i="44"/>
  <c r="K180" i="44"/>
  <c r="K179" i="44"/>
  <c r="AM22" i="38"/>
  <c r="AN22" i="38"/>
  <c r="AO22" i="38"/>
  <c r="AR280" i="7"/>
  <c r="AR288" i="7" s="1"/>
  <c r="AO280" i="7"/>
  <c r="AO288" i="7" s="1"/>
  <c r="AL280" i="7"/>
  <c r="AL288" i="7" s="1"/>
  <c r="AI287" i="7"/>
  <c r="AI280" i="7"/>
  <c r="AF280" i="7"/>
  <c r="AF288" i="7" s="1"/>
  <c r="H349" i="30"/>
  <c r="H348" i="30"/>
  <c r="H347" i="30"/>
  <c r="H346" i="30"/>
  <c r="H345" i="30"/>
  <c r="H344" i="30"/>
  <c r="H138" i="30"/>
  <c r="H137" i="30"/>
  <c r="H136" i="30"/>
  <c r="H135" i="30"/>
  <c r="E138" i="30"/>
  <c r="E137" i="30"/>
  <c r="E136" i="30"/>
  <c r="E135" i="30"/>
  <c r="H348" i="28"/>
  <c r="H347" i="28"/>
  <c r="H346" i="28"/>
  <c r="H345" i="28"/>
  <c r="H344" i="28"/>
  <c r="H343" i="28"/>
  <c r="H137" i="28"/>
  <c r="H136" i="28"/>
  <c r="H135" i="28"/>
  <c r="H134" i="28"/>
  <c r="N347" i="27"/>
  <c r="N346" i="27"/>
  <c r="N345" i="27"/>
  <c r="N344" i="27"/>
  <c r="N343" i="27"/>
  <c r="N342" i="27"/>
  <c r="K136" i="27"/>
  <c r="K135" i="27"/>
  <c r="K134" i="27"/>
  <c r="K133" i="27"/>
  <c r="T348" i="25"/>
  <c r="T347" i="25"/>
  <c r="T346" i="25"/>
  <c r="T345" i="25"/>
  <c r="T344" i="25"/>
  <c r="T343" i="25"/>
  <c r="N348" i="25"/>
  <c r="N347" i="25"/>
  <c r="N346" i="25"/>
  <c r="N345" i="25"/>
  <c r="N344" i="25"/>
  <c r="Z344" i="25" s="1"/>
  <c r="N343" i="25"/>
  <c r="Z348" i="25"/>
  <c r="N137" i="25"/>
  <c r="N136" i="25"/>
  <c r="N135" i="25"/>
  <c r="N134" i="25"/>
  <c r="H328" i="47"/>
  <c r="E328" i="47"/>
  <c r="H327" i="47"/>
  <c r="E327" i="47"/>
  <c r="H326" i="47"/>
  <c r="E326" i="47"/>
  <c r="H325" i="47"/>
  <c r="E325" i="47"/>
  <c r="H324" i="47"/>
  <c r="E324" i="47"/>
  <c r="H323" i="47"/>
  <c r="E323" i="47"/>
  <c r="H322" i="47"/>
  <c r="E322" i="47"/>
  <c r="H321" i="47"/>
  <c r="E321" i="47"/>
  <c r="H320" i="47"/>
  <c r="E320" i="47"/>
  <c r="H313" i="47"/>
  <c r="E313" i="47"/>
  <c r="H312" i="47"/>
  <c r="E312" i="47"/>
  <c r="H311" i="47"/>
  <c r="E311" i="47"/>
  <c r="H310" i="47"/>
  <c r="E310" i="47"/>
  <c r="H309" i="47"/>
  <c r="E309" i="47"/>
  <c r="H308" i="47"/>
  <c r="E308" i="47"/>
  <c r="H307" i="47"/>
  <c r="E307" i="47"/>
  <c r="H306" i="47"/>
  <c r="E306" i="47"/>
  <c r="H305" i="47"/>
  <c r="E305" i="47"/>
  <c r="H298" i="47"/>
  <c r="E298" i="47"/>
  <c r="H297" i="47"/>
  <c r="E297" i="47"/>
  <c r="H296" i="47"/>
  <c r="E296" i="47"/>
  <c r="H295" i="47"/>
  <c r="E295" i="47"/>
  <c r="H294" i="47"/>
  <c r="E294" i="47"/>
  <c r="H293" i="47"/>
  <c r="E293" i="47"/>
  <c r="H292" i="47"/>
  <c r="E292" i="47"/>
  <c r="H291" i="47"/>
  <c r="E291" i="47"/>
  <c r="H290" i="47"/>
  <c r="E290" i="47"/>
  <c r="H283" i="47"/>
  <c r="E283" i="47"/>
  <c r="H282" i="47"/>
  <c r="E282" i="47"/>
  <c r="H281" i="47"/>
  <c r="E281" i="47"/>
  <c r="H280" i="47"/>
  <c r="E280" i="47"/>
  <c r="H279" i="47"/>
  <c r="E279" i="47"/>
  <c r="H278" i="47"/>
  <c r="E278" i="47"/>
  <c r="H277" i="47"/>
  <c r="E277" i="47"/>
  <c r="H276" i="47"/>
  <c r="E276" i="47"/>
  <c r="H275" i="47"/>
  <c r="E275" i="47"/>
  <c r="H268" i="47"/>
  <c r="E268" i="47"/>
  <c r="H267" i="47"/>
  <c r="E267" i="47"/>
  <c r="H266" i="47"/>
  <c r="E266" i="47"/>
  <c r="H265" i="47"/>
  <c r="E265" i="47"/>
  <c r="H264" i="47"/>
  <c r="E264" i="47"/>
  <c r="H263" i="47"/>
  <c r="E263" i="47"/>
  <c r="H262" i="47"/>
  <c r="E262" i="47"/>
  <c r="H261" i="47"/>
  <c r="E261" i="47"/>
  <c r="H260" i="47"/>
  <c r="E260" i="47"/>
  <c r="H253" i="47"/>
  <c r="E253" i="47"/>
  <c r="H252" i="47"/>
  <c r="E252" i="47"/>
  <c r="H251" i="47"/>
  <c r="E251" i="47"/>
  <c r="H250" i="47"/>
  <c r="E250" i="47"/>
  <c r="H249" i="47"/>
  <c r="E249" i="47"/>
  <c r="H248" i="47"/>
  <c r="E248" i="47"/>
  <c r="H247" i="47"/>
  <c r="E247" i="47"/>
  <c r="H246" i="47"/>
  <c r="E246" i="47"/>
  <c r="H245" i="47"/>
  <c r="E245" i="47"/>
  <c r="H238" i="47"/>
  <c r="E238" i="47"/>
  <c r="H237" i="47"/>
  <c r="E237" i="47"/>
  <c r="H236" i="47"/>
  <c r="E236" i="47"/>
  <c r="H235" i="47"/>
  <c r="E235" i="47"/>
  <c r="H234" i="47"/>
  <c r="E234" i="47"/>
  <c r="H233" i="47"/>
  <c r="E233" i="47"/>
  <c r="H232" i="47"/>
  <c r="E232" i="47"/>
  <c r="H231" i="47"/>
  <c r="E231" i="47"/>
  <c r="H230" i="47"/>
  <c r="E230" i="47"/>
  <c r="H223" i="47"/>
  <c r="E223" i="47"/>
  <c r="H222" i="47"/>
  <c r="E222" i="47"/>
  <c r="H221" i="47"/>
  <c r="E221" i="47"/>
  <c r="H220" i="47"/>
  <c r="E220" i="47"/>
  <c r="H219" i="47"/>
  <c r="E219" i="47"/>
  <c r="H218" i="47"/>
  <c r="E218" i="47"/>
  <c r="H217" i="47"/>
  <c r="E217" i="47"/>
  <c r="H216" i="47"/>
  <c r="E216" i="47"/>
  <c r="H215" i="47"/>
  <c r="E215" i="47"/>
  <c r="H193" i="47"/>
  <c r="E193" i="47"/>
  <c r="H192" i="47"/>
  <c r="E192" i="47"/>
  <c r="H191" i="47"/>
  <c r="E191" i="47"/>
  <c r="H190" i="47"/>
  <c r="E190" i="47"/>
  <c r="H189" i="47"/>
  <c r="E189" i="47"/>
  <c r="H188" i="47"/>
  <c r="E188" i="47"/>
  <c r="H187" i="47"/>
  <c r="E187" i="47"/>
  <c r="H186" i="47"/>
  <c r="E186" i="47"/>
  <c r="H185" i="47"/>
  <c r="E185" i="47"/>
  <c r="H178" i="47"/>
  <c r="E178" i="47"/>
  <c r="H177" i="47"/>
  <c r="E177" i="47"/>
  <c r="H176" i="47"/>
  <c r="E176" i="47"/>
  <c r="H175" i="47"/>
  <c r="E175" i="47"/>
  <c r="H174" i="47"/>
  <c r="E174" i="47"/>
  <c r="H173" i="47"/>
  <c r="E173" i="47"/>
  <c r="H172" i="47"/>
  <c r="E172" i="47"/>
  <c r="H171" i="47"/>
  <c r="E171" i="47"/>
  <c r="H170" i="47"/>
  <c r="E170" i="47"/>
  <c r="H163" i="47"/>
  <c r="E163" i="47"/>
  <c r="H162" i="47"/>
  <c r="E162" i="47"/>
  <c r="H161" i="47"/>
  <c r="E161" i="47"/>
  <c r="H160" i="47"/>
  <c r="E160" i="47"/>
  <c r="H159" i="47"/>
  <c r="E159" i="47"/>
  <c r="H158" i="47"/>
  <c r="E158" i="47"/>
  <c r="H157" i="47"/>
  <c r="E157" i="47"/>
  <c r="H156" i="47"/>
  <c r="E156" i="47"/>
  <c r="H155" i="47"/>
  <c r="E155" i="47"/>
  <c r="H148" i="47"/>
  <c r="E148" i="47"/>
  <c r="H147" i="47"/>
  <c r="E147" i="47"/>
  <c r="H146" i="47"/>
  <c r="E146" i="47"/>
  <c r="H145" i="47"/>
  <c r="E145" i="47"/>
  <c r="H144" i="47"/>
  <c r="E144" i="47"/>
  <c r="H143" i="47"/>
  <c r="E143" i="47"/>
  <c r="H142" i="47"/>
  <c r="E142" i="47"/>
  <c r="H141" i="47"/>
  <c r="E141" i="47"/>
  <c r="H140" i="47"/>
  <c r="E140" i="47"/>
  <c r="H133" i="47"/>
  <c r="E133" i="47"/>
  <c r="H132" i="47"/>
  <c r="E132" i="47"/>
  <c r="H131" i="47"/>
  <c r="E131" i="47"/>
  <c r="H130" i="47"/>
  <c r="E130" i="47"/>
  <c r="H129" i="47"/>
  <c r="E129" i="47"/>
  <c r="H128" i="47"/>
  <c r="E128" i="47"/>
  <c r="H127" i="47"/>
  <c r="E127" i="47"/>
  <c r="H126" i="47"/>
  <c r="E126" i="47"/>
  <c r="H118" i="47"/>
  <c r="E118" i="47"/>
  <c r="H117" i="47"/>
  <c r="E117" i="47"/>
  <c r="H116" i="47"/>
  <c r="E116" i="47"/>
  <c r="H115" i="47"/>
  <c r="E115" i="47"/>
  <c r="H114" i="47"/>
  <c r="E114" i="47"/>
  <c r="H113" i="47"/>
  <c r="E113" i="47"/>
  <c r="H112" i="47"/>
  <c r="E112" i="47"/>
  <c r="H111" i="47"/>
  <c r="E111" i="47"/>
  <c r="H110" i="47"/>
  <c r="E110" i="47"/>
  <c r="H103" i="47"/>
  <c r="E103" i="47"/>
  <c r="H102" i="47"/>
  <c r="E102" i="47"/>
  <c r="H101" i="47"/>
  <c r="E101" i="47"/>
  <c r="H100" i="47"/>
  <c r="E100" i="47"/>
  <c r="H99" i="47"/>
  <c r="E99" i="47"/>
  <c r="H98" i="47"/>
  <c r="E98" i="47"/>
  <c r="H97" i="47"/>
  <c r="E97" i="47"/>
  <c r="H96" i="47"/>
  <c r="E96" i="47"/>
  <c r="H95" i="47"/>
  <c r="E95" i="47"/>
  <c r="H88" i="47"/>
  <c r="E88" i="47"/>
  <c r="H87" i="47"/>
  <c r="E87" i="47"/>
  <c r="H86" i="47"/>
  <c r="E86" i="47"/>
  <c r="H85" i="47"/>
  <c r="E85" i="47"/>
  <c r="H84" i="47"/>
  <c r="E84" i="47"/>
  <c r="H83" i="47"/>
  <c r="E83" i="47"/>
  <c r="H82" i="47"/>
  <c r="E82" i="47"/>
  <c r="H81" i="47"/>
  <c r="E81" i="47"/>
  <c r="H80" i="47"/>
  <c r="E80" i="47"/>
  <c r="H73" i="47"/>
  <c r="E73" i="47"/>
  <c r="H72" i="47"/>
  <c r="E72" i="47"/>
  <c r="H71" i="47"/>
  <c r="E71" i="47"/>
  <c r="H70" i="47"/>
  <c r="E70" i="47"/>
  <c r="H69" i="47"/>
  <c r="E69" i="47"/>
  <c r="H68" i="47"/>
  <c r="E68" i="47"/>
  <c r="H67" i="47"/>
  <c r="E67" i="47"/>
  <c r="H66" i="47"/>
  <c r="E66" i="47"/>
  <c r="H65" i="47"/>
  <c r="E65" i="47"/>
  <c r="H58" i="47"/>
  <c r="E58" i="47"/>
  <c r="H57" i="47"/>
  <c r="E57" i="47"/>
  <c r="H56" i="47"/>
  <c r="E56" i="47"/>
  <c r="H55" i="47"/>
  <c r="E55" i="47"/>
  <c r="H54" i="47"/>
  <c r="E54" i="47"/>
  <c r="H53" i="47"/>
  <c r="E53" i="47"/>
  <c r="H52" i="47"/>
  <c r="E52" i="47"/>
  <c r="H51" i="47"/>
  <c r="E51" i="47"/>
  <c r="H50" i="47"/>
  <c r="E50" i="47"/>
  <c r="H43" i="47"/>
  <c r="E43" i="47"/>
  <c r="H42" i="47"/>
  <c r="E42" i="47"/>
  <c r="H41" i="47"/>
  <c r="E41" i="47"/>
  <c r="H40" i="47"/>
  <c r="E40" i="47"/>
  <c r="H39" i="47"/>
  <c r="E39" i="47"/>
  <c r="H38" i="47"/>
  <c r="E38" i="47"/>
  <c r="H37" i="47"/>
  <c r="E37" i="47"/>
  <c r="H36" i="47"/>
  <c r="E36" i="47"/>
  <c r="H35" i="47"/>
  <c r="E35" i="47"/>
  <c r="H28" i="47"/>
  <c r="E28" i="47"/>
  <c r="H27" i="47"/>
  <c r="E27" i="47"/>
  <c r="H26" i="47"/>
  <c r="E26" i="47"/>
  <c r="H25" i="47"/>
  <c r="E25" i="47"/>
  <c r="H24" i="47"/>
  <c r="E24" i="47"/>
  <c r="H23" i="47"/>
  <c r="E23" i="47"/>
  <c r="E340" i="47" s="1"/>
  <c r="H22" i="47"/>
  <c r="E22" i="47"/>
  <c r="H21" i="47"/>
  <c r="E21" i="47"/>
  <c r="H20" i="47"/>
  <c r="E20" i="47"/>
  <c r="AV306" i="40"/>
  <c r="AY306" i="40" s="1"/>
  <c r="AV305" i="40"/>
  <c r="AY305" i="40" s="1"/>
  <c r="AV304" i="40"/>
  <c r="AY304" i="40" s="1"/>
  <c r="AV303" i="40"/>
  <c r="AY303" i="40" s="1"/>
  <c r="AV302" i="40"/>
  <c r="AY302" i="40" s="1"/>
  <c r="AV301" i="40"/>
  <c r="AY301" i="40" s="1"/>
  <c r="AV300" i="40"/>
  <c r="AY300" i="40" s="1"/>
  <c r="AV299" i="40"/>
  <c r="AY299" i="40" s="1"/>
  <c r="AV298" i="40"/>
  <c r="AY298" i="40" s="1"/>
  <c r="AV297" i="40"/>
  <c r="AY297" i="40" s="1"/>
  <c r="AV296" i="40"/>
  <c r="V289" i="40"/>
  <c r="Y289" i="40" s="1"/>
  <c r="V288" i="40"/>
  <c r="Y288" i="40" s="1"/>
  <c r="V287" i="40"/>
  <c r="Y287" i="40" s="1"/>
  <c r="V286" i="40"/>
  <c r="Y286" i="40" s="1"/>
  <c r="V285" i="40"/>
  <c r="Y285" i="40" s="1"/>
  <c r="V284" i="40"/>
  <c r="Y284" i="40" s="1"/>
  <c r="V283" i="40"/>
  <c r="Y283" i="40" s="1"/>
  <c r="V282" i="40"/>
  <c r="Y282" i="40" s="1"/>
  <c r="V281" i="40"/>
  <c r="Y281" i="40" s="1"/>
  <c r="V280" i="40"/>
  <c r="Y280" i="40" s="1"/>
  <c r="V279" i="40"/>
  <c r="AV272" i="40"/>
  <c r="V272" i="40"/>
  <c r="Y272" i="40" s="1"/>
  <c r="V271" i="40"/>
  <c r="Y271" i="40" s="1"/>
  <c r="V270" i="40"/>
  <c r="Y270" i="40" s="1"/>
  <c r="V269" i="40"/>
  <c r="Y269" i="40" s="1"/>
  <c r="V268" i="40"/>
  <c r="Y268" i="40" s="1"/>
  <c r="V267" i="40"/>
  <c r="Y267" i="40" s="1"/>
  <c r="V266" i="40"/>
  <c r="Y266" i="40" s="1"/>
  <c r="V265" i="40"/>
  <c r="Y265" i="40" s="1"/>
  <c r="V264" i="40"/>
  <c r="Y264" i="40" s="1"/>
  <c r="V263" i="40"/>
  <c r="Y263" i="40" s="1"/>
  <c r="V262" i="40"/>
  <c r="V255" i="40"/>
  <c r="Y255" i="40" s="1"/>
  <c r="V254" i="40"/>
  <c r="Y254" i="40" s="1"/>
  <c r="V253" i="40"/>
  <c r="Y253" i="40" s="1"/>
  <c r="V252" i="40"/>
  <c r="Y252" i="40" s="1"/>
  <c r="V251" i="40"/>
  <c r="Y251" i="40" s="1"/>
  <c r="V250" i="40"/>
  <c r="Y250" i="40" s="1"/>
  <c r="V249" i="40"/>
  <c r="Y249" i="40" s="1"/>
  <c r="V248" i="40"/>
  <c r="Y248" i="40" s="1"/>
  <c r="V247" i="40"/>
  <c r="Y247" i="40" s="1"/>
  <c r="V246" i="40"/>
  <c r="Y246" i="40" s="1"/>
  <c r="V245" i="40"/>
  <c r="AV255" i="40"/>
  <c r="AY255" i="40" s="1"/>
  <c r="AV254" i="40"/>
  <c r="AY254" i="40" s="1"/>
  <c r="AV253" i="40"/>
  <c r="AY253" i="40" s="1"/>
  <c r="AV252" i="40"/>
  <c r="AY252" i="40" s="1"/>
  <c r="AV251" i="40"/>
  <c r="AY251" i="40" s="1"/>
  <c r="AV250" i="40"/>
  <c r="AY250" i="40" s="1"/>
  <c r="AV249" i="40"/>
  <c r="AY249" i="40" s="1"/>
  <c r="AV248" i="40"/>
  <c r="AY248" i="40" s="1"/>
  <c r="AV247" i="40"/>
  <c r="AY247" i="40" s="1"/>
  <c r="AV246" i="40"/>
  <c r="AY246" i="40" s="1"/>
  <c r="AV245" i="40"/>
  <c r="V238" i="40"/>
  <c r="Y238" i="40" s="1"/>
  <c r="V237" i="40"/>
  <c r="Y237" i="40" s="1"/>
  <c r="V236" i="40"/>
  <c r="Y236" i="40" s="1"/>
  <c r="V235" i="40"/>
  <c r="Y235" i="40" s="1"/>
  <c r="V234" i="40"/>
  <c r="Y234" i="40" s="1"/>
  <c r="V233" i="40"/>
  <c r="Y233" i="40" s="1"/>
  <c r="V232" i="40"/>
  <c r="Y232" i="40" s="1"/>
  <c r="V231" i="40"/>
  <c r="Y231" i="40" s="1"/>
  <c r="V230" i="40"/>
  <c r="Y230" i="40" s="1"/>
  <c r="V229" i="40"/>
  <c r="Y229" i="40" s="1"/>
  <c r="V228" i="40"/>
  <c r="AV221" i="40"/>
  <c r="AV220" i="40"/>
  <c r="AV219" i="40"/>
  <c r="AV392" i="40" s="1"/>
  <c r="AV218" i="40"/>
  <c r="AV217" i="40"/>
  <c r="AV216" i="40"/>
  <c r="AV215" i="40"/>
  <c r="AV214" i="40"/>
  <c r="AV213" i="40"/>
  <c r="AV212" i="40"/>
  <c r="AV211" i="40"/>
  <c r="V204" i="40"/>
  <c r="Y204" i="40" s="1"/>
  <c r="V203" i="40"/>
  <c r="Y203" i="40" s="1"/>
  <c r="V202" i="40"/>
  <c r="V201" i="40"/>
  <c r="Y201" i="40" s="1"/>
  <c r="V200" i="40"/>
  <c r="Y200" i="40" s="1"/>
  <c r="V199" i="40"/>
  <c r="Y199" i="40" s="1"/>
  <c r="V198" i="40"/>
  <c r="Y198" i="40" s="1"/>
  <c r="V197" i="40"/>
  <c r="Y197" i="40" s="1"/>
  <c r="V196" i="40"/>
  <c r="Y196" i="40" s="1"/>
  <c r="V195" i="40"/>
  <c r="Y195" i="40" s="1"/>
  <c r="V194" i="40"/>
  <c r="Y194" i="40" s="1"/>
  <c r="AV136" i="40"/>
  <c r="AV133" i="40"/>
  <c r="AV132" i="40"/>
  <c r="AV131" i="40"/>
  <c r="AV130" i="40"/>
  <c r="AV129" i="40"/>
  <c r="AV128" i="40"/>
  <c r="AV127" i="40"/>
  <c r="AV126" i="40"/>
  <c r="V136" i="40"/>
  <c r="Y136" i="40" s="1"/>
  <c r="V135" i="40"/>
  <c r="Y135" i="40" s="1"/>
  <c r="V134" i="40"/>
  <c r="Y134" i="40" s="1"/>
  <c r="V133" i="40"/>
  <c r="Y133" i="40" s="1"/>
  <c r="V132" i="40"/>
  <c r="Y132" i="40" s="1"/>
  <c r="V131" i="40"/>
  <c r="Y131" i="40" s="1"/>
  <c r="V130" i="40"/>
  <c r="Y130" i="40" s="1"/>
  <c r="V129" i="40"/>
  <c r="Y129" i="40" s="1"/>
  <c r="V128" i="40"/>
  <c r="Y128" i="40" s="1"/>
  <c r="V127" i="40"/>
  <c r="Y127" i="40" s="1"/>
  <c r="V126" i="40"/>
  <c r="V85" i="40"/>
  <c r="Y85" i="40" s="1"/>
  <c r="V84" i="40"/>
  <c r="Y84" i="40" s="1"/>
  <c r="V83" i="40"/>
  <c r="Y83" i="40" s="1"/>
  <c r="V82" i="40"/>
  <c r="Y82" i="40" s="1"/>
  <c r="V81" i="40"/>
  <c r="Y81" i="40" s="1"/>
  <c r="V80" i="40"/>
  <c r="Y80" i="40" s="1"/>
  <c r="V79" i="40"/>
  <c r="Y79" i="40" s="1"/>
  <c r="V78" i="40"/>
  <c r="Y78" i="40" s="1"/>
  <c r="V77" i="40"/>
  <c r="Y77" i="40" s="1"/>
  <c r="V76" i="40"/>
  <c r="Y76" i="40" s="1"/>
  <c r="V75" i="40"/>
  <c r="V68" i="40"/>
  <c r="Y68" i="40" s="1"/>
  <c r="V67" i="40"/>
  <c r="Y67" i="40" s="1"/>
  <c r="V66" i="40"/>
  <c r="Y66" i="40" s="1"/>
  <c r="V65" i="40"/>
  <c r="Y65" i="40" s="1"/>
  <c r="V64" i="40"/>
  <c r="Y64" i="40" s="1"/>
  <c r="V63" i="40"/>
  <c r="Y63" i="40" s="1"/>
  <c r="V62" i="40"/>
  <c r="Y62" i="40" s="1"/>
  <c r="V61" i="40"/>
  <c r="Y61" i="40" s="1"/>
  <c r="V60" i="40"/>
  <c r="Y60" i="40" s="1"/>
  <c r="V59" i="40"/>
  <c r="Y59" i="40" s="1"/>
  <c r="V58" i="40"/>
  <c r="Y58" i="40" s="1"/>
  <c r="AI288" i="7" l="1"/>
  <c r="Z346" i="25"/>
  <c r="AV384" i="40"/>
  <c r="AY136" i="40"/>
  <c r="AV394" i="40"/>
  <c r="E344" i="47"/>
  <c r="E224" i="47"/>
  <c r="E284" i="47"/>
  <c r="AY127" i="40"/>
  <c r="AV385" i="40"/>
  <c r="AY130" i="40"/>
  <c r="AV388" i="40"/>
  <c r="AY128" i="40"/>
  <c r="AV386" i="40"/>
  <c r="AY129" i="40"/>
  <c r="AV387" i="40"/>
  <c r="H29" i="47"/>
  <c r="H89" i="47"/>
  <c r="H164" i="47"/>
  <c r="H239" i="47"/>
  <c r="H299" i="47"/>
  <c r="AY131" i="40"/>
  <c r="AV389" i="40"/>
  <c r="AY220" i="40"/>
  <c r="AY393" i="40" s="1"/>
  <c r="AV393" i="40"/>
  <c r="AY132" i="40"/>
  <c r="AV390" i="40"/>
  <c r="E339" i="47"/>
  <c r="E343" i="47"/>
  <c r="E59" i="47"/>
  <c r="E119" i="47"/>
  <c r="E194" i="47"/>
  <c r="E269" i="47"/>
  <c r="E329" i="47"/>
  <c r="Z345" i="25"/>
  <c r="AY133" i="40"/>
  <c r="AV391" i="40"/>
  <c r="K19" i="27"/>
  <c r="V239" i="40"/>
  <c r="Y228" i="40"/>
  <c r="Y239" i="40" s="1"/>
  <c r="AV307" i="40"/>
  <c r="AY296" i="40"/>
  <c r="H59" i="47"/>
  <c r="H119" i="47"/>
  <c r="H194" i="47"/>
  <c r="H269" i="47"/>
  <c r="H329" i="47"/>
  <c r="AV137" i="40"/>
  <c r="AY126" i="40"/>
  <c r="V273" i="40"/>
  <c r="Y262" i="40"/>
  <c r="E74" i="47"/>
  <c r="E149" i="47"/>
  <c r="T194" i="25"/>
  <c r="BE37" i="25" s="1"/>
  <c r="H74" i="47"/>
  <c r="H149" i="47"/>
  <c r="H224" i="47"/>
  <c r="H284" i="47"/>
  <c r="AV256" i="40"/>
  <c r="AY245" i="40"/>
  <c r="E29" i="47"/>
  <c r="E341" i="47"/>
  <c r="E345" i="47"/>
  <c r="E89" i="47"/>
  <c r="E164" i="47"/>
  <c r="E239" i="47"/>
  <c r="E299" i="47"/>
  <c r="AY272" i="40"/>
  <c r="AY273" i="40" s="1"/>
  <c r="AV273" i="40"/>
  <c r="BE66" i="25"/>
  <c r="V290" i="40"/>
  <c r="Y279" i="40"/>
  <c r="Y290" i="40" s="1"/>
  <c r="E338" i="47"/>
  <c r="E342" i="47"/>
  <c r="E44" i="47"/>
  <c r="E104" i="47"/>
  <c r="E179" i="47"/>
  <c r="E254" i="47"/>
  <c r="E314" i="47"/>
  <c r="V86" i="40"/>
  <c r="Y75" i="40"/>
  <c r="V137" i="40"/>
  <c r="Y126" i="40"/>
  <c r="V256" i="40"/>
  <c r="Y245" i="40"/>
  <c r="H44" i="47"/>
  <c r="H104" i="47"/>
  <c r="H179" i="47"/>
  <c r="H254" i="47"/>
  <c r="H314" i="47"/>
  <c r="Z343" i="25"/>
  <c r="Z190" i="25"/>
  <c r="Y27" i="40"/>
  <c r="Y387" i="40" s="1"/>
  <c r="V387" i="40"/>
  <c r="Y31" i="40"/>
  <c r="Y391" i="40" s="1"/>
  <c r="V391" i="40"/>
  <c r="Y26" i="40"/>
  <c r="Y386" i="40" s="1"/>
  <c r="V386" i="40"/>
  <c r="Y30" i="40"/>
  <c r="Y390" i="40" s="1"/>
  <c r="V390" i="40"/>
  <c r="Y34" i="40"/>
  <c r="Y394" i="40" s="1"/>
  <c r="V394" i="40"/>
  <c r="Y25" i="40"/>
  <c r="Y385" i="40" s="1"/>
  <c r="V385" i="40"/>
  <c r="Y29" i="40"/>
  <c r="Y389" i="40" s="1"/>
  <c r="V389" i="40"/>
  <c r="Y33" i="40"/>
  <c r="V393" i="40"/>
  <c r="V35" i="40"/>
  <c r="Y24" i="40"/>
  <c r="V384" i="40"/>
  <c r="Y28" i="40"/>
  <c r="Y388" i="40" s="1"/>
  <c r="V388" i="40"/>
  <c r="AY212" i="40"/>
  <c r="AY216" i="40"/>
  <c r="AV222" i="40"/>
  <c r="AY211" i="40"/>
  <c r="AY215" i="40"/>
  <c r="AY219" i="40"/>
  <c r="AY392" i="40" s="1"/>
  <c r="AY214" i="40"/>
  <c r="AY218" i="40"/>
  <c r="AY213" i="40"/>
  <c r="AY217" i="40"/>
  <c r="AY221" i="40"/>
  <c r="Y202" i="40"/>
  <c r="Y392" i="40" s="1"/>
  <c r="V392" i="40"/>
  <c r="H19" i="27"/>
  <c r="N348" i="27"/>
  <c r="W27" i="27"/>
  <c r="Z21" i="27"/>
  <c r="Z27" i="27" s="1"/>
  <c r="T349" i="25"/>
  <c r="BE53" i="25" s="1"/>
  <c r="BV393" i="40"/>
  <c r="AC201" i="28"/>
  <c r="Z347" i="25"/>
  <c r="N194" i="25"/>
  <c r="AY37" i="25" s="1"/>
  <c r="AY65" i="25"/>
  <c r="N138" i="25"/>
  <c r="AY24" i="25" s="1"/>
  <c r="N349" i="25"/>
  <c r="AY53" i="25" s="1"/>
  <c r="N20" i="25"/>
  <c r="Z193" i="25"/>
  <c r="Z192" i="25"/>
  <c r="Z191" i="25"/>
  <c r="Z189" i="25"/>
  <c r="Z19" i="25"/>
  <c r="Z18" i="25"/>
  <c r="AF201" i="28"/>
  <c r="AL48" i="7"/>
  <c r="F48" i="7"/>
  <c r="I48" i="7"/>
  <c r="L48" i="7"/>
  <c r="O48" i="7"/>
  <c r="AF48" i="7"/>
  <c r="AI48" i="7"/>
  <c r="L222" i="27"/>
  <c r="M222" i="27"/>
  <c r="I151" i="27"/>
  <c r="J151" i="27"/>
  <c r="H379" i="30"/>
  <c r="H378" i="30"/>
  <c r="H377" i="30"/>
  <c r="H376" i="30"/>
  <c r="Q136" i="30"/>
  <c r="Q137" i="30"/>
  <c r="Q138" i="30"/>
  <c r="Q135" i="30"/>
  <c r="C27" i="38"/>
  <c r="D27" i="38"/>
  <c r="P302" i="57"/>
  <c r="P301" i="57"/>
  <c r="P300" i="57"/>
  <c r="P299" i="57"/>
  <c r="P298" i="57"/>
  <c r="P297" i="57"/>
  <c r="P296" i="57"/>
  <c r="P295" i="57"/>
  <c r="P294" i="57"/>
  <c r="P254" i="57"/>
  <c r="P253" i="57"/>
  <c r="P252" i="57"/>
  <c r="P251" i="57"/>
  <c r="P250" i="57"/>
  <c r="P249" i="57"/>
  <c r="P248" i="57"/>
  <c r="P247" i="57"/>
  <c r="P246" i="57"/>
  <c r="P206" i="57"/>
  <c r="P205" i="57"/>
  <c r="P204" i="57"/>
  <c r="P203" i="57"/>
  <c r="P202" i="57"/>
  <c r="P201" i="57"/>
  <c r="P200" i="57"/>
  <c r="P199" i="57"/>
  <c r="P198" i="57"/>
  <c r="P190" i="57"/>
  <c r="M190" i="57"/>
  <c r="J190" i="57"/>
  <c r="G190" i="57"/>
  <c r="D190" i="57"/>
  <c r="P189" i="57"/>
  <c r="M189" i="57"/>
  <c r="J189" i="57"/>
  <c r="G189" i="57"/>
  <c r="D189" i="57"/>
  <c r="P188" i="57"/>
  <c r="M188" i="57"/>
  <c r="J188" i="57"/>
  <c r="G188" i="57"/>
  <c r="D188" i="57"/>
  <c r="P187" i="57"/>
  <c r="M187" i="57"/>
  <c r="J187" i="57"/>
  <c r="G187" i="57"/>
  <c r="D187" i="57"/>
  <c r="P186" i="57"/>
  <c r="M186" i="57"/>
  <c r="J186" i="57"/>
  <c r="G186" i="57"/>
  <c r="D186" i="57"/>
  <c r="P185" i="57"/>
  <c r="M185" i="57"/>
  <c r="J185" i="57"/>
  <c r="G185" i="57"/>
  <c r="D185" i="57"/>
  <c r="P184" i="57"/>
  <c r="M184" i="57"/>
  <c r="J184" i="57"/>
  <c r="G184" i="57"/>
  <c r="D184" i="57"/>
  <c r="P183" i="57"/>
  <c r="M183" i="57"/>
  <c r="J183" i="57"/>
  <c r="G183" i="57"/>
  <c r="D183" i="57"/>
  <c r="P182" i="57"/>
  <c r="M182" i="57"/>
  <c r="J182" i="57"/>
  <c r="G182" i="57"/>
  <c r="D182" i="57"/>
  <c r="S216" i="43"/>
  <c r="S215" i="43"/>
  <c r="S214" i="43"/>
  <c r="S213" i="43"/>
  <c r="S212" i="43"/>
  <c r="S211" i="43"/>
  <c r="S204" i="43"/>
  <c r="S203" i="43"/>
  <c r="S276" i="43" s="1"/>
  <c r="S202" i="43"/>
  <c r="S201" i="43"/>
  <c r="S200" i="43"/>
  <c r="S199" i="43"/>
  <c r="E328" i="46"/>
  <c r="E327" i="46"/>
  <c r="E326" i="46"/>
  <c r="E325" i="46"/>
  <c r="E324" i="46"/>
  <c r="E323" i="46"/>
  <c r="E322" i="46"/>
  <c r="E321" i="46"/>
  <c r="E320" i="46"/>
  <c r="E298" i="46"/>
  <c r="E297" i="46"/>
  <c r="E296" i="46"/>
  <c r="E295" i="46"/>
  <c r="E294" i="46"/>
  <c r="E293" i="46"/>
  <c r="E292" i="46"/>
  <c r="E291" i="46"/>
  <c r="E290" i="46"/>
  <c r="E283" i="46"/>
  <c r="E282" i="46"/>
  <c r="E281" i="46"/>
  <c r="E280" i="46"/>
  <c r="E279" i="46"/>
  <c r="E278" i="46"/>
  <c r="E277" i="46"/>
  <c r="E276" i="46"/>
  <c r="E275" i="46"/>
  <c r="E253" i="46"/>
  <c r="E252" i="46"/>
  <c r="E251" i="46"/>
  <c r="E250" i="46"/>
  <c r="E249" i="46"/>
  <c r="E248" i="46"/>
  <c r="E247" i="46"/>
  <c r="E246" i="46"/>
  <c r="E245" i="46"/>
  <c r="E238" i="46"/>
  <c r="E237" i="46"/>
  <c r="E236" i="46"/>
  <c r="E235" i="46"/>
  <c r="E234" i="46"/>
  <c r="E233" i="46"/>
  <c r="E231" i="46"/>
  <c r="E230" i="46"/>
  <c r="E178" i="46"/>
  <c r="E177" i="46"/>
  <c r="E176" i="46"/>
  <c r="E175" i="46"/>
  <c r="E174" i="46"/>
  <c r="E173" i="46"/>
  <c r="E172" i="46"/>
  <c r="E171" i="46"/>
  <c r="E170" i="46"/>
  <c r="AU287" i="7"/>
  <c r="AU286" i="7"/>
  <c r="AU285" i="7"/>
  <c r="AU284" i="7"/>
  <c r="AU283" i="7"/>
  <c r="AU282" i="7"/>
  <c r="AU281" i="7"/>
  <c r="AU280" i="7"/>
  <c r="AW272" i="7"/>
  <c r="AV272" i="7"/>
  <c r="AT272" i="7"/>
  <c r="AS272" i="7"/>
  <c r="AQ272" i="7"/>
  <c r="AP272" i="7"/>
  <c r="AN272" i="7"/>
  <c r="AM272" i="7"/>
  <c r="AK272" i="7"/>
  <c r="AJ272" i="7"/>
  <c r="AH272" i="7"/>
  <c r="AG272" i="7"/>
  <c r="AE272" i="7"/>
  <c r="AD272" i="7"/>
  <c r="AU271" i="7"/>
  <c r="AR271" i="7"/>
  <c r="AO271" i="7"/>
  <c r="AL271" i="7"/>
  <c r="AI271" i="7"/>
  <c r="AI369" i="7" s="1"/>
  <c r="AF271" i="7"/>
  <c r="AF369" i="7" s="1"/>
  <c r="AU270" i="7"/>
  <c r="AR270" i="7"/>
  <c r="AO270" i="7"/>
  <c r="AO368" i="7" s="1"/>
  <c r="AL270" i="7"/>
  <c r="AI270" i="7"/>
  <c r="AI368" i="7" s="1"/>
  <c r="AF270" i="7"/>
  <c r="AF368" i="7" s="1"/>
  <c r="AU269" i="7"/>
  <c r="AR269" i="7"/>
  <c r="AO269" i="7"/>
  <c r="AO367" i="7" s="1"/>
  <c r="AL269" i="7"/>
  <c r="AL367" i="7" s="1"/>
  <c r="AI269" i="7"/>
  <c r="AI367" i="7" s="1"/>
  <c r="AF269" i="7"/>
  <c r="AF367" i="7" s="1"/>
  <c r="AU268" i="7"/>
  <c r="AR268" i="7"/>
  <c r="AO268" i="7"/>
  <c r="AO366" i="7" s="1"/>
  <c r="AL268" i="7"/>
  <c r="AL366" i="7" s="1"/>
  <c r="AI268" i="7"/>
  <c r="AI366" i="7" s="1"/>
  <c r="AF268" i="7"/>
  <c r="AF366" i="7" s="1"/>
  <c r="AU267" i="7"/>
  <c r="AR267" i="7"/>
  <c r="AO267" i="7"/>
  <c r="AO365" i="7" s="1"/>
  <c r="AL267" i="7"/>
  <c r="AL365" i="7" s="1"/>
  <c r="AI267" i="7"/>
  <c r="AI365" i="7" s="1"/>
  <c r="AF267" i="7"/>
  <c r="AF365" i="7" s="1"/>
  <c r="AU266" i="7"/>
  <c r="AR266" i="7"/>
  <c r="AO266" i="7"/>
  <c r="AO364" i="7" s="1"/>
  <c r="AL266" i="7"/>
  <c r="AL364" i="7" s="1"/>
  <c r="AI266" i="7"/>
  <c r="AI364" i="7" s="1"/>
  <c r="AF266" i="7"/>
  <c r="AF364" i="7" s="1"/>
  <c r="AU265" i="7"/>
  <c r="AR265" i="7"/>
  <c r="AO265" i="7"/>
  <c r="AO363" i="7" s="1"/>
  <c r="AL265" i="7"/>
  <c r="AL363" i="7" s="1"/>
  <c r="AI265" i="7"/>
  <c r="AI363" i="7" s="1"/>
  <c r="AF265" i="7"/>
  <c r="AF363" i="7" s="1"/>
  <c r="AU264" i="7"/>
  <c r="AR264" i="7"/>
  <c r="AO264" i="7"/>
  <c r="AL264" i="7"/>
  <c r="AI264" i="7"/>
  <c r="AI362" i="7" s="1"/>
  <c r="AF264" i="7"/>
  <c r="AF362" i="7" s="1"/>
  <c r="AW256" i="7"/>
  <c r="AV256" i="7"/>
  <c r="AT256" i="7"/>
  <c r="AS256" i="7"/>
  <c r="AQ256" i="7"/>
  <c r="AP256" i="7"/>
  <c r="AN256" i="7"/>
  <c r="AM256" i="7"/>
  <c r="AK256" i="7"/>
  <c r="AJ256" i="7"/>
  <c r="AH256" i="7"/>
  <c r="AG256" i="7"/>
  <c r="AE256" i="7"/>
  <c r="AD256" i="7"/>
  <c r="AU255" i="7"/>
  <c r="AR255" i="7"/>
  <c r="AO255" i="7"/>
  <c r="AO369" i="7" s="1"/>
  <c r="AL255" i="7"/>
  <c r="AL369" i="7" s="1"/>
  <c r="AI256" i="7"/>
  <c r="AU254" i="7"/>
  <c r="AR254" i="7"/>
  <c r="AL254" i="7"/>
  <c r="AU253" i="7"/>
  <c r="AR253" i="7"/>
  <c r="AU252" i="7"/>
  <c r="AR252" i="7"/>
  <c r="AU251" i="7"/>
  <c r="AR251" i="7"/>
  <c r="AU250" i="7"/>
  <c r="AR250" i="7"/>
  <c r="AU249" i="7"/>
  <c r="AR249" i="7"/>
  <c r="AU248" i="7"/>
  <c r="AR248" i="7"/>
  <c r="AO248" i="7"/>
  <c r="AL248" i="7"/>
  <c r="AL362" i="7" s="1"/>
  <c r="AU240" i="7"/>
  <c r="AW224" i="7"/>
  <c r="AV224" i="7"/>
  <c r="AT224" i="7"/>
  <c r="AS224" i="7"/>
  <c r="AQ224" i="7"/>
  <c r="AP224" i="7"/>
  <c r="AN224" i="7"/>
  <c r="AM224" i="7"/>
  <c r="AK224" i="7"/>
  <c r="AJ224" i="7"/>
  <c r="AH224" i="7"/>
  <c r="AG224" i="7"/>
  <c r="AE224" i="7"/>
  <c r="AD224" i="7"/>
  <c r="AU224" i="7"/>
  <c r="AO224" i="7"/>
  <c r="AI224" i="7"/>
  <c r="AF224" i="7"/>
  <c r="AW208" i="7"/>
  <c r="AV208" i="7"/>
  <c r="AT208" i="7"/>
  <c r="AS208" i="7"/>
  <c r="AQ208" i="7"/>
  <c r="AP208" i="7"/>
  <c r="AN208" i="7"/>
  <c r="AM208" i="7"/>
  <c r="AK208" i="7"/>
  <c r="AJ208" i="7"/>
  <c r="AH208" i="7"/>
  <c r="AG208" i="7"/>
  <c r="AE208" i="7"/>
  <c r="AD208" i="7"/>
  <c r="AO208" i="7"/>
  <c r="AI208" i="7"/>
  <c r="AW192" i="7"/>
  <c r="AV192" i="7"/>
  <c r="AT192" i="7"/>
  <c r="AS192" i="7"/>
  <c r="AQ192" i="7"/>
  <c r="AP192" i="7"/>
  <c r="AN192" i="7"/>
  <c r="AM192" i="7"/>
  <c r="AK192" i="7"/>
  <c r="AJ192" i="7"/>
  <c r="AH192" i="7"/>
  <c r="AG192" i="7"/>
  <c r="AE192" i="7"/>
  <c r="AD192" i="7"/>
  <c r="AU191" i="7"/>
  <c r="AU190" i="7"/>
  <c r="AU189" i="7"/>
  <c r="AU188" i="7"/>
  <c r="AU187" i="7"/>
  <c r="AU186" i="7"/>
  <c r="AU185" i="7"/>
  <c r="AU184" i="7"/>
  <c r="AW176" i="7"/>
  <c r="AV176" i="7"/>
  <c r="AT176" i="7"/>
  <c r="AS176" i="7"/>
  <c r="AQ176" i="7"/>
  <c r="AP176" i="7"/>
  <c r="AN176" i="7"/>
  <c r="AM176" i="7"/>
  <c r="AK176" i="7"/>
  <c r="AJ176" i="7"/>
  <c r="AH176" i="7"/>
  <c r="AG176" i="7"/>
  <c r="AE176" i="7"/>
  <c r="AD176" i="7"/>
  <c r="AO176" i="7"/>
  <c r="AL176" i="7"/>
  <c r="AI176" i="7"/>
  <c r="AT160" i="7"/>
  <c r="AS160" i="7"/>
  <c r="AQ160" i="7"/>
  <c r="AP160" i="7"/>
  <c r="AN160" i="7"/>
  <c r="AM160" i="7"/>
  <c r="AK160" i="7"/>
  <c r="AJ160" i="7"/>
  <c r="AH160" i="7"/>
  <c r="AG160" i="7"/>
  <c r="AE160" i="7"/>
  <c r="AD160" i="7"/>
  <c r="AU160" i="7"/>
  <c r="AO160" i="7"/>
  <c r="AI160" i="7"/>
  <c r="AF160" i="7"/>
  <c r="AW144" i="7"/>
  <c r="AV144" i="7"/>
  <c r="AT144" i="7"/>
  <c r="AS144" i="7"/>
  <c r="AQ144" i="7"/>
  <c r="AP144" i="7"/>
  <c r="AN144" i="7"/>
  <c r="AM144" i="7"/>
  <c r="AK144" i="7"/>
  <c r="AJ144" i="7"/>
  <c r="AH144" i="7"/>
  <c r="AG144" i="7"/>
  <c r="AE144" i="7"/>
  <c r="AD144" i="7"/>
  <c r="AU143" i="7"/>
  <c r="AU142" i="7"/>
  <c r="AU141" i="7"/>
  <c r="AU140" i="7"/>
  <c r="AU139" i="7"/>
  <c r="AU138" i="7"/>
  <c r="AU137" i="7"/>
  <c r="AU136" i="7"/>
  <c r="AO144" i="7"/>
  <c r="AI144" i="7"/>
  <c r="AW128" i="7"/>
  <c r="AV128" i="7"/>
  <c r="AT128" i="7"/>
  <c r="AS128" i="7"/>
  <c r="AQ128" i="7"/>
  <c r="AP128" i="7"/>
  <c r="AN128" i="7"/>
  <c r="AM128" i="7"/>
  <c r="AK128" i="7"/>
  <c r="AJ128" i="7"/>
  <c r="AH128" i="7"/>
  <c r="AG128" i="7"/>
  <c r="AE128" i="7"/>
  <c r="AD128" i="7"/>
  <c r="AU127" i="7"/>
  <c r="AU126" i="7"/>
  <c r="AU125" i="7"/>
  <c r="AU124" i="7"/>
  <c r="AU123" i="7"/>
  <c r="AU122" i="7"/>
  <c r="AU121" i="7"/>
  <c r="AU120" i="7"/>
  <c r="AR128" i="7"/>
  <c r="AO128" i="7"/>
  <c r="AI128" i="7"/>
  <c r="AW112" i="7"/>
  <c r="AV112" i="7"/>
  <c r="AT112" i="7"/>
  <c r="AS112" i="7"/>
  <c r="AQ112" i="7"/>
  <c r="AP112" i="7"/>
  <c r="AN112" i="7"/>
  <c r="AM112" i="7"/>
  <c r="AK112" i="7"/>
  <c r="AJ112" i="7"/>
  <c r="AH112" i="7"/>
  <c r="AG112" i="7"/>
  <c r="AE112" i="7"/>
  <c r="AD112" i="7"/>
  <c r="AU111" i="7"/>
  <c r="AU110" i="7"/>
  <c r="AU109" i="7"/>
  <c r="AU108" i="7"/>
  <c r="AU107" i="7"/>
  <c r="AU106" i="7"/>
  <c r="AU105" i="7"/>
  <c r="AU104" i="7"/>
  <c r="AO112" i="7"/>
  <c r="AL112" i="7"/>
  <c r="AI112" i="7"/>
  <c r="AD96" i="7"/>
  <c r="AW80" i="7"/>
  <c r="AV80" i="7"/>
  <c r="AT80" i="7"/>
  <c r="AS80" i="7"/>
  <c r="AQ80" i="7"/>
  <c r="AP80" i="7"/>
  <c r="AN80" i="7"/>
  <c r="AM80" i="7"/>
  <c r="AK80" i="7"/>
  <c r="AJ80" i="7"/>
  <c r="AH80" i="7"/>
  <c r="AG80" i="7"/>
  <c r="AE80" i="7"/>
  <c r="AD80" i="7"/>
  <c r="AU80" i="7"/>
  <c r="AR80" i="7"/>
  <c r="AO80" i="7"/>
  <c r="AI80" i="7"/>
  <c r="AW64" i="7"/>
  <c r="AV64" i="7"/>
  <c r="AT64" i="7"/>
  <c r="AS64" i="7"/>
  <c r="AQ64" i="7"/>
  <c r="AP64" i="7"/>
  <c r="AN64" i="7"/>
  <c r="AM64" i="7"/>
  <c r="AK64" i="7"/>
  <c r="AJ64" i="7"/>
  <c r="AH64" i="7"/>
  <c r="AG64" i="7"/>
  <c r="AE64" i="7"/>
  <c r="AD64" i="7"/>
  <c r="AR64" i="7"/>
  <c r="AO64" i="7"/>
  <c r="AL64" i="7"/>
  <c r="AI64" i="7"/>
  <c r="AF64" i="7"/>
  <c r="AU47" i="7"/>
  <c r="AR47" i="7"/>
  <c r="AU46" i="7"/>
  <c r="AU368" i="7" s="1"/>
  <c r="AR46" i="7"/>
  <c r="AR368" i="7" s="1"/>
  <c r="AU45" i="7"/>
  <c r="AU367" i="7" s="1"/>
  <c r="AR45" i="7"/>
  <c r="AR367" i="7" s="1"/>
  <c r="AU44" i="7"/>
  <c r="AR44" i="7"/>
  <c r="AU43" i="7"/>
  <c r="AR43" i="7"/>
  <c r="AU42" i="7"/>
  <c r="AR42" i="7"/>
  <c r="AR364" i="7" s="1"/>
  <c r="AU41" i="7"/>
  <c r="AR41" i="7"/>
  <c r="AR363" i="7" s="1"/>
  <c r="AU40" i="7"/>
  <c r="AR40" i="7"/>
  <c r="AO48" i="7"/>
  <c r="AW16" i="7"/>
  <c r="AV16" i="7"/>
  <c r="AT16" i="7"/>
  <c r="AS16" i="7"/>
  <c r="AQ16" i="7"/>
  <c r="AP16" i="7"/>
  <c r="AN16" i="7"/>
  <c r="AM16" i="7"/>
  <c r="AK16" i="7"/>
  <c r="AJ16" i="7"/>
  <c r="AH16" i="7"/>
  <c r="AG16" i="7"/>
  <c r="AE16" i="7"/>
  <c r="AD16" i="7"/>
  <c r="AR16" i="7"/>
  <c r="AO16" i="7"/>
  <c r="AL16" i="7"/>
  <c r="AI16" i="7"/>
  <c r="Z351" i="7"/>
  <c r="Y351" i="7"/>
  <c r="Z350" i="7"/>
  <c r="Y350" i="7"/>
  <c r="Z349" i="7"/>
  <c r="Y349" i="7"/>
  <c r="Z348" i="7"/>
  <c r="Y348" i="7"/>
  <c r="Z347" i="7"/>
  <c r="Y347" i="7"/>
  <c r="Z346" i="7"/>
  <c r="Y346" i="7"/>
  <c r="Z345" i="7"/>
  <c r="Y345" i="7"/>
  <c r="Z344" i="7"/>
  <c r="Y344" i="7"/>
  <c r="Z335" i="7"/>
  <c r="Y335" i="7"/>
  <c r="Z334" i="7"/>
  <c r="Y334" i="7"/>
  <c r="Z333" i="7"/>
  <c r="Y333" i="7"/>
  <c r="Z332" i="7"/>
  <c r="Y332" i="7"/>
  <c r="Z331" i="7"/>
  <c r="Y331" i="7"/>
  <c r="Z330" i="7"/>
  <c r="Y330" i="7"/>
  <c r="Z329" i="7"/>
  <c r="Y329" i="7"/>
  <c r="Z328" i="7"/>
  <c r="Y328" i="7"/>
  <c r="Z319" i="7"/>
  <c r="Y319" i="7"/>
  <c r="X319" i="7"/>
  <c r="Z318" i="7"/>
  <c r="Y318" i="7"/>
  <c r="X318" i="7"/>
  <c r="Z317" i="7"/>
  <c r="Y317" i="7"/>
  <c r="X317" i="7"/>
  <c r="Z316" i="7"/>
  <c r="Y316" i="7"/>
  <c r="X316" i="7"/>
  <c r="Z315" i="7"/>
  <c r="Y315" i="7"/>
  <c r="X315" i="7"/>
  <c r="Z314" i="7"/>
  <c r="Y314" i="7"/>
  <c r="X314" i="7"/>
  <c r="Z313" i="7"/>
  <c r="Y313" i="7"/>
  <c r="X313" i="7"/>
  <c r="Z312" i="7"/>
  <c r="Y312" i="7"/>
  <c r="X312" i="7"/>
  <c r="AM10" i="42"/>
  <c r="AN10" i="42"/>
  <c r="AM11" i="42"/>
  <c r="AN11" i="42"/>
  <c r="AG43" i="25"/>
  <c r="AH43" i="25"/>
  <c r="AA43" i="25"/>
  <c r="AB43" i="25"/>
  <c r="L43" i="25"/>
  <c r="M43" i="25"/>
  <c r="I43" i="25"/>
  <c r="J43" i="25"/>
  <c r="D43" i="25"/>
  <c r="F43" i="25"/>
  <c r="G43" i="25"/>
  <c r="C33" i="64"/>
  <c r="D33" i="64" s="1"/>
  <c r="C34" i="64"/>
  <c r="D34" i="64" s="1"/>
  <c r="C35" i="64"/>
  <c r="D35" i="64" s="1"/>
  <c r="C36" i="64"/>
  <c r="D36" i="64" s="1"/>
  <c r="C37" i="64"/>
  <c r="D37" i="64" s="1"/>
  <c r="C38" i="64"/>
  <c r="D38" i="64" s="1"/>
  <c r="C39" i="64"/>
  <c r="D39" i="64" s="1"/>
  <c r="C40" i="64"/>
  <c r="D40" i="64" s="1"/>
  <c r="C41" i="64"/>
  <c r="D41" i="64" s="1"/>
  <c r="C42" i="64"/>
  <c r="D42" i="64" s="1"/>
  <c r="C43" i="64"/>
  <c r="D43" i="64" s="1"/>
  <c r="C44" i="64"/>
  <c r="D44" i="64" s="1"/>
  <c r="C45" i="64"/>
  <c r="D45" i="64" s="1"/>
  <c r="C46" i="64"/>
  <c r="D46" i="64" s="1"/>
  <c r="C47" i="64"/>
  <c r="D47" i="64" s="1"/>
  <c r="C48" i="64"/>
  <c r="D48" i="64" s="1"/>
  <c r="C49" i="64"/>
  <c r="D49" i="64" s="1"/>
  <c r="C50" i="64"/>
  <c r="D50" i="64" s="1"/>
  <c r="C51" i="64"/>
  <c r="D51" i="64" s="1"/>
  <c r="C52" i="64"/>
  <c r="D52" i="64" s="1"/>
  <c r="C53" i="64"/>
  <c r="D53" i="64" s="1"/>
  <c r="C32" i="64"/>
  <c r="D32" i="64" s="1"/>
  <c r="C6" i="64"/>
  <c r="D6" i="64" s="1"/>
  <c r="C7" i="64"/>
  <c r="D7" i="64" s="1"/>
  <c r="C8" i="64"/>
  <c r="D8" i="64" s="1"/>
  <c r="C9" i="64"/>
  <c r="D9" i="64" s="1"/>
  <c r="C10" i="64"/>
  <c r="D10" i="64" s="1"/>
  <c r="C11" i="64"/>
  <c r="D11" i="64" s="1"/>
  <c r="C12" i="64"/>
  <c r="D12" i="64" s="1"/>
  <c r="C13" i="64"/>
  <c r="D13" i="64" s="1"/>
  <c r="C14" i="64"/>
  <c r="D14" i="64" s="1"/>
  <c r="C15" i="64"/>
  <c r="D15" i="64" s="1"/>
  <c r="C16" i="64"/>
  <c r="D16" i="64" s="1"/>
  <c r="C17" i="64"/>
  <c r="D17" i="64" s="1"/>
  <c r="C18" i="64"/>
  <c r="D18" i="64" s="1"/>
  <c r="C19" i="64"/>
  <c r="D19" i="64" s="1"/>
  <c r="C20" i="64"/>
  <c r="D20" i="64" s="1"/>
  <c r="C21" i="64"/>
  <c r="D21" i="64" s="1"/>
  <c r="C22" i="64"/>
  <c r="D22" i="64" s="1"/>
  <c r="C23" i="64"/>
  <c r="D23" i="64" s="1"/>
  <c r="C24" i="64"/>
  <c r="D24" i="64" s="1"/>
  <c r="C25" i="64"/>
  <c r="D25" i="64" s="1"/>
  <c r="C26" i="64"/>
  <c r="D26" i="64" s="1"/>
  <c r="C5" i="64"/>
  <c r="D5" i="64" s="1"/>
  <c r="Z7" i="64"/>
  <c r="Z8" i="64"/>
  <c r="Z9" i="64"/>
  <c r="Z10" i="64"/>
  <c r="Z11" i="64"/>
  <c r="Z12" i="64"/>
  <c r="Z13" i="64"/>
  <c r="Z14" i="64"/>
  <c r="Z15" i="64"/>
  <c r="Z16" i="64"/>
  <c r="Z17" i="64"/>
  <c r="Z18" i="64"/>
  <c r="Z19" i="64"/>
  <c r="Z20" i="64"/>
  <c r="Z21" i="64"/>
  <c r="Z22" i="64"/>
  <c r="Z23" i="64"/>
  <c r="Z24" i="64"/>
  <c r="Z25" i="64"/>
  <c r="Z26" i="64"/>
  <c r="Z27" i="64"/>
  <c r="Z28" i="64"/>
  <c r="Z6" i="64"/>
  <c r="AR365" i="7" l="1"/>
  <c r="AR369" i="7"/>
  <c r="AU364" i="7"/>
  <c r="AU365" i="7"/>
  <c r="AU369" i="7"/>
  <c r="AR362" i="7"/>
  <c r="AR366" i="7"/>
  <c r="AR370" i="7" s="1"/>
  <c r="AL368" i="7"/>
  <c r="AL370" i="7" s="1"/>
  <c r="AU362" i="7"/>
  <c r="AU366" i="7"/>
  <c r="AU363" i="7"/>
  <c r="AO362" i="7"/>
  <c r="AO370" i="7" s="1"/>
  <c r="AI370" i="7"/>
  <c r="S274" i="43"/>
  <c r="AU288" i="7"/>
  <c r="S275" i="43"/>
  <c r="AF370" i="7"/>
  <c r="AA319" i="7"/>
  <c r="AA351" i="7"/>
  <c r="AY390" i="40"/>
  <c r="AY137" i="40"/>
  <c r="AY384" i="40"/>
  <c r="AY385" i="40"/>
  <c r="Z352" i="7"/>
  <c r="S277" i="43"/>
  <c r="AY387" i="40"/>
  <c r="AY389" i="40"/>
  <c r="AY386" i="40"/>
  <c r="S272" i="43"/>
  <c r="AY391" i="40"/>
  <c r="AY394" i="40"/>
  <c r="S273" i="43"/>
  <c r="AY388" i="40"/>
  <c r="AV395" i="40"/>
  <c r="Z349" i="25"/>
  <c r="BK53" i="25" s="1"/>
  <c r="E48" i="64"/>
  <c r="F48" i="64" s="1"/>
  <c r="E22" i="64"/>
  <c r="F22" i="64" s="1"/>
  <c r="E14" i="64"/>
  <c r="F14" i="64" s="1"/>
  <c r="E6" i="64"/>
  <c r="F6" i="64" s="1"/>
  <c r="E47" i="64"/>
  <c r="F47" i="64" s="1"/>
  <c r="E39" i="64"/>
  <c r="F39" i="64"/>
  <c r="Y384" i="40"/>
  <c r="E23" i="64"/>
  <c r="F23" i="64" s="1"/>
  <c r="E21" i="64"/>
  <c r="F21" i="64"/>
  <c r="E13" i="64"/>
  <c r="F13" i="64" s="1"/>
  <c r="E32" i="64"/>
  <c r="F32" i="64" s="1"/>
  <c r="E46" i="64"/>
  <c r="F46" i="64" s="1"/>
  <c r="E38" i="64"/>
  <c r="F38" i="64" s="1"/>
  <c r="E15" i="64"/>
  <c r="F15" i="64" s="1"/>
  <c r="E20" i="64"/>
  <c r="F20" i="64"/>
  <c r="E12" i="64"/>
  <c r="F12" i="64" s="1"/>
  <c r="E53" i="64"/>
  <c r="F53" i="64" s="1"/>
  <c r="E45" i="64"/>
  <c r="F45" i="64" s="1"/>
  <c r="E37" i="64"/>
  <c r="F37" i="64" s="1"/>
  <c r="E40" i="64"/>
  <c r="F40" i="64" s="1"/>
  <c r="E5" i="64"/>
  <c r="F5" i="64" s="1"/>
  <c r="E19" i="64"/>
  <c r="F19" i="64" s="1"/>
  <c r="E11" i="64"/>
  <c r="F11" i="64"/>
  <c r="E52" i="64"/>
  <c r="F52" i="64" s="1"/>
  <c r="E44" i="64"/>
  <c r="F44" i="64" s="1"/>
  <c r="E36" i="64"/>
  <c r="F36" i="64"/>
  <c r="E7" i="64"/>
  <c r="F7" i="64" s="1"/>
  <c r="E26" i="64"/>
  <c r="F26" i="64" s="1"/>
  <c r="E18" i="64"/>
  <c r="F18" i="64" s="1"/>
  <c r="E10" i="64"/>
  <c r="F10" i="64" s="1"/>
  <c r="E51" i="64"/>
  <c r="F51" i="64"/>
  <c r="E43" i="64"/>
  <c r="F43" i="64" s="1"/>
  <c r="E35" i="64"/>
  <c r="F35" i="64" s="1"/>
  <c r="AU192" i="7"/>
  <c r="E25" i="64"/>
  <c r="F25" i="64"/>
  <c r="E17" i="64"/>
  <c r="F17" i="64" s="1"/>
  <c r="E9" i="64"/>
  <c r="F9" i="64" s="1"/>
  <c r="E50" i="64"/>
  <c r="F50" i="64" s="1"/>
  <c r="E42" i="64"/>
  <c r="F42" i="64" s="1"/>
  <c r="E34" i="64"/>
  <c r="F34" i="64"/>
  <c r="X320" i="7"/>
  <c r="E24" i="64"/>
  <c r="F24" i="64" s="1"/>
  <c r="E16" i="64"/>
  <c r="F16" i="64" s="1"/>
  <c r="E8" i="64"/>
  <c r="F8" i="64" s="1"/>
  <c r="E49" i="64"/>
  <c r="F49" i="64" s="1"/>
  <c r="E41" i="64"/>
  <c r="F41" i="64"/>
  <c r="E33" i="64"/>
  <c r="F33" i="64" s="1"/>
  <c r="S121" i="43"/>
  <c r="Y35" i="40"/>
  <c r="Y393" i="40"/>
  <c r="BV387" i="40"/>
  <c r="BV388" i="40"/>
  <c r="BV394" i="40"/>
  <c r="BV386" i="40"/>
  <c r="BV385" i="40"/>
  <c r="BV391" i="40"/>
  <c r="BV384" i="40"/>
  <c r="BV390" i="40"/>
  <c r="BV389" i="40"/>
  <c r="Z320" i="7"/>
  <c r="V395" i="40"/>
  <c r="BV392" i="40"/>
  <c r="Z336" i="7"/>
  <c r="AA334" i="7"/>
  <c r="AY8" i="25"/>
  <c r="AY82" i="25"/>
  <c r="Z20" i="25"/>
  <c r="BK8" i="25" s="1"/>
  <c r="Z194" i="25"/>
  <c r="BK37" i="25" s="1"/>
  <c r="Y336" i="7"/>
  <c r="Y352" i="7"/>
  <c r="Y320" i="7"/>
  <c r="AA315" i="7"/>
  <c r="AU112" i="7"/>
  <c r="AU144" i="7"/>
  <c r="AA317" i="7"/>
  <c r="AU128" i="7"/>
  <c r="AO256" i="7"/>
  <c r="AR256" i="7"/>
  <c r="AO10" i="42"/>
  <c r="AI192" i="7"/>
  <c r="AU256" i="7"/>
  <c r="AO272" i="7"/>
  <c r="AO192" i="7"/>
  <c r="AU272" i="7"/>
  <c r="AR192" i="7"/>
  <c r="AA350" i="7"/>
  <c r="AA349" i="7"/>
  <c r="AA348" i="7"/>
  <c r="AA346" i="7"/>
  <c r="AI272" i="7"/>
  <c r="AA316" i="7"/>
  <c r="AA329" i="7"/>
  <c r="AU208" i="7"/>
  <c r="AU176" i="7"/>
  <c r="AA330" i="7"/>
  <c r="AR48" i="7"/>
  <c r="AA313" i="7"/>
  <c r="AA331" i="7"/>
  <c r="AA347" i="7"/>
  <c r="AU48" i="7"/>
  <c r="AR112" i="7"/>
  <c r="AF144" i="7"/>
  <c r="AL160" i="7"/>
  <c r="AR176" i="7"/>
  <c r="AF208" i="7"/>
  <c r="AL224" i="7"/>
  <c r="AF272" i="7"/>
  <c r="AA314" i="7"/>
  <c r="AA332" i="7"/>
  <c r="AA333" i="7"/>
  <c r="AF80" i="7"/>
  <c r="AF128" i="7"/>
  <c r="AL144" i="7"/>
  <c r="AR160" i="7"/>
  <c r="AF192" i="7"/>
  <c r="AL208" i="7"/>
  <c r="AR224" i="7"/>
  <c r="AF256" i="7"/>
  <c r="AL272" i="7"/>
  <c r="AU16" i="7"/>
  <c r="AO11" i="42"/>
  <c r="AA335" i="7"/>
  <c r="AU64" i="7"/>
  <c r="AL80" i="7"/>
  <c r="AF112" i="7"/>
  <c r="AL128" i="7"/>
  <c r="AR144" i="7"/>
  <c r="AF176" i="7"/>
  <c r="AL192" i="7"/>
  <c r="AR208" i="7"/>
  <c r="AL256" i="7"/>
  <c r="AR272" i="7"/>
  <c r="AA318" i="7"/>
  <c r="AA344" i="7"/>
  <c r="AA345" i="7"/>
  <c r="AA328" i="7"/>
  <c r="AA312" i="7"/>
  <c r="AR35" i="22"/>
  <c r="AR36" i="22"/>
  <c r="AR37" i="22"/>
  <c r="AR38" i="22"/>
  <c r="AR39" i="22"/>
  <c r="AR40" i="22"/>
  <c r="AR41" i="22"/>
  <c r="AR34" i="22"/>
  <c r="AR28" i="22"/>
  <c r="AS28" i="22" s="1"/>
  <c r="AR14" i="22"/>
  <c r="AS6" i="22" s="1"/>
  <c r="AU370" i="7" l="1"/>
  <c r="S278" i="43"/>
  <c r="Y395" i="40"/>
  <c r="AY395" i="40"/>
  <c r="BV395" i="40"/>
  <c r="AY66" i="25"/>
  <c r="BK66" i="25"/>
  <c r="AA352" i="7"/>
  <c r="AA320" i="7"/>
  <c r="AA336" i="7"/>
  <c r="AS26" i="22"/>
  <c r="AS23" i="22"/>
  <c r="AS27" i="22"/>
  <c r="AR42" i="22"/>
  <c r="AS38" i="22" s="1"/>
  <c r="AS11" i="22"/>
  <c r="AS41" i="22"/>
  <c r="AS10" i="22"/>
  <c r="AS7" i="22"/>
  <c r="AS9" i="22"/>
  <c r="AS25" i="22"/>
  <c r="AS8" i="22"/>
  <c r="AS24" i="22"/>
  <c r="AS14" i="22"/>
  <c r="AS22" i="22"/>
  <c r="AS13" i="22"/>
  <c r="AS20" i="22"/>
  <c r="AS21" i="22"/>
  <c r="AS12" i="22"/>
  <c r="AR38" i="21"/>
  <c r="AR39" i="21"/>
  <c r="AR40" i="21"/>
  <c r="AR41" i="21"/>
  <c r="AR42" i="21"/>
  <c r="AR43" i="21"/>
  <c r="AR44" i="21"/>
  <c r="AR37" i="21"/>
  <c r="B54" i="64"/>
  <c r="C54" i="64" s="1"/>
  <c r="D54" i="64" s="1"/>
  <c r="B27" i="64"/>
  <c r="S5" i="59"/>
  <c r="AM37" i="42"/>
  <c r="AN37" i="42"/>
  <c r="AM38" i="42"/>
  <c r="AN38" i="42"/>
  <c r="AM39" i="42"/>
  <c r="AN39" i="42"/>
  <c r="AM40" i="42"/>
  <c r="AN40" i="42"/>
  <c r="AM41" i="42"/>
  <c r="AN41" i="42"/>
  <c r="AM42" i="42"/>
  <c r="AN42" i="42"/>
  <c r="AM43" i="42"/>
  <c r="AN43" i="42"/>
  <c r="AM44" i="42"/>
  <c r="AN44" i="42"/>
  <c r="AM45" i="42"/>
  <c r="AN45" i="42"/>
  <c r="AM35" i="42"/>
  <c r="E54" i="64" l="1"/>
  <c r="F54" i="64"/>
  <c r="AS42" i="22"/>
  <c r="AS39" i="22"/>
  <c r="AS34" i="22"/>
  <c r="AS35" i="22"/>
  <c r="AS36" i="22"/>
  <c r="AS37" i="22"/>
  <c r="AS40" i="22"/>
  <c r="AR45" i="21"/>
  <c r="AS44" i="21" s="1"/>
  <c r="C27" i="64"/>
  <c r="D27" i="64" s="1"/>
  <c r="AN57" i="42"/>
  <c r="AO41" i="42"/>
  <c r="AO45" i="42"/>
  <c r="AO40" i="42"/>
  <c r="AO44" i="42"/>
  <c r="AO39" i="42"/>
  <c r="AO43" i="42"/>
  <c r="AO38" i="42"/>
  <c r="AO42" i="42"/>
  <c r="AO37" i="42"/>
  <c r="AM57" i="42"/>
  <c r="I212" i="31"/>
  <c r="J212" i="31" s="1"/>
  <c r="I217" i="31"/>
  <c r="J217" i="31" s="1"/>
  <c r="I222" i="31"/>
  <c r="J222" i="31" s="1"/>
  <c r="I229" i="31"/>
  <c r="J229" i="31" s="1"/>
  <c r="I240" i="31"/>
  <c r="J240" i="31" s="1"/>
  <c r="I250" i="31"/>
  <c r="J250" i="31" s="1"/>
  <c r="I262" i="31"/>
  <c r="J262" i="31" s="1"/>
  <c r="I278" i="31"/>
  <c r="J278" i="31" s="1"/>
  <c r="I287" i="31"/>
  <c r="J287" i="31" s="1"/>
  <c r="I300" i="31"/>
  <c r="J300" i="31" s="1"/>
  <c r="I309" i="31"/>
  <c r="J309" i="31" s="1"/>
  <c r="I318" i="31"/>
  <c r="J318" i="31" s="1"/>
  <c r="I324" i="31"/>
  <c r="J324" i="31" s="1"/>
  <c r="I329" i="31"/>
  <c r="J329" i="31" s="1"/>
  <c r="I338" i="31"/>
  <c r="J338" i="31" s="1"/>
  <c r="I340" i="31"/>
  <c r="J340" i="31" s="1"/>
  <c r="I348" i="31"/>
  <c r="J348" i="31" s="1"/>
  <c r="I362" i="31"/>
  <c r="J362" i="31" s="1"/>
  <c r="I372" i="31"/>
  <c r="J372" i="31" s="1"/>
  <c r="I378" i="31"/>
  <c r="J378" i="31" s="1"/>
  <c r="I193" i="31"/>
  <c r="J193" i="31" s="1"/>
  <c r="AS37" i="21" l="1"/>
  <c r="V338" i="31"/>
  <c r="U338" i="31"/>
  <c r="D56" i="64"/>
  <c r="E27" i="64"/>
  <c r="F27" i="64" s="1"/>
  <c r="F56" i="64" s="1"/>
  <c r="AS40" i="21"/>
  <c r="AS45" i="21"/>
  <c r="AS43" i="21"/>
  <c r="AS38" i="21"/>
  <c r="AS39" i="21"/>
  <c r="AS41" i="21"/>
  <c r="AS42" i="21"/>
  <c r="AO57" i="42"/>
  <c r="H74" i="39"/>
  <c r="S43" i="39"/>
  <c r="S44" i="39"/>
  <c r="S48" i="39"/>
  <c r="T48" i="39"/>
  <c r="S49" i="39"/>
  <c r="T49" i="39"/>
  <c r="S50" i="39"/>
  <c r="T50" i="39"/>
  <c r="S51" i="39"/>
  <c r="T51" i="39"/>
  <c r="S52" i="39"/>
  <c r="T52" i="39"/>
  <c r="S53" i="39"/>
  <c r="T53" i="39"/>
  <c r="S54" i="39"/>
  <c r="T54" i="39"/>
  <c r="S55" i="39"/>
  <c r="T55" i="39"/>
  <c r="S56" i="39"/>
  <c r="T56" i="39"/>
  <c r="S36" i="39"/>
  <c r="T36" i="39"/>
  <c r="S37" i="39"/>
  <c r="T37" i="39"/>
  <c r="S38" i="39"/>
  <c r="T38" i="39"/>
  <c r="S39" i="39"/>
  <c r="T39" i="39"/>
  <c r="S40" i="39"/>
  <c r="T40" i="39"/>
  <c r="S41" i="39"/>
  <c r="T41" i="39"/>
  <c r="S42" i="39"/>
  <c r="T42" i="39"/>
  <c r="T35" i="39"/>
  <c r="BJ38" i="25" l="1"/>
  <c r="BJ67" i="25" s="1"/>
  <c r="D279" i="28" l="1"/>
  <c r="C279" i="28"/>
  <c r="H301" i="30"/>
  <c r="H300" i="30"/>
  <c r="H299" i="30"/>
  <c r="H298" i="30"/>
  <c r="H297" i="30"/>
  <c r="H296" i="30"/>
  <c r="H295" i="30"/>
  <c r="H294" i="30"/>
  <c r="AI391" i="30" s="1"/>
  <c r="H293" i="30"/>
  <c r="H292" i="30"/>
  <c r="H291" i="30"/>
  <c r="AI392" i="30" s="1"/>
  <c r="N300" i="28"/>
  <c r="N299" i="28"/>
  <c r="N298" i="28"/>
  <c r="N297" i="28"/>
  <c r="N296" i="28"/>
  <c r="N295" i="28"/>
  <c r="N294" i="28"/>
  <c r="N293" i="28"/>
  <c r="AL193" i="28" s="1"/>
  <c r="N292" i="28"/>
  <c r="N291" i="28"/>
  <c r="N290" i="28"/>
  <c r="AL194" i="28" s="1"/>
  <c r="N100" i="25"/>
  <c r="N99" i="25"/>
  <c r="N98" i="25"/>
  <c r="N97" i="25"/>
  <c r="N96" i="25"/>
  <c r="N95" i="25"/>
  <c r="N94" i="25"/>
  <c r="N93" i="25"/>
  <c r="N92" i="25"/>
  <c r="N91" i="25"/>
  <c r="J300" i="27"/>
  <c r="C351" i="32"/>
  <c r="E351" i="32"/>
  <c r="F351" i="32"/>
  <c r="W380" i="27"/>
  <c r="W381" i="27"/>
  <c r="Z381" i="27" s="1"/>
  <c r="AA383" i="30" s="1"/>
  <c r="W382" i="27"/>
  <c r="Z382" i="27" s="1"/>
  <c r="AA384" i="30" s="1"/>
  <c r="W383" i="27"/>
  <c r="Z383" i="27" s="1"/>
  <c r="AA385" i="30" s="1"/>
  <c r="E100" i="35"/>
  <c r="K222" i="44"/>
  <c r="K221" i="44"/>
  <c r="K220" i="44"/>
  <c r="K219" i="44"/>
  <c r="N168" i="28"/>
  <c r="N167" i="28"/>
  <c r="N166" i="28"/>
  <c r="N165" i="28"/>
  <c r="N164" i="28"/>
  <c r="N163" i="28"/>
  <c r="N162" i="28"/>
  <c r="N161" i="28"/>
  <c r="R255" i="7"/>
  <c r="R254" i="7"/>
  <c r="R253" i="7"/>
  <c r="R252" i="7"/>
  <c r="R251" i="7"/>
  <c r="R250" i="7"/>
  <c r="R249" i="7"/>
  <c r="R248" i="7"/>
  <c r="N123" i="28"/>
  <c r="N122" i="28"/>
  <c r="N121" i="28"/>
  <c r="T123" i="25"/>
  <c r="Z123" i="25" s="1"/>
  <c r="T122" i="25"/>
  <c r="T121" i="25"/>
  <c r="T329" i="25"/>
  <c r="Z329" i="25" s="1"/>
  <c r="T328" i="25"/>
  <c r="Z328" i="25" s="1"/>
  <c r="T327" i="25"/>
  <c r="E73" i="30"/>
  <c r="C73" i="30"/>
  <c r="D73" i="30"/>
  <c r="F73" i="30"/>
  <c r="G73" i="30"/>
  <c r="K31" i="44"/>
  <c r="K30" i="44"/>
  <c r="K29" i="44"/>
  <c r="K28" i="44"/>
  <c r="D39" i="58"/>
  <c r="D38" i="58"/>
  <c r="D37" i="58"/>
  <c r="D36" i="58"/>
  <c r="D35" i="58"/>
  <c r="D34" i="58"/>
  <c r="G45" i="32"/>
  <c r="G44" i="32"/>
  <c r="G43" i="32"/>
  <c r="G42" i="32"/>
  <c r="G41" i="32"/>
  <c r="G40" i="32"/>
  <c r="G39" i="32"/>
  <c r="D40" i="32"/>
  <c r="D41" i="32"/>
  <c r="D42" i="32"/>
  <c r="D43" i="32"/>
  <c r="D44" i="32"/>
  <c r="D45" i="32"/>
  <c r="Q213" i="30"/>
  <c r="Q212" i="30"/>
  <c r="Q211" i="30"/>
  <c r="Q210" i="30"/>
  <c r="Q209" i="30"/>
  <c r="Q208" i="30"/>
  <c r="Q207" i="30"/>
  <c r="Q206" i="30"/>
  <c r="Q205" i="30"/>
  <c r="Q204" i="30"/>
  <c r="Q203" i="30"/>
  <c r="Q202" i="30"/>
  <c r="Q201" i="30"/>
  <c r="Q200" i="30"/>
  <c r="Q199" i="30"/>
  <c r="Q198" i="30"/>
  <c r="Q197" i="30"/>
  <c r="N213" i="30"/>
  <c r="N212" i="30"/>
  <c r="N211" i="30"/>
  <c r="N210" i="30"/>
  <c r="N209" i="30"/>
  <c r="N208" i="30"/>
  <c r="N207" i="30"/>
  <c r="N206" i="30"/>
  <c r="N205" i="30"/>
  <c r="N204" i="30"/>
  <c r="N203" i="30"/>
  <c r="N202" i="30"/>
  <c r="N201" i="30"/>
  <c r="N200" i="30"/>
  <c r="N199" i="30"/>
  <c r="N198" i="30"/>
  <c r="N197" i="30"/>
  <c r="K213" i="30"/>
  <c r="K212" i="30"/>
  <c r="K211" i="30"/>
  <c r="K210" i="30"/>
  <c r="K209" i="30"/>
  <c r="K208" i="30"/>
  <c r="K207" i="30"/>
  <c r="K206" i="30"/>
  <c r="K205" i="30"/>
  <c r="K204" i="30"/>
  <c r="K203" i="30"/>
  <c r="K202" i="30"/>
  <c r="K201" i="30"/>
  <c r="K200" i="30"/>
  <c r="K199" i="30"/>
  <c r="K198" i="30"/>
  <c r="K197" i="30"/>
  <c r="R47" i="7"/>
  <c r="R46" i="7"/>
  <c r="R45" i="7"/>
  <c r="R44" i="7"/>
  <c r="R43" i="7"/>
  <c r="R42" i="7"/>
  <c r="R41" i="7"/>
  <c r="R40" i="7"/>
  <c r="BK38" i="25"/>
  <c r="BK67" i="25" s="1"/>
  <c r="AX63" i="7"/>
  <c r="AX62" i="7"/>
  <c r="AX61" i="7"/>
  <c r="AX60" i="7"/>
  <c r="AX59" i="7"/>
  <c r="AX58" i="7"/>
  <c r="AX57" i="7"/>
  <c r="AX56" i="7"/>
  <c r="D40" i="58" l="1"/>
  <c r="W384" i="27"/>
  <c r="Z380" i="27"/>
  <c r="AA382" i="30" s="1"/>
  <c r="N124" i="25"/>
  <c r="AY22" i="25" s="1"/>
  <c r="AY80" i="25" s="1"/>
  <c r="Z121" i="25"/>
  <c r="N101" i="25"/>
  <c r="T124" i="25"/>
  <c r="BE22" i="25" s="1"/>
  <c r="T330" i="25"/>
  <c r="BE51" i="25" s="1"/>
  <c r="Z327" i="25"/>
  <c r="Z122" i="25"/>
  <c r="R48" i="7"/>
  <c r="U64" i="7"/>
  <c r="X64" i="7"/>
  <c r="W157" i="27"/>
  <c r="Z157" i="27" s="1"/>
  <c r="W156" i="27"/>
  <c r="Z156" i="27" s="1"/>
  <c r="W155" i="27"/>
  <c r="Z155" i="27" s="1"/>
  <c r="W154" i="27"/>
  <c r="W153" i="27"/>
  <c r="Z153" i="27" s="1"/>
  <c r="E379" i="28"/>
  <c r="C379" i="28"/>
  <c r="D379" i="28"/>
  <c r="F379" i="28"/>
  <c r="G379" i="28"/>
  <c r="AM26" i="42"/>
  <c r="AN26" i="42"/>
  <c r="D222" i="32"/>
  <c r="D221" i="32"/>
  <c r="D220" i="32"/>
  <c r="D219" i="32"/>
  <c r="D218" i="32"/>
  <c r="D217" i="32"/>
  <c r="D216" i="32"/>
  <c r="D215" i="32"/>
  <c r="B223" i="32"/>
  <c r="C223" i="32"/>
  <c r="E223" i="32"/>
  <c r="F223" i="32"/>
  <c r="N111" i="27"/>
  <c r="N110" i="27"/>
  <c r="N109" i="27"/>
  <c r="N108" i="27"/>
  <c r="N107" i="27"/>
  <c r="N112" i="25"/>
  <c r="N111" i="25"/>
  <c r="N110" i="25"/>
  <c r="N109" i="25"/>
  <c r="N108" i="25"/>
  <c r="H318" i="27"/>
  <c r="C318" i="27"/>
  <c r="D318" i="27"/>
  <c r="F318" i="27"/>
  <c r="G318" i="27"/>
  <c r="I318" i="27"/>
  <c r="J318" i="27"/>
  <c r="L318" i="27"/>
  <c r="M318" i="27"/>
  <c r="Z154" i="27" l="1"/>
  <c r="Z158" i="27" s="1"/>
  <c r="W158" i="27"/>
  <c r="N112" i="27"/>
  <c r="AY18" i="25"/>
  <c r="N113" i="25"/>
  <c r="AY20" i="25" s="1"/>
  <c r="BE80" i="25"/>
  <c r="D223" i="32"/>
  <c r="AO26" i="42"/>
  <c r="K318" i="27"/>
  <c r="E318" i="27"/>
  <c r="W361" i="27"/>
  <c r="Z361" i="27" s="1"/>
  <c r="W360" i="27"/>
  <c r="Z360" i="27" s="1"/>
  <c r="W359" i="27"/>
  <c r="Z359" i="27" s="1"/>
  <c r="W358" i="27"/>
  <c r="Z358" i="27" s="1"/>
  <c r="W357" i="27"/>
  <c r="Z357" i="27" s="1"/>
  <c r="W356" i="27"/>
  <c r="Z356" i="27" s="1"/>
  <c r="W355" i="27"/>
  <c r="Z355" i="27" s="1"/>
  <c r="W354" i="27"/>
  <c r="Z354" i="27" s="1"/>
  <c r="W353" i="27"/>
  <c r="Z353" i="27" s="1"/>
  <c r="W352" i="27"/>
  <c r="Z352" i="27" s="1"/>
  <c r="W351" i="27"/>
  <c r="Z351" i="27" s="1"/>
  <c r="W350" i="27"/>
  <c r="U304" i="7"/>
  <c r="R304" i="7"/>
  <c r="I304" i="7"/>
  <c r="T304" i="7"/>
  <c r="P304" i="7"/>
  <c r="N304" i="7"/>
  <c r="K304" i="7"/>
  <c r="J304" i="7"/>
  <c r="H304" i="7"/>
  <c r="D304" i="7"/>
  <c r="E304" i="7"/>
  <c r="M304" i="7"/>
  <c r="Q304" i="7"/>
  <c r="V304" i="7"/>
  <c r="W304" i="7"/>
  <c r="W362" i="27" l="1"/>
  <c r="Z350" i="27"/>
  <c r="AY76" i="25"/>
  <c r="L304" i="7"/>
  <c r="O304" i="7"/>
  <c r="S304" i="7"/>
  <c r="G304" i="7"/>
  <c r="H15" i="30" l="1"/>
  <c r="H14" i="30"/>
  <c r="H13" i="30"/>
  <c r="H12" i="30"/>
  <c r="H11" i="30"/>
  <c r="H10" i="30"/>
  <c r="H9" i="30"/>
  <c r="W185" i="27"/>
  <c r="Z185" i="27" s="1"/>
  <c r="W184" i="27"/>
  <c r="Z184" i="27" s="1"/>
  <c r="W183" i="27"/>
  <c r="Z183" i="27" s="1"/>
  <c r="W182" i="27"/>
  <c r="Z182" i="27" s="1"/>
  <c r="W181" i="27"/>
  <c r="Z181" i="27" s="1"/>
  <c r="W180" i="27"/>
  <c r="Z180" i="27" s="1"/>
  <c r="W179" i="27"/>
  <c r="Z179" i="27" s="1"/>
  <c r="W178" i="27"/>
  <c r="X9" i="7"/>
  <c r="X10" i="7"/>
  <c r="X11" i="7"/>
  <c r="X12" i="7"/>
  <c r="X13" i="7"/>
  <c r="X14" i="7"/>
  <c r="X15" i="7"/>
  <c r="K186" i="28"/>
  <c r="K185" i="28"/>
  <c r="K184" i="28"/>
  <c r="K183" i="28"/>
  <c r="K182" i="28"/>
  <c r="K181" i="28"/>
  <c r="K180" i="28"/>
  <c r="K179" i="28"/>
  <c r="AI184" i="28" s="1"/>
  <c r="AI201" i="28" s="1"/>
  <c r="N11" i="28"/>
  <c r="N10" i="28"/>
  <c r="N9" i="28"/>
  <c r="N8" i="28"/>
  <c r="K11" i="28"/>
  <c r="K10" i="28"/>
  <c r="K9" i="28"/>
  <c r="K8" i="28"/>
  <c r="H11" i="28"/>
  <c r="H10" i="28"/>
  <c r="H9" i="28"/>
  <c r="H8" i="28"/>
  <c r="T186" i="25"/>
  <c r="Z186" i="25" s="1"/>
  <c r="T185" i="25"/>
  <c r="Z185" i="25" s="1"/>
  <c r="T184" i="25"/>
  <c r="Z184" i="25" s="1"/>
  <c r="T183" i="25"/>
  <c r="Z183" i="25" s="1"/>
  <c r="T182" i="25"/>
  <c r="Z182" i="25" s="1"/>
  <c r="T181" i="25"/>
  <c r="Z181" i="25" s="1"/>
  <c r="T180" i="25"/>
  <c r="Z180" i="25" s="1"/>
  <c r="T179" i="25"/>
  <c r="T14" i="25"/>
  <c r="Z14" i="25" s="1"/>
  <c r="T13" i="25"/>
  <c r="Z13" i="25" s="1"/>
  <c r="T12" i="25"/>
  <c r="Z12" i="25" s="1"/>
  <c r="T11" i="25"/>
  <c r="Z11" i="25" s="1"/>
  <c r="T10" i="25"/>
  <c r="Z10" i="25" s="1"/>
  <c r="T9" i="25"/>
  <c r="Z9" i="25" s="1"/>
  <c r="T8" i="25"/>
  <c r="N151" i="28"/>
  <c r="N150" i="28"/>
  <c r="N149" i="28"/>
  <c r="W186" i="27" l="1"/>
  <c r="Z178" i="27"/>
  <c r="Z186" i="27" s="1"/>
  <c r="T15" i="25"/>
  <c r="Z8" i="25"/>
  <c r="Z15" i="25" s="1"/>
  <c r="BK7" i="25" s="1"/>
  <c r="T187" i="25"/>
  <c r="Z179" i="25"/>
  <c r="H15" i="28"/>
  <c r="N15" i="28"/>
  <c r="K15" i="28"/>
  <c r="K279" i="30"/>
  <c r="K278" i="30"/>
  <c r="K277" i="30"/>
  <c r="K276" i="30"/>
  <c r="K275" i="30"/>
  <c r="K274" i="30"/>
  <c r="K273" i="30"/>
  <c r="K272" i="30"/>
  <c r="K271" i="30"/>
  <c r="K270" i="30"/>
  <c r="K269" i="30"/>
  <c r="K268" i="30"/>
  <c r="K267" i="30"/>
  <c r="K266" i="30"/>
  <c r="H279" i="30"/>
  <c r="H278" i="30"/>
  <c r="H277" i="30"/>
  <c r="H276" i="30"/>
  <c r="H275" i="30"/>
  <c r="H274" i="30"/>
  <c r="H273" i="30"/>
  <c r="H272" i="30"/>
  <c r="H271" i="30"/>
  <c r="H270" i="30"/>
  <c r="H269" i="30"/>
  <c r="H268" i="30"/>
  <c r="H267" i="30"/>
  <c r="H266" i="30"/>
  <c r="O74" i="28"/>
  <c r="P74" i="28"/>
  <c r="O75" i="28"/>
  <c r="P75" i="28"/>
  <c r="O76" i="28"/>
  <c r="P76" i="28"/>
  <c r="O77" i="28"/>
  <c r="P77" i="28"/>
  <c r="O78" i="28"/>
  <c r="P78" i="28"/>
  <c r="O79" i="28"/>
  <c r="P79" i="28"/>
  <c r="O80" i="28"/>
  <c r="P80" i="28"/>
  <c r="O81" i="28"/>
  <c r="P81" i="28"/>
  <c r="O82" i="28"/>
  <c r="P82" i="28"/>
  <c r="G210" i="58"/>
  <c r="D215" i="58"/>
  <c r="D214" i="58"/>
  <c r="D213" i="58"/>
  <c r="D212" i="58"/>
  <c r="D211" i="58"/>
  <c r="D210" i="58"/>
  <c r="D88" i="32"/>
  <c r="D89" i="32"/>
  <c r="D90" i="32"/>
  <c r="D91" i="32"/>
  <c r="D92" i="32"/>
  <c r="D93" i="32"/>
  <c r="D94" i="32"/>
  <c r="B95" i="32"/>
  <c r="C95" i="32"/>
  <c r="E95" i="32"/>
  <c r="F95" i="32"/>
  <c r="E112" i="7"/>
  <c r="G112" i="7"/>
  <c r="H112" i="7"/>
  <c r="S112" i="7"/>
  <c r="T112" i="7"/>
  <c r="V112" i="7"/>
  <c r="W112" i="7"/>
  <c r="O271" i="7"/>
  <c r="O270" i="7"/>
  <c r="O269" i="7"/>
  <c r="O268" i="7"/>
  <c r="O267" i="7"/>
  <c r="O266" i="7"/>
  <c r="O265" i="7"/>
  <c r="O264" i="7"/>
  <c r="L271" i="7"/>
  <c r="L270" i="7"/>
  <c r="L269" i="7"/>
  <c r="L268" i="7"/>
  <c r="L267" i="7"/>
  <c r="L266" i="7"/>
  <c r="L265" i="7"/>
  <c r="L264" i="7"/>
  <c r="I271" i="7"/>
  <c r="I270" i="7"/>
  <c r="I269" i="7"/>
  <c r="I268" i="7"/>
  <c r="I267" i="7"/>
  <c r="I266" i="7"/>
  <c r="I265" i="7"/>
  <c r="I264" i="7"/>
  <c r="F265" i="7"/>
  <c r="F266" i="7"/>
  <c r="F267" i="7"/>
  <c r="F268" i="7"/>
  <c r="F269" i="7"/>
  <c r="F270" i="7"/>
  <c r="F271" i="7"/>
  <c r="D216" i="58" l="1"/>
  <c r="O272" i="7"/>
  <c r="L272" i="7"/>
  <c r="I272" i="7"/>
  <c r="BE7" i="25"/>
  <c r="BE36" i="25"/>
  <c r="N341" i="30"/>
  <c r="N340" i="30"/>
  <c r="N339" i="30"/>
  <c r="N338" i="30"/>
  <c r="N337" i="30"/>
  <c r="N336" i="30"/>
  <c r="N335" i="30"/>
  <c r="N334" i="30"/>
  <c r="N333" i="30"/>
  <c r="K341" i="30"/>
  <c r="K340" i="30"/>
  <c r="K339" i="30"/>
  <c r="K338" i="30"/>
  <c r="K337" i="30"/>
  <c r="K336" i="30"/>
  <c r="K335" i="30"/>
  <c r="K334" i="30"/>
  <c r="K333" i="30"/>
  <c r="H341" i="30"/>
  <c r="H340" i="30"/>
  <c r="H339" i="30"/>
  <c r="H338" i="30"/>
  <c r="H337" i="30"/>
  <c r="H336" i="30"/>
  <c r="H335" i="30"/>
  <c r="H334" i="30"/>
  <c r="H333" i="30"/>
  <c r="Q132" i="30"/>
  <c r="Q131" i="30"/>
  <c r="Q130" i="30"/>
  <c r="Q129" i="30"/>
  <c r="Q128" i="30"/>
  <c r="Q127" i="30"/>
  <c r="N132" i="30"/>
  <c r="N131" i="30"/>
  <c r="N130" i="30"/>
  <c r="N129" i="30"/>
  <c r="N128" i="30"/>
  <c r="N127" i="30"/>
  <c r="K132" i="30"/>
  <c r="K131" i="30"/>
  <c r="K130" i="30"/>
  <c r="K129" i="30"/>
  <c r="K128" i="30"/>
  <c r="K127" i="30"/>
  <c r="H132" i="30"/>
  <c r="H131" i="30"/>
  <c r="H130" i="30"/>
  <c r="H129" i="30"/>
  <c r="H128" i="30"/>
  <c r="H127" i="30"/>
  <c r="E128" i="30"/>
  <c r="E129" i="30"/>
  <c r="E130" i="30"/>
  <c r="E131" i="30"/>
  <c r="E132" i="30"/>
  <c r="E127" i="30"/>
  <c r="W130" i="27"/>
  <c r="Z130" i="27" s="1"/>
  <c r="W129" i="27"/>
  <c r="Z129" i="27" s="1"/>
  <c r="W128" i="27"/>
  <c r="Z128" i="27" s="1"/>
  <c r="W127" i="27"/>
  <c r="Z127" i="27" s="1"/>
  <c r="W126" i="27"/>
  <c r="Z126" i="27" s="1"/>
  <c r="W125" i="27"/>
  <c r="W131" i="27" l="1"/>
  <c r="Z125" i="27"/>
  <c r="Z131" i="27" s="1"/>
  <c r="BE65" i="25"/>
  <c r="Z241" i="25"/>
  <c r="BK42" i="25" s="1"/>
  <c r="BK71" i="25" s="1"/>
  <c r="O5" i="52"/>
  <c r="X31" i="7"/>
  <c r="AA31" i="7" s="1"/>
  <c r="X30" i="7"/>
  <c r="AA30" i="7" s="1"/>
  <c r="X29" i="7"/>
  <c r="AA29" i="7" s="1"/>
  <c r="X28" i="7"/>
  <c r="AA28" i="7" s="1"/>
  <c r="X27" i="7"/>
  <c r="AA27" i="7" s="1"/>
  <c r="X26" i="7"/>
  <c r="AA26" i="7" s="1"/>
  <c r="X25" i="7"/>
  <c r="AA25" i="7" s="1"/>
  <c r="X24" i="7"/>
  <c r="O190" i="28"/>
  <c r="P190" i="28"/>
  <c r="O191" i="28"/>
  <c r="P191" i="28"/>
  <c r="O192" i="28"/>
  <c r="P192" i="28"/>
  <c r="O193" i="28"/>
  <c r="P193" i="28"/>
  <c r="P189" i="28"/>
  <c r="AN185" i="28" s="1"/>
  <c r="AM185" i="28"/>
  <c r="G242" i="58"/>
  <c r="G241" i="58"/>
  <c r="G240" i="58"/>
  <c r="G239" i="58"/>
  <c r="G238" i="58"/>
  <c r="G237" i="58"/>
  <c r="D242" i="58"/>
  <c r="D241" i="58"/>
  <c r="D240" i="58"/>
  <c r="D239" i="58"/>
  <c r="D238" i="58"/>
  <c r="D237" i="58"/>
  <c r="G286" i="32"/>
  <c r="G285" i="32"/>
  <c r="G284" i="32"/>
  <c r="G283" i="32"/>
  <c r="G282" i="32"/>
  <c r="G281" i="32"/>
  <c r="G280" i="32"/>
  <c r="G279" i="32"/>
  <c r="D286" i="32"/>
  <c r="D285" i="32"/>
  <c r="D284" i="32"/>
  <c r="D283" i="32"/>
  <c r="D282" i="32"/>
  <c r="D281" i="32"/>
  <c r="D280" i="32"/>
  <c r="D279" i="32"/>
  <c r="C307" i="40"/>
  <c r="E307" i="40"/>
  <c r="U280" i="7"/>
  <c r="R280" i="7"/>
  <c r="O280" i="7"/>
  <c r="L280" i="7"/>
  <c r="I280" i="7"/>
  <c r="F280" i="7"/>
  <c r="Q349" i="30"/>
  <c r="Q348" i="30"/>
  <c r="Q347" i="30"/>
  <c r="Q346" i="30"/>
  <c r="Q345" i="30"/>
  <c r="Q344" i="30"/>
  <c r="N349" i="30"/>
  <c r="N348" i="30"/>
  <c r="N347" i="30"/>
  <c r="N346" i="30"/>
  <c r="N345" i="30"/>
  <c r="N344" i="30"/>
  <c r="K349" i="30"/>
  <c r="K348" i="30"/>
  <c r="K347" i="30"/>
  <c r="K346" i="30"/>
  <c r="K345" i="30"/>
  <c r="K344" i="30"/>
  <c r="N138" i="30"/>
  <c r="N137" i="30"/>
  <c r="N136" i="30"/>
  <c r="N135" i="30"/>
  <c r="K138" i="30"/>
  <c r="K137" i="30"/>
  <c r="K136" i="30"/>
  <c r="K135" i="30"/>
  <c r="N348" i="28"/>
  <c r="N347" i="28"/>
  <c r="N346" i="28"/>
  <c r="N345" i="28"/>
  <c r="N344" i="28"/>
  <c r="N343" i="28"/>
  <c r="K348" i="28"/>
  <c r="K347" i="28"/>
  <c r="K346" i="28"/>
  <c r="K345" i="28"/>
  <c r="K344" i="28"/>
  <c r="K343" i="28"/>
  <c r="N137" i="28"/>
  <c r="N136" i="28"/>
  <c r="N135" i="28"/>
  <c r="N134" i="28"/>
  <c r="K137" i="28"/>
  <c r="K136" i="28"/>
  <c r="K135" i="28"/>
  <c r="K134" i="28"/>
  <c r="N136" i="27"/>
  <c r="N135" i="27"/>
  <c r="N134" i="27"/>
  <c r="N133" i="27"/>
  <c r="C97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R42" i="39"/>
  <c r="U44" i="39"/>
  <c r="Q251" i="30"/>
  <c r="N251" i="30"/>
  <c r="K251" i="30"/>
  <c r="H251" i="30"/>
  <c r="Q250" i="30"/>
  <c r="N250" i="30"/>
  <c r="K250" i="30"/>
  <c r="H250" i="30"/>
  <c r="Q249" i="30"/>
  <c r="N249" i="30"/>
  <c r="K249" i="30"/>
  <c r="H249" i="30"/>
  <c r="Q248" i="30"/>
  <c r="N248" i="30"/>
  <c r="K248" i="30"/>
  <c r="H248" i="30"/>
  <c r="Q247" i="30"/>
  <c r="N247" i="30"/>
  <c r="K247" i="30"/>
  <c r="H247" i="30"/>
  <c r="Q246" i="30"/>
  <c r="N246" i="30"/>
  <c r="K246" i="30"/>
  <c r="H246" i="30"/>
  <c r="Q245" i="30"/>
  <c r="N245" i="30"/>
  <c r="K245" i="30"/>
  <c r="H245" i="30"/>
  <c r="Q244" i="30"/>
  <c r="N244" i="30"/>
  <c r="K244" i="30"/>
  <c r="H244" i="30"/>
  <c r="AG250" i="27"/>
  <c r="C60" i="27"/>
  <c r="D60" i="27"/>
  <c r="F60" i="27"/>
  <c r="G60" i="27"/>
  <c r="H60" i="27"/>
  <c r="C74" i="46"/>
  <c r="G243" i="58" l="1"/>
  <c r="X32" i="7"/>
  <c r="AA24" i="7"/>
  <c r="AA32" i="7" s="1"/>
  <c r="D243" i="58"/>
  <c r="N137" i="27"/>
  <c r="Q192" i="28"/>
  <c r="U52" i="39"/>
  <c r="Q191" i="28"/>
  <c r="Q189" i="28"/>
  <c r="AO185" i="28" s="1"/>
  <c r="Q190" i="28"/>
  <c r="Q193" i="28"/>
  <c r="U42" i="39"/>
  <c r="E60" i="27"/>
  <c r="D307" i="40"/>
  <c r="E80" i="7"/>
  <c r="G80" i="7"/>
  <c r="H80" i="7"/>
  <c r="J80" i="7"/>
  <c r="K80" i="7"/>
  <c r="M80" i="7"/>
  <c r="N80" i="7"/>
  <c r="P80" i="7"/>
  <c r="Q80" i="7"/>
  <c r="S80" i="7"/>
  <c r="T80" i="7"/>
  <c r="V80" i="7"/>
  <c r="W80" i="7"/>
  <c r="D80" i="7"/>
  <c r="AB239" i="40"/>
  <c r="O90" i="30"/>
  <c r="P90" i="30"/>
  <c r="J158" i="27"/>
  <c r="AP35" i="22"/>
  <c r="AP36" i="22"/>
  <c r="AP37" i="22"/>
  <c r="AP38" i="22"/>
  <c r="AP39" i="22"/>
  <c r="AP40" i="22"/>
  <c r="AP41" i="22"/>
  <c r="AP34" i="22"/>
  <c r="AP28" i="22"/>
  <c r="AQ26" i="22" s="1"/>
  <c r="AP14" i="22"/>
  <c r="AQ10" i="22" s="1"/>
  <c r="AP38" i="21"/>
  <c r="AP39" i="21"/>
  <c r="AP40" i="21"/>
  <c r="AP41" i="21"/>
  <c r="AP42" i="21"/>
  <c r="AP43" i="21"/>
  <c r="AP44" i="21"/>
  <c r="AP37" i="21"/>
  <c r="AP29" i="21"/>
  <c r="AQ21" i="21" s="1"/>
  <c r="AP13" i="21"/>
  <c r="AQ12" i="21" s="1"/>
  <c r="AQ24" i="22" l="1"/>
  <c r="AP45" i="21"/>
  <c r="AQ45" i="21" s="1"/>
  <c r="AQ10" i="21"/>
  <c r="AQ27" i="21"/>
  <c r="AQ13" i="21"/>
  <c r="AQ11" i="21"/>
  <c r="AQ28" i="21"/>
  <c r="AQ9" i="22"/>
  <c r="AQ25" i="22"/>
  <c r="AQ9" i="21"/>
  <c r="AQ26" i="21"/>
  <c r="AQ6" i="22"/>
  <c r="AQ7" i="22"/>
  <c r="AQ23" i="22"/>
  <c r="AQ8" i="21"/>
  <c r="AQ25" i="21"/>
  <c r="AQ14" i="22"/>
  <c r="AQ22" i="22"/>
  <c r="AQ7" i="21"/>
  <c r="AQ24" i="21"/>
  <c r="AQ13" i="22"/>
  <c r="AQ20" i="22"/>
  <c r="AQ21" i="22"/>
  <c r="AQ5" i="21"/>
  <c r="AQ6" i="21"/>
  <c r="AQ23" i="21"/>
  <c r="AQ12" i="22"/>
  <c r="AQ28" i="22"/>
  <c r="AQ22" i="21"/>
  <c r="AQ11" i="22"/>
  <c r="AQ27" i="22"/>
  <c r="AP42" i="22"/>
  <c r="AQ34" i="22" s="1"/>
  <c r="AQ8" i="22"/>
  <c r="AQ29" i="21"/>
  <c r="T297" i="47"/>
  <c r="Q297" i="47"/>
  <c r="T296" i="47"/>
  <c r="Q296" i="47"/>
  <c r="T295" i="47"/>
  <c r="Q295" i="47"/>
  <c r="T294" i="47"/>
  <c r="Q294" i="47"/>
  <c r="T293" i="47"/>
  <c r="Q293" i="47"/>
  <c r="T292" i="47"/>
  <c r="Q292" i="47"/>
  <c r="T291" i="47"/>
  <c r="Q291" i="47"/>
  <c r="T290" i="47"/>
  <c r="Q290" i="47"/>
  <c r="T289" i="47"/>
  <c r="Q289" i="47"/>
  <c r="C28" i="42"/>
  <c r="G224" i="7"/>
  <c r="F263" i="28"/>
  <c r="C329" i="46"/>
  <c r="AQ37" i="21" l="1"/>
  <c r="AQ43" i="21"/>
  <c r="AQ41" i="21"/>
  <c r="AQ44" i="21"/>
  <c r="AQ40" i="21"/>
  <c r="AQ42" i="21"/>
  <c r="AQ38" i="21"/>
  <c r="AQ39" i="21"/>
  <c r="AQ38" i="22"/>
  <c r="AQ39" i="22"/>
  <c r="AQ35" i="22"/>
  <c r="AQ42" i="22"/>
  <c r="AQ40" i="22"/>
  <c r="AQ37" i="22"/>
  <c r="AQ36" i="22"/>
  <c r="AQ41" i="22"/>
  <c r="D342" i="30"/>
  <c r="F342" i="30"/>
  <c r="G342" i="30"/>
  <c r="I342" i="30"/>
  <c r="J342" i="30"/>
  <c r="K342" i="30"/>
  <c r="L342" i="30"/>
  <c r="M342" i="30"/>
  <c r="N342" i="30"/>
  <c r="O342" i="30"/>
  <c r="P342" i="30"/>
  <c r="C342" i="30"/>
  <c r="R341" i="30"/>
  <c r="S341" i="30"/>
  <c r="T341" i="30"/>
  <c r="D341" i="28"/>
  <c r="F341" i="28"/>
  <c r="G341" i="28"/>
  <c r="I341" i="28"/>
  <c r="J341" i="28"/>
  <c r="L341" i="28"/>
  <c r="M341" i="28"/>
  <c r="C341" i="28"/>
  <c r="O340" i="28"/>
  <c r="P340" i="28"/>
  <c r="Q340" i="28" l="1"/>
  <c r="D340" i="27"/>
  <c r="F340" i="27"/>
  <c r="G340" i="27"/>
  <c r="I340" i="27"/>
  <c r="J340" i="27"/>
  <c r="L340" i="27"/>
  <c r="M340" i="27"/>
  <c r="AA340" i="27"/>
  <c r="AB340" i="27"/>
  <c r="AG340" i="27"/>
  <c r="AH340" i="27"/>
  <c r="AJ340" i="27"/>
  <c r="C340" i="27"/>
  <c r="AC339" i="27"/>
  <c r="AI339" i="27"/>
  <c r="D341" i="25"/>
  <c r="F341" i="25"/>
  <c r="G341" i="25"/>
  <c r="I341" i="25"/>
  <c r="J341" i="25"/>
  <c r="L341" i="25"/>
  <c r="M341" i="25"/>
  <c r="C341" i="25"/>
  <c r="AC340" i="25"/>
  <c r="AI340" i="25"/>
  <c r="AD339" i="27" l="1"/>
  <c r="Y341" i="30"/>
  <c r="U341" i="30" s="1"/>
  <c r="AE339" i="27"/>
  <c r="Z341" i="30"/>
  <c r="V341" i="30" s="1"/>
  <c r="AD340" i="25"/>
  <c r="V340" i="28"/>
  <c r="R340" i="28" s="1"/>
  <c r="AE340" i="25"/>
  <c r="W340" i="28"/>
  <c r="S340" i="28" s="1"/>
  <c r="AA341" i="30"/>
  <c r="W341" i="30" s="1"/>
  <c r="X340" i="28"/>
  <c r="T340" i="28" s="1"/>
  <c r="AF339" i="27" l="1"/>
  <c r="AF340" i="25"/>
  <c r="L241" i="25" l="1"/>
  <c r="G296" i="58" l="1"/>
  <c r="D296" i="58"/>
  <c r="G295" i="58"/>
  <c r="D295" i="58"/>
  <c r="G294" i="58"/>
  <c r="D294" i="58"/>
  <c r="G293" i="58"/>
  <c r="D293" i="58"/>
  <c r="G292" i="58"/>
  <c r="D292" i="58"/>
  <c r="G291" i="58"/>
  <c r="D291" i="58"/>
  <c r="G269" i="58"/>
  <c r="D269" i="58"/>
  <c r="G268" i="58"/>
  <c r="D268" i="58"/>
  <c r="G267" i="58"/>
  <c r="D267" i="58"/>
  <c r="G266" i="58"/>
  <c r="D266" i="58"/>
  <c r="G265" i="58"/>
  <c r="D265" i="58"/>
  <c r="G264" i="58"/>
  <c r="D264" i="58"/>
  <c r="G255" i="58"/>
  <c r="G254" i="58"/>
  <c r="G253" i="58"/>
  <c r="G252" i="58"/>
  <c r="G251" i="58"/>
  <c r="G250" i="58"/>
  <c r="G228" i="58"/>
  <c r="D228" i="58"/>
  <c r="G227" i="58"/>
  <c r="D227" i="58"/>
  <c r="G226" i="58"/>
  <c r="D226" i="58"/>
  <c r="G225" i="58"/>
  <c r="D225" i="58"/>
  <c r="G224" i="58"/>
  <c r="D224" i="58"/>
  <c r="G223" i="58"/>
  <c r="D223" i="58"/>
  <c r="G215" i="58"/>
  <c r="G214" i="58"/>
  <c r="G213" i="58"/>
  <c r="G212" i="58"/>
  <c r="G211" i="58"/>
  <c r="G201" i="58"/>
  <c r="D201" i="58"/>
  <c r="G200" i="58"/>
  <c r="D200" i="58"/>
  <c r="G199" i="58"/>
  <c r="D199" i="58"/>
  <c r="G198" i="58"/>
  <c r="D198" i="58"/>
  <c r="G197" i="58"/>
  <c r="D197" i="58"/>
  <c r="G196" i="58"/>
  <c r="D196" i="58"/>
  <c r="G188" i="58"/>
  <c r="G187" i="58"/>
  <c r="G186" i="58"/>
  <c r="G185" i="58"/>
  <c r="G184" i="58"/>
  <c r="G183" i="58"/>
  <c r="G174" i="58"/>
  <c r="D174" i="58"/>
  <c r="G173" i="58"/>
  <c r="D173" i="58"/>
  <c r="G172" i="58"/>
  <c r="D172" i="58"/>
  <c r="G171" i="58"/>
  <c r="D171" i="58"/>
  <c r="G170" i="58"/>
  <c r="D170" i="58"/>
  <c r="G169" i="58"/>
  <c r="D169" i="58"/>
  <c r="G161" i="58"/>
  <c r="D161" i="58"/>
  <c r="G160" i="58"/>
  <c r="D160" i="58"/>
  <c r="G159" i="58"/>
  <c r="D159" i="58"/>
  <c r="G158" i="58"/>
  <c r="D158" i="58"/>
  <c r="G157" i="58"/>
  <c r="D157" i="58"/>
  <c r="G156" i="58"/>
  <c r="D156" i="58"/>
  <c r="G147" i="58"/>
  <c r="G146" i="58"/>
  <c r="G145" i="58"/>
  <c r="G144" i="58"/>
  <c r="G143" i="58"/>
  <c r="G142" i="58"/>
  <c r="G134" i="58"/>
  <c r="G133" i="58"/>
  <c r="G132" i="58"/>
  <c r="G131" i="58"/>
  <c r="G130" i="58"/>
  <c r="G129" i="58"/>
  <c r="G120" i="58"/>
  <c r="D120" i="58"/>
  <c r="G119" i="58"/>
  <c r="D119" i="58"/>
  <c r="G118" i="58"/>
  <c r="D118" i="58"/>
  <c r="G117" i="58"/>
  <c r="D117" i="58"/>
  <c r="G116" i="58"/>
  <c r="D116" i="58"/>
  <c r="G115" i="58"/>
  <c r="D115" i="58"/>
  <c r="G93" i="58"/>
  <c r="D93" i="58"/>
  <c r="G92" i="58"/>
  <c r="D92" i="58"/>
  <c r="G91" i="58"/>
  <c r="D91" i="58"/>
  <c r="G90" i="58"/>
  <c r="D90" i="58"/>
  <c r="G89" i="58"/>
  <c r="D89" i="58"/>
  <c r="G88" i="58"/>
  <c r="D88" i="58"/>
  <c r="G80" i="58"/>
  <c r="D80" i="58"/>
  <c r="G79" i="58"/>
  <c r="D79" i="58"/>
  <c r="G78" i="58"/>
  <c r="D78" i="58"/>
  <c r="G77" i="58"/>
  <c r="D77" i="58"/>
  <c r="G76" i="58"/>
  <c r="D76" i="58"/>
  <c r="G75" i="58"/>
  <c r="D75" i="58"/>
  <c r="G66" i="58"/>
  <c r="D66" i="58"/>
  <c r="G65" i="58"/>
  <c r="D65" i="58"/>
  <c r="G64" i="58"/>
  <c r="D64" i="58"/>
  <c r="G63" i="58"/>
  <c r="D63" i="58"/>
  <c r="G62" i="58"/>
  <c r="D62" i="58"/>
  <c r="G61" i="58"/>
  <c r="D61" i="58"/>
  <c r="G53" i="58"/>
  <c r="D53" i="58"/>
  <c r="G52" i="58"/>
  <c r="D52" i="58"/>
  <c r="G51" i="58"/>
  <c r="D51" i="58"/>
  <c r="G50" i="58"/>
  <c r="D50" i="58"/>
  <c r="G49" i="58"/>
  <c r="D49" i="58"/>
  <c r="G48" i="58"/>
  <c r="D48" i="58"/>
  <c r="G39" i="58"/>
  <c r="G38" i="58"/>
  <c r="G37" i="58"/>
  <c r="G36" i="58"/>
  <c r="G35" i="58"/>
  <c r="G34" i="58"/>
  <c r="G26" i="58"/>
  <c r="D26" i="58"/>
  <c r="G25" i="58"/>
  <c r="D25" i="58"/>
  <c r="G24" i="58"/>
  <c r="D24" i="58"/>
  <c r="G23" i="58"/>
  <c r="D23" i="58"/>
  <c r="G22" i="58"/>
  <c r="D22" i="58"/>
  <c r="G21" i="58"/>
  <c r="D21" i="58"/>
  <c r="G350" i="32"/>
  <c r="D350" i="32"/>
  <c r="G349" i="32"/>
  <c r="D349" i="32"/>
  <c r="G348" i="32"/>
  <c r="D348" i="32"/>
  <c r="G347" i="32"/>
  <c r="D347" i="32"/>
  <c r="G346" i="32"/>
  <c r="D346" i="32"/>
  <c r="G345" i="32"/>
  <c r="D345" i="32"/>
  <c r="G344" i="32"/>
  <c r="D344" i="32"/>
  <c r="G343" i="32"/>
  <c r="D343" i="32"/>
  <c r="G318" i="32"/>
  <c r="D318" i="32"/>
  <c r="G317" i="32"/>
  <c r="D317" i="32"/>
  <c r="G316" i="32"/>
  <c r="D316" i="32"/>
  <c r="G315" i="32"/>
  <c r="D315" i="32"/>
  <c r="G314" i="32"/>
  <c r="D314" i="32"/>
  <c r="G313" i="32"/>
  <c r="D313" i="32"/>
  <c r="G312" i="32"/>
  <c r="D312" i="32"/>
  <c r="G311" i="32"/>
  <c r="D311" i="32"/>
  <c r="G302" i="32"/>
  <c r="G301" i="32"/>
  <c r="G300" i="32"/>
  <c r="G299" i="32"/>
  <c r="G298" i="32"/>
  <c r="G297" i="32"/>
  <c r="G296" i="32"/>
  <c r="G295" i="32"/>
  <c r="G270" i="32"/>
  <c r="D270" i="32"/>
  <c r="G269" i="32"/>
  <c r="D269" i="32"/>
  <c r="G268" i="32"/>
  <c r="D268" i="32"/>
  <c r="G267" i="32"/>
  <c r="D267" i="32"/>
  <c r="G266" i="32"/>
  <c r="D266" i="32"/>
  <c r="G265" i="32"/>
  <c r="D265" i="32"/>
  <c r="G264" i="32"/>
  <c r="D264" i="32"/>
  <c r="G263" i="32"/>
  <c r="D263" i="32"/>
  <c r="G254" i="32"/>
  <c r="D254" i="32"/>
  <c r="G253" i="32"/>
  <c r="D253" i="32"/>
  <c r="G252" i="32"/>
  <c r="D252" i="32"/>
  <c r="G251" i="32"/>
  <c r="D251" i="32"/>
  <c r="G250" i="32"/>
  <c r="D250" i="32"/>
  <c r="G249" i="32"/>
  <c r="D249" i="32"/>
  <c r="G248" i="32"/>
  <c r="D248" i="32"/>
  <c r="G247" i="32"/>
  <c r="D247" i="32"/>
  <c r="G238" i="32"/>
  <c r="G237" i="32"/>
  <c r="G236" i="32"/>
  <c r="G235" i="32"/>
  <c r="G234" i="32"/>
  <c r="G233" i="32"/>
  <c r="G232" i="32"/>
  <c r="G231" i="32"/>
  <c r="G222" i="32"/>
  <c r="G221" i="32"/>
  <c r="G220" i="32"/>
  <c r="G219" i="32"/>
  <c r="G218" i="32"/>
  <c r="G217" i="32"/>
  <c r="G216" i="32"/>
  <c r="G215" i="32"/>
  <c r="G206" i="32"/>
  <c r="D206" i="32"/>
  <c r="G205" i="32"/>
  <c r="D205" i="32"/>
  <c r="G204" i="32"/>
  <c r="D204" i="32"/>
  <c r="G203" i="32"/>
  <c r="D203" i="32"/>
  <c r="G202" i="32"/>
  <c r="D202" i="32"/>
  <c r="G201" i="32"/>
  <c r="D201" i="32"/>
  <c r="G200" i="32"/>
  <c r="D200" i="32"/>
  <c r="G199" i="32"/>
  <c r="D199" i="32"/>
  <c r="G190" i="32"/>
  <c r="D190" i="32"/>
  <c r="G189" i="32"/>
  <c r="D189" i="32"/>
  <c r="G188" i="32"/>
  <c r="D188" i="32"/>
  <c r="G187" i="32"/>
  <c r="D187" i="32"/>
  <c r="G186" i="32"/>
  <c r="D186" i="32"/>
  <c r="G185" i="32"/>
  <c r="D185" i="32"/>
  <c r="G184" i="32"/>
  <c r="D184" i="32"/>
  <c r="G183" i="32"/>
  <c r="D183" i="32"/>
  <c r="G174" i="32"/>
  <c r="G173" i="32"/>
  <c r="G172" i="32"/>
  <c r="G171" i="32"/>
  <c r="G170" i="32"/>
  <c r="G169" i="32"/>
  <c r="G168" i="32"/>
  <c r="G167" i="32"/>
  <c r="G158" i="32"/>
  <c r="G157" i="32"/>
  <c r="G156" i="32"/>
  <c r="G155" i="32"/>
  <c r="G154" i="32"/>
  <c r="G153" i="32"/>
  <c r="G152" i="32"/>
  <c r="G151" i="32"/>
  <c r="G142" i="32"/>
  <c r="D142" i="32"/>
  <c r="G141" i="32"/>
  <c r="D141" i="32"/>
  <c r="G140" i="32"/>
  <c r="D140" i="32"/>
  <c r="G139" i="32"/>
  <c r="D139" i="32"/>
  <c r="G138" i="32"/>
  <c r="D138" i="32"/>
  <c r="G137" i="32"/>
  <c r="D137" i="32"/>
  <c r="G136" i="32"/>
  <c r="D136" i="32"/>
  <c r="G135" i="32"/>
  <c r="D135" i="32"/>
  <c r="G110" i="32"/>
  <c r="D110" i="32"/>
  <c r="G109" i="32"/>
  <c r="D109" i="32"/>
  <c r="G108" i="32"/>
  <c r="D108" i="32"/>
  <c r="G107" i="32"/>
  <c r="D107" i="32"/>
  <c r="G106" i="32"/>
  <c r="D106" i="32"/>
  <c r="G105" i="32"/>
  <c r="D105" i="32"/>
  <c r="G104" i="32"/>
  <c r="D104" i="32"/>
  <c r="G103" i="32"/>
  <c r="D103" i="32"/>
  <c r="G94" i="32"/>
  <c r="G93" i="32"/>
  <c r="G92" i="32"/>
  <c r="G91" i="32"/>
  <c r="G90" i="32"/>
  <c r="G89" i="32"/>
  <c r="G88" i="32"/>
  <c r="G87" i="32"/>
  <c r="D87" i="32"/>
  <c r="D95" i="32" s="1"/>
  <c r="G78" i="32"/>
  <c r="D78" i="32"/>
  <c r="G77" i="32"/>
  <c r="D77" i="32"/>
  <c r="G76" i="32"/>
  <c r="D76" i="32"/>
  <c r="G75" i="32"/>
  <c r="D75" i="32"/>
  <c r="G74" i="32"/>
  <c r="D74" i="32"/>
  <c r="G73" i="32"/>
  <c r="D73" i="32"/>
  <c r="G72" i="32"/>
  <c r="D72" i="32"/>
  <c r="G71" i="32"/>
  <c r="D71" i="32"/>
  <c r="G62" i="32"/>
  <c r="D62" i="32"/>
  <c r="G61" i="32"/>
  <c r="D61" i="32"/>
  <c r="G60" i="32"/>
  <c r="D60" i="32"/>
  <c r="G59" i="32"/>
  <c r="D59" i="32"/>
  <c r="G58" i="32"/>
  <c r="D58" i="32"/>
  <c r="G57" i="32"/>
  <c r="D57" i="32"/>
  <c r="G56" i="32"/>
  <c r="D56" i="32"/>
  <c r="G55" i="32"/>
  <c r="D55" i="32"/>
  <c r="G46" i="32"/>
  <c r="D46" i="32"/>
  <c r="D39" i="32"/>
  <c r="G30" i="32"/>
  <c r="D30" i="32"/>
  <c r="G29" i="32"/>
  <c r="D29" i="32"/>
  <c r="G28" i="32"/>
  <c r="D28" i="32"/>
  <c r="G27" i="32"/>
  <c r="D27" i="32"/>
  <c r="G26" i="32"/>
  <c r="D26" i="32"/>
  <c r="G25" i="32"/>
  <c r="D25" i="32"/>
  <c r="G24" i="32"/>
  <c r="D24" i="32"/>
  <c r="G23" i="32"/>
  <c r="D23" i="32"/>
  <c r="AB375" i="40"/>
  <c r="AL358" i="40"/>
  <c r="AK358" i="40"/>
  <c r="AI358" i="40"/>
  <c r="AH358" i="40"/>
  <c r="AF358" i="40"/>
  <c r="AE358" i="40"/>
  <c r="AC358" i="40"/>
  <c r="AB358" i="40"/>
  <c r="AL341" i="40"/>
  <c r="AK341" i="40"/>
  <c r="AI341" i="40"/>
  <c r="AH341" i="40"/>
  <c r="AF341" i="40"/>
  <c r="AE341" i="40"/>
  <c r="AC341" i="40"/>
  <c r="AB341" i="40"/>
  <c r="AL324" i="40"/>
  <c r="AK324" i="40"/>
  <c r="AI324" i="40"/>
  <c r="AH324" i="40"/>
  <c r="AF324" i="40"/>
  <c r="AE324" i="40"/>
  <c r="AC324" i="40"/>
  <c r="AB324" i="40"/>
  <c r="AL307" i="40"/>
  <c r="AK307" i="40"/>
  <c r="AI307" i="40"/>
  <c r="AH307" i="40"/>
  <c r="AF307" i="40"/>
  <c r="AE307" i="40"/>
  <c r="AC307" i="40"/>
  <c r="AB307" i="40"/>
  <c r="AL290" i="40"/>
  <c r="AK290" i="40"/>
  <c r="AI290" i="40"/>
  <c r="AH290" i="40"/>
  <c r="AF290" i="40"/>
  <c r="AE290" i="40"/>
  <c r="AC290" i="40"/>
  <c r="AB290" i="40"/>
  <c r="AI273" i="40"/>
  <c r="AH273" i="40"/>
  <c r="AF273" i="40"/>
  <c r="AE273" i="40"/>
  <c r="AC273" i="40"/>
  <c r="AB273" i="40"/>
  <c r="AI256" i="40"/>
  <c r="AH256" i="40"/>
  <c r="AF256" i="40"/>
  <c r="AE256" i="40"/>
  <c r="AC256" i="40"/>
  <c r="AB256" i="40"/>
  <c r="AL222" i="40"/>
  <c r="AK222" i="40"/>
  <c r="AI222" i="40"/>
  <c r="AH222" i="40"/>
  <c r="AF222" i="40"/>
  <c r="AE222" i="40"/>
  <c r="AC222" i="40"/>
  <c r="AB222" i="40"/>
  <c r="AB205" i="40"/>
  <c r="AB188" i="40"/>
  <c r="AK171" i="40"/>
  <c r="AI171" i="40"/>
  <c r="AH171" i="40"/>
  <c r="AF171" i="40"/>
  <c r="AE171" i="40"/>
  <c r="AC171" i="40"/>
  <c r="AB171" i="40"/>
  <c r="AX171" i="40"/>
  <c r="AW171" i="40"/>
  <c r="AL154" i="40"/>
  <c r="AK154" i="40"/>
  <c r="AI154" i="40"/>
  <c r="AH154" i="40"/>
  <c r="AF154" i="40"/>
  <c r="AE154" i="40"/>
  <c r="AC154" i="40"/>
  <c r="AB154" i="40"/>
  <c r="AB137" i="40"/>
  <c r="BW387" i="40"/>
  <c r="AB120" i="40"/>
  <c r="AC103" i="40"/>
  <c r="AB103" i="40"/>
  <c r="AB69" i="40"/>
  <c r="AI18" i="40"/>
  <c r="AH18" i="40"/>
  <c r="AF18" i="40"/>
  <c r="AE18" i="40"/>
  <c r="AC18" i="40"/>
  <c r="AB18" i="40"/>
  <c r="U358" i="40"/>
  <c r="I358" i="40"/>
  <c r="H358" i="40"/>
  <c r="F358" i="40"/>
  <c r="E358" i="40"/>
  <c r="C358" i="40"/>
  <c r="B358" i="40"/>
  <c r="U341" i="40"/>
  <c r="I341" i="40"/>
  <c r="H341" i="40"/>
  <c r="F341" i="40"/>
  <c r="E341" i="40"/>
  <c r="C341" i="40"/>
  <c r="B341" i="40"/>
  <c r="I324" i="40"/>
  <c r="H324" i="40"/>
  <c r="F324" i="40"/>
  <c r="E324" i="40"/>
  <c r="C324" i="40"/>
  <c r="B324" i="40"/>
  <c r="B307" i="40"/>
  <c r="B290" i="40"/>
  <c r="F273" i="40"/>
  <c r="E273" i="40"/>
  <c r="C273" i="40"/>
  <c r="B273" i="40"/>
  <c r="F256" i="40"/>
  <c r="E256" i="40"/>
  <c r="C256" i="40"/>
  <c r="B256" i="40"/>
  <c r="F239" i="40"/>
  <c r="E239" i="40"/>
  <c r="C239" i="40"/>
  <c r="B239" i="40"/>
  <c r="I222" i="40"/>
  <c r="H222" i="40"/>
  <c r="F222" i="40"/>
  <c r="E222" i="40"/>
  <c r="C222" i="40"/>
  <c r="B222" i="40"/>
  <c r="U205" i="40"/>
  <c r="I205" i="40"/>
  <c r="H205" i="40"/>
  <c r="F205" i="40"/>
  <c r="E205" i="40"/>
  <c r="C205" i="40"/>
  <c r="B205" i="40"/>
  <c r="B188" i="40"/>
  <c r="I171" i="40"/>
  <c r="H171" i="40"/>
  <c r="F171" i="40"/>
  <c r="E171" i="40"/>
  <c r="C171" i="40"/>
  <c r="B171" i="40"/>
  <c r="H154" i="40"/>
  <c r="F154" i="40"/>
  <c r="E154" i="40"/>
  <c r="C154" i="40"/>
  <c r="B154" i="40"/>
  <c r="E137" i="40"/>
  <c r="C137" i="40"/>
  <c r="B137" i="40"/>
  <c r="B120" i="40"/>
  <c r="B103" i="40"/>
  <c r="X103" i="40"/>
  <c r="W103" i="40"/>
  <c r="B86" i="40"/>
  <c r="C69" i="40"/>
  <c r="B69" i="40"/>
  <c r="B35" i="40"/>
  <c r="AG113" i="25"/>
  <c r="AH113" i="25"/>
  <c r="C113" i="25"/>
  <c r="D113" i="25"/>
  <c r="AN35" i="22"/>
  <c r="AN36" i="22"/>
  <c r="AN37" i="22"/>
  <c r="AN38" i="22"/>
  <c r="AN39" i="22"/>
  <c r="AN40" i="22"/>
  <c r="AN41" i="22"/>
  <c r="AN34" i="22"/>
  <c r="AN28" i="22"/>
  <c r="AN14" i="22"/>
  <c r="AN38" i="21"/>
  <c r="AN39" i="21"/>
  <c r="AN40" i="21"/>
  <c r="AN41" i="21"/>
  <c r="AN42" i="21"/>
  <c r="AN43" i="21"/>
  <c r="AN44" i="21"/>
  <c r="AN37" i="21"/>
  <c r="AN29" i="21"/>
  <c r="AN13" i="21"/>
  <c r="G54" i="58" l="1"/>
  <c r="G81" i="58"/>
  <c r="G121" i="58"/>
  <c r="G162" i="58"/>
  <c r="D270" i="58"/>
  <c r="D54" i="58"/>
  <c r="D81" i="58"/>
  <c r="D121" i="58"/>
  <c r="D162" i="58"/>
  <c r="G229" i="58"/>
  <c r="G40" i="58"/>
  <c r="G148" i="58"/>
  <c r="G216" i="58"/>
  <c r="G270" i="58"/>
  <c r="AN45" i="21"/>
  <c r="G189" i="58"/>
  <c r="G256" i="58"/>
  <c r="D67" i="58"/>
  <c r="D94" i="58"/>
  <c r="G135" i="58"/>
  <c r="D175" i="58"/>
  <c r="D63" i="32"/>
  <c r="D79" i="32"/>
  <c r="G67" i="58"/>
  <c r="G94" i="58"/>
  <c r="G175" i="58"/>
  <c r="D297" i="58"/>
  <c r="G79" i="32"/>
  <c r="G303" i="32"/>
  <c r="D27" i="58"/>
  <c r="D202" i="58"/>
  <c r="G297" i="58"/>
  <c r="G27" i="58"/>
  <c r="G202" i="58"/>
  <c r="D229" i="58"/>
  <c r="G239" i="32"/>
  <c r="G63" i="32"/>
  <c r="BX389" i="40"/>
  <c r="BX391" i="40"/>
  <c r="BX393" i="40"/>
  <c r="BW389" i="40"/>
  <c r="BW391" i="40"/>
  <c r="BX388" i="40"/>
  <c r="BX390" i="40"/>
  <c r="BX392" i="40"/>
  <c r="BW386" i="40"/>
  <c r="BW388" i="40"/>
  <c r="BX385" i="40"/>
  <c r="BX387" i="40"/>
  <c r="BX386" i="40"/>
  <c r="BX394" i="40"/>
  <c r="BX384" i="40"/>
  <c r="BW394" i="40"/>
  <c r="BW393" i="40"/>
  <c r="BW392" i="40"/>
  <c r="BW390" i="40"/>
  <c r="BW384" i="40"/>
  <c r="G175" i="32"/>
  <c r="AX188" i="40"/>
  <c r="AW188" i="40"/>
  <c r="BW385" i="40"/>
  <c r="AW103" i="40"/>
  <c r="D361" i="32"/>
  <c r="D363" i="32"/>
  <c r="D365" i="32"/>
  <c r="D367" i="32"/>
  <c r="D360" i="32"/>
  <c r="D362" i="32"/>
  <c r="D364" i="32"/>
  <c r="D366" i="32"/>
  <c r="AW375" i="40"/>
  <c r="AX375" i="40"/>
  <c r="G351" i="32"/>
  <c r="AN42" i="22"/>
  <c r="D351" i="32"/>
  <c r="X205" i="40"/>
  <c r="AG222" i="40"/>
  <c r="AJ307" i="40"/>
  <c r="AX307" i="40"/>
  <c r="AD341" i="40"/>
  <c r="J341" i="40"/>
  <c r="X341" i="40"/>
  <c r="AX239" i="40"/>
  <c r="D239" i="40"/>
  <c r="AG358" i="40"/>
  <c r="AW358" i="40"/>
  <c r="G256" i="40"/>
  <c r="AM324" i="40"/>
  <c r="G324" i="40"/>
  <c r="W324" i="40"/>
  <c r="AJ171" i="40"/>
  <c r="D171" i="40"/>
  <c r="AG154" i="40"/>
  <c r="AW154" i="40"/>
  <c r="AX103" i="40"/>
  <c r="X137" i="40"/>
  <c r="X69" i="40"/>
  <c r="AG18" i="40"/>
  <c r="AG290" i="40"/>
  <c r="AW290" i="40"/>
  <c r="AD273" i="40"/>
  <c r="X273" i="40"/>
  <c r="W69" i="40"/>
  <c r="D69" i="40"/>
  <c r="V69" i="40"/>
  <c r="X154" i="40"/>
  <c r="G205" i="40"/>
  <c r="W205" i="40"/>
  <c r="X222" i="40"/>
  <c r="D256" i="40"/>
  <c r="W273" i="40"/>
  <c r="D324" i="40"/>
  <c r="V324" i="40"/>
  <c r="G341" i="40"/>
  <c r="W341" i="40"/>
  <c r="X358" i="40"/>
  <c r="AD18" i="40"/>
  <c r="D154" i="40"/>
  <c r="G171" i="40"/>
  <c r="D222" i="40"/>
  <c r="J324" i="40"/>
  <c r="X324" i="40"/>
  <c r="D358" i="40"/>
  <c r="V358" i="40"/>
  <c r="D137" i="40"/>
  <c r="G154" i="40"/>
  <c r="W154" i="40"/>
  <c r="D205" i="40"/>
  <c r="V205" i="40"/>
  <c r="G222" i="40"/>
  <c r="W222" i="40"/>
  <c r="D273" i="40"/>
  <c r="D341" i="40"/>
  <c r="V341" i="40"/>
  <c r="G358" i="40"/>
  <c r="W358" i="40"/>
  <c r="AD154" i="40"/>
  <c r="AG171" i="40"/>
  <c r="AD222" i="40"/>
  <c r="AW239" i="40"/>
  <c r="AJ256" i="40"/>
  <c r="AX256" i="40"/>
  <c r="AD290" i="40"/>
  <c r="AG307" i="40"/>
  <c r="AW307" i="40"/>
  <c r="AJ324" i="40"/>
  <c r="AX324" i="40"/>
  <c r="AM341" i="40"/>
  <c r="AD358" i="40"/>
  <c r="AJ154" i="40"/>
  <c r="AX154" i="40"/>
  <c r="AY188" i="40"/>
  <c r="AJ222" i="40"/>
  <c r="AX222" i="40"/>
  <c r="AD256" i="40"/>
  <c r="AG273" i="40"/>
  <c r="AJ290" i="40"/>
  <c r="AX290" i="40"/>
  <c r="AD324" i="40"/>
  <c r="AG341" i="40"/>
  <c r="AW341" i="40"/>
  <c r="AJ358" i="40"/>
  <c r="AX358" i="40"/>
  <c r="AM154" i="40"/>
  <c r="AD171" i="40"/>
  <c r="AM222" i="40"/>
  <c r="AG256" i="40"/>
  <c r="AJ273" i="40"/>
  <c r="AM290" i="40"/>
  <c r="AG324" i="40"/>
  <c r="AW324" i="40"/>
  <c r="AJ341" i="40"/>
  <c r="AX341" i="40"/>
  <c r="AM358" i="40"/>
  <c r="AD307" i="40"/>
  <c r="AY86" i="40"/>
  <c r="AY35" i="40"/>
  <c r="Y120" i="40"/>
  <c r="Q61" i="43"/>
  <c r="R61" i="43"/>
  <c r="R327" i="31"/>
  <c r="S327" i="31"/>
  <c r="D327" i="31"/>
  <c r="E327" i="31" s="1"/>
  <c r="F327" i="31" s="1"/>
  <c r="G327" i="31" s="1"/>
  <c r="H327" i="31" s="1"/>
  <c r="K327" i="31" s="1"/>
  <c r="C317" i="31"/>
  <c r="D316" i="31"/>
  <c r="E316" i="31" s="1"/>
  <c r="F316" i="31" s="1"/>
  <c r="G316" i="31" s="1"/>
  <c r="H316" i="31" s="1"/>
  <c r="D276" i="31"/>
  <c r="E276" i="31" s="1"/>
  <c r="F276" i="31" s="1"/>
  <c r="G276" i="31" s="1"/>
  <c r="H276" i="31" s="1"/>
  <c r="D329" i="27"/>
  <c r="F329" i="27"/>
  <c r="G329" i="27"/>
  <c r="I329" i="27"/>
  <c r="J329" i="27"/>
  <c r="AA329" i="27"/>
  <c r="AB329" i="27"/>
  <c r="AG329" i="27"/>
  <c r="AH329" i="27"/>
  <c r="AJ329" i="27"/>
  <c r="C329" i="27"/>
  <c r="AC328" i="27"/>
  <c r="AI328" i="27"/>
  <c r="D331" i="30"/>
  <c r="F331" i="30"/>
  <c r="G331" i="30"/>
  <c r="I331" i="30"/>
  <c r="J331" i="30"/>
  <c r="L331" i="30"/>
  <c r="M331" i="30"/>
  <c r="O331" i="30"/>
  <c r="P331" i="30"/>
  <c r="C331" i="30"/>
  <c r="E330" i="30"/>
  <c r="H330" i="30"/>
  <c r="K330" i="30"/>
  <c r="N330" i="30"/>
  <c r="Q330" i="30"/>
  <c r="R330" i="30"/>
  <c r="S330" i="30"/>
  <c r="D330" i="28"/>
  <c r="F330" i="28"/>
  <c r="G330" i="28"/>
  <c r="I330" i="28"/>
  <c r="J330" i="28"/>
  <c r="L330" i="28"/>
  <c r="M330" i="28"/>
  <c r="C330" i="28"/>
  <c r="N329" i="28"/>
  <c r="O329" i="28"/>
  <c r="P329" i="28"/>
  <c r="AH330" i="25"/>
  <c r="AA330" i="25"/>
  <c r="AB330" i="25"/>
  <c r="AG330" i="25"/>
  <c r="C330" i="25"/>
  <c r="AD329" i="25"/>
  <c r="W329" i="28"/>
  <c r="AC329" i="25"/>
  <c r="AI329" i="25"/>
  <c r="D325" i="25"/>
  <c r="C325" i="25"/>
  <c r="AC127" i="25"/>
  <c r="AC128" i="25"/>
  <c r="AC129" i="25"/>
  <c r="AC130" i="25"/>
  <c r="AC131" i="25"/>
  <c r="AC126" i="25"/>
  <c r="I66" i="35"/>
  <c r="O73" i="30"/>
  <c r="I16" i="30"/>
  <c r="J16" i="30"/>
  <c r="AH379" i="25"/>
  <c r="AY171" i="40" l="1"/>
  <c r="BY386" i="40"/>
  <c r="BY394" i="40"/>
  <c r="BX395" i="40"/>
  <c r="BY384" i="40"/>
  <c r="BW395" i="40"/>
  <c r="BY389" i="40"/>
  <c r="BY390" i="40"/>
  <c r="BY385" i="40"/>
  <c r="BY387" i="40"/>
  <c r="BY391" i="40"/>
  <c r="BY393" i="40"/>
  <c r="BY392" i="40"/>
  <c r="BY388" i="40"/>
  <c r="AY120" i="40"/>
  <c r="Y86" i="40"/>
  <c r="D368" i="32"/>
  <c r="AY375" i="40"/>
  <c r="W327" i="31"/>
  <c r="AD328" i="27"/>
  <c r="Y330" i="30"/>
  <c r="AE328" i="27"/>
  <c r="Z330" i="30"/>
  <c r="Y205" i="40"/>
  <c r="AY222" i="40"/>
  <c r="Y222" i="40"/>
  <c r="Y341" i="40"/>
  <c r="AY239" i="40"/>
  <c r="Y358" i="40"/>
  <c r="AY256" i="40"/>
  <c r="Y256" i="40"/>
  <c r="AY324" i="40"/>
  <c r="Y324" i="40"/>
  <c r="AY154" i="40"/>
  <c r="Y154" i="40"/>
  <c r="AY103" i="40"/>
  <c r="Y103" i="40"/>
  <c r="Y137" i="40"/>
  <c r="Y69" i="40"/>
  <c r="AE329" i="25"/>
  <c r="AF329" i="25" s="1"/>
  <c r="T327" i="31"/>
  <c r="Y273" i="40"/>
  <c r="AY290" i="40"/>
  <c r="AY358" i="40"/>
  <c r="AY307" i="40"/>
  <c r="AY341" i="40"/>
  <c r="O327" i="31"/>
  <c r="P327" i="31"/>
  <c r="Q329" i="28"/>
  <c r="M327" i="31"/>
  <c r="S329" i="28"/>
  <c r="V329" i="28"/>
  <c r="R329" i="28" s="1"/>
  <c r="L327" i="31"/>
  <c r="K316" i="31"/>
  <c r="K276" i="31"/>
  <c r="W276" i="31" s="1"/>
  <c r="AA330" i="30"/>
  <c r="T330" i="30"/>
  <c r="X329" i="28"/>
  <c r="Y41" i="7"/>
  <c r="Z41" i="7"/>
  <c r="Y42" i="7"/>
  <c r="Z42" i="7"/>
  <c r="Y43" i="7"/>
  <c r="Z43" i="7"/>
  <c r="Y44" i="7"/>
  <c r="Z44" i="7"/>
  <c r="Y45" i="7"/>
  <c r="Z45" i="7"/>
  <c r="Y46" i="7"/>
  <c r="Z46" i="7"/>
  <c r="Y47" i="7"/>
  <c r="Z47" i="7"/>
  <c r="Z40" i="7"/>
  <c r="Y40" i="7"/>
  <c r="AG278" i="27"/>
  <c r="AH278" i="27"/>
  <c r="AJ278" i="27"/>
  <c r="D278" i="27"/>
  <c r="F278" i="27"/>
  <c r="G278" i="27"/>
  <c r="I278" i="27"/>
  <c r="J278" i="27"/>
  <c r="L278" i="27"/>
  <c r="M278" i="27"/>
  <c r="AA278" i="27"/>
  <c r="AB278" i="27"/>
  <c r="C278" i="27"/>
  <c r="W277" i="27"/>
  <c r="Z277" i="27" s="1"/>
  <c r="AC277" i="27"/>
  <c r="AI277" i="27"/>
  <c r="BY395" i="40" l="1"/>
  <c r="Z48" i="7"/>
  <c r="Y48" i="7"/>
  <c r="AF328" i="27"/>
  <c r="N327" i="31"/>
  <c r="T329" i="28"/>
  <c r="AA47" i="7"/>
  <c r="AA45" i="7"/>
  <c r="AA41" i="7"/>
  <c r="AA46" i="7"/>
  <c r="AA44" i="7"/>
  <c r="AA42" i="7"/>
  <c r="Q327" i="31"/>
  <c r="AE277" i="27"/>
  <c r="Z279" i="30"/>
  <c r="AD277" i="27"/>
  <c r="Y279" i="30"/>
  <c r="AA43" i="7"/>
  <c r="Y327" i="31"/>
  <c r="AA279" i="30"/>
  <c r="D280" i="30"/>
  <c r="F280" i="30"/>
  <c r="G280" i="30"/>
  <c r="I280" i="30"/>
  <c r="J280" i="30"/>
  <c r="L280" i="30"/>
  <c r="M280" i="30"/>
  <c r="O280" i="30"/>
  <c r="P280" i="30"/>
  <c r="C280" i="30"/>
  <c r="N279" i="30"/>
  <c r="Q279" i="30"/>
  <c r="R279" i="30"/>
  <c r="S279" i="30"/>
  <c r="I327" i="31" l="1"/>
  <c r="J327" i="31" s="1"/>
  <c r="V327" i="31" s="1"/>
  <c r="AF277" i="27"/>
  <c r="X327" i="31"/>
  <c r="T279" i="30"/>
  <c r="AH279" i="25"/>
  <c r="F279" i="28"/>
  <c r="G279" i="28"/>
  <c r="I279" i="28"/>
  <c r="J279" i="28"/>
  <c r="L279" i="28"/>
  <c r="M279" i="28"/>
  <c r="O278" i="28"/>
  <c r="P278" i="28"/>
  <c r="AD277" i="25"/>
  <c r="AE277" i="25"/>
  <c r="AC277" i="25"/>
  <c r="AI277" i="25"/>
  <c r="N18" i="27"/>
  <c r="N17" i="27"/>
  <c r="N16" i="27"/>
  <c r="N19" i="27" l="1"/>
  <c r="U327" i="31"/>
  <c r="Q278" i="28"/>
  <c r="W277" i="28"/>
  <c r="V277" i="28"/>
  <c r="X277" i="28"/>
  <c r="AF277" i="25"/>
  <c r="R316" i="31"/>
  <c r="S316" i="31"/>
  <c r="R315" i="31"/>
  <c r="W315" i="31" s="1"/>
  <c r="S315" i="31"/>
  <c r="AC316" i="27"/>
  <c r="AI316" i="27"/>
  <c r="R318" i="30"/>
  <c r="S318" i="30"/>
  <c r="O317" i="28"/>
  <c r="P317" i="28"/>
  <c r="D319" i="25"/>
  <c r="F319" i="25"/>
  <c r="G319" i="25"/>
  <c r="I319" i="25"/>
  <c r="J319" i="25"/>
  <c r="L319" i="25"/>
  <c r="M319" i="25"/>
  <c r="AA319" i="25"/>
  <c r="AB319" i="25"/>
  <c r="AG319" i="25"/>
  <c r="AH319" i="25"/>
  <c r="C319" i="25"/>
  <c r="AD318" i="25"/>
  <c r="M316" i="31"/>
  <c r="AC318" i="25"/>
  <c r="AI318" i="25"/>
  <c r="E125" i="47"/>
  <c r="F222" i="27"/>
  <c r="G222" i="27"/>
  <c r="O44" i="30"/>
  <c r="P44" i="30"/>
  <c r="L44" i="30"/>
  <c r="M44" i="30"/>
  <c r="R18" i="30"/>
  <c r="S18" i="30"/>
  <c r="R19" i="30"/>
  <c r="S19" i="30"/>
  <c r="R20" i="30"/>
  <c r="S20" i="30"/>
  <c r="S350" i="57"/>
  <c r="V350" i="57" s="1"/>
  <c r="Y349" i="57"/>
  <c r="S349" i="57"/>
  <c r="V349" i="57" s="1"/>
  <c r="Y348" i="57"/>
  <c r="S348" i="57"/>
  <c r="V348" i="57" s="1"/>
  <c r="Y347" i="57"/>
  <c r="S347" i="57"/>
  <c r="V347" i="57" s="1"/>
  <c r="Y346" i="57"/>
  <c r="S346" i="57"/>
  <c r="V346" i="57" s="1"/>
  <c r="Y345" i="57"/>
  <c r="S345" i="57"/>
  <c r="V345" i="57" s="1"/>
  <c r="Y344" i="57"/>
  <c r="S344" i="57"/>
  <c r="V344" i="57" s="1"/>
  <c r="Y343" i="57"/>
  <c r="S343" i="57"/>
  <c r="V343" i="57" s="1"/>
  <c r="Y342" i="57"/>
  <c r="S342" i="57"/>
  <c r="V342" i="57" s="1"/>
  <c r="S334" i="57"/>
  <c r="V334" i="57" s="1"/>
  <c r="Y333" i="57"/>
  <c r="S333" i="57"/>
  <c r="V333" i="57" s="1"/>
  <c r="Y332" i="57"/>
  <c r="S332" i="57"/>
  <c r="V332" i="57" s="1"/>
  <c r="Y331" i="57"/>
  <c r="S331" i="57"/>
  <c r="V331" i="57" s="1"/>
  <c r="Y330" i="57"/>
  <c r="S330" i="57"/>
  <c r="V330" i="57" s="1"/>
  <c r="Y329" i="57"/>
  <c r="S329" i="57"/>
  <c r="V329" i="57" s="1"/>
  <c r="Y328" i="57"/>
  <c r="S328" i="57"/>
  <c r="V328" i="57" s="1"/>
  <c r="Y327" i="57"/>
  <c r="S327" i="57"/>
  <c r="V327" i="57" s="1"/>
  <c r="S326" i="57"/>
  <c r="V326" i="57" s="1"/>
  <c r="S318" i="57"/>
  <c r="V318" i="57" s="1"/>
  <c r="Y317" i="57"/>
  <c r="S317" i="57"/>
  <c r="V317" i="57" s="1"/>
  <c r="Y316" i="57"/>
  <c r="S316" i="57"/>
  <c r="V316" i="57" s="1"/>
  <c r="Y315" i="57"/>
  <c r="S315" i="57"/>
  <c r="V315" i="57" s="1"/>
  <c r="Y314" i="57"/>
  <c r="S314" i="57"/>
  <c r="V314" i="57" s="1"/>
  <c r="Y313" i="57"/>
  <c r="S313" i="57"/>
  <c r="V313" i="57" s="1"/>
  <c r="Y312" i="57"/>
  <c r="S312" i="57"/>
  <c r="V312" i="57" s="1"/>
  <c r="Y311" i="57"/>
  <c r="S311" i="57"/>
  <c r="V311" i="57" s="1"/>
  <c r="Y310" i="57"/>
  <c r="S310" i="57"/>
  <c r="V310" i="57" s="1"/>
  <c r="S302" i="57"/>
  <c r="V302" i="57" s="1"/>
  <c r="S301" i="57"/>
  <c r="V301" i="57" s="1"/>
  <c r="S300" i="57"/>
  <c r="V300" i="57" s="1"/>
  <c r="S299" i="57"/>
  <c r="V299" i="57" s="1"/>
  <c r="S298" i="57"/>
  <c r="V298" i="57" s="1"/>
  <c r="S297" i="57"/>
  <c r="V297" i="57" s="1"/>
  <c r="S296" i="57"/>
  <c r="V296" i="57" s="1"/>
  <c r="S295" i="57"/>
  <c r="V295" i="57" s="1"/>
  <c r="S294" i="57"/>
  <c r="V294" i="57" s="1"/>
  <c r="S286" i="57"/>
  <c r="V286" i="57" s="1"/>
  <c r="S285" i="57"/>
  <c r="V285" i="57" s="1"/>
  <c r="S284" i="57"/>
  <c r="V284" i="57" s="1"/>
  <c r="S283" i="57"/>
  <c r="V283" i="57" s="1"/>
  <c r="S282" i="57"/>
  <c r="V282" i="57" s="1"/>
  <c r="S281" i="57"/>
  <c r="V281" i="57" s="1"/>
  <c r="S280" i="57"/>
  <c r="V280" i="57" s="1"/>
  <c r="S279" i="57"/>
  <c r="V279" i="57" s="1"/>
  <c r="S278" i="57"/>
  <c r="V278" i="57" s="1"/>
  <c r="S270" i="57"/>
  <c r="V270" i="57" s="1"/>
  <c r="S269" i="57"/>
  <c r="V269" i="57" s="1"/>
  <c r="S268" i="57"/>
  <c r="V268" i="57" s="1"/>
  <c r="S267" i="57"/>
  <c r="V267" i="57" s="1"/>
  <c r="S266" i="57"/>
  <c r="V266" i="57" s="1"/>
  <c r="S265" i="57"/>
  <c r="V265" i="57" s="1"/>
  <c r="S264" i="57"/>
  <c r="V264" i="57" s="1"/>
  <c r="S263" i="57"/>
  <c r="V263" i="57" s="1"/>
  <c r="S262" i="57"/>
  <c r="V262" i="57" s="1"/>
  <c r="S254" i="57"/>
  <c r="V254" i="57" s="1"/>
  <c r="S253" i="57"/>
  <c r="V253" i="57" s="1"/>
  <c r="S252" i="57"/>
  <c r="V252" i="57" s="1"/>
  <c r="S251" i="57"/>
  <c r="V251" i="57" s="1"/>
  <c r="S250" i="57"/>
  <c r="V250" i="57" s="1"/>
  <c r="S249" i="57"/>
  <c r="V249" i="57" s="1"/>
  <c r="S248" i="57"/>
  <c r="V248" i="57" s="1"/>
  <c r="S247" i="57"/>
  <c r="V247" i="57" s="1"/>
  <c r="S246" i="57"/>
  <c r="V246" i="57" s="1"/>
  <c r="S238" i="57"/>
  <c r="V238" i="57" s="1"/>
  <c r="S237" i="57"/>
  <c r="V237" i="57" s="1"/>
  <c r="S236" i="57"/>
  <c r="V236" i="57" s="1"/>
  <c r="S235" i="57"/>
  <c r="V235" i="57" s="1"/>
  <c r="S234" i="57"/>
  <c r="V234" i="57" s="1"/>
  <c r="S233" i="57"/>
  <c r="V233" i="57" s="1"/>
  <c r="S232" i="57"/>
  <c r="V232" i="57" s="1"/>
  <c r="S231" i="57"/>
  <c r="V231" i="57" s="1"/>
  <c r="S230" i="57"/>
  <c r="V230" i="57" s="1"/>
  <c r="S222" i="57"/>
  <c r="V222" i="57" s="1"/>
  <c r="S221" i="57"/>
  <c r="V221" i="57" s="1"/>
  <c r="S220" i="57"/>
  <c r="V220" i="57" s="1"/>
  <c r="S219" i="57"/>
  <c r="V219" i="57" s="1"/>
  <c r="S218" i="57"/>
  <c r="V218" i="57" s="1"/>
  <c r="S217" i="57"/>
  <c r="V217" i="57" s="1"/>
  <c r="S216" i="57"/>
  <c r="V216" i="57" s="1"/>
  <c r="S215" i="57"/>
  <c r="V215" i="57" s="1"/>
  <c r="S214" i="57"/>
  <c r="V214" i="57" s="1"/>
  <c r="S206" i="57"/>
  <c r="V206" i="57" s="1"/>
  <c r="S205" i="57"/>
  <c r="V205" i="57" s="1"/>
  <c r="S204" i="57"/>
  <c r="V204" i="57" s="1"/>
  <c r="S203" i="57"/>
  <c r="V203" i="57" s="1"/>
  <c r="S202" i="57"/>
  <c r="V202" i="57" s="1"/>
  <c r="S201" i="57"/>
  <c r="V201" i="57" s="1"/>
  <c r="S200" i="57"/>
  <c r="V200" i="57" s="1"/>
  <c r="S199" i="57"/>
  <c r="V199" i="57" s="1"/>
  <c r="S198" i="57"/>
  <c r="V198" i="57" s="1"/>
  <c r="S190" i="57"/>
  <c r="V190" i="57" s="1"/>
  <c r="S189" i="57"/>
  <c r="V189" i="57" s="1"/>
  <c r="S188" i="57"/>
  <c r="V188" i="57" s="1"/>
  <c r="S187" i="57"/>
  <c r="V187" i="57" s="1"/>
  <c r="S186" i="57"/>
  <c r="V186" i="57" s="1"/>
  <c r="S185" i="57"/>
  <c r="V185" i="57" s="1"/>
  <c r="S184" i="57"/>
  <c r="V184" i="57" s="1"/>
  <c r="S183" i="57"/>
  <c r="V183" i="57" s="1"/>
  <c r="S182" i="57"/>
  <c r="V182" i="57" s="1"/>
  <c r="S174" i="57"/>
  <c r="V174" i="57" s="1"/>
  <c r="S173" i="57"/>
  <c r="V173" i="57" s="1"/>
  <c r="S172" i="57"/>
  <c r="V172" i="57" s="1"/>
  <c r="S171" i="57"/>
  <c r="V171" i="57" s="1"/>
  <c r="S170" i="57"/>
  <c r="V170" i="57" s="1"/>
  <c r="S169" i="57"/>
  <c r="V169" i="57" s="1"/>
  <c r="S168" i="57"/>
  <c r="V168" i="57" s="1"/>
  <c r="S167" i="57"/>
  <c r="V167" i="57" s="1"/>
  <c r="S166" i="57"/>
  <c r="V166" i="57" s="1"/>
  <c r="U159" i="57"/>
  <c r="T159" i="57"/>
  <c r="S158" i="57"/>
  <c r="V158" i="57" s="1"/>
  <c r="S157" i="57"/>
  <c r="V157" i="57" s="1"/>
  <c r="S156" i="57"/>
  <c r="V156" i="57" s="1"/>
  <c r="S155" i="57"/>
  <c r="V155" i="57" s="1"/>
  <c r="S154" i="57"/>
  <c r="V154" i="57" s="1"/>
  <c r="S153" i="57"/>
  <c r="V153" i="57" s="1"/>
  <c r="S152" i="57"/>
  <c r="V152" i="57" s="1"/>
  <c r="S151" i="57"/>
  <c r="V151" i="57" s="1"/>
  <c r="S150" i="57"/>
  <c r="V150" i="57" s="1"/>
  <c r="S142" i="57"/>
  <c r="V142" i="57" s="1"/>
  <c r="S141" i="57"/>
  <c r="V141" i="57" s="1"/>
  <c r="S140" i="57"/>
  <c r="V140" i="57" s="1"/>
  <c r="S139" i="57"/>
  <c r="V139" i="57" s="1"/>
  <c r="S138" i="57"/>
  <c r="V138" i="57" s="1"/>
  <c r="S137" i="57"/>
  <c r="V137" i="57" s="1"/>
  <c r="S136" i="57"/>
  <c r="V136" i="57" s="1"/>
  <c r="S135" i="57"/>
  <c r="V135" i="57" s="1"/>
  <c r="S134" i="57"/>
  <c r="V134" i="57" s="1"/>
  <c r="S126" i="57"/>
  <c r="V126" i="57" s="1"/>
  <c r="S125" i="57"/>
  <c r="V125" i="57" s="1"/>
  <c r="S124" i="57"/>
  <c r="V124" i="57" s="1"/>
  <c r="S123" i="57"/>
  <c r="V123" i="57" s="1"/>
  <c r="S122" i="57"/>
  <c r="V122" i="57" s="1"/>
  <c r="S121" i="57"/>
  <c r="V121" i="57" s="1"/>
  <c r="S120" i="57"/>
  <c r="V120" i="57" s="1"/>
  <c r="S119" i="57"/>
  <c r="V119" i="57" s="1"/>
  <c r="S118" i="57"/>
  <c r="V118" i="57" s="1"/>
  <c r="S94" i="57"/>
  <c r="V94" i="57" s="1"/>
  <c r="S93" i="57"/>
  <c r="V93" i="57" s="1"/>
  <c r="S92" i="57"/>
  <c r="V92" i="57" s="1"/>
  <c r="S91" i="57"/>
  <c r="V91" i="57" s="1"/>
  <c r="S90" i="57"/>
  <c r="V90" i="57" s="1"/>
  <c r="S89" i="57"/>
  <c r="V89" i="57" s="1"/>
  <c r="S88" i="57"/>
  <c r="V88" i="57" s="1"/>
  <c r="S87" i="57"/>
  <c r="V87" i="57" s="1"/>
  <c r="T95" i="57"/>
  <c r="S86" i="57"/>
  <c r="V86" i="57" s="1"/>
  <c r="S70" i="57"/>
  <c r="V70" i="57" s="1"/>
  <c r="S62" i="57"/>
  <c r="V62" i="57" s="1"/>
  <c r="S61" i="57"/>
  <c r="V61" i="57" s="1"/>
  <c r="S60" i="57"/>
  <c r="V60" i="57" s="1"/>
  <c r="S59" i="57"/>
  <c r="V59" i="57" s="1"/>
  <c r="S58" i="57"/>
  <c r="V58" i="57" s="1"/>
  <c r="S57" i="57"/>
  <c r="V57" i="57" s="1"/>
  <c r="S56" i="57"/>
  <c r="V56" i="57" s="1"/>
  <c r="S55" i="57"/>
  <c r="V55" i="57" s="1"/>
  <c r="S54" i="57"/>
  <c r="V54" i="57" s="1"/>
  <c r="Y45" i="57"/>
  <c r="Y44" i="57"/>
  <c r="Y43" i="57"/>
  <c r="Y42" i="57"/>
  <c r="Y41" i="57"/>
  <c r="Y40" i="57"/>
  <c r="Y39" i="57"/>
  <c r="Z29" i="57"/>
  <c r="Z28" i="57"/>
  <c r="Z27" i="57"/>
  <c r="Z26" i="57"/>
  <c r="Z25" i="57"/>
  <c r="Z24" i="57"/>
  <c r="Z23" i="57"/>
  <c r="Z22" i="57"/>
  <c r="G329" i="46"/>
  <c r="F329" i="46"/>
  <c r="D329" i="46"/>
  <c r="H328" i="46"/>
  <c r="H327" i="46"/>
  <c r="H326" i="46"/>
  <c r="H325" i="46"/>
  <c r="H324" i="46"/>
  <c r="H323" i="46"/>
  <c r="H322" i="46"/>
  <c r="H321" i="46"/>
  <c r="H320" i="46"/>
  <c r="G314" i="46"/>
  <c r="F314" i="46"/>
  <c r="D314" i="46"/>
  <c r="C314" i="46"/>
  <c r="G299" i="46"/>
  <c r="F299" i="46"/>
  <c r="D299" i="46"/>
  <c r="C299" i="46"/>
  <c r="H298" i="46"/>
  <c r="H297" i="46"/>
  <c r="H296" i="46"/>
  <c r="H295" i="46"/>
  <c r="H294" i="46"/>
  <c r="H293" i="46"/>
  <c r="H292" i="46"/>
  <c r="H291" i="46"/>
  <c r="H290" i="46"/>
  <c r="G284" i="46"/>
  <c r="F284" i="46"/>
  <c r="D284" i="46"/>
  <c r="C284" i="46"/>
  <c r="H283" i="46"/>
  <c r="H282" i="46"/>
  <c r="H281" i="46"/>
  <c r="H280" i="46"/>
  <c r="H279" i="46"/>
  <c r="H278" i="46"/>
  <c r="H277" i="46"/>
  <c r="H276" i="46"/>
  <c r="H275" i="46"/>
  <c r="G269" i="46"/>
  <c r="F269" i="46"/>
  <c r="D269" i="46"/>
  <c r="C269" i="46"/>
  <c r="G254" i="46"/>
  <c r="F254" i="46"/>
  <c r="D254" i="46"/>
  <c r="C254" i="46"/>
  <c r="H253" i="46"/>
  <c r="H252" i="46"/>
  <c r="H251" i="46"/>
  <c r="H250" i="46"/>
  <c r="H249" i="46"/>
  <c r="H248" i="46"/>
  <c r="H247" i="46"/>
  <c r="H246" i="46"/>
  <c r="H245" i="46"/>
  <c r="G239" i="46"/>
  <c r="F239" i="46"/>
  <c r="D239" i="46"/>
  <c r="C239" i="46"/>
  <c r="H238" i="46"/>
  <c r="H237" i="46"/>
  <c r="H236" i="46"/>
  <c r="H235" i="46"/>
  <c r="H234" i="46"/>
  <c r="H233" i="46"/>
  <c r="H232" i="46"/>
  <c r="H231" i="46"/>
  <c r="H230" i="46"/>
  <c r="G224" i="46"/>
  <c r="F224" i="46"/>
  <c r="D224" i="46"/>
  <c r="C224" i="46"/>
  <c r="G209" i="46"/>
  <c r="F209" i="46"/>
  <c r="D209" i="46"/>
  <c r="C209" i="46"/>
  <c r="D194" i="46"/>
  <c r="C194" i="46"/>
  <c r="G179" i="46"/>
  <c r="F179" i="46"/>
  <c r="D179" i="46"/>
  <c r="C179" i="46"/>
  <c r="H178" i="46"/>
  <c r="H177" i="46"/>
  <c r="H176" i="46"/>
  <c r="H175" i="46"/>
  <c r="H174" i="46"/>
  <c r="H173" i="46"/>
  <c r="H172" i="46"/>
  <c r="H171" i="46"/>
  <c r="H170" i="46"/>
  <c r="G164" i="46"/>
  <c r="F164" i="46"/>
  <c r="D164" i="46"/>
  <c r="C164" i="46"/>
  <c r="G149" i="46"/>
  <c r="F149" i="46"/>
  <c r="D149" i="46"/>
  <c r="C149" i="46"/>
  <c r="G134" i="46"/>
  <c r="D134" i="46"/>
  <c r="C134" i="46"/>
  <c r="G119" i="46"/>
  <c r="F119" i="46"/>
  <c r="D119" i="46"/>
  <c r="C119" i="46"/>
  <c r="G104" i="46"/>
  <c r="F104" i="46"/>
  <c r="D104" i="46"/>
  <c r="C104" i="46"/>
  <c r="G89" i="46"/>
  <c r="F89" i="46"/>
  <c r="D89" i="46"/>
  <c r="C89" i="46"/>
  <c r="G74" i="46"/>
  <c r="F74" i="46"/>
  <c r="D74" i="46"/>
  <c r="G59" i="46"/>
  <c r="F59" i="46"/>
  <c r="D59" i="46"/>
  <c r="C59" i="46"/>
  <c r="G44" i="46"/>
  <c r="F44" i="46"/>
  <c r="D44" i="46"/>
  <c r="C44" i="46"/>
  <c r="G29" i="46"/>
  <c r="F29" i="46"/>
  <c r="D29" i="46"/>
  <c r="C29" i="46"/>
  <c r="E134" i="47" l="1"/>
  <c r="E337" i="47"/>
  <c r="E346" i="47" s="1"/>
  <c r="S159" i="57"/>
  <c r="H338" i="46"/>
  <c r="H344" i="46"/>
  <c r="H340" i="46"/>
  <c r="H342" i="46"/>
  <c r="V95" i="57"/>
  <c r="Y326" i="57"/>
  <c r="H339" i="46"/>
  <c r="H343" i="46"/>
  <c r="H337" i="46"/>
  <c r="H341" i="46"/>
  <c r="H345" i="46"/>
  <c r="AD316" i="27"/>
  <c r="Y318" i="30"/>
  <c r="P315" i="31"/>
  <c r="Z318" i="30"/>
  <c r="H179" i="46"/>
  <c r="E179" i="46"/>
  <c r="H269" i="46"/>
  <c r="E269" i="46"/>
  <c r="H299" i="46"/>
  <c r="E299" i="46"/>
  <c r="AE316" i="27"/>
  <c r="H209" i="46"/>
  <c r="E209" i="46"/>
  <c r="T315" i="31"/>
  <c r="AE318" i="25"/>
  <c r="AF318" i="25" s="1"/>
  <c r="E149" i="46"/>
  <c r="H29" i="46"/>
  <c r="E29" i="46"/>
  <c r="H329" i="46"/>
  <c r="E329" i="46"/>
  <c r="H239" i="46"/>
  <c r="E239" i="46"/>
  <c r="E134" i="46"/>
  <c r="E164" i="46"/>
  <c r="E194" i="46"/>
  <c r="E224" i="46"/>
  <c r="E254" i="46"/>
  <c r="E314" i="46"/>
  <c r="H44" i="46"/>
  <c r="H134" i="46"/>
  <c r="H194" i="46"/>
  <c r="H224" i="46"/>
  <c r="H254" i="46"/>
  <c r="H284" i="46"/>
  <c r="H314" i="46"/>
  <c r="O315" i="31"/>
  <c r="V318" i="28"/>
  <c r="L316" i="31"/>
  <c r="W318" i="28"/>
  <c r="E284" i="46"/>
  <c r="H89" i="46"/>
  <c r="E89" i="46"/>
  <c r="H59" i="46"/>
  <c r="E59" i="46"/>
  <c r="H74" i="46"/>
  <c r="E74" i="46"/>
  <c r="H104" i="46"/>
  <c r="E104" i="46"/>
  <c r="E44" i="46"/>
  <c r="H149" i="46"/>
  <c r="V159" i="57"/>
  <c r="T316" i="31"/>
  <c r="H119" i="46"/>
  <c r="E119" i="46"/>
  <c r="AA318" i="30"/>
  <c r="T318" i="30"/>
  <c r="Q317" i="28"/>
  <c r="X318" i="28"/>
  <c r="H164" i="46"/>
  <c r="AZ351" i="7"/>
  <c r="AY351" i="7"/>
  <c r="AZ350" i="7"/>
  <c r="AY350" i="7"/>
  <c r="AZ349" i="7"/>
  <c r="AY349" i="7"/>
  <c r="AZ348" i="7"/>
  <c r="AY348" i="7"/>
  <c r="AZ347" i="7"/>
  <c r="AY347" i="7"/>
  <c r="AZ346" i="7"/>
  <c r="AY346" i="7"/>
  <c r="AZ345" i="7"/>
  <c r="AY345" i="7"/>
  <c r="AZ344" i="7"/>
  <c r="AY344" i="7"/>
  <c r="AZ335" i="7"/>
  <c r="AY335" i="7"/>
  <c r="AZ334" i="7"/>
  <c r="AY334" i="7"/>
  <c r="AZ333" i="7"/>
  <c r="AY333" i="7"/>
  <c r="AZ332" i="7"/>
  <c r="AY332" i="7"/>
  <c r="AZ331" i="7"/>
  <c r="AY331" i="7"/>
  <c r="AZ330" i="7"/>
  <c r="AY330" i="7"/>
  <c r="AZ329" i="7"/>
  <c r="AY329" i="7"/>
  <c r="AZ328" i="7"/>
  <c r="AY328" i="7"/>
  <c r="AZ319" i="7"/>
  <c r="AY319" i="7"/>
  <c r="AZ318" i="7"/>
  <c r="AY318" i="7"/>
  <c r="AZ317" i="7"/>
  <c r="AY317" i="7"/>
  <c r="AZ316" i="7"/>
  <c r="AY316" i="7"/>
  <c r="AZ315" i="7"/>
  <c r="AY315" i="7"/>
  <c r="AZ314" i="7"/>
  <c r="AY314" i="7"/>
  <c r="AZ313" i="7"/>
  <c r="AY313" i="7"/>
  <c r="AZ312" i="7"/>
  <c r="AY312" i="7"/>
  <c r="AZ303" i="7"/>
  <c r="AY303" i="7"/>
  <c r="AZ302" i="7"/>
  <c r="AY302" i="7"/>
  <c r="AZ301" i="7"/>
  <c r="AY301" i="7"/>
  <c r="AZ300" i="7"/>
  <c r="AY300" i="7"/>
  <c r="AZ299" i="7"/>
  <c r="AY299" i="7"/>
  <c r="AZ298" i="7"/>
  <c r="AY298" i="7"/>
  <c r="AZ297" i="7"/>
  <c r="AY297" i="7"/>
  <c r="AZ296" i="7"/>
  <c r="AY296" i="7"/>
  <c r="AZ287" i="7"/>
  <c r="AY287" i="7"/>
  <c r="AX287" i="7"/>
  <c r="AZ286" i="7"/>
  <c r="AY286" i="7"/>
  <c r="AX286" i="7"/>
  <c r="AZ285" i="7"/>
  <c r="AY285" i="7"/>
  <c r="AX285" i="7"/>
  <c r="AZ284" i="7"/>
  <c r="AY284" i="7"/>
  <c r="AX284" i="7"/>
  <c r="AZ283" i="7"/>
  <c r="AY283" i="7"/>
  <c r="AX283" i="7"/>
  <c r="AZ282" i="7"/>
  <c r="AY282" i="7"/>
  <c r="AX282" i="7"/>
  <c r="AZ281" i="7"/>
  <c r="AY281" i="7"/>
  <c r="AX281" i="7"/>
  <c r="AZ280" i="7"/>
  <c r="AY280" i="7"/>
  <c r="AX280" i="7"/>
  <c r="AZ271" i="7"/>
  <c r="AY271" i="7"/>
  <c r="AX271" i="7"/>
  <c r="AZ270" i="7"/>
  <c r="AY270" i="7"/>
  <c r="AX270" i="7"/>
  <c r="AZ269" i="7"/>
  <c r="AY269" i="7"/>
  <c r="AX269" i="7"/>
  <c r="AZ268" i="7"/>
  <c r="AY268" i="7"/>
  <c r="AX268" i="7"/>
  <c r="AZ267" i="7"/>
  <c r="AY267" i="7"/>
  <c r="AX267" i="7"/>
  <c r="AZ266" i="7"/>
  <c r="AY266" i="7"/>
  <c r="AX266" i="7"/>
  <c r="AZ265" i="7"/>
  <c r="AY265" i="7"/>
  <c r="AX265" i="7"/>
  <c r="AZ264" i="7"/>
  <c r="AY264" i="7"/>
  <c r="AX264" i="7"/>
  <c r="AZ255" i="7"/>
  <c r="AY255" i="7"/>
  <c r="AX255" i="7"/>
  <c r="AZ254" i="7"/>
  <c r="AY254" i="7"/>
  <c r="AX254" i="7"/>
  <c r="AZ253" i="7"/>
  <c r="AY253" i="7"/>
  <c r="AX253" i="7"/>
  <c r="AZ252" i="7"/>
  <c r="AY252" i="7"/>
  <c r="AX252" i="7"/>
  <c r="AZ251" i="7"/>
  <c r="AY251" i="7"/>
  <c r="AX251" i="7"/>
  <c r="AZ250" i="7"/>
  <c r="AY250" i="7"/>
  <c r="AX250" i="7"/>
  <c r="AZ249" i="7"/>
  <c r="AY249" i="7"/>
  <c r="AX249" i="7"/>
  <c r="AZ248" i="7"/>
  <c r="AY248" i="7"/>
  <c r="AX248" i="7"/>
  <c r="AZ239" i="7"/>
  <c r="AY239" i="7"/>
  <c r="AX239" i="7"/>
  <c r="AZ238" i="7"/>
  <c r="AY238" i="7"/>
  <c r="AX238" i="7"/>
  <c r="AZ237" i="7"/>
  <c r="AY237" i="7"/>
  <c r="AX237" i="7"/>
  <c r="AZ236" i="7"/>
  <c r="AY236" i="7"/>
  <c r="AX236" i="7"/>
  <c r="AZ235" i="7"/>
  <c r="AY235" i="7"/>
  <c r="AX235" i="7"/>
  <c r="AZ234" i="7"/>
  <c r="AY234" i="7"/>
  <c r="AX234" i="7"/>
  <c r="AZ233" i="7"/>
  <c r="AY233" i="7"/>
  <c r="AX233" i="7"/>
  <c r="AZ232" i="7"/>
  <c r="AY232" i="7"/>
  <c r="AX232" i="7"/>
  <c r="AZ223" i="7"/>
  <c r="AY223" i="7"/>
  <c r="AZ222" i="7"/>
  <c r="AY222" i="7"/>
  <c r="AZ221" i="7"/>
  <c r="AY221" i="7"/>
  <c r="AZ220" i="7"/>
  <c r="AY220" i="7"/>
  <c r="AZ219" i="7"/>
  <c r="AY219" i="7"/>
  <c r="AZ218" i="7"/>
  <c r="AY218" i="7"/>
  <c r="AZ217" i="7"/>
  <c r="AY217" i="7"/>
  <c r="AZ216" i="7"/>
  <c r="AY216" i="7"/>
  <c r="AZ207" i="7"/>
  <c r="AY207" i="7"/>
  <c r="AX207" i="7"/>
  <c r="AZ206" i="7"/>
  <c r="AY206" i="7"/>
  <c r="AX206" i="7"/>
  <c r="AZ205" i="7"/>
  <c r="AY205" i="7"/>
  <c r="AX205" i="7"/>
  <c r="AZ204" i="7"/>
  <c r="AY204" i="7"/>
  <c r="AX204" i="7"/>
  <c r="AZ203" i="7"/>
  <c r="AY203" i="7"/>
  <c r="AX203" i="7"/>
  <c r="AZ202" i="7"/>
  <c r="AY202" i="7"/>
  <c r="AX202" i="7"/>
  <c r="AZ201" i="7"/>
  <c r="AY201" i="7"/>
  <c r="AX201" i="7"/>
  <c r="AZ200" i="7"/>
  <c r="AY200" i="7"/>
  <c r="AX200" i="7"/>
  <c r="AZ191" i="7"/>
  <c r="AY191" i="7"/>
  <c r="AX191" i="7"/>
  <c r="AZ190" i="7"/>
  <c r="AY190" i="7"/>
  <c r="AX190" i="7"/>
  <c r="AZ189" i="7"/>
  <c r="AY189" i="7"/>
  <c r="AX189" i="7"/>
  <c r="AZ188" i="7"/>
  <c r="AY188" i="7"/>
  <c r="AX188" i="7"/>
  <c r="AZ187" i="7"/>
  <c r="AY187" i="7"/>
  <c r="AX187" i="7"/>
  <c r="AZ186" i="7"/>
  <c r="AY186" i="7"/>
  <c r="AX186" i="7"/>
  <c r="AZ185" i="7"/>
  <c r="AY185" i="7"/>
  <c r="AX185" i="7"/>
  <c r="AZ184" i="7"/>
  <c r="AY184" i="7"/>
  <c r="AX184" i="7"/>
  <c r="AZ175" i="7"/>
  <c r="AY175" i="7"/>
  <c r="AZ174" i="7"/>
  <c r="AY174" i="7"/>
  <c r="AZ173" i="7"/>
  <c r="AY173" i="7"/>
  <c r="AZ172" i="7"/>
  <c r="AY172" i="7"/>
  <c r="AZ171" i="7"/>
  <c r="AY171" i="7"/>
  <c r="AZ170" i="7"/>
  <c r="AY170" i="7"/>
  <c r="AZ169" i="7"/>
  <c r="AY169" i="7"/>
  <c r="AZ168" i="7"/>
  <c r="AY168" i="7"/>
  <c r="AZ143" i="7"/>
  <c r="AY143" i="7"/>
  <c r="AX143" i="7"/>
  <c r="AZ142" i="7"/>
  <c r="AY142" i="7"/>
  <c r="AX142" i="7"/>
  <c r="AZ141" i="7"/>
  <c r="AY141" i="7"/>
  <c r="AX141" i="7"/>
  <c r="AZ140" i="7"/>
  <c r="AY140" i="7"/>
  <c r="AX140" i="7"/>
  <c r="AZ139" i="7"/>
  <c r="AY139" i="7"/>
  <c r="AX139" i="7"/>
  <c r="AZ138" i="7"/>
  <c r="AY138" i="7"/>
  <c r="AX138" i="7"/>
  <c r="AZ137" i="7"/>
  <c r="AY137" i="7"/>
  <c r="AX137" i="7"/>
  <c r="AZ136" i="7"/>
  <c r="AY136" i="7"/>
  <c r="AX136" i="7"/>
  <c r="AZ127" i="7"/>
  <c r="AY127" i="7"/>
  <c r="AX127" i="7"/>
  <c r="AZ126" i="7"/>
  <c r="AY126" i="7"/>
  <c r="AX126" i="7"/>
  <c r="AZ125" i="7"/>
  <c r="AY125" i="7"/>
  <c r="AX125" i="7"/>
  <c r="AZ124" i="7"/>
  <c r="AY124" i="7"/>
  <c r="AX124" i="7"/>
  <c r="AZ123" i="7"/>
  <c r="AY123" i="7"/>
  <c r="AX123" i="7"/>
  <c r="AZ122" i="7"/>
  <c r="AY122" i="7"/>
  <c r="AX122" i="7"/>
  <c r="AZ121" i="7"/>
  <c r="AY121" i="7"/>
  <c r="AX121" i="7"/>
  <c r="AZ120" i="7"/>
  <c r="AY120" i="7"/>
  <c r="AX120" i="7"/>
  <c r="AZ111" i="7"/>
  <c r="AY111" i="7"/>
  <c r="AX111" i="7"/>
  <c r="AZ110" i="7"/>
  <c r="AY110" i="7"/>
  <c r="AX110" i="7"/>
  <c r="AZ109" i="7"/>
  <c r="AY109" i="7"/>
  <c r="AX109" i="7"/>
  <c r="AZ108" i="7"/>
  <c r="AY108" i="7"/>
  <c r="AX108" i="7"/>
  <c r="AZ107" i="7"/>
  <c r="AY107" i="7"/>
  <c r="AX107" i="7"/>
  <c r="AZ106" i="7"/>
  <c r="AY106" i="7"/>
  <c r="AX106" i="7"/>
  <c r="AZ105" i="7"/>
  <c r="AY105" i="7"/>
  <c r="AX105" i="7"/>
  <c r="AZ104" i="7"/>
  <c r="AY104" i="7"/>
  <c r="AX104" i="7"/>
  <c r="AY88" i="7"/>
  <c r="AY96" i="7" s="1"/>
  <c r="AZ79" i="7"/>
  <c r="AY79" i="7"/>
  <c r="AZ78" i="7"/>
  <c r="AY78" i="7"/>
  <c r="AZ77" i="7"/>
  <c r="AY77" i="7"/>
  <c r="AZ76" i="7"/>
  <c r="AY76" i="7"/>
  <c r="AZ75" i="7"/>
  <c r="AY75" i="7"/>
  <c r="AZ74" i="7"/>
  <c r="AY74" i="7"/>
  <c r="AZ73" i="7"/>
  <c r="AY73" i="7"/>
  <c r="AZ72" i="7"/>
  <c r="AY72" i="7"/>
  <c r="AZ63" i="7"/>
  <c r="AY63" i="7"/>
  <c r="AZ62" i="7"/>
  <c r="AY62" i="7"/>
  <c r="AZ61" i="7"/>
  <c r="AY61" i="7"/>
  <c r="AZ60" i="7"/>
  <c r="AY60" i="7"/>
  <c r="AZ59" i="7"/>
  <c r="AY59" i="7"/>
  <c r="AZ58" i="7"/>
  <c r="AY58" i="7"/>
  <c r="AZ57" i="7"/>
  <c r="AY57" i="7"/>
  <c r="AZ56" i="7"/>
  <c r="AY56" i="7"/>
  <c r="AZ47" i="7"/>
  <c r="AY47" i="7"/>
  <c r="AX47" i="7"/>
  <c r="AZ46" i="7"/>
  <c r="AY46" i="7"/>
  <c r="AX46" i="7"/>
  <c r="AZ45" i="7"/>
  <c r="AY45" i="7"/>
  <c r="AX45" i="7"/>
  <c r="AZ44" i="7"/>
  <c r="AY44" i="7"/>
  <c r="AX44" i="7"/>
  <c r="AZ43" i="7"/>
  <c r="AY43" i="7"/>
  <c r="AX43" i="7"/>
  <c r="AZ42" i="7"/>
  <c r="AY42" i="7"/>
  <c r="AX42" i="7"/>
  <c r="AZ41" i="7"/>
  <c r="AY41" i="7"/>
  <c r="AX41" i="7"/>
  <c r="AZ40" i="7"/>
  <c r="AY40" i="7"/>
  <c r="AX40" i="7"/>
  <c r="AZ15" i="7"/>
  <c r="AY15" i="7"/>
  <c r="AX15" i="7"/>
  <c r="AX369" i="7" s="1"/>
  <c r="AZ14" i="7"/>
  <c r="AY14" i="7"/>
  <c r="AX14" i="7"/>
  <c r="AX368" i="7" s="1"/>
  <c r="AZ13" i="7"/>
  <c r="AY13" i="7"/>
  <c r="AX13" i="7"/>
  <c r="AX367" i="7" s="1"/>
  <c r="AZ12" i="7"/>
  <c r="AY12" i="7"/>
  <c r="AX12" i="7"/>
  <c r="AX366" i="7" s="1"/>
  <c r="AZ11" i="7"/>
  <c r="AY11" i="7"/>
  <c r="AX11" i="7"/>
  <c r="AZ10" i="7"/>
  <c r="AY10" i="7"/>
  <c r="AX10" i="7"/>
  <c r="AX364" i="7" s="1"/>
  <c r="AZ9" i="7"/>
  <c r="AY9" i="7"/>
  <c r="AX9" i="7"/>
  <c r="AX363" i="7" s="1"/>
  <c r="AZ8" i="7"/>
  <c r="AY8" i="7"/>
  <c r="AX8" i="7"/>
  <c r="AX362" i="7" s="1"/>
  <c r="Z303" i="7"/>
  <c r="Y303" i="7"/>
  <c r="Z302" i="7"/>
  <c r="Y302" i="7"/>
  <c r="Z301" i="7"/>
  <c r="Y301" i="7"/>
  <c r="Z300" i="7"/>
  <c r="Y300" i="7"/>
  <c r="Z299" i="7"/>
  <c r="Y299" i="7"/>
  <c r="Z298" i="7"/>
  <c r="Y298" i="7"/>
  <c r="Z297" i="7"/>
  <c r="Y297" i="7"/>
  <c r="Z296" i="7"/>
  <c r="Y296" i="7"/>
  <c r="F304" i="7"/>
  <c r="W288" i="7"/>
  <c r="V288" i="7"/>
  <c r="T288" i="7"/>
  <c r="S288" i="7"/>
  <c r="Q288" i="7"/>
  <c r="P288" i="7"/>
  <c r="N288" i="7"/>
  <c r="M288" i="7"/>
  <c r="K288" i="7"/>
  <c r="J288" i="7"/>
  <c r="H288" i="7"/>
  <c r="G288" i="7"/>
  <c r="E288" i="7"/>
  <c r="D288" i="7"/>
  <c r="Z287" i="7"/>
  <c r="Y287" i="7"/>
  <c r="X287" i="7"/>
  <c r="Z286" i="7"/>
  <c r="Y286" i="7"/>
  <c r="X286" i="7"/>
  <c r="Z285" i="7"/>
  <c r="Y285" i="7"/>
  <c r="X285" i="7"/>
  <c r="Z284" i="7"/>
  <c r="Y284" i="7"/>
  <c r="X284" i="7"/>
  <c r="Z283" i="7"/>
  <c r="Y283" i="7"/>
  <c r="X283" i="7"/>
  <c r="Z282" i="7"/>
  <c r="Y282" i="7"/>
  <c r="X282" i="7"/>
  <c r="Z281" i="7"/>
  <c r="Y281" i="7"/>
  <c r="X281" i="7"/>
  <c r="Z280" i="7"/>
  <c r="Y280" i="7"/>
  <c r="X280" i="7"/>
  <c r="D272" i="7"/>
  <c r="Z271" i="7"/>
  <c r="Y271" i="7"/>
  <c r="X271" i="7"/>
  <c r="U271" i="7"/>
  <c r="R271" i="7"/>
  <c r="Z270" i="7"/>
  <c r="Y270" i="7"/>
  <c r="X270" i="7"/>
  <c r="U270" i="7"/>
  <c r="R270" i="7"/>
  <c r="Z269" i="7"/>
  <c r="Y269" i="7"/>
  <c r="X269" i="7"/>
  <c r="U269" i="7"/>
  <c r="R269" i="7"/>
  <c r="Z268" i="7"/>
  <c r="Y268" i="7"/>
  <c r="X268" i="7"/>
  <c r="U268" i="7"/>
  <c r="R268" i="7"/>
  <c r="Z267" i="7"/>
  <c r="Y267" i="7"/>
  <c r="X267" i="7"/>
  <c r="U267" i="7"/>
  <c r="R267" i="7"/>
  <c r="Z266" i="7"/>
  <c r="Y266" i="7"/>
  <c r="X266" i="7"/>
  <c r="U266" i="7"/>
  <c r="R266" i="7"/>
  <c r="Z265" i="7"/>
  <c r="Y265" i="7"/>
  <c r="X265" i="7"/>
  <c r="U265" i="7"/>
  <c r="R265" i="7"/>
  <c r="Z264" i="7"/>
  <c r="Y264" i="7"/>
  <c r="X264" i="7"/>
  <c r="U264" i="7"/>
  <c r="R264" i="7"/>
  <c r="F264" i="7"/>
  <c r="F272" i="7" s="1"/>
  <c r="W256" i="7"/>
  <c r="V256" i="7"/>
  <c r="T256" i="7"/>
  <c r="S256" i="7"/>
  <c r="Q256" i="7"/>
  <c r="P256" i="7"/>
  <c r="N256" i="7"/>
  <c r="M256" i="7"/>
  <c r="K256" i="7"/>
  <c r="J256" i="7"/>
  <c r="H256" i="7"/>
  <c r="G256" i="7"/>
  <c r="E256" i="7"/>
  <c r="D256" i="7"/>
  <c r="Z255" i="7"/>
  <c r="Y255" i="7"/>
  <c r="X255" i="7"/>
  <c r="U255" i="7"/>
  <c r="Z254" i="7"/>
  <c r="Y254" i="7"/>
  <c r="X254" i="7"/>
  <c r="U254" i="7"/>
  <c r="Z253" i="7"/>
  <c r="Y253" i="7"/>
  <c r="X253" i="7"/>
  <c r="U253" i="7"/>
  <c r="Z252" i="7"/>
  <c r="Y252" i="7"/>
  <c r="X252" i="7"/>
  <c r="U252" i="7"/>
  <c r="Z251" i="7"/>
  <c r="Y251" i="7"/>
  <c r="X251" i="7"/>
  <c r="U251" i="7"/>
  <c r="Z250" i="7"/>
  <c r="Y250" i="7"/>
  <c r="X250" i="7"/>
  <c r="U250" i="7"/>
  <c r="Z249" i="7"/>
  <c r="Y249" i="7"/>
  <c r="X249" i="7"/>
  <c r="U249" i="7"/>
  <c r="Z248" i="7"/>
  <c r="Y248" i="7"/>
  <c r="X248" i="7"/>
  <c r="U248" i="7"/>
  <c r="W240" i="7"/>
  <c r="V240" i="7"/>
  <c r="T240" i="7"/>
  <c r="S240" i="7"/>
  <c r="Q240" i="7"/>
  <c r="P240" i="7"/>
  <c r="N240" i="7"/>
  <c r="M240" i="7"/>
  <c r="K240" i="7"/>
  <c r="J240" i="7"/>
  <c r="H240" i="7"/>
  <c r="G240" i="7"/>
  <c r="E240" i="7"/>
  <c r="D240" i="7"/>
  <c r="Z239" i="7"/>
  <c r="Y239" i="7"/>
  <c r="X239" i="7"/>
  <c r="U239" i="7"/>
  <c r="Z238" i="7"/>
  <c r="Y238" i="7"/>
  <c r="X238" i="7"/>
  <c r="Z237" i="7"/>
  <c r="Y237" i="7"/>
  <c r="X237" i="7"/>
  <c r="Z236" i="7"/>
  <c r="Y236" i="7"/>
  <c r="X236" i="7"/>
  <c r="Z235" i="7"/>
  <c r="Y235" i="7"/>
  <c r="X235" i="7"/>
  <c r="Z234" i="7"/>
  <c r="Y234" i="7"/>
  <c r="X234" i="7"/>
  <c r="Z233" i="7"/>
  <c r="Y233" i="7"/>
  <c r="X233" i="7"/>
  <c r="Z232" i="7"/>
  <c r="Y232" i="7"/>
  <c r="X232" i="7"/>
  <c r="W224" i="7"/>
  <c r="V224" i="7"/>
  <c r="T224" i="7"/>
  <c r="S224" i="7"/>
  <c r="Q224" i="7"/>
  <c r="P224" i="7"/>
  <c r="N224" i="7"/>
  <c r="M224" i="7"/>
  <c r="K224" i="7"/>
  <c r="J224" i="7"/>
  <c r="H224" i="7"/>
  <c r="E224" i="7"/>
  <c r="D224" i="7"/>
  <c r="Z223" i="7"/>
  <c r="Y223" i="7"/>
  <c r="Z222" i="7"/>
  <c r="Y222" i="7"/>
  <c r="Z221" i="7"/>
  <c r="Y221" i="7"/>
  <c r="Z220" i="7"/>
  <c r="Y220" i="7"/>
  <c r="Z219" i="7"/>
  <c r="Y219" i="7"/>
  <c r="Z218" i="7"/>
  <c r="Y218" i="7"/>
  <c r="Z217" i="7"/>
  <c r="Y217" i="7"/>
  <c r="Z216" i="7"/>
  <c r="Y216" i="7"/>
  <c r="W208" i="7"/>
  <c r="V208" i="7"/>
  <c r="T208" i="7"/>
  <c r="S208" i="7"/>
  <c r="Q208" i="7"/>
  <c r="P208" i="7"/>
  <c r="N208" i="7"/>
  <c r="M208" i="7"/>
  <c r="K208" i="7"/>
  <c r="J208" i="7"/>
  <c r="H208" i="7"/>
  <c r="G208" i="7"/>
  <c r="E208" i="7"/>
  <c r="D208" i="7"/>
  <c r="Z207" i="7"/>
  <c r="Y207" i="7"/>
  <c r="Z206" i="7"/>
  <c r="Y206" i="7"/>
  <c r="Z205" i="7"/>
  <c r="Y205" i="7"/>
  <c r="Z204" i="7"/>
  <c r="Y204" i="7"/>
  <c r="Z203" i="7"/>
  <c r="Y203" i="7"/>
  <c r="Z202" i="7"/>
  <c r="Y202" i="7"/>
  <c r="Z201" i="7"/>
  <c r="Y201" i="7"/>
  <c r="Z200" i="7"/>
  <c r="Y200" i="7"/>
  <c r="W192" i="7"/>
  <c r="V192" i="7"/>
  <c r="T192" i="7"/>
  <c r="S192" i="7"/>
  <c r="Q192" i="7"/>
  <c r="P192" i="7"/>
  <c r="N192" i="7"/>
  <c r="M192" i="7"/>
  <c r="K192" i="7"/>
  <c r="J192" i="7"/>
  <c r="H192" i="7"/>
  <c r="G192" i="7"/>
  <c r="E192" i="7"/>
  <c r="D192" i="7"/>
  <c r="Z191" i="7"/>
  <c r="Y191" i="7"/>
  <c r="X191" i="7"/>
  <c r="U191" i="7"/>
  <c r="Z190" i="7"/>
  <c r="Y190" i="7"/>
  <c r="X190" i="7"/>
  <c r="U190" i="7"/>
  <c r="Z189" i="7"/>
  <c r="Y189" i="7"/>
  <c r="X189" i="7"/>
  <c r="U189" i="7"/>
  <c r="Z188" i="7"/>
  <c r="Y188" i="7"/>
  <c r="X188" i="7"/>
  <c r="U188" i="7"/>
  <c r="Z187" i="7"/>
  <c r="Y187" i="7"/>
  <c r="X187" i="7"/>
  <c r="U187" i="7"/>
  <c r="Z186" i="7"/>
  <c r="Y186" i="7"/>
  <c r="X186" i="7"/>
  <c r="U186" i="7"/>
  <c r="Z185" i="7"/>
  <c r="Y185" i="7"/>
  <c r="X185" i="7"/>
  <c r="U185" i="7"/>
  <c r="Z184" i="7"/>
  <c r="Y184" i="7"/>
  <c r="X184" i="7"/>
  <c r="U184" i="7"/>
  <c r="W176" i="7"/>
  <c r="V176" i="7"/>
  <c r="T176" i="7"/>
  <c r="S176" i="7"/>
  <c r="Q176" i="7"/>
  <c r="P176" i="7"/>
  <c r="N176" i="7"/>
  <c r="M176" i="7"/>
  <c r="K176" i="7"/>
  <c r="J176" i="7"/>
  <c r="H176" i="7"/>
  <c r="G176" i="7"/>
  <c r="E176" i="7"/>
  <c r="D176" i="7"/>
  <c r="Z175" i="7"/>
  <c r="Y175" i="7"/>
  <c r="Z174" i="7"/>
  <c r="Y174" i="7"/>
  <c r="Z173" i="7"/>
  <c r="Y173" i="7"/>
  <c r="Z172" i="7"/>
  <c r="Y172" i="7"/>
  <c r="Z171" i="7"/>
  <c r="Y171" i="7"/>
  <c r="Z170" i="7"/>
  <c r="Y170" i="7"/>
  <c r="Z169" i="7"/>
  <c r="Y169" i="7"/>
  <c r="Z168" i="7"/>
  <c r="Y168" i="7"/>
  <c r="X168" i="7"/>
  <c r="W160" i="7"/>
  <c r="V160" i="7"/>
  <c r="Z159" i="7"/>
  <c r="Y159" i="7"/>
  <c r="Z158" i="7"/>
  <c r="Y158" i="7"/>
  <c r="Z157" i="7"/>
  <c r="Y157" i="7"/>
  <c r="Z156" i="7"/>
  <c r="Y156" i="7"/>
  <c r="Z155" i="7"/>
  <c r="Y155" i="7"/>
  <c r="Z154" i="7"/>
  <c r="Y154" i="7"/>
  <c r="Z153" i="7"/>
  <c r="Y153" i="7"/>
  <c r="Z152" i="7"/>
  <c r="Y152" i="7"/>
  <c r="W144" i="7"/>
  <c r="V144" i="7"/>
  <c r="T144" i="7"/>
  <c r="S144" i="7"/>
  <c r="Q144" i="7"/>
  <c r="P144" i="7"/>
  <c r="N144" i="7"/>
  <c r="M144" i="7"/>
  <c r="K144" i="7"/>
  <c r="J144" i="7"/>
  <c r="H144" i="7"/>
  <c r="G144" i="7"/>
  <c r="E144" i="7"/>
  <c r="D144" i="7"/>
  <c r="X143" i="7"/>
  <c r="U143" i="7"/>
  <c r="X142" i="7"/>
  <c r="U142" i="7"/>
  <c r="X141" i="7"/>
  <c r="U141" i="7"/>
  <c r="X140" i="7"/>
  <c r="U140" i="7"/>
  <c r="X139" i="7"/>
  <c r="U139" i="7"/>
  <c r="X138" i="7"/>
  <c r="U138" i="7"/>
  <c r="X137" i="7"/>
  <c r="U137" i="7"/>
  <c r="Y136" i="7"/>
  <c r="X136" i="7"/>
  <c r="U136" i="7"/>
  <c r="W128" i="7"/>
  <c r="V128" i="7"/>
  <c r="T128" i="7"/>
  <c r="S128" i="7"/>
  <c r="Q128" i="7"/>
  <c r="P128" i="7"/>
  <c r="N128" i="7"/>
  <c r="M128" i="7"/>
  <c r="K128" i="7"/>
  <c r="J128" i="7"/>
  <c r="H128" i="7"/>
  <c r="G128" i="7"/>
  <c r="E128" i="7"/>
  <c r="D128" i="7"/>
  <c r="Z127" i="7"/>
  <c r="Y127" i="7"/>
  <c r="X127" i="7"/>
  <c r="Z126" i="7"/>
  <c r="Y126" i="7"/>
  <c r="X126" i="7"/>
  <c r="Z125" i="7"/>
  <c r="Y125" i="7"/>
  <c r="X125" i="7"/>
  <c r="Z124" i="7"/>
  <c r="Y124" i="7"/>
  <c r="X124" i="7"/>
  <c r="Z123" i="7"/>
  <c r="Y123" i="7"/>
  <c r="X123" i="7"/>
  <c r="Z122" i="7"/>
  <c r="Y122" i="7"/>
  <c r="X122" i="7"/>
  <c r="Z121" i="7"/>
  <c r="Y121" i="7"/>
  <c r="X121" i="7"/>
  <c r="Z120" i="7"/>
  <c r="Y120" i="7"/>
  <c r="X120" i="7"/>
  <c r="D112" i="7"/>
  <c r="Z111" i="7"/>
  <c r="Y111" i="7"/>
  <c r="X111" i="7"/>
  <c r="Z110" i="7"/>
  <c r="Y110" i="7"/>
  <c r="X110" i="7"/>
  <c r="Z109" i="7"/>
  <c r="Y109" i="7"/>
  <c r="X109" i="7"/>
  <c r="Z108" i="7"/>
  <c r="Y108" i="7"/>
  <c r="X108" i="7"/>
  <c r="Z107" i="7"/>
  <c r="Y107" i="7"/>
  <c r="X107" i="7"/>
  <c r="Z106" i="7"/>
  <c r="Y106" i="7"/>
  <c r="X106" i="7"/>
  <c r="Z105" i="7"/>
  <c r="Y105" i="7"/>
  <c r="X105" i="7"/>
  <c r="Z104" i="7"/>
  <c r="Y104" i="7"/>
  <c r="X104" i="7"/>
  <c r="U112" i="7"/>
  <c r="R112" i="7"/>
  <c r="I112" i="7"/>
  <c r="F112" i="7"/>
  <c r="W96" i="7"/>
  <c r="V96" i="7"/>
  <c r="T96" i="7"/>
  <c r="S96" i="7"/>
  <c r="Q96" i="7"/>
  <c r="P96" i="7"/>
  <c r="N96" i="7"/>
  <c r="M96" i="7"/>
  <c r="K96" i="7"/>
  <c r="J96" i="7"/>
  <c r="H96" i="7"/>
  <c r="G96" i="7"/>
  <c r="E96" i="7"/>
  <c r="D96" i="7"/>
  <c r="Z95" i="7"/>
  <c r="Y95" i="7"/>
  <c r="Z94" i="7"/>
  <c r="Y94" i="7"/>
  <c r="Z93" i="7"/>
  <c r="Y93" i="7"/>
  <c r="Z92" i="7"/>
  <c r="Y92" i="7"/>
  <c r="Z91" i="7"/>
  <c r="Y91" i="7"/>
  <c r="Z90" i="7"/>
  <c r="Y90" i="7"/>
  <c r="Z89" i="7"/>
  <c r="Y89" i="7"/>
  <c r="Z88" i="7"/>
  <c r="Y88" i="7"/>
  <c r="Z79" i="7"/>
  <c r="Y79" i="7"/>
  <c r="X79" i="7"/>
  <c r="Z78" i="7"/>
  <c r="Y78" i="7"/>
  <c r="X78" i="7"/>
  <c r="Z77" i="7"/>
  <c r="Y77" i="7"/>
  <c r="X77" i="7"/>
  <c r="Z76" i="7"/>
  <c r="Y76" i="7"/>
  <c r="X76" i="7"/>
  <c r="Z75" i="7"/>
  <c r="Y75" i="7"/>
  <c r="X75" i="7"/>
  <c r="Z74" i="7"/>
  <c r="Y74" i="7"/>
  <c r="X74" i="7"/>
  <c r="Z73" i="7"/>
  <c r="Y73" i="7"/>
  <c r="X73" i="7"/>
  <c r="Z72" i="7"/>
  <c r="Y72" i="7"/>
  <c r="X72" i="7"/>
  <c r="Z63" i="7"/>
  <c r="Y63" i="7"/>
  <c r="Z62" i="7"/>
  <c r="Y62" i="7"/>
  <c r="Z61" i="7"/>
  <c r="Y61" i="7"/>
  <c r="Z60" i="7"/>
  <c r="Y60" i="7"/>
  <c r="Z59" i="7"/>
  <c r="Y59" i="7"/>
  <c r="Z58" i="7"/>
  <c r="Y58" i="7"/>
  <c r="Z57" i="7"/>
  <c r="Y57" i="7"/>
  <c r="Z56" i="7"/>
  <c r="Y56" i="7"/>
  <c r="X47" i="7"/>
  <c r="U47" i="7"/>
  <c r="X46" i="7"/>
  <c r="U46" i="7"/>
  <c r="X45" i="7"/>
  <c r="U45" i="7"/>
  <c r="X44" i="7"/>
  <c r="U44" i="7"/>
  <c r="X43" i="7"/>
  <c r="U43" i="7"/>
  <c r="X42" i="7"/>
  <c r="U42" i="7"/>
  <c r="X41" i="7"/>
  <c r="U41" i="7"/>
  <c r="X40" i="7"/>
  <c r="U40" i="7"/>
  <c r="D16" i="7"/>
  <c r="L147" i="28"/>
  <c r="M147" i="28"/>
  <c r="AD75" i="25"/>
  <c r="AE75" i="25"/>
  <c r="AD76" i="25"/>
  <c r="AE76" i="25"/>
  <c r="AD77" i="25"/>
  <c r="AE77" i="25"/>
  <c r="AD78" i="25"/>
  <c r="AE78" i="25"/>
  <c r="AD79" i="25"/>
  <c r="AE79" i="25"/>
  <c r="AD80" i="25"/>
  <c r="AE80" i="25"/>
  <c r="AD81" i="25"/>
  <c r="AE81" i="25"/>
  <c r="AD82" i="25"/>
  <c r="AE82" i="25"/>
  <c r="AE74" i="25"/>
  <c r="AD74" i="25"/>
  <c r="F29" i="51"/>
  <c r="G29" i="51"/>
  <c r="H29" i="51"/>
  <c r="E29" i="51"/>
  <c r="AX365" i="7" l="1"/>
  <c r="AX370" i="7" s="1"/>
  <c r="AA139" i="7"/>
  <c r="Y137" i="57" s="1"/>
  <c r="AA143" i="7"/>
  <c r="Y141" i="57" s="1"/>
  <c r="AZ288" i="7"/>
  <c r="AA137" i="7"/>
  <c r="Y135" i="57" s="1"/>
  <c r="AA141" i="7"/>
  <c r="Y139" i="57" s="1"/>
  <c r="AA138" i="7"/>
  <c r="Y136" i="57" s="1"/>
  <c r="AA142" i="7"/>
  <c r="Y140" i="57" s="1"/>
  <c r="AA303" i="7"/>
  <c r="Y301" i="57" s="1"/>
  <c r="AX240" i="7"/>
  <c r="AX288" i="7"/>
  <c r="AY320" i="7"/>
  <c r="AY352" i="7"/>
  <c r="Y272" i="7"/>
  <c r="AZ352" i="7"/>
  <c r="H346" i="46"/>
  <c r="AZ336" i="7"/>
  <c r="AY336" i="7"/>
  <c r="AZ320" i="7"/>
  <c r="AY304" i="7"/>
  <c r="AZ304" i="7"/>
  <c r="AY288" i="7"/>
  <c r="AY240" i="7"/>
  <c r="AZ240" i="7"/>
  <c r="BA127" i="7"/>
  <c r="Z125" i="57" s="1"/>
  <c r="R272" i="7"/>
  <c r="Z272" i="7"/>
  <c r="X272" i="7"/>
  <c r="U272" i="7"/>
  <c r="AA140" i="7"/>
  <c r="Y138" i="57" s="1"/>
  <c r="AA136" i="7"/>
  <c r="Y134" i="57" s="1"/>
  <c r="AX48" i="7"/>
  <c r="AX144" i="7"/>
  <c r="X48" i="7"/>
  <c r="BA351" i="7"/>
  <c r="Z349" i="57" s="1"/>
  <c r="Z64" i="7"/>
  <c r="X144" i="7"/>
  <c r="U48" i="7"/>
  <c r="Y64" i="7"/>
  <c r="X208" i="7"/>
  <c r="AA271" i="7"/>
  <c r="AY48" i="7"/>
  <c r="AZ48" i="7"/>
  <c r="X176" i="7"/>
  <c r="X240" i="7"/>
  <c r="X80" i="7"/>
  <c r="X112" i="7"/>
  <c r="AX112" i="7"/>
  <c r="AX256" i="7"/>
  <c r="AX80" i="7"/>
  <c r="Z109" i="57"/>
  <c r="BA255" i="7"/>
  <c r="Z253" i="57" s="1"/>
  <c r="BA287" i="7"/>
  <c r="Z285" i="57" s="1"/>
  <c r="R80" i="7"/>
  <c r="O80" i="7"/>
  <c r="U80" i="7"/>
  <c r="I80" i="7"/>
  <c r="Q315" i="31"/>
  <c r="BA319" i="7"/>
  <c r="Z317" i="57" s="1"/>
  <c r="AF316" i="27"/>
  <c r="X304" i="7"/>
  <c r="AY112" i="7"/>
  <c r="AZ112" i="7"/>
  <c r="BA111" i="7"/>
  <c r="Z93" i="57" s="1"/>
  <c r="F80" i="7"/>
  <c r="AZ80" i="7"/>
  <c r="AY80" i="7"/>
  <c r="Z80" i="7"/>
  <c r="L80" i="7"/>
  <c r="Y80" i="7"/>
  <c r="R192" i="7"/>
  <c r="BA186" i="7"/>
  <c r="Z184" i="57" s="1"/>
  <c r="BA218" i="7"/>
  <c r="Z216" i="57" s="1"/>
  <c r="AA218" i="7"/>
  <c r="Y216" i="57" s="1"/>
  <c r="BA300" i="7"/>
  <c r="Z298" i="57" s="1"/>
  <c r="BA140" i="7"/>
  <c r="Z138" i="57" s="1"/>
  <c r="Z104" i="57"/>
  <c r="BA122" i="7"/>
  <c r="Z120" i="57" s="1"/>
  <c r="BA76" i="7"/>
  <c r="Z74" i="57" s="1"/>
  <c r="BA172" i="7"/>
  <c r="Z170" i="57" s="1"/>
  <c r="BA170" i="7"/>
  <c r="Z168" i="57" s="1"/>
  <c r="R256" i="7"/>
  <c r="AA90" i="7"/>
  <c r="Y104" i="57" s="1"/>
  <c r="AA94" i="7"/>
  <c r="Y108" i="57" s="1"/>
  <c r="AA108" i="7"/>
  <c r="Y90" i="57" s="1"/>
  <c r="AA122" i="7"/>
  <c r="Y120" i="57" s="1"/>
  <c r="AA154" i="7"/>
  <c r="Y152" i="57" s="1"/>
  <c r="U192" i="7"/>
  <c r="AA186" i="7"/>
  <c r="Y184" i="57" s="1"/>
  <c r="U256" i="7"/>
  <c r="AA254" i="7"/>
  <c r="Y252" i="57" s="1"/>
  <c r="Z108" i="57"/>
  <c r="BA108" i="7"/>
  <c r="Z90" i="57" s="1"/>
  <c r="BA126" i="7"/>
  <c r="Z124" i="57" s="1"/>
  <c r="AX208" i="7"/>
  <c r="BA250" i="7"/>
  <c r="Z248" i="57" s="1"/>
  <c r="BA254" i="7"/>
  <c r="Z252" i="57" s="1"/>
  <c r="AA63" i="7"/>
  <c r="Y61" i="57" s="1"/>
  <c r="X96" i="7"/>
  <c r="AA95" i="7"/>
  <c r="Y109" i="57" s="1"/>
  <c r="X128" i="7"/>
  <c r="AA127" i="7"/>
  <c r="Y125" i="57" s="1"/>
  <c r="R176" i="7"/>
  <c r="X192" i="7"/>
  <c r="X224" i="7"/>
  <c r="X256" i="7"/>
  <c r="AA255" i="7"/>
  <c r="Y253" i="57" s="1"/>
  <c r="AA287" i="7"/>
  <c r="Y285" i="57" s="1"/>
  <c r="AX64" i="7"/>
  <c r="BA63" i="7"/>
  <c r="Z61" i="57" s="1"/>
  <c r="AX128" i="7"/>
  <c r="AA74" i="7"/>
  <c r="Y72" i="57" s="1"/>
  <c r="AA92" i="7"/>
  <c r="Y106" i="57" s="1"/>
  <c r="AA124" i="7"/>
  <c r="Y122" i="57" s="1"/>
  <c r="U144" i="7"/>
  <c r="U176" i="7"/>
  <c r="AA170" i="7"/>
  <c r="Y168" i="57" s="1"/>
  <c r="AA188" i="7"/>
  <c r="Y186" i="57" s="1"/>
  <c r="U208" i="7"/>
  <c r="AA270" i="7"/>
  <c r="Y268" i="57" s="1"/>
  <c r="AA298" i="7"/>
  <c r="Y296" i="57" s="1"/>
  <c r="AA302" i="7"/>
  <c r="Y300" i="57" s="1"/>
  <c r="BA74" i="7"/>
  <c r="Z72" i="57" s="1"/>
  <c r="BA78" i="7"/>
  <c r="Z76" i="57" s="1"/>
  <c r="Z106" i="57"/>
  <c r="BA110" i="7"/>
  <c r="Z92" i="57" s="1"/>
  <c r="BA124" i="7"/>
  <c r="Z122" i="57" s="1"/>
  <c r="BA138" i="7"/>
  <c r="Z136" i="57" s="1"/>
  <c r="AX192" i="7"/>
  <c r="BA191" i="7"/>
  <c r="Z189" i="57" s="1"/>
  <c r="BA252" i="7"/>
  <c r="Z250" i="57" s="1"/>
  <c r="BA266" i="7"/>
  <c r="Z264" i="57" s="1"/>
  <c r="BA270" i="7"/>
  <c r="Z268" i="57" s="1"/>
  <c r="BA298" i="7"/>
  <c r="Z296" i="57" s="1"/>
  <c r="BA220" i="7"/>
  <c r="Z218" i="57" s="1"/>
  <c r="AX272" i="7"/>
  <c r="BA271" i="7"/>
  <c r="Z269" i="57" s="1"/>
  <c r="BA303" i="7"/>
  <c r="Z301" i="57" s="1"/>
  <c r="BA335" i="7"/>
  <c r="Z333" i="57" s="1"/>
  <c r="BA58" i="7"/>
  <c r="Z56" i="57" s="1"/>
  <c r="BA60" i="7"/>
  <c r="Z58" i="57" s="1"/>
  <c r="BA10" i="7"/>
  <c r="BA14" i="7"/>
  <c r="BA42" i="7"/>
  <c r="Z40" i="57" s="1"/>
  <c r="BA346" i="7"/>
  <c r="Z344" i="57" s="1"/>
  <c r="BA348" i="7"/>
  <c r="Z346" i="57" s="1"/>
  <c r="BA350" i="7"/>
  <c r="Z348" i="57" s="1"/>
  <c r="BA316" i="7"/>
  <c r="Z314" i="57" s="1"/>
  <c r="BA318" i="7"/>
  <c r="Z316" i="57" s="1"/>
  <c r="BA174" i="7"/>
  <c r="Z172" i="57" s="1"/>
  <c r="AA300" i="7"/>
  <c r="Y298" i="57" s="1"/>
  <c r="BA282" i="7"/>
  <c r="Z280" i="57" s="1"/>
  <c r="BA284" i="7"/>
  <c r="Z282" i="57" s="1"/>
  <c r="X288" i="7"/>
  <c r="BA268" i="7"/>
  <c r="Z266" i="57" s="1"/>
  <c r="BA265" i="7"/>
  <c r="Z263" i="57" s="1"/>
  <c r="AA266" i="7"/>
  <c r="Y264" i="57" s="1"/>
  <c r="AA268" i="7"/>
  <c r="Y266" i="57" s="1"/>
  <c r="AA252" i="7"/>
  <c r="Y250" i="57" s="1"/>
  <c r="BA249" i="7"/>
  <c r="Z247" i="57" s="1"/>
  <c r="AA236" i="7"/>
  <c r="Y234" i="57" s="1"/>
  <c r="AA222" i="7"/>
  <c r="Y220" i="57" s="1"/>
  <c r="BA202" i="7"/>
  <c r="Z200" i="57" s="1"/>
  <c r="AA202" i="7"/>
  <c r="Y200" i="57" s="1"/>
  <c r="AA204" i="7"/>
  <c r="Y202" i="57" s="1"/>
  <c r="AA206" i="7"/>
  <c r="Y204" i="57" s="1"/>
  <c r="BA188" i="7"/>
  <c r="Z186" i="57" s="1"/>
  <c r="BA190" i="7"/>
  <c r="Z188" i="57" s="1"/>
  <c r="BA185" i="7"/>
  <c r="Z183" i="57" s="1"/>
  <c r="AA190" i="7"/>
  <c r="Y188" i="57" s="1"/>
  <c r="AA191" i="7"/>
  <c r="Y189" i="57" s="1"/>
  <c r="AA172" i="7"/>
  <c r="Y170" i="57" s="1"/>
  <c r="AA174" i="7"/>
  <c r="Y172" i="57" s="1"/>
  <c r="AA156" i="7"/>
  <c r="Y154" i="57" s="1"/>
  <c r="AA158" i="7"/>
  <c r="Y156" i="57" s="1"/>
  <c r="BA142" i="7"/>
  <c r="Z140" i="57" s="1"/>
  <c r="AA126" i="7"/>
  <c r="Y124" i="57" s="1"/>
  <c r="AA58" i="7"/>
  <c r="Y56" i="57" s="1"/>
  <c r="AA62" i="7"/>
  <c r="Y60" i="57" s="1"/>
  <c r="Y26" i="57"/>
  <c r="Y316" i="31"/>
  <c r="N316" i="31"/>
  <c r="AZ256" i="7"/>
  <c r="BA251" i="7"/>
  <c r="Z249" i="57" s="1"/>
  <c r="BA253" i="7"/>
  <c r="Z251" i="57" s="1"/>
  <c r="AY256" i="7"/>
  <c r="O256" i="7"/>
  <c r="L256" i="7"/>
  <c r="I256" i="7"/>
  <c r="AA253" i="7"/>
  <c r="Y251" i="57" s="1"/>
  <c r="AA251" i="7"/>
  <c r="Y249" i="57" s="1"/>
  <c r="AA250" i="7"/>
  <c r="Y248" i="57" s="1"/>
  <c r="F256" i="7"/>
  <c r="Z256" i="7"/>
  <c r="AA249" i="7"/>
  <c r="Y247" i="57" s="1"/>
  <c r="Y256" i="7"/>
  <c r="BA106" i="7"/>
  <c r="Z88" i="57" s="1"/>
  <c r="BA109" i="7"/>
  <c r="Z91" i="57" s="1"/>
  <c r="BA107" i="7"/>
  <c r="Z89" i="57" s="1"/>
  <c r="BA105" i="7"/>
  <c r="Z87" i="57" s="1"/>
  <c r="AA111" i="7"/>
  <c r="Y93" i="57" s="1"/>
  <c r="AA110" i="7"/>
  <c r="Y92" i="57" s="1"/>
  <c r="AA106" i="7"/>
  <c r="Y88" i="57" s="1"/>
  <c r="AA109" i="7"/>
  <c r="Y91" i="57" s="1"/>
  <c r="AA107" i="7"/>
  <c r="Y89" i="57" s="1"/>
  <c r="Z112" i="7"/>
  <c r="AA105" i="7"/>
  <c r="Y87" i="57" s="1"/>
  <c r="Y112" i="7"/>
  <c r="BA269" i="7"/>
  <c r="Z267" i="57" s="1"/>
  <c r="AZ272" i="7"/>
  <c r="BA267" i="7"/>
  <c r="Z265" i="57" s="1"/>
  <c r="AY272" i="7"/>
  <c r="AA269" i="7"/>
  <c r="Y267" i="57" s="1"/>
  <c r="AA267" i="7"/>
  <c r="Y265" i="57" s="1"/>
  <c r="AA265" i="7"/>
  <c r="Y263" i="57" s="1"/>
  <c r="BA317" i="7"/>
  <c r="Z315" i="57" s="1"/>
  <c r="BA315" i="7"/>
  <c r="Z313" i="57" s="1"/>
  <c r="BA314" i="7"/>
  <c r="Z312" i="57" s="1"/>
  <c r="BA313" i="7"/>
  <c r="Z311" i="57" s="1"/>
  <c r="BA349" i="7"/>
  <c r="Z347" i="57" s="1"/>
  <c r="BA347" i="7"/>
  <c r="Z345" i="57" s="1"/>
  <c r="BA345" i="7"/>
  <c r="Z343" i="57" s="1"/>
  <c r="O192" i="7"/>
  <c r="L192" i="7"/>
  <c r="I192" i="7"/>
  <c r="AA189" i="7"/>
  <c r="Y187" i="57" s="1"/>
  <c r="AA187" i="7"/>
  <c r="Y185" i="57" s="1"/>
  <c r="Z192" i="7"/>
  <c r="AA185" i="7"/>
  <c r="Y183" i="57" s="1"/>
  <c r="Y192" i="7"/>
  <c r="F192" i="7"/>
  <c r="AZ192" i="7"/>
  <c r="BA187" i="7"/>
  <c r="Z185" i="57" s="1"/>
  <c r="BA189" i="7"/>
  <c r="Z187" i="57" s="1"/>
  <c r="AY192" i="7"/>
  <c r="U288" i="7"/>
  <c r="R288" i="7"/>
  <c r="BA302" i="7"/>
  <c r="Z300" i="57" s="1"/>
  <c r="BA301" i="7"/>
  <c r="Z299" i="57" s="1"/>
  <c r="BA299" i="7"/>
  <c r="Z297" i="57" s="1"/>
  <c r="BA297" i="7"/>
  <c r="Z295" i="57" s="1"/>
  <c r="AA301" i="7"/>
  <c r="Y299" i="57" s="1"/>
  <c r="AA299" i="7"/>
  <c r="Y297" i="57" s="1"/>
  <c r="Z304" i="7"/>
  <c r="AA297" i="7"/>
  <c r="Y295" i="57" s="1"/>
  <c r="Y304" i="7"/>
  <c r="Z107" i="57"/>
  <c r="Z105" i="57"/>
  <c r="Z103" i="57"/>
  <c r="U96" i="7"/>
  <c r="R96" i="7"/>
  <c r="O96" i="7"/>
  <c r="L96" i="7"/>
  <c r="I96" i="7"/>
  <c r="AA93" i="7"/>
  <c r="Y107" i="57" s="1"/>
  <c r="AA91" i="7"/>
  <c r="Y105" i="57" s="1"/>
  <c r="F96" i="7"/>
  <c r="Z96" i="7"/>
  <c r="AA89" i="7"/>
  <c r="Y103" i="57" s="1"/>
  <c r="Y96" i="7"/>
  <c r="BA286" i="7"/>
  <c r="Z284" i="57" s="1"/>
  <c r="AA282" i="7"/>
  <c r="Y280" i="57" s="1"/>
  <c r="AA284" i="7"/>
  <c r="Y282" i="57" s="1"/>
  <c r="AA286" i="7"/>
  <c r="Y284" i="57" s="1"/>
  <c r="BA285" i="7"/>
  <c r="Z283" i="57" s="1"/>
  <c r="BA283" i="7"/>
  <c r="Z281" i="57" s="1"/>
  <c r="BA281" i="7"/>
  <c r="Z279" i="57" s="1"/>
  <c r="O288" i="7"/>
  <c r="L288" i="7"/>
  <c r="AA285" i="7"/>
  <c r="Y283" i="57" s="1"/>
  <c r="I288" i="7"/>
  <c r="AA283" i="7"/>
  <c r="Y281" i="57" s="1"/>
  <c r="F288" i="7"/>
  <c r="Z288" i="7"/>
  <c r="AA281" i="7"/>
  <c r="Y279" i="57" s="1"/>
  <c r="Y288" i="7"/>
  <c r="BA143" i="7"/>
  <c r="Z141" i="57" s="1"/>
  <c r="BA141" i="7"/>
  <c r="Z139" i="57" s="1"/>
  <c r="BA139" i="7"/>
  <c r="Z137" i="57" s="1"/>
  <c r="AZ144" i="7"/>
  <c r="BA137" i="7"/>
  <c r="Z135" i="57" s="1"/>
  <c r="AY144" i="7"/>
  <c r="R144" i="7"/>
  <c r="O144" i="7"/>
  <c r="L144" i="7"/>
  <c r="I144" i="7"/>
  <c r="F144" i="7"/>
  <c r="Z144" i="7"/>
  <c r="Y144" i="7"/>
  <c r="BA62" i="7"/>
  <c r="Z60" i="57" s="1"/>
  <c r="BA61" i="7"/>
  <c r="Z59" i="57" s="1"/>
  <c r="BA59" i="7"/>
  <c r="Z57" i="57" s="1"/>
  <c r="AZ64" i="7"/>
  <c r="BA57" i="7"/>
  <c r="Z55" i="57" s="1"/>
  <c r="AY64" i="7"/>
  <c r="AA60" i="7"/>
  <c r="Y58" i="57" s="1"/>
  <c r="AA61" i="7"/>
  <c r="Y59" i="57" s="1"/>
  <c r="AA59" i="7"/>
  <c r="Y57" i="57" s="1"/>
  <c r="AA57" i="7"/>
  <c r="Y55" i="57" s="1"/>
  <c r="BA79" i="7"/>
  <c r="Z77" i="57" s="1"/>
  <c r="BA77" i="7"/>
  <c r="Z75" i="57" s="1"/>
  <c r="BA75" i="7"/>
  <c r="Z73" i="57" s="1"/>
  <c r="BA73" i="7"/>
  <c r="Z71" i="57" s="1"/>
  <c r="AA78" i="7"/>
  <c r="Y76" i="57" s="1"/>
  <c r="AA76" i="7"/>
  <c r="Y74" i="57" s="1"/>
  <c r="AA73" i="7"/>
  <c r="Y71" i="57" s="1"/>
  <c r="AA79" i="7"/>
  <c r="Y77" i="57" s="1"/>
  <c r="AA77" i="7"/>
  <c r="Y75" i="57" s="1"/>
  <c r="AA75" i="7"/>
  <c r="Y73" i="57" s="1"/>
  <c r="AX16" i="7"/>
  <c r="BA15" i="7"/>
  <c r="BA13" i="7"/>
  <c r="BA12" i="7"/>
  <c r="BA11" i="7"/>
  <c r="AZ16" i="7"/>
  <c r="BA9" i="7"/>
  <c r="AY16" i="7"/>
  <c r="BA206" i="7"/>
  <c r="Z204" i="57" s="1"/>
  <c r="BA207" i="7"/>
  <c r="Z205" i="57" s="1"/>
  <c r="BA205" i="7"/>
  <c r="Z203" i="57" s="1"/>
  <c r="BA204" i="7"/>
  <c r="Z202" i="57" s="1"/>
  <c r="BA203" i="7"/>
  <c r="Z201" i="57" s="1"/>
  <c r="AZ208" i="7"/>
  <c r="BA201" i="7"/>
  <c r="Z199" i="57" s="1"/>
  <c r="AY208" i="7"/>
  <c r="R208" i="7"/>
  <c r="O208" i="7"/>
  <c r="L208" i="7"/>
  <c r="AA203" i="7"/>
  <c r="Y201" i="57" s="1"/>
  <c r="I208" i="7"/>
  <c r="AA207" i="7"/>
  <c r="Y205" i="57" s="1"/>
  <c r="AA205" i="7"/>
  <c r="Y203" i="57" s="1"/>
  <c r="F208" i="7"/>
  <c r="Z208" i="7"/>
  <c r="AA201" i="7"/>
  <c r="Y199" i="57" s="1"/>
  <c r="Y208" i="7"/>
  <c r="BA332" i="7"/>
  <c r="Z330" i="57" s="1"/>
  <c r="BA330" i="7"/>
  <c r="Z328" i="57" s="1"/>
  <c r="BA334" i="7"/>
  <c r="Z332" i="57" s="1"/>
  <c r="BA333" i="7"/>
  <c r="Z331" i="57" s="1"/>
  <c r="BA331" i="7"/>
  <c r="Z329" i="57" s="1"/>
  <c r="BA329" i="7"/>
  <c r="Z327" i="57" s="1"/>
  <c r="BA46" i="7"/>
  <c r="Z44" i="57" s="1"/>
  <c r="BA44" i="7"/>
  <c r="Z42" i="57" s="1"/>
  <c r="BA47" i="7"/>
  <c r="Z45" i="57" s="1"/>
  <c r="BA45" i="7"/>
  <c r="Z43" i="57" s="1"/>
  <c r="BA43" i="7"/>
  <c r="Z41" i="57" s="1"/>
  <c r="BA41" i="7"/>
  <c r="Z39" i="57" s="1"/>
  <c r="Y28" i="57"/>
  <c r="Y29" i="57"/>
  <c r="Y27" i="57"/>
  <c r="Y25" i="57"/>
  <c r="Y24" i="57"/>
  <c r="Y23" i="57"/>
  <c r="AX160" i="7"/>
  <c r="Z155" i="57"/>
  <c r="Z153" i="57"/>
  <c r="AZ160" i="7"/>
  <c r="Z151" i="57"/>
  <c r="Z157" i="57"/>
  <c r="Z156" i="57"/>
  <c r="Z154" i="57"/>
  <c r="Z152" i="57"/>
  <c r="AY160" i="7"/>
  <c r="X160" i="7"/>
  <c r="U160" i="7"/>
  <c r="AA157" i="7"/>
  <c r="Y155" i="57" s="1"/>
  <c r="AA159" i="7"/>
  <c r="Y157" i="57" s="1"/>
  <c r="Z160" i="7"/>
  <c r="AA155" i="7"/>
  <c r="Y153" i="57" s="1"/>
  <c r="AA153" i="7"/>
  <c r="Y151" i="57" s="1"/>
  <c r="Y160" i="7"/>
  <c r="BA125" i="7"/>
  <c r="Z123" i="57" s="1"/>
  <c r="BA123" i="7"/>
  <c r="Z121" i="57" s="1"/>
  <c r="AZ128" i="7"/>
  <c r="BA121" i="7"/>
  <c r="Z119" i="57" s="1"/>
  <c r="AY128" i="7"/>
  <c r="U128" i="7"/>
  <c r="R128" i="7"/>
  <c r="O128" i="7"/>
  <c r="L128" i="7"/>
  <c r="I128" i="7"/>
  <c r="AA125" i="7"/>
  <c r="Y123" i="57" s="1"/>
  <c r="AA123" i="7"/>
  <c r="Y121" i="57" s="1"/>
  <c r="F128" i="7"/>
  <c r="Z128" i="7"/>
  <c r="AA121" i="7"/>
  <c r="Y119" i="57" s="1"/>
  <c r="Y128" i="7"/>
  <c r="BA234" i="7"/>
  <c r="BA238" i="7"/>
  <c r="Z236" i="57" s="1"/>
  <c r="BA239" i="7"/>
  <c r="Z237" i="57" s="1"/>
  <c r="BA237" i="7"/>
  <c r="Z235" i="57" s="1"/>
  <c r="BA236" i="7"/>
  <c r="Z234" i="57" s="1"/>
  <c r="BA235" i="7"/>
  <c r="Z233" i="57" s="1"/>
  <c r="BA233" i="7"/>
  <c r="Z231" i="57" s="1"/>
  <c r="U240" i="7"/>
  <c r="R240" i="7"/>
  <c r="O240" i="7"/>
  <c r="AA238" i="7"/>
  <c r="Y236" i="57" s="1"/>
  <c r="AA234" i="7"/>
  <c r="Y232" i="57" s="1"/>
  <c r="AA239" i="7"/>
  <c r="Y237" i="57" s="1"/>
  <c r="L240" i="7"/>
  <c r="I240" i="7"/>
  <c r="AA237" i="7"/>
  <c r="Y235" i="57" s="1"/>
  <c r="AA235" i="7"/>
  <c r="Y233" i="57" s="1"/>
  <c r="F240" i="7"/>
  <c r="Z240" i="7"/>
  <c r="AA233" i="7"/>
  <c r="Y231" i="57" s="1"/>
  <c r="Y240" i="7"/>
  <c r="AX224" i="7"/>
  <c r="BA223" i="7"/>
  <c r="Z221" i="57" s="1"/>
  <c r="BA222" i="7"/>
  <c r="Z220" i="57" s="1"/>
  <c r="BA221" i="7"/>
  <c r="Z219" i="57" s="1"/>
  <c r="BA219" i="7"/>
  <c r="Z217" i="57" s="1"/>
  <c r="AZ224" i="7"/>
  <c r="BA217" i="7"/>
  <c r="Z215" i="57" s="1"/>
  <c r="AY224" i="7"/>
  <c r="U224" i="7"/>
  <c r="R224" i="7"/>
  <c r="O224" i="7"/>
  <c r="AA220" i="7"/>
  <c r="Y218" i="57" s="1"/>
  <c r="L224" i="7"/>
  <c r="I224" i="7"/>
  <c r="AA223" i="7"/>
  <c r="Y221" i="57" s="1"/>
  <c r="AA221" i="7"/>
  <c r="Y219" i="57" s="1"/>
  <c r="AA219" i="7"/>
  <c r="Y217" i="57" s="1"/>
  <c r="Z224" i="7"/>
  <c r="AA217" i="7"/>
  <c r="Y215" i="57" s="1"/>
  <c r="Y224" i="7"/>
  <c r="F224" i="7"/>
  <c r="AX176" i="7"/>
  <c r="BA175" i="7"/>
  <c r="Z173" i="57" s="1"/>
  <c r="BA173" i="7"/>
  <c r="Z171" i="57" s="1"/>
  <c r="BA171" i="7"/>
  <c r="Z169" i="57" s="1"/>
  <c r="AZ176" i="7"/>
  <c r="BA169" i="7"/>
  <c r="Z167" i="57" s="1"/>
  <c r="AY176" i="7"/>
  <c r="O176" i="7"/>
  <c r="L176" i="7"/>
  <c r="I176" i="7"/>
  <c r="AA175" i="7"/>
  <c r="Y173" i="57" s="1"/>
  <c r="AA173" i="7"/>
  <c r="Y171" i="57" s="1"/>
  <c r="F176" i="7"/>
  <c r="Z176" i="7"/>
  <c r="AA171" i="7"/>
  <c r="Y169" i="57" s="1"/>
  <c r="AA169" i="7"/>
  <c r="Y167" i="57" s="1"/>
  <c r="Y176" i="7"/>
  <c r="BA40" i="7"/>
  <c r="Z38" i="57" s="1"/>
  <c r="BA56" i="7"/>
  <c r="Z54" i="57" s="1"/>
  <c r="BA72" i="7"/>
  <c r="Z70" i="57" s="1"/>
  <c r="Z102" i="57"/>
  <c r="BA104" i="7"/>
  <c r="Z86" i="57" s="1"/>
  <c r="BA120" i="7"/>
  <c r="Z118" i="57" s="1"/>
  <c r="BA136" i="7"/>
  <c r="Z134" i="57" s="1"/>
  <c r="Z150" i="57"/>
  <c r="BA168" i="7"/>
  <c r="Z166" i="57" s="1"/>
  <c r="BA184" i="7"/>
  <c r="Z182" i="57" s="1"/>
  <c r="BA200" i="7"/>
  <c r="Z198" i="57" s="1"/>
  <c r="BA216" i="7"/>
  <c r="Z214" i="57" s="1"/>
  <c r="BA232" i="7"/>
  <c r="Z230" i="57" s="1"/>
  <c r="BA248" i="7"/>
  <c r="Z246" i="57" s="1"/>
  <c r="BA264" i="7"/>
  <c r="Z262" i="57" s="1"/>
  <c r="BA280" i="7"/>
  <c r="BA296" i="7"/>
  <c r="BA312" i="7"/>
  <c r="BA328" i="7"/>
  <c r="BA344" i="7"/>
  <c r="BA8" i="7"/>
  <c r="Y22" i="57"/>
  <c r="AA40" i="7"/>
  <c r="AA56" i="7"/>
  <c r="Y54" i="57" s="1"/>
  <c r="AA72" i="7"/>
  <c r="Y70" i="57" s="1"/>
  <c r="AA88" i="7"/>
  <c r="Y102" i="57" s="1"/>
  <c r="AA104" i="7"/>
  <c r="Y86" i="57" s="1"/>
  <c r="AA120" i="7"/>
  <c r="Y118" i="57" s="1"/>
  <c r="AA152" i="7"/>
  <c r="Y150" i="57" s="1"/>
  <c r="AA168" i="7"/>
  <c r="Y166" i="57" s="1"/>
  <c r="AA184" i="7"/>
  <c r="Y182" i="57" s="1"/>
  <c r="AA200" i="7"/>
  <c r="Y198" i="57" s="1"/>
  <c r="AA216" i="7"/>
  <c r="Y214" i="57" s="1"/>
  <c r="AA232" i="7"/>
  <c r="Y230" i="57" s="1"/>
  <c r="AA248" i="7"/>
  <c r="Y246" i="57" s="1"/>
  <c r="AA264" i="7"/>
  <c r="Y262" i="57" s="1"/>
  <c r="AA280" i="7"/>
  <c r="Y278" i="57" s="1"/>
  <c r="AA296" i="7"/>
  <c r="Y294" i="57" s="1"/>
  <c r="S6" i="39"/>
  <c r="S28" i="39" s="1"/>
  <c r="D28" i="39"/>
  <c r="R7" i="39"/>
  <c r="U7" i="39" s="1"/>
  <c r="R8" i="39"/>
  <c r="U8" i="39" s="1"/>
  <c r="R9" i="39"/>
  <c r="U9" i="39" s="1"/>
  <c r="R10" i="39"/>
  <c r="U10" i="39" s="1"/>
  <c r="R14" i="39"/>
  <c r="U14" i="39" s="1"/>
  <c r="R15" i="39"/>
  <c r="U15" i="39" s="1"/>
  <c r="R16" i="39"/>
  <c r="U16" i="39" s="1"/>
  <c r="R17" i="39"/>
  <c r="U17" i="39" s="1"/>
  <c r="R20" i="39"/>
  <c r="U20" i="39" s="1"/>
  <c r="R21" i="39"/>
  <c r="U21" i="39" s="1"/>
  <c r="R22" i="39"/>
  <c r="U22" i="39" s="1"/>
  <c r="R27" i="39"/>
  <c r="U27" i="39" s="1"/>
  <c r="AA190" i="28"/>
  <c r="Z342" i="57" l="1"/>
  <c r="BA352" i="7"/>
  <c r="Z326" i="57"/>
  <c r="BA336" i="7"/>
  <c r="Z310" i="57"/>
  <c r="BA320" i="7"/>
  <c r="Z294" i="57"/>
  <c r="BA304" i="7"/>
  <c r="Z278" i="57"/>
  <c r="BA288" i="7"/>
  <c r="BA240" i="7"/>
  <c r="Z232" i="57"/>
  <c r="AA272" i="7"/>
  <c r="Y269" i="57"/>
  <c r="AA48" i="7"/>
  <c r="Y38" i="57"/>
  <c r="BA48" i="7"/>
  <c r="AA64" i="7"/>
  <c r="AA144" i="7"/>
  <c r="BA112" i="7"/>
  <c r="Z95" i="57" s="1"/>
  <c r="BA80" i="7"/>
  <c r="AA80" i="7"/>
  <c r="AA256" i="7"/>
  <c r="BA192" i="7"/>
  <c r="X316" i="31"/>
  <c r="AA160" i="7"/>
  <c r="BA128" i="7"/>
  <c r="AA128" i="7"/>
  <c r="BA64" i="7"/>
  <c r="BA256" i="7"/>
  <c r="BA224" i="7"/>
  <c r="AA192" i="7"/>
  <c r="AA112" i="7"/>
  <c r="Y95" i="57" s="1"/>
  <c r="BA272" i="7"/>
  <c r="AA288" i="7"/>
  <c r="AA304" i="7"/>
  <c r="AA96" i="7"/>
  <c r="BA144" i="7"/>
  <c r="BA16" i="7"/>
  <c r="BA208" i="7"/>
  <c r="AA208" i="7"/>
  <c r="BA160" i="7"/>
  <c r="AA240" i="7"/>
  <c r="AA224" i="7"/>
  <c r="BA176" i="7"/>
  <c r="AA176" i="7"/>
  <c r="AL35" i="22"/>
  <c r="AL36" i="22"/>
  <c r="AL37" i="22"/>
  <c r="AL38" i="22"/>
  <c r="AL39" i="22"/>
  <c r="AL40" i="22"/>
  <c r="AL41" i="22"/>
  <c r="AL34" i="22"/>
  <c r="AL28" i="22"/>
  <c r="AL14" i="22"/>
  <c r="AL38" i="21"/>
  <c r="AL39" i="21"/>
  <c r="AL40" i="21"/>
  <c r="AL41" i="21"/>
  <c r="AL42" i="21"/>
  <c r="AL43" i="21"/>
  <c r="AL44" i="21"/>
  <c r="AL37" i="21"/>
  <c r="AL29" i="21"/>
  <c r="AL13" i="21"/>
  <c r="I169" i="61"/>
  <c r="H169" i="61"/>
  <c r="G169" i="61"/>
  <c r="F169" i="61"/>
  <c r="E169" i="61"/>
  <c r="D169" i="61"/>
  <c r="C169" i="61"/>
  <c r="B169" i="61"/>
  <c r="J168" i="61"/>
  <c r="J167" i="61"/>
  <c r="J166" i="61"/>
  <c r="J165" i="61"/>
  <c r="J164" i="61"/>
  <c r="J163" i="61"/>
  <c r="J162" i="61"/>
  <c r="J161" i="61"/>
  <c r="J160" i="61"/>
  <c r="R37" i="39"/>
  <c r="R38" i="39"/>
  <c r="U38" i="39" s="1"/>
  <c r="R39" i="39"/>
  <c r="R40" i="39"/>
  <c r="R41" i="39"/>
  <c r="U41" i="39" s="1"/>
  <c r="R48" i="39"/>
  <c r="R49" i="39"/>
  <c r="R50" i="39"/>
  <c r="R51" i="39"/>
  <c r="R53" i="39"/>
  <c r="R55" i="39"/>
  <c r="R56" i="39"/>
  <c r="H310" i="30"/>
  <c r="H309" i="30"/>
  <c r="H308" i="30"/>
  <c r="H307" i="30"/>
  <c r="H306" i="30"/>
  <c r="H305" i="30"/>
  <c r="H304" i="30"/>
  <c r="N156" i="30"/>
  <c r="N157" i="30"/>
  <c r="N158" i="30"/>
  <c r="N159" i="30"/>
  <c r="N155" i="30"/>
  <c r="S156" i="30"/>
  <c r="S157" i="30"/>
  <c r="S158" i="30"/>
  <c r="S159" i="30"/>
  <c r="R156" i="30"/>
  <c r="R157" i="30"/>
  <c r="R158" i="30"/>
  <c r="R159" i="30"/>
  <c r="S155" i="30"/>
  <c r="I13" i="35"/>
  <c r="L300" i="27"/>
  <c r="M300" i="27"/>
  <c r="D31" i="27"/>
  <c r="F31" i="27"/>
  <c r="G31" i="27"/>
  <c r="I31" i="27"/>
  <c r="J31" i="27"/>
  <c r="AL45" i="21" l="1"/>
  <c r="U56" i="39"/>
  <c r="U50" i="39"/>
  <c r="U40" i="39"/>
  <c r="U54" i="39"/>
  <c r="U51" i="39"/>
  <c r="U49" i="39"/>
  <c r="U55" i="39"/>
  <c r="U48" i="39"/>
  <c r="U39" i="39"/>
  <c r="U37" i="39"/>
  <c r="U53" i="39"/>
  <c r="S160" i="30"/>
  <c r="AL42" i="22"/>
  <c r="Y310" i="25"/>
  <c r="J169" i="61"/>
  <c r="AC41" i="27"/>
  <c r="J138" i="25"/>
  <c r="T5" i="59"/>
  <c r="K295" i="30"/>
  <c r="BJ48" i="25" l="1"/>
  <c r="AA61" i="25"/>
  <c r="J72" i="28"/>
  <c r="BJ77" i="25" l="1"/>
  <c r="K72" i="28"/>
  <c r="C82" i="42"/>
  <c r="D82" i="42"/>
  <c r="F82" i="42"/>
  <c r="G82" i="42"/>
  <c r="I152" i="25"/>
  <c r="J152" i="25"/>
  <c r="G152" i="25"/>
  <c r="P320" i="30" l="1"/>
  <c r="N12" i="43" l="1"/>
  <c r="X41" i="23" l="1"/>
  <c r="G72" i="28" l="1"/>
  <c r="I72" i="28"/>
  <c r="B297" i="58" l="1"/>
  <c r="I296" i="58"/>
  <c r="H296" i="58"/>
  <c r="I295" i="58"/>
  <c r="H295" i="58"/>
  <c r="I294" i="58"/>
  <c r="H294" i="58"/>
  <c r="I293" i="58"/>
  <c r="H293" i="58"/>
  <c r="I292" i="58"/>
  <c r="H292" i="58"/>
  <c r="I291" i="58"/>
  <c r="H291" i="58"/>
  <c r="I282" i="58"/>
  <c r="H282" i="58"/>
  <c r="I281" i="58"/>
  <c r="H281" i="58"/>
  <c r="I280" i="58"/>
  <c r="H280" i="58"/>
  <c r="I279" i="58"/>
  <c r="H279" i="58"/>
  <c r="I278" i="58"/>
  <c r="H278" i="58"/>
  <c r="I277" i="58"/>
  <c r="H277" i="58"/>
  <c r="I269" i="58"/>
  <c r="H269" i="58"/>
  <c r="I268" i="58"/>
  <c r="H268" i="58"/>
  <c r="I267" i="58"/>
  <c r="H267" i="58"/>
  <c r="I266" i="58"/>
  <c r="H266" i="58"/>
  <c r="I265" i="58"/>
  <c r="H265" i="58"/>
  <c r="I264" i="58"/>
  <c r="H264" i="58"/>
  <c r="I255" i="58"/>
  <c r="H255" i="58"/>
  <c r="I254" i="58"/>
  <c r="H254" i="58"/>
  <c r="I253" i="58"/>
  <c r="H253" i="58"/>
  <c r="I252" i="58"/>
  <c r="H252" i="58"/>
  <c r="I251" i="58"/>
  <c r="H251" i="58"/>
  <c r="I250" i="58"/>
  <c r="H250" i="58"/>
  <c r="I242" i="58"/>
  <c r="H242" i="58"/>
  <c r="I241" i="58"/>
  <c r="H241" i="58"/>
  <c r="I240" i="58"/>
  <c r="H240" i="58"/>
  <c r="I239" i="58"/>
  <c r="H239" i="58"/>
  <c r="I238" i="58"/>
  <c r="H238" i="58"/>
  <c r="I237" i="58"/>
  <c r="H237" i="58"/>
  <c r="I228" i="58"/>
  <c r="H228" i="58"/>
  <c r="I227" i="58"/>
  <c r="H227" i="58"/>
  <c r="I226" i="58"/>
  <c r="H226" i="58"/>
  <c r="I225" i="58"/>
  <c r="H225" i="58"/>
  <c r="I224" i="58"/>
  <c r="H224" i="58"/>
  <c r="I223" i="58"/>
  <c r="H223" i="58"/>
  <c r="I215" i="58"/>
  <c r="H215" i="58"/>
  <c r="I214" i="58"/>
  <c r="H214" i="58"/>
  <c r="I213" i="58"/>
  <c r="H213" i="58"/>
  <c r="I212" i="58"/>
  <c r="H212" i="58"/>
  <c r="I211" i="58"/>
  <c r="H211" i="58"/>
  <c r="I210" i="58"/>
  <c r="H210" i="58"/>
  <c r="I201" i="58"/>
  <c r="H201" i="58"/>
  <c r="I200" i="58"/>
  <c r="H200" i="58"/>
  <c r="I199" i="58"/>
  <c r="H199" i="58"/>
  <c r="I198" i="58"/>
  <c r="H198" i="58"/>
  <c r="I197" i="58"/>
  <c r="H197" i="58"/>
  <c r="I196" i="58"/>
  <c r="H196" i="58"/>
  <c r="I188" i="58"/>
  <c r="H188" i="58"/>
  <c r="I187" i="58"/>
  <c r="H187" i="58"/>
  <c r="I186" i="58"/>
  <c r="H186" i="58"/>
  <c r="I185" i="58"/>
  <c r="H185" i="58"/>
  <c r="I184" i="58"/>
  <c r="H184" i="58"/>
  <c r="I183" i="58"/>
  <c r="H183" i="58"/>
  <c r="I174" i="58"/>
  <c r="H174" i="58"/>
  <c r="I173" i="58"/>
  <c r="H173" i="58"/>
  <c r="I172" i="58"/>
  <c r="H172" i="58"/>
  <c r="I171" i="58"/>
  <c r="H171" i="58"/>
  <c r="I170" i="58"/>
  <c r="H170" i="58"/>
  <c r="I169" i="58"/>
  <c r="H169" i="58"/>
  <c r="I161" i="58"/>
  <c r="H161" i="58"/>
  <c r="I160" i="58"/>
  <c r="H160" i="58"/>
  <c r="I159" i="58"/>
  <c r="H159" i="58"/>
  <c r="I158" i="58"/>
  <c r="H158" i="58"/>
  <c r="I157" i="58"/>
  <c r="H157" i="58"/>
  <c r="I156" i="58"/>
  <c r="H156" i="58"/>
  <c r="I120" i="58"/>
  <c r="H120" i="58"/>
  <c r="I119" i="58"/>
  <c r="H119" i="58"/>
  <c r="I118" i="58"/>
  <c r="H118" i="58"/>
  <c r="I117" i="58"/>
  <c r="H117" i="58"/>
  <c r="I116" i="58"/>
  <c r="H116" i="58"/>
  <c r="I115" i="58"/>
  <c r="H115" i="58"/>
  <c r="I107" i="58"/>
  <c r="H107" i="58"/>
  <c r="I106" i="58"/>
  <c r="H106" i="58"/>
  <c r="I105" i="58"/>
  <c r="H105" i="58"/>
  <c r="I104" i="58"/>
  <c r="H104" i="58"/>
  <c r="I103" i="58"/>
  <c r="H103" i="58"/>
  <c r="I102" i="58"/>
  <c r="H102" i="58"/>
  <c r="I93" i="58"/>
  <c r="H93" i="58"/>
  <c r="I92" i="58"/>
  <c r="H92" i="58"/>
  <c r="I91" i="58"/>
  <c r="H91" i="58"/>
  <c r="I90" i="58"/>
  <c r="H90" i="58"/>
  <c r="I89" i="58"/>
  <c r="H89" i="58"/>
  <c r="I88" i="58"/>
  <c r="H88" i="58"/>
  <c r="I53" i="58"/>
  <c r="H53" i="58"/>
  <c r="I52" i="58"/>
  <c r="H52" i="58"/>
  <c r="I51" i="58"/>
  <c r="H51" i="58"/>
  <c r="I50" i="58"/>
  <c r="H50" i="58"/>
  <c r="I49" i="58"/>
  <c r="H49" i="58"/>
  <c r="I48" i="58"/>
  <c r="H48" i="58"/>
  <c r="I39" i="58"/>
  <c r="H39" i="58"/>
  <c r="I38" i="58"/>
  <c r="H38" i="58"/>
  <c r="I37" i="58"/>
  <c r="H37" i="58"/>
  <c r="I36" i="58"/>
  <c r="H36" i="58"/>
  <c r="I35" i="58"/>
  <c r="H35" i="58"/>
  <c r="I34" i="58"/>
  <c r="H34" i="58"/>
  <c r="I26" i="58"/>
  <c r="H26" i="58"/>
  <c r="I25" i="58"/>
  <c r="H25" i="58"/>
  <c r="I24" i="58"/>
  <c r="H24" i="58"/>
  <c r="I23" i="58"/>
  <c r="H23" i="58"/>
  <c r="I22" i="58"/>
  <c r="H22" i="58"/>
  <c r="I21" i="58"/>
  <c r="H21" i="58"/>
  <c r="H8" i="58"/>
  <c r="I8" i="58"/>
  <c r="H9" i="58"/>
  <c r="I9" i="58"/>
  <c r="H10" i="58"/>
  <c r="I10" i="58"/>
  <c r="H11" i="58"/>
  <c r="I11" i="58"/>
  <c r="H12" i="58"/>
  <c r="I12" i="58"/>
  <c r="I7" i="58"/>
  <c r="H7" i="58"/>
  <c r="G12" i="58"/>
  <c r="G311" i="58" s="1"/>
  <c r="G11" i="58"/>
  <c r="G310" i="58" s="1"/>
  <c r="G10" i="58"/>
  <c r="G309" i="58" s="1"/>
  <c r="G9" i="58"/>
  <c r="G308" i="58" s="1"/>
  <c r="G8" i="58"/>
  <c r="G307" i="58" s="1"/>
  <c r="G7" i="58"/>
  <c r="D8" i="58"/>
  <c r="D307" i="58" s="1"/>
  <c r="D9" i="58"/>
  <c r="D308" i="58" s="1"/>
  <c r="D10" i="58"/>
  <c r="D309" i="58" s="1"/>
  <c r="D11" i="58"/>
  <c r="D310" i="58" s="1"/>
  <c r="D12" i="58"/>
  <c r="D311" i="58" s="1"/>
  <c r="D7" i="58"/>
  <c r="G14" i="32"/>
  <c r="G367" i="32" s="1"/>
  <c r="G13" i="32"/>
  <c r="G366" i="32" s="1"/>
  <c r="G12" i="32"/>
  <c r="G365" i="32" s="1"/>
  <c r="G11" i="32"/>
  <c r="G364" i="32" s="1"/>
  <c r="G10" i="32"/>
  <c r="G363" i="32" s="1"/>
  <c r="G9" i="32"/>
  <c r="G362" i="32" s="1"/>
  <c r="G8" i="32"/>
  <c r="G361" i="32" s="1"/>
  <c r="G7" i="32"/>
  <c r="G360" i="32" s="1"/>
  <c r="R36" i="39"/>
  <c r="S35" i="39"/>
  <c r="BA7" i="40" s="1"/>
  <c r="R35" i="39"/>
  <c r="I13" i="58" l="1"/>
  <c r="I40" i="58"/>
  <c r="I94" i="58"/>
  <c r="I121" i="58"/>
  <c r="I175" i="58"/>
  <c r="I202" i="58"/>
  <c r="I229" i="58"/>
  <c r="I256" i="58"/>
  <c r="I283" i="58"/>
  <c r="G306" i="58"/>
  <c r="G312" i="58" s="1"/>
  <c r="G13" i="58"/>
  <c r="I189" i="58"/>
  <c r="D306" i="58"/>
  <c r="D312" i="58" s="1"/>
  <c r="D13" i="58"/>
  <c r="H27" i="58"/>
  <c r="H54" i="58"/>
  <c r="H108" i="58"/>
  <c r="H162" i="58"/>
  <c r="H189" i="58"/>
  <c r="H216" i="58"/>
  <c r="H243" i="58"/>
  <c r="H270" i="58"/>
  <c r="H297" i="58"/>
  <c r="I27" i="58"/>
  <c r="I54" i="58"/>
  <c r="I108" i="58"/>
  <c r="I162" i="58"/>
  <c r="I216" i="58"/>
  <c r="I243" i="58"/>
  <c r="I270" i="58"/>
  <c r="I297" i="58"/>
  <c r="H13" i="58"/>
  <c r="H40" i="58"/>
  <c r="H94" i="58"/>
  <c r="H121" i="58"/>
  <c r="H175" i="58"/>
  <c r="H202" i="58"/>
  <c r="H229" i="58"/>
  <c r="H256" i="58"/>
  <c r="H283" i="58"/>
  <c r="G368" i="32"/>
  <c r="U36" i="39"/>
  <c r="U35" i="39"/>
  <c r="J12" i="58"/>
  <c r="J188" i="58"/>
  <c r="J197" i="58"/>
  <c r="J198" i="58"/>
  <c r="J24" i="58"/>
  <c r="J25" i="58"/>
  <c r="J26" i="58"/>
  <c r="J37" i="58"/>
  <c r="J38" i="58"/>
  <c r="J51" i="58"/>
  <c r="J52" i="58"/>
  <c r="J53" i="58"/>
  <c r="J92" i="58"/>
  <c r="J93" i="58"/>
  <c r="J106" i="58"/>
  <c r="J107" i="58"/>
  <c r="J120" i="58"/>
  <c r="J157" i="58"/>
  <c r="J158" i="58"/>
  <c r="J159" i="58"/>
  <c r="J160" i="58"/>
  <c r="J161" i="58"/>
  <c r="J173" i="58"/>
  <c r="J174" i="58"/>
  <c r="J187" i="58"/>
  <c r="J227" i="58"/>
  <c r="J228" i="58"/>
  <c r="J241" i="58"/>
  <c r="J242" i="58"/>
  <c r="J265" i="58"/>
  <c r="J268" i="58"/>
  <c r="J269" i="58"/>
  <c r="J280" i="58"/>
  <c r="J281" i="58"/>
  <c r="J282" i="58"/>
  <c r="J295" i="58"/>
  <c r="J296" i="58"/>
  <c r="J279" i="58"/>
  <c r="J267" i="58"/>
  <c r="J266" i="58"/>
  <c r="J238" i="58"/>
  <c r="J240" i="58"/>
  <c r="J239" i="58"/>
  <c r="J226" i="58"/>
  <c r="J224" i="58"/>
  <c r="J225" i="58"/>
  <c r="J172" i="58"/>
  <c r="J170" i="58"/>
  <c r="J171" i="58"/>
  <c r="J119" i="58"/>
  <c r="J11" i="58"/>
  <c r="J39" i="58"/>
  <c r="J200" i="58"/>
  <c r="J201" i="58"/>
  <c r="J9" i="58"/>
  <c r="J10" i="58"/>
  <c r="J35" i="58"/>
  <c r="J36" i="58"/>
  <c r="J278" i="58"/>
  <c r="J105" i="58"/>
  <c r="J104" i="58"/>
  <c r="J103" i="58"/>
  <c r="J118" i="58"/>
  <c r="J117" i="58"/>
  <c r="J116" i="58"/>
  <c r="J199" i="58"/>
  <c r="J50" i="58"/>
  <c r="J49" i="58"/>
  <c r="J294" i="58"/>
  <c r="J293" i="58"/>
  <c r="J292" i="58"/>
  <c r="J23" i="58"/>
  <c r="J22" i="58"/>
  <c r="J91" i="58"/>
  <c r="J90" i="58"/>
  <c r="J89" i="58"/>
  <c r="J253" i="58"/>
  <c r="J255" i="58"/>
  <c r="J254" i="58"/>
  <c r="J252" i="58"/>
  <c r="J251" i="58"/>
  <c r="J215" i="58"/>
  <c r="J214" i="58"/>
  <c r="J213" i="58"/>
  <c r="J212" i="58"/>
  <c r="J211" i="58"/>
  <c r="J186" i="58"/>
  <c r="J185" i="58"/>
  <c r="J184" i="58"/>
  <c r="J223" i="58"/>
  <c r="J250" i="58"/>
  <c r="J277" i="58"/>
  <c r="J210" i="58"/>
  <c r="J237" i="58"/>
  <c r="J264" i="58"/>
  <c r="J291" i="58"/>
  <c r="J156" i="58"/>
  <c r="J183" i="58"/>
  <c r="J169" i="58"/>
  <c r="J196" i="58"/>
  <c r="J21" i="58"/>
  <c r="J48" i="58"/>
  <c r="J102" i="58"/>
  <c r="J34" i="58"/>
  <c r="J88" i="58"/>
  <c r="J115" i="58"/>
  <c r="J8" i="58"/>
  <c r="H125" i="47"/>
  <c r="H134" i="47" s="1"/>
  <c r="H13" i="47"/>
  <c r="H345" i="47" s="1"/>
  <c r="H12" i="47"/>
  <c r="H344" i="47" s="1"/>
  <c r="H11" i="47"/>
  <c r="H343" i="47" s="1"/>
  <c r="H10" i="47"/>
  <c r="H342" i="47" s="1"/>
  <c r="H9" i="47"/>
  <c r="H341" i="47" s="1"/>
  <c r="H8" i="47"/>
  <c r="H340" i="47" s="1"/>
  <c r="H7" i="47"/>
  <c r="H339" i="47" s="1"/>
  <c r="H6" i="47"/>
  <c r="H338" i="47" s="1"/>
  <c r="H5" i="47"/>
  <c r="R305" i="30"/>
  <c r="S305" i="30"/>
  <c r="R306" i="30"/>
  <c r="S306" i="30"/>
  <c r="R307" i="30"/>
  <c r="S307" i="30"/>
  <c r="R308" i="30"/>
  <c r="S308" i="30"/>
  <c r="R309" i="30"/>
  <c r="S309" i="30"/>
  <c r="R310" i="30"/>
  <c r="S310" i="30"/>
  <c r="S304" i="30"/>
  <c r="R304" i="30"/>
  <c r="Q310" i="30"/>
  <c r="Q309" i="30"/>
  <c r="Q308" i="30"/>
  <c r="Q307" i="30"/>
  <c r="Q306" i="30"/>
  <c r="Q305" i="30"/>
  <c r="Q304" i="30"/>
  <c r="N310" i="30"/>
  <c r="N309" i="30"/>
  <c r="N308" i="30"/>
  <c r="N307" i="30"/>
  <c r="N306" i="30"/>
  <c r="N305" i="30"/>
  <c r="N304" i="30"/>
  <c r="K310" i="30"/>
  <c r="K309" i="30"/>
  <c r="K308" i="30"/>
  <c r="K307" i="30"/>
  <c r="K306" i="30"/>
  <c r="K305" i="30"/>
  <c r="K304" i="30"/>
  <c r="R292" i="30"/>
  <c r="S292" i="30"/>
  <c r="R293" i="30"/>
  <c r="S293" i="30"/>
  <c r="R294" i="30"/>
  <c r="AS391" i="30" s="1"/>
  <c r="S294" i="30"/>
  <c r="AT391" i="30" s="1"/>
  <c r="R295" i="30"/>
  <c r="S295" i="30"/>
  <c r="R296" i="30"/>
  <c r="S296" i="30"/>
  <c r="R297" i="30"/>
  <c r="S297" i="30"/>
  <c r="R298" i="30"/>
  <c r="S298" i="30"/>
  <c r="R299" i="30"/>
  <c r="S299" i="30"/>
  <c r="R300" i="30"/>
  <c r="S300" i="30"/>
  <c r="R301" i="30"/>
  <c r="S301" i="30"/>
  <c r="S291" i="30"/>
  <c r="AT392" i="30" s="1"/>
  <c r="Q301" i="30"/>
  <c r="Q300" i="30"/>
  <c r="Q299" i="30"/>
  <c r="Q298" i="30"/>
  <c r="Q297" i="30"/>
  <c r="Q296" i="30"/>
  <c r="Q295" i="30"/>
  <c r="Q294" i="30"/>
  <c r="AR391" i="30" s="1"/>
  <c r="Q293" i="30"/>
  <c r="Q292" i="30"/>
  <c r="Q291" i="30"/>
  <c r="AR392" i="30" s="1"/>
  <c r="N301" i="30"/>
  <c r="N300" i="30"/>
  <c r="N299" i="30"/>
  <c r="N298" i="30"/>
  <c r="N297" i="30"/>
  <c r="N296" i="30"/>
  <c r="N295" i="30"/>
  <c r="N294" i="30"/>
  <c r="AO391" i="30" s="1"/>
  <c r="N293" i="30"/>
  <c r="N292" i="30"/>
  <c r="N291" i="30"/>
  <c r="AO392" i="30" s="1"/>
  <c r="K301" i="30"/>
  <c r="K300" i="30"/>
  <c r="K299" i="30"/>
  <c r="K298" i="30"/>
  <c r="K297" i="30"/>
  <c r="K296" i="30"/>
  <c r="K294" i="30"/>
  <c r="AL391" i="30" s="1"/>
  <c r="K293" i="30"/>
  <c r="K292" i="30"/>
  <c r="K291" i="30"/>
  <c r="AL392" i="30" s="1"/>
  <c r="R255" i="30"/>
  <c r="S255" i="30"/>
  <c r="R256" i="30"/>
  <c r="S256" i="30"/>
  <c r="R257" i="30"/>
  <c r="S257" i="30"/>
  <c r="R258" i="30"/>
  <c r="S258" i="30"/>
  <c r="R259" i="30"/>
  <c r="S259" i="30"/>
  <c r="R260" i="30"/>
  <c r="S260" i="30"/>
  <c r="R261" i="30"/>
  <c r="AS388" i="30" s="1"/>
  <c r="S261" i="30"/>
  <c r="AT388" i="30" s="1"/>
  <c r="R262" i="30"/>
  <c r="S262" i="30"/>
  <c r="R263" i="30"/>
  <c r="S263" i="30"/>
  <c r="S254" i="30"/>
  <c r="AT387" i="30" s="1"/>
  <c r="Q263" i="30"/>
  <c r="Q262" i="30"/>
  <c r="Q261" i="30"/>
  <c r="AR388" i="30" s="1"/>
  <c r="Q260" i="30"/>
  <c r="Q259" i="30"/>
  <c r="Q258" i="30"/>
  <c r="Q257" i="30"/>
  <c r="Q256" i="30"/>
  <c r="Q255" i="30"/>
  <c r="Q254" i="30"/>
  <c r="AR387" i="30" s="1"/>
  <c r="N263" i="30"/>
  <c r="N262" i="30"/>
  <c r="N261" i="30"/>
  <c r="AO388" i="30" s="1"/>
  <c r="N260" i="30"/>
  <c r="N259" i="30"/>
  <c r="N258" i="30"/>
  <c r="N257" i="30"/>
  <c r="N256" i="30"/>
  <c r="N255" i="30"/>
  <c r="N254" i="30"/>
  <c r="AO387" i="30" s="1"/>
  <c r="K263" i="30"/>
  <c r="K262" i="30"/>
  <c r="K261" i="30"/>
  <c r="AL388" i="30" s="1"/>
  <c r="K260" i="30"/>
  <c r="K259" i="30"/>
  <c r="K258" i="30"/>
  <c r="K257" i="30"/>
  <c r="K256" i="30"/>
  <c r="K255" i="30"/>
  <c r="K254" i="30"/>
  <c r="AL387" i="30" s="1"/>
  <c r="H263" i="30"/>
  <c r="H262" i="30"/>
  <c r="H261" i="30"/>
  <c r="AI388" i="30" s="1"/>
  <c r="H260" i="30"/>
  <c r="H259" i="30"/>
  <c r="H258" i="30"/>
  <c r="H257" i="30"/>
  <c r="H256" i="30"/>
  <c r="H255" i="30"/>
  <c r="H254" i="30"/>
  <c r="AI387" i="30" s="1"/>
  <c r="R234" i="30"/>
  <c r="S234" i="30"/>
  <c r="R235" i="30"/>
  <c r="S235" i="30"/>
  <c r="R236" i="30"/>
  <c r="S236" i="30"/>
  <c r="R237" i="30"/>
  <c r="S237" i="30"/>
  <c r="R238" i="30"/>
  <c r="S238" i="30"/>
  <c r="R239" i="30"/>
  <c r="S239" i="30"/>
  <c r="R240" i="30"/>
  <c r="S240" i="30"/>
  <c r="R241" i="30"/>
  <c r="S241" i="30"/>
  <c r="S233" i="30"/>
  <c r="Q234" i="30"/>
  <c r="Q235" i="30"/>
  <c r="Q236" i="30"/>
  <c r="Q237" i="30"/>
  <c r="Q238" i="30"/>
  <c r="Q239" i="30"/>
  <c r="Q240" i="30"/>
  <c r="Q241" i="30"/>
  <c r="K241" i="30"/>
  <c r="K240" i="30"/>
  <c r="K239" i="30"/>
  <c r="K238" i="30"/>
  <c r="K237" i="30"/>
  <c r="K236" i="30"/>
  <c r="K235" i="30"/>
  <c r="K234" i="30"/>
  <c r="K233" i="30"/>
  <c r="N241" i="30"/>
  <c r="N240" i="30"/>
  <c r="N239" i="30"/>
  <c r="N238" i="30"/>
  <c r="N237" i="30"/>
  <c r="N236" i="30"/>
  <c r="N235" i="30"/>
  <c r="N234" i="30"/>
  <c r="N233" i="30"/>
  <c r="Q233" i="30"/>
  <c r="R227" i="30"/>
  <c r="S227" i="30"/>
  <c r="R228" i="30"/>
  <c r="S228" i="30"/>
  <c r="R229" i="30"/>
  <c r="S229" i="30"/>
  <c r="R230" i="30"/>
  <c r="S230" i="30"/>
  <c r="S226" i="30"/>
  <c r="Q230" i="30"/>
  <c r="Q229" i="30"/>
  <c r="Q228" i="30"/>
  <c r="Q227" i="30"/>
  <c r="Q226" i="30"/>
  <c r="N230" i="30"/>
  <c r="N229" i="30"/>
  <c r="N228" i="30"/>
  <c r="N227" i="30"/>
  <c r="N226" i="30"/>
  <c r="K230" i="30"/>
  <c r="K229" i="30"/>
  <c r="K228" i="30"/>
  <c r="K227" i="30"/>
  <c r="K226" i="30"/>
  <c r="D224" i="30"/>
  <c r="F224" i="30"/>
  <c r="G224" i="30"/>
  <c r="I224" i="30"/>
  <c r="J224" i="30"/>
  <c r="L224" i="30"/>
  <c r="M224" i="30"/>
  <c r="O224" i="30"/>
  <c r="P224" i="30"/>
  <c r="D219" i="30"/>
  <c r="F219" i="30"/>
  <c r="G219" i="30"/>
  <c r="I219" i="30"/>
  <c r="D214" i="30"/>
  <c r="F214" i="30"/>
  <c r="G214" i="30"/>
  <c r="I214" i="30"/>
  <c r="J214" i="30"/>
  <c r="L214" i="30"/>
  <c r="M214" i="30"/>
  <c r="O214" i="30"/>
  <c r="P214" i="30"/>
  <c r="R198" i="30"/>
  <c r="S198" i="30"/>
  <c r="R199" i="30"/>
  <c r="S199" i="30"/>
  <c r="R200" i="30"/>
  <c r="S200" i="30"/>
  <c r="R201" i="30"/>
  <c r="S201" i="30"/>
  <c r="R202" i="30"/>
  <c r="S202" i="30"/>
  <c r="R203" i="30"/>
  <c r="S203" i="30"/>
  <c r="R204" i="30"/>
  <c r="S204" i="30"/>
  <c r="R205" i="30"/>
  <c r="S205" i="30"/>
  <c r="R206" i="30"/>
  <c r="S206" i="30"/>
  <c r="R207" i="30"/>
  <c r="S207" i="30"/>
  <c r="R208" i="30"/>
  <c r="S208" i="30"/>
  <c r="R209" i="30"/>
  <c r="S209" i="30"/>
  <c r="R210" i="30"/>
  <c r="S210" i="30"/>
  <c r="R211" i="30"/>
  <c r="S211" i="30"/>
  <c r="R212" i="30"/>
  <c r="S212" i="30"/>
  <c r="R213" i="30"/>
  <c r="S213" i="30"/>
  <c r="S197" i="30"/>
  <c r="R197" i="30"/>
  <c r="R191" i="30"/>
  <c r="S191" i="30"/>
  <c r="R192" i="30"/>
  <c r="S192" i="30"/>
  <c r="R193" i="30"/>
  <c r="S193" i="30"/>
  <c r="R194" i="30"/>
  <c r="S194" i="30"/>
  <c r="S190" i="30"/>
  <c r="AT383" i="30" s="1"/>
  <c r="Q194" i="30"/>
  <c r="Q193" i="30"/>
  <c r="Q192" i="30"/>
  <c r="Q191" i="30"/>
  <c r="Q190" i="30"/>
  <c r="AR383" i="30" s="1"/>
  <c r="N194" i="30"/>
  <c r="N193" i="30"/>
  <c r="N192" i="30"/>
  <c r="N191" i="30"/>
  <c r="N190" i="30"/>
  <c r="AO383" i="30" s="1"/>
  <c r="K194" i="30"/>
  <c r="K193" i="30"/>
  <c r="K192" i="30"/>
  <c r="K191" i="30"/>
  <c r="K190" i="30"/>
  <c r="AL383" i="30" s="1"/>
  <c r="H194" i="30"/>
  <c r="H193" i="30"/>
  <c r="H192" i="30"/>
  <c r="H191" i="30"/>
  <c r="H190" i="30"/>
  <c r="AI383" i="30" s="1"/>
  <c r="E191" i="30"/>
  <c r="E192" i="30"/>
  <c r="E193" i="30"/>
  <c r="E194" i="30"/>
  <c r="D188" i="30"/>
  <c r="F188" i="30"/>
  <c r="G188" i="30"/>
  <c r="I188" i="30"/>
  <c r="J188" i="30"/>
  <c r="L188" i="30"/>
  <c r="M188" i="30"/>
  <c r="O188" i="30"/>
  <c r="P188" i="30"/>
  <c r="R181" i="30"/>
  <c r="S181" i="30"/>
  <c r="R182" i="30"/>
  <c r="S182" i="30"/>
  <c r="R183" i="30"/>
  <c r="S183" i="30"/>
  <c r="R184" i="30"/>
  <c r="S184" i="30"/>
  <c r="R185" i="30"/>
  <c r="S185" i="30"/>
  <c r="R186" i="30"/>
  <c r="S186" i="30"/>
  <c r="R187" i="30"/>
  <c r="S187" i="30"/>
  <c r="S180" i="30"/>
  <c r="R180" i="30"/>
  <c r="Q187" i="30"/>
  <c r="Q186" i="30"/>
  <c r="Q185" i="30"/>
  <c r="Q184" i="30"/>
  <c r="Q183" i="30"/>
  <c r="Q182" i="30"/>
  <c r="Q181" i="30"/>
  <c r="Q180" i="30"/>
  <c r="N187" i="30"/>
  <c r="N186" i="30"/>
  <c r="N185" i="30"/>
  <c r="N184" i="30"/>
  <c r="N183" i="30"/>
  <c r="N182" i="30"/>
  <c r="N181" i="30"/>
  <c r="N180" i="30"/>
  <c r="K187" i="30"/>
  <c r="K186" i="30"/>
  <c r="K185" i="30"/>
  <c r="K184" i="30"/>
  <c r="K183" i="30"/>
  <c r="K182" i="30"/>
  <c r="K181" i="30"/>
  <c r="K180" i="30"/>
  <c r="H187" i="30"/>
  <c r="H186" i="30"/>
  <c r="H185" i="30"/>
  <c r="H184" i="30"/>
  <c r="H183" i="30"/>
  <c r="H182" i="30"/>
  <c r="H181" i="30"/>
  <c r="H180" i="30"/>
  <c r="R163" i="30"/>
  <c r="S163" i="30"/>
  <c r="R164" i="30"/>
  <c r="S164" i="30"/>
  <c r="R165" i="30"/>
  <c r="S165" i="30"/>
  <c r="R166" i="30"/>
  <c r="S166" i="30"/>
  <c r="R167" i="30"/>
  <c r="S167" i="30"/>
  <c r="R168" i="30"/>
  <c r="S168" i="30"/>
  <c r="R169" i="30"/>
  <c r="S169" i="30"/>
  <c r="S162" i="30"/>
  <c r="Q169" i="30"/>
  <c r="Q168" i="30"/>
  <c r="Q167" i="30"/>
  <c r="Q166" i="30"/>
  <c r="Q165" i="30"/>
  <c r="Q164" i="30"/>
  <c r="Q163" i="30"/>
  <c r="Q162" i="30"/>
  <c r="N169" i="30"/>
  <c r="N168" i="30"/>
  <c r="N167" i="30"/>
  <c r="N166" i="30"/>
  <c r="T166" i="30" s="1"/>
  <c r="N165" i="30"/>
  <c r="T165" i="30" s="1"/>
  <c r="N164" i="30"/>
  <c r="N163" i="30"/>
  <c r="N162" i="30"/>
  <c r="Q156" i="30"/>
  <c r="Q157" i="30"/>
  <c r="Q158" i="30"/>
  <c r="Q159" i="30"/>
  <c r="K156" i="30"/>
  <c r="K157" i="30"/>
  <c r="K158" i="30"/>
  <c r="K159" i="30"/>
  <c r="R142" i="30"/>
  <c r="S142" i="30"/>
  <c r="R143" i="30"/>
  <c r="S143" i="30"/>
  <c r="R144" i="30"/>
  <c r="S144" i="30"/>
  <c r="R145" i="30"/>
  <c r="S145" i="30"/>
  <c r="R146" i="30"/>
  <c r="S146" i="30"/>
  <c r="R147" i="30"/>
  <c r="S147" i="30"/>
  <c r="S141" i="30"/>
  <c r="N147" i="30"/>
  <c r="N146" i="30"/>
  <c r="N145" i="30"/>
  <c r="N144" i="30"/>
  <c r="N143" i="30"/>
  <c r="N142" i="30"/>
  <c r="N141" i="30"/>
  <c r="N124" i="30"/>
  <c r="N123" i="30"/>
  <c r="N122" i="30"/>
  <c r="R117" i="30"/>
  <c r="S117" i="30"/>
  <c r="R118" i="30"/>
  <c r="S118" i="30"/>
  <c r="R119" i="30"/>
  <c r="S119" i="30"/>
  <c r="S116" i="30"/>
  <c r="R116" i="30"/>
  <c r="Q119" i="30"/>
  <c r="Q118" i="30"/>
  <c r="Q117" i="30"/>
  <c r="Q116" i="30"/>
  <c r="N119" i="30"/>
  <c r="N118" i="30"/>
  <c r="N117" i="30"/>
  <c r="N116" i="30"/>
  <c r="D114" i="30"/>
  <c r="F114" i="30"/>
  <c r="G114" i="30"/>
  <c r="I114" i="30"/>
  <c r="J114" i="30"/>
  <c r="L114" i="30"/>
  <c r="M114" i="30"/>
  <c r="O114" i="30"/>
  <c r="P114" i="30"/>
  <c r="S109" i="30"/>
  <c r="S110" i="30"/>
  <c r="S111" i="30"/>
  <c r="S112" i="30"/>
  <c r="S113" i="30"/>
  <c r="R110" i="30"/>
  <c r="R111" i="30"/>
  <c r="R112" i="30"/>
  <c r="R113" i="30"/>
  <c r="Q113" i="30"/>
  <c r="Q112" i="30"/>
  <c r="Q111" i="30"/>
  <c r="Q110" i="30"/>
  <c r="Q109" i="30"/>
  <c r="K113" i="30"/>
  <c r="K112" i="30"/>
  <c r="K111" i="30"/>
  <c r="K110" i="30"/>
  <c r="K109" i="30"/>
  <c r="H113" i="30"/>
  <c r="H112" i="30"/>
  <c r="H111" i="30"/>
  <c r="H110" i="30"/>
  <c r="H109" i="30"/>
  <c r="E110" i="30"/>
  <c r="E111" i="30"/>
  <c r="E112" i="30"/>
  <c r="E113" i="30"/>
  <c r="R104" i="30"/>
  <c r="E105" i="30"/>
  <c r="E106" i="30"/>
  <c r="D102" i="30"/>
  <c r="F102" i="30"/>
  <c r="G102" i="30"/>
  <c r="I102" i="30"/>
  <c r="J102" i="30"/>
  <c r="L102" i="30"/>
  <c r="M102" i="30"/>
  <c r="O102" i="30"/>
  <c r="P102" i="30"/>
  <c r="R93" i="30"/>
  <c r="S93" i="30"/>
  <c r="R94" i="30"/>
  <c r="S94" i="30"/>
  <c r="R95" i="30"/>
  <c r="S95" i="30"/>
  <c r="R96" i="30"/>
  <c r="S96" i="30"/>
  <c r="R97" i="30"/>
  <c r="S97" i="30"/>
  <c r="R98" i="30"/>
  <c r="S98" i="30"/>
  <c r="R99" i="30"/>
  <c r="S99" i="30"/>
  <c r="R100" i="30"/>
  <c r="S100" i="30"/>
  <c r="R101" i="30"/>
  <c r="S101" i="30"/>
  <c r="S92" i="30"/>
  <c r="R92" i="30"/>
  <c r="Q92" i="30"/>
  <c r="N101" i="30"/>
  <c r="N100" i="30"/>
  <c r="N99" i="30"/>
  <c r="N98" i="30"/>
  <c r="N97" i="30"/>
  <c r="N96" i="30"/>
  <c r="N95" i="30"/>
  <c r="N94" i="30"/>
  <c r="N93" i="30"/>
  <c r="N92" i="30"/>
  <c r="K101" i="30"/>
  <c r="K100" i="30"/>
  <c r="K99" i="30"/>
  <c r="K98" i="30"/>
  <c r="K97" i="30"/>
  <c r="K96" i="30"/>
  <c r="K95" i="30"/>
  <c r="K94" i="30"/>
  <c r="K93" i="30"/>
  <c r="K92" i="30"/>
  <c r="H101" i="30"/>
  <c r="H100" i="30"/>
  <c r="H99" i="30"/>
  <c r="H98" i="30"/>
  <c r="H97" i="30"/>
  <c r="H96" i="30"/>
  <c r="H95" i="30"/>
  <c r="H94" i="30"/>
  <c r="H93" i="30"/>
  <c r="H92" i="30"/>
  <c r="Q83" i="30"/>
  <c r="Q82" i="30"/>
  <c r="Q81" i="30"/>
  <c r="Q80" i="30"/>
  <c r="Q79" i="30"/>
  <c r="Q78" i="30"/>
  <c r="Q77" i="30"/>
  <c r="Q76" i="30"/>
  <c r="Q75" i="30"/>
  <c r="N83" i="30"/>
  <c r="N82" i="30"/>
  <c r="N81" i="30"/>
  <c r="N80" i="30"/>
  <c r="N79" i="30"/>
  <c r="N78" i="30"/>
  <c r="N77" i="30"/>
  <c r="N76" i="30"/>
  <c r="N75" i="30"/>
  <c r="K83" i="30"/>
  <c r="K82" i="30"/>
  <c r="K81" i="30"/>
  <c r="K80" i="30"/>
  <c r="K79" i="30"/>
  <c r="K78" i="30"/>
  <c r="K77" i="30"/>
  <c r="K76" i="30"/>
  <c r="K75" i="30"/>
  <c r="H83" i="30"/>
  <c r="H82" i="30"/>
  <c r="H81" i="30"/>
  <c r="H80" i="30"/>
  <c r="H79" i="30"/>
  <c r="H78" i="30"/>
  <c r="H77" i="30"/>
  <c r="H76" i="30"/>
  <c r="H75" i="30"/>
  <c r="S72" i="30"/>
  <c r="R72" i="30"/>
  <c r="S71" i="30"/>
  <c r="R71" i="30"/>
  <c r="S70" i="30"/>
  <c r="R70" i="30"/>
  <c r="S69" i="30"/>
  <c r="R69" i="30"/>
  <c r="S68" i="30"/>
  <c r="R68" i="30"/>
  <c r="S67" i="30"/>
  <c r="R67" i="30"/>
  <c r="S66" i="30"/>
  <c r="R66" i="30"/>
  <c r="S65" i="30"/>
  <c r="R65" i="30"/>
  <c r="S64" i="30"/>
  <c r="R64" i="30"/>
  <c r="Q72" i="30"/>
  <c r="Q71" i="30"/>
  <c r="Q70" i="30"/>
  <c r="Q69" i="30"/>
  <c r="Q68" i="30"/>
  <c r="Q67" i="30"/>
  <c r="Q66" i="30"/>
  <c r="Q65" i="30"/>
  <c r="Q64" i="30"/>
  <c r="N72" i="30"/>
  <c r="N71" i="30"/>
  <c r="N70" i="30"/>
  <c r="N69" i="30"/>
  <c r="N68" i="30"/>
  <c r="N67" i="30"/>
  <c r="N66" i="30"/>
  <c r="N65" i="30"/>
  <c r="N64" i="30"/>
  <c r="K72" i="30"/>
  <c r="K71" i="30"/>
  <c r="K70" i="30"/>
  <c r="K69" i="30"/>
  <c r="K68" i="30"/>
  <c r="K67" i="30"/>
  <c r="K66" i="30"/>
  <c r="K65" i="30"/>
  <c r="K64" i="30"/>
  <c r="R53" i="30"/>
  <c r="S53" i="30"/>
  <c r="R54" i="30"/>
  <c r="S54" i="30"/>
  <c r="R55" i="30"/>
  <c r="S55" i="30"/>
  <c r="R56" i="30"/>
  <c r="S56" i="30"/>
  <c r="R57" i="30"/>
  <c r="S57" i="30"/>
  <c r="R58" i="30"/>
  <c r="S58" i="30"/>
  <c r="R59" i="30"/>
  <c r="S59" i="30"/>
  <c r="R60" i="30"/>
  <c r="S60" i="30"/>
  <c r="R61" i="30"/>
  <c r="S61" i="30"/>
  <c r="S52" i="30"/>
  <c r="D50" i="30"/>
  <c r="F50" i="30"/>
  <c r="G50" i="30"/>
  <c r="I50" i="30"/>
  <c r="J50" i="30"/>
  <c r="L50" i="30"/>
  <c r="M50" i="30"/>
  <c r="O50" i="30"/>
  <c r="P50" i="30"/>
  <c r="R47" i="30"/>
  <c r="S47" i="30"/>
  <c r="R48" i="30"/>
  <c r="S48" i="30"/>
  <c r="R49" i="30"/>
  <c r="S49" i="30"/>
  <c r="S46" i="30"/>
  <c r="R46" i="30"/>
  <c r="Q49" i="30"/>
  <c r="Q48" i="30"/>
  <c r="Q47" i="30"/>
  <c r="Q46" i="30"/>
  <c r="N49" i="30"/>
  <c r="N48" i="30"/>
  <c r="N47" i="30"/>
  <c r="N46" i="30"/>
  <c r="K49" i="30"/>
  <c r="K48" i="30"/>
  <c r="K47" i="30"/>
  <c r="K46" i="30"/>
  <c r="H49" i="30"/>
  <c r="H48" i="30"/>
  <c r="H47" i="30"/>
  <c r="H46" i="30"/>
  <c r="E49" i="30"/>
  <c r="E48" i="30"/>
  <c r="E47" i="30"/>
  <c r="E46" i="30"/>
  <c r="D44" i="30"/>
  <c r="F44" i="30"/>
  <c r="G44" i="30"/>
  <c r="I44" i="30"/>
  <c r="J44" i="30"/>
  <c r="R42" i="30"/>
  <c r="S42" i="30"/>
  <c r="R43" i="30"/>
  <c r="S43" i="30"/>
  <c r="S41" i="30"/>
  <c r="N43" i="30"/>
  <c r="N42" i="30"/>
  <c r="N41" i="30"/>
  <c r="K43" i="30"/>
  <c r="K42" i="30"/>
  <c r="K41" i="30"/>
  <c r="D33" i="30"/>
  <c r="F33" i="30"/>
  <c r="G33" i="30"/>
  <c r="I33" i="30"/>
  <c r="J33" i="30"/>
  <c r="L33" i="30"/>
  <c r="M33" i="30"/>
  <c r="O33" i="30"/>
  <c r="P33" i="30"/>
  <c r="S32" i="30"/>
  <c r="R32" i="30"/>
  <c r="S31" i="30"/>
  <c r="R31" i="30"/>
  <c r="Q32" i="30"/>
  <c r="Q31" i="30"/>
  <c r="N32" i="30"/>
  <c r="N31" i="30"/>
  <c r="K32" i="30"/>
  <c r="K31" i="30"/>
  <c r="H32" i="30"/>
  <c r="H31" i="30"/>
  <c r="E32" i="30"/>
  <c r="E31" i="30"/>
  <c r="R24" i="30"/>
  <c r="S24" i="30"/>
  <c r="R25" i="30"/>
  <c r="S25" i="30"/>
  <c r="R26" i="30"/>
  <c r="S26" i="30"/>
  <c r="R27" i="30"/>
  <c r="S27" i="30"/>
  <c r="R28" i="30"/>
  <c r="S28" i="30"/>
  <c r="S23" i="30"/>
  <c r="R23" i="30"/>
  <c r="Q28" i="30"/>
  <c r="Q27" i="30"/>
  <c r="Q26" i="30"/>
  <c r="Q25" i="30"/>
  <c r="Q24" i="30"/>
  <c r="Q23" i="30"/>
  <c r="N28" i="30"/>
  <c r="N27" i="30"/>
  <c r="N26" i="30"/>
  <c r="N25" i="30"/>
  <c r="N24" i="30"/>
  <c r="N23" i="30"/>
  <c r="K28" i="30"/>
  <c r="K27" i="30"/>
  <c r="K26" i="30"/>
  <c r="K25" i="30"/>
  <c r="K24" i="30"/>
  <c r="K23" i="30"/>
  <c r="Q18" i="30"/>
  <c r="N20" i="30"/>
  <c r="N19" i="30"/>
  <c r="N18" i="30"/>
  <c r="K19" i="30"/>
  <c r="K20" i="30"/>
  <c r="H19" i="30"/>
  <c r="H20" i="30"/>
  <c r="E19" i="30"/>
  <c r="E20" i="30"/>
  <c r="D16" i="30"/>
  <c r="F16" i="30"/>
  <c r="G16" i="30"/>
  <c r="L16" i="30"/>
  <c r="M16" i="30"/>
  <c r="O16" i="30"/>
  <c r="P16" i="30"/>
  <c r="R10" i="30"/>
  <c r="S10" i="30"/>
  <c r="R11" i="30"/>
  <c r="S11" i="30"/>
  <c r="R12" i="30"/>
  <c r="S12" i="30"/>
  <c r="R13" i="30"/>
  <c r="S13" i="30"/>
  <c r="R14" i="30"/>
  <c r="S14" i="30"/>
  <c r="R15" i="30"/>
  <c r="S15" i="30"/>
  <c r="S9" i="30"/>
  <c r="R9" i="30"/>
  <c r="Q15" i="30"/>
  <c r="Q10" i="30"/>
  <c r="Q11" i="30"/>
  <c r="Q12" i="30"/>
  <c r="Q13" i="30"/>
  <c r="Q14" i="30"/>
  <c r="N10" i="30"/>
  <c r="N11" i="30"/>
  <c r="N12" i="30"/>
  <c r="N13" i="30"/>
  <c r="N14" i="30"/>
  <c r="N15" i="30"/>
  <c r="K10" i="30"/>
  <c r="K11" i="30"/>
  <c r="K12" i="30"/>
  <c r="K13" i="30"/>
  <c r="K14" i="30"/>
  <c r="K15" i="30"/>
  <c r="AM6" i="38"/>
  <c r="AN6" i="38"/>
  <c r="AM7" i="38"/>
  <c r="AN7" i="38"/>
  <c r="AM8" i="38"/>
  <c r="AM12" i="38"/>
  <c r="AN12" i="38"/>
  <c r="AM13" i="38"/>
  <c r="AN13" i="38"/>
  <c r="AM14" i="38"/>
  <c r="AN14" i="38"/>
  <c r="AM15" i="38"/>
  <c r="AN15" i="38"/>
  <c r="AM16" i="38"/>
  <c r="AN16" i="38"/>
  <c r="AM17" i="38"/>
  <c r="AN17" i="38"/>
  <c r="AM18" i="38"/>
  <c r="AN18" i="38"/>
  <c r="AM19" i="38"/>
  <c r="AN19" i="38"/>
  <c r="AM20" i="38"/>
  <c r="AN20" i="38"/>
  <c r="AM21" i="38"/>
  <c r="AN21" i="38"/>
  <c r="AM23" i="38"/>
  <c r="AN23" i="38"/>
  <c r="AM24" i="38"/>
  <c r="AN24" i="38"/>
  <c r="AM25" i="38"/>
  <c r="AN25" i="38"/>
  <c r="AM26" i="38"/>
  <c r="AN26" i="38"/>
  <c r="AN5" i="38"/>
  <c r="F27" i="38"/>
  <c r="G27" i="38"/>
  <c r="I27" i="38"/>
  <c r="J27" i="38"/>
  <c r="L27" i="38"/>
  <c r="M27" i="38"/>
  <c r="O27" i="38"/>
  <c r="P27" i="38"/>
  <c r="R27" i="38"/>
  <c r="S27" i="38"/>
  <c r="U27" i="38"/>
  <c r="V27" i="38"/>
  <c r="X27" i="38"/>
  <c r="Y27" i="38"/>
  <c r="AA27" i="38"/>
  <c r="AB27" i="38"/>
  <c r="AD27" i="38"/>
  <c r="AE27" i="38"/>
  <c r="AG27" i="38"/>
  <c r="AH27" i="38"/>
  <c r="AJ27" i="38"/>
  <c r="AK27" i="38"/>
  <c r="C63" i="38"/>
  <c r="D63" i="38"/>
  <c r="F63" i="38"/>
  <c r="G63" i="38"/>
  <c r="I63" i="38"/>
  <c r="J63" i="38"/>
  <c r="L63" i="38"/>
  <c r="M63" i="38"/>
  <c r="O63" i="38"/>
  <c r="P63" i="38"/>
  <c r="R63" i="38"/>
  <c r="S63" i="38"/>
  <c r="U63" i="38"/>
  <c r="V63" i="38"/>
  <c r="X63" i="38"/>
  <c r="Y63" i="38"/>
  <c r="AA63" i="38"/>
  <c r="AB63" i="38"/>
  <c r="AD63" i="38"/>
  <c r="AE63" i="38"/>
  <c r="AG63" i="38"/>
  <c r="AH63" i="38"/>
  <c r="AJ63" i="38"/>
  <c r="AK63" i="38"/>
  <c r="C64" i="38"/>
  <c r="D64" i="38"/>
  <c r="F64" i="38"/>
  <c r="G64" i="38"/>
  <c r="I64" i="38"/>
  <c r="J64" i="38"/>
  <c r="L64" i="38"/>
  <c r="M64" i="38"/>
  <c r="O64" i="38"/>
  <c r="P64" i="38"/>
  <c r="R64" i="38"/>
  <c r="S64" i="38"/>
  <c r="U64" i="38"/>
  <c r="V64" i="38"/>
  <c r="X64" i="38"/>
  <c r="Y64" i="38"/>
  <c r="AA64" i="38"/>
  <c r="AB64" i="38"/>
  <c r="AD64" i="38"/>
  <c r="AE64" i="38"/>
  <c r="AG64" i="38"/>
  <c r="AH64" i="38"/>
  <c r="AJ64" i="38"/>
  <c r="AK64" i="38"/>
  <c r="C65" i="38"/>
  <c r="D65" i="38"/>
  <c r="F65" i="38"/>
  <c r="G65" i="38"/>
  <c r="I65" i="38"/>
  <c r="J65" i="38"/>
  <c r="L65" i="38"/>
  <c r="M65" i="38"/>
  <c r="O65" i="38"/>
  <c r="P65" i="38"/>
  <c r="R65" i="38"/>
  <c r="S65" i="38"/>
  <c r="U65" i="38"/>
  <c r="V65" i="38"/>
  <c r="X65" i="38"/>
  <c r="Y65" i="38"/>
  <c r="AA65" i="38"/>
  <c r="AB65" i="38"/>
  <c r="AD65" i="38"/>
  <c r="AE65" i="38"/>
  <c r="AG65" i="38"/>
  <c r="AH65" i="38"/>
  <c r="AJ65" i="38"/>
  <c r="AK65" i="38"/>
  <c r="C66" i="38"/>
  <c r="D66" i="38"/>
  <c r="F66" i="38"/>
  <c r="G66" i="38"/>
  <c r="I66" i="38"/>
  <c r="J66" i="38"/>
  <c r="L66" i="38"/>
  <c r="M66" i="38"/>
  <c r="O66" i="38"/>
  <c r="P66" i="38"/>
  <c r="R66" i="38"/>
  <c r="S66" i="38"/>
  <c r="U66" i="38"/>
  <c r="V66" i="38"/>
  <c r="X66" i="38"/>
  <c r="Y66" i="38"/>
  <c r="AA66" i="38"/>
  <c r="AB66" i="38"/>
  <c r="AD66" i="38"/>
  <c r="AE66" i="38"/>
  <c r="AG66" i="38"/>
  <c r="AH66" i="38"/>
  <c r="AJ66" i="38"/>
  <c r="AK66" i="38"/>
  <c r="C67" i="38"/>
  <c r="D67" i="38"/>
  <c r="F67" i="38"/>
  <c r="G67" i="38"/>
  <c r="I67" i="38"/>
  <c r="J67" i="38"/>
  <c r="L67" i="38"/>
  <c r="M67" i="38"/>
  <c r="O67" i="38"/>
  <c r="P67" i="38"/>
  <c r="R67" i="38"/>
  <c r="S67" i="38"/>
  <c r="U67" i="38"/>
  <c r="V67" i="38"/>
  <c r="X67" i="38"/>
  <c r="Y67" i="38"/>
  <c r="AA67" i="38"/>
  <c r="AB67" i="38"/>
  <c r="AD67" i="38"/>
  <c r="AE67" i="38"/>
  <c r="AG67" i="38"/>
  <c r="AH67" i="38"/>
  <c r="AJ67" i="38"/>
  <c r="AK67" i="38"/>
  <c r="C68" i="38"/>
  <c r="D68" i="38"/>
  <c r="F68" i="38"/>
  <c r="G68" i="38"/>
  <c r="I68" i="38"/>
  <c r="J68" i="38"/>
  <c r="L68" i="38"/>
  <c r="M68" i="38"/>
  <c r="O68" i="38"/>
  <c r="P68" i="38"/>
  <c r="R68" i="38"/>
  <c r="S68" i="38"/>
  <c r="U68" i="38"/>
  <c r="V68" i="38"/>
  <c r="X68" i="38"/>
  <c r="Y68" i="38"/>
  <c r="AA68" i="38"/>
  <c r="AB68" i="38"/>
  <c r="AD68" i="38"/>
  <c r="AE68" i="38"/>
  <c r="AG68" i="38"/>
  <c r="AH68" i="38"/>
  <c r="AJ68" i="38"/>
  <c r="AK68" i="38"/>
  <c r="C69" i="38"/>
  <c r="D69" i="38"/>
  <c r="F69" i="38"/>
  <c r="G69" i="38"/>
  <c r="I69" i="38"/>
  <c r="J69" i="38"/>
  <c r="L69" i="38"/>
  <c r="M69" i="38"/>
  <c r="O69" i="38"/>
  <c r="P69" i="38"/>
  <c r="R69" i="38"/>
  <c r="S69" i="38"/>
  <c r="U69" i="38"/>
  <c r="V69" i="38"/>
  <c r="X69" i="38"/>
  <c r="Y69" i="38"/>
  <c r="AA69" i="38"/>
  <c r="AB69" i="38"/>
  <c r="AD69" i="38"/>
  <c r="AE69" i="38"/>
  <c r="AG69" i="38"/>
  <c r="AH69" i="38"/>
  <c r="AJ69" i="38"/>
  <c r="AK69" i="38"/>
  <c r="C70" i="38"/>
  <c r="D70" i="38"/>
  <c r="F70" i="38"/>
  <c r="G70" i="38"/>
  <c r="I70" i="38"/>
  <c r="J70" i="38"/>
  <c r="L70" i="38"/>
  <c r="M70" i="38"/>
  <c r="O70" i="38"/>
  <c r="P70" i="38"/>
  <c r="R70" i="38"/>
  <c r="S70" i="38"/>
  <c r="U70" i="38"/>
  <c r="V70" i="38"/>
  <c r="X70" i="38"/>
  <c r="Y70" i="38"/>
  <c r="AA70" i="38"/>
  <c r="AB70" i="38"/>
  <c r="AD70" i="38"/>
  <c r="AE70" i="38"/>
  <c r="AG70" i="38"/>
  <c r="AH70" i="38"/>
  <c r="AJ70" i="38"/>
  <c r="AK70" i="38"/>
  <c r="C71" i="38"/>
  <c r="D71" i="38"/>
  <c r="F71" i="38"/>
  <c r="G71" i="38"/>
  <c r="I71" i="38"/>
  <c r="J71" i="38"/>
  <c r="L71" i="38"/>
  <c r="M71" i="38"/>
  <c r="O71" i="38"/>
  <c r="P71" i="38"/>
  <c r="R71" i="38"/>
  <c r="S71" i="38"/>
  <c r="U71" i="38"/>
  <c r="V71" i="38"/>
  <c r="X71" i="38"/>
  <c r="Y71" i="38"/>
  <c r="AA71" i="38"/>
  <c r="AB71" i="38"/>
  <c r="AD71" i="38"/>
  <c r="AE71" i="38"/>
  <c r="AG71" i="38"/>
  <c r="AH71" i="38"/>
  <c r="AJ71" i="38"/>
  <c r="AK71" i="38"/>
  <c r="C72" i="38"/>
  <c r="D72" i="38"/>
  <c r="F72" i="38"/>
  <c r="G72" i="38"/>
  <c r="I72" i="38"/>
  <c r="J72" i="38"/>
  <c r="L72" i="38"/>
  <c r="M72" i="38"/>
  <c r="O72" i="38"/>
  <c r="P72" i="38"/>
  <c r="R72" i="38"/>
  <c r="S72" i="38"/>
  <c r="U72" i="38"/>
  <c r="V72" i="38"/>
  <c r="X72" i="38"/>
  <c r="Y72" i="38"/>
  <c r="AA72" i="38"/>
  <c r="AB72" i="38"/>
  <c r="AD72" i="38"/>
  <c r="AE72" i="38"/>
  <c r="AG72" i="38"/>
  <c r="AH72" i="38"/>
  <c r="AJ72" i="38"/>
  <c r="AK72" i="38"/>
  <c r="C73" i="38"/>
  <c r="D73" i="38"/>
  <c r="F73" i="38"/>
  <c r="G73" i="38"/>
  <c r="I73" i="38"/>
  <c r="J73" i="38"/>
  <c r="L73" i="38"/>
  <c r="M73" i="38"/>
  <c r="O73" i="38"/>
  <c r="P73" i="38"/>
  <c r="R73" i="38"/>
  <c r="S73" i="38"/>
  <c r="U73" i="38"/>
  <c r="V73" i="38"/>
  <c r="X73" i="38"/>
  <c r="Y73" i="38"/>
  <c r="AA73" i="38"/>
  <c r="AB73" i="38"/>
  <c r="AD73" i="38"/>
  <c r="AE73" i="38"/>
  <c r="AG73" i="38"/>
  <c r="AH73" i="38"/>
  <c r="AJ73" i="38"/>
  <c r="AK73" i="38"/>
  <c r="C74" i="38"/>
  <c r="D74" i="38"/>
  <c r="F74" i="38"/>
  <c r="G74" i="38"/>
  <c r="I74" i="38"/>
  <c r="J74" i="38"/>
  <c r="L74" i="38"/>
  <c r="M74" i="38"/>
  <c r="O74" i="38"/>
  <c r="P74" i="38"/>
  <c r="R74" i="38"/>
  <c r="S74" i="38"/>
  <c r="U74" i="38"/>
  <c r="V74" i="38"/>
  <c r="X74" i="38"/>
  <c r="Y74" i="38"/>
  <c r="AA74" i="38"/>
  <c r="AB74" i="38"/>
  <c r="AD74" i="38"/>
  <c r="AE74" i="38"/>
  <c r="AG74" i="38"/>
  <c r="AH74" i="38"/>
  <c r="AJ74" i="38"/>
  <c r="AK74" i="38"/>
  <c r="C75" i="38"/>
  <c r="D75" i="38"/>
  <c r="F75" i="38"/>
  <c r="G75" i="38"/>
  <c r="I75" i="38"/>
  <c r="J75" i="38"/>
  <c r="L75" i="38"/>
  <c r="M75" i="38"/>
  <c r="O75" i="38"/>
  <c r="P75" i="38"/>
  <c r="R75" i="38"/>
  <c r="S75" i="38"/>
  <c r="U75" i="38"/>
  <c r="V75" i="38"/>
  <c r="X75" i="38"/>
  <c r="Y75" i="38"/>
  <c r="AA75" i="38"/>
  <c r="AB75" i="38"/>
  <c r="AD75" i="38"/>
  <c r="AE75" i="38"/>
  <c r="AG75" i="38"/>
  <c r="AH75" i="38"/>
  <c r="AJ75" i="38"/>
  <c r="AK75" i="38"/>
  <c r="C76" i="38"/>
  <c r="D76" i="38"/>
  <c r="F76" i="38"/>
  <c r="G76" i="38"/>
  <c r="I76" i="38"/>
  <c r="J76" i="38"/>
  <c r="L76" i="38"/>
  <c r="M76" i="38"/>
  <c r="O76" i="38"/>
  <c r="P76" i="38"/>
  <c r="R76" i="38"/>
  <c r="S76" i="38"/>
  <c r="U76" i="38"/>
  <c r="V76" i="38"/>
  <c r="X76" i="38"/>
  <c r="Y76" i="38"/>
  <c r="AA76" i="38"/>
  <c r="AB76" i="38"/>
  <c r="AD76" i="38"/>
  <c r="AE76" i="38"/>
  <c r="AG76" i="38"/>
  <c r="AH76" i="38"/>
  <c r="AJ76" i="38"/>
  <c r="AK76" i="38"/>
  <c r="C77" i="38"/>
  <c r="D77" i="38"/>
  <c r="F77" i="38"/>
  <c r="G77" i="38"/>
  <c r="I77" i="38"/>
  <c r="J77" i="38"/>
  <c r="L77" i="38"/>
  <c r="M77" i="38"/>
  <c r="O77" i="38"/>
  <c r="P77" i="38"/>
  <c r="R77" i="38"/>
  <c r="S77" i="38"/>
  <c r="U77" i="38"/>
  <c r="V77" i="38"/>
  <c r="X77" i="38"/>
  <c r="Y77" i="38"/>
  <c r="AA77" i="38"/>
  <c r="AB77" i="38"/>
  <c r="AD77" i="38"/>
  <c r="AE77" i="38"/>
  <c r="AG77" i="38"/>
  <c r="AH77" i="38"/>
  <c r="AJ77" i="38"/>
  <c r="AK77" i="38"/>
  <c r="C78" i="38"/>
  <c r="D78" i="38"/>
  <c r="F78" i="38"/>
  <c r="G78" i="38"/>
  <c r="I78" i="38"/>
  <c r="J78" i="38"/>
  <c r="L78" i="38"/>
  <c r="M78" i="38"/>
  <c r="O78" i="38"/>
  <c r="P78" i="38"/>
  <c r="R78" i="38"/>
  <c r="S78" i="38"/>
  <c r="U78" i="38"/>
  <c r="V78" i="38"/>
  <c r="X78" i="38"/>
  <c r="Y78" i="38"/>
  <c r="AA78" i="38"/>
  <c r="AB78" i="38"/>
  <c r="AD78" i="38"/>
  <c r="AE78" i="38"/>
  <c r="AG78" i="38"/>
  <c r="AH78" i="38"/>
  <c r="AJ78" i="38"/>
  <c r="AK78" i="38"/>
  <c r="C79" i="38"/>
  <c r="D79" i="38"/>
  <c r="F79" i="38"/>
  <c r="G79" i="38"/>
  <c r="I79" i="38"/>
  <c r="J79" i="38"/>
  <c r="L79" i="38"/>
  <c r="M79" i="38"/>
  <c r="O79" i="38"/>
  <c r="P79" i="38"/>
  <c r="R79" i="38"/>
  <c r="S79" i="38"/>
  <c r="U79" i="38"/>
  <c r="V79" i="38"/>
  <c r="X79" i="38"/>
  <c r="Y79" i="38"/>
  <c r="AA79" i="38"/>
  <c r="AB79" i="38"/>
  <c r="AD79" i="38"/>
  <c r="AE79" i="38"/>
  <c r="AG79" i="38"/>
  <c r="AH79" i="38"/>
  <c r="AJ79" i="38"/>
  <c r="AK79" i="38"/>
  <c r="C80" i="38"/>
  <c r="D80" i="38"/>
  <c r="F80" i="38"/>
  <c r="G80" i="38"/>
  <c r="I80" i="38"/>
  <c r="J80" i="38"/>
  <c r="L80" i="38"/>
  <c r="M80" i="38"/>
  <c r="O80" i="38"/>
  <c r="P80" i="38"/>
  <c r="R80" i="38"/>
  <c r="S80" i="38"/>
  <c r="U80" i="38"/>
  <c r="V80" i="38"/>
  <c r="X80" i="38"/>
  <c r="Y80" i="38"/>
  <c r="AA80" i="38"/>
  <c r="AB80" i="38"/>
  <c r="AD80" i="38"/>
  <c r="AE80" i="38"/>
  <c r="AG80" i="38"/>
  <c r="AH80" i="38"/>
  <c r="AJ80" i="38"/>
  <c r="AK80" i="38"/>
  <c r="C81" i="38"/>
  <c r="D81" i="38"/>
  <c r="F81" i="38"/>
  <c r="G81" i="38"/>
  <c r="I81" i="38"/>
  <c r="J81" i="38"/>
  <c r="L81" i="38"/>
  <c r="M81" i="38"/>
  <c r="O81" i="38"/>
  <c r="P81" i="38"/>
  <c r="R81" i="38"/>
  <c r="S81" i="38"/>
  <c r="U81" i="38"/>
  <c r="V81" i="38"/>
  <c r="X81" i="38"/>
  <c r="Y81" i="38"/>
  <c r="AA81" i="38"/>
  <c r="AB81" i="38"/>
  <c r="AD81" i="38"/>
  <c r="AE81" i="38"/>
  <c r="AG81" i="38"/>
  <c r="AH81" i="38"/>
  <c r="AJ81" i="38"/>
  <c r="AK81" i="38"/>
  <c r="C82" i="38"/>
  <c r="D82" i="38"/>
  <c r="F82" i="38"/>
  <c r="G82" i="38"/>
  <c r="I82" i="38"/>
  <c r="J82" i="38"/>
  <c r="L82" i="38"/>
  <c r="M82" i="38"/>
  <c r="O82" i="38"/>
  <c r="P82" i="38"/>
  <c r="R82" i="38"/>
  <c r="S82" i="38"/>
  <c r="U82" i="38"/>
  <c r="V82" i="38"/>
  <c r="X82" i="38"/>
  <c r="Y82" i="38"/>
  <c r="AA82" i="38"/>
  <c r="AB82" i="38"/>
  <c r="AD82" i="38"/>
  <c r="AE82" i="38"/>
  <c r="AG82" i="38"/>
  <c r="AH82" i="38"/>
  <c r="AJ82" i="38"/>
  <c r="AK82" i="38"/>
  <c r="C83" i="38"/>
  <c r="D83" i="38"/>
  <c r="F83" i="38"/>
  <c r="G83" i="38"/>
  <c r="I83" i="38"/>
  <c r="J83" i="38"/>
  <c r="L83" i="38"/>
  <c r="M83" i="38"/>
  <c r="O83" i="38"/>
  <c r="P83" i="38"/>
  <c r="R83" i="38"/>
  <c r="S83" i="38"/>
  <c r="U83" i="38"/>
  <c r="V83" i="38"/>
  <c r="X83" i="38"/>
  <c r="Y83" i="38"/>
  <c r="AA83" i="38"/>
  <c r="AB83" i="38"/>
  <c r="AD83" i="38"/>
  <c r="AE83" i="38"/>
  <c r="AG83" i="38"/>
  <c r="AH83" i="38"/>
  <c r="AJ83" i="38"/>
  <c r="AK83" i="38"/>
  <c r="D62" i="38"/>
  <c r="F62" i="38"/>
  <c r="G62" i="38"/>
  <c r="I62" i="38"/>
  <c r="J62" i="38"/>
  <c r="L62" i="38"/>
  <c r="M62" i="38"/>
  <c r="O62" i="38"/>
  <c r="P62" i="38"/>
  <c r="R62" i="38"/>
  <c r="S62" i="38"/>
  <c r="U62" i="38"/>
  <c r="V62" i="38"/>
  <c r="X62" i="38"/>
  <c r="Y62" i="38"/>
  <c r="AA62" i="38"/>
  <c r="AB62" i="38"/>
  <c r="AD62" i="38"/>
  <c r="AE62" i="38"/>
  <c r="AG62" i="38"/>
  <c r="AH62" i="38"/>
  <c r="AJ62" i="38"/>
  <c r="AK62" i="38"/>
  <c r="C62" i="38"/>
  <c r="R351" i="57"/>
  <c r="Q351" i="57"/>
  <c r="O351" i="57"/>
  <c r="N351" i="57"/>
  <c r="L351" i="57"/>
  <c r="K351" i="57"/>
  <c r="I351" i="57"/>
  <c r="H351" i="57"/>
  <c r="F351" i="57"/>
  <c r="E351" i="57"/>
  <c r="C351" i="57"/>
  <c r="B351" i="57"/>
  <c r="T351" i="57"/>
  <c r="Y351" i="57" s="1"/>
  <c r="P351" i="57"/>
  <c r="J351" i="57"/>
  <c r="D351" i="57"/>
  <c r="R335" i="57"/>
  <c r="Q335" i="57"/>
  <c r="O335" i="57"/>
  <c r="N335" i="57"/>
  <c r="L335" i="57"/>
  <c r="K335" i="57"/>
  <c r="I335" i="57"/>
  <c r="H335" i="57"/>
  <c r="F335" i="57"/>
  <c r="E335" i="57"/>
  <c r="C335" i="57"/>
  <c r="B335" i="57"/>
  <c r="R319" i="57"/>
  <c r="Q319" i="57"/>
  <c r="O319" i="57"/>
  <c r="N319" i="57"/>
  <c r="L319" i="57"/>
  <c r="K319" i="57"/>
  <c r="I319" i="57"/>
  <c r="H319" i="57"/>
  <c r="F319" i="57"/>
  <c r="E319" i="57"/>
  <c r="C319" i="57"/>
  <c r="B319" i="57"/>
  <c r="T319" i="57"/>
  <c r="Y319" i="57" s="1"/>
  <c r="P319" i="57"/>
  <c r="J319" i="57"/>
  <c r="D319" i="57"/>
  <c r="R303" i="57"/>
  <c r="Q303" i="57"/>
  <c r="O303" i="57"/>
  <c r="N303" i="57"/>
  <c r="L303" i="57"/>
  <c r="K303" i="57"/>
  <c r="I303" i="57"/>
  <c r="H303" i="57"/>
  <c r="F303" i="57"/>
  <c r="E303" i="57"/>
  <c r="C303" i="57"/>
  <c r="B303" i="57"/>
  <c r="R287" i="57"/>
  <c r="Q287" i="57"/>
  <c r="O287" i="57"/>
  <c r="N287" i="57"/>
  <c r="L287" i="57"/>
  <c r="K287" i="57"/>
  <c r="I287" i="57"/>
  <c r="H287" i="57"/>
  <c r="F287" i="57"/>
  <c r="E287" i="57"/>
  <c r="C287" i="57"/>
  <c r="B287" i="57"/>
  <c r="T287" i="57"/>
  <c r="Y287" i="57" s="1"/>
  <c r="P287" i="57"/>
  <c r="J287" i="57"/>
  <c r="D287" i="57"/>
  <c r="R271" i="57"/>
  <c r="Q271" i="57"/>
  <c r="O271" i="57"/>
  <c r="N271" i="57"/>
  <c r="L271" i="57"/>
  <c r="K271" i="57"/>
  <c r="I271" i="57"/>
  <c r="H271" i="57"/>
  <c r="F271" i="57"/>
  <c r="E271" i="57"/>
  <c r="C271" i="57"/>
  <c r="B271" i="57"/>
  <c r="R255" i="57"/>
  <c r="Q255" i="57"/>
  <c r="O255" i="57"/>
  <c r="N255" i="57"/>
  <c r="L255" i="57"/>
  <c r="K255" i="57"/>
  <c r="I255" i="57"/>
  <c r="H255" i="57"/>
  <c r="F255" i="57"/>
  <c r="E255" i="57"/>
  <c r="C255" i="57"/>
  <c r="B255" i="57"/>
  <c r="T255" i="57"/>
  <c r="Y255" i="57" s="1"/>
  <c r="P255" i="57"/>
  <c r="J255" i="57"/>
  <c r="D255" i="57"/>
  <c r="R239" i="57"/>
  <c r="Q239" i="57"/>
  <c r="O239" i="57"/>
  <c r="N239" i="57"/>
  <c r="L239" i="57"/>
  <c r="K239" i="57"/>
  <c r="I239" i="57"/>
  <c r="H239" i="57"/>
  <c r="F239" i="57"/>
  <c r="E239" i="57"/>
  <c r="C239" i="57"/>
  <c r="B239" i="57"/>
  <c r="R223" i="57"/>
  <c r="Q223" i="57"/>
  <c r="O223" i="57"/>
  <c r="N223" i="57"/>
  <c r="L223" i="57"/>
  <c r="K223" i="57"/>
  <c r="I223" i="57"/>
  <c r="H223" i="57"/>
  <c r="F223" i="57"/>
  <c r="E223" i="57"/>
  <c r="C223" i="57"/>
  <c r="B223" i="57"/>
  <c r="T223" i="57"/>
  <c r="Y223" i="57" s="1"/>
  <c r="P223" i="57"/>
  <c r="J223" i="57"/>
  <c r="D223" i="57"/>
  <c r="R207" i="57"/>
  <c r="Q207" i="57"/>
  <c r="O207" i="57"/>
  <c r="N207" i="57"/>
  <c r="L207" i="57"/>
  <c r="K207" i="57"/>
  <c r="I207" i="57"/>
  <c r="H207" i="57"/>
  <c r="F207" i="57"/>
  <c r="E207" i="57"/>
  <c r="C207" i="57"/>
  <c r="B207" i="57"/>
  <c r="U207" i="57"/>
  <c r="Z207" i="57" s="1"/>
  <c r="T207" i="57"/>
  <c r="Y207" i="57" s="1"/>
  <c r="S207" i="57"/>
  <c r="P207" i="57"/>
  <c r="M207" i="57"/>
  <c r="J207" i="57"/>
  <c r="G207" i="57"/>
  <c r="D207" i="57"/>
  <c r="R191" i="57"/>
  <c r="Q191" i="57"/>
  <c r="O191" i="57"/>
  <c r="N191" i="57"/>
  <c r="L191" i="57"/>
  <c r="K191" i="57"/>
  <c r="I191" i="57"/>
  <c r="H191" i="57"/>
  <c r="F191" i="57"/>
  <c r="E191" i="57"/>
  <c r="C191" i="57"/>
  <c r="B191" i="57"/>
  <c r="P191" i="57"/>
  <c r="D191" i="57"/>
  <c r="R143" i="57"/>
  <c r="Q143" i="57"/>
  <c r="O143" i="57"/>
  <c r="N143" i="57"/>
  <c r="L143" i="57"/>
  <c r="K143" i="57"/>
  <c r="I143" i="57"/>
  <c r="H143" i="57"/>
  <c r="F143" i="57"/>
  <c r="E143" i="57"/>
  <c r="C143" i="57"/>
  <c r="B143" i="57"/>
  <c r="U143" i="57"/>
  <c r="Z143" i="57" s="1"/>
  <c r="T143" i="57"/>
  <c r="Y143" i="57" s="1"/>
  <c r="S143" i="57"/>
  <c r="P143" i="57"/>
  <c r="M143" i="57"/>
  <c r="J143" i="57"/>
  <c r="G143" i="57"/>
  <c r="D143" i="57"/>
  <c r="R127" i="57"/>
  <c r="Q127" i="57"/>
  <c r="O127" i="57"/>
  <c r="N127" i="57"/>
  <c r="L127" i="57"/>
  <c r="K127" i="57"/>
  <c r="I127" i="57"/>
  <c r="H127" i="57"/>
  <c r="F127" i="57"/>
  <c r="E127" i="57"/>
  <c r="C127" i="57"/>
  <c r="B127" i="57"/>
  <c r="U127" i="57"/>
  <c r="Z127" i="57" s="1"/>
  <c r="T127" i="57"/>
  <c r="Y127" i="57" s="1"/>
  <c r="S127" i="57"/>
  <c r="P127" i="57"/>
  <c r="M127" i="57"/>
  <c r="J127" i="57"/>
  <c r="G127" i="57"/>
  <c r="D127" i="57"/>
  <c r="R111" i="57"/>
  <c r="Q111" i="57"/>
  <c r="O111" i="57"/>
  <c r="N111" i="57"/>
  <c r="L111" i="57"/>
  <c r="K111" i="57"/>
  <c r="I111" i="57"/>
  <c r="H111" i="57"/>
  <c r="F111" i="57"/>
  <c r="E111" i="57"/>
  <c r="C111" i="57"/>
  <c r="B111" i="57"/>
  <c r="U111" i="57"/>
  <c r="Z111" i="57" s="1"/>
  <c r="T111" i="57"/>
  <c r="Y111" i="57" s="1"/>
  <c r="S111" i="57"/>
  <c r="P111" i="57"/>
  <c r="M111" i="57"/>
  <c r="J111" i="57"/>
  <c r="G111" i="57"/>
  <c r="D111" i="57"/>
  <c r="R63" i="57"/>
  <c r="Q63" i="57"/>
  <c r="O63" i="57"/>
  <c r="N63" i="57"/>
  <c r="L63" i="57"/>
  <c r="K63" i="57"/>
  <c r="I63" i="57"/>
  <c r="H63" i="57"/>
  <c r="F63" i="57"/>
  <c r="E63" i="57"/>
  <c r="C63" i="57"/>
  <c r="B63" i="57"/>
  <c r="U63" i="57"/>
  <c r="Z63" i="57" s="1"/>
  <c r="T63" i="57"/>
  <c r="Y63" i="57" s="1"/>
  <c r="S63" i="57"/>
  <c r="P63" i="57"/>
  <c r="M63" i="57"/>
  <c r="J63" i="57"/>
  <c r="G63" i="57"/>
  <c r="D63" i="57"/>
  <c r="R47" i="57"/>
  <c r="Q47" i="57"/>
  <c r="O47" i="57"/>
  <c r="N47" i="57"/>
  <c r="L47" i="57"/>
  <c r="K47" i="57"/>
  <c r="I47" i="57"/>
  <c r="H47" i="57"/>
  <c r="F47" i="57"/>
  <c r="E47" i="57"/>
  <c r="C47" i="57"/>
  <c r="B47" i="57"/>
  <c r="U47" i="57"/>
  <c r="Z47" i="57" s="1"/>
  <c r="T47" i="57"/>
  <c r="Y47" i="57" s="1"/>
  <c r="S47" i="57"/>
  <c r="P47" i="57"/>
  <c r="M47" i="57"/>
  <c r="J47" i="57"/>
  <c r="G47" i="57"/>
  <c r="D47" i="57"/>
  <c r="R31" i="57"/>
  <c r="Q31" i="57"/>
  <c r="O31" i="57"/>
  <c r="N31" i="57"/>
  <c r="L31" i="57"/>
  <c r="K31" i="57"/>
  <c r="I31" i="57"/>
  <c r="H31" i="57"/>
  <c r="F31" i="57"/>
  <c r="E31" i="57"/>
  <c r="C31" i="57"/>
  <c r="B31" i="57"/>
  <c r="U31" i="57"/>
  <c r="Z31" i="57" s="1"/>
  <c r="T31" i="57"/>
  <c r="Y31" i="57" s="1"/>
  <c r="S31" i="57"/>
  <c r="P31" i="57"/>
  <c r="M31" i="57"/>
  <c r="J31" i="57"/>
  <c r="G31" i="57"/>
  <c r="D31" i="57"/>
  <c r="C15" i="57"/>
  <c r="E15" i="57"/>
  <c r="F15" i="57"/>
  <c r="H15" i="57"/>
  <c r="I15" i="57"/>
  <c r="K15" i="57"/>
  <c r="L15" i="57"/>
  <c r="N15" i="57"/>
  <c r="O15" i="57"/>
  <c r="Q15" i="57"/>
  <c r="R15" i="57"/>
  <c r="Z7" i="57"/>
  <c r="Z8" i="57"/>
  <c r="Z9" i="57"/>
  <c r="Z10" i="57"/>
  <c r="Z11" i="57"/>
  <c r="Z12" i="57"/>
  <c r="Z13" i="57"/>
  <c r="Z6" i="57"/>
  <c r="S14" i="57"/>
  <c r="S367" i="57" s="1"/>
  <c r="S13" i="57"/>
  <c r="S366" i="57" s="1"/>
  <c r="S12" i="57"/>
  <c r="S365" i="57" s="1"/>
  <c r="S11" i="57"/>
  <c r="S364" i="57" s="1"/>
  <c r="S10" i="57"/>
  <c r="S363" i="57" s="1"/>
  <c r="S9" i="57"/>
  <c r="S362" i="57" s="1"/>
  <c r="S8" i="57"/>
  <c r="S361" i="57" s="1"/>
  <c r="S7" i="57"/>
  <c r="S360" i="57" s="1"/>
  <c r="S6" i="57"/>
  <c r="S359" i="57" s="1"/>
  <c r="P14" i="57"/>
  <c r="P367" i="57" s="1"/>
  <c r="P13" i="57"/>
  <c r="P366" i="57" s="1"/>
  <c r="P12" i="57"/>
  <c r="P365" i="57" s="1"/>
  <c r="P11" i="57"/>
  <c r="P364" i="57" s="1"/>
  <c r="P10" i="57"/>
  <c r="P363" i="57" s="1"/>
  <c r="P9" i="57"/>
  <c r="P362" i="57" s="1"/>
  <c r="P8" i="57"/>
  <c r="P361" i="57" s="1"/>
  <c r="P7" i="57"/>
  <c r="P360" i="57" s="1"/>
  <c r="P6" i="57"/>
  <c r="P359" i="57" s="1"/>
  <c r="M14" i="57"/>
  <c r="M367" i="57" s="1"/>
  <c r="M13" i="57"/>
  <c r="M366" i="57" s="1"/>
  <c r="M12" i="57"/>
  <c r="M365" i="57" s="1"/>
  <c r="M11" i="57"/>
  <c r="M364" i="57" s="1"/>
  <c r="M10" i="57"/>
  <c r="M363" i="57" s="1"/>
  <c r="M9" i="57"/>
  <c r="M362" i="57" s="1"/>
  <c r="M8" i="57"/>
  <c r="M361" i="57" s="1"/>
  <c r="M7" i="57"/>
  <c r="M360" i="57" s="1"/>
  <c r="M6" i="57"/>
  <c r="M359" i="57" s="1"/>
  <c r="J14" i="57"/>
  <c r="J367" i="57" s="1"/>
  <c r="J13" i="57"/>
  <c r="J366" i="57" s="1"/>
  <c r="J12" i="57"/>
  <c r="J365" i="57" s="1"/>
  <c r="J11" i="57"/>
  <c r="J364" i="57" s="1"/>
  <c r="J10" i="57"/>
  <c r="J363" i="57" s="1"/>
  <c r="J9" i="57"/>
  <c r="J362" i="57" s="1"/>
  <c r="J8" i="57"/>
  <c r="J361" i="57" s="1"/>
  <c r="J7" i="57"/>
  <c r="J360" i="57" s="1"/>
  <c r="J6" i="57"/>
  <c r="J359" i="57" s="1"/>
  <c r="G14" i="57"/>
  <c r="G367" i="57" s="1"/>
  <c r="G13" i="57"/>
  <c r="G366" i="57" s="1"/>
  <c r="G12" i="57"/>
  <c r="G365" i="57" s="1"/>
  <c r="G11" i="57"/>
  <c r="G364" i="57" s="1"/>
  <c r="G10" i="57"/>
  <c r="G363" i="57" s="1"/>
  <c r="G9" i="57"/>
  <c r="G362" i="57" s="1"/>
  <c r="G8" i="57"/>
  <c r="G361" i="57" s="1"/>
  <c r="G7" i="57"/>
  <c r="G360" i="57" s="1"/>
  <c r="G6" i="57"/>
  <c r="G359" i="57" s="1"/>
  <c r="D7" i="57"/>
  <c r="D8" i="57"/>
  <c r="D9" i="57"/>
  <c r="D10" i="57"/>
  <c r="D11" i="57"/>
  <c r="D12" i="57"/>
  <c r="D13" i="57"/>
  <c r="D14" i="57"/>
  <c r="D6" i="57"/>
  <c r="S265" i="43"/>
  <c r="R265" i="43"/>
  <c r="Q265" i="43"/>
  <c r="O265" i="43"/>
  <c r="N265" i="43"/>
  <c r="L265" i="43"/>
  <c r="K265" i="43"/>
  <c r="I265" i="43"/>
  <c r="H265" i="43"/>
  <c r="F265" i="43"/>
  <c r="E265" i="43"/>
  <c r="C265" i="43"/>
  <c r="B265" i="43"/>
  <c r="U264" i="43"/>
  <c r="T264" i="43"/>
  <c r="U263" i="43"/>
  <c r="T263" i="43"/>
  <c r="U262" i="43"/>
  <c r="T262" i="43"/>
  <c r="U261" i="43"/>
  <c r="T261" i="43"/>
  <c r="U260" i="43"/>
  <c r="T260" i="43"/>
  <c r="U259" i="43"/>
  <c r="T259" i="43"/>
  <c r="S253" i="43"/>
  <c r="R253" i="43"/>
  <c r="Q253" i="43"/>
  <c r="O253" i="43"/>
  <c r="N253" i="43"/>
  <c r="L253" i="43"/>
  <c r="K253" i="43"/>
  <c r="I253" i="43"/>
  <c r="H253" i="43"/>
  <c r="F253" i="43"/>
  <c r="E253" i="43"/>
  <c r="C253" i="43"/>
  <c r="B253" i="43"/>
  <c r="U252" i="43"/>
  <c r="T252" i="43"/>
  <c r="U251" i="43"/>
  <c r="T251" i="43"/>
  <c r="U250" i="43"/>
  <c r="T250" i="43"/>
  <c r="U249" i="43"/>
  <c r="T249" i="43"/>
  <c r="U248" i="43"/>
  <c r="T248" i="43"/>
  <c r="U247" i="43"/>
  <c r="T247" i="43"/>
  <c r="S241" i="43"/>
  <c r="R241" i="43"/>
  <c r="Q241" i="43"/>
  <c r="O241" i="43"/>
  <c r="N241" i="43"/>
  <c r="L241" i="43"/>
  <c r="K241" i="43"/>
  <c r="I241" i="43"/>
  <c r="H241" i="43"/>
  <c r="F241" i="43"/>
  <c r="E241" i="43"/>
  <c r="C241" i="43"/>
  <c r="B241" i="43"/>
  <c r="U240" i="43"/>
  <c r="T240" i="43"/>
  <c r="U239" i="43"/>
  <c r="T239" i="43"/>
  <c r="U238" i="43"/>
  <c r="T238" i="43"/>
  <c r="U237" i="43"/>
  <c r="T237" i="43"/>
  <c r="U236" i="43"/>
  <c r="T236" i="43"/>
  <c r="U235" i="43"/>
  <c r="T235" i="43"/>
  <c r="S229" i="43"/>
  <c r="R229" i="43"/>
  <c r="Q229" i="43"/>
  <c r="O229" i="43"/>
  <c r="N229" i="43"/>
  <c r="L229" i="43"/>
  <c r="K229" i="43"/>
  <c r="I229" i="43"/>
  <c r="H229" i="43"/>
  <c r="F229" i="43"/>
  <c r="E229" i="43"/>
  <c r="C229" i="43"/>
  <c r="B229" i="43"/>
  <c r="U228" i="43"/>
  <c r="T228" i="43"/>
  <c r="U227" i="43"/>
  <c r="T227" i="43"/>
  <c r="U226" i="43"/>
  <c r="T226" i="43"/>
  <c r="U225" i="43"/>
  <c r="T225" i="43"/>
  <c r="U224" i="43"/>
  <c r="T224" i="43"/>
  <c r="U223" i="43"/>
  <c r="T223" i="43"/>
  <c r="S217" i="43"/>
  <c r="R217" i="43"/>
  <c r="Q217" i="43"/>
  <c r="O217" i="43"/>
  <c r="N217" i="43"/>
  <c r="L217" i="43"/>
  <c r="K217" i="43"/>
  <c r="I217" i="43"/>
  <c r="H217" i="43"/>
  <c r="F217" i="43"/>
  <c r="E217" i="43"/>
  <c r="C217" i="43"/>
  <c r="B217" i="43"/>
  <c r="U216" i="43"/>
  <c r="T216" i="43"/>
  <c r="U215" i="43"/>
  <c r="T215" i="43"/>
  <c r="U214" i="43"/>
  <c r="T214" i="43"/>
  <c r="U213" i="43"/>
  <c r="T213" i="43"/>
  <c r="U212" i="43"/>
  <c r="T212" i="43"/>
  <c r="U211" i="43"/>
  <c r="T211" i="43"/>
  <c r="S205" i="43"/>
  <c r="R205" i="43"/>
  <c r="Q205" i="43"/>
  <c r="O205" i="43"/>
  <c r="N205" i="43"/>
  <c r="L205" i="43"/>
  <c r="K205" i="43"/>
  <c r="I205" i="43"/>
  <c r="H205" i="43"/>
  <c r="F205" i="43"/>
  <c r="E205" i="43"/>
  <c r="C205" i="43"/>
  <c r="B205" i="43"/>
  <c r="U204" i="43"/>
  <c r="T204" i="43"/>
  <c r="U203" i="43"/>
  <c r="T203" i="43"/>
  <c r="U202" i="43"/>
  <c r="T202" i="43"/>
  <c r="U201" i="43"/>
  <c r="T201" i="43"/>
  <c r="U200" i="43"/>
  <c r="T200" i="43"/>
  <c r="U199" i="43"/>
  <c r="T199" i="43"/>
  <c r="S193" i="43"/>
  <c r="R193" i="43"/>
  <c r="Q193" i="43"/>
  <c r="O193" i="43"/>
  <c r="N193" i="43"/>
  <c r="L193" i="43"/>
  <c r="K193" i="43"/>
  <c r="I193" i="43"/>
  <c r="H193" i="43"/>
  <c r="F193" i="43"/>
  <c r="E193" i="43"/>
  <c r="C193" i="43"/>
  <c r="B193" i="43"/>
  <c r="U192" i="43"/>
  <c r="T192" i="43"/>
  <c r="U191" i="43"/>
  <c r="T191" i="43"/>
  <c r="U190" i="43"/>
  <c r="T190" i="43"/>
  <c r="U189" i="43"/>
  <c r="T189" i="43"/>
  <c r="U188" i="43"/>
  <c r="T188" i="43"/>
  <c r="U187" i="43"/>
  <c r="T187" i="43"/>
  <c r="S181" i="43"/>
  <c r="R181" i="43"/>
  <c r="Q181" i="43"/>
  <c r="O181" i="43"/>
  <c r="N181" i="43"/>
  <c r="L181" i="43"/>
  <c r="K181" i="43"/>
  <c r="I181" i="43"/>
  <c r="H181" i="43"/>
  <c r="F181" i="43"/>
  <c r="E181" i="43"/>
  <c r="C181" i="43"/>
  <c r="B181" i="43"/>
  <c r="U180" i="43"/>
  <c r="T180" i="43"/>
  <c r="U179" i="43"/>
  <c r="T179" i="43"/>
  <c r="U178" i="43"/>
  <c r="T178" i="43"/>
  <c r="U177" i="43"/>
  <c r="T177" i="43"/>
  <c r="U176" i="43"/>
  <c r="T176" i="43"/>
  <c r="U175" i="43"/>
  <c r="T175" i="43"/>
  <c r="S169" i="43"/>
  <c r="R169" i="43"/>
  <c r="Q169" i="43"/>
  <c r="O169" i="43"/>
  <c r="N169" i="43"/>
  <c r="L169" i="43"/>
  <c r="K169" i="43"/>
  <c r="I169" i="43"/>
  <c r="H169" i="43"/>
  <c r="F169" i="43"/>
  <c r="E169" i="43"/>
  <c r="C169" i="43"/>
  <c r="B169" i="43"/>
  <c r="U168" i="43"/>
  <c r="T168" i="43"/>
  <c r="U167" i="43"/>
  <c r="T167" i="43"/>
  <c r="U166" i="43"/>
  <c r="T166" i="43"/>
  <c r="U165" i="43"/>
  <c r="T165" i="43"/>
  <c r="U164" i="43"/>
  <c r="T164" i="43"/>
  <c r="U163" i="43"/>
  <c r="T163" i="43"/>
  <c r="S157" i="43"/>
  <c r="R157" i="43"/>
  <c r="Q157" i="43"/>
  <c r="O157" i="43"/>
  <c r="N157" i="43"/>
  <c r="L157" i="43"/>
  <c r="K157" i="43"/>
  <c r="I157" i="43"/>
  <c r="H157" i="43"/>
  <c r="F157" i="43"/>
  <c r="E157" i="43"/>
  <c r="C157" i="43"/>
  <c r="B157" i="43"/>
  <c r="U156" i="43"/>
  <c r="T156" i="43"/>
  <c r="U155" i="43"/>
  <c r="T155" i="43"/>
  <c r="U154" i="43"/>
  <c r="T154" i="43"/>
  <c r="U153" i="43"/>
  <c r="T153" i="43"/>
  <c r="U152" i="43"/>
  <c r="T152" i="43"/>
  <c r="U151" i="43"/>
  <c r="T151" i="43"/>
  <c r="S145" i="43"/>
  <c r="R145" i="43"/>
  <c r="Q145" i="43"/>
  <c r="O145" i="43"/>
  <c r="N145" i="43"/>
  <c r="L145" i="43"/>
  <c r="K145" i="43"/>
  <c r="I145" i="43"/>
  <c r="H145" i="43"/>
  <c r="F145" i="43"/>
  <c r="E145" i="43"/>
  <c r="C145" i="43"/>
  <c r="B145" i="43"/>
  <c r="U144" i="43"/>
  <c r="T144" i="43"/>
  <c r="U143" i="43"/>
  <c r="T143" i="43"/>
  <c r="U142" i="43"/>
  <c r="T142" i="43"/>
  <c r="U141" i="43"/>
  <c r="T141" i="43"/>
  <c r="U140" i="43"/>
  <c r="T140" i="43"/>
  <c r="U139" i="43"/>
  <c r="T139" i="43"/>
  <c r="S109" i="43"/>
  <c r="R109" i="43"/>
  <c r="Q109" i="43"/>
  <c r="O109" i="43"/>
  <c r="N109" i="43"/>
  <c r="L109" i="43"/>
  <c r="K109" i="43"/>
  <c r="I109" i="43"/>
  <c r="H109" i="43"/>
  <c r="F109" i="43"/>
  <c r="E109" i="43"/>
  <c r="C109" i="43"/>
  <c r="B109" i="43"/>
  <c r="U108" i="43"/>
  <c r="T108" i="43"/>
  <c r="U107" i="43"/>
  <c r="T107" i="43"/>
  <c r="U106" i="43"/>
  <c r="T106" i="43"/>
  <c r="U105" i="43"/>
  <c r="T105" i="43"/>
  <c r="U104" i="43"/>
  <c r="T104" i="43"/>
  <c r="U103" i="43"/>
  <c r="T103" i="43"/>
  <c r="B97" i="43"/>
  <c r="U96" i="43"/>
  <c r="T96" i="43"/>
  <c r="U95" i="43"/>
  <c r="T95" i="43"/>
  <c r="U94" i="43"/>
  <c r="T94" i="43"/>
  <c r="U93" i="43"/>
  <c r="T93" i="43"/>
  <c r="U92" i="43"/>
  <c r="T92" i="43"/>
  <c r="U91" i="43"/>
  <c r="T91" i="43"/>
  <c r="S73" i="43"/>
  <c r="R73" i="43"/>
  <c r="Q73" i="43"/>
  <c r="O73" i="43"/>
  <c r="N73" i="43"/>
  <c r="L73" i="43"/>
  <c r="K73" i="43"/>
  <c r="I73" i="43"/>
  <c r="H73" i="43"/>
  <c r="F73" i="43"/>
  <c r="E73" i="43"/>
  <c r="C73" i="43"/>
  <c r="B73" i="43"/>
  <c r="U72" i="43"/>
  <c r="T72" i="43"/>
  <c r="U71" i="43"/>
  <c r="T71" i="43"/>
  <c r="U70" i="43"/>
  <c r="T70" i="43"/>
  <c r="U69" i="43"/>
  <c r="T69" i="43"/>
  <c r="U68" i="43"/>
  <c r="T68" i="43"/>
  <c r="U67" i="43"/>
  <c r="T67" i="43"/>
  <c r="S49" i="43"/>
  <c r="R49" i="43"/>
  <c r="Q49" i="43"/>
  <c r="O49" i="43"/>
  <c r="N49" i="43"/>
  <c r="L49" i="43"/>
  <c r="K49" i="43"/>
  <c r="I49" i="43"/>
  <c r="H49" i="43"/>
  <c r="F49" i="43"/>
  <c r="E49" i="43"/>
  <c r="C49" i="43"/>
  <c r="B49" i="43"/>
  <c r="U48" i="43"/>
  <c r="T48" i="43"/>
  <c r="U47" i="43"/>
  <c r="T47" i="43"/>
  <c r="U46" i="43"/>
  <c r="T46" i="43"/>
  <c r="U45" i="43"/>
  <c r="T45" i="43"/>
  <c r="U44" i="43"/>
  <c r="T44" i="43"/>
  <c r="U43" i="43"/>
  <c r="T43" i="43"/>
  <c r="S37" i="43"/>
  <c r="R37" i="43"/>
  <c r="Q37" i="43"/>
  <c r="O37" i="43"/>
  <c r="N37" i="43"/>
  <c r="L37" i="43"/>
  <c r="K37" i="43"/>
  <c r="I37" i="43"/>
  <c r="H37" i="43"/>
  <c r="F37" i="43"/>
  <c r="E37" i="43"/>
  <c r="C37" i="43"/>
  <c r="B37" i="43"/>
  <c r="U36" i="43"/>
  <c r="T36" i="43"/>
  <c r="U35" i="43"/>
  <c r="T35" i="43"/>
  <c r="U34" i="43"/>
  <c r="T34" i="43"/>
  <c r="U33" i="43"/>
  <c r="T33" i="43"/>
  <c r="U32" i="43"/>
  <c r="T32" i="43"/>
  <c r="U31" i="43"/>
  <c r="T31" i="43"/>
  <c r="S25" i="43"/>
  <c r="R25" i="43"/>
  <c r="Q25" i="43"/>
  <c r="O25" i="43"/>
  <c r="N25" i="43"/>
  <c r="L25" i="43"/>
  <c r="K25" i="43"/>
  <c r="I25" i="43"/>
  <c r="H25" i="43"/>
  <c r="U24" i="43"/>
  <c r="T24" i="43"/>
  <c r="U23" i="43"/>
  <c r="T23" i="43"/>
  <c r="U22" i="43"/>
  <c r="T22" i="43"/>
  <c r="U21" i="43"/>
  <c r="T21" i="43"/>
  <c r="U20" i="43"/>
  <c r="T20" i="43"/>
  <c r="U19" i="43"/>
  <c r="T19" i="43"/>
  <c r="C12" i="43"/>
  <c r="E12" i="43"/>
  <c r="F12" i="43"/>
  <c r="H12" i="43"/>
  <c r="I12" i="43"/>
  <c r="K12" i="43"/>
  <c r="L12" i="43"/>
  <c r="O12" i="43"/>
  <c r="Q12" i="43"/>
  <c r="R12" i="43"/>
  <c r="S12" i="43"/>
  <c r="B12" i="43"/>
  <c r="D14" i="46"/>
  <c r="F14" i="46"/>
  <c r="G14" i="46"/>
  <c r="C14" i="46"/>
  <c r="E6" i="46"/>
  <c r="E338" i="46" s="1"/>
  <c r="E7" i="46"/>
  <c r="E339" i="46" s="1"/>
  <c r="E8" i="46"/>
  <c r="E340" i="46" s="1"/>
  <c r="E9" i="46"/>
  <c r="E341" i="46" s="1"/>
  <c r="E10" i="46"/>
  <c r="E342" i="46" s="1"/>
  <c r="E11" i="46"/>
  <c r="E343" i="46" s="1"/>
  <c r="E12" i="46"/>
  <c r="E344" i="46" s="1"/>
  <c r="E13" i="46"/>
  <c r="E345" i="46" s="1"/>
  <c r="F100" i="35"/>
  <c r="G100" i="35"/>
  <c r="H100" i="35"/>
  <c r="E101" i="35"/>
  <c r="F101" i="35"/>
  <c r="G101" i="35"/>
  <c r="H101" i="35"/>
  <c r="D101" i="35"/>
  <c r="D100" i="35"/>
  <c r="I57" i="35"/>
  <c r="I58" i="35"/>
  <c r="I59" i="35"/>
  <c r="I60" i="35"/>
  <c r="I61" i="35"/>
  <c r="I111" i="35" s="1"/>
  <c r="I62" i="35"/>
  <c r="I112" i="35" s="1"/>
  <c r="I63" i="35"/>
  <c r="I113" i="35" s="1"/>
  <c r="I64" i="35"/>
  <c r="I114" i="35" s="1"/>
  <c r="I65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49" i="35" s="1"/>
  <c r="I56" i="35"/>
  <c r="E49" i="35"/>
  <c r="F49" i="35"/>
  <c r="G49" i="35"/>
  <c r="H49" i="35"/>
  <c r="E50" i="35"/>
  <c r="F50" i="35"/>
  <c r="G50" i="35"/>
  <c r="H50" i="35"/>
  <c r="D50" i="35"/>
  <c r="D49" i="35"/>
  <c r="I6" i="35"/>
  <c r="I7" i="35"/>
  <c r="I8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5" i="35"/>
  <c r="E16" i="7"/>
  <c r="G16" i="7"/>
  <c r="H16" i="7"/>
  <c r="J16" i="7"/>
  <c r="K16" i="7"/>
  <c r="M16" i="7"/>
  <c r="N16" i="7"/>
  <c r="P16" i="7"/>
  <c r="Q16" i="7"/>
  <c r="S16" i="7"/>
  <c r="T16" i="7"/>
  <c r="V16" i="7"/>
  <c r="W16" i="7"/>
  <c r="Y9" i="7"/>
  <c r="Z9" i="7"/>
  <c r="Y10" i="7"/>
  <c r="Z10" i="7"/>
  <c r="Y11" i="7"/>
  <c r="Z11" i="7"/>
  <c r="Y12" i="7"/>
  <c r="Z12" i="7"/>
  <c r="Y13" i="7"/>
  <c r="Z13" i="7"/>
  <c r="Y14" i="7"/>
  <c r="Z14" i="7"/>
  <c r="Y15" i="7"/>
  <c r="Z15" i="7"/>
  <c r="Z8" i="7"/>
  <c r="Y8" i="7"/>
  <c r="X8" i="7"/>
  <c r="T46" i="30" l="1"/>
  <c r="J54" i="58"/>
  <c r="P368" i="57"/>
  <c r="V9" i="57"/>
  <c r="V362" i="57" s="1"/>
  <c r="D362" i="57"/>
  <c r="V8" i="57"/>
  <c r="V361" i="57" s="1"/>
  <c r="D361" i="57"/>
  <c r="V6" i="57"/>
  <c r="V359" i="57" s="1"/>
  <c r="D359" i="57"/>
  <c r="V7" i="57"/>
  <c r="V360" i="57" s="1"/>
  <c r="D360" i="57"/>
  <c r="V14" i="57"/>
  <c r="V367" i="57" s="1"/>
  <c r="D367" i="57"/>
  <c r="G368" i="57"/>
  <c r="J368" i="57"/>
  <c r="J94" i="58"/>
  <c r="J162" i="58"/>
  <c r="V13" i="57"/>
  <c r="V366" i="57" s="1"/>
  <c r="D366" i="57"/>
  <c r="D365" i="57"/>
  <c r="V12" i="57"/>
  <c r="V365" i="57" s="1"/>
  <c r="M368" i="57"/>
  <c r="J270" i="58"/>
  <c r="D364" i="57"/>
  <c r="V11" i="57"/>
  <c r="V364" i="57" s="1"/>
  <c r="V10" i="57"/>
  <c r="V363" i="57" s="1"/>
  <c r="D363" i="57"/>
  <c r="S368" i="57"/>
  <c r="J27" i="58"/>
  <c r="J216" i="58"/>
  <c r="J202" i="58"/>
  <c r="J283" i="58"/>
  <c r="J175" i="58"/>
  <c r="J256" i="58"/>
  <c r="J121" i="58"/>
  <c r="J229" i="58"/>
  <c r="H14" i="47"/>
  <c r="H337" i="47"/>
  <c r="H346" i="47" s="1"/>
  <c r="J40" i="58"/>
  <c r="J297" i="58"/>
  <c r="J108" i="58"/>
  <c r="J189" i="58"/>
  <c r="J243" i="58"/>
  <c r="I145" i="35"/>
  <c r="I133" i="35"/>
  <c r="I129" i="35"/>
  <c r="I117" i="35"/>
  <c r="I119" i="35"/>
  <c r="I115" i="35"/>
  <c r="I148" i="35"/>
  <c r="I132" i="35"/>
  <c r="I116" i="35"/>
  <c r="I142" i="35"/>
  <c r="I138" i="35"/>
  <c r="I130" i="35"/>
  <c r="I122" i="35"/>
  <c r="I139" i="35"/>
  <c r="I126" i="35"/>
  <c r="N148" i="30"/>
  <c r="T168" i="30"/>
  <c r="S148" i="30"/>
  <c r="I144" i="35"/>
  <c r="I128" i="35"/>
  <c r="I147" i="35"/>
  <c r="I146" i="35"/>
  <c r="I107" i="35"/>
  <c r="I106" i="35"/>
  <c r="I131" i="35"/>
  <c r="I143" i="35"/>
  <c r="I141" i="35"/>
  <c r="I140" i="35"/>
  <c r="I125" i="35"/>
  <c r="I124" i="35"/>
  <c r="I135" i="35"/>
  <c r="I137" i="35"/>
  <c r="I136" i="35"/>
  <c r="I134" i="35"/>
  <c r="I127" i="35"/>
  <c r="I123" i="35"/>
  <c r="I121" i="35"/>
  <c r="I120" i="35"/>
  <c r="I118" i="35"/>
  <c r="I110" i="35"/>
  <c r="I109" i="35"/>
  <c r="I108" i="35"/>
  <c r="S16" i="30"/>
  <c r="T182" i="30"/>
  <c r="T47" i="30"/>
  <c r="T48" i="30"/>
  <c r="T49" i="30"/>
  <c r="T164" i="30"/>
  <c r="V179" i="43"/>
  <c r="K33" i="30"/>
  <c r="T263" i="30"/>
  <c r="T28" i="30"/>
  <c r="T24" i="30"/>
  <c r="S33" i="30"/>
  <c r="V227" i="43"/>
  <c r="V201" i="43"/>
  <c r="V223" i="43"/>
  <c r="V142" i="43"/>
  <c r="E33" i="30"/>
  <c r="V168" i="43"/>
  <c r="V31" i="57"/>
  <c r="V249" i="43"/>
  <c r="V216" i="43"/>
  <c r="V264" i="43"/>
  <c r="H44" i="30"/>
  <c r="T98" i="30"/>
  <c r="V47" i="43"/>
  <c r="V107" i="43"/>
  <c r="V156" i="43"/>
  <c r="V167" i="43"/>
  <c r="V204" i="43"/>
  <c r="V226" i="43"/>
  <c r="V252" i="43"/>
  <c r="V263" i="43"/>
  <c r="V72" i="43"/>
  <c r="D15" i="57"/>
  <c r="S191" i="57"/>
  <c r="T167" i="30"/>
  <c r="N188" i="30"/>
  <c r="T241" i="30"/>
  <c r="T237" i="30"/>
  <c r="N102" i="30"/>
  <c r="D169" i="43"/>
  <c r="AO16" i="38"/>
  <c r="G181" i="43"/>
  <c r="P265" i="43"/>
  <c r="AO7" i="38"/>
  <c r="T60" i="30"/>
  <c r="T67" i="30"/>
  <c r="T181" i="30"/>
  <c r="T183" i="30"/>
  <c r="T187" i="30"/>
  <c r="T300" i="30"/>
  <c r="P169" i="43"/>
  <c r="D265" i="43"/>
  <c r="AO20" i="38"/>
  <c r="AO12" i="38"/>
  <c r="V24" i="43"/>
  <c r="V96" i="43"/>
  <c r="V144" i="43"/>
  <c r="V151" i="43"/>
  <c r="V155" i="43"/>
  <c r="V166" i="43"/>
  <c r="V199" i="43"/>
  <c r="V203" i="43"/>
  <c r="V225" i="43"/>
  <c r="V240" i="43"/>
  <c r="V247" i="43"/>
  <c r="Q371" i="57"/>
  <c r="T25" i="30"/>
  <c r="H33" i="30"/>
  <c r="R33" i="30"/>
  <c r="K44" i="30"/>
  <c r="H50" i="30"/>
  <c r="K50" i="30"/>
  <c r="N50" i="30"/>
  <c r="Q50" i="30"/>
  <c r="R50" i="30"/>
  <c r="T101" i="30"/>
  <c r="H114" i="30"/>
  <c r="K114" i="30"/>
  <c r="T111" i="30"/>
  <c r="K214" i="30"/>
  <c r="T238" i="30"/>
  <c r="T234" i="30"/>
  <c r="T299" i="30"/>
  <c r="V70" i="43"/>
  <c r="J73" i="43"/>
  <c r="V69" i="43"/>
  <c r="U73" i="43"/>
  <c r="V68" i="43"/>
  <c r="T308" i="30"/>
  <c r="AD84" i="38"/>
  <c r="P15" i="57"/>
  <c r="M157" i="43"/>
  <c r="V152" i="43"/>
  <c r="V153" i="43"/>
  <c r="T262" i="30"/>
  <c r="T259" i="30"/>
  <c r="T260" i="30"/>
  <c r="T68" i="30"/>
  <c r="V108" i="43"/>
  <c r="V103" i="43"/>
  <c r="E50" i="30"/>
  <c r="AO15" i="38"/>
  <c r="T186" i="30"/>
  <c r="T191" i="30"/>
  <c r="M73" i="43"/>
  <c r="D157" i="43"/>
  <c r="P157" i="43"/>
  <c r="M193" i="43"/>
  <c r="P205" i="43"/>
  <c r="U229" i="43"/>
  <c r="X227" i="43" s="1"/>
  <c r="AO5" i="38"/>
  <c r="AO19" i="38"/>
  <c r="T240" i="30"/>
  <c r="T236" i="30"/>
  <c r="T65" i="30"/>
  <c r="T96" i="30"/>
  <c r="S50" i="30"/>
  <c r="T55" i="30"/>
  <c r="T70" i="30"/>
  <c r="N114" i="30"/>
  <c r="N214" i="30"/>
  <c r="G223" i="57"/>
  <c r="S223" i="57"/>
  <c r="G239" i="57"/>
  <c r="S239" i="57"/>
  <c r="S255" i="57"/>
  <c r="G271" i="57"/>
  <c r="S271" i="57"/>
  <c r="G287" i="57"/>
  <c r="S287" i="57"/>
  <c r="S303" i="57"/>
  <c r="G319" i="57"/>
  <c r="S319" i="57"/>
  <c r="G335" i="57"/>
  <c r="S335" i="57"/>
  <c r="G351" i="57"/>
  <c r="S351" i="57"/>
  <c r="AO14" i="38"/>
  <c r="N33" i="30"/>
  <c r="N44" i="30"/>
  <c r="T64" i="30"/>
  <c r="K102" i="30"/>
  <c r="T95" i="30"/>
  <c r="T110" i="30"/>
  <c r="K188" i="30"/>
  <c r="T239" i="30"/>
  <c r="T235" i="30"/>
  <c r="T292" i="30"/>
  <c r="T298" i="30"/>
  <c r="T307" i="30"/>
  <c r="D73" i="43"/>
  <c r="P73" i="43"/>
  <c r="G157" i="43"/>
  <c r="D241" i="43"/>
  <c r="J191" i="57"/>
  <c r="T191" i="57"/>
  <c r="Y191" i="57" s="1"/>
  <c r="M223" i="57"/>
  <c r="U223" i="57"/>
  <c r="Z223" i="57" s="1"/>
  <c r="M239" i="57"/>
  <c r="U239" i="57"/>
  <c r="Z239" i="57" s="1"/>
  <c r="M271" i="57"/>
  <c r="U271" i="57"/>
  <c r="Z271" i="57" s="1"/>
  <c r="M287" i="57"/>
  <c r="U287" i="57"/>
  <c r="Z287" i="57" s="1"/>
  <c r="M319" i="57"/>
  <c r="U319" i="57"/>
  <c r="Z319" i="57" s="1"/>
  <c r="M335" i="57"/>
  <c r="U335" i="57"/>
  <c r="Z335" i="57" s="1"/>
  <c r="M351" i="57"/>
  <c r="U351" i="57"/>
  <c r="Z351" i="57" s="1"/>
  <c r="AO6" i="38"/>
  <c r="T27" i="30"/>
  <c r="T42" i="30"/>
  <c r="T58" i="30"/>
  <c r="T52" i="30"/>
  <c r="T56" i="30"/>
  <c r="T97" i="30"/>
  <c r="T99" i="30"/>
  <c r="T93" i="30"/>
  <c r="T112" i="30"/>
  <c r="T163" i="30"/>
  <c r="T169" i="30"/>
  <c r="E188" i="30"/>
  <c r="T184" i="30"/>
  <c r="T192" i="30"/>
  <c r="T228" i="30"/>
  <c r="T257" i="30"/>
  <c r="T294" i="30"/>
  <c r="AU391" i="30" s="1"/>
  <c r="T296" i="30"/>
  <c r="T305" i="30"/>
  <c r="T309" i="30"/>
  <c r="D49" i="43"/>
  <c r="V48" i="43"/>
  <c r="G73" i="43"/>
  <c r="V67" i="43"/>
  <c r="V71" i="43"/>
  <c r="P145" i="43"/>
  <c r="V143" i="43"/>
  <c r="J157" i="43"/>
  <c r="U157" i="43"/>
  <c r="X155" i="43" s="1"/>
  <c r="V154" i="43"/>
  <c r="M169" i="43"/>
  <c r="D181" i="43"/>
  <c r="P181" i="43"/>
  <c r="V180" i="43"/>
  <c r="V224" i="43"/>
  <c r="V228" i="43"/>
  <c r="V250" i="43"/>
  <c r="AO25" i="38"/>
  <c r="AO17" i="38"/>
  <c r="AO13" i="38"/>
  <c r="T26" i="30"/>
  <c r="T32" i="30"/>
  <c r="E44" i="30"/>
  <c r="T57" i="30"/>
  <c r="T61" i="30"/>
  <c r="T59" i="30"/>
  <c r="T53" i="30"/>
  <c r="T72" i="30"/>
  <c r="T100" i="30"/>
  <c r="T94" i="30"/>
  <c r="T113" i="30"/>
  <c r="T185" i="30"/>
  <c r="T256" i="30"/>
  <c r="T297" i="30"/>
  <c r="T301" i="30"/>
  <c r="T306" i="30"/>
  <c r="T310" i="30"/>
  <c r="P49" i="43"/>
  <c r="V45" i="43"/>
  <c r="J49" i="43"/>
  <c r="U49" i="43"/>
  <c r="V46" i="43"/>
  <c r="V44" i="43"/>
  <c r="P217" i="43"/>
  <c r="V215" i="43"/>
  <c r="M217" i="43"/>
  <c r="J217" i="43"/>
  <c r="G217" i="43"/>
  <c r="T217" i="43"/>
  <c r="V214" i="43"/>
  <c r="V213" i="43"/>
  <c r="D217" i="43"/>
  <c r="U217" i="43"/>
  <c r="V212" i="43"/>
  <c r="P37" i="43"/>
  <c r="M37" i="43"/>
  <c r="V33" i="43"/>
  <c r="J37" i="43"/>
  <c r="G37" i="43"/>
  <c r="V36" i="43"/>
  <c r="V35" i="43"/>
  <c r="V34" i="43"/>
  <c r="D37" i="43"/>
  <c r="U37" i="43"/>
  <c r="V32" i="43"/>
  <c r="V31" i="43"/>
  <c r="AA84" i="38"/>
  <c r="P253" i="43"/>
  <c r="V251" i="43"/>
  <c r="M253" i="43"/>
  <c r="U253" i="43"/>
  <c r="V248" i="43"/>
  <c r="J253" i="43"/>
  <c r="G253" i="43"/>
  <c r="D253" i="43"/>
  <c r="U84" i="38"/>
  <c r="H188" i="30"/>
  <c r="Q188" i="30"/>
  <c r="R188" i="30"/>
  <c r="S188" i="30"/>
  <c r="T180" i="30"/>
  <c r="T14" i="30"/>
  <c r="T12" i="30"/>
  <c r="T10" i="30"/>
  <c r="T15" i="30"/>
  <c r="T13" i="30"/>
  <c r="T11" i="30"/>
  <c r="R16" i="30"/>
  <c r="P12" i="43"/>
  <c r="H14" i="46"/>
  <c r="T293" i="30"/>
  <c r="T295" i="30"/>
  <c r="M191" i="57"/>
  <c r="G191" i="57"/>
  <c r="U191" i="57"/>
  <c r="Z191" i="57" s="1"/>
  <c r="J145" i="43"/>
  <c r="V141" i="43"/>
  <c r="D145" i="43"/>
  <c r="U145" i="43"/>
  <c r="V140" i="43"/>
  <c r="H102" i="30"/>
  <c r="S102" i="30"/>
  <c r="R102" i="30"/>
  <c r="Q102" i="30"/>
  <c r="M145" i="43"/>
  <c r="G145" i="43"/>
  <c r="T145" i="43"/>
  <c r="V95" i="43"/>
  <c r="V94" i="43"/>
  <c r="T97" i="43"/>
  <c r="V93" i="43"/>
  <c r="U97" i="43"/>
  <c r="V92" i="43"/>
  <c r="T54" i="30"/>
  <c r="T258" i="30"/>
  <c r="T261" i="30"/>
  <c r="AU388" i="30" s="1"/>
  <c r="T255" i="30"/>
  <c r="T71" i="30"/>
  <c r="T66" i="30"/>
  <c r="T69" i="30"/>
  <c r="R371" i="57"/>
  <c r="V105" i="43"/>
  <c r="P109" i="43"/>
  <c r="M109" i="43"/>
  <c r="V106" i="43"/>
  <c r="J109" i="43"/>
  <c r="G109" i="43"/>
  <c r="U109" i="43"/>
  <c r="V104" i="43"/>
  <c r="D109" i="43"/>
  <c r="V202" i="43"/>
  <c r="M205" i="43"/>
  <c r="J205" i="43"/>
  <c r="G205" i="43"/>
  <c r="D205" i="43"/>
  <c r="U205" i="43"/>
  <c r="V200" i="43"/>
  <c r="AO21" i="38"/>
  <c r="D84" i="38"/>
  <c r="AO24" i="38"/>
  <c r="P241" i="43"/>
  <c r="M241" i="43"/>
  <c r="V239" i="43"/>
  <c r="J241" i="43"/>
  <c r="V238" i="43"/>
  <c r="V237" i="43"/>
  <c r="U241" i="43"/>
  <c r="V236" i="43"/>
  <c r="G241" i="43"/>
  <c r="T241" i="43"/>
  <c r="P25" i="43"/>
  <c r="M25" i="43"/>
  <c r="J25" i="43"/>
  <c r="G25" i="43"/>
  <c r="V23" i="43"/>
  <c r="V22" i="43"/>
  <c r="V21" i="43"/>
  <c r="U25" i="43"/>
  <c r="V20" i="43"/>
  <c r="T25" i="43"/>
  <c r="M49" i="43"/>
  <c r="G49" i="43"/>
  <c r="T49" i="43"/>
  <c r="AO26" i="38"/>
  <c r="M265" i="43"/>
  <c r="J265" i="43"/>
  <c r="V262" i="43"/>
  <c r="V261" i="43"/>
  <c r="U265" i="43"/>
  <c r="G265" i="43"/>
  <c r="T265" i="43"/>
  <c r="V260" i="43"/>
  <c r="S114" i="30"/>
  <c r="Q114" i="30"/>
  <c r="AO18" i="38"/>
  <c r="J169" i="43"/>
  <c r="V165" i="43"/>
  <c r="U169" i="43"/>
  <c r="V164" i="43"/>
  <c r="G169" i="43"/>
  <c r="T169" i="43"/>
  <c r="T194" i="30"/>
  <c r="T193" i="30"/>
  <c r="M12" i="43"/>
  <c r="J12" i="43"/>
  <c r="G12" i="43"/>
  <c r="D12" i="43"/>
  <c r="T230" i="30"/>
  <c r="T229" i="30"/>
  <c r="T227" i="30"/>
  <c r="S44" i="30"/>
  <c r="Q44" i="30"/>
  <c r="T41" i="30"/>
  <c r="T43" i="30"/>
  <c r="AN27" i="38"/>
  <c r="Q33" i="30"/>
  <c r="T31" i="30"/>
  <c r="S219" i="30"/>
  <c r="H219" i="30"/>
  <c r="R219" i="30"/>
  <c r="AJ84" i="38"/>
  <c r="AO23" i="38"/>
  <c r="M303" i="57"/>
  <c r="G303" i="57"/>
  <c r="U303" i="57"/>
  <c r="Z303" i="57" s="1"/>
  <c r="P229" i="43"/>
  <c r="M229" i="43"/>
  <c r="J229" i="43"/>
  <c r="G229" i="43"/>
  <c r="D229" i="43"/>
  <c r="Q214" i="30"/>
  <c r="H214" i="30"/>
  <c r="S214" i="30"/>
  <c r="T213" i="30"/>
  <c r="T212" i="30"/>
  <c r="T211" i="30"/>
  <c r="T210" i="30"/>
  <c r="T209" i="30"/>
  <c r="T208" i="30"/>
  <c r="T207" i="30"/>
  <c r="T206" i="30"/>
  <c r="T205" i="30"/>
  <c r="T204" i="30"/>
  <c r="R214" i="30"/>
  <c r="E214" i="30"/>
  <c r="T203" i="30"/>
  <c r="T202" i="30"/>
  <c r="T201" i="30"/>
  <c r="T200" i="30"/>
  <c r="T199" i="30"/>
  <c r="T198" i="30"/>
  <c r="T197" i="30"/>
  <c r="AI27" i="38"/>
  <c r="AF27" i="38"/>
  <c r="Z27" i="38"/>
  <c r="T27" i="38"/>
  <c r="J343" i="47"/>
  <c r="J342" i="47"/>
  <c r="J341" i="47"/>
  <c r="J340" i="47"/>
  <c r="J339" i="47"/>
  <c r="J338" i="47"/>
  <c r="AL27" i="38"/>
  <c r="AC27" i="38"/>
  <c r="W27" i="38"/>
  <c r="S84" i="38"/>
  <c r="Q27" i="38"/>
  <c r="N27" i="38"/>
  <c r="K27" i="38"/>
  <c r="H27" i="38"/>
  <c r="M255" i="57"/>
  <c r="G255" i="57"/>
  <c r="U255" i="57"/>
  <c r="Z255" i="57" s="1"/>
  <c r="P193" i="43"/>
  <c r="V192" i="43"/>
  <c r="J193" i="43"/>
  <c r="G193" i="43"/>
  <c r="V191" i="43"/>
  <c r="V190" i="43"/>
  <c r="V189" i="43"/>
  <c r="U193" i="43"/>
  <c r="V188" i="43"/>
  <c r="T193" i="43"/>
  <c r="D193" i="43"/>
  <c r="I101" i="35"/>
  <c r="I100" i="35"/>
  <c r="I50" i="35"/>
  <c r="I49" i="35"/>
  <c r="J345" i="47"/>
  <c r="J344" i="47"/>
  <c r="I345" i="47"/>
  <c r="I344" i="47"/>
  <c r="I343" i="47"/>
  <c r="I342" i="47"/>
  <c r="I341" i="47"/>
  <c r="I340" i="47"/>
  <c r="I339" i="47"/>
  <c r="I338" i="47"/>
  <c r="E27" i="38"/>
  <c r="O371" i="57"/>
  <c r="N371" i="57"/>
  <c r="L371" i="57"/>
  <c r="K371" i="57"/>
  <c r="I371" i="57"/>
  <c r="H371" i="57"/>
  <c r="F371" i="57"/>
  <c r="E371" i="57"/>
  <c r="C371" i="57"/>
  <c r="V177" i="43"/>
  <c r="M181" i="43"/>
  <c r="V178" i="43"/>
  <c r="J181" i="43"/>
  <c r="U181" i="43"/>
  <c r="V176" i="43"/>
  <c r="V175" i="43"/>
  <c r="J33" i="7"/>
  <c r="S242" i="30"/>
  <c r="O84" i="38"/>
  <c r="L84" i="38"/>
  <c r="I84" i="38"/>
  <c r="F84" i="38"/>
  <c r="C84" i="38"/>
  <c r="AK84" i="38"/>
  <c r="AH84" i="38"/>
  <c r="AE84" i="38"/>
  <c r="Y84" i="38"/>
  <c r="AG84" i="38"/>
  <c r="AB84" i="38"/>
  <c r="X84" i="38"/>
  <c r="V84" i="38"/>
  <c r="R84" i="38"/>
  <c r="P84" i="38"/>
  <c r="M84" i="38"/>
  <c r="J84" i="38"/>
  <c r="G84" i="38"/>
  <c r="G15" i="57"/>
  <c r="S15" i="57"/>
  <c r="U15" i="57"/>
  <c r="Z15" i="57" s="1"/>
  <c r="D239" i="57"/>
  <c r="J239" i="57"/>
  <c r="P239" i="57"/>
  <c r="T239" i="57"/>
  <c r="Y239" i="57" s="1"/>
  <c r="D271" i="57"/>
  <c r="J271" i="57"/>
  <c r="P271" i="57"/>
  <c r="T271" i="57"/>
  <c r="Y271" i="57" s="1"/>
  <c r="D303" i="57"/>
  <c r="J303" i="57"/>
  <c r="P303" i="57"/>
  <c r="T303" i="57"/>
  <c r="Y303" i="57" s="1"/>
  <c r="D335" i="57"/>
  <c r="J335" i="57"/>
  <c r="P335" i="57"/>
  <c r="T335" i="57"/>
  <c r="Y335" i="57" s="1"/>
  <c r="M15" i="57"/>
  <c r="J15" i="57"/>
  <c r="T15" i="57"/>
  <c r="T73" i="43"/>
  <c r="V91" i="43"/>
  <c r="T109" i="43"/>
  <c r="V139" i="43"/>
  <c r="T157" i="43"/>
  <c r="V163" i="43"/>
  <c r="T181" i="43"/>
  <c r="V187" i="43"/>
  <c r="T205" i="43"/>
  <c r="V211" i="43"/>
  <c r="T229" i="43"/>
  <c r="V235" i="43"/>
  <c r="T253" i="43"/>
  <c r="V259" i="43"/>
  <c r="V19" i="43"/>
  <c r="T37" i="43"/>
  <c r="V43" i="43"/>
  <c r="L16" i="7"/>
  <c r="R16" i="7"/>
  <c r="X16" i="7"/>
  <c r="Z16" i="7"/>
  <c r="AA15" i="7"/>
  <c r="Y13" i="57" s="1"/>
  <c r="AA14" i="7"/>
  <c r="Y12" i="57" s="1"/>
  <c r="AA13" i="7"/>
  <c r="Y11" i="57" s="1"/>
  <c r="AA12" i="7"/>
  <c r="Y10" i="57" s="1"/>
  <c r="AA11" i="7"/>
  <c r="Y9" i="57" s="1"/>
  <c r="AA10" i="7"/>
  <c r="Y8" i="57" s="1"/>
  <c r="AA9" i="7"/>
  <c r="Y7" i="57" s="1"/>
  <c r="I16" i="7"/>
  <c r="O16" i="7"/>
  <c r="U16" i="7"/>
  <c r="Y16" i="7"/>
  <c r="AA8" i="7"/>
  <c r="Y6" i="57" s="1"/>
  <c r="C231" i="44"/>
  <c r="D231" i="44"/>
  <c r="F231" i="44"/>
  <c r="G231" i="44"/>
  <c r="I231" i="44"/>
  <c r="J231" i="44"/>
  <c r="C232" i="44"/>
  <c r="D232" i="44"/>
  <c r="F232" i="44"/>
  <c r="G232" i="44"/>
  <c r="I232" i="44"/>
  <c r="J232" i="44"/>
  <c r="C233" i="44"/>
  <c r="D233" i="44"/>
  <c r="F233" i="44"/>
  <c r="G233" i="44"/>
  <c r="I233" i="44"/>
  <c r="J233" i="44"/>
  <c r="D230" i="44"/>
  <c r="F230" i="44"/>
  <c r="G230" i="44"/>
  <c r="I230" i="44"/>
  <c r="J230" i="44"/>
  <c r="C230" i="44"/>
  <c r="J223" i="44"/>
  <c r="I223" i="44"/>
  <c r="G223" i="44"/>
  <c r="F223" i="44"/>
  <c r="D223" i="44"/>
  <c r="C223" i="44"/>
  <c r="M222" i="44"/>
  <c r="L222" i="44"/>
  <c r="M221" i="44"/>
  <c r="L221" i="44"/>
  <c r="M220" i="44"/>
  <c r="L220" i="44"/>
  <c r="M219" i="44"/>
  <c r="L219" i="44"/>
  <c r="J213" i="44"/>
  <c r="I213" i="44"/>
  <c r="G213" i="44"/>
  <c r="F213" i="44"/>
  <c r="D213" i="44"/>
  <c r="C213" i="44"/>
  <c r="M212" i="44"/>
  <c r="L212" i="44"/>
  <c r="M211" i="44"/>
  <c r="L211" i="44"/>
  <c r="M210" i="44"/>
  <c r="L210" i="44"/>
  <c r="M209" i="44"/>
  <c r="L209" i="44"/>
  <c r="J203" i="44"/>
  <c r="I203" i="44"/>
  <c r="G203" i="44"/>
  <c r="F203" i="44"/>
  <c r="D203" i="44"/>
  <c r="C203" i="44"/>
  <c r="M202" i="44"/>
  <c r="L202" i="44"/>
  <c r="M201" i="44"/>
  <c r="L201" i="44"/>
  <c r="M200" i="44"/>
  <c r="L200" i="44"/>
  <c r="M199" i="44"/>
  <c r="L199" i="44"/>
  <c r="J193" i="44"/>
  <c r="I193" i="44"/>
  <c r="G193" i="44"/>
  <c r="F193" i="44"/>
  <c r="D193" i="44"/>
  <c r="C193" i="44"/>
  <c r="M192" i="44"/>
  <c r="L192" i="44"/>
  <c r="M191" i="44"/>
  <c r="L191" i="44"/>
  <c r="M190" i="44"/>
  <c r="L190" i="44"/>
  <c r="M189" i="44"/>
  <c r="L189" i="44"/>
  <c r="J183" i="44"/>
  <c r="I183" i="44"/>
  <c r="G183" i="44"/>
  <c r="F183" i="44"/>
  <c r="D183" i="44"/>
  <c r="C183" i="44"/>
  <c r="M182" i="44"/>
  <c r="L182" i="44"/>
  <c r="M181" i="44"/>
  <c r="L181" i="44"/>
  <c r="M180" i="44"/>
  <c r="L180" i="44"/>
  <c r="M179" i="44"/>
  <c r="L179" i="44"/>
  <c r="J173" i="44"/>
  <c r="I173" i="44"/>
  <c r="G173" i="44"/>
  <c r="F173" i="44"/>
  <c r="D173" i="44"/>
  <c r="C173" i="44"/>
  <c r="M172" i="44"/>
  <c r="L172" i="44"/>
  <c r="M171" i="44"/>
  <c r="L171" i="44"/>
  <c r="M170" i="44"/>
  <c r="L170" i="44"/>
  <c r="M169" i="44"/>
  <c r="L169" i="44"/>
  <c r="J163" i="44"/>
  <c r="I163" i="44"/>
  <c r="G163" i="44"/>
  <c r="F163" i="44"/>
  <c r="D163" i="44"/>
  <c r="C163" i="44"/>
  <c r="M162" i="44"/>
  <c r="L162" i="44"/>
  <c r="M161" i="44"/>
  <c r="L161" i="44"/>
  <c r="M160" i="44"/>
  <c r="L160" i="44"/>
  <c r="M159" i="44"/>
  <c r="L159" i="44"/>
  <c r="J153" i="44"/>
  <c r="I153" i="44"/>
  <c r="G153" i="44"/>
  <c r="F153" i="44"/>
  <c r="D153" i="44"/>
  <c r="C153" i="44"/>
  <c r="M152" i="44"/>
  <c r="L152" i="44"/>
  <c r="M151" i="44"/>
  <c r="L151" i="44"/>
  <c r="M150" i="44"/>
  <c r="L150" i="44"/>
  <c r="M149" i="44"/>
  <c r="L149" i="44"/>
  <c r="J143" i="44"/>
  <c r="I143" i="44"/>
  <c r="G143" i="44"/>
  <c r="F143" i="44"/>
  <c r="D143" i="44"/>
  <c r="C143" i="44"/>
  <c r="M142" i="44"/>
  <c r="L142" i="44"/>
  <c r="M141" i="44"/>
  <c r="L141" i="44"/>
  <c r="M140" i="44"/>
  <c r="L140" i="44"/>
  <c r="M139" i="44"/>
  <c r="L139" i="44"/>
  <c r="J133" i="44"/>
  <c r="I133" i="44"/>
  <c r="G133" i="44"/>
  <c r="F133" i="44"/>
  <c r="D133" i="44"/>
  <c r="C133" i="44"/>
  <c r="M132" i="44"/>
  <c r="L132" i="44"/>
  <c r="M131" i="44"/>
  <c r="L131" i="44"/>
  <c r="M130" i="44"/>
  <c r="L130" i="44"/>
  <c r="M129" i="44"/>
  <c r="L129" i="44"/>
  <c r="J123" i="44"/>
  <c r="I123" i="44"/>
  <c r="G123" i="44"/>
  <c r="F123" i="44"/>
  <c r="D123" i="44"/>
  <c r="C123" i="44"/>
  <c r="M122" i="44"/>
  <c r="L122" i="44"/>
  <c r="K122" i="44"/>
  <c r="M121" i="44"/>
  <c r="L121" i="44"/>
  <c r="K121" i="44"/>
  <c r="M120" i="44"/>
  <c r="L120" i="44"/>
  <c r="K120" i="44"/>
  <c r="M119" i="44"/>
  <c r="L119" i="44"/>
  <c r="K119" i="44"/>
  <c r="J113" i="44"/>
  <c r="I113" i="44"/>
  <c r="G113" i="44"/>
  <c r="F113" i="44"/>
  <c r="D113" i="44"/>
  <c r="C113" i="44"/>
  <c r="M112" i="44"/>
  <c r="L112" i="44"/>
  <c r="M111" i="44"/>
  <c r="L111" i="44"/>
  <c r="M110" i="44"/>
  <c r="L110" i="44"/>
  <c r="M109" i="44"/>
  <c r="L109" i="44"/>
  <c r="C103" i="44"/>
  <c r="M102" i="44"/>
  <c r="L102" i="44"/>
  <c r="M101" i="44"/>
  <c r="L101" i="44"/>
  <c r="M100" i="44"/>
  <c r="L100" i="44"/>
  <c r="M99" i="44"/>
  <c r="L99" i="44"/>
  <c r="J93" i="44"/>
  <c r="I93" i="44"/>
  <c r="G93" i="44"/>
  <c r="F93" i="44"/>
  <c r="D93" i="44"/>
  <c r="C93" i="44"/>
  <c r="M92" i="44"/>
  <c r="L92" i="44"/>
  <c r="M91" i="44"/>
  <c r="L91" i="44"/>
  <c r="M90" i="44"/>
  <c r="L90" i="44"/>
  <c r="M89" i="44"/>
  <c r="L89" i="44"/>
  <c r="J83" i="44"/>
  <c r="I83" i="44"/>
  <c r="G83" i="44"/>
  <c r="F83" i="44"/>
  <c r="D83" i="44"/>
  <c r="C83" i="44"/>
  <c r="M82" i="44"/>
  <c r="L82" i="44"/>
  <c r="M81" i="44"/>
  <c r="L81" i="44"/>
  <c r="M80" i="44"/>
  <c r="L80" i="44"/>
  <c r="M79" i="44"/>
  <c r="L79" i="44"/>
  <c r="J73" i="44"/>
  <c r="I73" i="44"/>
  <c r="G73" i="44"/>
  <c r="F73" i="44"/>
  <c r="D73" i="44"/>
  <c r="C73" i="44"/>
  <c r="M72" i="44"/>
  <c r="L72" i="44"/>
  <c r="M71" i="44"/>
  <c r="L71" i="44"/>
  <c r="M70" i="44"/>
  <c r="L70" i="44"/>
  <c r="M69" i="44"/>
  <c r="L69" i="44"/>
  <c r="J63" i="44"/>
  <c r="I63" i="44"/>
  <c r="G63" i="44"/>
  <c r="F63" i="44"/>
  <c r="D63" i="44"/>
  <c r="C63" i="44"/>
  <c r="M62" i="44"/>
  <c r="L62" i="44"/>
  <c r="M61" i="44"/>
  <c r="L61" i="44"/>
  <c r="M60" i="44"/>
  <c r="L60" i="44"/>
  <c r="M59" i="44"/>
  <c r="L59" i="44"/>
  <c r="J53" i="44"/>
  <c r="I53" i="44"/>
  <c r="G53" i="44"/>
  <c r="F53" i="44"/>
  <c r="D53" i="44"/>
  <c r="C53" i="44"/>
  <c r="M52" i="44"/>
  <c r="L52" i="44"/>
  <c r="M51" i="44"/>
  <c r="L51" i="44"/>
  <c r="M50" i="44"/>
  <c r="L50" i="44"/>
  <c r="M49" i="44"/>
  <c r="L49" i="44"/>
  <c r="J43" i="44"/>
  <c r="I43" i="44"/>
  <c r="G43" i="44"/>
  <c r="F43" i="44"/>
  <c r="D43" i="44"/>
  <c r="C43" i="44"/>
  <c r="M42" i="44"/>
  <c r="L42" i="44"/>
  <c r="M41" i="44"/>
  <c r="L41" i="44"/>
  <c r="M40" i="44"/>
  <c r="L40" i="44"/>
  <c r="M39" i="44"/>
  <c r="L39" i="44"/>
  <c r="J32" i="44"/>
  <c r="I32" i="44"/>
  <c r="G32" i="44"/>
  <c r="F32" i="44"/>
  <c r="D32" i="44"/>
  <c r="C32" i="44"/>
  <c r="M31" i="44"/>
  <c r="L31" i="44"/>
  <c r="M30" i="44"/>
  <c r="L30" i="44"/>
  <c r="M29" i="44"/>
  <c r="L29" i="44"/>
  <c r="M28" i="44"/>
  <c r="L28" i="44"/>
  <c r="J21" i="44"/>
  <c r="I21" i="44"/>
  <c r="G21" i="44"/>
  <c r="F21" i="44"/>
  <c r="D21" i="44"/>
  <c r="C21" i="44"/>
  <c r="M20" i="44"/>
  <c r="L20" i="44"/>
  <c r="M19" i="44"/>
  <c r="L19" i="44"/>
  <c r="M18" i="44"/>
  <c r="L18" i="44"/>
  <c r="M17" i="44"/>
  <c r="L17" i="44"/>
  <c r="D10" i="44"/>
  <c r="F10" i="44"/>
  <c r="G10" i="44"/>
  <c r="I10" i="44"/>
  <c r="J10" i="44"/>
  <c r="C10" i="44"/>
  <c r="M6" i="44"/>
  <c r="L6" i="44"/>
  <c r="K6" i="44"/>
  <c r="H6" i="44"/>
  <c r="E6" i="44"/>
  <c r="C234" i="44" l="1"/>
  <c r="J234" i="44"/>
  <c r="L103" i="44"/>
  <c r="G234" i="44"/>
  <c r="D234" i="44"/>
  <c r="I234" i="44"/>
  <c r="M103" i="44"/>
  <c r="F234" i="44"/>
  <c r="J346" i="47"/>
  <c r="D368" i="57"/>
  <c r="V368" i="57"/>
  <c r="H17" i="7"/>
  <c r="K113" i="7"/>
  <c r="N113" i="7"/>
  <c r="Q113" i="7"/>
  <c r="G17" i="7"/>
  <c r="P113" i="7"/>
  <c r="J113" i="7"/>
  <c r="M113" i="7"/>
  <c r="K337" i="47"/>
  <c r="T50" i="30"/>
  <c r="K341" i="47"/>
  <c r="V49" i="43"/>
  <c r="N192" i="44"/>
  <c r="N212" i="44"/>
  <c r="V169" i="43"/>
  <c r="N20" i="44"/>
  <c r="N70" i="44"/>
  <c r="N82" i="44"/>
  <c r="N110" i="44"/>
  <c r="N122" i="44"/>
  <c r="N142" i="44"/>
  <c r="N150" i="44"/>
  <c r="N162" i="44"/>
  <c r="N182" i="44"/>
  <c r="N190" i="44"/>
  <c r="N202" i="44"/>
  <c r="N222" i="44"/>
  <c r="V207" i="57"/>
  <c r="N141" i="44"/>
  <c r="V351" i="57"/>
  <c r="V47" i="57"/>
  <c r="V111" i="57"/>
  <c r="N200" i="44"/>
  <c r="N220" i="44"/>
  <c r="V217" i="43"/>
  <c r="T33" i="30"/>
  <c r="N161" i="44"/>
  <c r="V223" i="57"/>
  <c r="V73" i="43"/>
  <c r="M21" i="44"/>
  <c r="N18" i="44"/>
  <c r="K32" i="44"/>
  <c r="N31" i="44"/>
  <c r="N52" i="44"/>
  <c r="M83" i="44"/>
  <c r="N80" i="44"/>
  <c r="N92" i="44"/>
  <c r="E123" i="44"/>
  <c r="M123" i="44"/>
  <c r="N120" i="44"/>
  <c r="K133" i="44"/>
  <c r="N132" i="44"/>
  <c r="E143" i="44"/>
  <c r="M143" i="44"/>
  <c r="N140" i="44"/>
  <c r="K153" i="44"/>
  <c r="N152" i="44"/>
  <c r="E163" i="44"/>
  <c r="M163" i="44"/>
  <c r="N160" i="44"/>
  <c r="K173" i="44"/>
  <c r="N172" i="44"/>
  <c r="M183" i="44"/>
  <c r="N180" i="44"/>
  <c r="M203" i="44"/>
  <c r="K213" i="44"/>
  <c r="M223" i="44"/>
  <c r="V157" i="43"/>
  <c r="N130" i="44"/>
  <c r="AO27" i="38"/>
  <c r="V109" i="43"/>
  <c r="E203" i="44"/>
  <c r="L133" i="44"/>
  <c r="L153" i="44"/>
  <c r="L173" i="44"/>
  <c r="L193" i="44"/>
  <c r="L213" i="44"/>
  <c r="E49" i="7"/>
  <c r="D49" i="7"/>
  <c r="K21" i="44"/>
  <c r="K43" i="44"/>
  <c r="E53" i="44"/>
  <c r="E73" i="44"/>
  <c r="K123" i="44"/>
  <c r="E133" i="44"/>
  <c r="L21" i="44"/>
  <c r="N30" i="44"/>
  <c r="L43" i="44"/>
  <c r="L83" i="44"/>
  <c r="H93" i="44"/>
  <c r="L123" i="44"/>
  <c r="H133" i="44"/>
  <c r="L53" i="44"/>
  <c r="L93" i="44"/>
  <c r="L113" i="44"/>
  <c r="M53" i="44"/>
  <c r="M73" i="44"/>
  <c r="K83" i="44"/>
  <c r="E113" i="44"/>
  <c r="M133" i="44"/>
  <c r="V229" i="43"/>
  <c r="N131" i="44"/>
  <c r="L143" i="44"/>
  <c r="H173" i="44"/>
  <c r="N171" i="44"/>
  <c r="L183" i="44"/>
  <c r="N211" i="44"/>
  <c r="L223" i="44"/>
  <c r="V25" i="43"/>
  <c r="V287" i="57"/>
  <c r="K343" i="47"/>
  <c r="V205" i="43"/>
  <c r="K143" i="44"/>
  <c r="M153" i="44"/>
  <c r="K163" i="44"/>
  <c r="E173" i="44"/>
  <c r="M173" i="44"/>
  <c r="N170" i="44"/>
  <c r="K183" i="44"/>
  <c r="M193" i="44"/>
  <c r="K203" i="44"/>
  <c r="E213" i="44"/>
  <c r="M213" i="44"/>
  <c r="N210" i="44"/>
  <c r="K223" i="44"/>
  <c r="V241" i="43"/>
  <c r="V145" i="43"/>
  <c r="V319" i="57"/>
  <c r="T188" i="30"/>
  <c r="V253" i="43"/>
  <c r="V63" i="57"/>
  <c r="N41" i="44"/>
  <c r="E43" i="44"/>
  <c r="L32" i="44"/>
  <c r="AA33" i="7"/>
  <c r="V37" i="43"/>
  <c r="E17" i="7"/>
  <c r="AA16" i="7"/>
  <c r="K344" i="47"/>
  <c r="H123" i="44"/>
  <c r="N121" i="44"/>
  <c r="H83" i="44"/>
  <c r="N81" i="44"/>
  <c r="E83" i="44"/>
  <c r="V97" i="43"/>
  <c r="V127" i="57"/>
  <c r="V143" i="57"/>
  <c r="K93" i="44"/>
  <c r="M93" i="44"/>
  <c r="N91" i="44"/>
  <c r="N90" i="44"/>
  <c r="E93" i="44"/>
  <c r="H183" i="44"/>
  <c r="N181" i="44"/>
  <c r="E183" i="44"/>
  <c r="N40" i="44"/>
  <c r="H43" i="44"/>
  <c r="K345" i="47"/>
  <c r="H203" i="44"/>
  <c r="N201" i="44"/>
  <c r="L203" i="44"/>
  <c r="K338" i="47"/>
  <c r="M43" i="44"/>
  <c r="N42" i="44"/>
  <c r="N6" i="44"/>
  <c r="H213" i="44"/>
  <c r="V265" i="43"/>
  <c r="H223" i="44"/>
  <c r="N221" i="44"/>
  <c r="E223" i="44"/>
  <c r="K342" i="47"/>
  <c r="H143" i="44"/>
  <c r="E21" i="44"/>
  <c r="H21" i="44"/>
  <c r="N19" i="44"/>
  <c r="T44" i="30"/>
  <c r="K63" i="44"/>
  <c r="H63" i="44"/>
  <c r="N62" i="44"/>
  <c r="N61" i="44"/>
  <c r="M63" i="44"/>
  <c r="N60" i="44"/>
  <c r="L63" i="44"/>
  <c r="E63" i="44"/>
  <c r="K340" i="47"/>
  <c r="E193" i="44"/>
  <c r="K193" i="44"/>
  <c r="H193" i="44"/>
  <c r="N191" i="44"/>
  <c r="T214" i="30"/>
  <c r="F49" i="7"/>
  <c r="M32" i="44"/>
  <c r="N29" i="44"/>
  <c r="H32" i="44"/>
  <c r="E32" i="44"/>
  <c r="K339" i="47"/>
  <c r="V255" i="57"/>
  <c r="V193" i="43"/>
  <c r="H163" i="44"/>
  <c r="L163" i="44"/>
  <c r="V181" i="43"/>
  <c r="H153" i="44"/>
  <c r="N151" i="44"/>
  <c r="E153" i="44"/>
  <c r="Z33" i="7"/>
  <c r="Q33" i="7"/>
  <c r="W33" i="7"/>
  <c r="E33" i="7"/>
  <c r="H33" i="7"/>
  <c r="N33" i="7"/>
  <c r="T33" i="7"/>
  <c r="K33" i="7"/>
  <c r="D33" i="7"/>
  <c r="X33" i="7"/>
  <c r="F33" i="7"/>
  <c r="Y33" i="7"/>
  <c r="P33" i="7"/>
  <c r="V33" i="7"/>
  <c r="G33" i="7"/>
  <c r="M33" i="7"/>
  <c r="S33" i="7"/>
  <c r="V303" i="57"/>
  <c r="V239" i="57"/>
  <c r="V191" i="57"/>
  <c r="V335" i="57"/>
  <c r="V271" i="57"/>
  <c r="V15" i="57"/>
  <c r="K53" i="44"/>
  <c r="H53" i="44"/>
  <c r="N51" i="44"/>
  <c r="N50" i="44"/>
  <c r="M113" i="44"/>
  <c r="N112" i="44"/>
  <c r="K113" i="44"/>
  <c r="H113" i="44"/>
  <c r="N111" i="44"/>
  <c r="K73" i="44"/>
  <c r="H73" i="44"/>
  <c r="L73" i="44"/>
  <c r="N72" i="44"/>
  <c r="N71" i="44"/>
  <c r="N101" i="44"/>
  <c r="K230" i="44"/>
  <c r="H230" i="44"/>
  <c r="N102" i="44"/>
  <c r="N100" i="44"/>
  <c r="M230" i="44"/>
  <c r="E230" i="44"/>
  <c r="L230" i="44"/>
  <c r="N119" i="44"/>
  <c r="N129" i="44"/>
  <c r="N139" i="44"/>
  <c r="N149" i="44"/>
  <c r="N159" i="44"/>
  <c r="N169" i="44"/>
  <c r="N179" i="44"/>
  <c r="N189" i="44"/>
  <c r="N199" i="44"/>
  <c r="N209" i="44"/>
  <c r="N219" i="44"/>
  <c r="N89" i="44"/>
  <c r="N99" i="44"/>
  <c r="N109" i="44"/>
  <c r="N59" i="44"/>
  <c r="N69" i="44"/>
  <c r="N79" i="44"/>
  <c r="N17" i="44"/>
  <c r="N28" i="44"/>
  <c r="N39" i="44"/>
  <c r="N49" i="44"/>
  <c r="C64" i="42"/>
  <c r="D64" i="42"/>
  <c r="F64" i="42"/>
  <c r="G64" i="42"/>
  <c r="I64" i="42"/>
  <c r="J64" i="42"/>
  <c r="L64" i="42"/>
  <c r="M64" i="42"/>
  <c r="O64" i="42"/>
  <c r="P64" i="42"/>
  <c r="R64" i="42"/>
  <c r="S64" i="42"/>
  <c r="U64" i="42"/>
  <c r="V64" i="42"/>
  <c r="X64" i="42"/>
  <c r="Y64" i="42"/>
  <c r="AA64" i="42"/>
  <c r="AB64" i="42"/>
  <c r="AD64" i="42"/>
  <c r="AE64" i="42"/>
  <c r="AG64" i="42"/>
  <c r="AH64" i="42"/>
  <c r="AJ64" i="42"/>
  <c r="AK64" i="42"/>
  <c r="C65" i="42"/>
  <c r="D65" i="42"/>
  <c r="F65" i="42"/>
  <c r="G65" i="42"/>
  <c r="I65" i="42"/>
  <c r="J65" i="42"/>
  <c r="L65" i="42"/>
  <c r="M65" i="42"/>
  <c r="O65" i="42"/>
  <c r="P65" i="42"/>
  <c r="R65" i="42"/>
  <c r="S65" i="42"/>
  <c r="U65" i="42"/>
  <c r="V65" i="42"/>
  <c r="X65" i="42"/>
  <c r="Y65" i="42"/>
  <c r="AA65" i="42"/>
  <c r="AB65" i="42"/>
  <c r="AD65" i="42"/>
  <c r="AE65" i="42"/>
  <c r="AG65" i="42"/>
  <c r="AH65" i="42"/>
  <c r="AJ65" i="42"/>
  <c r="AK65" i="42"/>
  <c r="C66" i="42"/>
  <c r="D66" i="42"/>
  <c r="F66" i="42"/>
  <c r="G66" i="42"/>
  <c r="I66" i="42"/>
  <c r="J66" i="42"/>
  <c r="L66" i="42"/>
  <c r="M66" i="42"/>
  <c r="O66" i="42"/>
  <c r="P66" i="42"/>
  <c r="R66" i="42"/>
  <c r="S66" i="42"/>
  <c r="U66" i="42"/>
  <c r="V66" i="42"/>
  <c r="X66" i="42"/>
  <c r="Y66" i="42"/>
  <c r="AA66" i="42"/>
  <c r="AB66" i="42"/>
  <c r="AD66" i="42"/>
  <c r="AE66" i="42"/>
  <c r="AG66" i="42"/>
  <c r="AH66" i="42"/>
  <c r="AJ66" i="42"/>
  <c r="AK66" i="42"/>
  <c r="C67" i="42"/>
  <c r="D67" i="42"/>
  <c r="F67" i="42"/>
  <c r="G67" i="42"/>
  <c r="I67" i="42"/>
  <c r="J67" i="42"/>
  <c r="L67" i="42"/>
  <c r="M67" i="42"/>
  <c r="O67" i="42"/>
  <c r="P67" i="42"/>
  <c r="R67" i="42"/>
  <c r="S67" i="42"/>
  <c r="U67" i="42"/>
  <c r="V67" i="42"/>
  <c r="X67" i="42"/>
  <c r="Y67" i="42"/>
  <c r="AA67" i="42"/>
  <c r="AB67" i="42"/>
  <c r="AD67" i="42"/>
  <c r="AE67" i="42"/>
  <c r="AG67" i="42"/>
  <c r="AH67" i="42"/>
  <c r="AJ67" i="42"/>
  <c r="AK67" i="42"/>
  <c r="C68" i="42"/>
  <c r="D68" i="42"/>
  <c r="F68" i="42"/>
  <c r="G68" i="42"/>
  <c r="I68" i="42"/>
  <c r="J68" i="42"/>
  <c r="L68" i="42"/>
  <c r="M68" i="42"/>
  <c r="O68" i="42"/>
  <c r="P68" i="42"/>
  <c r="R68" i="42"/>
  <c r="S68" i="42"/>
  <c r="U68" i="42"/>
  <c r="V68" i="42"/>
  <c r="X68" i="42"/>
  <c r="Y68" i="42"/>
  <c r="AA68" i="42"/>
  <c r="AB68" i="42"/>
  <c r="AD68" i="42"/>
  <c r="AE68" i="42"/>
  <c r="AG68" i="42"/>
  <c r="AH68" i="42"/>
  <c r="AJ68" i="42"/>
  <c r="AK68" i="42"/>
  <c r="C69" i="42"/>
  <c r="D69" i="42"/>
  <c r="F69" i="42"/>
  <c r="G69" i="42"/>
  <c r="I69" i="42"/>
  <c r="J69" i="42"/>
  <c r="L69" i="42"/>
  <c r="M69" i="42"/>
  <c r="O69" i="42"/>
  <c r="P69" i="42"/>
  <c r="R69" i="42"/>
  <c r="S69" i="42"/>
  <c r="U69" i="42"/>
  <c r="V69" i="42"/>
  <c r="X69" i="42"/>
  <c r="Y69" i="42"/>
  <c r="AA69" i="42"/>
  <c r="AB69" i="42"/>
  <c r="AD69" i="42"/>
  <c r="AE69" i="42"/>
  <c r="AG69" i="42"/>
  <c r="AH69" i="42"/>
  <c r="AJ69" i="42"/>
  <c r="AK69" i="42"/>
  <c r="C70" i="42"/>
  <c r="D70" i="42"/>
  <c r="F70" i="42"/>
  <c r="G70" i="42"/>
  <c r="I70" i="42"/>
  <c r="J70" i="42"/>
  <c r="L70" i="42"/>
  <c r="M70" i="42"/>
  <c r="O70" i="42"/>
  <c r="P70" i="42"/>
  <c r="R70" i="42"/>
  <c r="S70" i="42"/>
  <c r="U70" i="42"/>
  <c r="V70" i="42"/>
  <c r="X70" i="42"/>
  <c r="Y70" i="42"/>
  <c r="AA70" i="42"/>
  <c r="AB70" i="42"/>
  <c r="AD70" i="42"/>
  <c r="AE70" i="42"/>
  <c r="AG70" i="42"/>
  <c r="AH70" i="42"/>
  <c r="AJ70" i="42"/>
  <c r="AK70" i="42"/>
  <c r="C71" i="42"/>
  <c r="D71" i="42"/>
  <c r="F71" i="42"/>
  <c r="G71" i="42"/>
  <c r="I71" i="42"/>
  <c r="J71" i="42"/>
  <c r="L71" i="42"/>
  <c r="M71" i="42"/>
  <c r="O71" i="42"/>
  <c r="P71" i="42"/>
  <c r="R71" i="42"/>
  <c r="S71" i="42"/>
  <c r="U71" i="42"/>
  <c r="V71" i="42"/>
  <c r="X71" i="42"/>
  <c r="Y71" i="42"/>
  <c r="AA71" i="42"/>
  <c r="AB71" i="42"/>
  <c r="AD71" i="42"/>
  <c r="AE71" i="42"/>
  <c r="AG71" i="42"/>
  <c r="AH71" i="42"/>
  <c r="AJ71" i="42"/>
  <c r="AK71" i="42"/>
  <c r="C72" i="42"/>
  <c r="D72" i="42"/>
  <c r="F72" i="42"/>
  <c r="G72" i="42"/>
  <c r="I72" i="42"/>
  <c r="J72" i="42"/>
  <c r="L72" i="42"/>
  <c r="M72" i="42"/>
  <c r="O72" i="42"/>
  <c r="P72" i="42"/>
  <c r="R72" i="42"/>
  <c r="S72" i="42"/>
  <c r="U72" i="42"/>
  <c r="V72" i="42"/>
  <c r="X72" i="42"/>
  <c r="Y72" i="42"/>
  <c r="AA72" i="42"/>
  <c r="AB72" i="42"/>
  <c r="AD72" i="42"/>
  <c r="AE72" i="42"/>
  <c r="AG72" i="42"/>
  <c r="AH72" i="42"/>
  <c r="AJ72" i="42"/>
  <c r="AK72" i="42"/>
  <c r="C73" i="42"/>
  <c r="D73" i="42"/>
  <c r="F73" i="42"/>
  <c r="G73" i="42"/>
  <c r="I73" i="42"/>
  <c r="J73" i="42"/>
  <c r="L73" i="42"/>
  <c r="M73" i="42"/>
  <c r="O73" i="42"/>
  <c r="P73" i="42"/>
  <c r="R73" i="42"/>
  <c r="S73" i="42"/>
  <c r="U73" i="42"/>
  <c r="V73" i="42"/>
  <c r="X73" i="42"/>
  <c r="Y73" i="42"/>
  <c r="AA73" i="42"/>
  <c r="AB73" i="42"/>
  <c r="AD73" i="42"/>
  <c r="AE73" i="42"/>
  <c r="AG73" i="42"/>
  <c r="AH73" i="42"/>
  <c r="AJ73" i="42"/>
  <c r="AK73" i="42"/>
  <c r="C74" i="42"/>
  <c r="D74" i="42"/>
  <c r="F74" i="42"/>
  <c r="G74" i="42"/>
  <c r="I74" i="42"/>
  <c r="J74" i="42"/>
  <c r="L74" i="42"/>
  <c r="M74" i="42"/>
  <c r="O74" i="42"/>
  <c r="P74" i="42"/>
  <c r="R74" i="42"/>
  <c r="S74" i="42"/>
  <c r="U74" i="42"/>
  <c r="V74" i="42"/>
  <c r="X74" i="42"/>
  <c r="Y74" i="42"/>
  <c r="AA74" i="42"/>
  <c r="AB74" i="42"/>
  <c r="AD74" i="42"/>
  <c r="AE74" i="42"/>
  <c r="AG74" i="42"/>
  <c r="AH74" i="42"/>
  <c r="AJ74" i="42"/>
  <c r="AK74" i="42"/>
  <c r="C75" i="42"/>
  <c r="D75" i="42"/>
  <c r="F75" i="42"/>
  <c r="G75" i="42"/>
  <c r="I75" i="42"/>
  <c r="J75" i="42"/>
  <c r="L75" i="42"/>
  <c r="M75" i="42"/>
  <c r="O75" i="42"/>
  <c r="P75" i="42"/>
  <c r="R75" i="42"/>
  <c r="S75" i="42"/>
  <c r="U75" i="42"/>
  <c r="V75" i="42"/>
  <c r="X75" i="42"/>
  <c r="Y75" i="42"/>
  <c r="AA75" i="42"/>
  <c r="AB75" i="42"/>
  <c r="AD75" i="42"/>
  <c r="AE75" i="42"/>
  <c r="AG75" i="42"/>
  <c r="AH75" i="42"/>
  <c r="AJ75" i="42"/>
  <c r="AK75" i="42"/>
  <c r="C76" i="42"/>
  <c r="D76" i="42"/>
  <c r="F76" i="42"/>
  <c r="G76" i="42"/>
  <c r="I76" i="42"/>
  <c r="J76" i="42"/>
  <c r="L76" i="42"/>
  <c r="M76" i="42"/>
  <c r="O76" i="42"/>
  <c r="P76" i="42"/>
  <c r="R76" i="42"/>
  <c r="S76" i="42"/>
  <c r="U76" i="42"/>
  <c r="V76" i="42"/>
  <c r="X76" i="42"/>
  <c r="Y76" i="42"/>
  <c r="AA76" i="42"/>
  <c r="AB76" i="42"/>
  <c r="AD76" i="42"/>
  <c r="AE76" i="42"/>
  <c r="AG76" i="42"/>
  <c r="AH76" i="42"/>
  <c r="AJ76" i="42"/>
  <c r="AK76" i="42"/>
  <c r="C77" i="42"/>
  <c r="D77" i="42"/>
  <c r="F77" i="42"/>
  <c r="G77" i="42"/>
  <c r="I77" i="42"/>
  <c r="J77" i="42"/>
  <c r="L77" i="42"/>
  <c r="M77" i="42"/>
  <c r="O77" i="42"/>
  <c r="P77" i="42"/>
  <c r="R77" i="42"/>
  <c r="S77" i="42"/>
  <c r="U77" i="42"/>
  <c r="V77" i="42"/>
  <c r="X77" i="42"/>
  <c r="Y77" i="42"/>
  <c r="AA77" i="42"/>
  <c r="AB77" i="42"/>
  <c r="AD77" i="42"/>
  <c r="AE77" i="42"/>
  <c r="AG77" i="42"/>
  <c r="AH77" i="42"/>
  <c r="AJ77" i="42"/>
  <c r="AK77" i="42"/>
  <c r="C78" i="42"/>
  <c r="D78" i="42"/>
  <c r="F78" i="42"/>
  <c r="G78" i="42"/>
  <c r="I78" i="42"/>
  <c r="J78" i="42"/>
  <c r="L78" i="42"/>
  <c r="M78" i="42"/>
  <c r="O78" i="42"/>
  <c r="P78" i="42"/>
  <c r="R78" i="42"/>
  <c r="S78" i="42"/>
  <c r="U78" i="42"/>
  <c r="V78" i="42"/>
  <c r="X78" i="42"/>
  <c r="Y78" i="42"/>
  <c r="AA78" i="42"/>
  <c r="AB78" i="42"/>
  <c r="AD78" i="42"/>
  <c r="AE78" i="42"/>
  <c r="AG78" i="42"/>
  <c r="AH78" i="42"/>
  <c r="AJ78" i="42"/>
  <c r="AK78" i="42"/>
  <c r="C79" i="42"/>
  <c r="D79" i="42"/>
  <c r="F79" i="42"/>
  <c r="G79" i="42"/>
  <c r="I79" i="42"/>
  <c r="J79" i="42"/>
  <c r="L79" i="42"/>
  <c r="M79" i="42"/>
  <c r="O79" i="42"/>
  <c r="P79" i="42"/>
  <c r="R79" i="42"/>
  <c r="S79" i="42"/>
  <c r="U79" i="42"/>
  <c r="V79" i="42"/>
  <c r="X79" i="42"/>
  <c r="Y79" i="42"/>
  <c r="AA79" i="42"/>
  <c r="AB79" i="42"/>
  <c r="AD79" i="42"/>
  <c r="AE79" i="42"/>
  <c r="AG79" i="42"/>
  <c r="AH79" i="42"/>
  <c r="AJ79" i="42"/>
  <c r="AK79" i="42"/>
  <c r="C80" i="42"/>
  <c r="D80" i="42"/>
  <c r="F80" i="42"/>
  <c r="G80" i="42"/>
  <c r="I80" i="42"/>
  <c r="J80" i="42"/>
  <c r="L80" i="42"/>
  <c r="M80" i="42"/>
  <c r="O80" i="42"/>
  <c r="P80" i="42"/>
  <c r="R80" i="42"/>
  <c r="S80" i="42"/>
  <c r="U80" i="42"/>
  <c r="V80" i="42"/>
  <c r="X80" i="42"/>
  <c r="Y80" i="42"/>
  <c r="AA80" i="42"/>
  <c r="AB80" i="42"/>
  <c r="AD80" i="42"/>
  <c r="AE80" i="42"/>
  <c r="AG80" i="42"/>
  <c r="AH80" i="42"/>
  <c r="AJ80" i="42"/>
  <c r="AK80" i="42"/>
  <c r="C81" i="42"/>
  <c r="D81" i="42"/>
  <c r="F81" i="42"/>
  <c r="G81" i="42"/>
  <c r="I81" i="42"/>
  <c r="J81" i="42"/>
  <c r="L81" i="42"/>
  <c r="M81" i="42"/>
  <c r="O81" i="42"/>
  <c r="P81" i="42"/>
  <c r="R81" i="42"/>
  <c r="S81" i="42"/>
  <c r="U81" i="42"/>
  <c r="V81" i="42"/>
  <c r="X81" i="42"/>
  <c r="Y81" i="42"/>
  <c r="AA81" i="42"/>
  <c r="AB81" i="42"/>
  <c r="AD81" i="42"/>
  <c r="AE81" i="42"/>
  <c r="AG81" i="42"/>
  <c r="AH81" i="42"/>
  <c r="AJ81" i="42"/>
  <c r="AK81" i="42"/>
  <c r="I82" i="42"/>
  <c r="J82" i="42"/>
  <c r="L82" i="42"/>
  <c r="M82" i="42"/>
  <c r="O82" i="42"/>
  <c r="P82" i="42"/>
  <c r="R82" i="42"/>
  <c r="S82" i="42"/>
  <c r="U82" i="42"/>
  <c r="V82" i="42"/>
  <c r="X82" i="42"/>
  <c r="Y82" i="42"/>
  <c r="AA82" i="42"/>
  <c r="AB82" i="42"/>
  <c r="AD82" i="42"/>
  <c r="AE82" i="42"/>
  <c r="AG82" i="42"/>
  <c r="AH82" i="42"/>
  <c r="AJ82" i="42"/>
  <c r="AK82" i="42"/>
  <c r="C83" i="42"/>
  <c r="D83" i="42"/>
  <c r="F83" i="42"/>
  <c r="G83" i="42"/>
  <c r="I83" i="42"/>
  <c r="J83" i="42"/>
  <c r="L83" i="42"/>
  <c r="M83" i="42"/>
  <c r="O83" i="42"/>
  <c r="P83" i="42"/>
  <c r="R83" i="42"/>
  <c r="S83" i="42"/>
  <c r="U83" i="42"/>
  <c r="V83" i="42"/>
  <c r="X83" i="42"/>
  <c r="Y83" i="42"/>
  <c r="AA83" i="42"/>
  <c r="AB83" i="42"/>
  <c r="AD83" i="42"/>
  <c r="AE83" i="42"/>
  <c r="AG83" i="42"/>
  <c r="AH83" i="42"/>
  <c r="AJ83" i="42"/>
  <c r="AK83" i="42"/>
  <c r="C84" i="42"/>
  <c r="D84" i="42"/>
  <c r="F84" i="42"/>
  <c r="G84" i="42"/>
  <c r="I84" i="42"/>
  <c r="J84" i="42"/>
  <c r="L84" i="42"/>
  <c r="M84" i="42"/>
  <c r="O84" i="42"/>
  <c r="P84" i="42"/>
  <c r="R84" i="42"/>
  <c r="S84" i="42"/>
  <c r="U84" i="42"/>
  <c r="V84" i="42"/>
  <c r="X84" i="42"/>
  <c r="Y84" i="42"/>
  <c r="AA84" i="42"/>
  <c r="AB84" i="42"/>
  <c r="AD84" i="42"/>
  <c r="AE84" i="42"/>
  <c r="AG84" i="42"/>
  <c r="AH84" i="42"/>
  <c r="AJ84" i="42"/>
  <c r="AK84" i="42"/>
  <c r="D63" i="42"/>
  <c r="F63" i="42"/>
  <c r="G63" i="42"/>
  <c r="I63" i="42"/>
  <c r="J63" i="42"/>
  <c r="L63" i="42"/>
  <c r="M63" i="42"/>
  <c r="O63" i="42"/>
  <c r="P63" i="42"/>
  <c r="R63" i="42"/>
  <c r="S63" i="42"/>
  <c r="U63" i="42"/>
  <c r="V63" i="42"/>
  <c r="X63" i="42"/>
  <c r="Y63" i="42"/>
  <c r="AA63" i="42"/>
  <c r="AB63" i="42"/>
  <c r="AD63" i="42"/>
  <c r="AE63" i="42"/>
  <c r="AG63" i="42"/>
  <c r="AH63" i="42"/>
  <c r="AJ63" i="42"/>
  <c r="AK63" i="42"/>
  <c r="C63" i="42"/>
  <c r="AM12" i="42"/>
  <c r="AN12" i="42"/>
  <c r="AN13" i="42"/>
  <c r="AM14" i="42"/>
  <c r="AN14" i="42"/>
  <c r="AM15" i="42"/>
  <c r="AN15" i="42"/>
  <c r="AM16" i="42"/>
  <c r="AN16" i="42"/>
  <c r="AM17" i="42"/>
  <c r="AN17" i="42"/>
  <c r="AM18" i="42"/>
  <c r="AN18" i="42"/>
  <c r="AM19" i="42"/>
  <c r="AN19" i="42"/>
  <c r="AM20" i="42"/>
  <c r="AN20" i="42"/>
  <c r="AM27" i="42"/>
  <c r="AN27" i="42"/>
  <c r="AL71" i="42"/>
  <c r="Q73" i="42"/>
  <c r="D57" i="42"/>
  <c r="F57" i="42"/>
  <c r="G57" i="42"/>
  <c r="I57" i="42"/>
  <c r="J57" i="42"/>
  <c r="L57" i="42"/>
  <c r="M57" i="42"/>
  <c r="O57" i="42"/>
  <c r="P57" i="42"/>
  <c r="R57" i="42"/>
  <c r="S57" i="42"/>
  <c r="U57" i="42"/>
  <c r="V57" i="42"/>
  <c r="X57" i="42"/>
  <c r="Y57" i="42"/>
  <c r="AA57" i="42"/>
  <c r="AB57" i="42"/>
  <c r="AD57" i="42"/>
  <c r="AE57" i="42"/>
  <c r="AG57" i="42"/>
  <c r="AH57" i="42"/>
  <c r="AJ57" i="42"/>
  <c r="AK57" i="42"/>
  <c r="C57" i="42"/>
  <c r="AL82" i="42"/>
  <c r="AL81" i="42"/>
  <c r="AL78" i="42"/>
  <c r="AL77" i="42"/>
  <c r="AL75" i="42"/>
  <c r="AL73" i="42"/>
  <c r="AL69" i="42"/>
  <c r="AL63" i="42"/>
  <c r="AI82" i="42"/>
  <c r="AI80" i="42"/>
  <c r="AI79" i="42"/>
  <c r="AI78" i="42"/>
  <c r="AI76" i="42"/>
  <c r="AI75" i="42"/>
  <c r="AI74" i="42"/>
  <c r="AI72" i="42"/>
  <c r="AI70" i="42"/>
  <c r="AI68" i="42"/>
  <c r="AI67" i="42"/>
  <c r="AI66" i="42"/>
  <c r="AI64" i="42"/>
  <c r="AF81" i="42"/>
  <c r="AF80" i="42"/>
  <c r="AF72" i="42"/>
  <c r="AF67" i="42"/>
  <c r="AF65" i="42"/>
  <c r="AF64" i="42"/>
  <c r="AC82" i="42"/>
  <c r="AC74" i="42"/>
  <c r="AC70" i="42"/>
  <c r="AC69" i="42"/>
  <c r="AC66" i="42"/>
  <c r="AC63" i="42"/>
  <c r="Z82" i="42"/>
  <c r="Z75" i="42"/>
  <c r="Z74" i="42"/>
  <c r="W82" i="42"/>
  <c r="W80" i="42"/>
  <c r="W79" i="42"/>
  <c r="W78" i="42"/>
  <c r="W76" i="42"/>
  <c r="W74" i="42"/>
  <c r="W72" i="42"/>
  <c r="W71" i="42"/>
  <c r="W70" i="42"/>
  <c r="W68" i="42"/>
  <c r="W67" i="42"/>
  <c r="W66" i="42"/>
  <c r="W64" i="42"/>
  <c r="T81" i="42"/>
  <c r="T80" i="42"/>
  <c r="T77" i="42"/>
  <c r="T73" i="42"/>
  <c r="T72" i="42"/>
  <c r="T69" i="42"/>
  <c r="T67" i="42"/>
  <c r="T65" i="42"/>
  <c r="Q82" i="42"/>
  <c r="Q81" i="42"/>
  <c r="Q79" i="42"/>
  <c r="Q76" i="42"/>
  <c r="Q75" i="42"/>
  <c r="Q68" i="42"/>
  <c r="Q67" i="42"/>
  <c r="Q64" i="42"/>
  <c r="Q63" i="42"/>
  <c r="N84" i="42"/>
  <c r="N81" i="42"/>
  <c r="N80" i="42"/>
  <c r="N76" i="42"/>
  <c r="N72" i="42"/>
  <c r="N69" i="42"/>
  <c r="N65" i="42"/>
  <c r="N64" i="42"/>
  <c r="N63" i="42"/>
  <c r="K75" i="42"/>
  <c r="K73" i="42"/>
  <c r="K72" i="42"/>
  <c r="K69" i="42"/>
  <c r="H84" i="42"/>
  <c r="H83" i="42"/>
  <c r="H80" i="42"/>
  <c r="H79" i="42"/>
  <c r="H76" i="42"/>
  <c r="H75" i="42"/>
  <c r="H72" i="42"/>
  <c r="H71" i="42"/>
  <c r="H68" i="42"/>
  <c r="H67" i="42"/>
  <c r="H64" i="42"/>
  <c r="E65" i="42"/>
  <c r="E69" i="42"/>
  <c r="E71" i="42"/>
  <c r="E73" i="42"/>
  <c r="E81" i="42"/>
  <c r="E83" i="42"/>
  <c r="D28" i="42"/>
  <c r="F28" i="42"/>
  <c r="G28" i="42"/>
  <c r="I28" i="42"/>
  <c r="J28" i="42"/>
  <c r="L28" i="42"/>
  <c r="M28" i="42"/>
  <c r="O28" i="42"/>
  <c r="P28" i="42"/>
  <c r="R28" i="42"/>
  <c r="S28" i="42"/>
  <c r="U28" i="42"/>
  <c r="V28" i="42"/>
  <c r="X28" i="42"/>
  <c r="Y28" i="42"/>
  <c r="AA28" i="42"/>
  <c r="AB28" i="42"/>
  <c r="AD28" i="42"/>
  <c r="AE28" i="42"/>
  <c r="AG28" i="42"/>
  <c r="AH28" i="42"/>
  <c r="AJ28" i="42"/>
  <c r="AK28" i="42"/>
  <c r="H130" i="58"/>
  <c r="I130" i="58"/>
  <c r="H131" i="58"/>
  <c r="I131" i="58"/>
  <c r="H132" i="58"/>
  <c r="I132" i="58"/>
  <c r="H133" i="58"/>
  <c r="I133" i="58"/>
  <c r="H134" i="58"/>
  <c r="I134" i="58"/>
  <c r="I129" i="58"/>
  <c r="H129" i="58"/>
  <c r="AI276" i="27"/>
  <c r="AI275" i="27"/>
  <c r="AI274" i="27"/>
  <c r="AI273" i="27"/>
  <c r="AI272" i="27"/>
  <c r="AI271" i="27"/>
  <c r="AI270" i="27"/>
  <c r="AI269" i="27"/>
  <c r="AI268" i="27"/>
  <c r="AI267" i="27"/>
  <c r="AI266" i="27"/>
  <c r="AI265" i="27"/>
  <c r="AI264" i="27"/>
  <c r="N103" i="44" l="1"/>
  <c r="H135" i="58"/>
  <c r="I135" i="58"/>
  <c r="K346" i="47"/>
  <c r="L113" i="7"/>
  <c r="O113" i="7"/>
  <c r="I17" i="7"/>
  <c r="Y15" i="57"/>
  <c r="N173" i="44"/>
  <c r="AO12" i="42"/>
  <c r="AO13" i="42"/>
  <c r="AF73" i="42"/>
  <c r="AC73" i="42"/>
  <c r="N73" i="42"/>
  <c r="AF77" i="42"/>
  <c r="E77" i="42"/>
  <c r="N203" i="44"/>
  <c r="E75" i="42"/>
  <c r="Q80" i="42"/>
  <c r="AF76" i="42"/>
  <c r="N213" i="44"/>
  <c r="AI83" i="42"/>
  <c r="W83" i="42"/>
  <c r="AC77" i="42"/>
  <c r="N77" i="42"/>
  <c r="AI71" i="42"/>
  <c r="AL70" i="42"/>
  <c r="Z70" i="42"/>
  <c r="N21" i="44"/>
  <c r="Z63" i="42"/>
  <c r="AI84" i="42"/>
  <c r="W84" i="42"/>
  <c r="E67" i="42"/>
  <c r="AL79" i="42"/>
  <c r="K79" i="42"/>
  <c r="AC78" i="42"/>
  <c r="AF69" i="42"/>
  <c r="AL65" i="42"/>
  <c r="AC65" i="42"/>
  <c r="K66" i="42"/>
  <c r="K70" i="42"/>
  <c r="K82" i="42"/>
  <c r="Z65" i="42"/>
  <c r="Z73" i="42"/>
  <c r="Z77" i="42"/>
  <c r="E84" i="42"/>
  <c r="E80" i="42"/>
  <c r="E76" i="42"/>
  <c r="E68" i="42"/>
  <c r="E64" i="42"/>
  <c r="N66" i="42"/>
  <c r="N70" i="42"/>
  <c r="N74" i="42"/>
  <c r="N78" i="42"/>
  <c r="N82" i="42"/>
  <c r="Z78" i="42"/>
  <c r="K78" i="42"/>
  <c r="AF84" i="42"/>
  <c r="T84" i="42"/>
  <c r="AF68" i="42"/>
  <c r="T68" i="42"/>
  <c r="Z81" i="42"/>
  <c r="N68" i="42"/>
  <c r="AL67" i="42"/>
  <c r="Z67" i="42"/>
  <c r="K67" i="42"/>
  <c r="K83" i="42"/>
  <c r="AL66" i="42"/>
  <c r="Z66" i="42"/>
  <c r="Q69" i="42"/>
  <c r="Q65" i="42"/>
  <c r="T64" i="42"/>
  <c r="AI278" i="27"/>
  <c r="Q72" i="42"/>
  <c r="E72" i="42"/>
  <c r="N153" i="44"/>
  <c r="Q77" i="42"/>
  <c r="N143" i="44"/>
  <c r="T76" i="42"/>
  <c r="J134" i="58"/>
  <c r="AO16" i="42"/>
  <c r="H69" i="42"/>
  <c r="H73" i="42"/>
  <c r="K63" i="42"/>
  <c r="W63" i="42"/>
  <c r="AC67" i="42"/>
  <c r="AI63" i="42"/>
  <c r="N163" i="44"/>
  <c r="I33" i="7"/>
  <c r="N67" i="42"/>
  <c r="W69" i="42"/>
  <c r="AL72" i="42"/>
  <c r="AL76" i="42"/>
  <c r="AL80" i="42"/>
  <c r="AL84" i="42"/>
  <c r="AN69" i="42"/>
  <c r="N32" i="44"/>
  <c r="N223" i="44"/>
  <c r="N183" i="44"/>
  <c r="L33" i="7"/>
  <c r="U33" i="7"/>
  <c r="R33" i="7"/>
  <c r="E82" i="42"/>
  <c r="E78" i="42"/>
  <c r="E74" i="42"/>
  <c r="E70" i="42"/>
  <c r="E66" i="42"/>
  <c r="Q66" i="42"/>
  <c r="Q70" i="42"/>
  <c r="Z64" i="42"/>
  <c r="Z68" i="42"/>
  <c r="Z72" i="42"/>
  <c r="Z76" i="42"/>
  <c r="Z80" i="42"/>
  <c r="Z84" i="42"/>
  <c r="AL64" i="42"/>
  <c r="AM73" i="42"/>
  <c r="O33" i="7"/>
  <c r="AO15" i="42"/>
  <c r="N63" i="44"/>
  <c r="J133" i="58"/>
  <c r="W73" i="42"/>
  <c r="AI69" i="42"/>
  <c r="AI73" i="42"/>
  <c r="AM72" i="42"/>
  <c r="AC72" i="42"/>
  <c r="AN73" i="42"/>
  <c r="AN67" i="42"/>
  <c r="N53" i="44"/>
  <c r="W75" i="42"/>
  <c r="AF57" i="42"/>
  <c r="Z79" i="42"/>
  <c r="E79" i="42"/>
  <c r="H81" i="42"/>
  <c r="AC71" i="42"/>
  <c r="AC83" i="42"/>
  <c r="J132" i="58"/>
  <c r="H66" i="42"/>
  <c r="H70" i="42"/>
  <c r="H74" i="42"/>
  <c r="H78" i="42"/>
  <c r="H82" i="42"/>
  <c r="K64" i="42"/>
  <c r="K68" i="42"/>
  <c r="K76" i="42"/>
  <c r="K80" i="42"/>
  <c r="K84" i="42"/>
  <c r="Q84" i="42"/>
  <c r="T66" i="42"/>
  <c r="T70" i="42"/>
  <c r="T74" i="42"/>
  <c r="T78" i="42"/>
  <c r="T82" i="42"/>
  <c r="AC64" i="42"/>
  <c r="AC76" i="42"/>
  <c r="AC80" i="42"/>
  <c r="AC84" i="42"/>
  <c r="AF66" i="42"/>
  <c r="AF70" i="42"/>
  <c r="AF74" i="42"/>
  <c r="AF78" i="42"/>
  <c r="AF82" i="42"/>
  <c r="AN72" i="42"/>
  <c r="N83" i="44"/>
  <c r="N123" i="44"/>
  <c r="H65" i="42"/>
  <c r="H77" i="42"/>
  <c r="Q83" i="42"/>
  <c r="AC79" i="42"/>
  <c r="Z69" i="42"/>
  <c r="AM67" i="42"/>
  <c r="N113" i="44"/>
  <c r="N133" i="44"/>
  <c r="H63" i="42"/>
  <c r="K65" i="42"/>
  <c r="K77" i="42"/>
  <c r="K81" i="42"/>
  <c r="N71" i="42"/>
  <c r="N75" i="42"/>
  <c r="N83" i="42"/>
  <c r="T63" i="42"/>
  <c r="T71" i="42"/>
  <c r="T79" i="42"/>
  <c r="T83" i="42"/>
  <c r="W65" i="42"/>
  <c r="W77" i="42"/>
  <c r="W81" i="42"/>
  <c r="AF63" i="42"/>
  <c r="AF75" i="42"/>
  <c r="AF79" i="42"/>
  <c r="AF83" i="42"/>
  <c r="AI65" i="42"/>
  <c r="AI77" i="42"/>
  <c r="AI81" i="42"/>
  <c r="N43" i="44"/>
  <c r="N73" i="44"/>
  <c r="N93" i="44"/>
  <c r="N193" i="44"/>
  <c r="AN80" i="42"/>
  <c r="AM80" i="42"/>
  <c r="AC75" i="42"/>
  <c r="T75" i="42"/>
  <c r="AM75" i="42"/>
  <c r="AO18" i="42"/>
  <c r="AN75" i="42"/>
  <c r="AM63" i="42"/>
  <c r="AN63" i="42"/>
  <c r="AL74" i="42"/>
  <c r="Q74" i="42"/>
  <c r="K74" i="42"/>
  <c r="AN74" i="42"/>
  <c r="AM74" i="42"/>
  <c r="AO17" i="42"/>
  <c r="E57" i="42"/>
  <c r="AN70" i="42"/>
  <c r="AM70" i="42"/>
  <c r="AF71" i="42"/>
  <c r="Z71" i="42"/>
  <c r="Q71" i="42"/>
  <c r="K71" i="42"/>
  <c r="AO14" i="42"/>
  <c r="AN71" i="42"/>
  <c r="AM71" i="42"/>
  <c r="N79" i="42"/>
  <c r="AN79" i="42"/>
  <c r="AM79" i="42"/>
  <c r="AM82" i="42"/>
  <c r="AN28" i="42"/>
  <c r="AN82" i="42"/>
  <c r="AM28" i="42"/>
  <c r="AL83" i="42"/>
  <c r="Z83" i="42"/>
  <c r="Z57" i="42"/>
  <c r="AM83" i="42"/>
  <c r="AN83" i="42"/>
  <c r="AN84" i="42"/>
  <c r="AM84" i="42"/>
  <c r="AO27" i="42"/>
  <c r="AN76" i="42"/>
  <c r="AO19" i="42"/>
  <c r="AM76" i="42"/>
  <c r="AN64" i="42"/>
  <c r="AM64" i="42"/>
  <c r="AC68" i="42"/>
  <c r="AM69" i="42"/>
  <c r="AL57" i="42"/>
  <c r="W57" i="42"/>
  <c r="AN66" i="42"/>
  <c r="AM66" i="42"/>
  <c r="AL68" i="42"/>
  <c r="N57" i="42"/>
  <c r="AN68" i="42"/>
  <c r="AM68" i="42"/>
  <c r="AC81" i="42"/>
  <c r="AN81" i="42"/>
  <c r="AM81" i="42"/>
  <c r="AI57" i="42"/>
  <c r="AC57" i="42"/>
  <c r="Q57" i="42"/>
  <c r="K57" i="42"/>
  <c r="AN65" i="42"/>
  <c r="AM65" i="42"/>
  <c r="Q78" i="42"/>
  <c r="H57" i="42"/>
  <c r="AM78" i="42"/>
  <c r="AN78" i="42"/>
  <c r="AN77" i="42"/>
  <c r="AM77" i="42"/>
  <c r="AO20" i="42"/>
  <c r="N230" i="44"/>
  <c r="J131" i="58"/>
  <c r="J130" i="58"/>
  <c r="AO72" i="42" l="1"/>
  <c r="AO67" i="42"/>
  <c r="AO73" i="42"/>
  <c r="AO69" i="42"/>
  <c r="AO76" i="42"/>
  <c r="AO68" i="42"/>
  <c r="AO75" i="42"/>
  <c r="AO77" i="42"/>
  <c r="AO66" i="42"/>
  <c r="AO78" i="42"/>
  <c r="AO80" i="42"/>
  <c r="AO74" i="42"/>
  <c r="AO70" i="42"/>
  <c r="AO71" i="42"/>
  <c r="AO79" i="42"/>
  <c r="AO82" i="42"/>
  <c r="AO65" i="42"/>
  <c r="AO83" i="42"/>
  <c r="AO84" i="42"/>
  <c r="AO64" i="42"/>
  <c r="AO81" i="42"/>
  <c r="R87" i="30"/>
  <c r="S87" i="30"/>
  <c r="R88" i="30"/>
  <c r="S88" i="30"/>
  <c r="R89" i="30"/>
  <c r="S89" i="30"/>
  <c r="S86" i="30"/>
  <c r="AC282" i="25" l="1"/>
  <c r="AC283" i="25"/>
  <c r="AC284" i="25"/>
  <c r="AC285" i="25"/>
  <c r="AC286" i="25"/>
  <c r="AC287" i="25"/>
  <c r="AC281" i="25"/>
  <c r="J78" i="32"/>
  <c r="J76" i="32"/>
  <c r="J74" i="32"/>
  <c r="J72" i="32"/>
  <c r="J71" i="32"/>
  <c r="I71" i="32"/>
  <c r="I72" i="32"/>
  <c r="I73" i="32"/>
  <c r="I74" i="32"/>
  <c r="I75" i="32"/>
  <c r="I76" i="32"/>
  <c r="I77" i="32"/>
  <c r="I78" i="32"/>
  <c r="H72" i="32"/>
  <c r="H73" i="32"/>
  <c r="H74" i="32"/>
  <c r="H75" i="32"/>
  <c r="H76" i="32"/>
  <c r="H77" i="32"/>
  <c r="H78" i="32"/>
  <c r="H71" i="32"/>
  <c r="J73" i="32"/>
  <c r="J75" i="32"/>
  <c r="J77" i="32"/>
  <c r="I79" i="32" l="1"/>
  <c r="J79" i="32"/>
  <c r="H79" i="32"/>
  <c r="N38" i="30"/>
  <c r="N37" i="30"/>
  <c r="N36" i="30"/>
  <c r="N35" i="30"/>
  <c r="K38" i="30"/>
  <c r="K37" i="30"/>
  <c r="K36" i="30"/>
  <c r="K35" i="30"/>
  <c r="H36" i="30"/>
  <c r="H37" i="30"/>
  <c r="H38" i="30"/>
  <c r="C79" i="57"/>
  <c r="D79" i="57" l="1"/>
  <c r="AI233" i="25"/>
  <c r="AI234" i="25"/>
  <c r="AI235" i="25"/>
  <c r="AI236" i="25"/>
  <c r="AI237" i="25"/>
  <c r="AI238" i="25"/>
  <c r="AI239" i="25"/>
  <c r="AI240" i="25"/>
  <c r="AH241" i="25"/>
  <c r="AG241" i="25"/>
  <c r="K85" i="43"/>
  <c r="K186" i="31" l="1"/>
  <c r="K193" i="31"/>
  <c r="K212" i="31"/>
  <c r="K217" i="31"/>
  <c r="K222" i="31"/>
  <c r="K229" i="31"/>
  <c r="K240" i="31"/>
  <c r="K250" i="31"/>
  <c r="K262" i="31"/>
  <c r="K278" i="31"/>
  <c r="K287" i="31"/>
  <c r="K300" i="31"/>
  <c r="K309" i="31"/>
  <c r="K318" i="31"/>
  <c r="K324" i="31"/>
  <c r="K329" i="31"/>
  <c r="K340" i="31"/>
  <c r="K348" i="31"/>
  <c r="K362" i="31"/>
  <c r="K372" i="31"/>
  <c r="K378" i="31"/>
  <c r="W18" i="27" l="1"/>
  <c r="Z18" i="27" s="1"/>
  <c r="W17" i="27"/>
  <c r="Z17" i="27" s="1"/>
  <c r="W16" i="27"/>
  <c r="Z41" i="23"/>
  <c r="Y41" i="23"/>
  <c r="U41" i="23"/>
  <c r="W41" i="39" s="1"/>
  <c r="V41" i="23"/>
  <c r="X41" i="39" s="1"/>
  <c r="AC338" i="27"/>
  <c r="AC337" i="27"/>
  <c r="AC336" i="27"/>
  <c r="AC335" i="27"/>
  <c r="AC334" i="27"/>
  <c r="AC333" i="27"/>
  <c r="AC332" i="27"/>
  <c r="AC331" i="27"/>
  <c r="AI347" i="27"/>
  <c r="AI346" i="27"/>
  <c r="AI345" i="27"/>
  <c r="AI344" i="27"/>
  <c r="AI343" i="27"/>
  <c r="AI342" i="27"/>
  <c r="AI157" i="27"/>
  <c r="AI156" i="27"/>
  <c r="AI155" i="27"/>
  <c r="AI154" i="27"/>
  <c r="AI153" i="27"/>
  <c r="W99" i="27"/>
  <c r="Z99" i="27" s="1"/>
  <c r="W98" i="27"/>
  <c r="Z98" i="27" s="1"/>
  <c r="W97" i="27"/>
  <c r="W96" i="27"/>
  <c r="Z96" i="27" s="1"/>
  <c r="W95" i="27"/>
  <c r="Z95" i="27" s="1"/>
  <c r="W94" i="27"/>
  <c r="Z94" i="27" s="1"/>
  <c r="W93" i="27"/>
  <c r="Z93" i="27" s="1"/>
  <c r="W92" i="27"/>
  <c r="Z92" i="27" s="1"/>
  <c r="W91" i="27"/>
  <c r="Z91" i="27" s="1"/>
  <c r="W90" i="27"/>
  <c r="Z90" i="27" s="1"/>
  <c r="AG101" i="25"/>
  <c r="Y17" i="23" s="1"/>
  <c r="AH101" i="25"/>
  <c r="Z17" i="23" s="1"/>
  <c r="G288" i="25"/>
  <c r="Z97" i="27" l="1"/>
  <c r="Z100" i="27" s="1"/>
  <c r="W100" i="27"/>
  <c r="W19" i="27"/>
  <c r="Z16" i="27"/>
  <c r="Z19" i="27" s="1"/>
  <c r="AC340" i="27"/>
  <c r="N241" i="25"/>
  <c r="AY42" i="25" s="1"/>
  <c r="AY71" i="25" s="1"/>
  <c r="W5" i="59"/>
  <c r="H5" i="59"/>
  <c r="T12" i="59" l="1"/>
  <c r="I5" i="59"/>
  <c r="H11" i="59"/>
  <c r="H7" i="59"/>
  <c r="AI266" i="25"/>
  <c r="AI267" i="25"/>
  <c r="AI268" i="25"/>
  <c r="AI269" i="25"/>
  <c r="AI270" i="25"/>
  <c r="AI271" i="25"/>
  <c r="AI272" i="25"/>
  <c r="AI273" i="25"/>
  <c r="AI274" i="25"/>
  <c r="AI275" i="25"/>
  <c r="AI276" i="25"/>
  <c r="AI278" i="25"/>
  <c r="Z44" i="23"/>
  <c r="AI265" i="25"/>
  <c r="AI279" i="25" l="1"/>
  <c r="C84" i="30"/>
  <c r="D123" i="27" l="1"/>
  <c r="C168" i="27"/>
  <c r="R233" i="30"/>
  <c r="R242" i="30" s="1"/>
  <c r="D242" i="30"/>
  <c r="F242" i="30"/>
  <c r="G242" i="30"/>
  <c r="I242" i="30"/>
  <c r="J242" i="30"/>
  <c r="L242" i="30"/>
  <c r="M242" i="30"/>
  <c r="O242" i="30"/>
  <c r="P242" i="30"/>
  <c r="T233" i="30"/>
  <c r="T242" i="30" s="1"/>
  <c r="E111" i="61"/>
  <c r="C111" i="61"/>
  <c r="O130" i="61"/>
  <c r="P130" i="61"/>
  <c r="Q130" i="61"/>
  <c r="R130" i="61"/>
  <c r="S130" i="61"/>
  <c r="T130" i="61"/>
  <c r="U130" i="61"/>
  <c r="O111" i="61"/>
  <c r="P111" i="61"/>
  <c r="Q111" i="61"/>
  <c r="R111" i="61"/>
  <c r="S111" i="61"/>
  <c r="T111" i="61"/>
  <c r="U111" i="61"/>
  <c r="D111" i="61"/>
  <c r="F111" i="61"/>
  <c r="G111" i="61"/>
  <c r="H111" i="61"/>
  <c r="I111" i="61"/>
  <c r="O92" i="61"/>
  <c r="P92" i="61"/>
  <c r="Q92" i="61"/>
  <c r="R92" i="61"/>
  <c r="T92" i="61"/>
  <c r="U92" i="61"/>
  <c r="U16" i="61"/>
  <c r="O54" i="61"/>
  <c r="P54" i="61"/>
  <c r="Q54" i="61"/>
  <c r="R54" i="61"/>
  <c r="S54" i="61"/>
  <c r="T54" i="61"/>
  <c r="U54" i="61"/>
  <c r="C35" i="61"/>
  <c r="D35" i="61"/>
  <c r="E35" i="61"/>
  <c r="F35" i="61"/>
  <c r="G35" i="61"/>
  <c r="H35" i="61"/>
  <c r="I35" i="61"/>
  <c r="S149" i="61"/>
  <c r="H130" i="61"/>
  <c r="Q73" i="61"/>
  <c r="R73" i="61"/>
  <c r="S73" i="61"/>
  <c r="T73" i="61"/>
  <c r="U73" i="61"/>
  <c r="P73" i="61"/>
  <c r="H16" i="61"/>
  <c r="I16" i="61"/>
  <c r="H149" i="61"/>
  <c r="H92" i="61"/>
  <c r="H54" i="61"/>
  <c r="J72" i="61"/>
  <c r="H73" i="61"/>
  <c r="U149" i="61"/>
  <c r="T149" i="61"/>
  <c r="R149" i="61"/>
  <c r="Q149" i="61"/>
  <c r="P149" i="61"/>
  <c r="O149" i="61"/>
  <c r="N149" i="61"/>
  <c r="V148" i="61"/>
  <c r="V147" i="61"/>
  <c r="V146" i="61"/>
  <c r="V145" i="61"/>
  <c r="V144" i="61"/>
  <c r="V143" i="61"/>
  <c r="V142" i="61"/>
  <c r="V141" i="61"/>
  <c r="V140" i="61"/>
  <c r="N130" i="61"/>
  <c r="V129" i="61"/>
  <c r="V128" i="61"/>
  <c r="V127" i="61"/>
  <c r="V126" i="61"/>
  <c r="V125" i="61"/>
  <c r="V124" i="61"/>
  <c r="V123" i="61"/>
  <c r="V122" i="61"/>
  <c r="V121" i="61"/>
  <c r="N111" i="61"/>
  <c r="V110" i="61"/>
  <c r="V109" i="61"/>
  <c r="V108" i="61"/>
  <c r="V107" i="61"/>
  <c r="V106" i="61"/>
  <c r="V105" i="61"/>
  <c r="V104" i="61"/>
  <c r="V103" i="61"/>
  <c r="V102" i="61"/>
  <c r="N92" i="61"/>
  <c r="V91" i="61"/>
  <c r="V90" i="61"/>
  <c r="V88" i="61"/>
  <c r="V87" i="61"/>
  <c r="V86" i="61"/>
  <c r="V85" i="61"/>
  <c r="V84" i="61"/>
  <c r="V83" i="61"/>
  <c r="V72" i="61"/>
  <c r="V71" i="61"/>
  <c r="V70" i="61"/>
  <c r="V69" i="61"/>
  <c r="V68" i="61"/>
  <c r="V65" i="61"/>
  <c r="V64" i="61"/>
  <c r="N54" i="61"/>
  <c r="V53" i="61"/>
  <c r="V52" i="61"/>
  <c r="V51" i="61"/>
  <c r="V50" i="61"/>
  <c r="V49" i="61"/>
  <c r="V48" i="61"/>
  <c r="V47" i="61"/>
  <c r="V46" i="61"/>
  <c r="V45" i="61"/>
  <c r="N35" i="61"/>
  <c r="V26" i="61"/>
  <c r="V35" i="61" s="1"/>
  <c r="N16" i="61"/>
  <c r="V7" i="61"/>
  <c r="V16" i="61" s="1"/>
  <c r="I149" i="61"/>
  <c r="G149" i="61"/>
  <c r="F149" i="61"/>
  <c r="E149" i="61"/>
  <c r="D149" i="61"/>
  <c r="C149" i="61"/>
  <c r="B149" i="61"/>
  <c r="J148" i="61"/>
  <c r="J147" i="61"/>
  <c r="J146" i="61"/>
  <c r="J145" i="61"/>
  <c r="J144" i="61"/>
  <c r="J143" i="61"/>
  <c r="J142" i="61"/>
  <c r="J141" i="61"/>
  <c r="J140" i="61"/>
  <c r="I130" i="61"/>
  <c r="G130" i="61"/>
  <c r="F130" i="61"/>
  <c r="E130" i="61"/>
  <c r="D130" i="61"/>
  <c r="C130" i="61"/>
  <c r="B130" i="61"/>
  <c r="J129" i="61"/>
  <c r="J128" i="61"/>
  <c r="J127" i="61"/>
  <c r="J126" i="61"/>
  <c r="J125" i="61"/>
  <c r="J124" i="61"/>
  <c r="J123" i="61"/>
  <c r="J122" i="61"/>
  <c r="J121" i="61"/>
  <c r="B111" i="61"/>
  <c r="J110" i="61"/>
  <c r="J109" i="61"/>
  <c r="J108" i="61"/>
  <c r="J107" i="61"/>
  <c r="J106" i="61"/>
  <c r="J105" i="61"/>
  <c r="J104" i="61"/>
  <c r="J103" i="61"/>
  <c r="J102" i="61"/>
  <c r="I92" i="61"/>
  <c r="G92" i="61"/>
  <c r="F92" i="61"/>
  <c r="E92" i="61"/>
  <c r="D92" i="61"/>
  <c r="C92" i="61"/>
  <c r="B92" i="61"/>
  <c r="J91" i="61"/>
  <c r="J90" i="61"/>
  <c r="J89" i="61"/>
  <c r="J88" i="61"/>
  <c r="J87" i="61"/>
  <c r="J86" i="61"/>
  <c r="J85" i="61"/>
  <c r="J84" i="61"/>
  <c r="J83" i="61"/>
  <c r="I73" i="61"/>
  <c r="G73" i="61"/>
  <c r="F73" i="61"/>
  <c r="E73" i="61"/>
  <c r="D73" i="61"/>
  <c r="C73" i="61"/>
  <c r="B73" i="61"/>
  <c r="J71" i="61"/>
  <c r="J70" i="61"/>
  <c r="J69" i="61"/>
  <c r="J68" i="61"/>
  <c r="J67" i="61"/>
  <c r="J66" i="61"/>
  <c r="J65" i="61"/>
  <c r="J64" i="61"/>
  <c r="I54" i="61"/>
  <c r="G54" i="61"/>
  <c r="F54" i="61"/>
  <c r="E54" i="61"/>
  <c r="D54" i="61"/>
  <c r="C54" i="61"/>
  <c r="B54" i="61"/>
  <c r="J53" i="61"/>
  <c r="J52" i="61"/>
  <c r="J51" i="61"/>
  <c r="J50" i="61"/>
  <c r="J49" i="61"/>
  <c r="J48" i="61"/>
  <c r="J47" i="61"/>
  <c r="J46" i="61"/>
  <c r="J45" i="61"/>
  <c r="B35" i="61"/>
  <c r="J34" i="61"/>
  <c r="J33" i="61"/>
  <c r="J32" i="61"/>
  <c r="J31" i="61"/>
  <c r="J30" i="61"/>
  <c r="J29" i="61"/>
  <c r="J28" i="61"/>
  <c r="J27" i="61"/>
  <c r="J26" i="61"/>
  <c r="J8" i="61"/>
  <c r="J9" i="61"/>
  <c r="J10" i="61"/>
  <c r="J11" i="61"/>
  <c r="J12" i="61"/>
  <c r="J13" i="61"/>
  <c r="J14" i="61"/>
  <c r="J15" i="61"/>
  <c r="C16" i="61"/>
  <c r="D16" i="61"/>
  <c r="E16" i="61"/>
  <c r="F16" i="61"/>
  <c r="G16" i="61"/>
  <c r="B16" i="61"/>
  <c r="J7" i="61"/>
  <c r="D178" i="31"/>
  <c r="E178" i="31" s="1"/>
  <c r="F178" i="31" s="1"/>
  <c r="G178" i="31" s="1"/>
  <c r="H178" i="31" s="1"/>
  <c r="K178" i="31" s="1"/>
  <c r="D179" i="31"/>
  <c r="E179" i="31" s="1"/>
  <c r="F179" i="31" s="1"/>
  <c r="G179" i="31" s="1"/>
  <c r="H179" i="31" s="1"/>
  <c r="K179" i="31" s="1"/>
  <c r="D180" i="31"/>
  <c r="E180" i="31" s="1"/>
  <c r="F180" i="31" s="1"/>
  <c r="G180" i="31" s="1"/>
  <c r="H180" i="31" s="1"/>
  <c r="K180" i="31" s="1"/>
  <c r="D181" i="31"/>
  <c r="E181" i="31" s="1"/>
  <c r="F181" i="31" s="1"/>
  <c r="G181" i="31" s="1"/>
  <c r="H181" i="31" s="1"/>
  <c r="K181" i="31" s="1"/>
  <c r="D182" i="31"/>
  <c r="E182" i="31" s="1"/>
  <c r="F182" i="31" s="1"/>
  <c r="G182" i="31" s="1"/>
  <c r="H182" i="31" s="1"/>
  <c r="K182" i="31" s="1"/>
  <c r="D183" i="31"/>
  <c r="E183" i="31" s="1"/>
  <c r="F183" i="31" s="1"/>
  <c r="G183" i="31" s="1"/>
  <c r="H183" i="31" s="1"/>
  <c r="K183" i="31" s="1"/>
  <c r="D184" i="31"/>
  <c r="E184" i="31" s="1"/>
  <c r="F184" i="31" s="1"/>
  <c r="G184" i="31" s="1"/>
  <c r="H184" i="31" s="1"/>
  <c r="K184" i="31" s="1"/>
  <c r="D186" i="31"/>
  <c r="E186" i="31" s="1"/>
  <c r="F186" i="31" s="1"/>
  <c r="G186" i="31" s="1"/>
  <c r="D187" i="31"/>
  <c r="E187" i="31" s="1"/>
  <c r="F187" i="31" s="1"/>
  <c r="G187" i="31" s="1"/>
  <c r="H187" i="31" s="1"/>
  <c r="K187" i="31" s="1"/>
  <c r="D188" i="31"/>
  <c r="E188" i="31" s="1"/>
  <c r="F188" i="31" s="1"/>
  <c r="G188" i="31" s="1"/>
  <c r="H188" i="31" s="1"/>
  <c r="K188" i="31" s="1"/>
  <c r="D189" i="31"/>
  <c r="E189" i="31" s="1"/>
  <c r="F189" i="31" s="1"/>
  <c r="G189" i="31" s="1"/>
  <c r="H189" i="31" s="1"/>
  <c r="K189" i="31" s="1"/>
  <c r="D190" i="31"/>
  <c r="E190" i="31" s="1"/>
  <c r="F190" i="31" s="1"/>
  <c r="G190" i="31" s="1"/>
  <c r="H190" i="31" s="1"/>
  <c r="K190" i="31" s="1"/>
  <c r="D191" i="31"/>
  <c r="E191" i="31" s="1"/>
  <c r="F191" i="31" s="1"/>
  <c r="G191" i="31" s="1"/>
  <c r="H191" i="31" s="1"/>
  <c r="K191" i="31" s="1"/>
  <c r="D193" i="31"/>
  <c r="E193" i="31" s="1"/>
  <c r="F193" i="31" s="1"/>
  <c r="G193" i="31" s="1"/>
  <c r="D194" i="31"/>
  <c r="E194" i="31" s="1"/>
  <c r="F194" i="31" s="1"/>
  <c r="G194" i="31" s="1"/>
  <c r="H194" i="31" s="1"/>
  <c r="K194" i="31" s="1"/>
  <c r="D195" i="31"/>
  <c r="E195" i="31" s="1"/>
  <c r="F195" i="31" s="1"/>
  <c r="G195" i="31" s="1"/>
  <c r="H195" i="31" s="1"/>
  <c r="K195" i="31" s="1"/>
  <c r="D196" i="31"/>
  <c r="E196" i="31" s="1"/>
  <c r="F196" i="31" s="1"/>
  <c r="G196" i="31" s="1"/>
  <c r="H196" i="31" s="1"/>
  <c r="K196" i="31" s="1"/>
  <c r="D197" i="31"/>
  <c r="E197" i="31" s="1"/>
  <c r="F197" i="31" s="1"/>
  <c r="G197" i="31" s="1"/>
  <c r="H197" i="31" s="1"/>
  <c r="K197" i="31" s="1"/>
  <c r="D198" i="31"/>
  <c r="E198" i="31" s="1"/>
  <c r="F198" i="31" s="1"/>
  <c r="G198" i="31" s="1"/>
  <c r="H198" i="31" s="1"/>
  <c r="K198" i="31" s="1"/>
  <c r="D199" i="31"/>
  <c r="E199" i="31" s="1"/>
  <c r="F199" i="31" s="1"/>
  <c r="G199" i="31" s="1"/>
  <c r="H199" i="31" s="1"/>
  <c r="K199" i="31" s="1"/>
  <c r="D200" i="31"/>
  <c r="E200" i="31" s="1"/>
  <c r="F200" i="31" s="1"/>
  <c r="G200" i="31" s="1"/>
  <c r="H200" i="31" s="1"/>
  <c r="K200" i="31" s="1"/>
  <c r="D201" i="31"/>
  <c r="E201" i="31" s="1"/>
  <c r="F201" i="31" s="1"/>
  <c r="G201" i="31" s="1"/>
  <c r="H201" i="31" s="1"/>
  <c r="K201" i="31" s="1"/>
  <c r="D202" i="31"/>
  <c r="E202" i="31" s="1"/>
  <c r="F202" i="31" s="1"/>
  <c r="G202" i="31" s="1"/>
  <c r="H202" i="31" s="1"/>
  <c r="K202" i="31" s="1"/>
  <c r="D203" i="31"/>
  <c r="E203" i="31" s="1"/>
  <c r="F203" i="31" s="1"/>
  <c r="G203" i="31" s="1"/>
  <c r="H203" i="31" s="1"/>
  <c r="K203" i="31" s="1"/>
  <c r="D204" i="31"/>
  <c r="E204" i="31" s="1"/>
  <c r="F204" i="31" s="1"/>
  <c r="G204" i="31" s="1"/>
  <c r="H204" i="31" s="1"/>
  <c r="K204" i="31" s="1"/>
  <c r="D205" i="31"/>
  <c r="E205" i="31" s="1"/>
  <c r="F205" i="31" s="1"/>
  <c r="G205" i="31" s="1"/>
  <c r="H205" i="31" s="1"/>
  <c r="K205" i="31" s="1"/>
  <c r="D206" i="31"/>
  <c r="E206" i="31" s="1"/>
  <c r="F206" i="31" s="1"/>
  <c r="G206" i="31" s="1"/>
  <c r="H206" i="31" s="1"/>
  <c r="K206" i="31" s="1"/>
  <c r="D207" i="31"/>
  <c r="E207" i="31" s="1"/>
  <c r="F207" i="31" s="1"/>
  <c r="G207" i="31" s="1"/>
  <c r="H207" i="31" s="1"/>
  <c r="K207" i="31" s="1"/>
  <c r="D208" i="31"/>
  <c r="E208" i="31" s="1"/>
  <c r="F208" i="31" s="1"/>
  <c r="G208" i="31" s="1"/>
  <c r="H208" i="31" s="1"/>
  <c r="K208" i="31" s="1"/>
  <c r="D210" i="31"/>
  <c r="E210" i="31" s="1"/>
  <c r="F210" i="31" s="1"/>
  <c r="G210" i="31" s="1"/>
  <c r="H210" i="31" s="1"/>
  <c r="K210" i="31" s="1"/>
  <c r="W210" i="31" s="1"/>
  <c r="D212" i="31"/>
  <c r="E212" i="31" s="1"/>
  <c r="F212" i="31" s="1"/>
  <c r="G212" i="31" s="1"/>
  <c r="D213" i="31"/>
  <c r="E213" i="31" s="1"/>
  <c r="F213" i="31" s="1"/>
  <c r="G213" i="31" s="1"/>
  <c r="H213" i="31" s="1"/>
  <c r="K213" i="31" s="1"/>
  <c r="D214" i="31"/>
  <c r="E214" i="31" s="1"/>
  <c r="F214" i="31" s="1"/>
  <c r="G214" i="31" s="1"/>
  <c r="H214" i="31" s="1"/>
  <c r="K214" i="31" s="1"/>
  <c r="D215" i="31"/>
  <c r="E215" i="31" s="1"/>
  <c r="F215" i="31" s="1"/>
  <c r="G215" i="31" s="1"/>
  <c r="H215" i="31" s="1"/>
  <c r="K215" i="31" s="1"/>
  <c r="D217" i="31"/>
  <c r="E217" i="31" s="1"/>
  <c r="F217" i="31" s="1"/>
  <c r="G217" i="31" s="1"/>
  <c r="D218" i="31"/>
  <c r="E218" i="31" s="1"/>
  <c r="F218" i="31" s="1"/>
  <c r="G218" i="31" s="1"/>
  <c r="H218" i="31" s="1"/>
  <c r="K218" i="31" s="1"/>
  <c r="D219" i="31"/>
  <c r="E219" i="31" s="1"/>
  <c r="F219" i="31" s="1"/>
  <c r="G219" i="31" s="1"/>
  <c r="H219" i="31" s="1"/>
  <c r="K219" i="31" s="1"/>
  <c r="D220" i="31"/>
  <c r="E220" i="31" s="1"/>
  <c r="F220" i="31" s="1"/>
  <c r="G220" i="31" s="1"/>
  <c r="H220" i="31" s="1"/>
  <c r="K220" i="31" s="1"/>
  <c r="D222" i="31"/>
  <c r="E222" i="31" s="1"/>
  <c r="F222" i="31" s="1"/>
  <c r="G222" i="31" s="1"/>
  <c r="D223" i="31"/>
  <c r="E223" i="31" s="1"/>
  <c r="F223" i="31" s="1"/>
  <c r="G223" i="31" s="1"/>
  <c r="H223" i="31" s="1"/>
  <c r="K223" i="31" s="1"/>
  <c r="D224" i="31"/>
  <c r="E224" i="31" s="1"/>
  <c r="F224" i="31" s="1"/>
  <c r="G224" i="31" s="1"/>
  <c r="H224" i="31" s="1"/>
  <c r="K224" i="31" s="1"/>
  <c r="D225" i="31"/>
  <c r="E225" i="31" s="1"/>
  <c r="F225" i="31" s="1"/>
  <c r="G225" i="31" s="1"/>
  <c r="H225" i="31" s="1"/>
  <c r="K225" i="31" s="1"/>
  <c r="D226" i="31"/>
  <c r="E226" i="31" s="1"/>
  <c r="F226" i="31" s="1"/>
  <c r="G226" i="31" s="1"/>
  <c r="H226" i="31" s="1"/>
  <c r="K226" i="31" s="1"/>
  <c r="D227" i="31"/>
  <c r="E227" i="31" s="1"/>
  <c r="F227" i="31" s="1"/>
  <c r="G227" i="31" s="1"/>
  <c r="H227" i="31" s="1"/>
  <c r="K227" i="31" s="1"/>
  <c r="D229" i="31"/>
  <c r="E229" i="31" s="1"/>
  <c r="F229" i="31" s="1"/>
  <c r="G229" i="31" s="1"/>
  <c r="D231" i="31"/>
  <c r="E231" i="31" s="1"/>
  <c r="F231" i="31" s="1"/>
  <c r="G231" i="31" s="1"/>
  <c r="H231" i="31" s="1"/>
  <c r="K231" i="31" s="1"/>
  <c r="D232" i="31"/>
  <c r="E232" i="31" s="1"/>
  <c r="F232" i="31" s="1"/>
  <c r="G232" i="31" s="1"/>
  <c r="H232" i="31" s="1"/>
  <c r="K232" i="31" s="1"/>
  <c r="D233" i="31"/>
  <c r="E233" i="31" s="1"/>
  <c r="F233" i="31" s="1"/>
  <c r="G233" i="31" s="1"/>
  <c r="H233" i="31" s="1"/>
  <c r="K233" i="31" s="1"/>
  <c r="D234" i="31"/>
  <c r="E234" i="31" s="1"/>
  <c r="F234" i="31" s="1"/>
  <c r="G234" i="31" s="1"/>
  <c r="H234" i="31" s="1"/>
  <c r="K234" i="31" s="1"/>
  <c r="D235" i="31"/>
  <c r="E235" i="31" s="1"/>
  <c r="F235" i="31" s="1"/>
  <c r="G235" i="31" s="1"/>
  <c r="H235" i="31" s="1"/>
  <c r="K235" i="31" s="1"/>
  <c r="D236" i="31"/>
  <c r="E236" i="31" s="1"/>
  <c r="F236" i="31" s="1"/>
  <c r="G236" i="31" s="1"/>
  <c r="H236" i="31" s="1"/>
  <c r="K236" i="31" s="1"/>
  <c r="D237" i="31"/>
  <c r="E237" i="31" s="1"/>
  <c r="F237" i="31" s="1"/>
  <c r="G237" i="31" s="1"/>
  <c r="H237" i="31" s="1"/>
  <c r="K237" i="31" s="1"/>
  <c r="D238" i="31"/>
  <c r="E238" i="31" s="1"/>
  <c r="F238" i="31" s="1"/>
  <c r="G238" i="31" s="1"/>
  <c r="H238" i="31" s="1"/>
  <c r="K238" i="31" s="1"/>
  <c r="D240" i="31"/>
  <c r="E240" i="31" s="1"/>
  <c r="F240" i="31" s="1"/>
  <c r="G240" i="31" s="1"/>
  <c r="D241" i="31"/>
  <c r="E241" i="31" s="1"/>
  <c r="F241" i="31" s="1"/>
  <c r="G241" i="31" s="1"/>
  <c r="H241" i="31" s="1"/>
  <c r="K241" i="31" s="1"/>
  <c r="D242" i="31"/>
  <c r="E242" i="31" s="1"/>
  <c r="F242" i="31" s="1"/>
  <c r="G242" i="31" s="1"/>
  <c r="H242" i="31" s="1"/>
  <c r="K242" i="31" s="1"/>
  <c r="D243" i="31"/>
  <c r="E243" i="31" s="1"/>
  <c r="F243" i="31" s="1"/>
  <c r="G243" i="31" s="1"/>
  <c r="H243" i="31" s="1"/>
  <c r="K243" i="31" s="1"/>
  <c r="D244" i="31"/>
  <c r="E244" i="31" s="1"/>
  <c r="F244" i="31" s="1"/>
  <c r="G244" i="31" s="1"/>
  <c r="H244" i="31" s="1"/>
  <c r="K244" i="31" s="1"/>
  <c r="D245" i="31"/>
  <c r="E245" i="31" s="1"/>
  <c r="F245" i="31" s="1"/>
  <c r="G245" i="31" s="1"/>
  <c r="H245" i="31" s="1"/>
  <c r="K245" i="31" s="1"/>
  <c r="D246" i="31"/>
  <c r="E246" i="31" s="1"/>
  <c r="F246" i="31" s="1"/>
  <c r="G246" i="31" s="1"/>
  <c r="H246" i="31" s="1"/>
  <c r="K246" i="31" s="1"/>
  <c r="D247" i="31"/>
  <c r="E247" i="31" s="1"/>
  <c r="F247" i="31" s="1"/>
  <c r="G247" i="31" s="1"/>
  <c r="H247" i="31" s="1"/>
  <c r="K247" i="31" s="1"/>
  <c r="D248" i="31"/>
  <c r="E248" i="31" s="1"/>
  <c r="F248" i="31" s="1"/>
  <c r="G248" i="31" s="1"/>
  <c r="H248" i="31" s="1"/>
  <c r="K248" i="31" s="1"/>
  <c r="D250" i="31"/>
  <c r="E250" i="31" s="1"/>
  <c r="F250" i="31" s="1"/>
  <c r="G250" i="31" s="1"/>
  <c r="D251" i="31"/>
  <c r="E251" i="31" s="1"/>
  <c r="F251" i="31" s="1"/>
  <c r="G251" i="31" s="1"/>
  <c r="H251" i="31" s="1"/>
  <c r="K251" i="31" s="1"/>
  <c r="D252" i="31"/>
  <c r="E252" i="31" s="1"/>
  <c r="F252" i="31" s="1"/>
  <c r="G252" i="31" s="1"/>
  <c r="H252" i="31" s="1"/>
  <c r="K252" i="31" s="1"/>
  <c r="D253" i="31"/>
  <c r="E253" i="31" s="1"/>
  <c r="F253" i="31" s="1"/>
  <c r="G253" i="31" s="1"/>
  <c r="H253" i="31" s="1"/>
  <c r="K253" i="31" s="1"/>
  <c r="D254" i="31"/>
  <c r="E254" i="31" s="1"/>
  <c r="F254" i="31" s="1"/>
  <c r="G254" i="31" s="1"/>
  <c r="H254" i="31" s="1"/>
  <c r="K254" i="31" s="1"/>
  <c r="D255" i="31"/>
  <c r="E255" i="31" s="1"/>
  <c r="F255" i="31" s="1"/>
  <c r="G255" i="31" s="1"/>
  <c r="H255" i="31" s="1"/>
  <c r="K255" i="31" s="1"/>
  <c r="D256" i="31"/>
  <c r="E256" i="31" s="1"/>
  <c r="F256" i="31" s="1"/>
  <c r="G256" i="31" s="1"/>
  <c r="H256" i="31" s="1"/>
  <c r="K256" i="31" s="1"/>
  <c r="D257" i="31"/>
  <c r="E257" i="31" s="1"/>
  <c r="F257" i="31" s="1"/>
  <c r="G257" i="31" s="1"/>
  <c r="H257" i="31" s="1"/>
  <c r="K257" i="31" s="1"/>
  <c r="D258" i="31"/>
  <c r="E258" i="31" s="1"/>
  <c r="F258" i="31" s="1"/>
  <c r="G258" i="31" s="1"/>
  <c r="H258" i="31" s="1"/>
  <c r="K258" i="31" s="1"/>
  <c r="D259" i="31"/>
  <c r="E259" i="31" s="1"/>
  <c r="F259" i="31" s="1"/>
  <c r="G259" i="31" s="1"/>
  <c r="H259" i="31" s="1"/>
  <c r="K259" i="31" s="1"/>
  <c r="D260" i="31"/>
  <c r="E260" i="31" s="1"/>
  <c r="F260" i="31" s="1"/>
  <c r="G260" i="31" s="1"/>
  <c r="H260" i="31" s="1"/>
  <c r="K260" i="31" s="1"/>
  <c r="D262" i="31"/>
  <c r="E262" i="31" s="1"/>
  <c r="F262" i="31" s="1"/>
  <c r="G262" i="31" s="1"/>
  <c r="D264" i="31"/>
  <c r="E264" i="31" s="1"/>
  <c r="F264" i="31" s="1"/>
  <c r="G264" i="31" s="1"/>
  <c r="H264" i="31" s="1"/>
  <c r="K264" i="31" s="1"/>
  <c r="W264" i="31" s="1"/>
  <c r="D265" i="31"/>
  <c r="E265" i="31" s="1"/>
  <c r="F265" i="31" s="1"/>
  <c r="G265" i="31" s="1"/>
  <c r="H265" i="31" s="1"/>
  <c r="K265" i="31" s="1"/>
  <c r="W265" i="31" s="1"/>
  <c r="D266" i="31"/>
  <c r="E266" i="31" s="1"/>
  <c r="F266" i="31" s="1"/>
  <c r="G266" i="31" s="1"/>
  <c r="H266" i="31" s="1"/>
  <c r="K266" i="31" s="1"/>
  <c r="W266" i="31" s="1"/>
  <c r="D267" i="31"/>
  <c r="E267" i="31" s="1"/>
  <c r="F267" i="31" s="1"/>
  <c r="G267" i="31" s="1"/>
  <c r="H267" i="31" s="1"/>
  <c r="K267" i="31" s="1"/>
  <c r="W267" i="31" s="1"/>
  <c r="D268" i="31"/>
  <c r="E268" i="31" s="1"/>
  <c r="F268" i="31" s="1"/>
  <c r="G268" i="31" s="1"/>
  <c r="H268" i="31" s="1"/>
  <c r="K268" i="31" s="1"/>
  <c r="W268" i="31" s="1"/>
  <c r="D269" i="31"/>
  <c r="E269" i="31" s="1"/>
  <c r="F269" i="31" s="1"/>
  <c r="G269" i="31" s="1"/>
  <c r="H269" i="31" s="1"/>
  <c r="K269" i="31" s="1"/>
  <c r="W269" i="31" s="1"/>
  <c r="D270" i="31"/>
  <c r="E270" i="31" s="1"/>
  <c r="F270" i="31" s="1"/>
  <c r="G270" i="31" s="1"/>
  <c r="H270" i="31" s="1"/>
  <c r="K270" i="31" s="1"/>
  <c r="W270" i="31" s="1"/>
  <c r="D271" i="31"/>
  <c r="E271" i="31" s="1"/>
  <c r="F271" i="31" s="1"/>
  <c r="G271" i="31" s="1"/>
  <c r="H271" i="31" s="1"/>
  <c r="K271" i="31" s="1"/>
  <c r="W271" i="31" s="1"/>
  <c r="D272" i="31"/>
  <c r="E272" i="31" s="1"/>
  <c r="F272" i="31" s="1"/>
  <c r="G272" i="31" s="1"/>
  <c r="H272" i="31" s="1"/>
  <c r="K272" i="31" s="1"/>
  <c r="W272" i="31" s="1"/>
  <c r="D273" i="31"/>
  <c r="E273" i="31" s="1"/>
  <c r="F273" i="31" s="1"/>
  <c r="G273" i="31" s="1"/>
  <c r="H273" i="31" s="1"/>
  <c r="K273" i="31" s="1"/>
  <c r="W273" i="31" s="1"/>
  <c r="D274" i="31"/>
  <c r="E274" i="31" s="1"/>
  <c r="F274" i="31" s="1"/>
  <c r="G274" i="31" s="1"/>
  <c r="H274" i="31" s="1"/>
  <c r="K274" i="31" s="1"/>
  <c r="W274" i="31" s="1"/>
  <c r="D275" i="31"/>
  <c r="E275" i="31" s="1"/>
  <c r="F275" i="31" s="1"/>
  <c r="G275" i="31" s="1"/>
  <c r="H275" i="31" s="1"/>
  <c r="K275" i="31" s="1"/>
  <c r="W275" i="31" s="1"/>
  <c r="D278" i="31"/>
  <c r="E278" i="31" s="1"/>
  <c r="F278" i="31" s="1"/>
  <c r="G278" i="31" s="1"/>
  <c r="D279" i="31"/>
  <c r="E279" i="31" s="1"/>
  <c r="F279" i="31" s="1"/>
  <c r="G279" i="31" s="1"/>
  <c r="H279" i="31" s="1"/>
  <c r="K279" i="31" s="1"/>
  <c r="D280" i="31"/>
  <c r="E280" i="31" s="1"/>
  <c r="F280" i="31" s="1"/>
  <c r="G280" i="31" s="1"/>
  <c r="H280" i="31" s="1"/>
  <c r="K280" i="31" s="1"/>
  <c r="D281" i="31"/>
  <c r="E281" i="31" s="1"/>
  <c r="F281" i="31" s="1"/>
  <c r="G281" i="31" s="1"/>
  <c r="H281" i="31" s="1"/>
  <c r="K281" i="31" s="1"/>
  <c r="D282" i="31"/>
  <c r="E282" i="31" s="1"/>
  <c r="F282" i="31" s="1"/>
  <c r="G282" i="31" s="1"/>
  <c r="H282" i="31" s="1"/>
  <c r="K282" i="31" s="1"/>
  <c r="D283" i="31"/>
  <c r="E283" i="31" s="1"/>
  <c r="F283" i="31" s="1"/>
  <c r="G283" i="31" s="1"/>
  <c r="H283" i="31" s="1"/>
  <c r="K283" i="31" s="1"/>
  <c r="D284" i="31"/>
  <c r="E284" i="31" s="1"/>
  <c r="F284" i="31" s="1"/>
  <c r="G284" i="31" s="1"/>
  <c r="H284" i="31" s="1"/>
  <c r="K284" i="31" s="1"/>
  <c r="D285" i="31"/>
  <c r="E285" i="31" s="1"/>
  <c r="F285" i="31" s="1"/>
  <c r="G285" i="31" s="1"/>
  <c r="H285" i="31" s="1"/>
  <c r="K285" i="31" s="1"/>
  <c r="D287" i="31"/>
  <c r="E287" i="31" s="1"/>
  <c r="F287" i="31" s="1"/>
  <c r="G287" i="31" s="1"/>
  <c r="D288" i="31"/>
  <c r="E288" i="31" s="1"/>
  <c r="F288" i="31" s="1"/>
  <c r="G288" i="31" s="1"/>
  <c r="H288" i="31" s="1"/>
  <c r="K288" i="31" s="1"/>
  <c r="D289" i="31"/>
  <c r="E289" i="31" s="1"/>
  <c r="F289" i="31" s="1"/>
  <c r="G289" i="31" s="1"/>
  <c r="H289" i="31" s="1"/>
  <c r="K289" i="31" s="1"/>
  <c r="D290" i="31"/>
  <c r="E290" i="31" s="1"/>
  <c r="F290" i="31" s="1"/>
  <c r="G290" i="31" s="1"/>
  <c r="H290" i="31" s="1"/>
  <c r="K290" i="31" s="1"/>
  <c r="D291" i="31"/>
  <c r="E291" i="31" s="1"/>
  <c r="F291" i="31" s="1"/>
  <c r="G291" i="31" s="1"/>
  <c r="H291" i="31" s="1"/>
  <c r="K291" i="31" s="1"/>
  <c r="D292" i="31"/>
  <c r="E292" i="31" s="1"/>
  <c r="F292" i="31" s="1"/>
  <c r="G292" i="31" s="1"/>
  <c r="H292" i="31" s="1"/>
  <c r="K292" i="31" s="1"/>
  <c r="D293" i="31"/>
  <c r="E293" i="31" s="1"/>
  <c r="F293" i="31" s="1"/>
  <c r="G293" i="31" s="1"/>
  <c r="H293" i="31" s="1"/>
  <c r="K293" i="31" s="1"/>
  <c r="D294" i="31"/>
  <c r="E294" i="31" s="1"/>
  <c r="F294" i="31" s="1"/>
  <c r="G294" i="31" s="1"/>
  <c r="H294" i="31" s="1"/>
  <c r="K294" i="31" s="1"/>
  <c r="D295" i="31"/>
  <c r="E295" i="31" s="1"/>
  <c r="F295" i="31" s="1"/>
  <c r="G295" i="31" s="1"/>
  <c r="H295" i="31" s="1"/>
  <c r="K295" i="31" s="1"/>
  <c r="D296" i="31"/>
  <c r="E296" i="31" s="1"/>
  <c r="F296" i="31" s="1"/>
  <c r="G296" i="31" s="1"/>
  <c r="H296" i="31" s="1"/>
  <c r="K296" i="31" s="1"/>
  <c r="D297" i="31"/>
  <c r="E297" i="31" s="1"/>
  <c r="F297" i="31" s="1"/>
  <c r="G297" i="31" s="1"/>
  <c r="H297" i="31" s="1"/>
  <c r="K297" i="31" s="1"/>
  <c r="D298" i="31"/>
  <c r="E298" i="31" s="1"/>
  <c r="F298" i="31" s="1"/>
  <c r="G298" i="31" s="1"/>
  <c r="H298" i="31" s="1"/>
  <c r="K298" i="31" s="1"/>
  <c r="D300" i="31"/>
  <c r="E300" i="31" s="1"/>
  <c r="F300" i="31" s="1"/>
  <c r="G300" i="31" s="1"/>
  <c r="D301" i="31"/>
  <c r="E301" i="31" s="1"/>
  <c r="F301" i="31" s="1"/>
  <c r="G301" i="31" s="1"/>
  <c r="H301" i="31" s="1"/>
  <c r="K301" i="31" s="1"/>
  <c r="D302" i="31"/>
  <c r="E302" i="31" s="1"/>
  <c r="F302" i="31" s="1"/>
  <c r="G302" i="31" s="1"/>
  <c r="H302" i="31" s="1"/>
  <c r="K302" i="31" s="1"/>
  <c r="D303" i="31"/>
  <c r="E303" i="31" s="1"/>
  <c r="F303" i="31" s="1"/>
  <c r="G303" i="31" s="1"/>
  <c r="H303" i="31" s="1"/>
  <c r="K303" i="31" s="1"/>
  <c r="D304" i="31"/>
  <c r="E304" i="31" s="1"/>
  <c r="F304" i="31" s="1"/>
  <c r="G304" i="31" s="1"/>
  <c r="H304" i="31" s="1"/>
  <c r="K304" i="31" s="1"/>
  <c r="D305" i="31"/>
  <c r="E305" i="31" s="1"/>
  <c r="F305" i="31" s="1"/>
  <c r="G305" i="31" s="1"/>
  <c r="H305" i="31" s="1"/>
  <c r="K305" i="31" s="1"/>
  <c r="D306" i="31"/>
  <c r="E306" i="31" s="1"/>
  <c r="F306" i="31" s="1"/>
  <c r="G306" i="31" s="1"/>
  <c r="H306" i="31" s="1"/>
  <c r="K306" i="31" s="1"/>
  <c r="D307" i="31"/>
  <c r="E307" i="31" s="1"/>
  <c r="F307" i="31" s="1"/>
  <c r="G307" i="31" s="1"/>
  <c r="H307" i="31" s="1"/>
  <c r="K307" i="31" s="1"/>
  <c r="D309" i="31"/>
  <c r="E309" i="31" s="1"/>
  <c r="F309" i="31" s="1"/>
  <c r="G309" i="31" s="1"/>
  <c r="D310" i="31"/>
  <c r="E310" i="31" s="1"/>
  <c r="F310" i="31" s="1"/>
  <c r="G310" i="31" s="1"/>
  <c r="H310" i="31" s="1"/>
  <c r="D311" i="31"/>
  <c r="E311" i="31" s="1"/>
  <c r="F311" i="31" s="1"/>
  <c r="G311" i="31" s="1"/>
  <c r="H311" i="31" s="1"/>
  <c r="K311" i="31" s="1"/>
  <c r="D312" i="31"/>
  <c r="E312" i="31" s="1"/>
  <c r="F312" i="31" s="1"/>
  <c r="G312" i="31" s="1"/>
  <c r="H312" i="31" s="1"/>
  <c r="K312" i="31" s="1"/>
  <c r="D313" i="31"/>
  <c r="E313" i="31" s="1"/>
  <c r="F313" i="31" s="1"/>
  <c r="G313" i="31" s="1"/>
  <c r="H313" i="31" s="1"/>
  <c r="K313" i="31" s="1"/>
  <c r="D314" i="31"/>
  <c r="E314" i="31" s="1"/>
  <c r="F314" i="31" s="1"/>
  <c r="G314" i="31" s="1"/>
  <c r="H314" i="31" s="1"/>
  <c r="K314" i="31" s="1"/>
  <c r="D315" i="31"/>
  <c r="E315" i="31" s="1"/>
  <c r="F315" i="31" s="1"/>
  <c r="G315" i="31" s="1"/>
  <c r="H315" i="31" s="1"/>
  <c r="K315" i="31" s="1"/>
  <c r="D318" i="31"/>
  <c r="E318" i="31" s="1"/>
  <c r="F318" i="31" s="1"/>
  <c r="G318" i="31" s="1"/>
  <c r="D319" i="31"/>
  <c r="E319" i="31" s="1"/>
  <c r="F319" i="31" s="1"/>
  <c r="G319" i="31" s="1"/>
  <c r="H319" i="31" s="1"/>
  <c r="K319" i="31" s="1"/>
  <c r="D320" i="31"/>
  <c r="E320" i="31" s="1"/>
  <c r="F320" i="31" s="1"/>
  <c r="G320" i="31" s="1"/>
  <c r="H320" i="31" s="1"/>
  <c r="K320" i="31" s="1"/>
  <c r="D321" i="31"/>
  <c r="E321" i="31" s="1"/>
  <c r="F321" i="31" s="1"/>
  <c r="G321" i="31" s="1"/>
  <c r="H321" i="31" s="1"/>
  <c r="K321" i="31" s="1"/>
  <c r="D322" i="31"/>
  <c r="E322" i="31" s="1"/>
  <c r="F322" i="31" s="1"/>
  <c r="G322" i="31" s="1"/>
  <c r="H322" i="31" s="1"/>
  <c r="K322" i="31" s="1"/>
  <c r="D324" i="31"/>
  <c r="E324" i="31" s="1"/>
  <c r="F324" i="31" s="1"/>
  <c r="G324" i="31" s="1"/>
  <c r="D325" i="31"/>
  <c r="E325" i="31" s="1"/>
  <c r="F325" i="31" s="1"/>
  <c r="G325" i="31" s="1"/>
  <c r="H325" i="31" s="1"/>
  <c r="D326" i="31"/>
  <c r="E326" i="31" s="1"/>
  <c r="F326" i="31" s="1"/>
  <c r="G326" i="31" s="1"/>
  <c r="H326" i="31" s="1"/>
  <c r="K326" i="31" s="1"/>
  <c r="D329" i="31"/>
  <c r="E329" i="31" s="1"/>
  <c r="F329" i="31" s="1"/>
  <c r="G329" i="31" s="1"/>
  <c r="D330" i="31"/>
  <c r="E330" i="31" s="1"/>
  <c r="F330" i="31" s="1"/>
  <c r="G330" i="31" s="1"/>
  <c r="H330" i="31" s="1"/>
  <c r="D331" i="31"/>
  <c r="E331" i="31" s="1"/>
  <c r="F331" i="31" s="1"/>
  <c r="G331" i="31" s="1"/>
  <c r="H331" i="31" s="1"/>
  <c r="K331" i="31" s="1"/>
  <c r="D332" i="31"/>
  <c r="E332" i="31" s="1"/>
  <c r="F332" i="31" s="1"/>
  <c r="G332" i="31" s="1"/>
  <c r="H332" i="31" s="1"/>
  <c r="K332" i="31" s="1"/>
  <c r="D333" i="31"/>
  <c r="E333" i="31" s="1"/>
  <c r="F333" i="31" s="1"/>
  <c r="G333" i="31" s="1"/>
  <c r="H333" i="31" s="1"/>
  <c r="K333" i="31" s="1"/>
  <c r="D334" i="31"/>
  <c r="E334" i="31" s="1"/>
  <c r="F334" i="31" s="1"/>
  <c r="G334" i="31" s="1"/>
  <c r="H334" i="31" s="1"/>
  <c r="K334" i="31" s="1"/>
  <c r="D335" i="31"/>
  <c r="E335" i="31" s="1"/>
  <c r="F335" i="31" s="1"/>
  <c r="G335" i="31" s="1"/>
  <c r="H335" i="31" s="1"/>
  <c r="K335" i="31" s="1"/>
  <c r="D336" i="31"/>
  <c r="E336" i="31" s="1"/>
  <c r="F336" i="31" s="1"/>
  <c r="G336" i="31" s="1"/>
  <c r="H336" i="31" s="1"/>
  <c r="K336" i="31" s="1"/>
  <c r="D337" i="31"/>
  <c r="E337" i="31" s="1"/>
  <c r="F337" i="31" s="1"/>
  <c r="G337" i="31" s="1"/>
  <c r="H337" i="31" s="1"/>
  <c r="K337" i="31" s="1"/>
  <c r="D340" i="31"/>
  <c r="E340" i="31" s="1"/>
  <c r="F340" i="31" s="1"/>
  <c r="G340" i="31" s="1"/>
  <c r="D341" i="31"/>
  <c r="E341" i="31" s="1"/>
  <c r="F341" i="31" s="1"/>
  <c r="G341" i="31" s="1"/>
  <c r="H341" i="31" s="1"/>
  <c r="K341" i="31" s="1"/>
  <c r="D342" i="31"/>
  <c r="E342" i="31" s="1"/>
  <c r="F342" i="31" s="1"/>
  <c r="G342" i="31" s="1"/>
  <c r="H342" i="31" s="1"/>
  <c r="K342" i="31" s="1"/>
  <c r="D343" i="31"/>
  <c r="E343" i="31" s="1"/>
  <c r="F343" i="31" s="1"/>
  <c r="G343" i="31" s="1"/>
  <c r="H343" i="31" s="1"/>
  <c r="K343" i="31" s="1"/>
  <c r="D344" i="31"/>
  <c r="E344" i="31" s="1"/>
  <c r="F344" i="31" s="1"/>
  <c r="G344" i="31" s="1"/>
  <c r="H344" i="31" s="1"/>
  <c r="K344" i="31" s="1"/>
  <c r="D345" i="31"/>
  <c r="E345" i="31" s="1"/>
  <c r="F345" i="31" s="1"/>
  <c r="G345" i="31" s="1"/>
  <c r="H345" i="31" s="1"/>
  <c r="K345" i="31" s="1"/>
  <c r="D346" i="31"/>
  <c r="E346" i="31" s="1"/>
  <c r="F346" i="31" s="1"/>
  <c r="G346" i="31" s="1"/>
  <c r="H346" i="31" s="1"/>
  <c r="K346" i="31" s="1"/>
  <c r="D348" i="31"/>
  <c r="E348" i="31" s="1"/>
  <c r="F348" i="31" s="1"/>
  <c r="G348" i="31" s="1"/>
  <c r="D349" i="31"/>
  <c r="E349" i="31" s="1"/>
  <c r="F349" i="31" s="1"/>
  <c r="G349" i="31" s="1"/>
  <c r="H349" i="31" s="1"/>
  <c r="K349" i="31" s="1"/>
  <c r="D350" i="31"/>
  <c r="E350" i="31" s="1"/>
  <c r="F350" i="31" s="1"/>
  <c r="G350" i="31" s="1"/>
  <c r="H350" i="31" s="1"/>
  <c r="K350" i="31" s="1"/>
  <c r="D351" i="31"/>
  <c r="E351" i="31" s="1"/>
  <c r="F351" i="31" s="1"/>
  <c r="G351" i="31" s="1"/>
  <c r="H351" i="31" s="1"/>
  <c r="K351" i="31" s="1"/>
  <c r="D352" i="31"/>
  <c r="E352" i="31" s="1"/>
  <c r="F352" i="31" s="1"/>
  <c r="G352" i="31" s="1"/>
  <c r="H352" i="31" s="1"/>
  <c r="K352" i="31" s="1"/>
  <c r="D353" i="31"/>
  <c r="E353" i="31" s="1"/>
  <c r="F353" i="31" s="1"/>
  <c r="G353" i="31" s="1"/>
  <c r="H353" i="31" s="1"/>
  <c r="K353" i="31" s="1"/>
  <c r="D354" i="31"/>
  <c r="E354" i="31" s="1"/>
  <c r="F354" i="31" s="1"/>
  <c r="G354" i="31" s="1"/>
  <c r="H354" i="31" s="1"/>
  <c r="K354" i="31" s="1"/>
  <c r="D355" i="31"/>
  <c r="E355" i="31" s="1"/>
  <c r="F355" i="31" s="1"/>
  <c r="G355" i="31" s="1"/>
  <c r="H355" i="31" s="1"/>
  <c r="K355" i="31" s="1"/>
  <c r="D356" i="31"/>
  <c r="E356" i="31" s="1"/>
  <c r="F356" i="31" s="1"/>
  <c r="G356" i="31" s="1"/>
  <c r="H356" i="31" s="1"/>
  <c r="K356" i="31" s="1"/>
  <c r="D357" i="31"/>
  <c r="E357" i="31" s="1"/>
  <c r="F357" i="31" s="1"/>
  <c r="G357" i="31" s="1"/>
  <c r="H357" i="31" s="1"/>
  <c r="K357" i="31" s="1"/>
  <c r="D358" i="31"/>
  <c r="E358" i="31" s="1"/>
  <c r="F358" i="31" s="1"/>
  <c r="G358" i="31" s="1"/>
  <c r="H358" i="31" s="1"/>
  <c r="K358" i="31" s="1"/>
  <c r="D359" i="31"/>
  <c r="E359" i="31" s="1"/>
  <c r="F359" i="31" s="1"/>
  <c r="G359" i="31" s="1"/>
  <c r="H359" i="31" s="1"/>
  <c r="K359" i="31" s="1"/>
  <c r="D360" i="31"/>
  <c r="E360" i="31" s="1"/>
  <c r="F360" i="31" s="1"/>
  <c r="G360" i="31" s="1"/>
  <c r="H360" i="31" s="1"/>
  <c r="K360" i="31" s="1"/>
  <c r="D362" i="31"/>
  <c r="E362" i="31" s="1"/>
  <c r="F362" i="31" s="1"/>
  <c r="G362" i="31" s="1"/>
  <c r="D363" i="31"/>
  <c r="E363" i="31" s="1"/>
  <c r="F363" i="31" s="1"/>
  <c r="G363" i="31" s="1"/>
  <c r="H363" i="31" s="1"/>
  <c r="K363" i="31" s="1"/>
  <c r="D364" i="31"/>
  <c r="E364" i="31" s="1"/>
  <c r="F364" i="31" s="1"/>
  <c r="G364" i="31" s="1"/>
  <c r="H364" i="31" s="1"/>
  <c r="K364" i="31" s="1"/>
  <c r="D365" i="31"/>
  <c r="E365" i="31" s="1"/>
  <c r="F365" i="31" s="1"/>
  <c r="G365" i="31" s="1"/>
  <c r="H365" i="31" s="1"/>
  <c r="K365" i="31" s="1"/>
  <c r="D366" i="31"/>
  <c r="E366" i="31" s="1"/>
  <c r="F366" i="31" s="1"/>
  <c r="G366" i="31" s="1"/>
  <c r="H366" i="31" s="1"/>
  <c r="K366" i="31" s="1"/>
  <c r="D367" i="31"/>
  <c r="E367" i="31" s="1"/>
  <c r="F367" i="31" s="1"/>
  <c r="G367" i="31" s="1"/>
  <c r="H367" i="31" s="1"/>
  <c r="K367" i="31" s="1"/>
  <c r="D368" i="31"/>
  <c r="E368" i="31" s="1"/>
  <c r="F368" i="31" s="1"/>
  <c r="G368" i="31" s="1"/>
  <c r="H368" i="31" s="1"/>
  <c r="K368" i="31" s="1"/>
  <c r="D369" i="31"/>
  <c r="E369" i="31" s="1"/>
  <c r="F369" i="31" s="1"/>
  <c r="G369" i="31" s="1"/>
  <c r="H369" i="31" s="1"/>
  <c r="K369" i="31" s="1"/>
  <c r="D370" i="31"/>
  <c r="E370" i="31" s="1"/>
  <c r="F370" i="31" s="1"/>
  <c r="G370" i="31" s="1"/>
  <c r="H370" i="31" s="1"/>
  <c r="K370" i="31" s="1"/>
  <c r="D372" i="31"/>
  <c r="E372" i="31" s="1"/>
  <c r="F372" i="31" s="1"/>
  <c r="G372" i="31" s="1"/>
  <c r="E373" i="31"/>
  <c r="F373" i="31" s="1"/>
  <c r="G373" i="31" s="1"/>
  <c r="H373" i="31" s="1"/>
  <c r="K373" i="31" s="1"/>
  <c r="E374" i="31"/>
  <c r="F374" i="31" s="1"/>
  <c r="G374" i="31" s="1"/>
  <c r="H374" i="31" s="1"/>
  <c r="K374" i="31" s="1"/>
  <c r="E375" i="31"/>
  <c r="F375" i="31" s="1"/>
  <c r="G375" i="31" s="1"/>
  <c r="H375" i="31" s="1"/>
  <c r="K375" i="31" s="1"/>
  <c r="E376" i="31"/>
  <c r="F376" i="31" s="1"/>
  <c r="G376" i="31" s="1"/>
  <c r="H376" i="31" s="1"/>
  <c r="K376" i="31" s="1"/>
  <c r="E378" i="31"/>
  <c r="F378" i="31" s="1"/>
  <c r="G378" i="31" s="1"/>
  <c r="D379" i="31"/>
  <c r="E379" i="31" s="1"/>
  <c r="F379" i="31" s="1"/>
  <c r="G379" i="31" s="1"/>
  <c r="H379" i="31" s="1"/>
  <c r="K379" i="31" s="1"/>
  <c r="D380" i="31"/>
  <c r="E380" i="31" s="1"/>
  <c r="F380" i="31" s="1"/>
  <c r="G380" i="31" s="1"/>
  <c r="H380" i="31" s="1"/>
  <c r="K380" i="31" s="1"/>
  <c r="D381" i="31"/>
  <c r="E381" i="31" s="1"/>
  <c r="F381" i="31" s="1"/>
  <c r="G381" i="31" s="1"/>
  <c r="H381" i="31" s="1"/>
  <c r="K381" i="31" s="1"/>
  <c r="D382" i="31"/>
  <c r="E382" i="31" s="1"/>
  <c r="F382" i="31" s="1"/>
  <c r="G382" i="31" s="1"/>
  <c r="H382" i="31" s="1"/>
  <c r="K382" i="31" s="1"/>
  <c r="K330" i="31" l="1"/>
  <c r="H339" i="31"/>
  <c r="K339" i="31" s="1"/>
  <c r="K310" i="31"/>
  <c r="H317" i="31"/>
  <c r="W316" i="31"/>
  <c r="H328" i="31"/>
  <c r="K328" i="31" s="1"/>
  <c r="K325" i="31"/>
  <c r="E242" i="30"/>
  <c r="H383" i="31"/>
  <c r="K383" i="31" s="1"/>
  <c r="H371" i="31"/>
  <c r="K371" i="31" s="1"/>
  <c r="H347" i="31"/>
  <c r="K347" i="31" s="1"/>
  <c r="K317" i="31"/>
  <c r="H308" i="31"/>
  <c r="K308" i="31" s="1"/>
  <c r="H299" i="31"/>
  <c r="K299" i="31" s="1"/>
  <c r="H286" i="31"/>
  <c r="K286" i="31" s="1"/>
  <c r="H261" i="31"/>
  <c r="K261" i="31" s="1"/>
  <c r="H249" i="31"/>
  <c r="K249" i="31" s="1"/>
  <c r="H228" i="31"/>
  <c r="K228" i="31" s="1"/>
  <c r="H221" i="31"/>
  <c r="K221" i="31" s="1"/>
  <c r="H216" i="31"/>
  <c r="K216" i="31" s="1"/>
  <c r="H211" i="31"/>
  <c r="K211" i="31" s="1"/>
  <c r="H192" i="31"/>
  <c r="K192" i="31" s="1"/>
  <c r="H377" i="31"/>
  <c r="K377" i="31" s="1"/>
  <c r="H361" i="31"/>
  <c r="K361" i="31" s="1"/>
  <c r="H323" i="31"/>
  <c r="K323" i="31" s="1"/>
  <c r="O73" i="61"/>
  <c r="V66" i="61"/>
  <c r="V67" i="61"/>
  <c r="V111" i="61"/>
  <c r="W105" i="61" s="1"/>
  <c r="V130" i="61"/>
  <c r="W123" i="61" s="1"/>
  <c r="J111" i="61"/>
  <c r="V54" i="61"/>
  <c r="J35" i="61"/>
  <c r="N73" i="61"/>
  <c r="V149" i="61"/>
  <c r="J130" i="61"/>
  <c r="K122" i="61" s="1"/>
  <c r="J73" i="61"/>
  <c r="J54" i="61"/>
  <c r="K47" i="61" s="1"/>
  <c r="J92" i="61"/>
  <c r="J149" i="61"/>
  <c r="H150" i="61" s="1"/>
  <c r="J16" i="61"/>
  <c r="C249" i="31"/>
  <c r="D249" i="31" s="1"/>
  <c r="E249" i="31" s="1"/>
  <c r="F249" i="31" s="1"/>
  <c r="G249" i="31" s="1"/>
  <c r="C228" i="31"/>
  <c r="D228" i="31" s="1"/>
  <c r="E228" i="31" s="1"/>
  <c r="F228" i="31" s="1"/>
  <c r="G228" i="31" s="1"/>
  <c r="D339" i="31"/>
  <c r="E339" i="31" s="1"/>
  <c r="F339" i="31" s="1"/>
  <c r="G339" i="31" s="1"/>
  <c r="C192" i="31"/>
  <c r="D192" i="31" s="1"/>
  <c r="E192" i="31" s="1"/>
  <c r="F192" i="31" s="1"/>
  <c r="G192" i="31" s="1"/>
  <c r="C361" i="31"/>
  <c r="D361" i="31" s="1"/>
  <c r="E361" i="31" s="1"/>
  <c r="F361" i="31" s="1"/>
  <c r="G361" i="31" s="1"/>
  <c r="C308" i="31"/>
  <c r="D308" i="31" s="1"/>
  <c r="E308" i="31" s="1"/>
  <c r="F308" i="31" s="1"/>
  <c r="G308" i="31" s="1"/>
  <c r="C211" i="31"/>
  <c r="D211" i="31" s="1"/>
  <c r="E211" i="31" s="1"/>
  <c r="F211" i="31" s="1"/>
  <c r="G211" i="31" s="1"/>
  <c r="D317" i="31"/>
  <c r="E317" i="31" s="1"/>
  <c r="F317" i="31" s="1"/>
  <c r="G317" i="31" s="1"/>
  <c r="C323" i="31"/>
  <c r="D323" i="31" s="1"/>
  <c r="E323" i="31" s="1"/>
  <c r="F323" i="31" s="1"/>
  <c r="G323" i="31" s="1"/>
  <c r="C216" i="31"/>
  <c r="D216" i="31" s="1"/>
  <c r="E216" i="31" s="1"/>
  <c r="F216" i="31" s="1"/>
  <c r="G216" i="31" s="1"/>
  <c r="C221" i="31"/>
  <c r="D221" i="31" s="1"/>
  <c r="E221" i="31" s="1"/>
  <c r="F221" i="31" s="1"/>
  <c r="G221" i="31" s="1"/>
  <c r="C230" i="31"/>
  <c r="D230" i="31" s="1"/>
  <c r="E230" i="31" s="1"/>
  <c r="F230" i="31" s="1"/>
  <c r="G230" i="31" s="1"/>
  <c r="H230" i="31" s="1"/>
  <c r="C299" i="31"/>
  <c r="D299" i="31" s="1"/>
  <c r="E299" i="31" s="1"/>
  <c r="F299" i="31" s="1"/>
  <c r="G299" i="31" s="1"/>
  <c r="C371" i="31"/>
  <c r="D371" i="31" s="1"/>
  <c r="E371" i="31" s="1"/>
  <c r="F371" i="31" s="1"/>
  <c r="G371" i="31" s="1"/>
  <c r="C347" i="31"/>
  <c r="D347" i="31" s="1"/>
  <c r="E347" i="31" s="1"/>
  <c r="F347" i="31" s="1"/>
  <c r="G347" i="31" s="1"/>
  <c r="C261" i="31"/>
  <c r="D261" i="31" s="1"/>
  <c r="E261" i="31" s="1"/>
  <c r="F261" i="31" s="1"/>
  <c r="G261" i="31" s="1"/>
  <c r="D377" i="31"/>
  <c r="E377" i="31" s="1"/>
  <c r="F377" i="31" s="1"/>
  <c r="G377" i="31" s="1"/>
  <c r="C286" i="31"/>
  <c r="D286" i="31" s="1"/>
  <c r="E286" i="31" s="1"/>
  <c r="F286" i="31" s="1"/>
  <c r="G286" i="31" s="1"/>
  <c r="C383" i="31"/>
  <c r="D383" i="31" s="1"/>
  <c r="E383" i="31" s="1"/>
  <c r="F383" i="31" s="1"/>
  <c r="G383" i="31" s="1"/>
  <c r="D328" i="31"/>
  <c r="E328" i="31" s="1"/>
  <c r="F328" i="31" s="1"/>
  <c r="G328" i="31" s="1"/>
  <c r="R178" i="31"/>
  <c r="S178" i="31"/>
  <c r="R179" i="31"/>
  <c r="W179" i="31" s="1"/>
  <c r="S179" i="31"/>
  <c r="R180" i="31"/>
  <c r="S180" i="31"/>
  <c r="R181" i="31"/>
  <c r="S181" i="31"/>
  <c r="R182" i="31"/>
  <c r="S182" i="31"/>
  <c r="R183" i="31"/>
  <c r="W183" i="31" s="1"/>
  <c r="S183" i="31"/>
  <c r="R184" i="31"/>
  <c r="S184" i="31"/>
  <c r="R187" i="31"/>
  <c r="S187" i="31"/>
  <c r="R188" i="31"/>
  <c r="W188" i="31" s="1"/>
  <c r="S188" i="31"/>
  <c r="R189" i="31"/>
  <c r="S189" i="31"/>
  <c r="R190" i="31"/>
  <c r="W190" i="31" s="1"/>
  <c r="S190" i="31"/>
  <c r="R191" i="31"/>
  <c r="S191" i="31"/>
  <c r="R194" i="31"/>
  <c r="S194" i="31"/>
  <c r="R195" i="31"/>
  <c r="S195" i="31"/>
  <c r="R196" i="31"/>
  <c r="S196" i="31"/>
  <c r="R197" i="31"/>
  <c r="W197" i="31" s="1"/>
  <c r="S197" i="31"/>
  <c r="R198" i="31"/>
  <c r="S198" i="31"/>
  <c r="R199" i="31"/>
  <c r="S199" i="31"/>
  <c r="R200" i="31"/>
  <c r="S200" i="31"/>
  <c r="R201" i="31"/>
  <c r="W201" i="31" s="1"/>
  <c r="S201" i="31"/>
  <c r="R202" i="31"/>
  <c r="S202" i="31"/>
  <c r="R203" i="31"/>
  <c r="S203" i="31"/>
  <c r="R204" i="31"/>
  <c r="S204" i="31"/>
  <c r="R205" i="31"/>
  <c r="W205" i="31" s="1"/>
  <c r="S205" i="31"/>
  <c r="R206" i="31"/>
  <c r="S206" i="31"/>
  <c r="R207" i="31"/>
  <c r="S207" i="31"/>
  <c r="R208" i="31"/>
  <c r="S208" i="31"/>
  <c r="R213" i="31"/>
  <c r="S213" i="31"/>
  <c r="R214" i="31"/>
  <c r="W214" i="31" s="1"/>
  <c r="S214" i="31"/>
  <c r="R215" i="31"/>
  <c r="S215" i="31"/>
  <c r="R218" i="31"/>
  <c r="S218" i="31"/>
  <c r="R219" i="31"/>
  <c r="W219" i="31" s="1"/>
  <c r="S219" i="31"/>
  <c r="R220" i="31"/>
  <c r="S220" i="31"/>
  <c r="R223" i="31"/>
  <c r="S223" i="31"/>
  <c r="R224" i="31"/>
  <c r="W224" i="31" s="1"/>
  <c r="S224" i="31"/>
  <c r="R225" i="31"/>
  <c r="S225" i="31"/>
  <c r="R226" i="31"/>
  <c r="S226" i="31"/>
  <c r="R227" i="31"/>
  <c r="S227" i="31"/>
  <c r="R230" i="31"/>
  <c r="S230" i="31"/>
  <c r="R231" i="31"/>
  <c r="W231" i="31" s="1"/>
  <c r="S231" i="31"/>
  <c r="R232" i="31"/>
  <c r="S232" i="31"/>
  <c r="R233" i="31"/>
  <c r="W233" i="31" s="1"/>
  <c r="S233" i="31"/>
  <c r="R234" i="31"/>
  <c r="S234" i="31"/>
  <c r="R235" i="31"/>
  <c r="W235" i="31" s="1"/>
  <c r="S235" i="31"/>
  <c r="R236" i="31"/>
  <c r="S236" i="31"/>
  <c r="R237" i="31"/>
  <c r="W237" i="31" s="1"/>
  <c r="S237" i="31"/>
  <c r="R238" i="31"/>
  <c r="S238" i="31"/>
  <c r="R241" i="31"/>
  <c r="S241" i="31"/>
  <c r="R242" i="31"/>
  <c r="W242" i="31" s="1"/>
  <c r="S242" i="31"/>
  <c r="R243" i="31"/>
  <c r="S243" i="31"/>
  <c r="R244" i="31"/>
  <c r="S244" i="31"/>
  <c r="R245" i="31"/>
  <c r="S245" i="31"/>
  <c r="R246" i="31"/>
  <c r="W246" i="31" s="1"/>
  <c r="S246" i="31"/>
  <c r="R247" i="31"/>
  <c r="S247" i="31"/>
  <c r="R248" i="31"/>
  <c r="W248" i="31" s="1"/>
  <c r="S248" i="31"/>
  <c r="R251" i="31"/>
  <c r="W251" i="31" s="1"/>
  <c r="S251" i="31"/>
  <c r="R252" i="31"/>
  <c r="S252" i="31"/>
  <c r="R253" i="31"/>
  <c r="W253" i="31" s="1"/>
  <c r="S253" i="31"/>
  <c r="R254" i="31"/>
  <c r="S254" i="31"/>
  <c r="R255" i="31"/>
  <c r="W255" i="31" s="1"/>
  <c r="S255" i="31"/>
  <c r="R256" i="31"/>
  <c r="S256" i="31"/>
  <c r="R257" i="31"/>
  <c r="S257" i="31"/>
  <c r="R258" i="31"/>
  <c r="S258" i="31"/>
  <c r="R259" i="31"/>
  <c r="W259" i="31" s="1"/>
  <c r="S259" i="31"/>
  <c r="R260" i="31"/>
  <c r="S260" i="31"/>
  <c r="R263" i="31"/>
  <c r="S263" i="31"/>
  <c r="R279" i="31"/>
  <c r="W279" i="31" s="1"/>
  <c r="S279" i="31"/>
  <c r="R280" i="31"/>
  <c r="W280" i="31" s="1"/>
  <c r="S280" i="31"/>
  <c r="R281" i="31"/>
  <c r="W281" i="31" s="1"/>
  <c r="S281" i="31"/>
  <c r="R282" i="31"/>
  <c r="W282" i="31" s="1"/>
  <c r="S282" i="31"/>
  <c r="R283" i="31"/>
  <c r="W283" i="31" s="1"/>
  <c r="S283" i="31"/>
  <c r="R284" i="31"/>
  <c r="W284" i="31" s="1"/>
  <c r="S284" i="31"/>
  <c r="R285" i="31"/>
  <c r="W285" i="31" s="1"/>
  <c r="S285" i="31"/>
  <c r="R288" i="31"/>
  <c r="W288" i="31" s="1"/>
  <c r="S288" i="31"/>
  <c r="R289" i="31"/>
  <c r="W289" i="31" s="1"/>
  <c r="S289" i="31"/>
  <c r="R290" i="31"/>
  <c r="W290" i="31" s="1"/>
  <c r="S290" i="31"/>
  <c r="R291" i="31"/>
  <c r="W291" i="31" s="1"/>
  <c r="S291" i="31"/>
  <c r="R292" i="31"/>
  <c r="W292" i="31" s="1"/>
  <c r="S292" i="31"/>
  <c r="R293" i="31"/>
  <c r="S293" i="31"/>
  <c r="R294" i="31"/>
  <c r="W294" i="31" s="1"/>
  <c r="S294" i="31"/>
  <c r="R295" i="31"/>
  <c r="W295" i="31" s="1"/>
  <c r="S295" i="31"/>
  <c r="R296" i="31"/>
  <c r="W296" i="31" s="1"/>
  <c r="S296" i="31"/>
  <c r="R297" i="31"/>
  <c r="W297" i="31" s="1"/>
  <c r="S297" i="31"/>
  <c r="R298" i="31"/>
  <c r="W298" i="31" s="1"/>
  <c r="S298" i="31"/>
  <c r="R301" i="31"/>
  <c r="W301" i="31" s="1"/>
  <c r="S301" i="31"/>
  <c r="R302" i="31"/>
  <c r="W302" i="31" s="1"/>
  <c r="S302" i="31"/>
  <c r="R303" i="31"/>
  <c r="W303" i="31" s="1"/>
  <c r="S303" i="31"/>
  <c r="R304" i="31"/>
  <c r="S304" i="31"/>
  <c r="R305" i="31"/>
  <c r="W305" i="31" s="1"/>
  <c r="S305" i="31"/>
  <c r="R306" i="31"/>
  <c r="W306" i="31" s="1"/>
  <c r="S306" i="31"/>
  <c r="R307" i="31"/>
  <c r="W307" i="31" s="1"/>
  <c r="S307" i="31"/>
  <c r="R310" i="31"/>
  <c r="S310" i="31"/>
  <c r="R311" i="31"/>
  <c r="W311" i="31" s="1"/>
  <c r="S311" i="31"/>
  <c r="R312" i="31"/>
  <c r="W312" i="31" s="1"/>
  <c r="S312" i="31"/>
  <c r="R313" i="31"/>
  <c r="S313" i="31"/>
  <c r="R314" i="31"/>
  <c r="W314" i="31" s="1"/>
  <c r="S314" i="31"/>
  <c r="R319" i="31"/>
  <c r="W319" i="31" s="1"/>
  <c r="S319" i="31"/>
  <c r="R320" i="31"/>
  <c r="W320" i="31" s="1"/>
  <c r="S320" i="31"/>
  <c r="R321" i="31"/>
  <c r="W321" i="31" s="1"/>
  <c r="S321" i="31"/>
  <c r="R322" i="31"/>
  <c r="W322" i="31" s="1"/>
  <c r="S322" i="31"/>
  <c r="R325" i="31"/>
  <c r="S325" i="31"/>
  <c r="R326" i="31"/>
  <c r="W326" i="31" s="1"/>
  <c r="S326" i="31"/>
  <c r="R330" i="31"/>
  <c r="S330" i="31"/>
  <c r="R331" i="31"/>
  <c r="W331" i="31" s="1"/>
  <c r="S331" i="31"/>
  <c r="R332" i="31"/>
  <c r="W332" i="31" s="1"/>
  <c r="S332" i="31"/>
  <c r="R333" i="31"/>
  <c r="W333" i="31" s="1"/>
  <c r="S333" i="31"/>
  <c r="R334" i="31"/>
  <c r="S334" i="31"/>
  <c r="R335" i="31"/>
  <c r="W335" i="31" s="1"/>
  <c r="S335" i="31"/>
  <c r="R336" i="31"/>
  <c r="W336" i="31" s="1"/>
  <c r="S336" i="31"/>
  <c r="R337" i="31"/>
  <c r="W337" i="31" s="1"/>
  <c r="S337" i="31"/>
  <c r="R341" i="31"/>
  <c r="W341" i="31" s="1"/>
  <c r="S341" i="31"/>
  <c r="R342" i="31"/>
  <c r="W342" i="31" s="1"/>
  <c r="S342" i="31"/>
  <c r="R343" i="31"/>
  <c r="W343" i="31" s="1"/>
  <c r="S343" i="31"/>
  <c r="R344" i="31"/>
  <c r="S344" i="31"/>
  <c r="R345" i="31"/>
  <c r="W345" i="31" s="1"/>
  <c r="S345" i="31"/>
  <c r="R346" i="31"/>
  <c r="W346" i="31" s="1"/>
  <c r="S346" i="31"/>
  <c r="R349" i="31"/>
  <c r="S349" i="31"/>
  <c r="R350" i="31"/>
  <c r="W350" i="31" s="1"/>
  <c r="S350" i="31"/>
  <c r="R351" i="31"/>
  <c r="W351" i="31" s="1"/>
  <c r="S351" i="31"/>
  <c r="R352" i="31"/>
  <c r="W352" i="31" s="1"/>
  <c r="S352" i="31"/>
  <c r="R353" i="31"/>
  <c r="S353" i="31"/>
  <c r="R354" i="31"/>
  <c r="W354" i="31" s="1"/>
  <c r="S354" i="31"/>
  <c r="R355" i="31"/>
  <c r="W355" i="31" s="1"/>
  <c r="S355" i="31"/>
  <c r="R356" i="31"/>
  <c r="W356" i="31" s="1"/>
  <c r="S356" i="31"/>
  <c r="R357" i="31"/>
  <c r="W357" i="31" s="1"/>
  <c r="S357" i="31"/>
  <c r="R358" i="31"/>
  <c r="W358" i="31" s="1"/>
  <c r="S358" i="31"/>
  <c r="R359" i="31"/>
  <c r="W359" i="31" s="1"/>
  <c r="S359" i="31"/>
  <c r="R360" i="31"/>
  <c r="W360" i="31" s="1"/>
  <c r="S360" i="31"/>
  <c r="R363" i="31"/>
  <c r="W363" i="31" s="1"/>
  <c r="S363" i="31"/>
  <c r="R364" i="31"/>
  <c r="W364" i="31" s="1"/>
  <c r="S364" i="31"/>
  <c r="R365" i="31"/>
  <c r="W365" i="31" s="1"/>
  <c r="S365" i="31"/>
  <c r="R366" i="31"/>
  <c r="S366" i="31"/>
  <c r="R367" i="31"/>
  <c r="W367" i="31" s="1"/>
  <c r="S367" i="31"/>
  <c r="R368" i="31"/>
  <c r="W368" i="31" s="1"/>
  <c r="S368" i="31"/>
  <c r="R369" i="31"/>
  <c r="W369" i="31" s="1"/>
  <c r="S369" i="31"/>
  <c r="R370" i="31"/>
  <c r="S370" i="31"/>
  <c r="R373" i="31"/>
  <c r="W373" i="31" s="1"/>
  <c r="S373" i="31"/>
  <c r="R374" i="31"/>
  <c r="W374" i="31" s="1"/>
  <c r="S374" i="31"/>
  <c r="R375" i="31"/>
  <c r="W375" i="31" s="1"/>
  <c r="S375" i="31"/>
  <c r="R376" i="31"/>
  <c r="W376" i="31" s="1"/>
  <c r="S376" i="31"/>
  <c r="R379" i="31"/>
  <c r="W379" i="31" s="1"/>
  <c r="S379" i="31"/>
  <c r="R380" i="31"/>
  <c r="S380" i="31"/>
  <c r="R381" i="31"/>
  <c r="W381" i="31" s="1"/>
  <c r="S381" i="31"/>
  <c r="R382" i="31"/>
  <c r="W382" i="31" s="1"/>
  <c r="S382" i="31"/>
  <c r="S177" i="31"/>
  <c r="R177" i="31"/>
  <c r="W9" i="61" l="1"/>
  <c r="W11" i="61"/>
  <c r="W13" i="61"/>
  <c r="W8" i="61"/>
  <c r="W10" i="61"/>
  <c r="W12" i="61"/>
  <c r="W14" i="61"/>
  <c r="K33" i="61"/>
  <c r="W325" i="31"/>
  <c r="W310" i="31"/>
  <c r="K69" i="61"/>
  <c r="I17" i="61"/>
  <c r="D263" i="31"/>
  <c r="E263" i="31" s="1"/>
  <c r="F263" i="31" s="1"/>
  <c r="G263" i="31" s="1"/>
  <c r="H263" i="31" s="1"/>
  <c r="H277" i="31" s="1"/>
  <c r="K277" i="31" s="1"/>
  <c r="C277" i="31"/>
  <c r="D277" i="31" s="1"/>
  <c r="E277" i="31" s="1"/>
  <c r="F277" i="31" s="1"/>
  <c r="G277" i="31" s="1"/>
  <c r="W108" i="61"/>
  <c r="V73" i="61"/>
  <c r="P74" i="61" s="1"/>
  <c r="W140" i="61"/>
  <c r="K164" i="61"/>
  <c r="K161" i="61"/>
  <c r="I170" i="61"/>
  <c r="G170" i="61"/>
  <c r="K166" i="61"/>
  <c r="K167" i="61"/>
  <c r="F170" i="61"/>
  <c r="C170" i="61"/>
  <c r="K163" i="61"/>
  <c r="E170" i="61"/>
  <c r="K165" i="61"/>
  <c r="H170" i="61"/>
  <c r="K162" i="61"/>
  <c r="D170" i="61"/>
  <c r="B170" i="61"/>
  <c r="K160" i="61"/>
  <c r="K168" i="61"/>
  <c r="K169" i="61"/>
  <c r="J170" i="61"/>
  <c r="N55" i="61"/>
  <c r="H239" i="31"/>
  <c r="K239" i="31" s="1"/>
  <c r="K230" i="31"/>
  <c r="W230" i="31" s="1"/>
  <c r="F36" i="61"/>
  <c r="E36" i="61"/>
  <c r="K30" i="61"/>
  <c r="K31" i="61"/>
  <c r="H36" i="61"/>
  <c r="K32" i="61"/>
  <c r="J36" i="61"/>
  <c r="T380" i="31"/>
  <c r="T370" i="31"/>
  <c r="T366" i="31"/>
  <c r="T353" i="31"/>
  <c r="T349" i="31"/>
  <c r="T344" i="31"/>
  <c r="T334" i="31"/>
  <c r="T330" i="31"/>
  <c r="T313" i="31"/>
  <c r="T304" i="31"/>
  <c r="T293" i="31"/>
  <c r="T257" i="31"/>
  <c r="T244" i="31"/>
  <c r="C239" i="31"/>
  <c r="D239" i="31" s="1"/>
  <c r="E239" i="31" s="1"/>
  <c r="F239" i="31" s="1"/>
  <c r="G239" i="31" s="1"/>
  <c r="T274" i="31"/>
  <c r="C185" i="31"/>
  <c r="D177" i="31"/>
  <c r="E177" i="31" s="1"/>
  <c r="F177" i="31" s="1"/>
  <c r="G177" i="31" s="1"/>
  <c r="H177" i="31" s="1"/>
  <c r="J93" i="61"/>
  <c r="K92" i="61"/>
  <c r="G93" i="61"/>
  <c r="K87" i="61"/>
  <c r="K91" i="61"/>
  <c r="E93" i="61"/>
  <c r="K85" i="61"/>
  <c r="K89" i="61"/>
  <c r="K83" i="61"/>
  <c r="B112" i="61"/>
  <c r="K111" i="61"/>
  <c r="G131" i="61"/>
  <c r="C131" i="61"/>
  <c r="K110" i="61"/>
  <c r="K106" i="61"/>
  <c r="K102" i="61"/>
  <c r="H93" i="61"/>
  <c r="K123" i="61"/>
  <c r="D55" i="61"/>
  <c r="K50" i="61"/>
  <c r="K46" i="61"/>
  <c r="I131" i="61"/>
  <c r="B131" i="61"/>
  <c r="K126" i="61"/>
  <c r="K105" i="61"/>
  <c r="D93" i="61"/>
  <c r="K88" i="61"/>
  <c r="K84" i="61"/>
  <c r="K107" i="61"/>
  <c r="I93" i="61"/>
  <c r="G55" i="61"/>
  <c r="C55" i="61"/>
  <c r="K51" i="61"/>
  <c r="J55" i="61"/>
  <c r="K54" i="61"/>
  <c r="I55" i="61"/>
  <c r="B55" i="61"/>
  <c r="J131" i="61"/>
  <c r="H131" i="61"/>
  <c r="K125" i="61"/>
  <c r="K130" i="61"/>
  <c r="K129" i="61"/>
  <c r="E131" i="61"/>
  <c r="K121" i="61"/>
  <c r="K108" i="61"/>
  <c r="K104" i="61"/>
  <c r="C93" i="61"/>
  <c r="K127" i="61"/>
  <c r="F55" i="61"/>
  <c r="K52" i="61"/>
  <c r="K48" i="61"/>
  <c r="H55" i="61"/>
  <c r="F131" i="61"/>
  <c r="K128" i="61"/>
  <c r="K124" i="61"/>
  <c r="K109" i="61"/>
  <c r="F93" i="61"/>
  <c r="K90" i="61"/>
  <c r="K86" i="61"/>
  <c r="D131" i="61"/>
  <c r="K103" i="61"/>
  <c r="B93" i="61"/>
  <c r="E55" i="61"/>
  <c r="K53" i="61"/>
  <c r="K49" i="61"/>
  <c r="K45" i="61"/>
  <c r="W107" i="61"/>
  <c r="W102" i="61"/>
  <c r="W106" i="61"/>
  <c r="U112" i="61"/>
  <c r="W104" i="61"/>
  <c r="S112" i="61"/>
  <c r="W111" i="61"/>
  <c r="O112" i="61"/>
  <c r="Q112" i="61"/>
  <c r="W109" i="61"/>
  <c r="W103" i="61"/>
  <c r="N112" i="61"/>
  <c r="T112" i="61"/>
  <c r="W110" i="61"/>
  <c r="R112" i="61"/>
  <c r="P112" i="61"/>
  <c r="V112" i="61"/>
  <c r="Q131" i="61"/>
  <c r="W128" i="61"/>
  <c r="R131" i="61"/>
  <c r="W125" i="61"/>
  <c r="P131" i="61"/>
  <c r="N131" i="61"/>
  <c r="W130" i="61"/>
  <c r="W129" i="61"/>
  <c r="W121" i="61"/>
  <c r="W124" i="61"/>
  <c r="O131" i="61"/>
  <c r="W127" i="61"/>
  <c r="W126" i="61"/>
  <c r="U131" i="61"/>
  <c r="W122" i="61"/>
  <c r="V131" i="61"/>
  <c r="S131" i="61"/>
  <c r="T131" i="61"/>
  <c r="F112" i="61"/>
  <c r="J112" i="61"/>
  <c r="E112" i="61"/>
  <c r="I112" i="61"/>
  <c r="D112" i="61"/>
  <c r="H112" i="61"/>
  <c r="C112" i="61"/>
  <c r="G112" i="61"/>
  <c r="R17" i="61"/>
  <c r="V17" i="61"/>
  <c r="Q17" i="61"/>
  <c r="U17" i="61"/>
  <c r="P17" i="61"/>
  <c r="T17" i="61"/>
  <c r="O17" i="61"/>
  <c r="S17" i="61"/>
  <c r="W7" i="61"/>
  <c r="N17" i="61"/>
  <c r="W16" i="61"/>
  <c r="W15" i="61"/>
  <c r="W45" i="61"/>
  <c r="R55" i="61"/>
  <c r="V55" i="61"/>
  <c r="W48" i="61"/>
  <c r="W52" i="61"/>
  <c r="Q55" i="61"/>
  <c r="U55" i="61"/>
  <c r="W47" i="61"/>
  <c r="W51" i="61"/>
  <c r="P55" i="61"/>
  <c r="T55" i="61"/>
  <c r="W46" i="61"/>
  <c r="W50" i="61"/>
  <c r="W54" i="61"/>
  <c r="O55" i="61"/>
  <c r="S55" i="61"/>
  <c r="W49" i="61"/>
  <c r="W53" i="61"/>
  <c r="C36" i="61"/>
  <c r="B36" i="61"/>
  <c r="K28" i="61"/>
  <c r="K34" i="61"/>
  <c r="K35" i="61"/>
  <c r="K26" i="61"/>
  <c r="K29" i="61"/>
  <c r="K27" i="61"/>
  <c r="I36" i="61"/>
  <c r="G36" i="61"/>
  <c r="D36" i="61"/>
  <c r="F74" i="61"/>
  <c r="J74" i="61"/>
  <c r="K67" i="61"/>
  <c r="K71" i="61"/>
  <c r="E74" i="61"/>
  <c r="I74" i="61"/>
  <c r="K66" i="61"/>
  <c r="K70" i="61"/>
  <c r="K64" i="61"/>
  <c r="D74" i="61"/>
  <c r="H74" i="61"/>
  <c r="K65" i="61"/>
  <c r="K73" i="61"/>
  <c r="G74" i="61"/>
  <c r="B74" i="61"/>
  <c r="K68" i="61"/>
  <c r="K72" i="61"/>
  <c r="C74" i="61"/>
  <c r="S150" i="61"/>
  <c r="O150" i="61"/>
  <c r="P150" i="61"/>
  <c r="R150" i="61"/>
  <c r="U150" i="61"/>
  <c r="V150" i="61"/>
  <c r="W142" i="61"/>
  <c r="W146" i="61"/>
  <c r="W141" i="61"/>
  <c r="W145" i="61"/>
  <c r="W149" i="61"/>
  <c r="W144" i="61"/>
  <c r="W148" i="61"/>
  <c r="N150" i="61"/>
  <c r="W143" i="61"/>
  <c r="W147" i="61"/>
  <c r="T150" i="61"/>
  <c r="Q150" i="61"/>
  <c r="K10" i="61"/>
  <c r="D17" i="61"/>
  <c r="H17" i="61"/>
  <c r="K14" i="61"/>
  <c r="C17" i="61"/>
  <c r="G17" i="61"/>
  <c r="K9" i="61"/>
  <c r="K13" i="61"/>
  <c r="K7" i="61"/>
  <c r="F17" i="61"/>
  <c r="K8" i="61"/>
  <c r="K12" i="61"/>
  <c r="K16" i="61"/>
  <c r="E17" i="61"/>
  <c r="J17" i="61"/>
  <c r="K11" i="61"/>
  <c r="K15" i="61"/>
  <c r="R36" i="61"/>
  <c r="V36" i="61"/>
  <c r="W29" i="61"/>
  <c r="W33" i="61"/>
  <c r="Q36" i="61"/>
  <c r="U36" i="61"/>
  <c r="W28" i="61"/>
  <c r="W32" i="61"/>
  <c r="W26" i="61"/>
  <c r="P36" i="61"/>
  <c r="T36" i="61"/>
  <c r="W27" i="61"/>
  <c r="W31" i="61"/>
  <c r="W35" i="61"/>
  <c r="O36" i="61"/>
  <c r="S36" i="61"/>
  <c r="W30" i="61"/>
  <c r="W34" i="61"/>
  <c r="N36" i="61"/>
  <c r="K143" i="61"/>
  <c r="E150" i="61"/>
  <c r="I150" i="61"/>
  <c r="K142" i="61"/>
  <c r="K146" i="61"/>
  <c r="D150" i="61"/>
  <c r="K141" i="61"/>
  <c r="K145" i="61"/>
  <c r="K140" i="61"/>
  <c r="C150" i="61"/>
  <c r="G150" i="61"/>
  <c r="B150" i="61"/>
  <c r="K144" i="61"/>
  <c r="K148" i="61"/>
  <c r="K149" i="61"/>
  <c r="F150" i="61"/>
  <c r="J150" i="61"/>
  <c r="K147" i="61"/>
  <c r="B17" i="61"/>
  <c r="T219" i="31"/>
  <c r="T188" i="31"/>
  <c r="T205" i="31"/>
  <c r="T226" i="31"/>
  <c r="T206" i="31"/>
  <c r="T203" i="31"/>
  <c r="T199" i="31"/>
  <c r="T195" i="31"/>
  <c r="T190" i="31"/>
  <c r="T181" i="31"/>
  <c r="T264" i="31"/>
  <c r="W380" i="31"/>
  <c r="W206" i="31"/>
  <c r="T272" i="31"/>
  <c r="T237" i="31"/>
  <c r="T246" i="31"/>
  <c r="W293" i="31"/>
  <c r="W257" i="31"/>
  <c r="T255" i="31"/>
  <c r="W344" i="31"/>
  <c r="W304" i="31"/>
  <c r="T273" i="31"/>
  <c r="T271" i="31"/>
  <c r="T269" i="31"/>
  <c r="T267" i="31"/>
  <c r="T265" i="31"/>
  <c r="T263" i="31"/>
  <c r="W260" i="31"/>
  <c r="T260" i="31"/>
  <c r="T258" i="31"/>
  <c r="W258" i="31"/>
  <c r="W256" i="31"/>
  <c r="T256" i="31"/>
  <c r="T254" i="31"/>
  <c r="W254" i="31"/>
  <c r="W252" i="31"/>
  <c r="T252" i="31"/>
  <c r="W247" i="31"/>
  <c r="T247" i="31"/>
  <c r="T245" i="31"/>
  <c r="W245" i="31"/>
  <c r="W243" i="31"/>
  <c r="T243" i="31"/>
  <c r="T241" i="31"/>
  <c r="W241" i="31"/>
  <c r="W238" i="31"/>
  <c r="T238" i="31"/>
  <c r="T236" i="31"/>
  <c r="W236" i="31"/>
  <c r="W234" i="31"/>
  <c r="T234" i="31"/>
  <c r="T232" i="31"/>
  <c r="W232" i="31"/>
  <c r="T230" i="31"/>
  <c r="T227" i="31"/>
  <c r="W227" i="31"/>
  <c r="W225" i="31"/>
  <c r="T225" i="31"/>
  <c r="T223" i="31"/>
  <c r="W223" i="31"/>
  <c r="W220" i="31"/>
  <c r="T220" i="31"/>
  <c r="T218" i="31"/>
  <c r="W218" i="31"/>
  <c r="W215" i="31"/>
  <c r="T215" i="31"/>
  <c r="T213" i="31"/>
  <c r="W213" i="31"/>
  <c r="W208" i="31"/>
  <c r="T208" i="31"/>
  <c r="T207" i="31"/>
  <c r="W207" i="31"/>
  <c r="T204" i="31"/>
  <c r="W204" i="31"/>
  <c r="W202" i="31"/>
  <c r="T202" i="31"/>
  <c r="T200" i="31"/>
  <c r="W200" i="31"/>
  <c r="W198" i="31"/>
  <c r="T198" i="31"/>
  <c r="T196" i="31"/>
  <c r="W196" i="31"/>
  <c r="W194" i="31"/>
  <c r="T194" i="31"/>
  <c r="T191" i="31"/>
  <c r="W191" i="31"/>
  <c r="W189" i="31"/>
  <c r="T189" i="31"/>
  <c r="T187" i="31"/>
  <c r="W187" i="31"/>
  <c r="W184" i="31"/>
  <c r="T184" i="31"/>
  <c r="T182" i="31"/>
  <c r="W182" i="31"/>
  <c r="W180" i="31"/>
  <c r="T180" i="31"/>
  <c r="T178" i="31"/>
  <c r="W178" i="31"/>
  <c r="T381" i="31"/>
  <c r="T376" i="31"/>
  <c r="T367" i="31"/>
  <c r="T363" i="31"/>
  <c r="T358" i="31"/>
  <c r="T354" i="31"/>
  <c r="T350" i="31"/>
  <c r="T345" i="31"/>
  <c r="T341" i="31"/>
  <c r="T335" i="31"/>
  <c r="T331" i="31"/>
  <c r="T325" i="31"/>
  <c r="T320" i="31"/>
  <c r="T314" i="31"/>
  <c r="T310" i="31"/>
  <c r="T305" i="31"/>
  <c r="T301" i="31"/>
  <c r="T296" i="31"/>
  <c r="T292" i="31"/>
  <c r="T288" i="31"/>
  <c r="T283" i="31"/>
  <c r="T279" i="31"/>
  <c r="T382" i="31"/>
  <c r="T373" i="31"/>
  <c r="T368" i="31"/>
  <c r="T364" i="31"/>
  <c r="T359" i="31"/>
  <c r="T355" i="31"/>
  <c r="T351" i="31"/>
  <c r="T346" i="31"/>
  <c r="T342" i="31"/>
  <c r="T336" i="31"/>
  <c r="T332" i="31"/>
  <c r="T326" i="31"/>
  <c r="T321" i="31"/>
  <c r="T311" i="31"/>
  <c r="T306" i="31"/>
  <c r="T302" i="31"/>
  <c r="T297" i="31"/>
  <c r="T289" i="31"/>
  <c r="T284" i="31"/>
  <c r="T280" i="31"/>
  <c r="T266" i="31"/>
  <c r="T248" i="31"/>
  <c r="T231" i="31"/>
  <c r="W366" i="31"/>
  <c r="W349" i="31"/>
  <c r="W330" i="31"/>
  <c r="W244" i="31"/>
  <c r="W226" i="31"/>
  <c r="W195" i="31"/>
  <c r="T379" i="31"/>
  <c r="T374" i="31"/>
  <c r="T369" i="31"/>
  <c r="T365" i="31"/>
  <c r="T360" i="31"/>
  <c r="T356" i="31"/>
  <c r="T352" i="31"/>
  <c r="T343" i="31"/>
  <c r="T337" i="31"/>
  <c r="T333" i="31"/>
  <c r="T322" i="31"/>
  <c r="T312" i="31"/>
  <c r="T307" i="31"/>
  <c r="T303" i="31"/>
  <c r="T298" i="31"/>
  <c r="T294" i="31"/>
  <c r="T290" i="31"/>
  <c r="T285" i="31"/>
  <c r="T281" i="31"/>
  <c r="T275" i="31"/>
  <c r="T268" i="31"/>
  <c r="T259" i="31"/>
  <c r="T251" i="31"/>
  <c r="T242" i="31"/>
  <c r="T233" i="31"/>
  <c r="T224" i="31"/>
  <c r="T197" i="31"/>
  <c r="T179" i="31"/>
  <c r="W370" i="31"/>
  <c r="W353" i="31"/>
  <c r="W334" i="31"/>
  <c r="W313" i="31"/>
  <c r="W199" i="31"/>
  <c r="W181" i="31"/>
  <c r="T375" i="31"/>
  <c r="T357" i="31"/>
  <c r="T319" i="31"/>
  <c r="T295" i="31"/>
  <c r="T291" i="31"/>
  <c r="T282" i="31"/>
  <c r="T270" i="31"/>
  <c r="T253" i="31"/>
  <c r="T235" i="31"/>
  <c r="T214" i="31"/>
  <c r="T201" i="31"/>
  <c r="T183" i="31"/>
  <c r="W203" i="31"/>
  <c r="AA199" i="28"/>
  <c r="AA198" i="28"/>
  <c r="AA197" i="28"/>
  <c r="AA195" i="28"/>
  <c r="AA192" i="28"/>
  <c r="AA191" i="28"/>
  <c r="AA188" i="28"/>
  <c r="AA186" i="28"/>
  <c r="AA184" i="28"/>
  <c r="K263" i="31" l="1"/>
  <c r="W263" i="31" s="1"/>
  <c r="W64" i="61"/>
  <c r="V74" i="61"/>
  <c r="T74" i="61"/>
  <c r="W71" i="61"/>
  <c r="W69" i="61"/>
  <c r="R74" i="61"/>
  <c r="S74" i="61"/>
  <c r="Q74" i="61"/>
  <c r="N74" i="61"/>
  <c r="W72" i="61"/>
  <c r="W73" i="61"/>
  <c r="W68" i="61"/>
  <c r="W67" i="61"/>
  <c r="W66" i="61"/>
  <c r="W65" i="61"/>
  <c r="O74" i="61"/>
  <c r="U74" i="61"/>
  <c r="W70" i="61"/>
  <c r="AA201" i="28"/>
  <c r="H185" i="31"/>
  <c r="K177" i="31"/>
  <c r="D185" i="31"/>
  <c r="C384" i="31"/>
  <c r="B360" i="32"/>
  <c r="AE384" i="30"/>
  <c r="AG384" i="30"/>
  <c r="AH384" i="30"/>
  <c r="AJ384" i="30"/>
  <c r="AK384" i="30"/>
  <c r="AM384" i="30"/>
  <c r="AN384" i="30"/>
  <c r="AP384" i="30"/>
  <c r="AQ384" i="30"/>
  <c r="AE386" i="30"/>
  <c r="AG386" i="30"/>
  <c r="AH386" i="30"/>
  <c r="AJ386" i="30"/>
  <c r="AK386" i="30"/>
  <c r="AM386" i="30"/>
  <c r="AN386" i="30"/>
  <c r="AP386" i="30"/>
  <c r="AQ386" i="30"/>
  <c r="AE389" i="30"/>
  <c r="AG389" i="30"/>
  <c r="AH389" i="30"/>
  <c r="AJ389" i="30"/>
  <c r="AK389" i="30"/>
  <c r="AM389" i="30"/>
  <c r="AN389" i="30"/>
  <c r="AP389" i="30"/>
  <c r="AQ389" i="30"/>
  <c r="AE390" i="30"/>
  <c r="AG390" i="30"/>
  <c r="AH390" i="30"/>
  <c r="AJ390" i="30"/>
  <c r="AK390" i="30"/>
  <c r="AM390" i="30"/>
  <c r="AN390" i="30"/>
  <c r="AP390" i="30"/>
  <c r="AQ390" i="30"/>
  <c r="AR390" i="30"/>
  <c r="AE393" i="30"/>
  <c r="AG393" i="30"/>
  <c r="AH393" i="30"/>
  <c r="AJ393" i="30"/>
  <c r="AK393" i="30"/>
  <c r="AM393" i="30"/>
  <c r="AN393" i="30"/>
  <c r="AP393" i="30"/>
  <c r="AQ393" i="30"/>
  <c r="AE395" i="30"/>
  <c r="AG395" i="30"/>
  <c r="AH395" i="30"/>
  <c r="AJ395" i="30"/>
  <c r="AK395" i="30"/>
  <c r="AM395" i="30"/>
  <c r="AN395" i="30"/>
  <c r="AP395" i="30"/>
  <c r="AQ395" i="30"/>
  <c r="AE396" i="30"/>
  <c r="AG396" i="30"/>
  <c r="AH396" i="30"/>
  <c r="AJ396" i="30"/>
  <c r="AK396" i="30"/>
  <c r="AM396" i="30"/>
  <c r="AN396" i="30"/>
  <c r="AP396" i="30"/>
  <c r="AQ396" i="30"/>
  <c r="AE397" i="30"/>
  <c r="AG397" i="30"/>
  <c r="AH397" i="30"/>
  <c r="AJ397" i="30"/>
  <c r="AK397" i="30"/>
  <c r="AM397" i="30"/>
  <c r="AN397" i="30"/>
  <c r="AP397" i="30"/>
  <c r="AQ397" i="30"/>
  <c r="AD397" i="30"/>
  <c r="AD396" i="30"/>
  <c r="AD395" i="30"/>
  <c r="AD393" i="30"/>
  <c r="AD390" i="30"/>
  <c r="AD389" i="30"/>
  <c r="AD386" i="30"/>
  <c r="AD384" i="30"/>
  <c r="AE382" i="30"/>
  <c r="AG382" i="30"/>
  <c r="AH382" i="30"/>
  <c r="AJ382" i="30"/>
  <c r="AK382" i="30"/>
  <c r="AM382" i="30"/>
  <c r="AN382" i="30"/>
  <c r="AP382" i="30"/>
  <c r="AQ382" i="30"/>
  <c r="AD382" i="30"/>
  <c r="D324" i="27"/>
  <c r="AO49" i="27" s="1"/>
  <c r="F324" i="27"/>
  <c r="AQ49" i="27" s="1"/>
  <c r="G324" i="27"/>
  <c r="AR49" i="27" s="1"/>
  <c r="I324" i="27"/>
  <c r="AT49" i="27" s="1"/>
  <c r="J324" i="27"/>
  <c r="AU49" i="27" s="1"/>
  <c r="L324" i="27"/>
  <c r="AW49" i="27" s="1"/>
  <c r="M324" i="27"/>
  <c r="AX49" i="27" s="1"/>
  <c r="BF49" i="27"/>
  <c r="AA324" i="27"/>
  <c r="O49" i="23" s="1"/>
  <c r="AB324" i="27"/>
  <c r="P49" i="23" s="1"/>
  <c r="AG324" i="27"/>
  <c r="U49" i="23" s="1"/>
  <c r="W49" i="39" s="1"/>
  <c r="AH324" i="27"/>
  <c r="V49" i="23" s="1"/>
  <c r="X49" i="39" s="1"/>
  <c r="AJ324" i="27"/>
  <c r="X49" i="23" s="1"/>
  <c r="C324" i="27"/>
  <c r="AN49" i="27" s="1"/>
  <c r="D118" i="27"/>
  <c r="F118" i="27"/>
  <c r="G118" i="27"/>
  <c r="I118" i="27"/>
  <c r="J118" i="27"/>
  <c r="L118" i="27"/>
  <c r="AA118" i="27"/>
  <c r="O20" i="23" s="1"/>
  <c r="AB118" i="27"/>
  <c r="P20" i="23" s="1"/>
  <c r="AG118" i="27"/>
  <c r="U20" i="23" s="1"/>
  <c r="W20" i="39" s="1"/>
  <c r="AH118" i="27"/>
  <c r="V20" i="23" s="1"/>
  <c r="X20" i="39" s="1"/>
  <c r="AJ118" i="27"/>
  <c r="X20" i="23" s="1"/>
  <c r="C118" i="27"/>
  <c r="BG49" i="27"/>
  <c r="AA60" i="27"/>
  <c r="O13" i="23" s="1"/>
  <c r="AB60" i="27"/>
  <c r="P13" i="23" s="1"/>
  <c r="AG60" i="27"/>
  <c r="U13" i="23" s="1"/>
  <c r="W13" i="39" s="1"/>
  <c r="AH60" i="27"/>
  <c r="V13" i="23" s="1"/>
  <c r="X13" i="39" s="1"/>
  <c r="AJ60" i="27"/>
  <c r="X13" i="23" s="1"/>
  <c r="AG168" i="27"/>
  <c r="U27" i="23" s="1"/>
  <c r="W27" i="39" s="1"/>
  <c r="AH168" i="27"/>
  <c r="V27" i="23" s="1"/>
  <c r="X27" i="39" s="1"/>
  <c r="BJ49" i="27" l="1"/>
  <c r="BI49" i="27"/>
  <c r="AK399" i="30"/>
  <c r="AQ399" i="30"/>
  <c r="AD399" i="30"/>
  <c r="AM399" i="30"/>
  <c r="AG399" i="30"/>
  <c r="H384" i="31"/>
  <c r="K185" i="31"/>
  <c r="K384" i="31" s="1"/>
  <c r="AE399" i="30"/>
  <c r="B368" i="32"/>
  <c r="D384" i="31"/>
  <c r="E185" i="31"/>
  <c r="AP399" i="30"/>
  <c r="AJ399" i="30"/>
  <c r="AN399" i="30"/>
  <c r="AH399" i="30"/>
  <c r="AT404" i="30" l="1"/>
  <c r="AS404" i="30"/>
  <c r="F185" i="31"/>
  <c r="E384" i="31"/>
  <c r="U120" i="43"/>
  <c r="T120" i="43"/>
  <c r="U119" i="43"/>
  <c r="T119" i="43"/>
  <c r="U118" i="43"/>
  <c r="T118" i="43"/>
  <c r="U117" i="43"/>
  <c r="T117" i="43"/>
  <c r="U116" i="43"/>
  <c r="T116" i="43"/>
  <c r="U115" i="43"/>
  <c r="T115" i="43"/>
  <c r="U84" i="43"/>
  <c r="T84" i="43"/>
  <c r="U83" i="43"/>
  <c r="T83" i="43"/>
  <c r="U82" i="43"/>
  <c r="T82" i="43"/>
  <c r="U81" i="43"/>
  <c r="T81" i="43"/>
  <c r="U80" i="43"/>
  <c r="T80" i="43"/>
  <c r="U79" i="43"/>
  <c r="T79" i="43"/>
  <c r="U60" i="43"/>
  <c r="U277" i="43" s="1"/>
  <c r="T60" i="43"/>
  <c r="T277" i="43" s="1"/>
  <c r="U59" i="43"/>
  <c r="T59" i="43"/>
  <c r="T276" i="43" s="1"/>
  <c r="U58" i="43"/>
  <c r="T58" i="43"/>
  <c r="U57" i="43"/>
  <c r="T57" i="43"/>
  <c r="U56" i="43"/>
  <c r="T56" i="43"/>
  <c r="T273" i="43" s="1"/>
  <c r="U55" i="43"/>
  <c r="T55" i="43"/>
  <c r="T272" i="43" s="1"/>
  <c r="AD362" i="7"/>
  <c r="AD370" i="7" s="1"/>
  <c r="W369" i="7"/>
  <c r="V369" i="7"/>
  <c r="W368" i="7"/>
  <c r="V368" i="7"/>
  <c r="W367" i="7"/>
  <c r="V367" i="7"/>
  <c r="W366" i="7"/>
  <c r="V366" i="7"/>
  <c r="W365" i="7"/>
  <c r="BW365" i="7" s="1"/>
  <c r="V365" i="7"/>
  <c r="W364" i="7"/>
  <c r="V364" i="7"/>
  <c r="W363" i="7"/>
  <c r="V363" i="7"/>
  <c r="W362" i="7"/>
  <c r="BW362" i="7" s="1"/>
  <c r="V362" i="7"/>
  <c r="BV362" i="7" s="1"/>
  <c r="T369" i="7"/>
  <c r="S369" i="7"/>
  <c r="T368" i="7"/>
  <c r="S368" i="7"/>
  <c r="S367" i="7"/>
  <c r="T366" i="7"/>
  <c r="S366" i="7"/>
  <c r="T365" i="7"/>
  <c r="S365" i="7"/>
  <c r="T364" i="7"/>
  <c r="S364" i="7"/>
  <c r="T363" i="7"/>
  <c r="S363" i="7"/>
  <c r="T362" i="7"/>
  <c r="S362" i="7"/>
  <c r="BS362" i="7" s="1"/>
  <c r="Q369" i="7"/>
  <c r="P369" i="7"/>
  <c r="Q368" i="7"/>
  <c r="P368" i="7"/>
  <c r="Q367" i="7"/>
  <c r="P367" i="7"/>
  <c r="Q363" i="7"/>
  <c r="P363" i="7"/>
  <c r="BP363" i="7" s="1"/>
  <c r="Q362" i="7"/>
  <c r="P362" i="7"/>
  <c r="M369" i="7"/>
  <c r="N363" i="7"/>
  <c r="M363" i="7"/>
  <c r="N362" i="7"/>
  <c r="M362" i="7"/>
  <c r="K363" i="7"/>
  <c r="J363" i="7"/>
  <c r="BJ363" i="7" s="1"/>
  <c r="K362" i="7"/>
  <c r="J362" i="7"/>
  <c r="H369" i="7"/>
  <c r="G369" i="7"/>
  <c r="H368" i="7"/>
  <c r="G368" i="7"/>
  <c r="H363" i="7"/>
  <c r="G363" i="7"/>
  <c r="H362" i="7"/>
  <c r="G362" i="7"/>
  <c r="D363" i="7"/>
  <c r="E363" i="7"/>
  <c r="D368" i="7"/>
  <c r="E368" i="7"/>
  <c r="D369" i="7"/>
  <c r="E369" i="7"/>
  <c r="E362" i="7"/>
  <c r="D362" i="7"/>
  <c r="O320" i="31"/>
  <c r="P320" i="31"/>
  <c r="O321" i="31"/>
  <c r="P321" i="31"/>
  <c r="O322" i="31"/>
  <c r="P322" i="31"/>
  <c r="X78" i="23"/>
  <c r="U78" i="23"/>
  <c r="V78" i="23"/>
  <c r="AL65" i="38"/>
  <c r="AL66" i="38"/>
  <c r="AL68" i="38"/>
  <c r="AL69" i="38"/>
  <c r="AL70" i="38"/>
  <c r="AL71" i="38"/>
  <c r="AL72" i="38"/>
  <c r="AL73" i="38"/>
  <c r="AL74" i="38"/>
  <c r="AL76" i="38"/>
  <c r="AL77" i="38"/>
  <c r="AL78" i="38"/>
  <c r="AL81" i="38"/>
  <c r="AI63" i="38"/>
  <c r="AI64" i="38"/>
  <c r="AI65" i="38"/>
  <c r="AI66" i="38"/>
  <c r="AI68" i="38"/>
  <c r="AI69" i="38"/>
  <c r="AI70" i="38"/>
  <c r="AI71" i="38"/>
  <c r="AI72" i="38"/>
  <c r="AI73" i="38"/>
  <c r="AI74" i="38"/>
  <c r="AI75" i="38"/>
  <c r="AI77" i="38"/>
  <c r="AI78" i="38"/>
  <c r="AI79" i="38"/>
  <c r="AI81" i="38"/>
  <c r="AI82" i="38"/>
  <c r="AF63" i="38"/>
  <c r="AF64" i="38"/>
  <c r="AF65" i="38"/>
  <c r="AF66" i="38"/>
  <c r="AF67" i="38"/>
  <c r="AF68" i="38"/>
  <c r="AF69" i="38"/>
  <c r="AF70" i="38"/>
  <c r="AF71" i="38"/>
  <c r="AF72" i="38"/>
  <c r="AF73" i="38"/>
  <c r="AF74" i="38"/>
  <c r="AF75" i="38"/>
  <c r="AF78" i="38"/>
  <c r="AF79" i="38"/>
  <c r="AF81" i="38"/>
  <c r="AC63" i="38"/>
  <c r="AC64" i="38"/>
  <c r="AC66" i="38"/>
  <c r="AC67" i="38"/>
  <c r="AC68" i="38"/>
  <c r="AC69" i="38"/>
  <c r="AC70" i="38"/>
  <c r="AC71" i="38"/>
  <c r="AC72" i="38"/>
  <c r="AC73" i="38"/>
  <c r="AC75" i="38"/>
  <c r="AC77" i="38"/>
  <c r="AC79" i="38"/>
  <c r="Z63" i="38"/>
  <c r="Z64" i="38"/>
  <c r="Z66" i="38"/>
  <c r="Z67" i="38"/>
  <c r="Z68" i="38"/>
  <c r="Z69" i="38"/>
  <c r="Z70" i="38"/>
  <c r="Z71" i="38"/>
  <c r="Z72" i="38"/>
  <c r="Z73" i="38"/>
  <c r="Z75" i="38"/>
  <c r="Z77" i="38"/>
  <c r="Z79" i="38"/>
  <c r="Z82" i="38"/>
  <c r="W63" i="38"/>
  <c r="W66" i="38"/>
  <c r="W67" i="38"/>
  <c r="W68" i="38"/>
  <c r="W69" i="38"/>
  <c r="W71" i="38"/>
  <c r="W72" i="38"/>
  <c r="W73" i="38"/>
  <c r="W75" i="38"/>
  <c r="W76" i="38"/>
  <c r="W77" i="38"/>
  <c r="W79" i="38"/>
  <c r="W81" i="38"/>
  <c r="W82" i="38"/>
  <c r="T63" i="38"/>
  <c r="T64" i="38"/>
  <c r="T65" i="38"/>
  <c r="T66" i="38"/>
  <c r="T68" i="38"/>
  <c r="T69" i="38"/>
  <c r="T71" i="38"/>
  <c r="T72" i="38"/>
  <c r="T73" i="38"/>
  <c r="T76" i="38"/>
  <c r="T77" i="38"/>
  <c r="T78" i="38"/>
  <c r="T80" i="38"/>
  <c r="T81" i="38"/>
  <c r="T82" i="38"/>
  <c r="Q64" i="38"/>
  <c r="Q66" i="38"/>
  <c r="Q68" i="38"/>
  <c r="Q69" i="38"/>
  <c r="Q71" i="38"/>
  <c r="Q72" i="38"/>
  <c r="Q73" i="38"/>
  <c r="Q76" i="38"/>
  <c r="Q77" i="38"/>
  <c r="Q78" i="38"/>
  <c r="Q80" i="38"/>
  <c r="Q81" i="38"/>
  <c r="Q82" i="38"/>
  <c r="N63" i="38"/>
  <c r="N64" i="38"/>
  <c r="N65" i="38"/>
  <c r="N66" i="38"/>
  <c r="N68" i="38"/>
  <c r="N69" i="38"/>
  <c r="N71" i="38"/>
  <c r="N72" i="38"/>
  <c r="N73" i="38"/>
  <c r="N75" i="38"/>
  <c r="N76" i="38"/>
  <c r="N77" i="38"/>
  <c r="N78" i="38"/>
  <c r="N80" i="38"/>
  <c r="K63" i="38"/>
  <c r="K64" i="38"/>
  <c r="K66" i="38"/>
  <c r="K67" i="38"/>
  <c r="K68" i="38"/>
  <c r="K71" i="38"/>
  <c r="K72" i="38"/>
  <c r="K73" i="38"/>
  <c r="K74" i="38"/>
  <c r="K75" i="38"/>
  <c r="K76" i="38"/>
  <c r="K77" i="38"/>
  <c r="K79" i="38"/>
  <c r="H63" i="38"/>
  <c r="H66" i="38"/>
  <c r="H67" i="38"/>
  <c r="H68" i="38"/>
  <c r="H71" i="38"/>
  <c r="H72" i="38"/>
  <c r="H73" i="38"/>
  <c r="H75" i="38"/>
  <c r="H76" i="38"/>
  <c r="E63" i="38"/>
  <c r="E64" i="38"/>
  <c r="E65" i="38"/>
  <c r="E66" i="38"/>
  <c r="E67" i="38"/>
  <c r="E68" i="38"/>
  <c r="E71" i="38"/>
  <c r="E72" i="38"/>
  <c r="E73" i="38"/>
  <c r="E75" i="38"/>
  <c r="E77" i="38"/>
  <c r="AM66" i="38"/>
  <c r="AN66" i="38"/>
  <c r="AM68" i="38"/>
  <c r="AN68" i="38"/>
  <c r="AM72" i="38"/>
  <c r="AN72" i="38"/>
  <c r="AM73" i="38"/>
  <c r="AN73" i="38"/>
  <c r="AM74" i="38"/>
  <c r="AN74" i="38"/>
  <c r="R267" i="30"/>
  <c r="S267" i="30"/>
  <c r="H143" i="58"/>
  <c r="I143" i="58"/>
  <c r="H144" i="58"/>
  <c r="I144" i="58"/>
  <c r="H145" i="58"/>
  <c r="I145" i="58"/>
  <c r="H146" i="58"/>
  <c r="I146" i="58"/>
  <c r="H147" i="58"/>
  <c r="I147" i="58"/>
  <c r="I142" i="58"/>
  <c r="H142" i="58"/>
  <c r="R323" i="30"/>
  <c r="S323" i="30"/>
  <c r="R324" i="30"/>
  <c r="AS394" i="30" s="1"/>
  <c r="S324" i="30"/>
  <c r="AT394" i="30" s="1"/>
  <c r="R325" i="30"/>
  <c r="S325" i="30"/>
  <c r="S322" i="30"/>
  <c r="R322" i="30"/>
  <c r="R329" i="30"/>
  <c r="S329" i="30"/>
  <c r="S328" i="30"/>
  <c r="R328" i="30"/>
  <c r="D367" i="7"/>
  <c r="Q365" i="7"/>
  <c r="N365" i="7"/>
  <c r="Q364" i="7"/>
  <c r="N364" i="7"/>
  <c r="D169" i="28"/>
  <c r="F169" i="28"/>
  <c r="G169" i="28"/>
  <c r="I169" i="28"/>
  <c r="J169" i="28"/>
  <c r="L169" i="28"/>
  <c r="M169" i="28"/>
  <c r="C169" i="28"/>
  <c r="AO384" i="30"/>
  <c r="AL384" i="30"/>
  <c r="AI384" i="30"/>
  <c r="AF384" i="30"/>
  <c r="B191" i="32"/>
  <c r="AL80" i="38"/>
  <c r="AL79" i="38"/>
  <c r="AL75" i="38"/>
  <c r="AL67" i="38"/>
  <c r="AL64" i="38"/>
  <c r="AL63" i="38"/>
  <c r="AI80" i="38"/>
  <c r="AI76" i="38"/>
  <c r="AI67" i="38"/>
  <c r="AF80" i="38"/>
  <c r="AF77" i="38"/>
  <c r="AF76" i="38"/>
  <c r="AC82" i="38"/>
  <c r="AC81" i="38"/>
  <c r="AC80" i="38"/>
  <c r="AC78" i="38"/>
  <c r="AC76" i="38"/>
  <c r="AC74" i="38"/>
  <c r="AC65" i="38"/>
  <c r="Z81" i="38"/>
  <c r="Z80" i="38"/>
  <c r="Z78" i="38"/>
  <c r="Z76" i="38"/>
  <c r="Z74" i="38"/>
  <c r="Z65" i="38"/>
  <c r="W80" i="38"/>
  <c r="W78" i="38"/>
  <c r="W74" i="38"/>
  <c r="W70" i="38"/>
  <c r="W65" i="38"/>
  <c r="W64" i="38"/>
  <c r="T79" i="38"/>
  <c r="T75" i="38"/>
  <c r="T74" i="38"/>
  <c r="T70" i="38"/>
  <c r="T67" i="38"/>
  <c r="Q79" i="38"/>
  <c r="Q75" i="38"/>
  <c r="Q74" i="38"/>
  <c r="Q70" i="38"/>
  <c r="Q67" i="38"/>
  <c r="Q65" i="38"/>
  <c r="Q63" i="38"/>
  <c r="N79" i="38"/>
  <c r="N74" i="38"/>
  <c r="N70" i="38"/>
  <c r="N67" i="38"/>
  <c r="K78" i="38"/>
  <c r="K70" i="38"/>
  <c r="K69" i="38"/>
  <c r="K65" i="38"/>
  <c r="H78" i="38"/>
  <c r="H77" i="38"/>
  <c r="H74" i="38"/>
  <c r="H70" i="38"/>
  <c r="H69" i="38"/>
  <c r="H65" i="38"/>
  <c r="H64" i="38"/>
  <c r="E69" i="38"/>
  <c r="E70" i="38"/>
  <c r="E74" i="38"/>
  <c r="E76" i="38"/>
  <c r="V160" i="28"/>
  <c r="R160" i="28" s="1"/>
  <c r="W160" i="28"/>
  <c r="S160" i="28" s="1"/>
  <c r="X160" i="28"/>
  <c r="T160" i="28" s="1"/>
  <c r="O162" i="28"/>
  <c r="P162" i="28"/>
  <c r="O163" i="28"/>
  <c r="P163" i="28"/>
  <c r="O164" i="28"/>
  <c r="P164" i="28"/>
  <c r="O165" i="28"/>
  <c r="P165" i="28"/>
  <c r="O166" i="28"/>
  <c r="P166" i="28"/>
  <c r="O167" i="28"/>
  <c r="P167" i="28"/>
  <c r="O168" i="28"/>
  <c r="P168" i="28"/>
  <c r="P161" i="28"/>
  <c r="O161" i="28"/>
  <c r="AA48" i="27"/>
  <c r="O12" i="23" s="1"/>
  <c r="AB48" i="27"/>
  <c r="P12" i="23" s="1"/>
  <c r="AD45" i="27"/>
  <c r="AE45" i="27"/>
  <c r="AD46" i="27"/>
  <c r="AE46" i="27"/>
  <c r="AD47" i="27"/>
  <c r="AE47" i="27"/>
  <c r="AE44" i="27"/>
  <c r="AD44" i="27"/>
  <c r="I80" i="58"/>
  <c r="H80" i="58"/>
  <c r="I79" i="58"/>
  <c r="H79" i="58"/>
  <c r="I78" i="58"/>
  <c r="H78" i="58"/>
  <c r="I77" i="58"/>
  <c r="H77" i="58"/>
  <c r="I76" i="58"/>
  <c r="H76" i="58"/>
  <c r="I75" i="58"/>
  <c r="H75" i="58"/>
  <c r="I148" i="58" l="1"/>
  <c r="T274" i="43"/>
  <c r="T275" i="43"/>
  <c r="T278" i="43" s="1"/>
  <c r="BP362" i="7"/>
  <c r="BG363" i="7"/>
  <c r="BS363" i="7"/>
  <c r="BV364" i="7"/>
  <c r="BD369" i="7"/>
  <c r="BP369" i="7"/>
  <c r="BE362" i="7"/>
  <c r="BQ362" i="7"/>
  <c r="BH363" i="7"/>
  <c r="BT363" i="7"/>
  <c r="BW364" i="7"/>
  <c r="BN365" i="7"/>
  <c r="BS366" i="7"/>
  <c r="BW367" i="7"/>
  <c r="BE369" i="7"/>
  <c r="BQ369" i="7"/>
  <c r="U272" i="43"/>
  <c r="U276" i="43"/>
  <c r="BG362" i="7"/>
  <c r="BV363" i="7"/>
  <c r="BQ365" i="7"/>
  <c r="BT366" i="7"/>
  <c r="BD368" i="7"/>
  <c r="BP368" i="7"/>
  <c r="BG369" i="7"/>
  <c r="BS369" i="7"/>
  <c r="BH362" i="7"/>
  <c r="BT362" i="7"/>
  <c r="BK363" i="7"/>
  <c r="BW363" i="7"/>
  <c r="BN364" i="7"/>
  <c r="BS365" i="7"/>
  <c r="BV366" i="7"/>
  <c r="BE368" i="7"/>
  <c r="BQ368" i="7"/>
  <c r="BH369" i="7"/>
  <c r="BT369" i="7"/>
  <c r="U273" i="43"/>
  <c r="BJ362" i="7"/>
  <c r="BM363" i="7"/>
  <c r="BT365" i="7"/>
  <c r="BW366" i="7"/>
  <c r="BG368" i="7"/>
  <c r="BS368" i="7"/>
  <c r="BV369" i="7"/>
  <c r="BK362" i="7"/>
  <c r="BN363" i="7"/>
  <c r="BQ364" i="7"/>
  <c r="BV365" i="7"/>
  <c r="BD367" i="7"/>
  <c r="BP367" i="7"/>
  <c r="BH368" i="7"/>
  <c r="BT368" i="7"/>
  <c r="BW369" i="7"/>
  <c r="U274" i="43"/>
  <c r="BM362" i="7"/>
  <c r="BD363" i="7"/>
  <c r="BS364" i="7"/>
  <c r="BQ367" i="7"/>
  <c r="BV368" i="7"/>
  <c r="BM369" i="7"/>
  <c r="BN362" i="7"/>
  <c r="BE363" i="7"/>
  <c r="BQ363" i="7"/>
  <c r="BT364" i="7"/>
  <c r="BS367" i="7"/>
  <c r="BW368" i="7"/>
  <c r="BV367" i="7"/>
  <c r="U275" i="43"/>
  <c r="H148" i="58"/>
  <c r="H81" i="58"/>
  <c r="I81" i="58"/>
  <c r="U121" i="43"/>
  <c r="U61" i="43"/>
  <c r="U133" i="43"/>
  <c r="U85" i="43"/>
  <c r="J79" i="58"/>
  <c r="AT395" i="30"/>
  <c r="S331" i="30"/>
  <c r="AS395" i="30"/>
  <c r="R331" i="30"/>
  <c r="J147" i="58"/>
  <c r="V60" i="43"/>
  <c r="V84" i="43"/>
  <c r="H169" i="28"/>
  <c r="S85" i="43"/>
  <c r="S133" i="43"/>
  <c r="J80" i="58"/>
  <c r="V83" i="43"/>
  <c r="T121" i="43"/>
  <c r="V120" i="43"/>
  <c r="U12" i="43"/>
  <c r="V6" i="43"/>
  <c r="T12" i="43"/>
  <c r="J146" i="58"/>
  <c r="J145" i="58"/>
  <c r="J144" i="58"/>
  <c r="J143" i="58"/>
  <c r="J142" i="58"/>
  <c r="V59" i="43"/>
  <c r="V56" i="43"/>
  <c r="V55" i="43"/>
  <c r="J75" i="58"/>
  <c r="V80" i="43"/>
  <c r="V79" i="43"/>
  <c r="Q322" i="31"/>
  <c r="Q321" i="31"/>
  <c r="Q320" i="31"/>
  <c r="AE48" i="27"/>
  <c r="M12" i="23" s="1"/>
  <c r="Z13" i="51" s="1"/>
  <c r="AD48" i="27"/>
  <c r="L12" i="23" s="1"/>
  <c r="Y13" i="51" s="1"/>
  <c r="V117" i="43"/>
  <c r="O319" i="31"/>
  <c r="O323" i="31"/>
  <c r="AD321" i="27"/>
  <c r="V116" i="43"/>
  <c r="V118" i="43"/>
  <c r="V119" i="43"/>
  <c r="T133" i="43"/>
  <c r="J78" i="58"/>
  <c r="E169" i="28"/>
  <c r="K169" i="28"/>
  <c r="J129" i="58"/>
  <c r="J135" i="58" s="1"/>
  <c r="P319" i="31"/>
  <c r="P323" i="31"/>
  <c r="P364" i="7"/>
  <c r="BP364" i="7" s="1"/>
  <c r="P365" i="7"/>
  <c r="BP365" i="7" s="1"/>
  <c r="T61" i="43"/>
  <c r="V58" i="43"/>
  <c r="T85" i="43"/>
  <c r="V82" i="43"/>
  <c r="G185" i="31"/>
  <c r="G384" i="31" s="1"/>
  <c r="F384" i="31"/>
  <c r="Z159" i="57"/>
  <c r="U175" i="57"/>
  <c r="Z175" i="57" s="1"/>
  <c r="U79" i="57"/>
  <c r="Z79" i="57" s="1"/>
  <c r="O169" i="28"/>
  <c r="T175" i="57"/>
  <c r="Y175" i="57" s="1"/>
  <c r="Y159" i="57"/>
  <c r="T79" i="57"/>
  <c r="Y79" i="57" s="1"/>
  <c r="V115" i="43"/>
  <c r="V81" i="43"/>
  <c r="V57" i="43"/>
  <c r="P169" i="28"/>
  <c r="J77" i="58"/>
  <c r="J76" i="58"/>
  <c r="U278" i="43" l="1"/>
  <c r="U371" i="57" s="1"/>
  <c r="V272" i="43"/>
  <c r="T371" i="57"/>
  <c r="J148" i="58"/>
  <c r="J81" i="58"/>
  <c r="S61" i="43"/>
  <c r="V133" i="43"/>
  <c r="V121" i="43"/>
  <c r="V61" i="43"/>
  <c r="V85" i="43"/>
  <c r="S12" i="23"/>
  <c r="R12" i="23"/>
  <c r="Q323" i="31"/>
  <c r="V175" i="57"/>
  <c r="Q319" i="31"/>
  <c r="V79" i="57"/>
  <c r="E190" i="30"/>
  <c r="AZ369" i="7"/>
  <c r="AY369" i="7"/>
  <c r="AZ368" i="7"/>
  <c r="AY368" i="7"/>
  <c r="AZ367" i="7"/>
  <c r="AY367" i="7"/>
  <c r="AZ366" i="7"/>
  <c r="AY366" i="7"/>
  <c r="AZ365" i="7"/>
  <c r="AY365" i="7"/>
  <c r="AZ364" i="7"/>
  <c r="AY364" i="7"/>
  <c r="AZ363" i="7"/>
  <c r="AZ362" i="7"/>
  <c r="AY362" i="7"/>
  <c r="AY370" i="7" l="1"/>
  <c r="AZ370" i="7"/>
  <c r="T190" i="30"/>
  <c r="AU383" i="30" s="1"/>
  <c r="AF383" i="30"/>
  <c r="BA368" i="7"/>
  <c r="BA364" i="7"/>
  <c r="BA369" i="7"/>
  <c r="BA365" i="7"/>
  <c r="BA363" i="7"/>
  <c r="BA366" i="7"/>
  <c r="J7" i="58"/>
  <c r="J13" i="58" s="1"/>
  <c r="BA362" i="7"/>
  <c r="BA367" i="7"/>
  <c r="BA370" i="7" l="1"/>
  <c r="Z364" i="57"/>
  <c r="Z363" i="57"/>
  <c r="Z361" i="57"/>
  <c r="Z366" i="57"/>
  <c r="Z359" i="57"/>
  <c r="Z362" i="57"/>
  <c r="Z365" i="57"/>
  <c r="Z360" i="57"/>
  <c r="Z368" i="57" l="1"/>
  <c r="Z367" i="57"/>
  <c r="AG187" i="25"/>
  <c r="R185" i="31" l="1"/>
  <c r="W185" i="31" s="1"/>
  <c r="Y35" i="23"/>
  <c r="F287" i="32"/>
  <c r="E287" i="32"/>
  <c r="F271" i="32"/>
  <c r="E271" i="32"/>
  <c r="F255" i="32"/>
  <c r="E255" i="32"/>
  <c r="F207" i="32"/>
  <c r="E207" i="32"/>
  <c r="F191" i="32"/>
  <c r="E191" i="32"/>
  <c r="F159" i="32"/>
  <c r="E159" i="32"/>
  <c r="F143" i="32"/>
  <c r="E143" i="32"/>
  <c r="F111" i="32"/>
  <c r="E111" i="32"/>
  <c r="F47" i="32"/>
  <c r="E47" i="32"/>
  <c r="F31" i="32"/>
  <c r="E31" i="32"/>
  <c r="F15" i="32"/>
  <c r="E15" i="32"/>
  <c r="AL83" i="38"/>
  <c r="AI83" i="38"/>
  <c r="AF83" i="38"/>
  <c r="AC83" i="38"/>
  <c r="Z83" i="38"/>
  <c r="W83" i="38"/>
  <c r="T83" i="38"/>
  <c r="Q83" i="38"/>
  <c r="N83" i="38"/>
  <c r="K83" i="38"/>
  <c r="H83" i="38"/>
  <c r="E83" i="38"/>
  <c r="AL82" i="38"/>
  <c r="AF82" i="38"/>
  <c r="N82" i="38"/>
  <c r="K82" i="38"/>
  <c r="H82" i="38"/>
  <c r="E82" i="38"/>
  <c r="N81" i="38"/>
  <c r="K81" i="38"/>
  <c r="H81" i="38"/>
  <c r="E81" i="38"/>
  <c r="K80" i="38"/>
  <c r="H80" i="38"/>
  <c r="E80" i="38"/>
  <c r="H79" i="38"/>
  <c r="E79" i="38"/>
  <c r="E78" i="38"/>
  <c r="AL62" i="38"/>
  <c r="AI62" i="38"/>
  <c r="AF62" i="38"/>
  <c r="AC62" i="38"/>
  <c r="Z62" i="38"/>
  <c r="W62" i="38"/>
  <c r="T62" i="38"/>
  <c r="Q62" i="38"/>
  <c r="N62" i="38"/>
  <c r="K62" i="38"/>
  <c r="H62" i="38"/>
  <c r="R286" i="30"/>
  <c r="S286" i="30"/>
  <c r="R287" i="30"/>
  <c r="S287" i="30"/>
  <c r="R288" i="30"/>
  <c r="S288" i="30"/>
  <c r="Y189" i="30"/>
  <c r="Z189" i="30"/>
  <c r="AA189" i="30"/>
  <c r="Y196" i="30"/>
  <c r="Z196" i="30"/>
  <c r="AA196" i="30"/>
  <c r="Y215" i="30"/>
  <c r="Z215" i="30"/>
  <c r="AA215" i="30"/>
  <c r="Y220" i="30"/>
  <c r="Z220" i="30"/>
  <c r="AA220" i="30"/>
  <c r="Y225" i="30"/>
  <c r="Z225" i="30"/>
  <c r="AA225" i="30"/>
  <c r="Y232" i="30"/>
  <c r="Z232" i="30"/>
  <c r="AA232" i="30"/>
  <c r="Y243" i="30"/>
  <c r="Z243" i="30"/>
  <c r="AA243" i="30"/>
  <c r="Y253" i="30"/>
  <c r="Z253" i="30"/>
  <c r="AA253" i="30"/>
  <c r="Y265" i="30"/>
  <c r="Z265" i="30"/>
  <c r="AA265" i="30"/>
  <c r="Y281" i="30"/>
  <c r="Z281" i="30"/>
  <c r="AA281" i="30"/>
  <c r="Y290" i="30"/>
  <c r="Z290" i="30"/>
  <c r="AA290" i="30"/>
  <c r="Y303" i="30"/>
  <c r="Z303" i="30"/>
  <c r="AA303" i="30"/>
  <c r="Y312" i="30"/>
  <c r="Z312" i="30"/>
  <c r="AA312" i="30"/>
  <c r="Y321" i="30"/>
  <c r="Z321" i="30"/>
  <c r="AA321" i="30"/>
  <c r="Y322" i="30"/>
  <c r="Z322" i="30"/>
  <c r="Y325" i="30"/>
  <c r="Z325" i="30"/>
  <c r="Y327" i="30"/>
  <c r="Z327" i="30"/>
  <c r="AA327" i="30"/>
  <c r="Y332" i="30"/>
  <c r="Z332" i="30"/>
  <c r="AA332" i="30"/>
  <c r="Y343" i="30"/>
  <c r="Z343" i="30"/>
  <c r="AA343" i="30"/>
  <c r="Y351" i="30"/>
  <c r="Z351" i="30"/>
  <c r="AA351" i="30"/>
  <c r="Y365" i="30"/>
  <c r="Z365" i="30"/>
  <c r="AA365" i="30"/>
  <c r="P386" i="30"/>
  <c r="O386" i="30"/>
  <c r="M386" i="30"/>
  <c r="L386" i="30"/>
  <c r="J386" i="30"/>
  <c r="I386" i="30"/>
  <c r="G386" i="30"/>
  <c r="F386" i="30"/>
  <c r="D386" i="30"/>
  <c r="C386" i="30"/>
  <c r="P380" i="30"/>
  <c r="O380" i="30"/>
  <c r="M380" i="30"/>
  <c r="L380" i="30"/>
  <c r="J380" i="30"/>
  <c r="I380" i="30"/>
  <c r="G380" i="30"/>
  <c r="F380" i="30"/>
  <c r="D380" i="30"/>
  <c r="C380" i="30"/>
  <c r="Q379" i="30"/>
  <c r="N379" i="30"/>
  <c r="K379" i="30"/>
  <c r="Q378" i="30"/>
  <c r="N378" i="30"/>
  <c r="K378" i="30"/>
  <c r="Q377" i="30"/>
  <c r="N377" i="30"/>
  <c r="K377" i="30"/>
  <c r="Q376" i="30"/>
  <c r="N376" i="30"/>
  <c r="K376" i="30"/>
  <c r="P374" i="30"/>
  <c r="O374" i="30"/>
  <c r="M374" i="30"/>
  <c r="L374" i="30"/>
  <c r="J374" i="30"/>
  <c r="I374" i="30"/>
  <c r="G374" i="30"/>
  <c r="F374" i="30"/>
  <c r="D374" i="30"/>
  <c r="C374" i="30"/>
  <c r="Q373" i="30"/>
  <c r="N373" i="30"/>
  <c r="K373" i="30"/>
  <c r="H373" i="30"/>
  <c r="Q372" i="30"/>
  <c r="N372" i="30"/>
  <c r="K372" i="30"/>
  <c r="H372" i="30"/>
  <c r="Q371" i="30"/>
  <c r="N371" i="30"/>
  <c r="K371" i="30"/>
  <c r="H371" i="30"/>
  <c r="Q370" i="30"/>
  <c r="N370" i="30"/>
  <c r="K370" i="30"/>
  <c r="H370" i="30"/>
  <c r="Q369" i="30"/>
  <c r="AR398" i="30" s="1"/>
  <c r="N369" i="30"/>
  <c r="AO398" i="30" s="1"/>
  <c r="K369" i="30"/>
  <c r="AL398" i="30" s="1"/>
  <c r="H369" i="30"/>
  <c r="AI398" i="30" s="1"/>
  <c r="Q368" i="30"/>
  <c r="N368" i="30"/>
  <c r="K368" i="30"/>
  <c r="H368" i="30"/>
  <c r="Q367" i="30"/>
  <c r="N367" i="30"/>
  <c r="K367" i="30"/>
  <c r="H367" i="30"/>
  <c r="Q366" i="30"/>
  <c r="N366" i="30"/>
  <c r="K366" i="30"/>
  <c r="H366" i="30"/>
  <c r="P364" i="30"/>
  <c r="O364" i="30"/>
  <c r="M364" i="30"/>
  <c r="L364" i="30"/>
  <c r="J364" i="30"/>
  <c r="I364" i="30"/>
  <c r="G364" i="30"/>
  <c r="F364" i="30"/>
  <c r="D364" i="30"/>
  <c r="C364" i="30"/>
  <c r="Q363" i="30"/>
  <c r="N363" i="30"/>
  <c r="K363" i="30"/>
  <c r="H363" i="30"/>
  <c r="Q362" i="30"/>
  <c r="N362" i="30"/>
  <c r="K362" i="30"/>
  <c r="H362" i="30"/>
  <c r="Q361" i="30"/>
  <c r="N361" i="30"/>
  <c r="K361" i="30"/>
  <c r="H361" i="30"/>
  <c r="Q360" i="30"/>
  <c r="N360" i="30"/>
  <c r="K360" i="30"/>
  <c r="H360" i="30"/>
  <c r="Q359" i="30"/>
  <c r="N359" i="30"/>
  <c r="K359" i="30"/>
  <c r="H359" i="30"/>
  <c r="Q358" i="30"/>
  <c r="N358" i="30"/>
  <c r="K358" i="30"/>
  <c r="H358" i="30"/>
  <c r="Q357" i="30"/>
  <c r="N357" i="30"/>
  <c r="K357" i="30"/>
  <c r="H357" i="30"/>
  <c r="Q356" i="30"/>
  <c r="N356" i="30"/>
  <c r="K356" i="30"/>
  <c r="H356" i="30"/>
  <c r="Q355" i="30"/>
  <c r="AR397" i="30" s="1"/>
  <c r="N355" i="30"/>
  <c r="AO397" i="30" s="1"/>
  <c r="K355" i="30"/>
  <c r="AL397" i="30" s="1"/>
  <c r="H355" i="30"/>
  <c r="AI397" i="30" s="1"/>
  <c r="AF397" i="30"/>
  <c r="Q354" i="30"/>
  <c r="N354" i="30"/>
  <c r="K354" i="30"/>
  <c r="H354" i="30"/>
  <c r="Q353" i="30"/>
  <c r="N353" i="30"/>
  <c r="K353" i="30"/>
  <c r="H353" i="30"/>
  <c r="Q352" i="30"/>
  <c r="N352" i="30"/>
  <c r="K352" i="30"/>
  <c r="H352" i="30"/>
  <c r="P350" i="30"/>
  <c r="O350" i="30"/>
  <c r="M350" i="30"/>
  <c r="L350" i="30"/>
  <c r="J350" i="30"/>
  <c r="I350" i="30"/>
  <c r="G350" i="30"/>
  <c r="F350" i="30"/>
  <c r="D350" i="30"/>
  <c r="C350" i="30"/>
  <c r="Q342" i="30"/>
  <c r="H342" i="30"/>
  <c r="Q329" i="30"/>
  <c r="N329" i="30"/>
  <c r="K329" i="30"/>
  <c r="H329" i="30"/>
  <c r="E329" i="30"/>
  <c r="E331" i="30" s="1"/>
  <c r="Q328" i="30"/>
  <c r="N328" i="30"/>
  <c r="K328" i="30"/>
  <c r="H328" i="30"/>
  <c r="P326" i="30"/>
  <c r="O326" i="30"/>
  <c r="M326" i="30"/>
  <c r="L326" i="30"/>
  <c r="J326" i="30"/>
  <c r="I326" i="30"/>
  <c r="G326" i="30"/>
  <c r="F326" i="30"/>
  <c r="D326" i="30"/>
  <c r="C326" i="30"/>
  <c r="Q325" i="30"/>
  <c r="N325" i="30"/>
  <c r="Q324" i="30"/>
  <c r="AR394" i="30" s="1"/>
  <c r="N324" i="30"/>
  <c r="AO394" i="30" s="1"/>
  <c r="Q323" i="30"/>
  <c r="N323" i="30"/>
  <c r="Q322" i="30"/>
  <c r="N322" i="30"/>
  <c r="O320" i="30"/>
  <c r="M320" i="30"/>
  <c r="L320" i="30"/>
  <c r="J320" i="30"/>
  <c r="I320" i="30"/>
  <c r="G320" i="30"/>
  <c r="F320" i="30"/>
  <c r="D320" i="30"/>
  <c r="C320" i="30"/>
  <c r="AO393" i="30"/>
  <c r="AI393" i="30"/>
  <c r="P311" i="30"/>
  <c r="O311" i="30"/>
  <c r="M311" i="30"/>
  <c r="L311" i="30"/>
  <c r="J311" i="30"/>
  <c r="I311" i="30"/>
  <c r="G311" i="30"/>
  <c r="F311" i="30"/>
  <c r="D311" i="30"/>
  <c r="C311" i="30"/>
  <c r="Q311" i="30"/>
  <c r="N311" i="30"/>
  <c r="H311" i="30"/>
  <c r="P302" i="30"/>
  <c r="O302" i="30"/>
  <c r="M302" i="30"/>
  <c r="L302" i="30"/>
  <c r="J302" i="30"/>
  <c r="I302" i="30"/>
  <c r="G302" i="30"/>
  <c r="F302" i="30"/>
  <c r="D302" i="30"/>
  <c r="C302" i="30"/>
  <c r="H302" i="30"/>
  <c r="T291" i="30"/>
  <c r="AU392" i="30" s="1"/>
  <c r="Q289" i="30"/>
  <c r="P289" i="30"/>
  <c r="O289" i="30"/>
  <c r="M289" i="30"/>
  <c r="L289" i="30"/>
  <c r="J289" i="30"/>
  <c r="I289" i="30"/>
  <c r="G289" i="30"/>
  <c r="F289" i="30"/>
  <c r="D289" i="30"/>
  <c r="C289" i="30"/>
  <c r="AO390" i="30"/>
  <c r="AL390" i="30"/>
  <c r="AI390" i="30"/>
  <c r="AF390" i="30"/>
  <c r="Q278" i="30"/>
  <c r="N278" i="30"/>
  <c r="Q277" i="30"/>
  <c r="N277" i="30"/>
  <c r="Q276" i="30"/>
  <c r="N276" i="30"/>
  <c r="Q275" i="30"/>
  <c r="N275" i="30"/>
  <c r="Q274" i="30"/>
  <c r="N274" i="30"/>
  <c r="Q273" i="30"/>
  <c r="N273" i="30"/>
  <c r="Q272" i="30"/>
  <c r="N272" i="30"/>
  <c r="Q271" i="30"/>
  <c r="N271" i="30"/>
  <c r="Q270" i="30"/>
  <c r="N270" i="30"/>
  <c r="Q269" i="30"/>
  <c r="N269" i="30"/>
  <c r="Q268" i="30"/>
  <c r="N268" i="30"/>
  <c r="Q267" i="30"/>
  <c r="N267" i="30"/>
  <c r="Q266" i="30"/>
  <c r="N266" i="30"/>
  <c r="P264" i="30"/>
  <c r="O264" i="30"/>
  <c r="M264" i="30"/>
  <c r="L264" i="30"/>
  <c r="J264" i="30"/>
  <c r="I264" i="30"/>
  <c r="G264" i="30"/>
  <c r="F264" i="30"/>
  <c r="D264" i="30"/>
  <c r="C264" i="30"/>
  <c r="N264" i="30"/>
  <c r="T254" i="30"/>
  <c r="AU387" i="30" s="1"/>
  <c r="P252" i="30"/>
  <c r="O252" i="30"/>
  <c r="M252" i="30"/>
  <c r="L252" i="30"/>
  <c r="J252" i="30"/>
  <c r="I252" i="30"/>
  <c r="G252" i="30"/>
  <c r="F252" i="30"/>
  <c r="D252" i="30"/>
  <c r="C252" i="30"/>
  <c r="AO386" i="30"/>
  <c r="AL386" i="30"/>
  <c r="AI386" i="30"/>
  <c r="C242" i="30"/>
  <c r="N242" i="30"/>
  <c r="P231" i="30"/>
  <c r="O231" i="30"/>
  <c r="M231" i="30"/>
  <c r="L231" i="30"/>
  <c r="J231" i="30"/>
  <c r="I231" i="30"/>
  <c r="G231" i="30"/>
  <c r="F231" i="30"/>
  <c r="D231" i="30"/>
  <c r="C231" i="30"/>
  <c r="H231" i="30"/>
  <c r="T226" i="30"/>
  <c r="C224" i="30"/>
  <c r="Q223" i="30"/>
  <c r="N223" i="30"/>
  <c r="K223" i="30"/>
  <c r="Q222" i="30"/>
  <c r="N222" i="30"/>
  <c r="K222" i="30"/>
  <c r="Q221" i="30"/>
  <c r="AR385" i="30" s="1"/>
  <c r="N221" i="30"/>
  <c r="AO385" i="30" s="1"/>
  <c r="K221" i="30"/>
  <c r="AL385" i="30" s="1"/>
  <c r="C219" i="30"/>
  <c r="C214" i="30"/>
  <c r="AR384" i="30"/>
  <c r="P195" i="30"/>
  <c r="O195" i="30"/>
  <c r="M195" i="30"/>
  <c r="L195" i="30"/>
  <c r="J195" i="30"/>
  <c r="I195" i="30"/>
  <c r="G195" i="30"/>
  <c r="F195" i="30"/>
  <c r="D195" i="30"/>
  <c r="C195" i="30"/>
  <c r="K195" i="30"/>
  <c r="H195" i="30"/>
  <c r="E195" i="30"/>
  <c r="C188" i="30"/>
  <c r="AL382" i="30"/>
  <c r="AJ384" i="27"/>
  <c r="X56" i="23" s="1"/>
  <c r="AH384" i="27"/>
  <c r="AG384" i="27"/>
  <c r="AB384" i="27"/>
  <c r="P56" i="23" s="1"/>
  <c r="AA384" i="27"/>
  <c r="O56" i="23" s="1"/>
  <c r="BG56" i="27"/>
  <c r="BF56" i="27"/>
  <c r="AX56" i="27"/>
  <c r="AW56" i="27"/>
  <c r="AU56" i="27"/>
  <c r="AT56" i="27"/>
  <c r="G384" i="27"/>
  <c r="AR56" i="27" s="1"/>
  <c r="F384" i="27"/>
  <c r="AQ56" i="27" s="1"/>
  <c r="D384" i="27"/>
  <c r="AO56" i="27" s="1"/>
  <c r="C384" i="27"/>
  <c r="AN56" i="27" s="1"/>
  <c r="AI383" i="27"/>
  <c r="AC383" i="27"/>
  <c r="AI382" i="27"/>
  <c r="AC382" i="27"/>
  <c r="AI381" i="27"/>
  <c r="AC381" i="27"/>
  <c r="AI380" i="27"/>
  <c r="AC380" i="27"/>
  <c r="X55" i="39"/>
  <c r="W55" i="39"/>
  <c r="AJ372" i="27"/>
  <c r="X54" i="23" s="1"/>
  <c r="AH372" i="27"/>
  <c r="AG372" i="27"/>
  <c r="AB372" i="27"/>
  <c r="P54" i="23" s="1"/>
  <c r="AA372" i="27"/>
  <c r="BG54" i="27"/>
  <c r="BF54" i="27"/>
  <c r="M372" i="27"/>
  <c r="L372" i="27"/>
  <c r="J372" i="27"/>
  <c r="I372" i="27"/>
  <c r="AT54" i="27" s="1"/>
  <c r="G372" i="27"/>
  <c r="AR54" i="27" s="1"/>
  <c r="F372" i="27"/>
  <c r="AQ54" i="27" s="1"/>
  <c r="AO54" i="27"/>
  <c r="AN54" i="27"/>
  <c r="AI371" i="27"/>
  <c r="AC371" i="27"/>
  <c r="AI370" i="27"/>
  <c r="AC370" i="27"/>
  <c r="AI369" i="27"/>
  <c r="AC369" i="27"/>
  <c r="AI368" i="27"/>
  <c r="AC368" i="27"/>
  <c r="AI367" i="27"/>
  <c r="AC367" i="27"/>
  <c r="AI366" i="27"/>
  <c r="AC366" i="27"/>
  <c r="Z368" i="30"/>
  <c r="AI365" i="27"/>
  <c r="AC365" i="27"/>
  <c r="Y367" i="30"/>
  <c r="AI364" i="27"/>
  <c r="AC364" i="27"/>
  <c r="Z366" i="30"/>
  <c r="AJ362" i="27"/>
  <c r="X53" i="23" s="1"/>
  <c r="AH362" i="27"/>
  <c r="V53" i="23" s="1"/>
  <c r="X53" i="39" s="1"/>
  <c r="AG362" i="27"/>
  <c r="U53" i="23" s="1"/>
  <c r="W53" i="39" s="1"/>
  <c r="AB362" i="27"/>
  <c r="P53" i="23" s="1"/>
  <c r="AA362" i="27"/>
  <c r="O53" i="23" s="1"/>
  <c r="BG53" i="27"/>
  <c r="BF53" i="27"/>
  <c r="M362" i="27"/>
  <c r="AX53" i="27" s="1"/>
  <c r="L362" i="27"/>
  <c r="AW53" i="27" s="1"/>
  <c r="J362" i="27"/>
  <c r="AU53" i="27" s="1"/>
  <c r="I362" i="27"/>
  <c r="AT53" i="27" s="1"/>
  <c r="G362" i="27"/>
  <c r="AR53" i="27" s="1"/>
  <c r="F362" i="27"/>
  <c r="AQ53" i="27" s="1"/>
  <c r="D362" i="27"/>
  <c r="AO53" i="27" s="1"/>
  <c r="C362" i="27"/>
  <c r="AN53" i="27" s="1"/>
  <c r="AI361" i="27"/>
  <c r="AC361" i="27"/>
  <c r="AI360" i="27"/>
  <c r="AC360" i="27"/>
  <c r="AI359" i="27"/>
  <c r="AC359" i="27"/>
  <c r="AI358" i="27"/>
  <c r="AC358" i="27"/>
  <c r="AI357" i="27"/>
  <c r="AC357" i="27"/>
  <c r="AI356" i="27"/>
  <c r="AC356" i="27"/>
  <c r="AI355" i="27"/>
  <c r="AC355" i="27"/>
  <c r="AI354" i="27"/>
  <c r="AC354" i="27"/>
  <c r="AI353" i="27"/>
  <c r="AC353" i="27"/>
  <c r="AI352" i="27"/>
  <c r="AC352" i="27"/>
  <c r="AI351" i="27"/>
  <c r="AC351" i="27"/>
  <c r="AI350" i="27"/>
  <c r="AC350" i="27"/>
  <c r="AJ348" i="27"/>
  <c r="X52" i="23" s="1"/>
  <c r="AI348" i="27"/>
  <c r="W52" i="23" s="1"/>
  <c r="Y52" i="39" s="1"/>
  <c r="AH348" i="27"/>
  <c r="V52" i="23" s="1"/>
  <c r="X52" i="39" s="1"/>
  <c r="AG348" i="27"/>
  <c r="U52" i="23" s="1"/>
  <c r="W52" i="39" s="1"/>
  <c r="AB348" i="27"/>
  <c r="P52" i="23" s="1"/>
  <c r="AA348" i="27"/>
  <c r="O52" i="23" s="1"/>
  <c r="BG52" i="27"/>
  <c r="BF52" i="27"/>
  <c r="AX52" i="27"/>
  <c r="AW52" i="27"/>
  <c r="J348" i="27"/>
  <c r="AU52" i="27" s="1"/>
  <c r="I348" i="27"/>
  <c r="AT52" i="27" s="1"/>
  <c r="G348" i="27"/>
  <c r="AR52" i="27" s="1"/>
  <c r="F348" i="27"/>
  <c r="AQ52" i="27" s="1"/>
  <c r="D348" i="27"/>
  <c r="AO52" i="27" s="1"/>
  <c r="C348" i="27"/>
  <c r="AN52" i="27" s="1"/>
  <c r="AC347" i="27"/>
  <c r="AE347" i="27"/>
  <c r="AD347" i="27"/>
  <c r="W347" i="27"/>
  <c r="Z347" i="27" s="1"/>
  <c r="AC346" i="27"/>
  <c r="AD346" i="27"/>
  <c r="W346" i="27"/>
  <c r="Z346" i="27" s="1"/>
  <c r="AC345" i="27"/>
  <c r="AE345" i="27"/>
  <c r="AD345" i="27"/>
  <c r="W345" i="27"/>
  <c r="Z345" i="27" s="1"/>
  <c r="AC344" i="27"/>
  <c r="AD344" i="27"/>
  <c r="W344" i="27"/>
  <c r="Z344" i="27" s="1"/>
  <c r="AC343" i="27"/>
  <c r="AE343" i="27"/>
  <c r="AD343" i="27"/>
  <c r="W343" i="27"/>
  <c r="Z343" i="27" s="1"/>
  <c r="AC342" i="27"/>
  <c r="AD342" i="27"/>
  <c r="W342" i="27"/>
  <c r="AY52" i="27"/>
  <c r="K348" i="27"/>
  <c r="AV52" i="27" s="1"/>
  <c r="H348" i="27"/>
  <c r="AS52" i="27" s="1"/>
  <c r="X51" i="23"/>
  <c r="V51" i="23"/>
  <c r="X51" i="39" s="1"/>
  <c r="U51" i="23"/>
  <c r="W51" i="39" s="1"/>
  <c r="Q51" i="23"/>
  <c r="P51" i="23"/>
  <c r="O51" i="23"/>
  <c r="BG51" i="27"/>
  <c r="BF51" i="27"/>
  <c r="AX51" i="27"/>
  <c r="AW51" i="27"/>
  <c r="AU51" i="27"/>
  <c r="AT51" i="27"/>
  <c r="AR51" i="27"/>
  <c r="AQ51" i="27"/>
  <c r="AO51" i="27"/>
  <c r="AN51" i="27"/>
  <c r="AI338" i="27"/>
  <c r="P337" i="31"/>
  <c r="O337" i="31"/>
  <c r="AI337" i="27"/>
  <c r="P336" i="31"/>
  <c r="O336" i="31"/>
  <c r="AI336" i="27"/>
  <c r="P335" i="31"/>
  <c r="O335" i="31"/>
  <c r="AI335" i="27"/>
  <c r="P334" i="31"/>
  <c r="O334" i="31"/>
  <c r="AI334" i="27"/>
  <c r="P333" i="31"/>
  <c r="O333" i="31"/>
  <c r="AI333" i="27"/>
  <c r="P332" i="31"/>
  <c r="O332" i="31"/>
  <c r="AI332" i="27"/>
  <c r="P331" i="31"/>
  <c r="O331" i="31"/>
  <c r="AI331" i="27"/>
  <c r="BH51" i="27"/>
  <c r="X50" i="23"/>
  <c r="V50" i="23"/>
  <c r="X50" i="39" s="1"/>
  <c r="U50" i="23"/>
  <c r="W50" i="39" s="1"/>
  <c r="P50" i="23"/>
  <c r="O50" i="23"/>
  <c r="BG50" i="27"/>
  <c r="BF50" i="27"/>
  <c r="AX50" i="27"/>
  <c r="AW50" i="27"/>
  <c r="AU50" i="27"/>
  <c r="AT50" i="27"/>
  <c r="AR50" i="27"/>
  <c r="AQ50" i="27"/>
  <c r="AO50" i="27"/>
  <c r="AN50" i="27"/>
  <c r="AI327" i="27"/>
  <c r="AC327" i="27"/>
  <c r="AI326" i="27"/>
  <c r="AC326" i="27"/>
  <c r="AI323" i="27"/>
  <c r="AC323" i="27"/>
  <c r="AD323" i="27"/>
  <c r="W323" i="27"/>
  <c r="Z323" i="27" s="1"/>
  <c r="AA325" i="30" s="1"/>
  <c r="AI322" i="27"/>
  <c r="AC322" i="27"/>
  <c r="AE322" i="27"/>
  <c r="AD322" i="27"/>
  <c r="W322" i="27"/>
  <c r="Z322" i="27" s="1"/>
  <c r="AI321" i="27"/>
  <c r="AC321" i="27"/>
  <c r="AE321" i="27"/>
  <c r="W321" i="27"/>
  <c r="Z321" i="27" s="1"/>
  <c r="AI320" i="27"/>
  <c r="AC320" i="27"/>
  <c r="AE320" i="27"/>
  <c r="W320" i="27"/>
  <c r="AJ318" i="27"/>
  <c r="X48" i="23" s="1"/>
  <c r="AH318" i="27"/>
  <c r="V48" i="23" s="1"/>
  <c r="X48" i="39" s="1"/>
  <c r="AG318" i="27"/>
  <c r="U48" i="23" s="1"/>
  <c r="W48" i="39" s="1"/>
  <c r="AB318" i="27"/>
  <c r="P48" i="23" s="1"/>
  <c r="AA318" i="27"/>
  <c r="O48" i="23" s="1"/>
  <c r="BG48" i="27"/>
  <c r="BF48" i="27"/>
  <c r="AX48" i="27"/>
  <c r="AW48" i="27"/>
  <c r="AU48" i="27"/>
  <c r="AT48" i="27"/>
  <c r="AR48" i="27"/>
  <c r="AQ48" i="27"/>
  <c r="AO48" i="27"/>
  <c r="AN48" i="27"/>
  <c r="AI317" i="27"/>
  <c r="AC317" i="27"/>
  <c r="Z319" i="30"/>
  <c r="Y319" i="30"/>
  <c r="AI315" i="27"/>
  <c r="AC315" i="27"/>
  <c r="Z317" i="30"/>
  <c r="Y317" i="30"/>
  <c r="AI314" i="27"/>
  <c r="AC314" i="27"/>
  <c r="AI313" i="27"/>
  <c r="AC313" i="27"/>
  <c r="AI312" i="27"/>
  <c r="AC312" i="27"/>
  <c r="AI311" i="27"/>
  <c r="AC311" i="27"/>
  <c r="P310" i="31"/>
  <c r="O310" i="31"/>
  <c r="AJ309" i="27"/>
  <c r="X47" i="23" s="1"/>
  <c r="AH309" i="27"/>
  <c r="V47" i="23" s="1"/>
  <c r="X47" i="39" s="1"/>
  <c r="AG309" i="27"/>
  <c r="U47" i="23" s="1"/>
  <c r="W47" i="39" s="1"/>
  <c r="AB309" i="27"/>
  <c r="P47" i="23" s="1"/>
  <c r="AA309" i="27"/>
  <c r="O47" i="23" s="1"/>
  <c r="BG47" i="27"/>
  <c r="BF47" i="27"/>
  <c r="AX47" i="27"/>
  <c r="L309" i="27"/>
  <c r="AW47" i="27" s="1"/>
  <c r="J309" i="27"/>
  <c r="AU47" i="27" s="1"/>
  <c r="I309" i="27"/>
  <c r="AT47" i="27" s="1"/>
  <c r="G309" i="27"/>
  <c r="AR47" i="27" s="1"/>
  <c r="F309" i="27"/>
  <c r="AQ47" i="27" s="1"/>
  <c r="D309" i="27"/>
  <c r="AO47" i="27" s="1"/>
  <c r="C309" i="27"/>
  <c r="AN47" i="27" s="1"/>
  <c r="AI308" i="27"/>
  <c r="AC308" i="27"/>
  <c r="Z310" i="30"/>
  <c r="W308" i="27"/>
  <c r="Z308" i="27" s="1"/>
  <c r="AI307" i="27"/>
  <c r="AC307" i="27"/>
  <c r="Y309" i="30"/>
  <c r="W307" i="27"/>
  <c r="Z307" i="27" s="1"/>
  <c r="AI306" i="27"/>
  <c r="AC306" i="27"/>
  <c r="Z308" i="30"/>
  <c r="W306" i="27"/>
  <c r="Z306" i="27" s="1"/>
  <c r="AI305" i="27"/>
  <c r="AC305" i="27"/>
  <c r="Y307" i="30"/>
  <c r="W305" i="27"/>
  <c r="Z305" i="27" s="1"/>
  <c r="AI304" i="27"/>
  <c r="AC304" i="27"/>
  <c r="Z306" i="30"/>
  <c r="W304" i="27"/>
  <c r="Z304" i="27" s="1"/>
  <c r="AI303" i="27"/>
  <c r="AC303" i="27"/>
  <c r="Y305" i="30"/>
  <c r="W303" i="27"/>
  <c r="Z303" i="27" s="1"/>
  <c r="AI302" i="27"/>
  <c r="AC302" i="27"/>
  <c r="Z304" i="30"/>
  <c r="W302" i="27"/>
  <c r="AJ300" i="27"/>
  <c r="X46" i="23" s="1"/>
  <c r="AH300" i="27"/>
  <c r="V46" i="23" s="1"/>
  <c r="X46" i="39" s="1"/>
  <c r="AG300" i="27"/>
  <c r="U46" i="23" s="1"/>
  <c r="W46" i="39" s="1"/>
  <c r="AB300" i="27"/>
  <c r="P46" i="23" s="1"/>
  <c r="AA300" i="27"/>
  <c r="O46" i="23" s="1"/>
  <c r="BG46" i="27"/>
  <c r="BF46" i="27"/>
  <c r="AX46" i="27"/>
  <c r="AW46" i="27"/>
  <c r="AU46" i="27"/>
  <c r="I300" i="27"/>
  <c r="G300" i="27"/>
  <c r="F300" i="27"/>
  <c r="D300" i="27"/>
  <c r="C300" i="27"/>
  <c r="AI299" i="27"/>
  <c r="AC299" i="27"/>
  <c r="AI298" i="27"/>
  <c r="AC298" i="27"/>
  <c r="AI297" i="27"/>
  <c r="AC297" i="27"/>
  <c r="AI296" i="27"/>
  <c r="AC296" i="27"/>
  <c r="AI295" i="27"/>
  <c r="AC295" i="27"/>
  <c r="AI294" i="27"/>
  <c r="AC294" i="27"/>
  <c r="AI293" i="27"/>
  <c r="AC293" i="27"/>
  <c r="AI292" i="27"/>
  <c r="AC292" i="27"/>
  <c r="AI291" i="27"/>
  <c r="AC291" i="27"/>
  <c r="AI290" i="27"/>
  <c r="AC290" i="27"/>
  <c r="AI289" i="27"/>
  <c r="AC289" i="27"/>
  <c r="AJ287" i="27"/>
  <c r="X45" i="23" s="1"/>
  <c r="AH287" i="27"/>
  <c r="V45" i="23" s="1"/>
  <c r="X45" i="39" s="1"/>
  <c r="AG287" i="27"/>
  <c r="U45" i="23" s="1"/>
  <c r="W45" i="39" s="1"/>
  <c r="AB287" i="27"/>
  <c r="P45" i="23" s="1"/>
  <c r="AA287" i="27"/>
  <c r="O45" i="23" s="1"/>
  <c r="BG45" i="27"/>
  <c r="BF45" i="27"/>
  <c r="AX45" i="27"/>
  <c r="AW45" i="27"/>
  <c r="AU45" i="27"/>
  <c r="AT45" i="27"/>
  <c r="G287" i="27"/>
  <c r="AR45" i="27" s="1"/>
  <c r="F287" i="27"/>
  <c r="AQ45" i="27" s="1"/>
  <c r="D287" i="27"/>
  <c r="AO45" i="27" s="1"/>
  <c r="C287" i="27"/>
  <c r="AN45" i="27" s="1"/>
  <c r="AI286" i="27"/>
  <c r="AC286" i="27"/>
  <c r="Z288" i="30"/>
  <c r="AI285" i="27"/>
  <c r="AC285" i="27"/>
  <c r="Y287" i="30"/>
  <c r="AI284" i="27"/>
  <c r="AC284" i="27"/>
  <c r="Z286" i="30"/>
  <c r="AI283" i="27"/>
  <c r="AC283" i="27"/>
  <c r="Y285" i="30"/>
  <c r="AI282" i="27"/>
  <c r="AC282" i="27"/>
  <c r="Z284" i="30"/>
  <c r="AI281" i="27"/>
  <c r="AC281" i="27"/>
  <c r="Y283" i="30"/>
  <c r="AI280" i="27"/>
  <c r="AC280" i="27"/>
  <c r="Z282" i="30"/>
  <c r="X44" i="23"/>
  <c r="W44" i="23"/>
  <c r="Y44" i="39" s="1"/>
  <c r="V44" i="23"/>
  <c r="X44" i="39" s="1"/>
  <c r="U44" i="23"/>
  <c r="W44" i="39" s="1"/>
  <c r="P44" i="23"/>
  <c r="X47" i="51" s="1"/>
  <c r="O44" i="23"/>
  <c r="W47" i="51" s="1"/>
  <c r="BG44" i="27"/>
  <c r="BF44" i="27"/>
  <c r="AX44" i="27"/>
  <c r="AW44" i="27"/>
  <c r="AU44" i="27"/>
  <c r="AT44" i="27"/>
  <c r="AR44" i="27"/>
  <c r="AQ44" i="27"/>
  <c r="AO44" i="27"/>
  <c r="AN44" i="27"/>
  <c r="AC276" i="27"/>
  <c r="W276" i="27"/>
  <c r="Z276" i="27" s="1"/>
  <c r="AC275" i="27"/>
  <c r="Z277" i="30"/>
  <c r="W275" i="27"/>
  <c r="Z275" i="27" s="1"/>
  <c r="AC274" i="27"/>
  <c r="W274" i="27"/>
  <c r="Z274" i="27" s="1"/>
  <c r="AC273" i="27"/>
  <c r="Z275" i="30"/>
  <c r="W273" i="27"/>
  <c r="Z273" i="27" s="1"/>
  <c r="AC272" i="27"/>
  <c r="W272" i="27"/>
  <c r="Z272" i="27" s="1"/>
  <c r="AC271" i="27"/>
  <c r="Z273" i="30"/>
  <c r="W271" i="27"/>
  <c r="Z271" i="27" s="1"/>
  <c r="AC270" i="27"/>
  <c r="W270" i="27"/>
  <c r="Z270" i="27" s="1"/>
  <c r="AC269" i="27"/>
  <c r="Z271" i="30"/>
  <c r="W269" i="27"/>
  <c r="Z269" i="27" s="1"/>
  <c r="AC268" i="27"/>
  <c r="W268" i="27"/>
  <c r="Z268" i="27" s="1"/>
  <c r="AC267" i="27"/>
  <c r="Z269" i="30"/>
  <c r="W267" i="27"/>
  <c r="Z267" i="27" s="1"/>
  <c r="AC266" i="27"/>
  <c r="W266" i="27"/>
  <c r="Z266" i="27" s="1"/>
  <c r="AC265" i="27"/>
  <c r="Z267" i="30"/>
  <c r="W265" i="27"/>
  <c r="Z265" i="27" s="1"/>
  <c r="AC264" i="27"/>
  <c r="Y280" i="30"/>
  <c r="W264" i="27"/>
  <c r="AJ262" i="27"/>
  <c r="X43" i="23" s="1"/>
  <c r="AH262" i="27"/>
  <c r="V43" i="23" s="1"/>
  <c r="X43" i="39" s="1"/>
  <c r="AG262" i="27"/>
  <c r="U43" i="23" s="1"/>
  <c r="W43" i="39" s="1"/>
  <c r="AB262" i="27"/>
  <c r="P43" i="23" s="1"/>
  <c r="X46" i="51" s="1"/>
  <c r="AA262" i="27"/>
  <c r="O43" i="23" s="1"/>
  <c r="W46" i="51" s="1"/>
  <c r="BG43" i="27"/>
  <c r="BF43" i="27"/>
  <c r="M262" i="27"/>
  <c r="AX43" i="27" s="1"/>
  <c r="L262" i="27"/>
  <c r="AW43" i="27" s="1"/>
  <c r="J262" i="27"/>
  <c r="AU43" i="27" s="1"/>
  <c r="I262" i="27"/>
  <c r="AT43" i="27" s="1"/>
  <c r="G262" i="27"/>
  <c r="AR43" i="27" s="1"/>
  <c r="F262" i="27"/>
  <c r="AQ43" i="27" s="1"/>
  <c r="D262" i="27"/>
  <c r="AO43" i="27" s="1"/>
  <c r="C262" i="27"/>
  <c r="AN43" i="27" s="1"/>
  <c r="AI261" i="27"/>
  <c r="AC261" i="27"/>
  <c r="Z263" i="30"/>
  <c r="AI260" i="27"/>
  <c r="AC260" i="27"/>
  <c r="Y262" i="30"/>
  <c r="AI259" i="27"/>
  <c r="AC259" i="27"/>
  <c r="Z261" i="30"/>
  <c r="AI258" i="27"/>
  <c r="AC258" i="27"/>
  <c r="Y260" i="30"/>
  <c r="AI257" i="27"/>
  <c r="AC257" i="27"/>
  <c r="Z259" i="30"/>
  <c r="AI256" i="27"/>
  <c r="AC256" i="27"/>
  <c r="Y258" i="30"/>
  <c r="AI255" i="27"/>
  <c r="AC255" i="27"/>
  <c r="Z257" i="30"/>
  <c r="AI254" i="27"/>
  <c r="AC254" i="27"/>
  <c r="Y256" i="30"/>
  <c r="AI253" i="27"/>
  <c r="AC253" i="27"/>
  <c r="Z255" i="30"/>
  <c r="AI252" i="27"/>
  <c r="AC252" i="27"/>
  <c r="Y254" i="30"/>
  <c r="AJ250" i="27"/>
  <c r="X42" i="23" s="1"/>
  <c r="X71" i="23" s="1"/>
  <c r="AH250" i="27"/>
  <c r="V42" i="23" s="1"/>
  <c r="U42" i="23"/>
  <c r="AB250" i="27"/>
  <c r="P42" i="23" s="1"/>
  <c r="X45" i="51" s="1"/>
  <c r="AA250" i="27"/>
  <c r="O42" i="23" s="1"/>
  <c r="W45" i="51" s="1"/>
  <c r="BG42" i="27"/>
  <c r="BF42" i="27"/>
  <c r="AX42" i="27"/>
  <c r="AW42" i="27"/>
  <c r="AU42" i="27"/>
  <c r="AT42" i="27"/>
  <c r="G250" i="27"/>
  <c r="AR42" i="27" s="1"/>
  <c r="F250" i="27"/>
  <c r="AQ42" i="27" s="1"/>
  <c r="D250" i="27"/>
  <c r="AO42" i="27" s="1"/>
  <c r="C250" i="27"/>
  <c r="AN42" i="27" s="1"/>
  <c r="AI249" i="27"/>
  <c r="AC249" i="27"/>
  <c r="W249" i="27"/>
  <c r="Z249" i="27" s="1"/>
  <c r="AI248" i="27"/>
  <c r="AC248" i="27"/>
  <c r="W248" i="27"/>
  <c r="Z248" i="27" s="1"/>
  <c r="AI247" i="27"/>
  <c r="AC247" i="27"/>
  <c r="W247" i="27"/>
  <c r="Z247" i="27" s="1"/>
  <c r="AI246" i="27"/>
  <c r="AC246" i="27"/>
  <c r="W246" i="27"/>
  <c r="Z246" i="27" s="1"/>
  <c r="AI245" i="27"/>
  <c r="AC245" i="27"/>
  <c r="W245" i="27"/>
  <c r="Z245" i="27" s="1"/>
  <c r="AI244" i="27"/>
  <c r="AC244" i="27"/>
  <c r="W244" i="27"/>
  <c r="Z244" i="27" s="1"/>
  <c r="AI243" i="27"/>
  <c r="AC243" i="27"/>
  <c r="W243" i="27"/>
  <c r="Z243" i="27" s="1"/>
  <c r="AI242" i="27"/>
  <c r="AC242" i="27"/>
  <c r="W242" i="27"/>
  <c r="P41" i="23"/>
  <c r="X44" i="51" s="1"/>
  <c r="O41" i="23"/>
  <c r="W44" i="51" s="1"/>
  <c r="BG41" i="27"/>
  <c r="BF41" i="27"/>
  <c r="AX41" i="27"/>
  <c r="AW41" i="27"/>
  <c r="AU41" i="27"/>
  <c r="AT41" i="27"/>
  <c r="AR41" i="27"/>
  <c r="AQ41" i="27"/>
  <c r="AI239" i="27"/>
  <c r="AC239" i="27"/>
  <c r="Z241" i="30"/>
  <c r="AI238" i="27"/>
  <c r="AC238" i="27"/>
  <c r="Y240" i="30"/>
  <c r="AI237" i="27"/>
  <c r="AC237" i="27"/>
  <c r="Z239" i="30"/>
  <c r="AI236" i="27"/>
  <c r="AC236" i="27"/>
  <c r="Y238" i="30"/>
  <c r="AI235" i="27"/>
  <c r="AC235" i="27"/>
  <c r="Z237" i="30"/>
  <c r="AI234" i="27"/>
  <c r="AC234" i="27"/>
  <c r="Y236" i="30"/>
  <c r="AI233" i="27"/>
  <c r="AC233" i="27"/>
  <c r="Z235" i="30"/>
  <c r="AI232" i="27"/>
  <c r="AC232" i="27"/>
  <c r="Y234" i="30"/>
  <c r="AI231" i="27"/>
  <c r="AC231" i="27"/>
  <c r="AJ229" i="27"/>
  <c r="AH229" i="27"/>
  <c r="V40" i="23" s="1"/>
  <c r="X40" i="39" s="1"/>
  <c r="AG229" i="27"/>
  <c r="U40" i="23" s="1"/>
  <c r="W40" i="39" s="1"/>
  <c r="AB229" i="27"/>
  <c r="P40" i="23" s="1"/>
  <c r="X43" i="51" s="1"/>
  <c r="AA229" i="27"/>
  <c r="O40" i="23" s="1"/>
  <c r="W43" i="51" s="1"/>
  <c r="BG40" i="27"/>
  <c r="BF40" i="27"/>
  <c r="AX40" i="27"/>
  <c r="AW40" i="27"/>
  <c r="AU40" i="27"/>
  <c r="AT40" i="27"/>
  <c r="AR40" i="27"/>
  <c r="AQ40" i="27"/>
  <c r="AO40" i="27"/>
  <c r="C229" i="27"/>
  <c r="AN40" i="27" s="1"/>
  <c r="AI228" i="27"/>
  <c r="AC228" i="27"/>
  <c r="AI227" i="27"/>
  <c r="AC227" i="27"/>
  <c r="AI226" i="27"/>
  <c r="AC226" i="27"/>
  <c r="AI225" i="27"/>
  <c r="AC225" i="27"/>
  <c r="AI224" i="27"/>
  <c r="AC224" i="27"/>
  <c r="AJ222" i="27"/>
  <c r="X39" i="23" s="1"/>
  <c r="AH222" i="27"/>
  <c r="V39" i="23" s="1"/>
  <c r="X39" i="39" s="1"/>
  <c r="AG222" i="27"/>
  <c r="U39" i="23" s="1"/>
  <c r="W39" i="39" s="1"/>
  <c r="AB222" i="27"/>
  <c r="P39" i="23" s="1"/>
  <c r="X42" i="51" s="1"/>
  <c r="AA222" i="27"/>
  <c r="O39" i="23" s="1"/>
  <c r="W42" i="51" s="1"/>
  <c r="BG39" i="27"/>
  <c r="BF39" i="27"/>
  <c r="AX39" i="27"/>
  <c r="AW39" i="27"/>
  <c r="J222" i="27"/>
  <c r="AU39" i="27" s="1"/>
  <c r="I222" i="27"/>
  <c r="AT39" i="27" s="1"/>
  <c r="AR39" i="27"/>
  <c r="AQ39" i="27"/>
  <c r="D222" i="27"/>
  <c r="AO39" i="27" s="1"/>
  <c r="C222" i="27"/>
  <c r="AN39" i="27" s="1"/>
  <c r="AI221" i="27"/>
  <c r="AC221" i="27"/>
  <c r="W221" i="27"/>
  <c r="Z221" i="27" s="1"/>
  <c r="AI220" i="27"/>
  <c r="AC220" i="27"/>
  <c r="W220" i="27"/>
  <c r="Z220" i="27" s="1"/>
  <c r="AI219" i="27"/>
  <c r="AC219" i="27"/>
  <c r="W219" i="27"/>
  <c r="Z219" i="27" s="1"/>
  <c r="AJ217" i="27"/>
  <c r="X38" i="23" s="1"/>
  <c r="AH217" i="27"/>
  <c r="V38" i="23" s="1"/>
  <c r="X38" i="39" s="1"/>
  <c r="AG217" i="27"/>
  <c r="U38" i="23" s="1"/>
  <c r="W38" i="39" s="1"/>
  <c r="AB217" i="27"/>
  <c r="P38" i="23" s="1"/>
  <c r="AA217" i="27"/>
  <c r="O38" i="23" s="1"/>
  <c r="BG38" i="27"/>
  <c r="BF38" i="27"/>
  <c r="M217" i="27"/>
  <c r="AX38" i="27" s="1"/>
  <c r="L217" i="27"/>
  <c r="AW38" i="27" s="1"/>
  <c r="J217" i="27"/>
  <c r="AU38" i="27" s="1"/>
  <c r="I217" i="27"/>
  <c r="AT38" i="27" s="1"/>
  <c r="G217" i="27"/>
  <c r="AR38" i="27" s="1"/>
  <c r="F217" i="27"/>
  <c r="AQ38" i="27" s="1"/>
  <c r="D217" i="27"/>
  <c r="AO38" i="27" s="1"/>
  <c r="C217" i="27"/>
  <c r="AN38" i="27" s="1"/>
  <c r="AI216" i="27"/>
  <c r="AC216" i="27"/>
  <c r="AF216" i="27" s="1"/>
  <c r="AI215" i="27"/>
  <c r="AC215" i="27"/>
  <c r="AF215" i="27" s="1"/>
  <c r="AI214" i="27"/>
  <c r="AC214" i="27"/>
  <c r="AF214" i="27" s="1"/>
  <c r="AJ212" i="27"/>
  <c r="X37" i="23" s="1"/>
  <c r="AH212" i="27"/>
  <c r="V37" i="23" s="1"/>
  <c r="X37" i="39" s="1"/>
  <c r="AG212" i="27"/>
  <c r="U37" i="23" s="1"/>
  <c r="W37" i="39" s="1"/>
  <c r="P37" i="23"/>
  <c r="O37" i="23"/>
  <c r="BG37" i="27"/>
  <c r="BF37" i="27"/>
  <c r="AX37" i="27"/>
  <c r="AW37" i="27"/>
  <c r="AU37" i="27"/>
  <c r="AT37" i="27"/>
  <c r="AR37" i="27"/>
  <c r="AQ37" i="27"/>
  <c r="AO37" i="27"/>
  <c r="C212" i="27"/>
  <c r="AN37" i="27" s="1"/>
  <c r="AI211" i="27"/>
  <c r="AC211" i="27"/>
  <c r="AI210" i="27"/>
  <c r="AC210" i="27"/>
  <c r="AI209" i="27"/>
  <c r="AC209" i="27"/>
  <c r="AI208" i="27"/>
  <c r="AC208" i="27"/>
  <c r="AI207" i="27"/>
  <c r="AC207" i="27"/>
  <c r="AI206" i="27"/>
  <c r="AC206" i="27"/>
  <c r="AI205" i="27"/>
  <c r="AC205" i="27"/>
  <c r="AI204" i="27"/>
  <c r="AC204" i="27"/>
  <c r="AI203" i="27"/>
  <c r="AC203" i="27"/>
  <c r="AI202" i="27"/>
  <c r="AC202" i="27"/>
  <c r="AI201" i="27"/>
  <c r="AC201" i="27"/>
  <c r="AI200" i="27"/>
  <c r="AC200" i="27"/>
  <c r="AI199" i="27"/>
  <c r="AC199" i="27"/>
  <c r="AI198" i="27"/>
  <c r="AC198" i="27"/>
  <c r="AI197" i="27"/>
  <c r="AC197" i="27"/>
  <c r="AI196" i="27"/>
  <c r="AC196" i="27"/>
  <c r="AI195" i="27"/>
  <c r="AC195" i="27"/>
  <c r="AY37" i="27"/>
  <c r="AV37" i="27"/>
  <c r="AS37" i="27"/>
  <c r="AJ193" i="27"/>
  <c r="X36" i="23" s="1"/>
  <c r="AH193" i="27"/>
  <c r="V36" i="23" s="1"/>
  <c r="X36" i="39" s="1"/>
  <c r="AG193" i="27"/>
  <c r="U36" i="23" s="1"/>
  <c r="W36" i="39" s="1"/>
  <c r="P36" i="23"/>
  <c r="O36" i="23"/>
  <c r="C193" i="27"/>
  <c r="AI192" i="27"/>
  <c r="AC192" i="27"/>
  <c r="AI191" i="27"/>
  <c r="AC191" i="27"/>
  <c r="AI190" i="27"/>
  <c r="AC190" i="27"/>
  <c r="P189" i="31"/>
  <c r="AI189" i="27"/>
  <c r="AC189" i="27"/>
  <c r="AI188" i="27"/>
  <c r="AC188" i="27"/>
  <c r="AJ186" i="27"/>
  <c r="X35" i="23" s="1"/>
  <c r="AH186" i="27"/>
  <c r="V35" i="23" s="1"/>
  <c r="X35" i="39" s="1"/>
  <c r="AG186" i="27"/>
  <c r="U35" i="23" s="1"/>
  <c r="W35" i="39" s="1"/>
  <c r="AB186" i="27"/>
  <c r="P35" i="23" s="1"/>
  <c r="AA186" i="27"/>
  <c r="O35" i="23" s="1"/>
  <c r="D186" i="27"/>
  <c r="C186" i="27"/>
  <c r="AN35" i="27" s="1"/>
  <c r="AI185" i="27"/>
  <c r="AC185" i="27"/>
  <c r="Z187" i="30"/>
  <c r="AI184" i="27"/>
  <c r="AC184" i="27"/>
  <c r="Y186" i="30"/>
  <c r="AI183" i="27"/>
  <c r="AC183" i="27"/>
  <c r="Z185" i="30"/>
  <c r="AI182" i="27"/>
  <c r="AC182" i="27"/>
  <c r="Y184" i="30"/>
  <c r="AI181" i="27"/>
  <c r="AC181" i="27"/>
  <c r="Z183" i="30"/>
  <c r="AI180" i="27"/>
  <c r="AC180" i="27"/>
  <c r="Y182" i="30"/>
  <c r="AI179" i="27"/>
  <c r="AC179" i="27"/>
  <c r="Z181" i="30"/>
  <c r="AI178" i="27"/>
  <c r="AC178" i="27"/>
  <c r="BI37" i="27" l="1"/>
  <c r="BI50" i="27"/>
  <c r="BJ38" i="27"/>
  <c r="BJ39" i="27"/>
  <c r="BI40" i="27"/>
  <c r="BI43" i="27"/>
  <c r="BI44" i="27"/>
  <c r="BJ47" i="27"/>
  <c r="BI51" i="27"/>
  <c r="BI52" i="27"/>
  <c r="BI53" i="27"/>
  <c r="BJ40" i="27"/>
  <c r="BJ43" i="27"/>
  <c r="BJ44" i="27"/>
  <c r="BJ51" i="27"/>
  <c r="BJ52" i="27"/>
  <c r="BJ53" i="27"/>
  <c r="BJ37" i="27"/>
  <c r="BI42" i="27"/>
  <c r="BJ50" i="27"/>
  <c r="BI56" i="27"/>
  <c r="BJ42" i="27"/>
  <c r="BJ56" i="27"/>
  <c r="BI45" i="27"/>
  <c r="BJ45" i="27"/>
  <c r="BI48" i="27"/>
  <c r="BI38" i="27"/>
  <c r="BI39" i="27"/>
  <c r="BJ48" i="27"/>
  <c r="BI47" i="27"/>
  <c r="X40" i="23"/>
  <c r="AJ385" i="27"/>
  <c r="V54" i="23"/>
  <c r="X54" i="39" s="1"/>
  <c r="AH385" i="27"/>
  <c r="U54" i="23"/>
  <c r="W54" i="39" s="1"/>
  <c r="AG385" i="27"/>
  <c r="AB385" i="27"/>
  <c r="O54" i="23"/>
  <c r="AA385" i="27"/>
  <c r="AU54" i="27"/>
  <c r="BJ54" i="27" s="1"/>
  <c r="J385" i="27"/>
  <c r="AI399" i="40" s="1"/>
  <c r="AX54" i="27"/>
  <c r="M385" i="27"/>
  <c r="AL399" i="40" s="1"/>
  <c r="AW54" i="27"/>
  <c r="BI54" i="27" s="1"/>
  <c r="L385" i="27"/>
  <c r="AK399" i="40" s="1"/>
  <c r="AN46" i="27"/>
  <c r="C385" i="27"/>
  <c r="AT46" i="27"/>
  <c r="I385" i="27"/>
  <c r="AH399" i="40" s="1"/>
  <c r="AO46" i="27"/>
  <c r="D385" i="27"/>
  <c r="AC399" i="40" s="1"/>
  <c r="AR46" i="27"/>
  <c r="G385" i="27"/>
  <c r="AF399" i="40" s="1"/>
  <c r="AQ46" i="27"/>
  <c r="F385" i="27"/>
  <c r="AE399" i="40" s="1"/>
  <c r="AC212" i="27"/>
  <c r="Q37" i="23" s="1"/>
  <c r="AC240" i="27"/>
  <c r="W348" i="27"/>
  <c r="Z342" i="27"/>
  <c r="Z348" i="27" s="1"/>
  <c r="AI240" i="27"/>
  <c r="W250" i="27"/>
  <c r="Z242" i="27"/>
  <c r="Z250" i="27" s="1"/>
  <c r="W309" i="27"/>
  <c r="BH47" i="27" s="1"/>
  <c r="Z302" i="27"/>
  <c r="AA304" i="30" s="1"/>
  <c r="W324" i="27"/>
  <c r="BH49" i="27" s="1"/>
  <c r="Z320" i="27"/>
  <c r="Z324" i="27" s="1"/>
  <c r="W278" i="27"/>
  <c r="BH44" i="27" s="1"/>
  <c r="Z264" i="27"/>
  <c r="Z278" i="27" s="1"/>
  <c r="AC193" i="27"/>
  <c r="Q36" i="23" s="1"/>
  <c r="V71" i="23"/>
  <c r="X42" i="39"/>
  <c r="U71" i="23"/>
  <c r="W42" i="39"/>
  <c r="Z344" i="30"/>
  <c r="AE342" i="27"/>
  <c r="Z346" i="30"/>
  <c r="AE344" i="27"/>
  <c r="Z348" i="30"/>
  <c r="AE346" i="27"/>
  <c r="AN41" i="27"/>
  <c r="BI41" i="27" s="1"/>
  <c r="AO41" i="27"/>
  <c r="BJ41" i="27" s="1"/>
  <c r="H289" i="30"/>
  <c r="K289" i="30"/>
  <c r="N289" i="30"/>
  <c r="AC348" i="27"/>
  <c r="Q52" i="23" s="1"/>
  <c r="AC278" i="27"/>
  <c r="Q44" i="23" s="1"/>
  <c r="BH52" i="27"/>
  <c r="Q331" i="30"/>
  <c r="AC222" i="27"/>
  <c r="Q39" i="23" s="1"/>
  <c r="E340" i="27"/>
  <c r="AP51" i="27" s="1"/>
  <c r="AF396" i="30"/>
  <c r="E342" i="30"/>
  <c r="E348" i="27"/>
  <c r="AP52" i="27" s="1"/>
  <c r="Z280" i="30"/>
  <c r="AI222" i="27"/>
  <c r="W39" i="23" s="1"/>
  <c r="Y39" i="39" s="1"/>
  <c r="W222" i="27"/>
  <c r="AI340" i="27"/>
  <c r="W51" i="23" s="1"/>
  <c r="Y51" i="39" s="1"/>
  <c r="AY51" i="27"/>
  <c r="O330" i="31"/>
  <c r="K340" i="27"/>
  <c r="AV51" i="27" s="1"/>
  <c r="H340" i="27"/>
  <c r="AS51" i="27" s="1"/>
  <c r="P330" i="31"/>
  <c r="E289" i="30"/>
  <c r="AI329" i="27"/>
  <c r="W50" i="23" s="1"/>
  <c r="Y50" i="39" s="1"/>
  <c r="K329" i="27"/>
  <c r="AV50" i="27" s="1"/>
  <c r="K280" i="30"/>
  <c r="K331" i="30"/>
  <c r="AC329" i="27"/>
  <c r="Q50" i="23" s="1"/>
  <c r="AO389" i="30"/>
  <c r="N280" i="30"/>
  <c r="N331" i="30"/>
  <c r="V318" i="30"/>
  <c r="P316" i="31"/>
  <c r="U318" i="30"/>
  <c r="O316" i="31"/>
  <c r="AY50" i="27"/>
  <c r="H329" i="27"/>
  <c r="AS50" i="27" s="1"/>
  <c r="E329" i="27"/>
  <c r="AP50" i="27" s="1"/>
  <c r="V330" i="30"/>
  <c r="AD326" i="27"/>
  <c r="U330" i="30"/>
  <c r="AI395" i="30"/>
  <c r="H331" i="30"/>
  <c r="AY44" i="27"/>
  <c r="K278" i="27"/>
  <c r="AV44" i="27" s="1"/>
  <c r="H278" i="27"/>
  <c r="AS44" i="27" s="1"/>
  <c r="E278" i="27"/>
  <c r="AP44" i="27" s="1"/>
  <c r="V279" i="30"/>
  <c r="Q280" i="30"/>
  <c r="H280" i="30"/>
  <c r="E280" i="30"/>
  <c r="E224" i="30"/>
  <c r="Q224" i="30"/>
  <c r="K324" i="27"/>
  <c r="AV49" i="27" s="1"/>
  <c r="K300" i="27"/>
  <c r="AV48" i="27"/>
  <c r="T286" i="30"/>
  <c r="T287" i="30"/>
  <c r="T288" i="30"/>
  <c r="N350" i="30"/>
  <c r="AC384" i="27"/>
  <c r="Q56" i="23" s="1"/>
  <c r="H224" i="30"/>
  <c r="BH46" i="27"/>
  <c r="N224" i="30"/>
  <c r="E386" i="30"/>
  <c r="Q386" i="30"/>
  <c r="AY38" i="27"/>
  <c r="AC324" i="27"/>
  <c r="Q49" i="23" s="1"/>
  <c r="E311" i="30"/>
  <c r="T304" i="30"/>
  <c r="E380" i="30"/>
  <c r="BH53" i="27"/>
  <c r="BH56" i="27"/>
  <c r="K224" i="30"/>
  <c r="N374" i="30"/>
  <c r="N386" i="30"/>
  <c r="E324" i="27"/>
  <c r="AP49" i="27" s="1"/>
  <c r="K309" i="27"/>
  <c r="AV47" i="27" s="1"/>
  <c r="E309" i="27"/>
  <c r="AP47" i="27" s="1"/>
  <c r="AC300" i="27"/>
  <c r="Q46" i="23" s="1"/>
  <c r="E350" i="30"/>
  <c r="K380" i="30"/>
  <c r="AI186" i="27"/>
  <c r="W35" i="23" s="1"/>
  <c r="Y35" i="39" s="1"/>
  <c r="AA291" i="30"/>
  <c r="AA299" i="30"/>
  <c r="AA295" i="30"/>
  <c r="H252" i="30"/>
  <c r="AC250" i="27"/>
  <c r="Q42" i="23" s="1"/>
  <c r="AY42" i="27"/>
  <c r="AS42" i="27"/>
  <c r="AI262" i="27"/>
  <c r="W43" i="23" s="1"/>
  <c r="Y43" i="39" s="1"/>
  <c r="E262" i="27"/>
  <c r="AP43" i="27" s="1"/>
  <c r="AC372" i="27"/>
  <c r="Q54" i="23" s="1"/>
  <c r="AA369" i="30"/>
  <c r="AA368" i="30"/>
  <c r="AY54" i="27"/>
  <c r="H372" i="27"/>
  <c r="AS54" i="27" s="1"/>
  <c r="K372" i="27"/>
  <c r="AV54" i="27" s="1"/>
  <c r="V56" i="23"/>
  <c r="AI384" i="27"/>
  <c r="U56" i="23"/>
  <c r="AI362" i="27"/>
  <c r="W53" i="23" s="1"/>
  <c r="Y53" i="39" s="1"/>
  <c r="AS56" i="27"/>
  <c r="AC318" i="27"/>
  <c r="Q48" i="23" s="1"/>
  <c r="AP48" i="27"/>
  <c r="AC229" i="27"/>
  <c r="Q40" i="23" s="1"/>
  <c r="AS40" i="27"/>
  <c r="E219" i="30"/>
  <c r="T219" i="30"/>
  <c r="H217" i="27"/>
  <c r="AS38" i="27" s="1"/>
  <c r="AF210" i="27"/>
  <c r="AF209" i="27"/>
  <c r="AF207" i="27"/>
  <c r="AF205" i="27"/>
  <c r="AF203" i="27"/>
  <c r="AF201" i="27"/>
  <c r="AF199" i="27"/>
  <c r="AF197" i="27"/>
  <c r="BH50" i="27"/>
  <c r="H324" i="27"/>
  <c r="AS49" i="27" s="1"/>
  <c r="H380" i="30"/>
  <c r="Q350" i="30"/>
  <c r="AL84" i="38"/>
  <c r="AI84" i="38"/>
  <c r="AF84" i="38"/>
  <c r="AC84" i="38"/>
  <c r="Z84" i="38"/>
  <c r="W84" i="38"/>
  <c r="T84" i="38"/>
  <c r="Q84" i="38"/>
  <c r="N84" i="38"/>
  <c r="K84" i="38"/>
  <c r="H84" i="38"/>
  <c r="AC287" i="27"/>
  <c r="Q45" i="23" s="1"/>
  <c r="H242" i="30"/>
  <c r="W41" i="23"/>
  <c r="Y41" i="39" s="1"/>
  <c r="Q41" i="23"/>
  <c r="BH41" i="27"/>
  <c r="E362" i="27"/>
  <c r="AP53" i="27" s="1"/>
  <c r="AF211" i="27"/>
  <c r="AF196" i="27"/>
  <c r="AF198" i="27"/>
  <c r="AF200" i="27"/>
  <c r="AF202" i="27"/>
  <c r="AF204" i="27"/>
  <c r="AF206" i="27"/>
  <c r="AF208" i="27"/>
  <c r="AA184" i="30"/>
  <c r="AY41" i="27"/>
  <c r="Z233" i="30"/>
  <c r="BH43" i="27"/>
  <c r="H262" i="27"/>
  <c r="AS43" i="27" s="1"/>
  <c r="AA256" i="30"/>
  <c r="AA260" i="30"/>
  <c r="AI300" i="27"/>
  <c r="W46" i="23" s="1"/>
  <c r="Y46" i="39" s="1"/>
  <c r="AI309" i="27"/>
  <c r="W47" i="23" s="1"/>
  <c r="Y47" i="39" s="1"/>
  <c r="AA292" i="30"/>
  <c r="AA296" i="30"/>
  <c r="AA300" i="30"/>
  <c r="Q310" i="31"/>
  <c r="AY49" i="27"/>
  <c r="Y55" i="39"/>
  <c r="AY56" i="27"/>
  <c r="H309" i="27"/>
  <c r="AS47" i="27" s="1"/>
  <c r="E384" i="27"/>
  <c r="AP56" i="27" s="1"/>
  <c r="AA259" i="30"/>
  <c r="AA263" i="30"/>
  <c r="AS41" i="27"/>
  <c r="AA240" i="30"/>
  <c r="AA236" i="30"/>
  <c r="AA239" i="30"/>
  <c r="AA235" i="30"/>
  <c r="AY45" i="27"/>
  <c r="E222" i="27"/>
  <c r="AP39" i="27" s="1"/>
  <c r="AE178" i="27"/>
  <c r="P177" i="31"/>
  <c r="AD179" i="27"/>
  <c r="O178" i="31"/>
  <c r="P179" i="31"/>
  <c r="AE182" i="27"/>
  <c r="P181" i="31"/>
  <c r="AA185" i="30"/>
  <c r="AD183" i="27"/>
  <c r="O182" i="31"/>
  <c r="AA186" i="30"/>
  <c r="AE184" i="27"/>
  <c r="P183" i="31"/>
  <c r="AD185" i="27"/>
  <c r="O184" i="31"/>
  <c r="AD188" i="27"/>
  <c r="O187" i="31"/>
  <c r="AA190" i="30"/>
  <c r="AE189" i="27"/>
  <c r="P188" i="31"/>
  <c r="AD190" i="27"/>
  <c r="O189" i="31"/>
  <c r="Q189" i="31" s="1"/>
  <c r="AA192" i="30"/>
  <c r="AE191" i="27"/>
  <c r="P190" i="31"/>
  <c r="AD192" i="27"/>
  <c r="O191" i="31"/>
  <c r="AA194" i="30"/>
  <c r="P194" i="31"/>
  <c r="AE196" i="27"/>
  <c r="P195" i="31"/>
  <c r="AE197" i="27"/>
  <c r="P196" i="31"/>
  <c r="AE198" i="27"/>
  <c r="P197" i="31"/>
  <c r="AI212" i="27"/>
  <c r="W37" i="23" s="1"/>
  <c r="Y37" i="39" s="1"/>
  <c r="AE199" i="27"/>
  <c r="P198" i="31"/>
  <c r="AE200" i="27"/>
  <c r="P199" i="31"/>
  <c r="AE201" i="27"/>
  <c r="P200" i="31"/>
  <c r="AE202" i="27"/>
  <c r="P201" i="31"/>
  <c r="AE203" i="27"/>
  <c r="P202" i="31"/>
  <c r="AE204" i="27"/>
  <c r="P203" i="31"/>
  <c r="AE205" i="27"/>
  <c r="P204" i="31"/>
  <c r="AE206" i="27"/>
  <c r="P205" i="31"/>
  <c r="AE207" i="27"/>
  <c r="AE208" i="27"/>
  <c r="P206" i="31"/>
  <c r="AE209" i="27"/>
  <c r="P207" i="31"/>
  <c r="AE210" i="27"/>
  <c r="P208" i="31"/>
  <c r="AE211" i="27"/>
  <c r="AD214" i="27"/>
  <c r="O213" i="31"/>
  <c r="P214" i="31"/>
  <c r="O215" i="31"/>
  <c r="AC217" i="27"/>
  <c r="Q38" i="23" s="1"/>
  <c r="AE219" i="27"/>
  <c r="P218" i="31"/>
  <c r="AD220" i="27"/>
  <c r="O219" i="31"/>
  <c r="AE221" i="27"/>
  <c r="P220" i="31"/>
  <c r="AD224" i="27"/>
  <c r="O223" i="31"/>
  <c r="AE225" i="27"/>
  <c r="P224" i="31"/>
  <c r="AD226" i="27"/>
  <c r="O225" i="31"/>
  <c r="AE227" i="27"/>
  <c r="P226" i="31"/>
  <c r="AD228" i="27"/>
  <c r="O227" i="31"/>
  <c r="AD231" i="27"/>
  <c r="O230" i="31"/>
  <c r="AA234" i="30"/>
  <c r="AE232" i="27"/>
  <c r="P231" i="31"/>
  <c r="O232" i="31"/>
  <c r="AE234" i="27"/>
  <c r="P233" i="31"/>
  <c r="AA237" i="30"/>
  <c r="AD235" i="27"/>
  <c r="O234" i="31"/>
  <c r="AA238" i="30"/>
  <c r="AE236" i="27"/>
  <c r="P235" i="31"/>
  <c r="AD237" i="27"/>
  <c r="O236" i="31"/>
  <c r="AE238" i="27"/>
  <c r="P237" i="31"/>
  <c r="AA241" i="30"/>
  <c r="AD239" i="27"/>
  <c r="O238" i="31"/>
  <c r="AD242" i="27"/>
  <c r="O241" i="31"/>
  <c r="AE243" i="27"/>
  <c r="P242" i="31"/>
  <c r="AD244" i="27"/>
  <c r="O243" i="31"/>
  <c r="AE245" i="27"/>
  <c r="P244" i="31"/>
  <c r="AD246" i="27"/>
  <c r="O245" i="31"/>
  <c r="AE247" i="27"/>
  <c r="P246" i="31"/>
  <c r="AD248" i="27"/>
  <c r="O247" i="31"/>
  <c r="AE249" i="27"/>
  <c r="P248" i="31"/>
  <c r="AA254" i="30"/>
  <c r="Y262" i="27"/>
  <c r="P251" i="31"/>
  <c r="AD253" i="27"/>
  <c r="O252" i="31"/>
  <c r="AE254" i="27"/>
  <c r="P253" i="31"/>
  <c r="AA257" i="30"/>
  <c r="AD255" i="27"/>
  <c r="O254" i="31"/>
  <c r="AA258" i="30"/>
  <c r="AE256" i="27"/>
  <c r="P255" i="31"/>
  <c r="AD257" i="27"/>
  <c r="O256" i="31"/>
  <c r="AE258" i="27"/>
  <c r="P257" i="31"/>
  <c r="AA261" i="30"/>
  <c r="AD259" i="27"/>
  <c r="O258" i="31"/>
  <c r="AA262" i="30"/>
  <c r="AE260" i="27"/>
  <c r="P259" i="31"/>
  <c r="AD261" i="27"/>
  <c r="O260" i="31"/>
  <c r="AD264" i="27"/>
  <c r="O263" i="31"/>
  <c r="AD265" i="27"/>
  <c r="AD266" i="27"/>
  <c r="AD267" i="27"/>
  <c r="AD268" i="27"/>
  <c r="AD269" i="27"/>
  <c r="AD270" i="27"/>
  <c r="AD271" i="27"/>
  <c r="AD272" i="27"/>
  <c r="AD273" i="27"/>
  <c r="AD274" i="27"/>
  <c r="AD275" i="27"/>
  <c r="AD276" i="27"/>
  <c r="AD280" i="27"/>
  <c r="O279" i="31"/>
  <c r="AE281" i="27"/>
  <c r="P280" i="31"/>
  <c r="AD282" i="27"/>
  <c r="O281" i="31"/>
  <c r="AE283" i="27"/>
  <c r="P282" i="31"/>
  <c r="AD284" i="27"/>
  <c r="O283" i="31"/>
  <c r="AE285" i="27"/>
  <c r="P284" i="31"/>
  <c r="AD286" i="27"/>
  <c r="O285" i="31"/>
  <c r="O288" i="31"/>
  <c r="AE290" i="27"/>
  <c r="P289" i="31"/>
  <c r="AD291" i="27"/>
  <c r="O290" i="31"/>
  <c r="AA294" i="30"/>
  <c r="AE292" i="27"/>
  <c r="P291" i="31"/>
  <c r="AD293" i="27"/>
  <c r="O292" i="31"/>
  <c r="AE294" i="27"/>
  <c r="P293" i="31"/>
  <c r="AA297" i="30"/>
  <c r="AD295" i="27"/>
  <c r="O294" i="31"/>
  <c r="AA298" i="30"/>
  <c r="AE296" i="27"/>
  <c r="P295" i="31"/>
  <c r="AD297" i="27"/>
  <c r="O296" i="31"/>
  <c r="AE298" i="27"/>
  <c r="P297" i="31"/>
  <c r="AA301" i="30"/>
  <c r="AD299" i="27"/>
  <c r="O298" i="31"/>
  <c r="AD302" i="27"/>
  <c r="O301" i="31"/>
  <c r="AE303" i="27"/>
  <c r="P302" i="31"/>
  <c r="AD304" i="27"/>
  <c r="O303" i="31"/>
  <c r="AC309" i="27"/>
  <c r="Q47" i="23" s="1"/>
  <c r="AE305" i="27"/>
  <c r="P304" i="31"/>
  <c r="AD306" i="27"/>
  <c r="O305" i="31"/>
  <c r="AE307" i="27"/>
  <c r="P306" i="31"/>
  <c r="AD308" i="27"/>
  <c r="O307" i="31"/>
  <c r="AE312" i="27"/>
  <c r="P311" i="31"/>
  <c r="AD313" i="27"/>
  <c r="O312" i="31"/>
  <c r="AE314" i="27"/>
  <c r="P313" i="31"/>
  <c r="AA317" i="30"/>
  <c r="AD315" i="27"/>
  <c r="O314" i="31"/>
  <c r="AE317" i="27"/>
  <c r="P325" i="31"/>
  <c r="AD327" i="27"/>
  <c r="O326" i="31"/>
  <c r="AE331" i="27"/>
  <c r="AE332" i="27"/>
  <c r="AE333" i="27"/>
  <c r="AE334" i="27"/>
  <c r="AE335" i="27"/>
  <c r="AE336" i="27"/>
  <c r="AE337" i="27"/>
  <c r="AE338" i="27"/>
  <c r="O341" i="31"/>
  <c r="AA345" i="30"/>
  <c r="O342" i="31"/>
  <c r="AA346" i="30"/>
  <c r="O343" i="31"/>
  <c r="AA347" i="30"/>
  <c r="O344" i="31"/>
  <c r="AA348" i="30"/>
  <c r="O345" i="31"/>
  <c r="AA349" i="30"/>
  <c r="O346" i="31"/>
  <c r="AE350" i="27"/>
  <c r="P349" i="31"/>
  <c r="AD351" i="27"/>
  <c r="O350" i="31"/>
  <c r="AE352" i="27"/>
  <c r="P351" i="31"/>
  <c r="AD353" i="27"/>
  <c r="O352" i="31"/>
  <c r="AE354" i="27"/>
  <c r="P353" i="31"/>
  <c r="AD355" i="27"/>
  <c r="O354" i="31"/>
  <c r="AE356" i="27"/>
  <c r="P355" i="31"/>
  <c r="AD357" i="27"/>
  <c r="O356" i="31"/>
  <c r="AE358" i="27"/>
  <c r="P357" i="31"/>
  <c r="AD359" i="27"/>
  <c r="O358" i="31"/>
  <c r="AE360" i="27"/>
  <c r="P359" i="31"/>
  <c r="AD361" i="27"/>
  <c r="O360" i="31"/>
  <c r="AD364" i="27"/>
  <c r="O363" i="31"/>
  <c r="Y372" i="27"/>
  <c r="Z374" i="30" s="1"/>
  <c r="P364" i="31"/>
  <c r="X372" i="27"/>
  <c r="O365" i="31"/>
  <c r="AE367" i="27"/>
  <c r="P366" i="31"/>
  <c r="AA370" i="30"/>
  <c r="AD368" i="27"/>
  <c r="O367" i="31"/>
  <c r="AA371" i="30"/>
  <c r="AE369" i="27"/>
  <c r="P368" i="31"/>
  <c r="AD370" i="27"/>
  <c r="O369" i="31"/>
  <c r="AE371" i="27"/>
  <c r="P370" i="31"/>
  <c r="AD380" i="27"/>
  <c r="O379" i="31"/>
  <c r="AV56" i="27"/>
  <c r="Y384" i="27"/>
  <c r="P380" i="31"/>
  <c r="O381" i="31"/>
  <c r="AE383" i="27"/>
  <c r="P382" i="31"/>
  <c r="Y363" i="30"/>
  <c r="Z362" i="30"/>
  <c r="Y361" i="30"/>
  <c r="Z360" i="30"/>
  <c r="Y359" i="30"/>
  <c r="Z358" i="30"/>
  <c r="Y357" i="30"/>
  <c r="Z356" i="30"/>
  <c r="Y355" i="30"/>
  <c r="Z354" i="30"/>
  <c r="Y353" i="30"/>
  <c r="Z352" i="30"/>
  <c r="Y349" i="30"/>
  <c r="Y347" i="30"/>
  <c r="Y345" i="30"/>
  <c r="Y340" i="30"/>
  <c r="Z339" i="30"/>
  <c r="Y338" i="30"/>
  <c r="Z337" i="30"/>
  <c r="Y336" i="30"/>
  <c r="Z335" i="30"/>
  <c r="Y334" i="30"/>
  <c r="Z333" i="30"/>
  <c r="Y329" i="30"/>
  <c r="Z328" i="30"/>
  <c r="Y313" i="30"/>
  <c r="Y301" i="30"/>
  <c r="Z300" i="30"/>
  <c r="Y299" i="30"/>
  <c r="Z298" i="30"/>
  <c r="Y297" i="30"/>
  <c r="Z296" i="30"/>
  <c r="Y295" i="30"/>
  <c r="Z294" i="30"/>
  <c r="Y293" i="30"/>
  <c r="Z292" i="30"/>
  <c r="Y291" i="30"/>
  <c r="Y278" i="30"/>
  <c r="Y276" i="30"/>
  <c r="Y274" i="30"/>
  <c r="Y272" i="30"/>
  <c r="Y270" i="30"/>
  <c r="Y268" i="30"/>
  <c r="Y266" i="30"/>
  <c r="Z251" i="30"/>
  <c r="Y250" i="30"/>
  <c r="Z249" i="30"/>
  <c r="Y248" i="30"/>
  <c r="Z247" i="30"/>
  <c r="Y246" i="30"/>
  <c r="Z245" i="30"/>
  <c r="Y244" i="30"/>
  <c r="Y230" i="30"/>
  <c r="Z229" i="30"/>
  <c r="Y228" i="30"/>
  <c r="Z227" i="30"/>
  <c r="Y226" i="30"/>
  <c r="Z223" i="30"/>
  <c r="Y222" i="30"/>
  <c r="Z221" i="30"/>
  <c r="Y218" i="30"/>
  <c r="Z217" i="30"/>
  <c r="Y216" i="30"/>
  <c r="AA181" i="30"/>
  <c r="AA182" i="30"/>
  <c r="AD181" i="27"/>
  <c r="O180" i="31"/>
  <c r="AD178" i="27"/>
  <c r="O177" i="31"/>
  <c r="AC186" i="27"/>
  <c r="Q35" i="23" s="1"/>
  <c r="AE179" i="27"/>
  <c r="P178" i="31"/>
  <c r="AD180" i="27"/>
  <c r="O179" i="31"/>
  <c r="AA183" i="30"/>
  <c r="AE181" i="27"/>
  <c r="P180" i="31"/>
  <c r="AD182" i="27"/>
  <c r="O181" i="31"/>
  <c r="AE183" i="27"/>
  <c r="P182" i="31"/>
  <c r="AD184" i="27"/>
  <c r="O183" i="31"/>
  <c r="AA187" i="30"/>
  <c r="AE185" i="27"/>
  <c r="P184" i="31"/>
  <c r="AE188" i="27"/>
  <c r="P187" i="31"/>
  <c r="AD189" i="27"/>
  <c r="O188" i="31"/>
  <c r="O190" i="31"/>
  <c r="AA193" i="30"/>
  <c r="AE192" i="27"/>
  <c r="P191" i="31"/>
  <c r="O194" i="31"/>
  <c r="AD196" i="27"/>
  <c r="O195" i="31"/>
  <c r="AD197" i="27"/>
  <c r="O196" i="31"/>
  <c r="AD198" i="27"/>
  <c r="O197" i="31"/>
  <c r="AD199" i="27"/>
  <c r="O198" i="31"/>
  <c r="AD200" i="27"/>
  <c r="O199" i="31"/>
  <c r="AD201" i="27"/>
  <c r="O200" i="31"/>
  <c r="AD202" i="27"/>
  <c r="O201" i="31"/>
  <c r="AD203" i="27"/>
  <c r="O202" i="31"/>
  <c r="AD204" i="27"/>
  <c r="O203" i="31"/>
  <c r="AD205" i="27"/>
  <c r="O204" i="31"/>
  <c r="AD206" i="27"/>
  <c r="O205" i="31"/>
  <c r="AD207" i="27"/>
  <c r="AD208" i="27"/>
  <c r="O206" i="31"/>
  <c r="AD209" i="27"/>
  <c r="O207" i="31"/>
  <c r="AD210" i="27"/>
  <c r="O208" i="31"/>
  <c r="AD211" i="27"/>
  <c r="E217" i="27"/>
  <c r="AP38" i="27" s="1"/>
  <c r="K217" i="27"/>
  <c r="AV38" i="27" s="1"/>
  <c r="BH38" i="27"/>
  <c r="P213" i="31"/>
  <c r="AA217" i="30"/>
  <c r="O214" i="31"/>
  <c r="P215" i="31"/>
  <c r="AY39" i="27"/>
  <c r="AD219" i="27"/>
  <c r="O218" i="31"/>
  <c r="AA222" i="30"/>
  <c r="Y222" i="27"/>
  <c r="P219" i="31"/>
  <c r="H222" i="27"/>
  <c r="AS39" i="27" s="1"/>
  <c r="AD221" i="27"/>
  <c r="O220" i="31"/>
  <c r="AP40" i="27"/>
  <c r="BH40" i="27"/>
  <c r="AE224" i="27"/>
  <c r="P223" i="31"/>
  <c r="AI229" i="27"/>
  <c r="W40" i="23" s="1"/>
  <c r="Y40" i="39" s="1"/>
  <c r="AY40" i="27"/>
  <c r="AD225" i="27"/>
  <c r="O224" i="31"/>
  <c r="AV40" i="27"/>
  <c r="P225" i="31"/>
  <c r="AA229" i="30"/>
  <c r="O226" i="31"/>
  <c r="AA230" i="30"/>
  <c r="AE228" i="27"/>
  <c r="P227" i="31"/>
  <c r="AV41" i="27"/>
  <c r="P230" i="31"/>
  <c r="AD232" i="27"/>
  <c r="O231" i="31"/>
  <c r="AE233" i="27"/>
  <c r="P232" i="31"/>
  <c r="AD234" i="27"/>
  <c r="O233" i="31"/>
  <c r="AE235" i="27"/>
  <c r="P234" i="31"/>
  <c r="AD236" i="27"/>
  <c r="O235" i="31"/>
  <c r="AE237" i="27"/>
  <c r="P236" i="31"/>
  <c r="AD238" i="27"/>
  <c r="O237" i="31"/>
  <c r="AE239" i="27"/>
  <c r="P238" i="31"/>
  <c r="P241" i="31"/>
  <c r="AA245" i="30"/>
  <c r="O242" i="31"/>
  <c r="AA246" i="30"/>
  <c r="BH42" i="27"/>
  <c r="AE244" i="27"/>
  <c r="P243" i="31"/>
  <c r="AI250" i="27"/>
  <c r="W42" i="23" s="1"/>
  <c r="Y42" i="39" s="1"/>
  <c r="AA247" i="30"/>
  <c r="AD245" i="27"/>
  <c r="O244" i="31"/>
  <c r="AA248" i="30"/>
  <c r="AE246" i="27"/>
  <c r="P245" i="31"/>
  <c r="AA249" i="30"/>
  <c r="AD247" i="27"/>
  <c r="O246" i="31"/>
  <c r="AA250" i="30"/>
  <c r="AE248" i="27"/>
  <c r="P247" i="31"/>
  <c r="AA251" i="30"/>
  <c r="AD249" i="27"/>
  <c r="O248" i="31"/>
  <c r="N262" i="27"/>
  <c r="AY43" i="27" s="1"/>
  <c r="O251" i="31"/>
  <c r="AE253" i="27"/>
  <c r="P252" i="31"/>
  <c r="AD254" i="27"/>
  <c r="O253" i="31"/>
  <c r="AC262" i="27"/>
  <c r="Q43" i="23" s="1"/>
  <c r="AE255" i="27"/>
  <c r="P254" i="31"/>
  <c r="AD256" i="27"/>
  <c r="O255" i="31"/>
  <c r="AE257" i="27"/>
  <c r="P256" i="31"/>
  <c r="AD258" i="27"/>
  <c r="O257" i="31"/>
  <c r="AE259" i="27"/>
  <c r="P258" i="31"/>
  <c r="AD260" i="27"/>
  <c r="O259" i="31"/>
  <c r="AE261" i="27"/>
  <c r="P260" i="31"/>
  <c r="AE264" i="27"/>
  <c r="P263" i="31"/>
  <c r="AA267" i="30"/>
  <c r="AE265" i="27"/>
  <c r="AA268" i="30"/>
  <c r="AE266" i="27"/>
  <c r="AA269" i="30"/>
  <c r="AE267" i="27"/>
  <c r="AA270" i="30"/>
  <c r="AE268" i="27"/>
  <c r="AA271" i="30"/>
  <c r="AE269" i="27"/>
  <c r="AA272" i="30"/>
  <c r="AE270" i="27"/>
  <c r="AA273" i="30"/>
  <c r="AE271" i="27"/>
  <c r="AA274" i="30"/>
  <c r="AE272" i="27"/>
  <c r="AA275" i="30"/>
  <c r="AE273" i="27"/>
  <c r="AA276" i="30"/>
  <c r="AE274" i="27"/>
  <c r="AA277" i="30"/>
  <c r="AE275" i="27"/>
  <c r="AA278" i="30"/>
  <c r="AE276" i="27"/>
  <c r="E287" i="27"/>
  <c r="AP45" i="27" s="1"/>
  <c r="AV45" i="27"/>
  <c r="BH45" i="27"/>
  <c r="AE280" i="27"/>
  <c r="P279" i="31"/>
  <c r="AI287" i="27"/>
  <c r="W45" i="23" s="1"/>
  <c r="Y45" i="39" s="1"/>
  <c r="AA283" i="30"/>
  <c r="AD281" i="27"/>
  <c r="O280" i="31"/>
  <c r="AA284" i="30"/>
  <c r="AE282" i="27"/>
  <c r="P281" i="31"/>
  <c r="AA285" i="30"/>
  <c r="AD283" i="27"/>
  <c r="O282" i="31"/>
  <c r="AA286" i="30"/>
  <c r="AE284" i="27"/>
  <c r="P283" i="31"/>
  <c r="AA287" i="30"/>
  <c r="AD285" i="27"/>
  <c r="O284" i="31"/>
  <c r="AA288" i="30"/>
  <c r="AE286" i="27"/>
  <c r="P285" i="31"/>
  <c r="AE289" i="27"/>
  <c r="P288" i="31"/>
  <c r="AD290" i="27"/>
  <c r="O289" i="31"/>
  <c r="AE291" i="27"/>
  <c r="P290" i="31"/>
  <c r="AD292" i="27"/>
  <c r="O291" i="31"/>
  <c r="AE293" i="27"/>
  <c r="P292" i="31"/>
  <c r="AD294" i="27"/>
  <c r="O293" i="31"/>
  <c r="AE295" i="27"/>
  <c r="P294" i="31"/>
  <c r="AD296" i="27"/>
  <c r="O295" i="31"/>
  <c r="AE297" i="27"/>
  <c r="P296" i="31"/>
  <c r="AD298" i="27"/>
  <c r="O297" i="31"/>
  <c r="AE299" i="27"/>
  <c r="P298" i="31"/>
  <c r="Y309" i="27"/>
  <c r="P301" i="31"/>
  <c r="AA305" i="30"/>
  <c r="O302" i="31"/>
  <c r="AA306" i="30"/>
  <c r="AE304" i="27"/>
  <c r="P303" i="31"/>
  <c r="AY47" i="27"/>
  <c r="AD305" i="27"/>
  <c r="O304" i="31"/>
  <c r="AA308" i="30"/>
  <c r="AE306" i="27"/>
  <c r="P305" i="31"/>
  <c r="AA309" i="30"/>
  <c r="AD307" i="27"/>
  <c r="O306" i="31"/>
  <c r="AA310" i="30"/>
  <c r="AE308" i="27"/>
  <c r="P307" i="31"/>
  <c r="BH48" i="27"/>
  <c r="AD312" i="27"/>
  <c r="O311" i="31"/>
  <c r="AE313" i="27"/>
  <c r="P312" i="31"/>
  <c r="AD314" i="27"/>
  <c r="O313" i="31"/>
  <c r="AE315" i="27"/>
  <c r="P314" i="31"/>
  <c r="AD317" i="27"/>
  <c r="AI324" i="27"/>
  <c r="W49" i="23" s="1"/>
  <c r="Y49" i="39" s="1"/>
  <c r="O325" i="31"/>
  <c r="AA329" i="30"/>
  <c r="AE327" i="27"/>
  <c r="P326" i="31"/>
  <c r="AD331" i="27"/>
  <c r="AA334" i="30"/>
  <c r="Q331" i="31"/>
  <c r="AD332" i="27"/>
  <c r="AA335" i="30"/>
  <c r="Q332" i="31"/>
  <c r="AD333" i="27"/>
  <c r="AA336" i="30"/>
  <c r="Q333" i="31"/>
  <c r="AD334" i="27"/>
  <c r="AA337" i="30"/>
  <c r="Q334" i="31"/>
  <c r="AD335" i="27"/>
  <c r="AA338" i="30"/>
  <c r="Q335" i="31"/>
  <c r="AD336" i="27"/>
  <c r="AA339" i="30"/>
  <c r="Q336" i="31"/>
  <c r="AD337" i="27"/>
  <c r="AA340" i="30"/>
  <c r="Q337" i="31"/>
  <c r="AD338" i="27"/>
  <c r="P341" i="31"/>
  <c r="P342" i="31"/>
  <c r="P343" i="31"/>
  <c r="P344" i="31"/>
  <c r="P345" i="31"/>
  <c r="P346" i="31"/>
  <c r="H362" i="27"/>
  <c r="AS53" i="27" s="1"/>
  <c r="AY53" i="27"/>
  <c r="AD350" i="27"/>
  <c r="O349" i="31"/>
  <c r="AC362" i="27"/>
  <c r="Q53" i="23" s="1"/>
  <c r="K362" i="27"/>
  <c r="AV53" i="27" s="1"/>
  <c r="Y362" i="27"/>
  <c r="P350" i="31"/>
  <c r="AA354" i="30"/>
  <c r="X362" i="27"/>
  <c r="O351" i="31"/>
  <c r="AA355" i="30"/>
  <c r="AE353" i="27"/>
  <c r="P352" i="31"/>
  <c r="AA356" i="30"/>
  <c r="AD354" i="27"/>
  <c r="O353" i="31"/>
  <c r="AA357" i="30"/>
  <c r="AE355" i="27"/>
  <c r="P354" i="31"/>
  <c r="AA358" i="30"/>
  <c r="AD356" i="27"/>
  <c r="O355" i="31"/>
  <c r="AA359" i="30"/>
  <c r="AE357" i="27"/>
  <c r="P356" i="31"/>
  <c r="AA360" i="30"/>
  <c r="AD358" i="27"/>
  <c r="O357" i="31"/>
  <c r="AA361" i="30"/>
  <c r="AE359" i="27"/>
  <c r="P358" i="31"/>
  <c r="AA362" i="30"/>
  <c r="AD360" i="27"/>
  <c r="O359" i="31"/>
  <c r="AA363" i="30"/>
  <c r="AE361" i="27"/>
  <c r="P360" i="31"/>
  <c r="AP54" i="27"/>
  <c r="BH54" i="27"/>
  <c r="AE364" i="27"/>
  <c r="P363" i="31"/>
  <c r="AI372" i="27"/>
  <c r="AD365" i="27"/>
  <c r="O364" i="31"/>
  <c r="AE366" i="27"/>
  <c r="P365" i="31"/>
  <c r="AD367" i="27"/>
  <c r="O366" i="31"/>
  <c r="AE368" i="27"/>
  <c r="P367" i="31"/>
  <c r="AD369" i="27"/>
  <c r="O368" i="31"/>
  <c r="AE370" i="27"/>
  <c r="P369" i="31"/>
  <c r="AD371" i="27"/>
  <c r="O370" i="31"/>
  <c r="AE380" i="27"/>
  <c r="P379" i="31"/>
  <c r="AD381" i="27"/>
  <c r="O380" i="31"/>
  <c r="AE382" i="27"/>
  <c r="P381" i="31"/>
  <c r="AD383" i="27"/>
  <c r="O382" i="31"/>
  <c r="Q195" i="30"/>
  <c r="K231" i="30"/>
  <c r="K242" i="30"/>
  <c r="Q242" i="30"/>
  <c r="K264" i="30"/>
  <c r="Y368" i="30"/>
  <c r="Z367" i="30"/>
  <c r="Y366" i="30"/>
  <c r="Z363" i="30"/>
  <c r="Y362" i="30"/>
  <c r="Z361" i="30"/>
  <c r="Y360" i="30"/>
  <c r="Z359" i="30"/>
  <c r="Y358" i="30"/>
  <c r="Z357" i="30"/>
  <c r="Y356" i="30"/>
  <c r="Z355" i="30"/>
  <c r="Y354" i="30"/>
  <c r="Z353" i="30"/>
  <c r="Y352" i="30"/>
  <c r="Z349" i="30"/>
  <c r="Y348" i="30"/>
  <c r="Z347" i="30"/>
  <c r="Y346" i="30"/>
  <c r="Z345" i="30"/>
  <c r="Y344" i="30"/>
  <c r="Z340" i="30"/>
  <c r="Y339" i="30"/>
  <c r="Z338" i="30"/>
  <c r="Y337" i="30"/>
  <c r="Z336" i="30"/>
  <c r="Y335" i="30"/>
  <c r="Z334" i="30"/>
  <c r="Y333" i="30"/>
  <c r="Z329" i="30"/>
  <c r="Y328" i="30"/>
  <c r="Z313" i="30"/>
  <c r="Y310" i="30"/>
  <c r="Z309" i="30"/>
  <c r="Y308" i="30"/>
  <c r="Z307" i="30"/>
  <c r="Y306" i="30"/>
  <c r="Z305" i="30"/>
  <c r="Y304" i="30"/>
  <c r="Z301" i="30"/>
  <c r="Y300" i="30"/>
  <c r="Z299" i="30"/>
  <c r="Y298" i="30"/>
  <c r="Z297" i="30"/>
  <c r="Y296" i="30"/>
  <c r="Z295" i="30"/>
  <c r="Y294" i="30"/>
  <c r="Z293" i="30"/>
  <c r="Y292" i="30"/>
  <c r="Z291" i="30"/>
  <c r="Y288" i="30"/>
  <c r="Z287" i="30"/>
  <c r="Y286" i="30"/>
  <c r="Z285" i="30"/>
  <c r="Y284" i="30"/>
  <c r="Z283" i="30"/>
  <c r="Y282" i="30"/>
  <c r="Z278" i="30"/>
  <c r="Y277" i="30"/>
  <c r="Z276" i="30"/>
  <c r="Y275" i="30"/>
  <c r="Z274" i="30"/>
  <c r="Y273" i="30"/>
  <c r="Z272" i="30"/>
  <c r="Y271" i="30"/>
  <c r="Z270" i="30"/>
  <c r="Y269" i="30"/>
  <c r="Z268" i="30"/>
  <c r="Y267" i="30"/>
  <c r="Z266" i="30"/>
  <c r="Y263" i="30"/>
  <c r="Z262" i="30"/>
  <c r="Y261" i="30"/>
  <c r="Z260" i="30"/>
  <c r="Y259" i="30"/>
  <c r="Z258" i="30"/>
  <c r="Y257" i="30"/>
  <c r="Z256" i="30"/>
  <c r="Y255" i="30"/>
  <c r="Z254" i="30"/>
  <c r="Y251" i="30"/>
  <c r="Z250" i="30"/>
  <c r="Y249" i="30"/>
  <c r="Z248" i="30"/>
  <c r="Y247" i="30"/>
  <c r="Z246" i="30"/>
  <c r="Y245" i="30"/>
  <c r="Z244" i="30"/>
  <c r="Y241" i="30"/>
  <c r="Z240" i="30"/>
  <c r="Y239" i="30"/>
  <c r="Z238" i="30"/>
  <c r="Y237" i="30"/>
  <c r="Z236" i="30"/>
  <c r="Y235" i="30"/>
  <c r="Z234" i="30"/>
  <c r="Y233" i="30"/>
  <c r="Z230" i="30"/>
  <c r="Y229" i="30"/>
  <c r="Z228" i="30"/>
  <c r="Y227" i="30"/>
  <c r="Z226" i="30"/>
  <c r="Y223" i="30"/>
  <c r="Z222" i="30"/>
  <c r="Y221" i="30"/>
  <c r="Z218" i="30"/>
  <c r="Y217" i="30"/>
  <c r="Z216" i="30"/>
  <c r="Y187" i="30"/>
  <c r="Z186" i="30"/>
  <c r="Y185" i="30"/>
  <c r="Z184" i="30"/>
  <c r="Y183" i="30"/>
  <c r="Z182" i="30"/>
  <c r="Y181" i="30"/>
  <c r="E302" i="30"/>
  <c r="H374" i="30"/>
  <c r="N380" i="30"/>
  <c r="H386" i="30"/>
  <c r="K311" i="30"/>
  <c r="N252" i="30"/>
  <c r="E231" i="30"/>
  <c r="Q231" i="30"/>
  <c r="E264" i="30"/>
  <c r="Q264" i="30"/>
  <c r="Q380" i="30"/>
  <c r="AO382" i="30"/>
  <c r="AL389" i="30"/>
  <c r="H326" i="30"/>
  <c r="AO395" i="30"/>
  <c r="AO396" i="30"/>
  <c r="H364" i="30"/>
  <c r="H264" i="30"/>
  <c r="N302" i="30"/>
  <c r="E326" i="30"/>
  <c r="Q326" i="30"/>
  <c r="K386" i="30"/>
  <c r="AI389" i="30"/>
  <c r="AF393" i="30"/>
  <c r="Q320" i="30"/>
  <c r="AR393" i="30"/>
  <c r="AL395" i="30"/>
  <c r="AL396" i="30"/>
  <c r="E364" i="30"/>
  <c r="Q364" i="30"/>
  <c r="T267" i="30"/>
  <c r="K302" i="30"/>
  <c r="AI382" i="30"/>
  <c r="AF389" i="30"/>
  <c r="AR389" i="30"/>
  <c r="N326" i="30"/>
  <c r="AI396" i="30"/>
  <c r="N364" i="30"/>
  <c r="N231" i="30"/>
  <c r="K252" i="30"/>
  <c r="Q302" i="30"/>
  <c r="E374" i="30"/>
  <c r="AF382" i="30"/>
  <c r="AR382" i="30"/>
  <c r="E252" i="30"/>
  <c r="AF386" i="30"/>
  <c r="Q252" i="30"/>
  <c r="AR386" i="30"/>
  <c r="K320" i="30"/>
  <c r="AL393" i="30"/>
  <c r="K326" i="30"/>
  <c r="AF395" i="30"/>
  <c r="AR395" i="30"/>
  <c r="AR396" i="30"/>
  <c r="K364" i="30"/>
  <c r="H320" i="30"/>
  <c r="K350" i="30"/>
  <c r="H350" i="30"/>
  <c r="AI318" i="27"/>
  <c r="W48" i="23" s="1"/>
  <c r="Y48" i="39" s="1"/>
  <c r="AA315" i="30"/>
  <c r="AA316" i="30"/>
  <c r="AA319" i="30"/>
  <c r="Y316" i="30"/>
  <c r="Z316" i="30"/>
  <c r="Y315" i="30"/>
  <c r="Z315" i="30"/>
  <c r="Z314" i="30"/>
  <c r="Y314" i="30"/>
  <c r="AY48" i="27"/>
  <c r="AA314" i="30"/>
  <c r="Y324" i="30"/>
  <c r="AF321" i="27"/>
  <c r="Z324" i="30"/>
  <c r="AA324" i="30"/>
  <c r="Y326" i="30"/>
  <c r="Y323" i="30"/>
  <c r="Z323" i="30"/>
  <c r="Q374" i="30"/>
  <c r="K374" i="30"/>
  <c r="Z371" i="30"/>
  <c r="Y370" i="30"/>
  <c r="Z370" i="30"/>
  <c r="Y369" i="30"/>
  <c r="Z369" i="30"/>
  <c r="Y371" i="30"/>
  <c r="Y213" i="30"/>
  <c r="AA212" i="30"/>
  <c r="Y211" i="30"/>
  <c r="AA209" i="30"/>
  <c r="Z208" i="30"/>
  <c r="Y207" i="30"/>
  <c r="AA205" i="30"/>
  <c r="Z204" i="30"/>
  <c r="Y203" i="30"/>
  <c r="AA201" i="30"/>
  <c r="Z200" i="30"/>
  <c r="Y199" i="30"/>
  <c r="Z213" i="30"/>
  <c r="Z211" i="30"/>
  <c r="Y210" i="30"/>
  <c r="AA208" i="30"/>
  <c r="Z207" i="30"/>
  <c r="Y206" i="30"/>
  <c r="AA204" i="30"/>
  <c r="Z203" i="30"/>
  <c r="Y202" i="30"/>
  <c r="AA200" i="30"/>
  <c r="Z199" i="30"/>
  <c r="Y198" i="30"/>
  <c r="BH37" i="27"/>
  <c r="AA213" i="30"/>
  <c r="Y212" i="30"/>
  <c r="AA211" i="30"/>
  <c r="Z210" i="30"/>
  <c r="Y209" i="30"/>
  <c r="AA207" i="30"/>
  <c r="Z206" i="30"/>
  <c r="Y205" i="30"/>
  <c r="AA203" i="30"/>
  <c r="Z202" i="30"/>
  <c r="Y201" i="30"/>
  <c r="AA199" i="30"/>
  <c r="Z198" i="30"/>
  <c r="Y197" i="30"/>
  <c r="Z212" i="30"/>
  <c r="AA210" i="30"/>
  <c r="Z209" i="30"/>
  <c r="Y208" i="30"/>
  <c r="AA206" i="30"/>
  <c r="Z205" i="30"/>
  <c r="Y204" i="30"/>
  <c r="AA202" i="30"/>
  <c r="Z201" i="30"/>
  <c r="Y200" i="30"/>
  <c r="AA198" i="30"/>
  <c r="Z197" i="30"/>
  <c r="N320" i="30"/>
  <c r="AB399" i="40"/>
  <c r="AI217" i="27"/>
  <c r="W38" i="23" s="1"/>
  <c r="Y38" i="39" s="1"/>
  <c r="N195" i="30"/>
  <c r="AI193" i="27"/>
  <c r="W36" i="23" s="1"/>
  <c r="Y36" i="39" s="1"/>
  <c r="Y194" i="30"/>
  <c r="Z191" i="30"/>
  <c r="Y190" i="30"/>
  <c r="Z194" i="30"/>
  <c r="Y193" i="30"/>
  <c r="Z190" i="30"/>
  <c r="Z193" i="30"/>
  <c r="Y192" i="30"/>
  <c r="Z192" i="30"/>
  <c r="Y191" i="30"/>
  <c r="AF322" i="27"/>
  <c r="AE180" i="27"/>
  <c r="AA191" i="30"/>
  <c r="AE190" i="27"/>
  <c r="AD191" i="27"/>
  <c r="AA197" i="30"/>
  <c r="AP37" i="27"/>
  <c r="BK37" i="27" s="1"/>
  <c r="AA221" i="30"/>
  <c r="AE220" i="27"/>
  <c r="K222" i="27"/>
  <c r="AV39" i="27" s="1"/>
  <c r="AA227" i="30"/>
  <c r="AE226" i="27"/>
  <c r="AD227" i="27"/>
  <c r="AD233" i="27"/>
  <c r="AP41" i="27"/>
  <c r="BK41" i="27" s="1"/>
  <c r="AE242" i="27"/>
  <c r="AD243" i="27"/>
  <c r="E250" i="27"/>
  <c r="AP42" i="27" s="1"/>
  <c r="AE252" i="27"/>
  <c r="K262" i="27"/>
  <c r="AV43" i="27" s="1"/>
  <c r="H287" i="27"/>
  <c r="AS45" i="27" s="1"/>
  <c r="AD289" i="27"/>
  <c r="E300" i="27"/>
  <c r="AE302" i="27"/>
  <c r="AD303" i="27"/>
  <c r="AA307" i="30"/>
  <c r="AA313" i="30"/>
  <c r="AS48" i="27"/>
  <c r="AD320" i="27"/>
  <c r="AD324" i="27" s="1"/>
  <c r="L49" i="23" s="1"/>
  <c r="Y52" i="51" s="1"/>
  <c r="AE323" i="27"/>
  <c r="AE324" i="27" s="1"/>
  <c r="M49" i="23" s="1"/>
  <c r="Z52" i="51" s="1"/>
  <c r="AA352" i="30"/>
  <c r="AE351" i="27"/>
  <c r="AD352" i="27"/>
  <c r="AA366" i="30"/>
  <c r="AE365" i="27"/>
  <c r="AD366" i="27"/>
  <c r="AE381" i="27"/>
  <c r="AD382" i="27"/>
  <c r="AE195" i="27"/>
  <c r="AA218" i="30"/>
  <c r="X222" i="27"/>
  <c r="AA226" i="30"/>
  <c r="AE231" i="27"/>
  <c r="AD252" i="27"/>
  <c r="Y287" i="27"/>
  <c r="H300" i="27"/>
  <c r="AE311" i="27"/>
  <c r="AA323" i="30"/>
  <c r="Z326" i="30"/>
  <c r="AD195" i="27"/>
  <c r="AA223" i="30"/>
  <c r="AV42" i="27"/>
  <c r="X287" i="27"/>
  <c r="AD311" i="27"/>
  <c r="AA228" i="30"/>
  <c r="AE326" i="27"/>
  <c r="AA353" i="30"/>
  <c r="AA367" i="30"/>
  <c r="BK52" i="27" l="1"/>
  <c r="Y385" i="27"/>
  <c r="AX399" i="40" s="1"/>
  <c r="BK40" i="27"/>
  <c r="BK38" i="27"/>
  <c r="BK53" i="27"/>
  <c r="BK43" i="27"/>
  <c r="AE240" i="27"/>
  <c r="M41" i="23" s="1"/>
  <c r="Z44" i="51" s="1"/>
  <c r="R44" i="51" s="1"/>
  <c r="BK54" i="27"/>
  <c r="BK48" i="27"/>
  <c r="BK51" i="27"/>
  <c r="BJ46" i="27"/>
  <c r="BK45" i="27"/>
  <c r="BH39" i="27"/>
  <c r="BK39" i="27" s="1"/>
  <c r="W385" i="27"/>
  <c r="AV399" i="40" s="1"/>
  <c r="X385" i="27"/>
  <c r="AW399" i="40" s="1"/>
  <c r="Y374" i="30"/>
  <c r="BK56" i="27"/>
  <c r="BK42" i="27"/>
  <c r="BK49" i="27"/>
  <c r="BK50" i="27"/>
  <c r="BI46" i="27"/>
  <c r="BK47" i="27"/>
  <c r="BK44" i="27"/>
  <c r="W54" i="23"/>
  <c r="Y54" i="39" s="1"/>
  <c r="AI385" i="27"/>
  <c r="AC385" i="27"/>
  <c r="AS46" i="27"/>
  <c r="H385" i="27"/>
  <c r="AG399" i="40" s="1"/>
  <c r="AY46" i="27"/>
  <c r="N385" i="27"/>
  <c r="AM399" i="40" s="1"/>
  <c r="AV46" i="27"/>
  <c r="K385" i="27"/>
  <c r="AJ399" i="40" s="1"/>
  <c r="AP46" i="27"/>
  <c r="E385" i="27"/>
  <c r="AD399" i="40" s="1"/>
  <c r="AD240" i="27"/>
  <c r="U85" i="23"/>
  <c r="W56" i="39"/>
  <c r="V85" i="23"/>
  <c r="X56" i="39"/>
  <c r="AF364" i="27"/>
  <c r="AF189" i="27"/>
  <c r="AF188" i="27"/>
  <c r="AF366" i="27"/>
  <c r="Q330" i="31"/>
  <c r="AF368" i="27"/>
  <c r="AF315" i="27"/>
  <c r="AF303" i="27"/>
  <c r="P277" i="31"/>
  <c r="AF331" i="27"/>
  <c r="AD340" i="27"/>
  <c r="L51" i="23" s="1"/>
  <c r="Y54" i="51" s="1"/>
  <c r="AE340" i="27"/>
  <c r="M51" i="23" s="1"/>
  <c r="Z54" i="51" s="1"/>
  <c r="AF335" i="27"/>
  <c r="AA342" i="30"/>
  <c r="AF243" i="27"/>
  <c r="AF227" i="27"/>
  <c r="AF225" i="27"/>
  <c r="AF249" i="27"/>
  <c r="AF245" i="27"/>
  <c r="AF247" i="27"/>
  <c r="W330" i="30"/>
  <c r="AF381" i="27"/>
  <c r="Q316" i="31"/>
  <c r="I316" i="31" s="1"/>
  <c r="J316" i="31" s="1"/>
  <c r="AF238" i="27"/>
  <c r="AE329" i="27"/>
  <c r="M50" i="23" s="1"/>
  <c r="Z53" i="51" s="1"/>
  <c r="AD329" i="27"/>
  <c r="L50" i="23" s="1"/>
  <c r="Y53" i="51" s="1"/>
  <c r="AF383" i="27"/>
  <c r="AF351" i="27"/>
  <c r="AF234" i="27"/>
  <c r="AF307" i="27"/>
  <c r="AA280" i="30"/>
  <c r="AD278" i="27"/>
  <c r="L44" i="23" s="1"/>
  <c r="Y47" i="51" s="1"/>
  <c r="Q47" i="51" s="1"/>
  <c r="AE278" i="27"/>
  <c r="M44" i="23" s="1"/>
  <c r="Z47" i="51" s="1"/>
  <c r="R47" i="51" s="1"/>
  <c r="AF264" i="27"/>
  <c r="Q226" i="31"/>
  <c r="Q197" i="31"/>
  <c r="Q196" i="31"/>
  <c r="Q195" i="31"/>
  <c r="Q194" i="31"/>
  <c r="U279" i="30"/>
  <c r="Q306" i="31"/>
  <c r="Q284" i="31"/>
  <c r="Q282" i="31"/>
  <c r="Q280" i="31"/>
  <c r="Q259" i="31"/>
  <c r="Q233" i="31"/>
  <c r="Q231" i="31"/>
  <c r="Q214" i="31"/>
  <c r="Q190" i="31"/>
  <c r="Q370" i="31"/>
  <c r="Q368" i="31"/>
  <c r="Q359" i="31"/>
  <c r="Q357" i="31"/>
  <c r="Q355" i="31"/>
  <c r="Q353" i="31"/>
  <c r="Q351" i="31"/>
  <c r="Q181" i="31"/>
  <c r="W318" i="30"/>
  <c r="Q293" i="31"/>
  <c r="Q291" i="31"/>
  <c r="Q253" i="31"/>
  <c r="Q251" i="31"/>
  <c r="AF371" i="27"/>
  <c r="AF369" i="27"/>
  <c r="AF350" i="27"/>
  <c r="AF308" i="27"/>
  <c r="AF283" i="27"/>
  <c r="AF276" i="27"/>
  <c r="AF356" i="27"/>
  <c r="AE217" i="27"/>
  <c r="M38" i="23" s="1"/>
  <c r="Z41" i="51" s="1"/>
  <c r="AF285" i="27"/>
  <c r="AF281" i="27"/>
  <c r="AF294" i="27"/>
  <c r="AF370" i="27"/>
  <c r="AF367" i="27"/>
  <c r="AF305" i="27"/>
  <c r="AF293" i="27"/>
  <c r="AF282" i="27"/>
  <c r="AF275" i="27"/>
  <c r="AF273" i="27"/>
  <c r="AF256" i="27"/>
  <c r="AF233" i="27"/>
  <c r="Q244" i="31"/>
  <c r="Q242" i="31"/>
  <c r="Q218" i="31"/>
  <c r="Q188" i="31"/>
  <c r="AF191" i="27"/>
  <c r="AF312" i="27"/>
  <c r="AF236" i="27"/>
  <c r="Q224" i="31"/>
  <c r="AF298" i="27"/>
  <c r="AF296" i="27"/>
  <c r="AF290" i="27"/>
  <c r="AD348" i="27"/>
  <c r="L52" i="23" s="1"/>
  <c r="Y55" i="51" s="1"/>
  <c r="AF317" i="27"/>
  <c r="AF304" i="27"/>
  <c r="AD222" i="27"/>
  <c r="L39" i="23" s="1"/>
  <c r="Y42" i="51" s="1"/>
  <c r="Q42" i="51" s="1"/>
  <c r="AD287" i="27"/>
  <c r="L45" i="23" s="1"/>
  <c r="Y48" i="51" s="1"/>
  <c r="Q297" i="31"/>
  <c r="Q289" i="31"/>
  <c r="Q257" i="31"/>
  <c r="Q255" i="31"/>
  <c r="Q183" i="31"/>
  <c r="Q366" i="31"/>
  <c r="Q364" i="31"/>
  <c r="AF337" i="27"/>
  <c r="AF333" i="27"/>
  <c r="Q304" i="31"/>
  <c r="Q235" i="31"/>
  <c r="Q179" i="31"/>
  <c r="AE309" i="27"/>
  <c r="M47" i="23" s="1"/>
  <c r="Z50" i="51" s="1"/>
  <c r="Q302" i="31"/>
  <c r="AF260" i="27"/>
  <c r="AE262" i="27"/>
  <c r="M43" i="23" s="1"/>
  <c r="Z46" i="51" s="1"/>
  <c r="R46" i="51" s="1"/>
  <c r="AF258" i="27"/>
  <c r="AD186" i="27"/>
  <c r="L35" i="23" s="1"/>
  <c r="Y38" i="51" s="1"/>
  <c r="AF292" i="27"/>
  <c r="Q295" i="31"/>
  <c r="Q248" i="31"/>
  <c r="Q246" i="31"/>
  <c r="W56" i="23"/>
  <c r="Y56" i="39" s="1"/>
  <c r="AF224" i="27"/>
  <c r="Q349" i="31"/>
  <c r="Q208" i="31"/>
  <c r="Q207" i="31"/>
  <c r="Q205" i="31"/>
  <c r="Q203" i="31"/>
  <c r="Q202" i="31"/>
  <c r="Q201" i="31"/>
  <c r="Q200" i="31"/>
  <c r="Q199" i="31"/>
  <c r="Q198" i="31"/>
  <c r="Q204" i="31"/>
  <c r="Q206" i="31"/>
  <c r="AF274" i="27"/>
  <c r="AF280" i="27"/>
  <c r="Q220" i="31"/>
  <c r="AF221" i="27"/>
  <c r="AF219" i="27"/>
  <c r="AA242" i="30"/>
  <c r="AF220" i="27"/>
  <c r="AE212" i="27"/>
  <c r="M37" i="23" s="1"/>
  <c r="Z40" i="51" s="1"/>
  <c r="AF190" i="27"/>
  <c r="AF182" i="27"/>
  <c r="AF178" i="27"/>
  <c r="AE229" i="27"/>
  <c r="M40" i="23" s="1"/>
  <c r="Z43" i="51" s="1"/>
  <c r="R43" i="51" s="1"/>
  <c r="AE250" i="27"/>
  <c r="M42" i="23" s="1"/>
  <c r="Z45" i="51" s="1"/>
  <c r="R45" i="51" s="1"/>
  <c r="AF254" i="27"/>
  <c r="AE300" i="27"/>
  <c r="AF297" i="27"/>
  <c r="Q313" i="31"/>
  <c r="Q311" i="31"/>
  <c r="AF380" i="27"/>
  <c r="AF354" i="27"/>
  <c r="AF353" i="27"/>
  <c r="AE372" i="27"/>
  <c r="AF382" i="27"/>
  <c r="Q382" i="31"/>
  <c r="Q380" i="31"/>
  <c r="AF361" i="27"/>
  <c r="Q325" i="31"/>
  <c r="AF314" i="27"/>
  <c r="AF313" i="27"/>
  <c r="AF342" i="27"/>
  <c r="AF352" i="27"/>
  <c r="AF360" i="27"/>
  <c r="AF358" i="27"/>
  <c r="AF338" i="27"/>
  <c r="AF336" i="27"/>
  <c r="AF334" i="27"/>
  <c r="AF332" i="27"/>
  <c r="AE318" i="27"/>
  <c r="M48" i="23" s="1"/>
  <c r="Z51" i="51" s="1"/>
  <c r="AD212" i="27"/>
  <c r="L37" i="23" s="1"/>
  <c r="Y40" i="51" s="1"/>
  <c r="AA188" i="30"/>
  <c r="AF180" i="27"/>
  <c r="AF184" i="27"/>
  <c r="Q237" i="31"/>
  <c r="AF232" i="27"/>
  <c r="AE287" i="27"/>
  <c r="M45" i="23" s="1"/>
  <c r="Z48" i="51" s="1"/>
  <c r="AA219" i="30"/>
  <c r="AA216" i="30"/>
  <c r="O277" i="31"/>
  <c r="AA333" i="30"/>
  <c r="AA293" i="30"/>
  <c r="AA233" i="30"/>
  <c r="AE186" i="27"/>
  <c r="M35" i="23" s="1"/>
  <c r="Z38" i="51" s="1"/>
  <c r="AF302" i="27"/>
  <c r="AE384" i="27"/>
  <c r="M56" i="23" s="1"/>
  <c r="Z59" i="51" s="1"/>
  <c r="Z195" i="30"/>
  <c r="P192" i="31"/>
  <c r="Y195" i="30"/>
  <c r="O192" i="31"/>
  <c r="Y320" i="30"/>
  <c r="O317" i="31"/>
  <c r="O361" i="31"/>
  <c r="Y364" i="30"/>
  <c r="P347" i="31"/>
  <c r="Z350" i="30"/>
  <c r="O339" i="31"/>
  <c r="Y342" i="30"/>
  <c r="P308" i="31"/>
  <c r="Z311" i="30"/>
  <c r="P249" i="31"/>
  <c r="Z252" i="30"/>
  <c r="P228" i="31"/>
  <c r="Z231" i="30"/>
  <c r="P216" i="31"/>
  <c r="Z219" i="30"/>
  <c r="Q180" i="31"/>
  <c r="Q381" i="31"/>
  <c r="Q367" i="31"/>
  <c r="O371" i="31"/>
  <c r="P371" i="31"/>
  <c r="AF359" i="27"/>
  <c r="AF357" i="27"/>
  <c r="AF355" i="27"/>
  <c r="Q346" i="31"/>
  <c r="AF346" i="27"/>
  <c r="Q344" i="31"/>
  <c r="AF344" i="27"/>
  <c r="Q342" i="31"/>
  <c r="AF327" i="27"/>
  <c r="P328" i="31"/>
  <c r="Z331" i="30"/>
  <c r="Q312" i="31"/>
  <c r="Q307" i="31"/>
  <c r="Q305" i="31"/>
  <c r="AF299" i="27"/>
  <c r="Q296" i="31"/>
  <c r="AF295" i="27"/>
  <c r="Q292" i="31"/>
  <c r="AF291" i="27"/>
  <c r="Q288" i="31"/>
  <c r="Q285" i="31"/>
  <c r="Q283" i="31"/>
  <c r="Q281" i="31"/>
  <c r="Q279" i="31"/>
  <c r="Q275" i="31"/>
  <c r="Q274" i="31"/>
  <c r="Q273" i="31"/>
  <c r="Q272" i="31"/>
  <c r="Q271" i="31"/>
  <c r="Q270" i="31"/>
  <c r="Q269" i="31"/>
  <c r="Q268" i="31"/>
  <c r="Q267" i="31"/>
  <c r="Q266" i="31"/>
  <c r="Q265" i="31"/>
  <c r="Q264" i="31"/>
  <c r="Q263" i="31"/>
  <c r="Q260" i="31"/>
  <c r="AF259" i="27"/>
  <c r="Q256" i="31"/>
  <c r="AF255" i="27"/>
  <c r="Q252" i="31"/>
  <c r="AF248" i="27"/>
  <c r="AF246" i="27"/>
  <c r="AF244" i="27"/>
  <c r="AF239" i="27"/>
  <c r="Q236" i="31"/>
  <c r="AF235" i="27"/>
  <c r="Q232" i="31"/>
  <c r="AF228" i="27"/>
  <c r="AF192" i="27"/>
  <c r="Q184" i="31"/>
  <c r="AF183" i="27"/>
  <c r="Q178" i="31"/>
  <c r="AA328" i="30"/>
  <c r="O286" i="31"/>
  <c r="Y289" i="30"/>
  <c r="P286" i="31"/>
  <c r="Z289" i="30"/>
  <c r="AA322" i="30"/>
  <c r="AA326" i="30"/>
  <c r="P299" i="31"/>
  <c r="Z302" i="30"/>
  <c r="Z262" i="27"/>
  <c r="AA264" i="30" s="1"/>
  <c r="AA255" i="30"/>
  <c r="Z287" i="27"/>
  <c r="AA289" i="30" s="1"/>
  <c r="AA282" i="30"/>
  <c r="AA266" i="30"/>
  <c r="O221" i="31"/>
  <c r="Y224" i="30"/>
  <c r="O185" i="31"/>
  <c r="Y188" i="30"/>
  <c r="AA350" i="30"/>
  <c r="AA344" i="30"/>
  <c r="O216" i="31"/>
  <c r="Y219" i="30"/>
  <c r="AD217" i="27"/>
  <c r="L38" i="23" s="1"/>
  <c r="Y41" i="51" s="1"/>
  <c r="Z320" i="30"/>
  <c r="P317" i="31"/>
  <c r="P361" i="31"/>
  <c r="Z364" i="30"/>
  <c r="AE348" i="27"/>
  <c r="M52" i="23" s="1"/>
  <c r="Z55" i="51" s="1"/>
  <c r="O328" i="31"/>
  <c r="Y331" i="30"/>
  <c r="O308" i="31"/>
  <c r="Y311" i="30"/>
  <c r="O261" i="31"/>
  <c r="Y264" i="30"/>
  <c r="O249" i="31"/>
  <c r="Y252" i="30"/>
  <c r="AA252" i="30"/>
  <c r="AA244" i="30"/>
  <c r="P239" i="31"/>
  <c r="Z242" i="30"/>
  <c r="O228" i="31"/>
  <c r="Y231" i="30"/>
  <c r="P221" i="31"/>
  <c r="Z224" i="30"/>
  <c r="Y214" i="30"/>
  <c r="O211" i="31"/>
  <c r="AF181" i="27"/>
  <c r="O383" i="31"/>
  <c r="Y386" i="30"/>
  <c r="P383" i="31"/>
  <c r="Z386" i="30"/>
  <c r="Q379" i="31"/>
  <c r="Q369" i="31"/>
  <c r="Q365" i="31"/>
  <c r="Q363" i="31"/>
  <c r="Q360" i="31"/>
  <c r="Q358" i="31"/>
  <c r="Q356" i="31"/>
  <c r="Q354" i="31"/>
  <c r="Q352" i="31"/>
  <c r="Q350" i="31"/>
  <c r="O347" i="31"/>
  <c r="Y350" i="30"/>
  <c r="AF347" i="27"/>
  <c r="Q345" i="31"/>
  <c r="AF345" i="27"/>
  <c r="Q343" i="31"/>
  <c r="AF343" i="27"/>
  <c r="Q341" i="31"/>
  <c r="P339" i="31"/>
  <c r="Z342" i="30"/>
  <c r="Q326" i="31"/>
  <c r="Q314" i="31"/>
  <c r="AF306" i="27"/>
  <c r="Q303" i="31"/>
  <c r="Q301" i="31"/>
  <c r="Q298" i="31"/>
  <c r="Q294" i="31"/>
  <c r="Q290" i="31"/>
  <c r="O299" i="31"/>
  <c r="Y302" i="30"/>
  <c r="AF286" i="27"/>
  <c r="AF284" i="27"/>
  <c r="AF272" i="27"/>
  <c r="AF271" i="27"/>
  <c r="AF270" i="27"/>
  <c r="AF269" i="27"/>
  <c r="AF268" i="27"/>
  <c r="AF267" i="27"/>
  <c r="AF266" i="27"/>
  <c r="AF265" i="27"/>
  <c r="AF261" i="27"/>
  <c r="Q258" i="31"/>
  <c r="AF257" i="27"/>
  <c r="Q254" i="31"/>
  <c r="AF253" i="27"/>
  <c r="P261" i="31"/>
  <c r="Z264" i="30"/>
  <c r="Q247" i="31"/>
  <c r="Q245" i="31"/>
  <c r="Q243" i="31"/>
  <c r="Q241" i="31"/>
  <c r="Q238" i="31"/>
  <c r="AF237" i="27"/>
  <c r="Q234" i="31"/>
  <c r="O239" i="31"/>
  <c r="Y242" i="30"/>
  <c r="Q230" i="31"/>
  <c r="Q227" i="31"/>
  <c r="Q225" i="31"/>
  <c r="Q223" i="31"/>
  <c r="Q219" i="31"/>
  <c r="Q215" i="31"/>
  <c r="Q213" i="31"/>
  <c r="Z214" i="30"/>
  <c r="P211" i="31"/>
  <c r="Q191" i="31"/>
  <c r="Q187" i="31"/>
  <c r="AF185" i="27"/>
  <c r="Q182" i="31"/>
  <c r="P185" i="31"/>
  <c r="Z188" i="30"/>
  <c r="AF179" i="27"/>
  <c r="AL399" i="30"/>
  <c r="AF399" i="30"/>
  <c r="AO399" i="30"/>
  <c r="AR399" i="30"/>
  <c r="AI399" i="30"/>
  <c r="AA320" i="30"/>
  <c r="Z309" i="27"/>
  <c r="AA311" i="30" s="1"/>
  <c r="Z229" i="27"/>
  <c r="AA231" i="30" s="1"/>
  <c r="Z193" i="27"/>
  <c r="AA195" i="30" s="1"/>
  <c r="AD250" i="27"/>
  <c r="L42" i="23" s="1"/>
  <c r="Y45" i="51" s="1"/>
  <c r="Q45" i="51" s="1"/>
  <c r="AF365" i="27"/>
  <c r="AF323" i="27"/>
  <c r="AD362" i="27"/>
  <c r="L53" i="23" s="1"/>
  <c r="Y56" i="51" s="1"/>
  <c r="AE362" i="27"/>
  <c r="M53" i="23" s="1"/>
  <c r="Z56" i="51" s="1"/>
  <c r="AE222" i="27"/>
  <c r="M39" i="23" s="1"/>
  <c r="Z42" i="51" s="1"/>
  <c r="R42" i="51" s="1"/>
  <c r="AD193" i="27"/>
  <c r="L36" i="23" s="1"/>
  <c r="Y39" i="51" s="1"/>
  <c r="AF320" i="27"/>
  <c r="AF289" i="27"/>
  <c r="AD300" i="27"/>
  <c r="AA214" i="30"/>
  <c r="AF195" i="27"/>
  <c r="AF212" i="27" s="1"/>
  <c r="N37" i="23" s="1"/>
  <c r="Z372" i="27"/>
  <c r="AA374" i="30" s="1"/>
  <c r="L41" i="23"/>
  <c r="Y44" i="51" s="1"/>
  <c r="Q44" i="51" s="1"/>
  <c r="AE193" i="27"/>
  <c r="M36" i="23" s="1"/>
  <c r="Z39" i="51" s="1"/>
  <c r="AD318" i="27"/>
  <c r="L48" i="23" s="1"/>
  <c r="Y51" i="51" s="1"/>
  <c r="AF311" i="27"/>
  <c r="AD262" i="27"/>
  <c r="AF252" i="27"/>
  <c r="Z362" i="27"/>
  <c r="AA364" i="30" s="1"/>
  <c r="Z222" i="27"/>
  <c r="AA224" i="30" s="1"/>
  <c r="Z58" i="51"/>
  <c r="AF231" i="27"/>
  <c r="AF226" i="27"/>
  <c r="AD384" i="27"/>
  <c r="L56" i="23" s="1"/>
  <c r="Y59" i="51" s="1"/>
  <c r="Y58" i="51"/>
  <c r="AF326" i="27"/>
  <c r="Z384" i="27"/>
  <c r="AA386" i="30" s="1"/>
  <c r="AD372" i="27"/>
  <c r="AF242" i="27"/>
  <c r="AD229" i="27"/>
  <c r="L40" i="23" s="1"/>
  <c r="Y43" i="51" s="1"/>
  <c r="Q43" i="51" s="1"/>
  <c r="AD309" i="27"/>
  <c r="L47" i="23" s="1"/>
  <c r="Y50" i="51" s="1"/>
  <c r="M54" i="23" l="1"/>
  <c r="S54" i="23" s="1"/>
  <c r="L54" i="23"/>
  <c r="Y57" i="51" s="1"/>
  <c r="BK46" i="27"/>
  <c r="M46" i="23"/>
  <c r="Z49" i="51" s="1"/>
  <c r="AE385" i="27"/>
  <c r="L46" i="23"/>
  <c r="Y49" i="51" s="1"/>
  <c r="AD385" i="27"/>
  <c r="AA302" i="30"/>
  <c r="Z385" i="27"/>
  <c r="AY399" i="40" s="1"/>
  <c r="L43" i="23"/>
  <c r="Y46" i="51" s="1"/>
  <c r="Q46" i="51" s="1"/>
  <c r="AF240" i="27"/>
  <c r="N41" i="23" s="1"/>
  <c r="V316" i="31"/>
  <c r="U316" i="31"/>
  <c r="Q276" i="31"/>
  <c r="Q277" i="31"/>
  <c r="AF384" i="27"/>
  <c r="N56" i="23" s="1"/>
  <c r="AF340" i="27"/>
  <c r="N51" i="23" s="1"/>
  <c r="AA331" i="30"/>
  <c r="AF329" i="27"/>
  <c r="N50" i="23" s="1"/>
  <c r="Q299" i="31"/>
  <c r="Q216" i="31"/>
  <c r="Q308" i="31"/>
  <c r="AF278" i="27"/>
  <c r="N44" i="23" s="1"/>
  <c r="W279" i="30"/>
  <c r="M70" i="23"/>
  <c r="AF287" i="27"/>
  <c r="N45" i="23" s="1"/>
  <c r="AF222" i="27"/>
  <c r="N39" i="23" s="1"/>
  <c r="R39" i="23"/>
  <c r="AF372" i="27"/>
  <c r="N54" i="23" s="1"/>
  <c r="T54" i="23" s="1"/>
  <c r="AF348" i="27"/>
  <c r="N52" i="23" s="1"/>
  <c r="L70" i="23"/>
  <c r="AF300" i="27"/>
  <c r="AF324" i="27"/>
  <c r="N49" i="23" s="1"/>
  <c r="R37" i="23"/>
  <c r="S36" i="23"/>
  <c r="R36" i="23"/>
  <c r="Q192" i="31"/>
  <c r="S37" i="23"/>
  <c r="Q347" i="31"/>
  <c r="AF193" i="27"/>
  <c r="N36" i="23" s="1"/>
  <c r="AF318" i="27"/>
  <c r="N48" i="23" s="1"/>
  <c r="AF217" i="27"/>
  <c r="N38" i="23" s="1"/>
  <c r="Q328" i="31"/>
  <c r="Q239" i="31"/>
  <c r="AF186" i="27"/>
  <c r="N35" i="23" s="1"/>
  <c r="AF229" i="27"/>
  <c r="N40" i="23" s="1"/>
  <c r="Q228" i="31"/>
  <c r="AF250" i="27"/>
  <c r="N42" i="23" s="1"/>
  <c r="AF262" i="27"/>
  <c r="N43" i="23" s="1"/>
  <c r="AF309" i="27"/>
  <c r="N47" i="23" s="1"/>
  <c r="AF362" i="27"/>
  <c r="N53" i="23" s="1"/>
  <c r="Q249" i="31"/>
  <c r="Q383" i="31"/>
  <c r="Q211" i="31"/>
  <c r="Q185" i="31"/>
  <c r="Q221" i="31"/>
  <c r="Q286" i="31"/>
  <c r="Q317" i="31"/>
  <c r="AU404" i="30"/>
  <c r="Q261" i="31"/>
  <c r="Q371" i="31"/>
  <c r="Q339" i="31"/>
  <c r="Q361" i="31"/>
  <c r="AA148" i="57"/>
  <c r="C95" i="57"/>
  <c r="E95" i="57"/>
  <c r="F95" i="57"/>
  <c r="H95" i="57"/>
  <c r="I95" i="57"/>
  <c r="K95" i="57"/>
  <c r="L95" i="57"/>
  <c r="N95" i="57"/>
  <c r="O95" i="57"/>
  <c r="Q95" i="57"/>
  <c r="R95" i="57"/>
  <c r="S95" i="57"/>
  <c r="B95" i="57"/>
  <c r="B15" i="57"/>
  <c r="Z57" i="51" l="1"/>
  <c r="N46" i="23"/>
  <c r="AF385" i="27"/>
  <c r="T36" i="23"/>
  <c r="T37" i="23"/>
  <c r="P95" i="57"/>
  <c r="D95" i="57"/>
  <c r="M95" i="57"/>
  <c r="G95" i="57"/>
  <c r="J95" i="57"/>
  <c r="S371" i="57" l="1"/>
  <c r="J371" i="57"/>
  <c r="D371" i="57"/>
  <c r="G371" i="57"/>
  <c r="M371" i="57"/>
  <c r="P371" i="57"/>
  <c r="V380" i="28"/>
  <c r="R380" i="28" s="1"/>
  <c r="W380" i="28"/>
  <c r="S380" i="28" s="1"/>
  <c r="X380" i="28"/>
  <c r="T380" i="28" s="1"/>
  <c r="S69" i="51"/>
  <c r="T69" i="51"/>
  <c r="U69" i="51"/>
  <c r="V69" i="51"/>
  <c r="S70" i="51"/>
  <c r="T70" i="51"/>
  <c r="U70" i="51"/>
  <c r="V70" i="51"/>
  <c r="S71" i="51"/>
  <c r="T71" i="51"/>
  <c r="U71" i="51"/>
  <c r="V71" i="51"/>
  <c r="S72" i="51"/>
  <c r="T72" i="51"/>
  <c r="U72" i="51"/>
  <c r="V72" i="51"/>
  <c r="S73" i="51"/>
  <c r="T73" i="51"/>
  <c r="U73" i="51"/>
  <c r="V73" i="51"/>
  <c r="S74" i="51"/>
  <c r="T74" i="51"/>
  <c r="U74" i="51"/>
  <c r="V74" i="51"/>
  <c r="S75" i="51"/>
  <c r="T75" i="51"/>
  <c r="U75" i="51"/>
  <c r="V75" i="51"/>
  <c r="S76" i="51"/>
  <c r="T76" i="51"/>
  <c r="U76" i="51"/>
  <c r="V76" i="51"/>
  <c r="S77" i="51"/>
  <c r="T77" i="51"/>
  <c r="U77" i="51"/>
  <c r="V77" i="51"/>
  <c r="S78" i="51"/>
  <c r="T78" i="51"/>
  <c r="U78" i="51"/>
  <c r="V78" i="51"/>
  <c r="S79" i="51"/>
  <c r="T79" i="51"/>
  <c r="U79" i="51"/>
  <c r="V79" i="51"/>
  <c r="S80" i="51"/>
  <c r="T80" i="51"/>
  <c r="U80" i="51"/>
  <c r="V80" i="51"/>
  <c r="S81" i="51"/>
  <c r="T81" i="51"/>
  <c r="U81" i="51"/>
  <c r="V81" i="51"/>
  <c r="S82" i="51"/>
  <c r="T82" i="51"/>
  <c r="U82" i="51"/>
  <c r="V82" i="51"/>
  <c r="S83" i="51"/>
  <c r="T83" i="51"/>
  <c r="U83" i="51"/>
  <c r="V83" i="51"/>
  <c r="S84" i="51"/>
  <c r="T84" i="51"/>
  <c r="U84" i="51"/>
  <c r="V84" i="51"/>
  <c r="S85" i="51"/>
  <c r="T85" i="51"/>
  <c r="U85" i="51"/>
  <c r="V85" i="51"/>
  <c r="S86" i="51"/>
  <c r="T86" i="51"/>
  <c r="U86" i="51"/>
  <c r="V86" i="51"/>
  <c r="S87" i="51"/>
  <c r="T87" i="51"/>
  <c r="U87" i="51"/>
  <c r="V87" i="51"/>
  <c r="S88" i="51"/>
  <c r="T88" i="51"/>
  <c r="U88" i="51"/>
  <c r="V88" i="51"/>
  <c r="S89" i="51"/>
  <c r="T89" i="51"/>
  <c r="U89" i="51"/>
  <c r="V89" i="51"/>
  <c r="S68" i="51"/>
  <c r="T68" i="51"/>
  <c r="U68" i="51"/>
  <c r="V68" i="51"/>
  <c r="E69" i="51"/>
  <c r="F69" i="51"/>
  <c r="G69" i="51"/>
  <c r="H69" i="51"/>
  <c r="E70" i="51"/>
  <c r="F70" i="51"/>
  <c r="G70" i="51"/>
  <c r="H70" i="51"/>
  <c r="E71" i="51"/>
  <c r="F71" i="51"/>
  <c r="G71" i="51"/>
  <c r="H71" i="51"/>
  <c r="E72" i="51"/>
  <c r="F72" i="51"/>
  <c r="G72" i="51"/>
  <c r="H72" i="51"/>
  <c r="E73" i="51"/>
  <c r="F73" i="51"/>
  <c r="G73" i="51"/>
  <c r="H73" i="51"/>
  <c r="E74" i="51"/>
  <c r="F74" i="51"/>
  <c r="G74" i="51"/>
  <c r="H74" i="51"/>
  <c r="E75" i="51"/>
  <c r="F75" i="51"/>
  <c r="G75" i="51"/>
  <c r="H75" i="51"/>
  <c r="E76" i="51"/>
  <c r="F76" i="51"/>
  <c r="G76" i="51"/>
  <c r="H76" i="51"/>
  <c r="E77" i="51"/>
  <c r="F77" i="51"/>
  <c r="G77" i="51"/>
  <c r="H77" i="51"/>
  <c r="E78" i="51"/>
  <c r="F78" i="51"/>
  <c r="G78" i="51"/>
  <c r="H78" i="51"/>
  <c r="E79" i="51"/>
  <c r="F79" i="51"/>
  <c r="G79" i="51"/>
  <c r="H79" i="51"/>
  <c r="E80" i="51"/>
  <c r="F80" i="51"/>
  <c r="G80" i="51"/>
  <c r="H80" i="51"/>
  <c r="E81" i="51"/>
  <c r="F81" i="51"/>
  <c r="G81" i="51"/>
  <c r="H81" i="51"/>
  <c r="E82" i="51"/>
  <c r="F82" i="51"/>
  <c r="G82" i="51"/>
  <c r="H82" i="51"/>
  <c r="E83" i="51"/>
  <c r="F83" i="51"/>
  <c r="G83" i="51"/>
  <c r="H83" i="51"/>
  <c r="E84" i="51"/>
  <c r="F84" i="51"/>
  <c r="G84" i="51"/>
  <c r="H84" i="51"/>
  <c r="E85" i="51"/>
  <c r="F85" i="51"/>
  <c r="G85" i="51"/>
  <c r="H85" i="51"/>
  <c r="E86" i="51"/>
  <c r="F86" i="51"/>
  <c r="G86" i="51"/>
  <c r="H86" i="51"/>
  <c r="E87" i="51"/>
  <c r="F87" i="51"/>
  <c r="G87" i="51"/>
  <c r="H87" i="51"/>
  <c r="E88" i="51"/>
  <c r="F88" i="51"/>
  <c r="G88" i="51"/>
  <c r="H88" i="51"/>
  <c r="E89" i="51"/>
  <c r="F89" i="51"/>
  <c r="G89" i="51"/>
  <c r="H89" i="51"/>
  <c r="E68" i="51"/>
  <c r="F68" i="51"/>
  <c r="G68" i="51"/>
  <c r="H68" i="51"/>
  <c r="V188" i="28"/>
  <c r="W188" i="28"/>
  <c r="X188" i="28"/>
  <c r="V195" i="28"/>
  <c r="W195" i="28"/>
  <c r="X195" i="28"/>
  <c r="V214" i="28"/>
  <c r="W214" i="28"/>
  <c r="X214" i="28"/>
  <c r="V219" i="28"/>
  <c r="W219" i="28"/>
  <c r="X219" i="28"/>
  <c r="V224" i="28"/>
  <c r="W224" i="28"/>
  <c r="X224" i="28"/>
  <c r="V231" i="28"/>
  <c r="W231" i="28"/>
  <c r="X231" i="28"/>
  <c r="V242" i="28"/>
  <c r="W242" i="28"/>
  <c r="X242" i="28"/>
  <c r="V252" i="28"/>
  <c r="W252" i="28"/>
  <c r="X252" i="28"/>
  <c r="V264" i="28"/>
  <c r="W264" i="28"/>
  <c r="X264" i="28"/>
  <c r="V280" i="28"/>
  <c r="W280" i="28"/>
  <c r="X280" i="28"/>
  <c r="V289" i="28"/>
  <c r="W289" i="28"/>
  <c r="X289" i="28"/>
  <c r="V302" i="28"/>
  <c r="W302" i="28"/>
  <c r="X302" i="28"/>
  <c r="V311" i="28"/>
  <c r="W311" i="28"/>
  <c r="X311" i="28"/>
  <c r="V320" i="28"/>
  <c r="W320" i="28"/>
  <c r="X320" i="28"/>
  <c r="V326" i="28"/>
  <c r="W326" i="28"/>
  <c r="X326" i="28"/>
  <c r="V331" i="28"/>
  <c r="W331" i="28"/>
  <c r="X331" i="28"/>
  <c r="V342" i="28"/>
  <c r="W342" i="28"/>
  <c r="X342" i="28"/>
  <c r="V350" i="28"/>
  <c r="W350" i="28"/>
  <c r="X350" i="28"/>
  <c r="V364" i="28"/>
  <c r="W364" i="28"/>
  <c r="X364" i="28"/>
  <c r="V374" i="28"/>
  <c r="W374" i="28"/>
  <c r="X374" i="28"/>
  <c r="M385" i="28"/>
  <c r="L385" i="28"/>
  <c r="J385" i="28"/>
  <c r="I385" i="28"/>
  <c r="G385" i="28"/>
  <c r="F385" i="28"/>
  <c r="D385" i="28"/>
  <c r="C385" i="28"/>
  <c r="K385" i="28"/>
  <c r="H385" i="28"/>
  <c r="E385" i="28"/>
  <c r="M379" i="28"/>
  <c r="L379" i="28"/>
  <c r="J379" i="28"/>
  <c r="I379" i="28"/>
  <c r="P378" i="28"/>
  <c r="O378" i="28"/>
  <c r="P377" i="28"/>
  <c r="O377" i="28"/>
  <c r="P376" i="28"/>
  <c r="O376" i="28"/>
  <c r="P375" i="28"/>
  <c r="O375" i="28"/>
  <c r="M373" i="28"/>
  <c r="L373" i="28"/>
  <c r="J373" i="28"/>
  <c r="I373" i="28"/>
  <c r="G373" i="28"/>
  <c r="F373" i="28"/>
  <c r="D373" i="28"/>
  <c r="C373" i="28"/>
  <c r="P372" i="28"/>
  <c r="O372" i="28"/>
  <c r="P371" i="28"/>
  <c r="O371" i="28"/>
  <c r="P370" i="28"/>
  <c r="O370" i="28"/>
  <c r="P369" i="28"/>
  <c r="O369" i="28"/>
  <c r="P368" i="28"/>
  <c r="AN200" i="28" s="1"/>
  <c r="O368" i="28"/>
  <c r="AM200" i="28" s="1"/>
  <c r="P367" i="28"/>
  <c r="O367" i="28"/>
  <c r="P366" i="28"/>
  <c r="O366" i="28"/>
  <c r="P365" i="28"/>
  <c r="O365" i="28"/>
  <c r="M363" i="28"/>
  <c r="L363" i="28"/>
  <c r="J363" i="28"/>
  <c r="I363" i="28"/>
  <c r="G363" i="28"/>
  <c r="F363" i="28"/>
  <c r="D363" i="28"/>
  <c r="C363" i="28"/>
  <c r="P362" i="28"/>
  <c r="O362" i="28"/>
  <c r="P361" i="28"/>
  <c r="O361" i="28"/>
  <c r="P360" i="28"/>
  <c r="O360" i="28"/>
  <c r="P359" i="28"/>
  <c r="O359" i="28"/>
  <c r="P358" i="28"/>
  <c r="O358" i="28"/>
  <c r="P357" i="28"/>
  <c r="O357" i="28"/>
  <c r="P356" i="28"/>
  <c r="O356" i="28"/>
  <c r="P355" i="28"/>
  <c r="O355" i="28"/>
  <c r="P354" i="28"/>
  <c r="AN199" i="28" s="1"/>
  <c r="O354" i="28"/>
  <c r="AM199" i="28" s="1"/>
  <c r="P353" i="28"/>
  <c r="O353" i="28"/>
  <c r="P352" i="28"/>
  <c r="O352" i="28"/>
  <c r="P351" i="28"/>
  <c r="O351" i="28"/>
  <c r="M349" i="28"/>
  <c r="L349" i="28"/>
  <c r="J349" i="28"/>
  <c r="I349" i="28"/>
  <c r="G349" i="28"/>
  <c r="F349" i="28"/>
  <c r="D349" i="28"/>
  <c r="C349" i="28"/>
  <c r="P348" i="28"/>
  <c r="O348" i="28"/>
  <c r="P347" i="28"/>
  <c r="O347" i="28"/>
  <c r="P346" i="28"/>
  <c r="O346" i="28"/>
  <c r="P345" i="28"/>
  <c r="O345" i="28"/>
  <c r="P344" i="28"/>
  <c r="O344" i="28"/>
  <c r="P343" i="28"/>
  <c r="O343" i="28"/>
  <c r="P339" i="28"/>
  <c r="O339" i="28"/>
  <c r="K341" i="28"/>
  <c r="P338" i="28"/>
  <c r="O338" i="28"/>
  <c r="P337" i="28"/>
  <c r="O337" i="28"/>
  <c r="P336" i="28"/>
  <c r="O336" i="28"/>
  <c r="P335" i="28"/>
  <c r="O335" i="28"/>
  <c r="P334" i="28"/>
  <c r="O334" i="28"/>
  <c r="P333" i="28"/>
  <c r="O333" i="28"/>
  <c r="P332" i="28"/>
  <c r="AN198" i="28" s="1"/>
  <c r="O332" i="28"/>
  <c r="AM198" i="28" s="1"/>
  <c r="P328" i="28"/>
  <c r="O328" i="28"/>
  <c r="N328" i="28"/>
  <c r="P327" i="28"/>
  <c r="AN197" i="28" s="1"/>
  <c r="O327" i="28"/>
  <c r="AM197" i="28" s="1"/>
  <c r="N327" i="28"/>
  <c r="AL197" i="28" s="1"/>
  <c r="K330" i="28"/>
  <c r="M325" i="28"/>
  <c r="L325" i="28"/>
  <c r="J325" i="28"/>
  <c r="I325" i="28"/>
  <c r="G325" i="28"/>
  <c r="F325" i="28"/>
  <c r="D325" i="28"/>
  <c r="C325" i="28"/>
  <c r="P324" i="28"/>
  <c r="O324" i="28"/>
  <c r="P323" i="28"/>
  <c r="AN196" i="28" s="1"/>
  <c r="O323" i="28"/>
  <c r="AM196" i="28" s="1"/>
  <c r="P322" i="28"/>
  <c r="O322" i="28"/>
  <c r="P321" i="28"/>
  <c r="O321" i="28"/>
  <c r="M319" i="28"/>
  <c r="L319" i="28"/>
  <c r="J319" i="28"/>
  <c r="I319" i="28"/>
  <c r="G319" i="28"/>
  <c r="F319" i="28"/>
  <c r="D319" i="28"/>
  <c r="C319" i="28"/>
  <c r="P318" i="28"/>
  <c r="O318" i="28"/>
  <c r="P316" i="28"/>
  <c r="O316" i="28"/>
  <c r="P315" i="28"/>
  <c r="O315" i="28"/>
  <c r="P314" i="28"/>
  <c r="O314" i="28"/>
  <c r="P313" i="28"/>
  <c r="O313" i="28"/>
  <c r="AN195" i="28"/>
  <c r="O312" i="28"/>
  <c r="M310" i="28"/>
  <c r="L310" i="28"/>
  <c r="J310" i="28"/>
  <c r="I310" i="28"/>
  <c r="G310" i="28"/>
  <c r="F310" i="28"/>
  <c r="D310" i="28"/>
  <c r="C310" i="28"/>
  <c r="O309" i="28"/>
  <c r="Q309" i="28" s="1"/>
  <c r="O308" i="28"/>
  <c r="Q308" i="28" s="1"/>
  <c r="O307" i="28"/>
  <c r="Q307" i="28" s="1"/>
  <c r="O306" i="28"/>
  <c r="Q306" i="28" s="1"/>
  <c r="P305" i="28"/>
  <c r="O305" i="28"/>
  <c r="P304" i="28"/>
  <c r="O304" i="28"/>
  <c r="P303" i="28"/>
  <c r="O303" i="28"/>
  <c r="M301" i="28"/>
  <c r="L301" i="28"/>
  <c r="J301" i="28"/>
  <c r="I301" i="28"/>
  <c r="G301" i="28"/>
  <c r="F301" i="28"/>
  <c r="D301" i="28"/>
  <c r="C301" i="28"/>
  <c r="P300" i="28"/>
  <c r="O300" i="28"/>
  <c r="P299" i="28"/>
  <c r="O299" i="28"/>
  <c r="P298" i="28"/>
  <c r="O298" i="28"/>
  <c r="P297" i="28"/>
  <c r="O297" i="28"/>
  <c r="P296" i="28"/>
  <c r="O296" i="28"/>
  <c r="P295" i="28"/>
  <c r="O295" i="28"/>
  <c r="P294" i="28"/>
  <c r="O294" i="28"/>
  <c r="P293" i="28"/>
  <c r="AN193" i="28" s="1"/>
  <c r="O293" i="28"/>
  <c r="AM193" i="28" s="1"/>
  <c r="P292" i="28"/>
  <c r="O292" i="28"/>
  <c r="P291" i="28"/>
  <c r="O291" i="28"/>
  <c r="P290" i="28"/>
  <c r="AN194" i="28" s="1"/>
  <c r="O290" i="28"/>
  <c r="AM194" i="28" s="1"/>
  <c r="M288" i="28"/>
  <c r="L288" i="28"/>
  <c r="J288" i="28"/>
  <c r="I288" i="28"/>
  <c r="G288" i="28"/>
  <c r="F288" i="28"/>
  <c r="D288" i="28"/>
  <c r="C288" i="28"/>
  <c r="P287" i="28"/>
  <c r="O287" i="28"/>
  <c r="P286" i="28"/>
  <c r="O286" i="28"/>
  <c r="P285" i="28"/>
  <c r="O285" i="28"/>
  <c r="P284" i="28"/>
  <c r="O284" i="28"/>
  <c r="P283" i="28"/>
  <c r="O283" i="28"/>
  <c r="P282" i="28"/>
  <c r="AN192" i="28" s="1"/>
  <c r="O282" i="28"/>
  <c r="AM192" i="28" s="1"/>
  <c r="AL192" i="28"/>
  <c r="P281" i="28"/>
  <c r="O281" i="28"/>
  <c r="P277" i="28"/>
  <c r="O277" i="28"/>
  <c r="P276" i="28"/>
  <c r="O276" i="28"/>
  <c r="P275" i="28"/>
  <c r="O275" i="28"/>
  <c r="P274" i="28"/>
  <c r="O274" i="28"/>
  <c r="P273" i="28"/>
  <c r="O273" i="28"/>
  <c r="P272" i="28"/>
  <c r="O272" i="28"/>
  <c r="P271" i="28"/>
  <c r="O271" i="28"/>
  <c r="P270" i="28"/>
  <c r="O270" i="28"/>
  <c r="P269" i="28"/>
  <c r="O269" i="28"/>
  <c r="P268" i="28"/>
  <c r="O268" i="28"/>
  <c r="P267" i="28"/>
  <c r="O267" i="28"/>
  <c r="P266" i="28"/>
  <c r="O266" i="28"/>
  <c r="P265" i="28"/>
  <c r="AN191" i="28" s="1"/>
  <c r="O265" i="28"/>
  <c r="AM191" i="28" s="1"/>
  <c r="M263" i="28"/>
  <c r="L263" i="28"/>
  <c r="J263" i="28"/>
  <c r="I263" i="28"/>
  <c r="G263" i="28"/>
  <c r="D263" i="28"/>
  <c r="C263" i="28"/>
  <c r="P262" i="28"/>
  <c r="O262" i="28"/>
  <c r="P261" i="28"/>
  <c r="O261" i="28"/>
  <c r="P260" i="28"/>
  <c r="AN190" i="28" s="1"/>
  <c r="O260" i="28"/>
  <c r="AM190" i="28" s="1"/>
  <c r="P259" i="28"/>
  <c r="O259" i="28"/>
  <c r="P258" i="28"/>
  <c r="O258" i="28"/>
  <c r="P257" i="28"/>
  <c r="O257" i="28"/>
  <c r="P256" i="28"/>
  <c r="O256" i="28"/>
  <c r="P255" i="28"/>
  <c r="O255" i="28"/>
  <c r="P254" i="28"/>
  <c r="O254" i="28"/>
  <c r="P253" i="28"/>
  <c r="AN189" i="28" s="1"/>
  <c r="O253" i="28"/>
  <c r="AM189" i="28" s="1"/>
  <c r="M251" i="28"/>
  <c r="L251" i="28"/>
  <c r="J251" i="28"/>
  <c r="I251" i="28"/>
  <c r="G251" i="28"/>
  <c r="F251" i="28"/>
  <c r="D251" i="28"/>
  <c r="C251" i="28"/>
  <c r="P250" i="28"/>
  <c r="O250" i="28"/>
  <c r="P249" i="28"/>
  <c r="O249" i="28"/>
  <c r="P248" i="28"/>
  <c r="O248" i="28"/>
  <c r="P247" i="28"/>
  <c r="O247" i="28"/>
  <c r="P246" i="28"/>
  <c r="O246" i="28"/>
  <c r="P245" i="28"/>
  <c r="O245" i="28"/>
  <c r="P244" i="28"/>
  <c r="AN188" i="28" s="1"/>
  <c r="O244" i="28"/>
  <c r="AM188" i="28" s="1"/>
  <c r="P243" i="28"/>
  <c r="O243" i="28"/>
  <c r="M241" i="28"/>
  <c r="L241" i="28"/>
  <c r="J241" i="28"/>
  <c r="I241" i="28"/>
  <c r="G241" i="28"/>
  <c r="F241" i="28"/>
  <c r="D241" i="28"/>
  <c r="C241" i="28"/>
  <c r="P240" i="28"/>
  <c r="O240" i="28"/>
  <c r="P239" i="28"/>
  <c r="O239" i="28"/>
  <c r="P238" i="28"/>
  <c r="O238" i="28"/>
  <c r="P237" i="28"/>
  <c r="O237" i="28"/>
  <c r="P236" i="28"/>
  <c r="O236" i="28"/>
  <c r="P235" i="28"/>
  <c r="O235" i="28"/>
  <c r="P234" i="28"/>
  <c r="O234" i="28"/>
  <c r="P233" i="28"/>
  <c r="O233" i="28"/>
  <c r="P232" i="28"/>
  <c r="O232" i="28"/>
  <c r="M230" i="28"/>
  <c r="L230" i="28"/>
  <c r="J230" i="28"/>
  <c r="I230" i="28"/>
  <c r="G230" i="28"/>
  <c r="F230" i="28"/>
  <c r="D230" i="28"/>
  <c r="C230" i="28"/>
  <c r="O225" i="28"/>
  <c r="M223" i="28"/>
  <c r="L223" i="28"/>
  <c r="J223" i="28"/>
  <c r="I223" i="28"/>
  <c r="G223" i="28"/>
  <c r="F223" i="28"/>
  <c r="D223" i="28"/>
  <c r="C223" i="28"/>
  <c r="P222" i="28"/>
  <c r="O222" i="28"/>
  <c r="P221" i="28"/>
  <c r="O221" i="28"/>
  <c r="P220" i="28"/>
  <c r="AN187" i="28" s="1"/>
  <c r="O220" i="28"/>
  <c r="AM187" i="28" s="1"/>
  <c r="M218" i="28"/>
  <c r="L218" i="28"/>
  <c r="J218" i="28"/>
  <c r="I218" i="28"/>
  <c r="G218" i="28"/>
  <c r="F218" i="28"/>
  <c r="D218" i="28"/>
  <c r="C218" i="28"/>
  <c r="P217" i="28"/>
  <c r="O217" i="28"/>
  <c r="P216" i="28"/>
  <c r="O216" i="28"/>
  <c r="P215" i="28"/>
  <c r="O215" i="28"/>
  <c r="P209" i="28"/>
  <c r="O209" i="28"/>
  <c r="P208" i="28"/>
  <c r="O208" i="28"/>
  <c r="P207" i="28"/>
  <c r="O207" i="28"/>
  <c r="P206" i="28"/>
  <c r="O206" i="28"/>
  <c r="P205" i="28"/>
  <c r="O205" i="28"/>
  <c r="P204" i="28"/>
  <c r="O204" i="28"/>
  <c r="P203" i="28"/>
  <c r="O203" i="28"/>
  <c r="P202" i="28"/>
  <c r="O202" i="28"/>
  <c r="P201" i="28"/>
  <c r="O201" i="28"/>
  <c r="P200" i="28"/>
  <c r="O200" i="28"/>
  <c r="P199" i="28"/>
  <c r="O199" i="28"/>
  <c r="P198" i="28"/>
  <c r="O198" i="28"/>
  <c r="P197" i="28"/>
  <c r="O197" i="28"/>
  <c r="P196" i="28"/>
  <c r="O196" i="28"/>
  <c r="M194" i="28"/>
  <c r="L194" i="28"/>
  <c r="J194" i="28"/>
  <c r="I194" i="28"/>
  <c r="G194" i="28"/>
  <c r="F194" i="28"/>
  <c r="D194" i="28"/>
  <c r="C194" i="28"/>
  <c r="M187" i="28"/>
  <c r="L187" i="28"/>
  <c r="J187" i="28"/>
  <c r="I187" i="28"/>
  <c r="G187" i="28"/>
  <c r="F187" i="28"/>
  <c r="D187" i="28"/>
  <c r="C187" i="28"/>
  <c r="P186" i="28"/>
  <c r="O186" i="28"/>
  <c r="P185" i="28"/>
  <c r="O185" i="28"/>
  <c r="P184" i="28"/>
  <c r="O184" i="28"/>
  <c r="P183" i="28"/>
  <c r="O183" i="28"/>
  <c r="P182" i="28"/>
  <c r="O182" i="28"/>
  <c r="P181" i="28"/>
  <c r="O181" i="28"/>
  <c r="P180" i="28"/>
  <c r="O180" i="28"/>
  <c r="P179" i="28"/>
  <c r="AN184" i="28" s="1"/>
  <c r="O179" i="28"/>
  <c r="AM184" i="28" s="1"/>
  <c r="AH385" i="25"/>
  <c r="AG385" i="25"/>
  <c r="AB385" i="25"/>
  <c r="G56" i="23" s="1"/>
  <c r="F56" i="23"/>
  <c r="M385" i="25"/>
  <c r="L385" i="25"/>
  <c r="J385" i="25"/>
  <c r="I385" i="25"/>
  <c r="G385" i="25"/>
  <c r="F385" i="25"/>
  <c r="D385" i="25"/>
  <c r="C385" i="25"/>
  <c r="AI384" i="25"/>
  <c r="AC384" i="25"/>
  <c r="X384" i="28"/>
  <c r="AI383" i="25"/>
  <c r="AC383" i="25"/>
  <c r="M381" i="31"/>
  <c r="L381" i="31"/>
  <c r="K385" i="25"/>
  <c r="X383" i="28"/>
  <c r="AI382" i="25"/>
  <c r="AC382" i="25"/>
  <c r="X382" i="28"/>
  <c r="AI381" i="25"/>
  <c r="AC381" i="25"/>
  <c r="N385" i="25"/>
  <c r="AY57" i="25" s="1"/>
  <c r="AY86" i="25" s="1"/>
  <c r="H385" i="25"/>
  <c r="AG379" i="25"/>
  <c r="G55" i="23"/>
  <c r="F55" i="23"/>
  <c r="L379" i="25"/>
  <c r="J379" i="25"/>
  <c r="I379" i="25"/>
  <c r="G379" i="25"/>
  <c r="F379" i="25"/>
  <c r="D379" i="25"/>
  <c r="C379" i="25"/>
  <c r="AI378" i="25"/>
  <c r="AC378" i="25"/>
  <c r="AI377" i="25"/>
  <c r="AC377" i="25"/>
  <c r="AI376" i="25"/>
  <c r="AC376" i="25"/>
  <c r="AI375" i="25"/>
  <c r="AC375" i="25"/>
  <c r="AH373" i="25"/>
  <c r="AG373" i="25"/>
  <c r="AB373" i="25"/>
  <c r="G54" i="23" s="1"/>
  <c r="AA373" i="25"/>
  <c r="F54" i="23" s="1"/>
  <c r="M373" i="25"/>
  <c r="L373" i="25"/>
  <c r="J373" i="25"/>
  <c r="I373" i="25"/>
  <c r="G373" i="25"/>
  <c r="F373" i="25"/>
  <c r="D373" i="25"/>
  <c r="C373" i="25"/>
  <c r="AI372" i="25"/>
  <c r="AC372" i="25"/>
  <c r="AI371" i="25"/>
  <c r="AC371" i="25"/>
  <c r="AI370" i="25"/>
  <c r="AC370" i="25"/>
  <c r="AI369" i="25"/>
  <c r="AC369" i="25"/>
  <c r="AI368" i="25"/>
  <c r="AC368" i="25"/>
  <c r="AI367" i="25"/>
  <c r="AC367" i="25"/>
  <c r="AI366" i="25"/>
  <c r="AC366" i="25"/>
  <c r="AI365" i="25"/>
  <c r="AC365" i="25"/>
  <c r="AH363" i="25"/>
  <c r="AG363" i="25"/>
  <c r="AB363" i="25"/>
  <c r="G53" i="23" s="1"/>
  <c r="AA363" i="25"/>
  <c r="F53" i="23" s="1"/>
  <c r="M363" i="25"/>
  <c r="L363" i="25"/>
  <c r="J363" i="25"/>
  <c r="I363" i="25"/>
  <c r="G363" i="25"/>
  <c r="F363" i="25"/>
  <c r="D363" i="25"/>
  <c r="C363" i="25"/>
  <c r="AI362" i="25"/>
  <c r="AC362" i="25"/>
  <c r="AI361" i="25"/>
  <c r="AC361" i="25"/>
  <c r="AI360" i="25"/>
  <c r="AC360" i="25"/>
  <c r="AI359" i="25"/>
  <c r="AC359" i="25"/>
  <c r="AI358" i="25"/>
  <c r="AC358" i="25"/>
  <c r="AI357" i="25"/>
  <c r="AC357" i="25"/>
  <c r="AI356" i="25"/>
  <c r="AC356" i="25"/>
  <c r="AI355" i="25"/>
  <c r="AC355" i="25"/>
  <c r="AI354" i="25"/>
  <c r="AC354" i="25"/>
  <c r="AI353" i="25"/>
  <c r="AC353" i="25"/>
  <c r="AI352" i="25"/>
  <c r="AC352" i="25"/>
  <c r="AI351" i="25"/>
  <c r="AC351" i="25"/>
  <c r="AH349" i="25"/>
  <c r="AG349" i="25"/>
  <c r="AB349" i="25"/>
  <c r="G52" i="23" s="1"/>
  <c r="F52" i="23"/>
  <c r="M349" i="25"/>
  <c r="L349" i="25"/>
  <c r="J349" i="25"/>
  <c r="I349" i="25"/>
  <c r="G349" i="25"/>
  <c r="F349" i="25"/>
  <c r="D349" i="25"/>
  <c r="C349" i="25"/>
  <c r="AI348" i="25"/>
  <c r="AC348" i="25"/>
  <c r="AI347" i="25"/>
  <c r="AC347" i="25"/>
  <c r="AI346" i="25"/>
  <c r="AC346" i="25"/>
  <c r="AI345" i="25"/>
  <c r="AC345" i="25"/>
  <c r="AI344" i="25"/>
  <c r="AC344" i="25"/>
  <c r="AI343" i="25"/>
  <c r="AC343" i="25"/>
  <c r="G51" i="23"/>
  <c r="F51" i="23"/>
  <c r="AI339" i="25"/>
  <c r="AC339" i="25"/>
  <c r="AI338" i="25"/>
  <c r="AC338" i="25"/>
  <c r="AI337" i="25"/>
  <c r="AC337" i="25"/>
  <c r="AI336" i="25"/>
  <c r="AC336" i="25"/>
  <c r="AI335" i="25"/>
  <c r="AC335" i="25"/>
  <c r="AI334" i="25"/>
  <c r="AC334" i="25"/>
  <c r="AI333" i="25"/>
  <c r="AC333" i="25"/>
  <c r="AI332" i="25"/>
  <c r="AC332" i="25"/>
  <c r="K341" i="25"/>
  <c r="H341" i="25"/>
  <c r="E341" i="25"/>
  <c r="G50" i="23"/>
  <c r="F50" i="23"/>
  <c r="AI328" i="25"/>
  <c r="AC328" i="25"/>
  <c r="AI327" i="25"/>
  <c r="AC327" i="25"/>
  <c r="AH325" i="25"/>
  <c r="AG325" i="25"/>
  <c r="AB325" i="25"/>
  <c r="G49" i="23" s="1"/>
  <c r="AA325" i="25"/>
  <c r="F49" i="23" s="1"/>
  <c r="M325" i="25"/>
  <c r="L325" i="25"/>
  <c r="J325" i="25"/>
  <c r="I325" i="25"/>
  <c r="G325" i="25"/>
  <c r="F325" i="25"/>
  <c r="AI324" i="25"/>
  <c r="AC324" i="25"/>
  <c r="T324" i="25"/>
  <c r="Z324" i="25" s="1"/>
  <c r="AI323" i="25"/>
  <c r="AC323" i="25"/>
  <c r="T323" i="25"/>
  <c r="Z323" i="25" s="1"/>
  <c r="AI322" i="25"/>
  <c r="AC322" i="25"/>
  <c r="T322" i="25"/>
  <c r="Z322" i="25" s="1"/>
  <c r="AI321" i="25"/>
  <c r="AC321" i="25"/>
  <c r="T321" i="25"/>
  <c r="T325" i="25" s="1"/>
  <c r="G48" i="23"/>
  <c r="F48" i="23"/>
  <c r="AI317" i="25"/>
  <c r="AC317" i="25"/>
  <c r="AI316" i="25"/>
  <c r="AC316" i="25"/>
  <c r="W316" i="28"/>
  <c r="V316" i="28"/>
  <c r="AI315" i="25"/>
  <c r="AC315" i="25"/>
  <c r="W315" i="28"/>
  <c r="V315" i="28"/>
  <c r="AI314" i="25"/>
  <c r="AC314" i="25"/>
  <c r="W314" i="28"/>
  <c r="V314" i="28"/>
  <c r="AI313" i="25"/>
  <c r="AC313" i="25"/>
  <c r="W313" i="28"/>
  <c r="V313" i="28"/>
  <c r="AI312" i="25"/>
  <c r="AC312" i="25"/>
  <c r="N319" i="25"/>
  <c r="AY49" i="25" s="1"/>
  <c r="AY78" i="25" s="1"/>
  <c r="K319" i="25"/>
  <c r="H319" i="25"/>
  <c r="E319" i="25"/>
  <c r="AH310" i="25"/>
  <c r="AG310" i="25"/>
  <c r="AB310" i="25"/>
  <c r="G47" i="23" s="1"/>
  <c r="AA310" i="25"/>
  <c r="F47" i="23" s="1"/>
  <c r="M310" i="25"/>
  <c r="L310" i="25"/>
  <c r="J310" i="25"/>
  <c r="I310" i="25"/>
  <c r="G310" i="25"/>
  <c r="F310" i="25"/>
  <c r="D310" i="25"/>
  <c r="C310" i="25"/>
  <c r="AI309" i="25"/>
  <c r="AC309" i="25"/>
  <c r="AI308" i="25"/>
  <c r="AC308" i="25"/>
  <c r="AI307" i="25"/>
  <c r="AC307" i="25"/>
  <c r="AI306" i="25"/>
  <c r="AC306" i="25"/>
  <c r="AI305" i="25"/>
  <c r="AC305" i="25"/>
  <c r="AI304" i="25"/>
  <c r="AC304" i="25"/>
  <c r="AI303" i="25"/>
  <c r="AC303" i="25"/>
  <c r="AH301" i="25"/>
  <c r="AG301" i="25"/>
  <c r="AB301" i="25"/>
  <c r="G46" i="23" s="1"/>
  <c r="J49" i="51" s="1"/>
  <c r="AA301" i="25"/>
  <c r="F46" i="23" s="1"/>
  <c r="I49" i="51" s="1"/>
  <c r="M301" i="25"/>
  <c r="L301" i="25"/>
  <c r="J301" i="25"/>
  <c r="I301" i="25"/>
  <c r="G301" i="25"/>
  <c r="F301" i="25"/>
  <c r="D301" i="25"/>
  <c r="C301" i="25"/>
  <c r="AI300" i="25"/>
  <c r="AC300" i="25"/>
  <c r="AI299" i="25"/>
  <c r="AC299" i="25"/>
  <c r="AI298" i="25"/>
  <c r="AC298" i="25"/>
  <c r="AI297" i="25"/>
  <c r="AC297" i="25"/>
  <c r="AI296" i="25"/>
  <c r="AC296" i="25"/>
  <c r="AI295" i="25"/>
  <c r="AC295" i="25"/>
  <c r="AI294" i="25"/>
  <c r="AC294" i="25"/>
  <c r="AI293" i="25"/>
  <c r="AC293" i="25"/>
  <c r="AI292" i="25"/>
  <c r="AC292" i="25"/>
  <c r="AI291" i="25"/>
  <c r="AC291" i="25"/>
  <c r="AI290" i="25"/>
  <c r="AC290" i="25"/>
  <c r="AH288" i="25"/>
  <c r="AG288" i="25"/>
  <c r="AB288" i="25"/>
  <c r="AA288" i="25"/>
  <c r="M288" i="25"/>
  <c r="L288" i="25"/>
  <c r="J288" i="25"/>
  <c r="I288" i="25"/>
  <c r="F288" i="25"/>
  <c r="D288" i="25"/>
  <c r="C288" i="25"/>
  <c r="AI287" i="25"/>
  <c r="AI286" i="25"/>
  <c r="V286" i="28"/>
  <c r="AI285" i="25"/>
  <c r="W285" i="28"/>
  <c r="AI284" i="25"/>
  <c r="V284" i="28"/>
  <c r="AI283" i="25"/>
  <c r="W283" i="28"/>
  <c r="AI282" i="25"/>
  <c r="V282" i="28"/>
  <c r="AI281" i="25"/>
  <c r="W281" i="28"/>
  <c r="S277" i="31"/>
  <c r="AG279" i="25"/>
  <c r="AB279" i="25"/>
  <c r="G44" i="23" s="1"/>
  <c r="J47" i="51" s="1"/>
  <c r="AA279" i="25"/>
  <c r="F44" i="23" s="1"/>
  <c r="I47" i="51" s="1"/>
  <c r="M279" i="25"/>
  <c r="L279" i="25"/>
  <c r="J279" i="25"/>
  <c r="I279" i="25"/>
  <c r="G279" i="25"/>
  <c r="F279" i="25"/>
  <c r="D279" i="25"/>
  <c r="C279" i="25"/>
  <c r="AC278" i="25"/>
  <c r="W278" i="28"/>
  <c r="V278" i="28"/>
  <c r="AC276" i="25"/>
  <c r="W276" i="28"/>
  <c r="V276" i="28"/>
  <c r="AC275" i="25"/>
  <c r="W275" i="28"/>
  <c r="V275" i="28"/>
  <c r="AC274" i="25"/>
  <c r="W274" i="28"/>
  <c r="V274" i="28"/>
  <c r="AC273" i="25"/>
  <c r="W273" i="28"/>
  <c r="V273" i="28"/>
  <c r="AC272" i="25"/>
  <c r="W272" i="28"/>
  <c r="AC271" i="25"/>
  <c r="V271" i="28"/>
  <c r="AC270" i="25"/>
  <c r="AC269" i="25"/>
  <c r="V269" i="28"/>
  <c r="AC268" i="25"/>
  <c r="AC267" i="25"/>
  <c r="V267" i="28"/>
  <c r="AC266" i="25"/>
  <c r="AC265" i="25"/>
  <c r="AH263" i="25"/>
  <c r="AG263" i="25"/>
  <c r="AB263" i="25"/>
  <c r="G43" i="23" s="1"/>
  <c r="J46" i="51" s="1"/>
  <c r="AA263" i="25"/>
  <c r="F43" i="23" s="1"/>
  <c r="I46" i="51" s="1"/>
  <c r="M263" i="25"/>
  <c r="L263" i="25"/>
  <c r="J263" i="25"/>
  <c r="I263" i="25"/>
  <c r="G263" i="25"/>
  <c r="F263" i="25"/>
  <c r="D263" i="25"/>
  <c r="C263" i="25"/>
  <c r="AI262" i="25"/>
  <c r="AC262" i="25"/>
  <c r="W262" i="28"/>
  <c r="AI261" i="25"/>
  <c r="AC261" i="25"/>
  <c r="V261" i="28"/>
  <c r="AI260" i="25"/>
  <c r="AC260" i="25"/>
  <c r="W260" i="28"/>
  <c r="AI259" i="25"/>
  <c r="AC259" i="25"/>
  <c r="V259" i="28"/>
  <c r="AI258" i="25"/>
  <c r="AC258" i="25"/>
  <c r="W258" i="28"/>
  <c r="AI257" i="25"/>
  <c r="AC257" i="25"/>
  <c r="V257" i="28"/>
  <c r="AI256" i="25"/>
  <c r="AC256" i="25"/>
  <c r="W256" i="28"/>
  <c r="AI255" i="25"/>
  <c r="AC255" i="25"/>
  <c r="V255" i="28"/>
  <c r="AI254" i="25"/>
  <c r="AC254" i="25"/>
  <c r="W254" i="28"/>
  <c r="AI253" i="25"/>
  <c r="AC253" i="25"/>
  <c r="V253" i="28"/>
  <c r="AH251" i="25"/>
  <c r="AG251" i="25"/>
  <c r="AB251" i="25"/>
  <c r="G42" i="23" s="1"/>
  <c r="J45" i="51" s="1"/>
  <c r="AA251" i="25"/>
  <c r="F42" i="23" s="1"/>
  <c r="I45" i="51" s="1"/>
  <c r="M251" i="25"/>
  <c r="L251" i="25"/>
  <c r="J251" i="25"/>
  <c r="I251" i="25"/>
  <c r="G251" i="25"/>
  <c r="F251" i="25"/>
  <c r="D251" i="25"/>
  <c r="C251" i="25"/>
  <c r="AI250" i="25"/>
  <c r="AC250" i="25"/>
  <c r="W250" i="28"/>
  <c r="AI249" i="25"/>
  <c r="AC249" i="25"/>
  <c r="V249" i="28"/>
  <c r="AI248" i="25"/>
  <c r="AC248" i="25"/>
  <c r="W248" i="28"/>
  <c r="AI247" i="25"/>
  <c r="AC247" i="25"/>
  <c r="V247" i="28"/>
  <c r="AI246" i="25"/>
  <c r="AC246" i="25"/>
  <c r="W246" i="28"/>
  <c r="AI245" i="25"/>
  <c r="AC245" i="25"/>
  <c r="V245" i="28"/>
  <c r="AI244" i="25"/>
  <c r="AC244" i="25"/>
  <c r="W244" i="28"/>
  <c r="AI243" i="25"/>
  <c r="AC243" i="25"/>
  <c r="V243" i="28"/>
  <c r="S239" i="31"/>
  <c r="R239" i="31"/>
  <c r="AB241" i="25"/>
  <c r="G41" i="23" s="1"/>
  <c r="J44" i="51" s="1"/>
  <c r="AA241" i="25"/>
  <c r="F41" i="23" s="1"/>
  <c r="I44" i="51" s="1"/>
  <c r="M241" i="25"/>
  <c r="J241" i="25"/>
  <c r="I241" i="25"/>
  <c r="G241" i="25"/>
  <c r="F241" i="25"/>
  <c r="D241" i="25"/>
  <c r="C241" i="25"/>
  <c r="AC240" i="25"/>
  <c r="AC239" i="25"/>
  <c r="AC238" i="25"/>
  <c r="AC237" i="25"/>
  <c r="AC236" i="25"/>
  <c r="AC235" i="25"/>
  <c r="AC234" i="25"/>
  <c r="AC233" i="25"/>
  <c r="AI232" i="25"/>
  <c r="AI241" i="25" s="1"/>
  <c r="AC232" i="25"/>
  <c r="AH230" i="25"/>
  <c r="AG230" i="25"/>
  <c r="AB230" i="25"/>
  <c r="G40" i="23" s="1"/>
  <c r="J43" i="51" s="1"/>
  <c r="AA230" i="25"/>
  <c r="F40" i="23" s="1"/>
  <c r="I43" i="51" s="1"/>
  <c r="M230" i="25"/>
  <c r="L230" i="25"/>
  <c r="J230" i="25"/>
  <c r="I230" i="25"/>
  <c r="G230" i="25"/>
  <c r="F230" i="25"/>
  <c r="D230" i="25"/>
  <c r="C230" i="25"/>
  <c r="AI229" i="25"/>
  <c r="AC229" i="25"/>
  <c r="AI228" i="25"/>
  <c r="AC228" i="25"/>
  <c r="AI227" i="25"/>
  <c r="AC227" i="25"/>
  <c r="AI226" i="25"/>
  <c r="AC226" i="25"/>
  <c r="AI225" i="25"/>
  <c r="AC225" i="25"/>
  <c r="AH223" i="25"/>
  <c r="AG223" i="25"/>
  <c r="AB223" i="25"/>
  <c r="G39" i="23" s="1"/>
  <c r="J42" i="51" s="1"/>
  <c r="AA223" i="25"/>
  <c r="F39" i="23" s="1"/>
  <c r="I42" i="51" s="1"/>
  <c r="M223" i="25"/>
  <c r="L223" i="25"/>
  <c r="J223" i="25"/>
  <c r="I223" i="25"/>
  <c r="G223" i="25"/>
  <c r="F223" i="25"/>
  <c r="D223" i="25"/>
  <c r="C223" i="25"/>
  <c r="AI222" i="25"/>
  <c r="AC222" i="25"/>
  <c r="AI221" i="25"/>
  <c r="AC221" i="25"/>
  <c r="AI220" i="25"/>
  <c r="AC220" i="25"/>
  <c r="N223" i="25"/>
  <c r="AY40" i="25" s="1"/>
  <c r="AY69" i="25" s="1"/>
  <c r="AH218" i="25"/>
  <c r="AG218" i="25"/>
  <c r="AB218" i="25"/>
  <c r="G38" i="23" s="1"/>
  <c r="AA218" i="25"/>
  <c r="F38" i="23" s="1"/>
  <c r="M218" i="25"/>
  <c r="L218" i="25"/>
  <c r="J218" i="25"/>
  <c r="I218" i="25"/>
  <c r="G218" i="25"/>
  <c r="F218" i="25"/>
  <c r="D218" i="25"/>
  <c r="C218" i="25"/>
  <c r="AI217" i="25"/>
  <c r="AC217" i="25"/>
  <c r="V217" i="28"/>
  <c r="AI216" i="25"/>
  <c r="AC216" i="25"/>
  <c r="W216" i="28"/>
  <c r="AI215" i="25"/>
  <c r="AC215" i="25"/>
  <c r="V215" i="28"/>
  <c r="G37" i="23"/>
  <c r="F37" i="23"/>
  <c r="AI210" i="25"/>
  <c r="AI209" i="25"/>
  <c r="AI208" i="25"/>
  <c r="AI207" i="25"/>
  <c r="AC207" i="25"/>
  <c r="AI206" i="25"/>
  <c r="AC206" i="25"/>
  <c r="AI205" i="25"/>
  <c r="AC205" i="25"/>
  <c r="AI204" i="25"/>
  <c r="AC204" i="25"/>
  <c r="AI203" i="25"/>
  <c r="AC203" i="25"/>
  <c r="AI202" i="25"/>
  <c r="AC202" i="25"/>
  <c r="AI201" i="25"/>
  <c r="AC201" i="25"/>
  <c r="AI200" i="25"/>
  <c r="AC200" i="25"/>
  <c r="AI199" i="25"/>
  <c r="AC199" i="25"/>
  <c r="AI198" i="25"/>
  <c r="AC198" i="25"/>
  <c r="AI197" i="25"/>
  <c r="AC197" i="25"/>
  <c r="AI196" i="25"/>
  <c r="AC196" i="25"/>
  <c r="X196" i="28"/>
  <c r="AH194" i="25"/>
  <c r="AG194" i="25"/>
  <c r="AB194" i="25"/>
  <c r="G36" i="23" s="1"/>
  <c r="AA194" i="25"/>
  <c r="F36" i="23" s="1"/>
  <c r="M194" i="25"/>
  <c r="L194" i="25"/>
  <c r="J194" i="25"/>
  <c r="I194" i="25"/>
  <c r="G194" i="25"/>
  <c r="F194" i="25"/>
  <c r="D194" i="25"/>
  <c r="C194" i="25"/>
  <c r="AI193" i="25"/>
  <c r="AC193" i="25"/>
  <c r="AI192" i="25"/>
  <c r="AC192" i="25"/>
  <c r="AI191" i="25"/>
  <c r="AC191" i="25"/>
  <c r="AI190" i="25"/>
  <c r="AC190" i="25"/>
  <c r="AI189" i="25"/>
  <c r="AC189" i="25"/>
  <c r="AH187" i="25"/>
  <c r="AB187" i="25"/>
  <c r="G35" i="23" s="1"/>
  <c r="AA187" i="25"/>
  <c r="F35" i="23" s="1"/>
  <c r="M187" i="25"/>
  <c r="L187" i="25"/>
  <c r="J187" i="25"/>
  <c r="I187" i="25"/>
  <c r="G187" i="25"/>
  <c r="F187" i="25"/>
  <c r="D187" i="25"/>
  <c r="C187" i="25"/>
  <c r="AI186" i="25"/>
  <c r="AC186" i="25"/>
  <c r="W186" i="28"/>
  <c r="AI185" i="25"/>
  <c r="AC185" i="25"/>
  <c r="V185" i="28"/>
  <c r="AI184" i="25"/>
  <c r="AC184" i="25"/>
  <c r="W184" i="28"/>
  <c r="AI183" i="25"/>
  <c r="AC183" i="25"/>
  <c r="V183" i="28"/>
  <c r="AI182" i="25"/>
  <c r="AC182" i="25"/>
  <c r="W182" i="28"/>
  <c r="AI181" i="25"/>
  <c r="AC181" i="25"/>
  <c r="V181" i="28"/>
  <c r="AI180" i="25"/>
  <c r="AC180" i="25"/>
  <c r="AI179" i="25"/>
  <c r="AC179" i="25"/>
  <c r="S56" i="23"/>
  <c r="R56" i="23"/>
  <c r="R54" i="23"/>
  <c r="S53" i="23"/>
  <c r="R53" i="23"/>
  <c r="S52" i="23"/>
  <c r="R52" i="23"/>
  <c r="S51" i="23"/>
  <c r="R51" i="23"/>
  <c r="S50" i="23"/>
  <c r="R50" i="23"/>
  <c r="S49" i="23"/>
  <c r="R49" i="23"/>
  <c r="S48" i="23"/>
  <c r="R48" i="23"/>
  <c r="S47" i="23"/>
  <c r="R47" i="23"/>
  <c r="S46" i="23"/>
  <c r="R46" i="23"/>
  <c r="S45" i="23"/>
  <c r="R45" i="23"/>
  <c r="S44" i="23"/>
  <c r="R44" i="23"/>
  <c r="S43" i="23"/>
  <c r="R43" i="23"/>
  <c r="S42" i="23"/>
  <c r="R42" i="23"/>
  <c r="S41" i="23"/>
  <c r="R41" i="23"/>
  <c r="S40" i="23"/>
  <c r="R40" i="23"/>
  <c r="S39" i="23"/>
  <c r="S38" i="23"/>
  <c r="R38" i="23"/>
  <c r="S35" i="23"/>
  <c r="R35" i="23"/>
  <c r="Z321" i="25" l="1"/>
  <c r="AI213" i="25"/>
  <c r="AC330" i="25"/>
  <c r="AM186" i="28"/>
  <c r="O213" i="28"/>
  <c r="AN186" i="28"/>
  <c r="P213" i="28"/>
  <c r="AC213" i="25"/>
  <c r="H37" i="23" s="1"/>
  <c r="P310" i="28"/>
  <c r="AM195" i="28"/>
  <c r="Q312" i="28"/>
  <c r="AL201" i="28"/>
  <c r="BE50" i="25"/>
  <c r="BE58" i="25" s="1"/>
  <c r="T386" i="25"/>
  <c r="AN201" i="28"/>
  <c r="Z251" i="25"/>
  <c r="BK43" i="25" s="1"/>
  <c r="AC341" i="25"/>
  <c r="H51" i="23" s="1"/>
  <c r="AI341" i="25"/>
  <c r="AA51" i="23" s="1"/>
  <c r="V319" i="28"/>
  <c r="AC319" i="25"/>
  <c r="X324" i="28"/>
  <c r="Y341" i="25"/>
  <c r="BJ52" i="25" s="1"/>
  <c r="BJ81" i="25" s="1"/>
  <c r="Z230" i="25"/>
  <c r="BK41" i="25" s="1"/>
  <c r="R261" i="31"/>
  <c r="W261" i="31" s="1"/>
  <c r="Y43" i="23"/>
  <c r="S261" i="31"/>
  <c r="Z43" i="23"/>
  <c r="Z263" i="25"/>
  <c r="BK44" i="25" s="1"/>
  <c r="BK73" i="25" s="1"/>
  <c r="X221" i="28"/>
  <c r="X222" i="28"/>
  <c r="AI330" i="25"/>
  <c r="AA50" i="23" s="1"/>
  <c r="X323" i="28"/>
  <c r="X322" i="28"/>
  <c r="S192" i="31"/>
  <c r="Z36" i="23"/>
  <c r="R192" i="31"/>
  <c r="W192" i="31" s="1"/>
  <c r="Y36" i="23"/>
  <c r="K349" i="28"/>
  <c r="K279" i="28"/>
  <c r="P279" i="28"/>
  <c r="AC223" i="25"/>
  <c r="H39" i="23" s="1"/>
  <c r="N341" i="28"/>
  <c r="H341" i="28"/>
  <c r="P341" i="28"/>
  <c r="O341" i="28"/>
  <c r="E341" i="28"/>
  <c r="E279" i="28"/>
  <c r="O279" i="28"/>
  <c r="H330" i="28"/>
  <c r="E330" i="28"/>
  <c r="O330" i="28"/>
  <c r="N330" i="28"/>
  <c r="P330" i="28"/>
  <c r="AI319" i="25"/>
  <c r="AA48" i="23" s="1"/>
  <c r="W312" i="28"/>
  <c r="Y319" i="25"/>
  <c r="M315" i="31"/>
  <c r="W317" i="28"/>
  <c r="S317" i="28" s="1"/>
  <c r="V317" i="28"/>
  <c r="R317" i="28" s="1"/>
  <c r="L315" i="31"/>
  <c r="N279" i="28"/>
  <c r="H279" i="28"/>
  <c r="Y44" i="23"/>
  <c r="X275" i="28"/>
  <c r="X304" i="28"/>
  <c r="X308" i="28"/>
  <c r="AF209" i="25"/>
  <c r="X307" i="28"/>
  <c r="X306" i="28"/>
  <c r="X305" i="28"/>
  <c r="Q305" i="28"/>
  <c r="Q259" i="28"/>
  <c r="Q258" i="28"/>
  <c r="S221" i="31"/>
  <c r="Z39" i="23"/>
  <c r="S377" i="31"/>
  <c r="Z55" i="23"/>
  <c r="V265" i="28"/>
  <c r="AD265" i="25"/>
  <c r="R371" i="31"/>
  <c r="W371" i="31" s="1"/>
  <c r="Y54" i="23"/>
  <c r="S383" i="31"/>
  <c r="Z56" i="23"/>
  <c r="R221" i="31"/>
  <c r="W221" i="31" s="1"/>
  <c r="Y39" i="23"/>
  <c r="AA41" i="23"/>
  <c r="X249" i="28"/>
  <c r="N279" i="25"/>
  <c r="AY45" i="25" s="1"/>
  <c r="AY74" i="25" s="1"/>
  <c r="S308" i="31"/>
  <c r="Z47" i="23"/>
  <c r="R377" i="31"/>
  <c r="Y55" i="23"/>
  <c r="D386" i="28"/>
  <c r="AB203" i="28" s="1"/>
  <c r="AB202" i="28" s="1"/>
  <c r="J386" i="28"/>
  <c r="AH203" i="28" s="1"/>
  <c r="AH202" i="28" s="1"/>
  <c r="H218" i="28"/>
  <c r="P218" i="28"/>
  <c r="N223" i="28"/>
  <c r="H251" i="28"/>
  <c r="P251" i="28"/>
  <c r="H263" i="28"/>
  <c r="N288" i="28"/>
  <c r="P363" i="28"/>
  <c r="H373" i="28"/>
  <c r="P373" i="28"/>
  <c r="H379" i="28"/>
  <c r="P379" i="28"/>
  <c r="R328" i="31"/>
  <c r="W328" i="31" s="1"/>
  <c r="Y50" i="23"/>
  <c r="R383" i="31"/>
  <c r="Y56" i="23"/>
  <c r="H279" i="25"/>
  <c r="R286" i="31"/>
  <c r="W286" i="31" s="1"/>
  <c r="Y45" i="23"/>
  <c r="S328" i="31"/>
  <c r="Z50" i="23"/>
  <c r="AF204" i="25"/>
  <c r="H218" i="25"/>
  <c r="AC241" i="25"/>
  <c r="H41" i="23" s="1"/>
  <c r="S286" i="31"/>
  <c r="Z45" i="23"/>
  <c r="AC310" i="25"/>
  <c r="H47" i="23" s="1"/>
  <c r="R308" i="31"/>
  <c r="W308" i="31" s="1"/>
  <c r="Y47" i="23"/>
  <c r="S371" i="31"/>
  <c r="Z54" i="23"/>
  <c r="C386" i="28"/>
  <c r="I386" i="28"/>
  <c r="AG203" i="28" s="1"/>
  <c r="AG202" i="28" s="1"/>
  <c r="E194" i="28"/>
  <c r="O194" i="28"/>
  <c r="E218" i="28"/>
  <c r="O218" i="28"/>
  <c r="E230" i="28"/>
  <c r="O230" i="28"/>
  <c r="K241" i="28"/>
  <c r="E251" i="28"/>
  <c r="E263" i="28"/>
  <c r="O263" i="28"/>
  <c r="K288" i="28"/>
  <c r="O301" i="28"/>
  <c r="K310" i="28"/>
  <c r="O325" i="28"/>
  <c r="S339" i="31"/>
  <c r="Z51" i="23"/>
  <c r="R339" i="31"/>
  <c r="W339" i="31" s="1"/>
  <c r="Y51" i="23"/>
  <c r="AI349" i="25"/>
  <c r="AA52" i="23" s="1"/>
  <c r="S347" i="31"/>
  <c r="Z52" i="23"/>
  <c r="R347" i="31"/>
  <c r="W347" i="31" s="1"/>
  <c r="Y52" i="23"/>
  <c r="K349" i="25"/>
  <c r="Q182" i="28"/>
  <c r="Q183" i="28"/>
  <c r="Q186" i="28"/>
  <c r="Q185" i="28"/>
  <c r="Q184" i="28"/>
  <c r="AC187" i="25"/>
  <c r="H35" i="23" s="1"/>
  <c r="X184" i="28"/>
  <c r="S185" i="31"/>
  <c r="T185" i="31" s="1"/>
  <c r="Z35" i="23"/>
  <c r="H187" i="25"/>
  <c r="X180" i="28"/>
  <c r="K301" i="25"/>
  <c r="S299" i="31"/>
  <c r="Z46" i="23"/>
  <c r="Z75" i="23" s="1"/>
  <c r="R299" i="31"/>
  <c r="W299" i="31" s="1"/>
  <c r="Y46" i="23"/>
  <c r="Y75" i="23" s="1"/>
  <c r="Q247" i="28"/>
  <c r="S249" i="31"/>
  <c r="Z42" i="23"/>
  <c r="R249" i="31"/>
  <c r="Y42" i="23"/>
  <c r="AC251" i="25"/>
  <c r="H42" i="23" s="1"/>
  <c r="N251" i="25"/>
  <c r="AY43" i="25" s="1"/>
  <c r="AY72" i="25" s="1"/>
  <c r="X250" i="28"/>
  <c r="X246" i="28"/>
  <c r="H251" i="25"/>
  <c r="Q262" i="28"/>
  <c r="Q260" i="28"/>
  <c r="AO190" i="28" s="1"/>
  <c r="Q254" i="28"/>
  <c r="AC263" i="25"/>
  <c r="H43" i="23" s="1"/>
  <c r="N263" i="25"/>
  <c r="AY44" i="25" s="1"/>
  <c r="AY73" i="25" s="1"/>
  <c r="X262" i="28"/>
  <c r="X260" i="28"/>
  <c r="H263" i="25"/>
  <c r="X254" i="28"/>
  <c r="Q339" i="28"/>
  <c r="X336" i="28"/>
  <c r="X367" i="28"/>
  <c r="X371" i="28"/>
  <c r="X369" i="28"/>
  <c r="K373" i="25"/>
  <c r="X365" i="28"/>
  <c r="K310" i="25"/>
  <c r="K379" i="25"/>
  <c r="AC385" i="25"/>
  <c r="H56" i="23" s="1"/>
  <c r="X385" i="28"/>
  <c r="S317" i="31"/>
  <c r="Z48" i="23"/>
  <c r="R317" i="31"/>
  <c r="Y48" i="23"/>
  <c r="X316" i="28"/>
  <c r="X314" i="28"/>
  <c r="K194" i="25"/>
  <c r="R228" i="31"/>
  <c r="W228" i="31" s="1"/>
  <c r="Y40" i="23"/>
  <c r="S228" i="31"/>
  <c r="Z40" i="23"/>
  <c r="K230" i="25"/>
  <c r="H230" i="25"/>
  <c r="Q217" i="28"/>
  <c r="AC218" i="25"/>
  <c r="H38" i="23" s="1"/>
  <c r="J41" i="51"/>
  <c r="I41" i="51"/>
  <c r="S216" i="31"/>
  <c r="Z38" i="23"/>
  <c r="R216" i="31"/>
  <c r="Y38" i="23"/>
  <c r="N218" i="25"/>
  <c r="AY39" i="25" s="1"/>
  <c r="AY68" i="25" s="1"/>
  <c r="X216" i="28"/>
  <c r="S361" i="31"/>
  <c r="Z53" i="23"/>
  <c r="AI363" i="25"/>
  <c r="AA53" i="23" s="1"/>
  <c r="R361" i="31"/>
  <c r="Y53" i="23"/>
  <c r="X355" i="28"/>
  <c r="X359" i="28"/>
  <c r="E363" i="25"/>
  <c r="AF210" i="25"/>
  <c r="AF206" i="25"/>
  <c r="AF202" i="25"/>
  <c r="AF200" i="25"/>
  <c r="AF197" i="25"/>
  <c r="S211" i="31"/>
  <c r="Z37" i="23"/>
  <c r="R211" i="31"/>
  <c r="W211" i="31" s="1"/>
  <c r="Y37" i="23"/>
  <c r="H50" i="23"/>
  <c r="AI325" i="25"/>
  <c r="AA49" i="23" s="1"/>
  <c r="E325" i="25"/>
  <c r="S323" i="31"/>
  <c r="Z49" i="23"/>
  <c r="R323" i="31"/>
  <c r="W323" i="31" s="1"/>
  <c r="Y49" i="23"/>
  <c r="Q366" i="28"/>
  <c r="Q343" i="28"/>
  <c r="Q337" i="28"/>
  <c r="Q338" i="28"/>
  <c r="Q323" i="28"/>
  <c r="AO196" i="28" s="1"/>
  <c r="AO195" i="28"/>
  <c r="Q296" i="28"/>
  <c r="Q256" i="28"/>
  <c r="Q243" i="28"/>
  <c r="Q245" i="28"/>
  <c r="Q249" i="28"/>
  <c r="Q250" i="28"/>
  <c r="Q197" i="28"/>
  <c r="Q200" i="28"/>
  <c r="Q202" i="28"/>
  <c r="Q204" i="28"/>
  <c r="Q206" i="28"/>
  <c r="Q268" i="28"/>
  <c r="Q269" i="28"/>
  <c r="Q277" i="28"/>
  <c r="Q275" i="28"/>
  <c r="Q273" i="28"/>
  <c r="Q271" i="28"/>
  <c r="Q287" i="28"/>
  <c r="Q286" i="28"/>
  <c r="Q285" i="28"/>
  <c r="G45" i="23"/>
  <c r="J48" i="51" s="1"/>
  <c r="F45" i="23"/>
  <c r="I48" i="51" s="1"/>
  <c r="Q222" i="28"/>
  <c r="Q238" i="28"/>
  <c r="Q240" i="28"/>
  <c r="Q236" i="28"/>
  <c r="Q234" i="28"/>
  <c r="Q233" i="28"/>
  <c r="T35" i="23"/>
  <c r="X343" i="28"/>
  <c r="X345" i="28"/>
  <c r="X347" i="28"/>
  <c r="X335" i="28"/>
  <c r="X339" i="28"/>
  <c r="X292" i="28"/>
  <c r="X300" i="28"/>
  <c r="X296" i="28"/>
  <c r="X227" i="28"/>
  <c r="K218" i="25"/>
  <c r="X191" i="28"/>
  <c r="W180" i="28"/>
  <c r="M178" i="31"/>
  <c r="Y381" i="31"/>
  <c r="X235" i="28"/>
  <c r="X239" i="28"/>
  <c r="X237" i="28"/>
  <c r="H241" i="25"/>
  <c r="X233" i="28"/>
  <c r="AI288" i="25"/>
  <c r="X283" i="28"/>
  <c r="X287" i="28"/>
  <c r="K288" i="25"/>
  <c r="X286" i="28"/>
  <c r="E288" i="25"/>
  <c r="X282" i="28"/>
  <c r="AI223" i="25"/>
  <c r="AA39" i="23" s="1"/>
  <c r="H223" i="25"/>
  <c r="AC279" i="25"/>
  <c r="H44" i="23" s="1"/>
  <c r="X278" i="28"/>
  <c r="X276" i="28"/>
  <c r="K279" i="25"/>
  <c r="R277" i="31"/>
  <c r="W277" i="31" s="1"/>
  <c r="AA44" i="23"/>
  <c r="T38" i="23"/>
  <c r="T39" i="23"/>
  <c r="T40" i="23"/>
  <c r="T41" i="23"/>
  <c r="T42" i="23"/>
  <c r="T43" i="23"/>
  <c r="T44" i="23"/>
  <c r="T45" i="23"/>
  <c r="T46" i="23"/>
  <c r="T47" i="23"/>
  <c r="T48" i="23"/>
  <c r="T49" i="23"/>
  <c r="T50" i="23"/>
  <c r="T51" i="23"/>
  <c r="T52" i="23"/>
  <c r="T53" i="23"/>
  <c r="T56" i="23"/>
  <c r="K187" i="25"/>
  <c r="AE179" i="25"/>
  <c r="M177" i="31"/>
  <c r="AD180" i="25"/>
  <c r="L178" i="31"/>
  <c r="X181" i="28"/>
  <c r="AE181" i="25"/>
  <c r="M179" i="31"/>
  <c r="AI187" i="25"/>
  <c r="AA35" i="23" s="1"/>
  <c r="X182" i="28"/>
  <c r="AD182" i="25"/>
  <c r="L180" i="31"/>
  <c r="X183" i="28"/>
  <c r="AE183" i="25"/>
  <c r="M181" i="31"/>
  <c r="AD184" i="25"/>
  <c r="L182" i="31"/>
  <c r="X185" i="28"/>
  <c r="AE185" i="25"/>
  <c r="M183" i="31"/>
  <c r="X186" i="28"/>
  <c r="AD186" i="25"/>
  <c r="L184" i="31"/>
  <c r="H194" i="25"/>
  <c r="L187" i="31"/>
  <c r="AC194" i="25"/>
  <c r="H36" i="23" s="1"/>
  <c r="X190" i="28"/>
  <c r="AE190" i="25"/>
  <c r="M188" i="31"/>
  <c r="AD191" i="25"/>
  <c r="L189" i="31"/>
  <c r="X192" i="28"/>
  <c r="AE192" i="25"/>
  <c r="M190" i="31"/>
  <c r="AI194" i="25"/>
  <c r="AA36" i="23" s="1"/>
  <c r="X193" i="28"/>
  <c r="AD193" i="25"/>
  <c r="L191" i="31"/>
  <c r="AE196" i="25"/>
  <c r="M194" i="31"/>
  <c r="AD197" i="25"/>
  <c r="L195" i="31"/>
  <c r="AD198" i="25"/>
  <c r="L196" i="31"/>
  <c r="AF199" i="25"/>
  <c r="AE199" i="25"/>
  <c r="M197" i="31"/>
  <c r="AD200" i="25"/>
  <c r="L198" i="31"/>
  <c r="AF201" i="25"/>
  <c r="AE201" i="25"/>
  <c r="M199" i="31"/>
  <c r="AD202" i="25"/>
  <c r="L200" i="31"/>
  <c r="AF203" i="25"/>
  <c r="AE203" i="25"/>
  <c r="M201" i="31"/>
  <c r="AD204" i="25"/>
  <c r="L202" i="31"/>
  <c r="AF205" i="25"/>
  <c r="AE205" i="25"/>
  <c r="M203" i="31"/>
  <c r="AD206" i="25"/>
  <c r="L204" i="31"/>
  <c r="AF207" i="25"/>
  <c r="AE207" i="25"/>
  <c r="M205" i="31"/>
  <c r="AF208" i="25"/>
  <c r="AE208" i="25"/>
  <c r="M206" i="31"/>
  <c r="AD209" i="25"/>
  <c r="L207" i="31"/>
  <c r="AD210" i="25"/>
  <c r="L208" i="31"/>
  <c r="AD211" i="25"/>
  <c r="E218" i="25"/>
  <c r="AE215" i="25"/>
  <c r="M213" i="31"/>
  <c r="L214" i="31"/>
  <c r="X217" i="28"/>
  <c r="AE217" i="25"/>
  <c r="M215" i="31"/>
  <c r="K223" i="25"/>
  <c r="AE220" i="25"/>
  <c r="M218" i="31"/>
  <c r="AD221" i="25"/>
  <c r="L219" i="31"/>
  <c r="AE222" i="25"/>
  <c r="M220" i="31"/>
  <c r="L223" i="31"/>
  <c r="AC230" i="25"/>
  <c r="H40" i="23" s="1"/>
  <c r="X226" i="28"/>
  <c r="AE226" i="25"/>
  <c r="M224" i="31"/>
  <c r="AD227" i="25"/>
  <c r="L225" i="31"/>
  <c r="X228" i="28"/>
  <c r="AE228" i="25"/>
  <c r="M226" i="31"/>
  <c r="AI230" i="25"/>
  <c r="AA40" i="23" s="1"/>
  <c r="X229" i="28"/>
  <c r="AD229" i="25"/>
  <c r="L227" i="31"/>
  <c r="K241" i="25"/>
  <c r="AE232" i="25"/>
  <c r="M230" i="31"/>
  <c r="AD233" i="25"/>
  <c r="L231" i="31"/>
  <c r="E241" i="25"/>
  <c r="AE234" i="25"/>
  <c r="M232" i="31"/>
  <c r="AD235" i="25"/>
  <c r="L233" i="31"/>
  <c r="AE236" i="25"/>
  <c r="M234" i="31"/>
  <c r="AD237" i="25"/>
  <c r="L235" i="31"/>
  <c r="X238" i="28"/>
  <c r="AE238" i="25"/>
  <c r="M236" i="31"/>
  <c r="AD239" i="25"/>
  <c r="L237" i="31"/>
  <c r="AE240" i="25"/>
  <c r="M238" i="31"/>
  <c r="T239" i="31"/>
  <c r="W239" i="31"/>
  <c r="X243" i="28"/>
  <c r="AE243" i="25"/>
  <c r="M241" i="31"/>
  <c r="AI251" i="25"/>
  <c r="AA42" i="23" s="1"/>
  <c r="X244" i="28"/>
  <c r="AD244" i="25"/>
  <c r="L242" i="31"/>
  <c r="X245" i="28"/>
  <c r="K251" i="25"/>
  <c r="M243" i="31"/>
  <c r="AD246" i="25"/>
  <c r="L244" i="31"/>
  <c r="X247" i="28"/>
  <c r="AE247" i="25"/>
  <c r="M245" i="31"/>
  <c r="X248" i="28"/>
  <c r="AD248" i="25"/>
  <c r="L246" i="31"/>
  <c r="AE249" i="25"/>
  <c r="M247" i="31"/>
  <c r="AD250" i="25"/>
  <c r="L248" i="31"/>
  <c r="E263" i="25"/>
  <c r="M251" i="31"/>
  <c r="AI263" i="25"/>
  <c r="AA43" i="23" s="1"/>
  <c r="L252" i="31"/>
  <c r="K263" i="25"/>
  <c r="M253" i="31"/>
  <c r="X256" i="28"/>
  <c r="L254" i="31"/>
  <c r="M255" i="31"/>
  <c r="X258" i="28"/>
  <c r="L256" i="31"/>
  <c r="X259" i="28"/>
  <c r="M257" i="31"/>
  <c r="L258" i="31"/>
  <c r="M259" i="31"/>
  <c r="L260" i="31"/>
  <c r="X265" i="28"/>
  <c r="AE265" i="25"/>
  <c r="M263" i="31"/>
  <c r="X266" i="28"/>
  <c r="AE266" i="25"/>
  <c r="X267" i="28"/>
  <c r="AE267" i="25"/>
  <c r="X268" i="28"/>
  <c r="AE268" i="25"/>
  <c r="X269" i="28"/>
  <c r="AE269" i="25"/>
  <c r="X270" i="28"/>
  <c r="AE270" i="25"/>
  <c r="X271" i="28"/>
  <c r="AE271" i="25"/>
  <c r="X272" i="28"/>
  <c r="AE272" i="25"/>
  <c r="X273" i="28"/>
  <c r="AE273" i="25"/>
  <c r="X274" i="28"/>
  <c r="AE274" i="25"/>
  <c r="AE275" i="25"/>
  <c r="AE276" i="25"/>
  <c r="AE278" i="25"/>
  <c r="E279" i="25"/>
  <c r="X281" i="28"/>
  <c r="L279" i="31"/>
  <c r="AE282" i="25"/>
  <c r="M280" i="31"/>
  <c r="H288" i="25"/>
  <c r="AD283" i="25"/>
  <c r="L281" i="31"/>
  <c r="AC288" i="25"/>
  <c r="X284" i="28"/>
  <c r="AE284" i="25"/>
  <c r="M282" i="31"/>
  <c r="X285" i="28"/>
  <c r="AD285" i="25"/>
  <c r="L283" i="31"/>
  <c r="AE286" i="25"/>
  <c r="M284" i="31"/>
  <c r="AE287" i="25"/>
  <c r="M285" i="31"/>
  <c r="X290" i="28"/>
  <c r="AD290" i="25"/>
  <c r="L288" i="31"/>
  <c r="AC301" i="25"/>
  <c r="H46" i="23" s="1"/>
  <c r="E301" i="25"/>
  <c r="AE291" i="25"/>
  <c r="M289" i="31"/>
  <c r="AI301" i="25"/>
  <c r="AA46" i="23" s="1"/>
  <c r="AD292" i="25"/>
  <c r="L290" i="31"/>
  <c r="AE293" i="25"/>
  <c r="M291" i="31"/>
  <c r="X294" i="28"/>
  <c r="AD294" i="25"/>
  <c r="L292" i="31"/>
  <c r="X295" i="28"/>
  <c r="AE295" i="25"/>
  <c r="M293" i="31"/>
  <c r="AD296" i="25"/>
  <c r="L294" i="31"/>
  <c r="AE297" i="25"/>
  <c r="M295" i="31"/>
  <c r="X298" i="28"/>
  <c r="AD298" i="25"/>
  <c r="L296" i="31"/>
  <c r="X299" i="28"/>
  <c r="AE299" i="25"/>
  <c r="M297" i="31"/>
  <c r="AD300" i="25"/>
  <c r="L298" i="31"/>
  <c r="AE303" i="25"/>
  <c r="M301" i="31"/>
  <c r="AI310" i="25"/>
  <c r="AA47" i="23" s="1"/>
  <c r="AD304" i="25"/>
  <c r="L302" i="31"/>
  <c r="AE305" i="25"/>
  <c r="M303" i="31"/>
  <c r="H310" i="25"/>
  <c r="AD306" i="25"/>
  <c r="L304" i="31"/>
  <c r="AE307" i="25"/>
  <c r="M305" i="31"/>
  <c r="AD308" i="25"/>
  <c r="L306" i="31"/>
  <c r="X309" i="28"/>
  <c r="AE309" i="25"/>
  <c r="M307" i="31"/>
  <c r="L310" i="31"/>
  <c r="X313" i="28"/>
  <c r="AE313" i="25"/>
  <c r="M311" i="31"/>
  <c r="AD314" i="25"/>
  <c r="L312" i="31"/>
  <c r="H48" i="23"/>
  <c r="AE315" i="25"/>
  <c r="M313" i="31"/>
  <c r="AD316" i="25"/>
  <c r="L314" i="31"/>
  <c r="X317" i="28"/>
  <c r="T317" i="28" s="1"/>
  <c r="AE317" i="25"/>
  <c r="H325" i="25"/>
  <c r="AD321" i="25"/>
  <c r="L319" i="31"/>
  <c r="AC325" i="25"/>
  <c r="H49" i="23" s="1"/>
  <c r="AE322" i="25"/>
  <c r="M320" i="31"/>
  <c r="AD323" i="25"/>
  <c r="L321" i="31"/>
  <c r="AE324" i="25"/>
  <c r="M322" i="31"/>
  <c r="L325" i="31"/>
  <c r="AE328" i="25"/>
  <c r="M326" i="31"/>
  <c r="AD332" i="25"/>
  <c r="L330" i="31"/>
  <c r="X333" i="28"/>
  <c r="AE333" i="25"/>
  <c r="M331" i="31"/>
  <c r="X334" i="28"/>
  <c r="AD334" i="25"/>
  <c r="L332" i="31"/>
  <c r="AE335" i="25"/>
  <c r="M333" i="31"/>
  <c r="AD336" i="25"/>
  <c r="L334" i="31"/>
  <c r="X337" i="28"/>
  <c r="AE337" i="25"/>
  <c r="M335" i="31"/>
  <c r="X338" i="28"/>
  <c r="AD338" i="25"/>
  <c r="L336" i="31"/>
  <c r="AE339" i="25"/>
  <c r="M337" i="31"/>
  <c r="H349" i="25"/>
  <c r="L341" i="31"/>
  <c r="X344" i="28"/>
  <c r="AE344" i="25"/>
  <c r="M342" i="31"/>
  <c r="AD345" i="25"/>
  <c r="L343" i="31"/>
  <c r="AC349" i="25"/>
  <c r="H52" i="23" s="1"/>
  <c r="AE346" i="25"/>
  <c r="M344" i="31"/>
  <c r="AD347" i="25"/>
  <c r="L345" i="31"/>
  <c r="X348" i="28"/>
  <c r="AE348" i="25"/>
  <c r="M346" i="31"/>
  <c r="H363" i="25"/>
  <c r="AD351" i="25"/>
  <c r="L349" i="31"/>
  <c r="AC363" i="25"/>
  <c r="H53" i="23" s="1"/>
  <c r="X352" i="28"/>
  <c r="AE352" i="25"/>
  <c r="M350" i="31"/>
  <c r="X353" i="28"/>
  <c r="AD353" i="25"/>
  <c r="L351" i="31"/>
  <c r="X354" i="28"/>
  <c r="AE354" i="25"/>
  <c r="M352" i="31"/>
  <c r="AD355" i="25"/>
  <c r="L353" i="31"/>
  <c r="X356" i="28"/>
  <c r="AE356" i="25"/>
  <c r="M354" i="31"/>
  <c r="X357" i="28"/>
  <c r="AD357" i="25"/>
  <c r="L355" i="31"/>
  <c r="X358" i="28"/>
  <c r="AE358" i="25"/>
  <c r="M356" i="31"/>
  <c r="AD359" i="25"/>
  <c r="L357" i="31"/>
  <c r="X360" i="28"/>
  <c r="AE360" i="25"/>
  <c r="M358" i="31"/>
  <c r="X361" i="28"/>
  <c r="AD361" i="25"/>
  <c r="L359" i="31"/>
  <c r="X362" i="28"/>
  <c r="AE362" i="25"/>
  <c r="M360" i="31"/>
  <c r="H373" i="25"/>
  <c r="AD365" i="25"/>
  <c r="L363" i="31"/>
  <c r="AC373" i="25"/>
  <c r="H54" i="23" s="1"/>
  <c r="X366" i="28"/>
  <c r="AE366" i="25"/>
  <c r="M364" i="31"/>
  <c r="AD367" i="25"/>
  <c r="L365" i="31"/>
  <c r="AE368" i="25"/>
  <c r="M366" i="31"/>
  <c r="AD369" i="25"/>
  <c r="L367" i="31"/>
  <c r="X370" i="28"/>
  <c r="AE370" i="25"/>
  <c r="M368" i="31"/>
  <c r="AD371" i="25"/>
  <c r="L369" i="31"/>
  <c r="AE372" i="25"/>
  <c r="M370" i="31"/>
  <c r="H379" i="25"/>
  <c r="AD375" i="25"/>
  <c r="L373" i="31"/>
  <c r="X376" i="28"/>
  <c r="AE376" i="25"/>
  <c r="M374" i="31"/>
  <c r="V377" i="28"/>
  <c r="R377" i="28" s="1"/>
  <c r="L375" i="31"/>
  <c r="AE378" i="25"/>
  <c r="M376" i="31"/>
  <c r="AE381" i="25"/>
  <c r="M379" i="31"/>
  <c r="AI385" i="25"/>
  <c r="AA56" i="23" s="1"/>
  <c r="AD382" i="25"/>
  <c r="L380" i="31"/>
  <c r="N381" i="31"/>
  <c r="AE384" i="25"/>
  <c r="M382" i="31"/>
  <c r="Q322" i="28"/>
  <c r="Q370" i="28"/>
  <c r="W372" i="28"/>
  <c r="V371" i="28"/>
  <c r="W370" i="28"/>
  <c r="V369" i="28"/>
  <c r="W368" i="28"/>
  <c r="V367" i="28"/>
  <c r="W366" i="28"/>
  <c r="V365" i="28"/>
  <c r="W362" i="28"/>
  <c r="V361" i="28"/>
  <c r="W360" i="28"/>
  <c r="V359" i="28"/>
  <c r="W358" i="28"/>
  <c r="V357" i="28"/>
  <c r="W356" i="28"/>
  <c r="V355" i="28"/>
  <c r="W354" i="28"/>
  <c r="V353" i="28"/>
  <c r="W352" i="28"/>
  <c r="V351" i="28"/>
  <c r="W348" i="28"/>
  <c r="V347" i="28"/>
  <c r="W346" i="28"/>
  <c r="V345" i="28"/>
  <c r="W344" i="28"/>
  <c r="V343" i="28"/>
  <c r="W339" i="28"/>
  <c r="V338" i="28"/>
  <c r="W337" i="28"/>
  <c r="V336" i="28"/>
  <c r="W335" i="28"/>
  <c r="V334" i="28"/>
  <c r="W333" i="28"/>
  <c r="V332" i="28"/>
  <c r="W328" i="28"/>
  <c r="V327" i="28"/>
  <c r="V312" i="28"/>
  <c r="W309" i="28"/>
  <c r="V308" i="28"/>
  <c r="W307" i="28"/>
  <c r="V306" i="28"/>
  <c r="W305" i="28"/>
  <c r="V304" i="28"/>
  <c r="W303" i="28"/>
  <c r="V300" i="28"/>
  <c r="W299" i="28"/>
  <c r="V298" i="28"/>
  <c r="W297" i="28"/>
  <c r="V296" i="28"/>
  <c r="W295" i="28"/>
  <c r="V294" i="28"/>
  <c r="W293" i="28"/>
  <c r="V292" i="28"/>
  <c r="W291" i="28"/>
  <c r="V290" i="28"/>
  <c r="W287" i="28"/>
  <c r="W270" i="28"/>
  <c r="W268" i="28"/>
  <c r="W266" i="28"/>
  <c r="W240" i="28"/>
  <c r="V239" i="28"/>
  <c r="W238" i="28"/>
  <c r="V237" i="28"/>
  <c r="W236" i="28"/>
  <c r="V235" i="28"/>
  <c r="W234" i="28"/>
  <c r="V233" i="28"/>
  <c r="W232" i="28"/>
  <c r="V229" i="28"/>
  <c r="W228" i="28"/>
  <c r="V227" i="28"/>
  <c r="W226" i="28"/>
  <c r="V225" i="28"/>
  <c r="W222" i="28"/>
  <c r="V221" i="28"/>
  <c r="W220" i="28"/>
  <c r="V193" i="28"/>
  <c r="W192" i="28"/>
  <c r="V191" i="28"/>
  <c r="W190" i="28"/>
  <c r="V189" i="28"/>
  <c r="AD179" i="25"/>
  <c r="L177" i="31"/>
  <c r="AE180" i="25"/>
  <c r="AD181" i="25"/>
  <c r="L179" i="31"/>
  <c r="AE182" i="25"/>
  <c r="M180" i="31"/>
  <c r="AD183" i="25"/>
  <c r="L181" i="31"/>
  <c r="AE184" i="25"/>
  <c r="M182" i="31"/>
  <c r="AD185" i="25"/>
  <c r="L183" i="31"/>
  <c r="AE186" i="25"/>
  <c r="M184" i="31"/>
  <c r="AE189" i="25"/>
  <c r="M187" i="31"/>
  <c r="AD190" i="25"/>
  <c r="L188" i="31"/>
  <c r="AE191" i="25"/>
  <c r="M189" i="31"/>
  <c r="AD192" i="25"/>
  <c r="L190" i="31"/>
  <c r="AE193" i="25"/>
  <c r="M191" i="31"/>
  <c r="V196" i="28"/>
  <c r="L194" i="31"/>
  <c r="AE197" i="25"/>
  <c r="M195" i="31"/>
  <c r="AE198" i="25"/>
  <c r="M196" i="31"/>
  <c r="AD199" i="25"/>
  <c r="L197" i="31"/>
  <c r="AE200" i="25"/>
  <c r="M198" i="31"/>
  <c r="AD201" i="25"/>
  <c r="L199" i="31"/>
  <c r="AE202" i="25"/>
  <c r="M200" i="31"/>
  <c r="AD203" i="25"/>
  <c r="L201" i="31"/>
  <c r="AE204" i="25"/>
  <c r="M202" i="31"/>
  <c r="AD205" i="25"/>
  <c r="L203" i="31"/>
  <c r="AE206" i="25"/>
  <c r="M204" i="31"/>
  <c r="AD207" i="25"/>
  <c r="L205" i="31"/>
  <c r="AD208" i="25"/>
  <c r="L206" i="31"/>
  <c r="AE209" i="25"/>
  <c r="M207" i="31"/>
  <c r="AE210" i="25"/>
  <c r="M208" i="31"/>
  <c r="AE211" i="25"/>
  <c r="AD215" i="25"/>
  <c r="L213" i="31"/>
  <c r="M214" i="31"/>
  <c r="AD217" i="25"/>
  <c r="L215" i="31"/>
  <c r="AD220" i="25"/>
  <c r="L218" i="31"/>
  <c r="AE221" i="25"/>
  <c r="M219" i="31"/>
  <c r="AD222" i="25"/>
  <c r="L220" i="31"/>
  <c r="AE225" i="25"/>
  <c r="M223" i="31"/>
  <c r="AD226" i="25"/>
  <c r="L224" i="31"/>
  <c r="AE227" i="25"/>
  <c r="M225" i="31"/>
  <c r="AD228" i="25"/>
  <c r="L226" i="31"/>
  <c r="AE229" i="25"/>
  <c r="M227" i="31"/>
  <c r="AD232" i="25"/>
  <c r="L230" i="31"/>
  <c r="AE233" i="25"/>
  <c r="M231" i="31"/>
  <c r="L232" i="31"/>
  <c r="AE235" i="25"/>
  <c r="M233" i="31"/>
  <c r="X236" i="28"/>
  <c r="AD236" i="25"/>
  <c r="L234" i="31"/>
  <c r="AE237" i="25"/>
  <c r="M235" i="31"/>
  <c r="AD238" i="25"/>
  <c r="L236" i="31"/>
  <c r="AE239" i="25"/>
  <c r="M237" i="31"/>
  <c r="X240" i="28"/>
  <c r="AD240" i="25"/>
  <c r="L238" i="31"/>
  <c r="AD243" i="25"/>
  <c r="L241" i="31"/>
  <c r="AE244" i="25"/>
  <c r="M242" i="31"/>
  <c r="L243" i="31"/>
  <c r="AE246" i="25"/>
  <c r="M244" i="31"/>
  <c r="AD247" i="25"/>
  <c r="L245" i="31"/>
  <c r="AE248" i="25"/>
  <c r="M246" i="31"/>
  <c r="AD249" i="25"/>
  <c r="L247" i="31"/>
  <c r="AE250" i="25"/>
  <c r="M248" i="31"/>
  <c r="L251" i="31"/>
  <c r="M252" i="31"/>
  <c r="X255" i="28"/>
  <c r="L253" i="31"/>
  <c r="M254" i="31"/>
  <c r="X257" i="28"/>
  <c r="L255" i="31"/>
  <c r="M256" i="31"/>
  <c r="L257" i="31"/>
  <c r="M258" i="31"/>
  <c r="X261" i="28"/>
  <c r="L259" i="31"/>
  <c r="M260" i="31"/>
  <c r="L263" i="31"/>
  <c r="AD266" i="25"/>
  <c r="AD267" i="25"/>
  <c r="AD268" i="25"/>
  <c r="AD269" i="25"/>
  <c r="AD270" i="25"/>
  <c r="AD271" i="25"/>
  <c r="AD272" i="25"/>
  <c r="AD273" i="25"/>
  <c r="AD274" i="25"/>
  <c r="AD275" i="25"/>
  <c r="AD276" i="25"/>
  <c r="AD278" i="25"/>
  <c r="M279" i="31"/>
  <c r="AD282" i="25"/>
  <c r="L280" i="31"/>
  <c r="AE283" i="25"/>
  <c r="M281" i="31"/>
  <c r="AD284" i="25"/>
  <c r="L282" i="31"/>
  <c r="AE285" i="25"/>
  <c r="M283" i="31"/>
  <c r="AD286" i="25"/>
  <c r="L284" i="31"/>
  <c r="AD287" i="25"/>
  <c r="L285" i="31"/>
  <c r="AE290" i="25"/>
  <c r="M288" i="31"/>
  <c r="L289" i="31"/>
  <c r="AE292" i="25"/>
  <c r="M290" i="31"/>
  <c r="AD293" i="25"/>
  <c r="L291" i="31"/>
  <c r="AE294" i="25"/>
  <c r="M292" i="31"/>
  <c r="AD295" i="25"/>
  <c r="L293" i="31"/>
  <c r="AE296" i="25"/>
  <c r="M294" i="31"/>
  <c r="X297" i="28"/>
  <c r="AD297" i="25"/>
  <c r="L295" i="31"/>
  <c r="AE298" i="25"/>
  <c r="M296" i="31"/>
  <c r="AD299" i="25"/>
  <c r="L297" i="31"/>
  <c r="AE300" i="25"/>
  <c r="M298" i="31"/>
  <c r="AD303" i="25"/>
  <c r="L301" i="31"/>
  <c r="M302" i="31"/>
  <c r="AD305" i="25"/>
  <c r="L303" i="31"/>
  <c r="AE306" i="25"/>
  <c r="M304" i="31"/>
  <c r="AD307" i="25"/>
  <c r="L305" i="31"/>
  <c r="AE308" i="25"/>
  <c r="M306" i="31"/>
  <c r="AD309" i="25"/>
  <c r="L307" i="31"/>
  <c r="M310" i="31"/>
  <c r="AD313" i="25"/>
  <c r="L311" i="31"/>
  <c r="AE314" i="25"/>
  <c r="M312" i="31"/>
  <c r="X315" i="28"/>
  <c r="AD315" i="25"/>
  <c r="L313" i="31"/>
  <c r="AE316" i="25"/>
  <c r="M314" i="31"/>
  <c r="AD317" i="25"/>
  <c r="AE321" i="25"/>
  <c r="M319" i="31"/>
  <c r="AD322" i="25"/>
  <c r="L320" i="31"/>
  <c r="K325" i="25"/>
  <c r="W323" i="28"/>
  <c r="M321" i="31"/>
  <c r="AD324" i="25"/>
  <c r="L322" i="31"/>
  <c r="M325" i="31"/>
  <c r="AD328" i="25"/>
  <c r="L326" i="31"/>
  <c r="AE332" i="25"/>
  <c r="M330" i="31"/>
  <c r="AD333" i="25"/>
  <c r="L331" i="31"/>
  <c r="M332" i="31"/>
  <c r="AD335" i="25"/>
  <c r="L333" i="31"/>
  <c r="AE336" i="25"/>
  <c r="M334" i="31"/>
  <c r="AD337" i="25"/>
  <c r="L335" i="31"/>
  <c r="AE338" i="25"/>
  <c r="M336" i="31"/>
  <c r="AD339" i="25"/>
  <c r="L337" i="31"/>
  <c r="M341" i="31"/>
  <c r="AD344" i="25"/>
  <c r="L342" i="31"/>
  <c r="AE345" i="25"/>
  <c r="M343" i="31"/>
  <c r="X346" i="28"/>
  <c r="AD346" i="25"/>
  <c r="L344" i="31"/>
  <c r="AE347" i="25"/>
  <c r="M345" i="31"/>
  <c r="AD348" i="25"/>
  <c r="L346" i="31"/>
  <c r="AE351" i="25"/>
  <c r="M349" i="31"/>
  <c r="AD352" i="25"/>
  <c r="L350" i="31"/>
  <c r="K363" i="25"/>
  <c r="M351" i="31"/>
  <c r="AD354" i="25"/>
  <c r="L352" i="31"/>
  <c r="AE355" i="25"/>
  <c r="M353" i="31"/>
  <c r="AD356" i="25"/>
  <c r="L354" i="31"/>
  <c r="AE357" i="25"/>
  <c r="M355" i="31"/>
  <c r="AD358" i="25"/>
  <c r="L356" i="31"/>
  <c r="AE359" i="25"/>
  <c r="M357" i="31"/>
  <c r="AD360" i="25"/>
  <c r="L358" i="31"/>
  <c r="AE361" i="25"/>
  <c r="M359" i="31"/>
  <c r="AD362" i="25"/>
  <c r="L360" i="31"/>
  <c r="AE365" i="25"/>
  <c r="M363" i="31"/>
  <c r="AD366" i="25"/>
  <c r="L364" i="31"/>
  <c r="AE367" i="25"/>
  <c r="M365" i="31"/>
  <c r="AI373" i="25"/>
  <c r="AA54" i="23" s="1"/>
  <c r="X368" i="28"/>
  <c r="AD368" i="25"/>
  <c r="L366" i="31"/>
  <c r="AE369" i="25"/>
  <c r="M367" i="31"/>
  <c r="AD370" i="25"/>
  <c r="L368" i="31"/>
  <c r="AE371" i="25"/>
  <c r="M369" i="31"/>
  <c r="X372" i="28"/>
  <c r="AD372" i="25"/>
  <c r="L370" i="31"/>
  <c r="AE375" i="25"/>
  <c r="M373" i="31"/>
  <c r="AD376" i="25"/>
  <c r="L374" i="31"/>
  <c r="E379" i="25"/>
  <c r="AE377" i="25"/>
  <c r="M375" i="31"/>
  <c r="AI379" i="25"/>
  <c r="AA55" i="23" s="1"/>
  <c r="AD378" i="25"/>
  <c r="L376" i="31"/>
  <c r="AD381" i="25"/>
  <c r="L379" i="31"/>
  <c r="AE382" i="25"/>
  <c r="M380" i="31"/>
  <c r="AD384" i="25"/>
  <c r="L382" i="31"/>
  <c r="H349" i="28"/>
  <c r="P349" i="28"/>
  <c r="V372" i="28"/>
  <c r="W371" i="28"/>
  <c r="V370" i="28"/>
  <c r="W369" i="28"/>
  <c r="V368" i="28"/>
  <c r="W367" i="28"/>
  <c r="V366" i="28"/>
  <c r="W365" i="28"/>
  <c r="V362" i="28"/>
  <c r="W361" i="28"/>
  <c r="V360" i="28"/>
  <c r="W359" i="28"/>
  <c r="V358" i="28"/>
  <c r="W357" i="28"/>
  <c r="V356" i="28"/>
  <c r="W355" i="28"/>
  <c r="V354" i="28"/>
  <c r="W353" i="28"/>
  <c r="V352" i="28"/>
  <c r="W351" i="28"/>
  <c r="V348" i="28"/>
  <c r="W347" i="28"/>
  <c r="V346" i="28"/>
  <c r="W345" i="28"/>
  <c r="V344" i="28"/>
  <c r="W343" i="28"/>
  <c r="V339" i="28"/>
  <c r="W338" i="28"/>
  <c r="V337" i="28"/>
  <c r="W336" i="28"/>
  <c r="V335" i="28"/>
  <c r="W334" i="28"/>
  <c r="V333" i="28"/>
  <c r="W332" i="28"/>
  <c r="V328" i="28"/>
  <c r="W327" i="28"/>
  <c r="V309" i="28"/>
  <c r="W308" i="28"/>
  <c r="V307" i="28"/>
  <c r="W306" i="28"/>
  <c r="V305" i="28"/>
  <c r="W304" i="28"/>
  <c r="V303" i="28"/>
  <c r="W300" i="28"/>
  <c r="V299" i="28"/>
  <c r="W298" i="28"/>
  <c r="V297" i="28"/>
  <c r="W296" i="28"/>
  <c r="V295" i="28"/>
  <c r="W294" i="28"/>
  <c r="V293" i="28"/>
  <c r="W292" i="28"/>
  <c r="V291" i="28"/>
  <c r="W290" i="28"/>
  <c r="V287" i="28"/>
  <c r="W286" i="28"/>
  <c r="V285" i="28"/>
  <c r="W284" i="28"/>
  <c r="V283" i="28"/>
  <c r="W282" i="28"/>
  <c r="V281" i="28"/>
  <c r="V272" i="28"/>
  <c r="W271" i="28"/>
  <c r="V270" i="28"/>
  <c r="W269" i="28"/>
  <c r="V268" i="28"/>
  <c r="W267" i="28"/>
  <c r="V266" i="28"/>
  <c r="W265" i="28"/>
  <c r="V262" i="28"/>
  <c r="W261" i="28"/>
  <c r="V260" i="28"/>
  <c r="W259" i="28"/>
  <c r="V258" i="28"/>
  <c r="W257" i="28"/>
  <c r="V256" i="28"/>
  <c r="W255" i="28"/>
  <c r="V254" i="28"/>
  <c r="W253" i="28"/>
  <c r="V250" i="28"/>
  <c r="W249" i="28"/>
  <c r="V248" i="28"/>
  <c r="W247" i="28"/>
  <c r="V246" i="28"/>
  <c r="W245" i="28"/>
  <c r="V244" i="28"/>
  <c r="W243" i="28"/>
  <c r="V240" i="28"/>
  <c r="W239" i="28"/>
  <c r="V238" i="28"/>
  <c r="W237" i="28"/>
  <c r="V236" i="28"/>
  <c r="W235" i="28"/>
  <c r="V234" i="28"/>
  <c r="W233" i="28"/>
  <c r="V232" i="28"/>
  <c r="W229" i="28"/>
  <c r="V228" i="28"/>
  <c r="W227" i="28"/>
  <c r="V226" i="28"/>
  <c r="W225" i="28"/>
  <c r="V222" i="28"/>
  <c r="W221" i="28"/>
  <c r="V220" i="28"/>
  <c r="W217" i="28"/>
  <c r="V216" i="28"/>
  <c r="W215" i="28"/>
  <c r="W193" i="28"/>
  <c r="V192" i="28"/>
  <c r="W191" i="28"/>
  <c r="V190" i="28"/>
  <c r="W189" i="28"/>
  <c r="V186" i="28"/>
  <c r="W185" i="28"/>
  <c r="V184" i="28"/>
  <c r="W183" i="28"/>
  <c r="V182" i="28"/>
  <c r="W181" i="28"/>
  <c r="V180" i="28"/>
  <c r="Q333" i="28"/>
  <c r="Q348" i="28"/>
  <c r="N310" i="28"/>
  <c r="N187" i="28"/>
  <c r="N319" i="28"/>
  <c r="K325" i="28"/>
  <c r="G386" i="28"/>
  <c r="AE203" i="28" s="1"/>
  <c r="M386" i="28"/>
  <c r="AK203" i="28" s="1"/>
  <c r="N194" i="28"/>
  <c r="H194" i="28"/>
  <c r="P194" i="28"/>
  <c r="N218" i="28"/>
  <c r="Q216" i="28"/>
  <c r="N230" i="28"/>
  <c r="H241" i="28"/>
  <c r="P241" i="28"/>
  <c r="Q248" i="28"/>
  <c r="Q274" i="28"/>
  <c r="N301" i="28"/>
  <c r="Q313" i="28"/>
  <c r="Q324" i="28"/>
  <c r="Q336" i="28"/>
  <c r="Q347" i="28"/>
  <c r="O363" i="28"/>
  <c r="Q352" i="28"/>
  <c r="Q353" i="28"/>
  <c r="Q356" i="28"/>
  <c r="Q357" i="28"/>
  <c r="Q360" i="28"/>
  <c r="Q361" i="28"/>
  <c r="O373" i="28"/>
  <c r="Q371" i="28"/>
  <c r="H325" i="28"/>
  <c r="F386" i="28"/>
  <c r="AD203" i="28" s="1"/>
  <c r="L386" i="28"/>
  <c r="AJ203" i="28" s="1"/>
  <c r="K194" i="28"/>
  <c r="K218" i="28"/>
  <c r="E223" i="28"/>
  <c r="O223" i="28"/>
  <c r="K230" i="28"/>
  <c r="E241" i="28"/>
  <c r="O241" i="28"/>
  <c r="K263" i="28"/>
  <c r="O288" i="28"/>
  <c r="K301" i="28"/>
  <c r="Q291" i="28"/>
  <c r="Q299" i="28"/>
  <c r="O310" i="28"/>
  <c r="Q321" i="28"/>
  <c r="E349" i="28"/>
  <c r="Q346" i="28"/>
  <c r="N363" i="28"/>
  <c r="N373" i="28"/>
  <c r="N379" i="28"/>
  <c r="Q181" i="28"/>
  <c r="Q221" i="28"/>
  <c r="Q239" i="28"/>
  <c r="Q257" i="28"/>
  <c r="Q267" i="28"/>
  <c r="Q284" i="28"/>
  <c r="Q292" i="28"/>
  <c r="E319" i="28"/>
  <c r="H230" i="28"/>
  <c r="P230" i="28"/>
  <c r="Q235" i="28"/>
  <c r="Q237" i="28"/>
  <c r="N251" i="28"/>
  <c r="Q244" i="28"/>
  <c r="AO188" i="28" s="1"/>
  <c r="Q246" i="28"/>
  <c r="Q253" i="28"/>
  <c r="AO189" i="28" s="1"/>
  <c r="Q255" i="28"/>
  <c r="Q283" i="28"/>
  <c r="E310" i="28"/>
  <c r="Q304" i="28"/>
  <c r="Q334" i="28"/>
  <c r="N349" i="28"/>
  <c r="Q344" i="28"/>
  <c r="Q351" i="28"/>
  <c r="Q355" i="28"/>
  <c r="Q359" i="28"/>
  <c r="Q369" i="28"/>
  <c r="Q377" i="28"/>
  <c r="K187" i="28"/>
  <c r="Q180" i="28"/>
  <c r="K251" i="28"/>
  <c r="N263" i="28"/>
  <c r="Q276" i="28"/>
  <c r="H288" i="28"/>
  <c r="Q300" i="28"/>
  <c r="Q303" i="28"/>
  <c r="H319" i="28"/>
  <c r="E325" i="28"/>
  <c r="E373" i="28"/>
  <c r="H187" i="28"/>
  <c r="P187" i="28"/>
  <c r="H223" i="28"/>
  <c r="P223" i="28"/>
  <c r="Q232" i="28"/>
  <c r="N241" i="28"/>
  <c r="Q261" i="28"/>
  <c r="Q270" i="28"/>
  <c r="Q272" i="28"/>
  <c r="E288" i="28"/>
  <c r="Q282" i="28"/>
  <c r="AO192" i="28" s="1"/>
  <c r="Q293" i="28"/>
  <c r="AO193" i="28" s="1"/>
  <c r="P301" i="28"/>
  <c r="Q297" i="28"/>
  <c r="Q316" i="28"/>
  <c r="Q328" i="28"/>
  <c r="Q335" i="28"/>
  <c r="O349" i="28"/>
  <c r="E187" i="28"/>
  <c r="Q179" i="28"/>
  <c r="AO184" i="28" s="1"/>
  <c r="Q203" i="28"/>
  <c r="Q207" i="28"/>
  <c r="K223" i="28"/>
  <c r="Q281" i="28"/>
  <c r="Q294" i="28"/>
  <c r="Q295" i="28"/>
  <c r="Q298" i="28"/>
  <c r="H310" i="28"/>
  <c r="N325" i="28"/>
  <c r="Q327" i="28"/>
  <c r="AO197" i="28" s="1"/>
  <c r="K363" i="28"/>
  <c r="Q354" i="28"/>
  <c r="AO199" i="28" s="1"/>
  <c r="Q358" i="28"/>
  <c r="Q362" i="28"/>
  <c r="K373" i="28"/>
  <c r="Q376" i="28"/>
  <c r="AC379" i="25"/>
  <c r="H55" i="23" s="1"/>
  <c r="N325" i="25"/>
  <c r="AY50" i="25" s="1"/>
  <c r="V322" i="28"/>
  <c r="W324" i="28"/>
  <c r="V323" i="28"/>
  <c r="W322" i="28"/>
  <c r="V324" i="28"/>
  <c r="W321" i="28"/>
  <c r="Y325" i="25"/>
  <c r="BJ50" i="25" s="1"/>
  <c r="BJ79" i="25" s="1"/>
  <c r="V321" i="28"/>
  <c r="W382" i="28"/>
  <c r="S382" i="28" s="1"/>
  <c r="V381" i="28"/>
  <c r="R381" i="28" s="1"/>
  <c r="V384" i="28"/>
  <c r="R384" i="28" s="1"/>
  <c r="W381" i="28"/>
  <c r="S381" i="28" s="1"/>
  <c r="W384" i="28"/>
  <c r="S384" i="28" s="1"/>
  <c r="V383" i="28"/>
  <c r="R383" i="28" s="1"/>
  <c r="W383" i="28"/>
  <c r="S383" i="28" s="1"/>
  <c r="V382" i="28"/>
  <c r="R382" i="28" s="1"/>
  <c r="W376" i="28"/>
  <c r="V376" i="28"/>
  <c r="W378" i="28"/>
  <c r="S378" i="28" s="1"/>
  <c r="X378" i="28"/>
  <c r="V378" i="28"/>
  <c r="R378" i="28" s="1"/>
  <c r="W377" i="28"/>
  <c r="S377" i="28" s="1"/>
  <c r="W375" i="28"/>
  <c r="V375" i="28"/>
  <c r="Q382" i="28"/>
  <c r="T382" i="28" s="1"/>
  <c r="Q208" i="28"/>
  <c r="Q196" i="28"/>
  <c r="Q198" i="28"/>
  <c r="Q205" i="28"/>
  <c r="Q199" i="28"/>
  <c r="Q201" i="28"/>
  <c r="Q209" i="28"/>
  <c r="X211" i="28"/>
  <c r="V210" i="28"/>
  <c r="X209" i="28"/>
  <c r="W208" i="28"/>
  <c r="X206" i="28"/>
  <c r="W205" i="28"/>
  <c r="V204" i="28"/>
  <c r="X202" i="28"/>
  <c r="W201" i="28"/>
  <c r="V200" i="28"/>
  <c r="W197" i="28"/>
  <c r="W210" i="28"/>
  <c r="X208" i="28"/>
  <c r="V207" i="28"/>
  <c r="X205" i="28"/>
  <c r="W204" i="28"/>
  <c r="V203" i="28"/>
  <c r="X201" i="28"/>
  <c r="W200" i="28"/>
  <c r="V199" i="28"/>
  <c r="X197" i="28"/>
  <c r="W196" i="28"/>
  <c r="V211" i="28"/>
  <c r="X210" i="28"/>
  <c r="V209" i="28"/>
  <c r="W207" i="28"/>
  <c r="V206" i="28"/>
  <c r="X204" i="28"/>
  <c r="W203" i="28"/>
  <c r="V202" i="28"/>
  <c r="X200" i="28"/>
  <c r="W199" i="28"/>
  <c r="V198" i="28"/>
  <c r="R198" i="28" s="1"/>
  <c r="W211" i="28"/>
  <c r="W209" i="28"/>
  <c r="V208" i="28"/>
  <c r="X207" i="28"/>
  <c r="W206" i="28"/>
  <c r="V205" i="28"/>
  <c r="X203" i="28"/>
  <c r="W202" i="28"/>
  <c r="V201" i="28"/>
  <c r="X199" i="28"/>
  <c r="W198" i="28"/>
  <c r="V197" i="28"/>
  <c r="AI218" i="25"/>
  <c r="AA38" i="23" s="1"/>
  <c r="AA37" i="23"/>
  <c r="P385" i="28"/>
  <c r="Q384" i="28"/>
  <c r="T384" i="28" s="1"/>
  <c r="N385" i="28"/>
  <c r="O385" i="28"/>
  <c r="Q383" i="28"/>
  <c r="T383" i="28" s="1"/>
  <c r="Q378" i="28"/>
  <c r="Q375" i="28"/>
  <c r="K379" i="28"/>
  <c r="Q372" i="28"/>
  <c r="Q367" i="28"/>
  <c r="Q368" i="28"/>
  <c r="AO200" i="28" s="1"/>
  <c r="Q365" i="28"/>
  <c r="Q315" i="28"/>
  <c r="Q318" i="28"/>
  <c r="K319" i="28"/>
  <c r="P319" i="28"/>
  <c r="O319" i="28"/>
  <c r="O251" i="28"/>
  <c r="P288" i="28"/>
  <c r="Q215" i="28"/>
  <c r="Q220" i="28"/>
  <c r="AO187" i="28" s="1"/>
  <c r="P263" i="28"/>
  <c r="Q265" i="28"/>
  <c r="AO191" i="28" s="1"/>
  <c r="Q314" i="28"/>
  <c r="Q345" i="28"/>
  <c r="Q381" i="28"/>
  <c r="H301" i="28"/>
  <c r="P325" i="28"/>
  <c r="H363" i="28"/>
  <c r="O187" i="28"/>
  <c r="Q266" i="28"/>
  <c r="E301" i="28"/>
  <c r="Q332" i="28"/>
  <c r="AO198" i="28" s="1"/>
  <c r="E363" i="28"/>
  <c r="O379" i="28"/>
  <c r="Q290" i="28"/>
  <c r="AO194" i="28" s="1"/>
  <c r="AF196" i="25"/>
  <c r="Y187" i="25"/>
  <c r="AD189" i="25"/>
  <c r="AD196" i="25"/>
  <c r="AD225" i="25"/>
  <c r="X234" i="28"/>
  <c r="E251" i="25"/>
  <c r="Y279" i="25"/>
  <c r="AD281" i="25"/>
  <c r="N288" i="25"/>
  <c r="AY46" i="25" s="1"/>
  <c r="AY75" i="25" s="1"/>
  <c r="H301" i="25"/>
  <c r="X328" i="28"/>
  <c r="E349" i="25"/>
  <c r="Y373" i="25"/>
  <c r="BJ55" i="25" s="1"/>
  <c r="X377" i="28"/>
  <c r="E385" i="25"/>
  <c r="X187" i="25"/>
  <c r="N230" i="25"/>
  <c r="AY41" i="25" s="1"/>
  <c r="AY70" i="25" s="1"/>
  <c r="V279" i="28"/>
  <c r="Y301" i="25"/>
  <c r="BJ47" i="25" s="1"/>
  <c r="BJ76" i="25" s="1"/>
  <c r="E310" i="25"/>
  <c r="E187" i="25"/>
  <c r="E194" i="25"/>
  <c r="AE216" i="25"/>
  <c r="E223" i="25"/>
  <c r="E230" i="25"/>
  <c r="AD234" i="25"/>
  <c r="AE245" i="25"/>
  <c r="AD291" i="25"/>
  <c r="X293" i="28"/>
  <c r="AE312" i="25"/>
  <c r="AE327" i="25"/>
  <c r="AE343" i="25"/>
  <c r="E373" i="25"/>
  <c r="X375" i="28"/>
  <c r="AD377" i="25"/>
  <c r="AE383" i="25"/>
  <c r="AD216" i="25"/>
  <c r="AD245" i="25"/>
  <c r="AE281" i="25"/>
  <c r="AE304" i="25"/>
  <c r="AD312" i="25"/>
  <c r="AE323" i="25"/>
  <c r="AD327" i="25"/>
  <c r="AE334" i="25"/>
  <c r="AD343" i="25"/>
  <c r="AE353" i="25"/>
  <c r="AD383" i="25"/>
  <c r="AD213" i="25" l="1"/>
  <c r="AO186" i="28"/>
  <c r="Q213" i="28"/>
  <c r="AE213" i="25"/>
  <c r="AM201" i="28"/>
  <c r="Q310" i="28"/>
  <c r="T377" i="31"/>
  <c r="BI36" i="25"/>
  <c r="X386" i="25"/>
  <c r="W319" i="28"/>
  <c r="BJ49" i="25"/>
  <c r="BJ78" i="25" s="1"/>
  <c r="BJ36" i="25"/>
  <c r="Y386" i="25"/>
  <c r="W279" i="28"/>
  <c r="BJ45" i="25"/>
  <c r="BJ74" i="25" s="1"/>
  <c r="AY38" i="25"/>
  <c r="AY67" i="25" s="1"/>
  <c r="N386" i="25"/>
  <c r="AO201" i="28"/>
  <c r="AK202" i="28"/>
  <c r="AE202" i="28"/>
  <c r="AJ202" i="28"/>
  <c r="AD202" i="28"/>
  <c r="T261" i="31"/>
  <c r="AE341" i="25"/>
  <c r="D51" i="23" s="1"/>
  <c r="L54" i="51" s="1"/>
  <c r="AD341" i="25"/>
  <c r="C51" i="23" s="1"/>
  <c r="K54" i="51" s="1"/>
  <c r="AD330" i="25"/>
  <c r="C50" i="23" s="1"/>
  <c r="K53" i="51" s="1"/>
  <c r="AF233" i="25"/>
  <c r="T383" i="31"/>
  <c r="AD319" i="25"/>
  <c r="C48" i="23" s="1"/>
  <c r="K51" i="51" s="1"/>
  <c r="I381" i="31"/>
  <c r="J381" i="31" s="1"/>
  <c r="V381" i="31" s="1"/>
  <c r="AF351" i="25"/>
  <c r="AF299" i="25"/>
  <c r="Y177" i="31"/>
  <c r="AA203" i="28"/>
  <c r="AA202" i="28" s="1"/>
  <c r="W377" i="31"/>
  <c r="T192" i="31"/>
  <c r="AF237" i="25"/>
  <c r="Z341" i="25"/>
  <c r="AF250" i="25"/>
  <c r="T286" i="31"/>
  <c r="AE319" i="25"/>
  <c r="D48" i="23" s="1"/>
  <c r="L51" i="51" s="1"/>
  <c r="AF253" i="25"/>
  <c r="AF243" i="25"/>
  <c r="T216" i="31"/>
  <c r="X381" i="28"/>
  <c r="T381" i="28" s="1"/>
  <c r="Q341" i="28"/>
  <c r="AF286" i="25"/>
  <c r="AF282" i="25"/>
  <c r="Z330" i="25"/>
  <c r="AF358" i="25"/>
  <c r="AF215" i="25"/>
  <c r="AF345" i="25"/>
  <c r="Q330" i="28"/>
  <c r="N315" i="31"/>
  <c r="Y315" i="31"/>
  <c r="X312" i="28"/>
  <c r="Z319" i="25"/>
  <c r="AE330" i="25"/>
  <c r="D50" i="23" s="1"/>
  <c r="L53" i="51" s="1"/>
  <c r="AF328" i="25"/>
  <c r="AF229" i="25"/>
  <c r="Q279" i="28"/>
  <c r="T276" i="31"/>
  <c r="AF273" i="25"/>
  <c r="AF269" i="25"/>
  <c r="S278" i="28"/>
  <c r="R278" i="28"/>
  <c r="W383" i="31"/>
  <c r="T371" i="31"/>
  <c r="AF308" i="25"/>
  <c r="AF295" i="25"/>
  <c r="AF278" i="25"/>
  <c r="AF275" i="25"/>
  <c r="AE223" i="25"/>
  <c r="D39" i="23" s="1"/>
  <c r="L42" i="51" s="1"/>
  <c r="D42" i="51" s="1"/>
  <c r="AD223" i="25"/>
  <c r="C39" i="23" s="1"/>
  <c r="K42" i="51" s="1"/>
  <c r="C42" i="51" s="1"/>
  <c r="AF217" i="25"/>
  <c r="AF192" i="25"/>
  <c r="AF191" i="25"/>
  <c r="AF190" i="25"/>
  <c r="AF183" i="25"/>
  <c r="T277" i="31"/>
  <c r="AF365" i="25"/>
  <c r="AF362" i="25"/>
  <c r="AF354" i="25"/>
  <c r="AF370" i="25"/>
  <c r="AF348" i="25"/>
  <c r="AF333" i="25"/>
  <c r="AF332" i="25"/>
  <c r="AF317" i="25"/>
  <c r="AF272" i="25"/>
  <c r="AF265" i="25"/>
  <c r="AF259" i="25"/>
  <c r="T211" i="31"/>
  <c r="T221" i="31"/>
  <c r="AF378" i="25"/>
  <c r="AF276" i="25"/>
  <c r="AF274" i="25"/>
  <c r="AF260" i="25"/>
  <c r="AF220" i="25"/>
  <c r="T361" i="31"/>
  <c r="T347" i="31"/>
  <c r="AF313" i="25"/>
  <c r="AD310" i="25"/>
  <c r="C47" i="23" s="1"/>
  <c r="K50" i="51" s="1"/>
  <c r="AF256" i="25"/>
  <c r="AE194" i="25"/>
  <c r="AE218" i="25"/>
  <c r="D38" i="23" s="1"/>
  <c r="L41" i="51" s="1"/>
  <c r="D41" i="51" s="1"/>
  <c r="AF346" i="25"/>
  <c r="T339" i="31"/>
  <c r="AF293" i="25"/>
  <c r="AF284" i="25"/>
  <c r="AF257" i="25"/>
  <c r="AF254" i="25"/>
  <c r="AF222" i="25"/>
  <c r="AF357" i="25"/>
  <c r="AF238" i="25"/>
  <c r="AF297" i="25"/>
  <c r="AF290" i="25"/>
  <c r="AF221" i="25"/>
  <c r="T308" i="31"/>
  <c r="T328" i="31"/>
  <c r="AF270" i="25"/>
  <c r="AF266" i="25"/>
  <c r="AF232" i="25"/>
  <c r="T228" i="31"/>
  <c r="T317" i="31"/>
  <c r="T249" i="31"/>
  <c r="Z310" i="25"/>
  <c r="AF303" i="25"/>
  <c r="Q218" i="28"/>
  <c r="AF376" i="25"/>
  <c r="AF356" i="25"/>
  <c r="AF321" i="25"/>
  <c r="AF271" i="25"/>
  <c r="AF267" i="25"/>
  <c r="AE288" i="25"/>
  <c r="D45" i="23" s="1"/>
  <c r="L48" i="51" s="1"/>
  <c r="D48" i="51" s="1"/>
  <c r="AE349" i="25"/>
  <c r="D52" i="23" s="1"/>
  <c r="L55" i="51" s="1"/>
  <c r="W361" i="31"/>
  <c r="T299" i="31"/>
  <c r="W216" i="31"/>
  <c r="AI386" i="25"/>
  <c r="AE310" i="25"/>
  <c r="D47" i="23" s="1"/>
  <c r="AF246" i="25"/>
  <c r="AF240" i="25"/>
  <c r="AE385" i="25"/>
  <c r="D56" i="23" s="1"/>
  <c r="L59" i="51" s="1"/>
  <c r="AF291" i="25"/>
  <c r="AF324" i="25"/>
  <c r="W317" i="31"/>
  <c r="AF236" i="25"/>
  <c r="AF182" i="25"/>
  <c r="AF323" i="25"/>
  <c r="AF255" i="25"/>
  <c r="AF377" i="25"/>
  <c r="Q251" i="28"/>
  <c r="AF384" i="25"/>
  <c r="AF381" i="25"/>
  <c r="AE379" i="25"/>
  <c r="D55" i="23" s="1"/>
  <c r="L58" i="51" s="1"/>
  <c r="AF372" i="25"/>
  <c r="AF361" i="25"/>
  <c r="AF337" i="25"/>
  <c r="AF322" i="25"/>
  <c r="AF309" i="25"/>
  <c r="AF307" i="25"/>
  <c r="AF305" i="25"/>
  <c r="AF292" i="25"/>
  <c r="AF287" i="25"/>
  <c r="AF268" i="25"/>
  <c r="AF249" i="25"/>
  <c r="AF228" i="25"/>
  <c r="AF226" i="25"/>
  <c r="AA45" i="23"/>
  <c r="AF261" i="25"/>
  <c r="AF186" i="25"/>
  <c r="AF179" i="25"/>
  <c r="AF300" i="25"/>
  <c r="AE301" i="25"/>
  <c r="D46" i="23" s="1"/>
  <c r="L49" i="51" s="1"/>
  <c r="D49" i="51" s="1"/>
  <c r="AF296" i="25"/>
  <c r="W249" i="31"/>
  <c r="AF247" i="25"/>
  <c r="AE251" i="25"/>
  <c r="D42" i="23" s="1"/>
  <c r="L45" i="51" s="1"/>
  <c r="D45" i="51" s="1"/>
  <c r="AD263" i="25"/>
  <c r="C43" i="23" s="1"/>
  <c r="K46" i="51" s="1"/>
  <c r="C46" i="51" s="1"/>
  <c r="AF366" i="25"/>
  <c r="Z373" i="25"/>
  <c r="AF375" i="25"/>
  <c r="AF382" i="25"/>
  <c r="AF316" i="25"/>
  <c r="AE230" i="25"/>
  <c r="D40" i="23" s="1"/>
  <c r="L43" i="51" s="1"/>
  <c r="D43" i="51" s="1"/>
  <c r="AF353" i="25"/>
  <c r="D37" i="23"/>
  <c r="L40" i="51" s="1"/>
  <c r="C37" i="23"/>
  <c r="K40" i="51" s="1"/>
  <c r="N382" i="31"/>
  <c r="N379" i="31"/>
  <c r="N376" i="31"/>
  <c r="N374" i="31"/>
  <c r="N342" i="31"/>
  <c r="N337" i="31"/>
  <c r="Y334" i="31"/>
  <c r="N333" i="31"/>
  <c r="Y332" i="31"/>
  <c r="T323" i="31"/>
  <c r="Y314" i="31"/>
  <c r="N313" i="31"/>
  <c r="Y292" i="31"/>
  <c r="N253" i="31"/>
  <c r="Y237" i="31"/>
  <c r="N236" i="31"/>
  <c r="Y219" i="31"/>
  <c r="N218" i="31"/>
  <c r="N215" i="31"/>
  <c r="Y207" i="31"/>
  <c r="N206" i="31"/>
  <c r="Y204" i="31"/>
  <c r="N203" i="31"/>
  <c r="Y200" i="31"/>
  <c r="N199" i="31"/>
  <c r="Y196" i="31"/>
  <c r="Y195" i="31"/>
  <c r="N194" i="31"/>
  <c r="Y191" i="31"/>
  <c r="N190" i="31"/>
  <c r="Y189" i="31"/>
  <c r="N188" i="31"/>
  <c r="Y187" i="31"/>
  <c r="Y184" i="31"/>
  <c r="Y182" i="31"/>
  <c r="N181" i="31"/>
  <c r="Y380" i="31"/>
  <c r="Y373" i="31"/>
  <c r="N364" i="31"/>
  <c r="Y363" i="31"/>
  <c r="N360" i="31"/>
  <c r="N358" i="31"/>
  <c r="Y355" i="31"/>
  <c r="Y353" i="31"/>
  <c r="N352" i="31"/>
  <c r="Y343" i="31"/>
  <c r="Y341" i="31"/>
  <c r="N335" i="31"/>
  <c r="N275" i="31"/>
  <c r="N274" i="31"/>
  <c r="N272" i="31"/>
  <c r="N270" i="31"/>
  <c r="N264" i="31"/>
  <c r="Y258" i="31"/>
  <c r="N257" i="31"/>
  <c r="N255" i="31"/>
  <c r="Y252" i="31"/>
  <c r="N245" i="31"/>
  <c r="Y233" i="31"/>
  <c r="Y178" i="31"/>
  <c r="N320" i="31"/>
  <c r="Y294" i="31"/>
  <c r="N293" i="31"/>
  <c r="N291" i="31"/>
  <c r="Y260" i="31"/>
  <c r="N259" i="31"/>
  <c r="Y254" i="31"/>
  <c r="Y235" i="31"/>
  <c r="Y214" i="31"/>
  <c r="N213" i="31"/>
  <c r="Y208" i="31"/>
  <c r="N205" i="31"/>
  <c r="Y202" i="31"/>
  <c r="N201" i="31"/>
  <c r="Y198" i="31"/>
  <c r="N197" i="31"/>
  <c r="N183" i="31"/>
  <c r="Y180" i="31"/>
  <c r="N179" i="31"/>
  <c r="Y375" i="31"/>
  <c r="Y369" i="31"/>
  <c r="N368" i="31"/>
  <c r="Y345" i="31"/>
  <c r="N344" i="31"/>
  <c r="N322" i="31"/>
  <c r="N311" i="31"/>
  <c r="N307" i="31"/>
  <c r="N305" i="31"/>
  <c r="N303" i="31"/>
  <c r="Y296" i="31"/>
  <c r="N289" i="31"/>
  <c r="N285" i="31"/>
  <c r="N284" i="31"/>
  <c r="Y283" i="31"/>
  <c r="N280" i="31"/>
  <c r="Y279" i="31"/>
  <c r="Y231" i="31"/>
  <c r="Q325" i="28"/>
  <c r="Y321" i="31"/>
  <c r="AD325" i="25"/>
  <c r="C49" i="23" s="1"/>
  <c r="K52" i="51" s="1"/>
  <c r="Q349" i="28"/>
  <c r="H45" i="23"/>
  <c r="Q241" i="28"/>
  <c r="AF360" i="25"/>
  <c r="Y367" i="31"/>
  <c r="N366" i="31"/>
  <c r="Y365" i="31"/>
  <c r="N350" i="31"/>
  <c r="Y349" i="31"/>
  <c r="N326" i="31"/>
  <c r="Y325" i="31"/>
  <c r="Y298" i="31"/>
  <c r="N297" i="31"/>
  <c r="N295" i="31"/>
  <c r="Y290" i="31"/>
  <c r="Y288" i="31"/>
  <c r="Y281" i="31"/>
  <c r="N271" i="31"/>
  <c r="N269" i="31"/>
  <c r="N267" i="31"/>
  <c r="N265" i="31"/>
  <c r="N263" i="31"/>
  <c r="Y256" i="31"/>
  <c r="N251" i="31"/>
  <c r="Y248" i="31"/>
  <c r="N238" i="31"/>
  <c r="N232" i="31"/>
  <c r="Y227" i="31"/>
  <c r="N226" i="31"/>
  <c r="Y225" i="31"/>
  <c r="N224" i="31"/>
  <c r="Y223" i="31"/>
  <c r="N370" i="31"/>
  <c r="AF369" i="25"/>
  <c r="AD373" i="25"/>
  <c r="C54" i="23" s="1"/>
  <c r="K57" i="51" s="1"/>
  <c r="AF368" i="25"/>
  <c r="AD363" i="25"/>
  <c r="C53" i="23" s="1"/>
  <c r="K56" i="51" s="1"/>
  <c r="Y359" i="31"/>
  <c r="Y357" i="31"/>
  <c r="N356" i="31"/>
  <c r="N354" i="31"/>
  <c r="Y351" i="31"/>
  <c r="AF352" i="25"/>
  <c r="N346" i="31"/>
  <c r="AF344" i="25"/>
  <c r="X349" i="28"/>
  <c r="AF336" i="25"/>
  <c r="AF334" i="25"/>
  <c r="AF339" i="25"/>
  <c r="AF335" i="25"/>
  <c r="N331" i="31"/>
  <c r="Y330" i="31"/>
  <c r="AF315" i="25"/>
  <c r="Y312" i="31"/>
  <c r="Y310" i="31"/>
  <c r="Y306" i="31"/>
  <c r="Y304" i="31"/>
  <c r="Y302" i="31"/>
  <c r="N301" i="31"/>
  <c r="AF245" i="25"/>
  <c r="X251" i="28"/>
  <c r="N247" i="31"/>
  <c r="Y246" i="31"/>
  <c r="Y244" i="31"/>
  <c r="N243" i="31"/>
  <c r="Y242" i="31"/>
  <c r="N241" i="31"/>
  <c r="AD187" i="25"/>
  <c r="C35" i="23" s="1"/>
  <c r="K38" i="51" s="1"/>
  <c r="Z187" i="25"/>
  <c r="BK36" i="25" s="1"/>
  <c r="BK65" i="25" s="1"/>
  <c r="AF185" i="25"/>
  <c r="AF181" i="25"/>
  <c r="Y319" i="31"/>
  <c r="N230" i="31"/>
  <c r="N234" i="31"/>
  <c r="AE241" i="25"/>
  <c r="D41" i="23" s="1"/>
  <c r="L44" i="51" s="1"/>
  <c r="D44" i="51" s="1"/>
  <c r="AF234" i="25"/>
  <c r="N282" i="31"/>
  <c r="X288" i="28"/>
  <c r="AF283" i="25"/>
  <c r="N220" i="31"/>
  <c r="N273" i="31"/>
  <c r="N268" i="31"/>
  <c r="AD279" i="25"/>
  <c r="C44" i="23" s="1"/>
  <c r="K47" i="51" s="1"/>
  <c r="C47" i="51" s="1"/>
  <c r="Z279" i="25"/>
  <c r="N266" i="31"/>
  <c r="X327" i="28"/>
  <c r="M239" i="31"/>
  <c r="W241" i="28"/>
  <c r="M371" i="31"/>
  <c r="W373" i="28"/>
  <c r="Z301" i="25"/>
  <c r="X291" i="28"/>
  <c r="L261" i="31"/>
  <c r="V263" i="28"/>
  <c r="M228" i="31"/>
  <c r="W230" i="28"/>
  <c r="M221" i="31"/>
  <c r="W223" i="28"/>
  <c r="M192" i="31"/>
  <c r="W194" i="28"/>
  <c r="M185" i="31"/>
  <c r="W187" i="28"/>
  <c r="AD379" i="25"/>
  <c r="C55" i="23" s="1"/>
  <c r="K58" i="51" s="1"/>
  <c r="AE363" i="25"/>
  <c r="D53" i="23" s="1"/>
  <c r="L56" i="51" s="1"/>
  <c r="AD241" i="25"/>
  <c r="C41" i="23" s="1"/>
  <c r="K44" i="51" s="1"/>
  <c r="C44" i="51" s="1"/>
  <c r="V213" i="28"/>
  <c r="L211" i="31"/>
  <c r="W385" i="28"/>
  <c r="S385" i="28" s="1"/>
  <c r="M383" i="31"/>
  <c r="W325" i="28"/>
  <c r="M323" i="31"/>
  <c r="Q288" i="28"/>
  <c r="M339" i="31"/>
  <c r="W341" i="28"/>
  <c r="L249" i="31"/>
  <c r="V251" i="28"/>
  <c r="L239" i="31"/>
  <c r="V241" i="28"/>
  <c r="N380" i="31"/>
  <c r="N373" i="31"/>
  <c r="AF371" i="25"/>
  <c r="N367" i="31"/>
  <c r="Y366" i="31"/>
  <c r="N365" i="31"/>
  <c r="Y364" i="31"/>
  <c r="N363" i="31"/>
  <c r="Y360" i="31"/>
  <c r="Y358" i="31"/>
  <c r="AF359" i="25"/>
  <c r="N355" i="31"/>
  <c r="N353" i="31"/>
  <c r="Y352" i="31"/>
  <c r="Y350" i="31"/>
  <c r="N349" i="31"/>
  <c r="Y346" i="31"/>
  <c r="AF347" i="25"/>
  <c r="N343" i="31"/>
  <c r="N341" i="31"/>
  <c r="AF338" i="25"/>
  <c r="Y335" i="31"/>
  <c r="Y331" i="31"/>
  <c r="N330" i="31"/>
  <c r="Y326" i="31"/>
  <c r="N325" i="31"/>
  <c r="Y320" i="31"/>
  <c r="N312" i="31"/>
  <c r="N310" i="31"/>
  <c r="N306" i="31"/>
  <c r="N304" i="31"/>
  <c r="N302" i="31"/>
  <c r="Y301" i="31"/>
  <c r="N298" i="31"/>
  <c r="Y297" i="31"/>
  <c r="AF298" i="25"/>
  <c r="Y295" i="31"/>
  <c r="N294" i="31"/>
  <c r="Y293" i="31"/>
  <c r="AF294" i="25"/>
  <c r="Y291" i="31"/>
  <c r="N290" i="31"/>
  <c r="N288" i="31"/>
  <c r="AF285" i="25"/>
  <c r="Y282" i="31"/>
  <c r="N281" i="31"/>
  <c r="L286" i="31"/>
  <c r="V288" i="28"/>
  <c r="Y263" i="31"/>
  <c r="AF262" i="25"/>
  <c r="N256" i="31"/>
  <c r="Y253" i="31"/>
  <c r="Y251" i="31"/>
  <c r="N248" i="31"/>
  <c r="Y247" i="31"/>
  <c r="N246" i="31"/>
  <c r="N244" i="31"/>
  <c r="Y243" i="31"/>
  <c r="N242" i="31"/>
  <c r="Y241" i="31"/>
  <c r="Y238" i="31"/>
  <c r="N237" i="31"/>
  <c r="Y236" i="31"/>
  <c r="AF235" i="25"/>
  <c r="Y232" i="31"/>
  <c r="N231" i="31"/>
  <c r="Y230" i="31"/>
  <c r="AF227" i="25"/>
  <c r="L228" i="31"/>
  <c r="V230" i="28"/>
  <c r="Y220" i="31"/>
  <c r="N219" i="31"/>
  <c r="Y218" i="31"/>
  <c r="Y215" i="31"/>
  <c r="L216" i="31"/>
  <c r="V218" i="28"/>
  <c r="N207" i="31"/>
  <c r="Y206" i="31"/>
  <c r="N204" i="31"/>
  <c r="Y203" i="31"/>
  <c r="N200" i="31"/>
  <c r="Y199" i="31"/>
  <c r="N196" i="31"/>
  <c r="N195" i="31"/>
  <c r="Y194" i="31"/>
  <c r="N191" i="31"/>
  <c r="Y190" i="31"/>
  <c r="N189" i="31"/>
  <c r="Y188" i="31"/>
  <c r="N187" i="31"/>
  <c r="X194" i="28"/>
  <c r="X189" i="28"/>
  <c r="Y183" i="31"/>
  <c r="AF184" i="25"/>
  <c r="N180" i="31"/>
  <c r="Y179" i="31"/>
  <c r="N178" i="31"/>
  <c r="W379" i="28"/>
  <c r="S379" i="28" s="1"/>
  <c r="M377" i="31"/>
  <c r="M299" i="31"/>
  <c r="W301" i="28"/>
  <c r="L221" i="31"/>
  <c r="V223" i="28"/>
  <c r="Z363" i="25"/>
  <c r="X351" i="28"/>
  <c r="L339" i="31"/>
  <c r="V341" i="28"/>
  <c r="L308" i="31"/>
  <c r="V310" i="28"/>
  <c r="AF216" i="25"/>
  <c r="X241" i="28"/>
  <c r="X232" i="28"/>
  <c r="X218" i="28"/>
  <c r="X215" i="28"/>
  <c r="L371" i="31"/>
  <c r="V373" i="28"/>
  <c r="L277" i="31"/>
  <c r="L185" i="31"/>
  <c r="V187" i="28"/>
  <c r="L361" i="31"/>
  <c r="V363" i="28"/>
  <c r="X332" i="28"/>
  <c r="V325" i="28"/>
  <c r="L323" i="31"/>
  <c r="M277" i="31"/>
  <c r="X263" i="28"/>
  <c r="X253" i="28"/>
  <c r="W213" i="28"/>
  <c r="M211" i="31"/>
  <c r="AE263" i="25"/>
  <c r="D43" i="23" s="1"/>
  <c r="L46" i="51" s="1"/>
  <c r="D46" i="51" s="1"/>
  <c r="V379" i="28"/>
  <c r="R379" i="28" s="1"/>
  <c r="L377" i="31"/>
  <c r="V385" i="28"/>
  <c r="R385" i="28" s="1"/>
  <c r="L383" i="31"/>
  <c r="AE373" i="25"/>
  <c r="D54" i="23" s="1"/>
  <c r="L57" i="51" s="1"/>
  <c r="M361" i="31"/>
  <c r="W363" i="28"/>
  <c r="M347" i="31"/>
  <c r="W349" i="28"/>
  <c r="M328" i="31"/>
  <c r="W330" i="28"/>
  <c r="M317" i="31"/>
  <c r="M308" i="31"/>
  <c r="W310" i="28"/>
  <c r="L299" i="31"/>
  <c r="V301" i="28"/>
  <c r="M286" i="31"/>
  <c r="W288" i="28"/>
  <c r="M216" i="31"/>
  <c r="W218" i="28"/>
  <c r="Y382" i="31"/>
  <c r="X381" i="31"/>
  <c r="Y379" i="31"/>
  <c r="Y376" i="31"/>
  <c r="N375" i="31"/>
  <c r="Y374" i="31"/>
  <c r="Y370" i="31"/>
  <c r="N369" i="31"/>
  <c r="Y368" i="31"/>
  <c r="AF367" i="25"/>
  <c r="N359" i="31"/>
  <c r="N357" i="31"/>
  <c r="Y356" i="31"/>
  <c r="Y354" i="31"/>
  <c r="AF355" i="25"/>
  <c r="N351" i="31"/>
  <c r="N345" i="31"/>
  <c r="Y344" i="31"/>
  <c r="Y342" i="31"/>
  <c r="L347" i="31"/>
  <c r="V349" i="28"/>
  <c r="Y337" i="31"/>
  <c r="N336" i="31"/>
  <c r="N334" i="31"/>
  <c r="Y333" i="31"/>
  <c r="N332" i="31"/>
  <c r="L328" i="31"/>
  <c r="V330" i="28"/>
  <c r="Y322" i="31"/>
  <c r="N321" i="31"/>
  <c r="N319" i="31"/>
  <c r="N314" i="31"/>
  <c r="Y313" i="31"/>
  <c r="AF314" i="25"/>
  <c r="Y311" i="31"/>
  <c r="L317" i="31"/>
  <c r="Y307" i="31"/>
  <c r="Y305" i="31"/>
  <c r="AF306" i="25"/>
  <c r="Y303" i="31"/>
  <c r="X303" i="28"/>
  <c r="N296" i="31"/>
  <c r="N292" i="31"/>
  <c r="Y289" i="31"/>
  <c r="Y285" i="31"/>
  <c r="Y284" i="31"/>
  <c r="N283" i="31"/>
  <c r="Y280" i="31"/>
  <c r="N279" i="31"/>
  <c r="AE279" i="25"/>
  <c r="D44" i="23" s="1"/>
  <c r="L47" i="51" s="1"/>
  <c r="D47" i="51" s="1"/>
  <c r="N260" i="31"/>
  <c r="Y259" i="31"/>
  <c r="N258" i="31"/>
  <c r="Y257" i="31"/>
  <c r="AF258" i="25"/>
  <c r="Y255" i="31"/>
  <c r="N254" i="31"/>
  <c r="M261" i="31"/>
  <c r="W263" i="28"/>
  <c r="N252" i="31"/>
  <c r="AF248" i="25"/>
  <c r="Y245" i="31"/>
  <c r="M249" i="31"/>
  <c r="W251" i="28"/>
  <c r="AF244" i="25"/>
  <c r="AF239" i="25"/>
  <c r="N235" i="31"/>
  <c r="Y234" i="31"/>
  <c r="N233" i="31"/>
  <c r="N227" i="31"/>
  <c r="Y226" i="31"/>
  <c r="N225" i="31"/>
  <c r="Y224" i="31"/>
  <c r="N223" i="31"/>
  <c r="X230" i="28"/>
  <c r="X225" i="28"/>
  <c r="X223" i="28"/>
  <c r="X220" i="28"/>
  <c r="N214" i="31"/>
  <c r="Y213" i="31"/>
  <c r="N208" i="31"/>
  <c r="Y205" i="31"/>
  <c r="N202" i="31"/>
  <c r="Y201" i="31"/>
  <c r="N198" i="31"/>
  <c r="Y197" i="31"/>
  <c r="AF193" i="25"/>
  <c r="L192" i="31"/>
  <c r="V194" i="28"/>
  <c r="N184" i="31"/>
  <c r="N182" i="31"/>
  <c r="Y181" i="31"/>
  <c r="AF180" i="25"/>
  <c r="AE187" i="25"/>
  <c r="Q379" i="28"/>
  <c r="Q363" i="28"/>
  <c r="Q319" i="28"/>
  <c r="Q223" i="28"/>
  <c r="Q194" i="28"/>
  <c r="T377" i="28"/>
  <c r="Q187" i="28"/>
  <c r="N386" i="28"/>
  <c r="AL203" i="28" s="1"/>
  <c r="Q301" i="28"/>
  <c r="O386" i="28"/>
  <c r="AM203" i="28" s="1"/>
  <c r="Q373" i="28"/>
  <c r="E386" i="28"/>
  <c r="H386" i="28"/>
  <c r="K386" i="28"/>
  <c r="AI203" i="28" s="1"/>
  <c r="AI202" i="28" s="1"/>
  <c r="Q263" i="28"/>
  <c r="P386" i="28"/>
  <c r="AN203" i="28" s="1"/>
  <c r="AE325" i="25"/>
  <c r="D49" i="23" s="1"/>
  <c r="L52" i="51" s="1"/>
  <c r="Z325" i="25"/>
  <c r="X321" i="28"/>
  <c r="T378" i="28"/>
  <c r="AF198" i="25"/>
  <c r="X198" i="28"/>
  <c r="Q385" i="28"/>
  <c r="T385" i="28" s="1"/>
  <c r="Q230" i="28"/>
  <c r="AF327" i="25"/>
  <c r="AD194" i="25"/>
  <c r="AF189" i="25"/>
  <c r="AD349" i="25"/>
  <c r="C52" i="23" s="1"/>
  <c r="K55" i="51" s="1"/>
  <c r="AF343" i="25"/>
  <c r="AF312" i="25"/>
  <c r="AD288" i="25"/>
  <c r="AF281" i="25"/>
  <c r="AD230" i="25"/>
  <c r="C40" i="23" s="1"/>
  <c r="K43" i="51" s="1"/>
  <c r="C43" i="51" s="1"/>
  <c r="AF225" i="25"/>
  <c r="AF383" i="25"/>
  <c r="AD218" i="25"/>
  <c r="C38" i="23" s="1"/>
  <c r="K41" i="51" s="1"/>
  <c r="C41" i="51" s="1"/>
  <c r="AF304" i="25"/>
  <c r="X379" i="28"/>
  <c r="AD301" i="25"/>
  <c r="C46" i="23" s="1"/>
  <c r="K49" i="51" s="1"/>
  <c r="C49" i="51" s="1"/>
  <c r="AD251" i="25"/>
  <c r="C42" i="23" s="1"/>
  <c r="K45" i="51" s="1"/>
  <c r="C45" i="51" s="1"/>
  <c r="X213" i="28"/>
  <c r="AD385" i="25"/>
  <c r="C56" i="23" s="1"/>
  <c r="K59" i="51" s="1"/>
  <c r="X266" i="31" l="1"/>
  <c r="X273" i="31"/>
  <c r="X265" i="31"/>
  <c r="X264" i="31"/>
  <c r="X275" i="31"/>
  <c r="X267" i="31"/>
  <c r="X270" i="31"/>
  <c r="X269" i="31"/>
  <c r="X272" i="31"/>
  <c r="X268" i="31"/>
  <c r="X271" i="31"/>
  <c r="X274" i="31"/>
  <c r="AF203" i="28"/>
  <c r="G236" i="44"/>
  <c r="AC203" i="28"/>
  <c r="AC202" i="28" s="1"/>
  <c r="D236" i="44"/>
  <c r="AF213" i="25"/>
  <c r="E37" i="23" s="1"/>
  <c r="R34" i="64" s="1"/>
  <c r="D36" i="23"/>
  <c r="L39" i="51" s="1"/>
  <c r="D35" i="23"/>
  <c r="L38" i="51" s="1"/>
  <c r="C36" i="23"/>
  <c r="K39" i="51" s="1"/>
  <c r="X301" i="28"/>
  <c r="BK47" i="25"/>
  <c r="X373" i="28"/>
  <c r="BK55" i="25"/>
  <c r="BJ65" i="25"/>
  <c r="BJ58" i="25"/>
  <c r="BI58" i="25"/>
  <c r="BI65" i="25"/>
  <c r="X325" i="28"/>
  <c r="BK50" i="25"/>
  <c r="X363" i="28"/>
  <c r="BK54" i="25"/>
  <c r="BK83" i="25" s="1"/>
  <c r="X279" i="28"/>
  <c r="BK45" i="25"/>
  <c r="X319" i="28"/>
  <c r="BK49" i="25"/>
  <c r="X330" i="28"/>
  <c r="BK51" i="25"/>
  <c r="X341" i="28"/>
  <c r="BK52" i="25"/>
  <c r="X310" i="28"/>
  <c r="BK48" i="25"/>
  <c r="X187" i="28"/>
  <c r="Z386" i="25"/>
  <c r="U381" i="31"/>
  <c r="AN202" i="28"/>
  <c r="AL202" i="28"/>
  <c r="AM202" i="28"/>
  <c r="AF202" i="28"/>
  <c r="AF341" i="25"/>
  <c r="E51" i="23" s="1"/>
  <c r="R48" i="64" s="1"/>
  <c r="X382" i="31"/>
  <c r="I382" i="31"/>
  <c r="J382" i="31" s="1"/>
  <c r="V382" i="31" s="1"/>
  <c r="X379" i="31"/>
  <c r="I379" i="31"/>
  <c r="J379" i="31" s="1"/>
  <c r="V379" i="31" s="1"/>
  <c r="I380" i="31"/>
  <c r="J380" i="31" s="1"/>
  <c r="V380" i="31" s="1"/>
  <c r="I375" i="31"/>
  <c r="J375" i="31" s="1"/>
  <c r="V375" i="31" s="1"/>
  <c r="X376" i="31"/>
  <c r="I376" i="31"/>
  <c r="J376" i="31" s="1"/>
  <c r="V376" i="31" s="1"/>
  <c r="I373" i="31"/>
  <c r="J373" i="31" s="1"/>
  <c r="X374" i="31"/>
  <c r="I374" i="31"/>
  <c r="J374" i="31" s="1"/>
  <c r="V374" i="31" s="1"/>
  <c r="I365" i="31"/>
  <c r="J365" i="31" s="1"/>
  <c r="V365" i="31" s="1"/>
  <c r="I370" i="31"/>
  <c r="J370" i="31" s="1"/>
  <c r="V370" i="31" s="1"/>
  <c r="X368" i="31"/>
  <c r="I368" i="31"/>
  <c r="J368" i="31" s="1"/>
  <c r="V368" i="31" s="1"/>
  <c r="I369" i="31"/>
  <c r="J369" i="31" s="1"/>
  <c r="V369" i="31" s="1"/>
  <c r="I363" i="31"/>
  <c r="J363" i="31" s="1"/>
  <c r="V363" i="31" s="1"/>
  <c r="I367" i="31"/>
  <c r="J367" i="31" s="1"/>
  <c r="V367" i="31" s="1"/>
  <c r="X366" i="31"/>
  <c r="I366" i="31"/>
  <c r="J366" i="31" s="1"/>
  <c r="V366" i="31" s="1"/>
  <c r="X364" i="31"/>
  <c r="I364" i="31"/>
  <c r="J364" i="31" s="1"/>
  <c r="V364" i="31" s="1"/>
  <c r="X356" i="31"/>
  <c r="I356" i="31"/>
  <c r="J356" i="31" s="1"/>
  <c r="V356" i="31" s="1"/>
  <c r="I350" i="31"/>
  <c r="J350" i="31" s="1"/>
  <c r="V350" i="31" s="1"/>
  <c r="I352" i="31"/>
  <c r="J352" i="31" s="1"/>
  <c r="V352" i="31" s="1"/>
  <c r="X360" i="31"/>
  <c r="I360" i="31"/>
  <c r="J360" i="31" s="1"/>
  <c r="V360" i="31" s="1"/>
  <c r="I354" i="31"/>
  <c r="J354" i="31" s="1"/>
  <c r="V354" i="31" s="1"/>
  <c r="X358" i="31"/>
  <c r="I358" i="31"/>
  <c r="J358" i="31" s="1"/>
  <c r="V358" i="31" s="1"/>
  <c r="I359" i="31"/>
  <c r="J359" i="31" s="1"/>
  <c r="V359" i="31" s="1"/>
  <c r="I351" i="31"/>
  <c r="J351" i="31" s="1"/>
  <c r="V351" i="31" s="1"/>
  <c r="I357" i="31"/>
  <c r="J357" i="31" s="1"/>
  <c r="V357" i="31" s="1"/>
  <c r="I349" i="31"/>
  <c r="J349" i="31" s="1"/>
  <c r="V349" i="31" s="1"/>
  <c r="I355" i="31"/>
  <c r="J355" i="31" s="1"/>
  <c r="V355" i="31" s="1"/>
  <c r="I353" i="31"/>
  <c r="J353" i="31" s="1"/>
  <c r="V353" i="31" s="1"/>
  <c r="I346" i="31"/>
  <c r="J346" i="31" s="1"/>
  <c r="V346" i="31" s="1"/>
  <c r="I343" i="31"/>
  <c r="J343" i="31" s="1"/>
  <c r="V343" i="31" s="1"/>
  <c r="X342" i="31"/>
  <c r="I342" i="31"/>
  <c r="J342" i="31" s="1"/>
  <c r="V342" i="31" s="1"/>
  <c r="I341" i="31"/>
  <c r="J341" i="31" s="1"/>
  <c r="V341" i="31" s="1"/>
  <c r="I345" i="31"/>
  <c r="J345" i="31" s="1"/>
  <c r="V345" i="31" s="1"/>
  <c r="I344" i="31"/>
  <c r="J344" i="31" s="1"/>
  <c r="V344" i="31" s="1"/>
  <c r="I332" i="31"/>
  <c r="J332" i="31" s="1"/>
  <c r="V332" i="31" s="1"/>
  <c r="X333" i="31"/>
  <c r="I333" i="31"/>
  <c r="J333" i="31" s="1"/>
  <c r="V333" i="31" s="1"/>
  <c r="I336" i="31"/>
  <c r="J336" i="31" s="1"/>
  <c r="V336" i="31" s="1"/>
  <c r="I334" i="31"/>
  <c r="J334" i="31" s="1"/>
  <c r="V334" i="31" s="1"/>
  <c r="I330" i="31"/>
  <c r="J330" i="31" s="1"/>
  <c r="V330" i="31" s="1"/>
  <c r="I337" i="31"/>
  <c r="J337" i="31" s="1"/>
  <c r="V337" i="31" s="1"/>
  <c r="X331" i="31"/>
  <c r="I331" i="31"/>
  <c r="J331" i="31" s="1"/>
  <c r="V331" i="31" s="1"/>
  <c r="X335" i="31"/>
  <c r="I335" i="31"/>
  <c r="J335" i="31" s="1"/>
  <c r="V335" i="31" s="1"/>
  <c r="I325" i="31"/>
  <c r="J325" i="31" s="1"/>
  <c r="V325" i="31" s="1"/>
  <c r="X326" i="31"/>
  <c r="I326" i="31"/>
  <c r="J326" i="31" s="1"/>
  <c r="V326" i="31" s="1"/>
  <c r="X322" i="31"/>
  <c r="I322" i="31"/>
  <c r="J322" i="31" s="1"/>
  <c r="V322" i="31" s="1"/>
  <c r="I320" i="31"/>
  <c r="J320" i="31" s="1"/>
  <c r="V320" i="31" s="1"/>
  <c r="I321" i="31"/>
  <c r="J321" i="31" s="1"/>
  <c r="V321" i="31" s="1"/>
  <c r="I319" i="31"/>
  <c r="J319" i="31" s="1"/>
  <c r="V319" i="31" s="1"/>
  <c r="I314" i="31"/>
  <c r="J314" i="31" s="1"/>
  <c r="V314" i="31" s="1"/>
  <c r="I312" i="31"/>
  <c r="J312" i="31" s="1"/>
  <c r="V312" i="31" s="1"/>
  <c r="I310" i="31"/>
  <c r="J310" i="31" s="1"/>
  <c r="V310" i="31" s="1"/>
  <c r="I313" i="31"/>
  <c r="J313" i="31" s="1"/>
  <c r="V313" i="31" s="1"/>
  <c r="I311" i="31"/>
  <c r="J311" i="31" s="1"/>
  <c r="V311" i="31" s="1"/>
  <c r="X315" i="31"/>
  <c r="I315" i="31"/>
  <c r="J315" i="31" s="1"/>
  <c r="V315" i="31" s="1"/>
  <c r="X303" i="31"/>
  <c r="I303" i="31"/>
  <c r="J303" i="31" s="1"/>
  <c r="V303" i="31" s="1"/>
  <c r="I306" i="31"/>
  <c r="J306" i="31" s="1"/>
  <c r="V306" i="31" s="1"/>
  <c r="I304" i="31"/>
  <c r="J304" i="31" s="1"/>
  <c r="V304" i="31" s="1"/>
  <c r="I307" i="31"/>
  <c r="J307" i="31" s="1"/>
  <c r="V307" i="31" s="1"/>
  <c r="I302" i="31"/>
  <c r="J302" i="31" s="1"/>
  <c r="V302" i="31" s="1"/>
  <c r="X301" i="31"/>
  <c r="I301" i="31"/>
  <c r="J301" i="31" s="1"/>
  <c r="V301" i="31" s="1"/>
  <c r="I305" i="31"/>
  <c r="J305" i="31" s="1"/>
  <c r="V305" i="31" s="1"/>
  <c r="I296" i="31"/>
  <c r="J296" i="31" s="1"/>
  <c r="V296" i="31" s="1"/>
  <c r="I290" i="31"/>
  <c r="J290" i="31" s="1"/>
  <c r="V290" i="31" s="1"/>
  <c r="I294" i="31"/>
  <c r="J294" i="31" s="1"/>
  <c r="V294" i="31" s="1"/>
  <c r="I298" i="31"/>
  <c r="J298" i="31" s="1"/>
  <c r="V298" i="31" s="1"/>
  <c r="X297" i="31"/>
  <c r="I297" i="31"/>
  <c r="J297" i="31" s="1"/>
  <c r="V297" i="31" s="1"/>
  <c r="I292" i="31"/>
  <c r="J292" i="31" s="1"/>
  <c r="V292" i="31" s="1"/>
  <c r="I288" i="31"/>
  <c r="J288" i="31" s="1"/>
  <c r="V288" i="31" s="1"/>
  <c r="I295" i="31"/>
  <c r="J295" i="31" s="1"/>
  <c r="V295" i="31" s="1"/>
  <c r="I289" i="31"/>
  <c r="J289" i="31" s="1"/>
  <c r="V289" i="31" s="1"/>
  <c r="I293" i="31"/>
  <c r="J293" i="31" s="1"/>
  <c r="V293" i="31" s="1"/>
  <c r="I291" i="31"/>
  <c r="J291" i="31" s="1"/>
  <c r="V291" i="31" s="1"/>
  <c r="I279" i="31"/>
  <c r="J279" i="31" s="1"/>
  <c r="V279" i="31" s="1"/>
  <c r="X284" i="31"/>
  <c r="I284" i="31"/>
  <c r="J284" i="31" s="1"/>
  <c r="V284" i="31" s="1"/>
  <c r="I281" i="31"/>
  <c r="J281" i="31" s="1"/>
  <c r="V281" i="31" s="1"/>
  <c r="X282" i="31"/>
  <c r="I282" i="31"/>
  <c r="J282" i="31" s="1"/>
  <c r="V282" i="31" s="1"/>
  <c r="I283" i="31"/>
  <c r="J283" i="31" s="1"/>
  <c r="V283" i="31" s="1"/>
  <c r="X280" i="31"/>
  <c r="I280" i="31"/>
  <c r="J280" i="31" s="1"/>
  <c r="V280" i="31" s="1"/>
  <c r="I285" i="31"/>
  <c r="J285" i="31" s="1"/>
  <c r="V285" i="31" s="1"/>
  <c r="I266" i="31"/>
  <c r="J266" i="31" s="1"/>
  <c r="V266" i="31" s="1"/>
  <c r="I273" i="31"/>
  <c r="J273" i="31" s="1"/>
  <c r="V273" i="31" s="1"/>
  <c r="I265" i="31"/>
  <c r="J265" i="31" s="1"/>
  <c r="V265" i="31" s="1"/>
  <c r="I274" i="31"/>
  <c r="J274" i="31" s="1"/>
  <c r="V274" i="31" s="1"/>
  <c r="I268" i="31"/>
  <c r="J268" i="31" s="1"/>
  <c r="V268" i="31" s="1"/>
  <c r="I263" i="31"/>
  <c r="J263" i="31" s="1"/>
  <c r="V263" i="31" s="1"/>
  <c r="I271" i="31"/>
  <c r="J271" i="31" s="1"/>
  <c r="V271" i="31" s="1"/>
  <c r="I272" i="31"/>
  <c r="J272" i="31" s="1"/>
  <c r="V272" i="31" s="1"/>
  <c r="I269" i="31"/>
  <c r="J269" i="31" s="1"/>
  <c r="V269" i="31" s="1"/>
  <c r="I270" i="31"/>
  <c r="J270" i="31" s="1"/>
  <c r="V270" i="31" s="1"/>
  <c r="I267" i="31"/>
  <c r="J267" i="31" s="1"/>
  <c r="V267" i="31" s="1"/>
  <c r="I264" i="31"/>
  <c r="J264" i="31" s="1"/>
  <c r="V264" i="31" s="1"/>
  <c r="I275" i="31"/>
  <c r="J275" i="31" s="1"/>
  <c r="V275" i="31" s="1"/>
  <c r="X259" i="31"/>
  <c r="I259" i="31"/>
  <c r="J259" i="31" s="1"/>
  <c r="V259" i="31" s="1"/>
  <c r="I260" i="31"/>
  <c r="J260" i="31" s="1"/>
  <c r="V260" i="31" s="1"/>
  <c r="I256" i="31"/>
  <c r="J256" i="31" s="1"/>
  <c r="V256" i="31" s="1"/>
  <c r="I257" i="31"/>
  <c r="J257" i="31" s="1"/>
  <c r="V257" i="31" s="1"/>
  <c r="X253" i="31"/>
  <c r="I253" i="31"/>
  <c r="J253" i="31" s="1"/>
  <c r="V253" i="31" s="1"/>
  <c r="I252" i="31"/>
  <c r="J252" i="31" s="1"/>
  <c r="V252" i="31" s="1"/>
  <c r="I255" i="31"/>
  <c r="J255" i="31" s="1"/>
  <c r="V255" i="31" s="1"/>
  <c r="I254" i="31"/>
  <c r="J254" i="31" s="1"/>
  <c r="V254" i="31" s="1"/>
  <c r="I258" i="31"/>
  <c r="J258" i="31" s="1"/>
  <c r="V258" i="31" s="1"/>
  <c r="I251" i="31"/>
  <c r="J251" i="31" s="1"/>
  <c r="V251" i="31" s="1"/>
  <c r="I248" i="31"/>
  <c r="J248" i="31" s="1"/>
  <c r="V248" i="31" s="1"/>
  <c r="I243" i="31"/>
  <c r="J243" i="31" s="1"/>
  <c r="V243" i="31" s="1"/>
  <c r="X245" i="31"/>
  <c r="I245" i="31"/>
  <c r="J245" i="31" s="1"/>
  <c r="V245" i="31" s="1"/>
  <c r="I242" i="31"/>
  <c r="J242" i="31" s="1"/>
  <c r="V242" i="31" s="1"/>
  <c r="I247" i="31"/>
  <c r="J247" i="31" s="1"/>
  <c r="V247" i="31" s="1"/>
  <c r="I246" i="31"/>
  <c r="J246" i="31" s="1"/>
  <c r="V246" i="31" s="1"/>
  <c r="I241" i="31"/>
  <c r="J241" i="31" s="1"/>
  <c r="V241" i="31" s="1"/>
  <c r="I244" i="31"/>
  <c r="J244" i="31" s="1"/>
  <c r="V244" i="31" s="1"/>
  <c r="I233" i="31"/>
  <c r="J233" i="31" s="1"/>
  <c r="V233" i="31" s="1"/>
  <c r="X236" i="31"/>
  <c r="I236" i="31"/>
  <c r="J236" i="31" s="1"/>
  <c r="V236" i="31" s="1"/>
  <c r="I231" i="31"/>
  <c r="J231" i="31" s="1"/>
  <c r="V231" i="31" s="1"/>
  <c r="I237" i="31"/>
  <c r="J237" i="31" s="1"/>
  <c r="V237" i="31" s="1"/>
  <c r="X230" i="31"/>
  <c r="I230" i="31"/>
  <c r="J230" i="31" s="1"/>
  <c r="V230" i="31" s="1"/>
  <c r="I235" i="31"/>
  <c r="J235" i="31" s="1"/>
  <c r="V235" i="31" s="1"/>
  <c r="X234" i="31"/>
  <c r="I234" i="31"/>
  <c r="J234" i="31" s="1"/>
  <c r="V234" i="31" s="1"/>
  <c r="I238" i="31"/>
  <c r="J238" i="31" s="1"/>
  <c r="V238" i="31" s="1"/>
  <c r="X232" i="31"/>
  <c r="I232" i="31"/>
  <c r="J232" i="31" s="1"/>
  <c r="V232" i="31" s="1"/>
  <c r="I223" i="31"/>
  <c r="J223" i="31" s="1"/>
  <c r="V223" i="31" s="1"/>
  <c r="X226" i="31"/>
  <c r="I226" i="31"/>
  <c r="J226" i="31" s="1"/>
  <c r="V226" i="31" s="1"/>
  <c r="I225" i="31"/>
  <c r="J225" i="31" s="1"/>
  <c r="V225" i="31" s="1"/>
  <c r="X224" i="31"/>
  <c r="I224" i="31"/>
  <c r="J224" i="31" s="1"/>
  <c r="V224" i="31" s="1"/>
  <c r="I227" i="31"/>
  <c r="J227" i="31" s="1"/>
  <c r="V227" i="31" s="1"/>
  <c r="X218" i="31"/>
  <c r="I218" i="31"/>
  <c r="J218" i="31" s="1"/>
  <c r="V218" i="31" s="1"/>
  <c r="I219" i="31"/>
  <c r="J219" i="31" s="1"/>
  <c r="V219" i="31" s="1"/>
  <c r="I220" i="31"/>
  <c r="J220" i="31" s="1"/>
  <c r="V220" i="31" s="1"/>
  <c r="I214" i="31"/>
  <c r="J214" i="31" s="1"/>
  <c r="V214" i="31" s="1"/>
  <c r="I215" i="31"/>
  <c r="J215" i="31" s="1"/>
  <c r="V215" i="31" s="1"/>
  <c r="X213" i="31"/>
  <c r="I213" i="31"/>
  <c r="J213" i="31" s="1"/>
  <c r="V213" i="31" s="1"/>
  <c r="I195" i="31"/>
  <c r="J195" i="31" s="1"/>
  <c r="V195" i="31" s="1"/>
  <c r="X201" i="31"/>
  <c r="I201" i="31"/>
  <c r="J201" i="31" s="1"/>
  <c r="V201" i="31" s="1"/>
  <c r="I203" i="31"/>
  <c r="J203" i="31" s="1"/>
  <c r="V203" i="31" s="1"/>
  <c r="I202" i="31"/>
  <c r="J202" i="31" s="1"/>
  <c r="V202" i="31" s="1"/>
  <c r="I208" i="31"/>
  <c r="J208" i="31" s="1"/>
  <c r="V208" i="31" s="1"/>
  <c r="I200" i="31"/>
  <c r="J200" i="31" s="1"/>
  <c r="V200" i="31" s="1"/>
  <c r="I207" i="31"/>
  <c r="J207" i="31" s="1"/>
  <c r="V207" i="31" s="1"/>
  <c r="X194" i="31"/>
  <c r="I194" i="31"/>
  <c r="J194" i="31" s="1"/>
  <c r="V194" i="31" s="1"/>
  <c r="X197" i="31"/>
  <c r="I197" i="31"/>
  <c r="J197" i="31" s="1"/>
  <c r="V197" i="31" s="1"/>
  <c r="X205" i="31"/>
  <c r="I205" i="31"/>
  <c r="J205" i="31" s="1"/>
  <c r="V205" i="31" s="1"/>
  <c r="I199" i="31"/>
  <c r="J199" i="31" s="1"/>
  <c r="V199" i="31" s="1"/>
  <c r="X206" i="31"/>
  <c r="I206" i="31"/>
  <c r="J206" i="31" s="1"/>
  <c r="V206" i="31" s="1"/>
  <c r="I198" i="31"/>
  <c r="J198" i="31" s="1"/>
  <c r="V198" i="31" s="1"/>
  <c r="I210" i="31"/>
  <c r="J210" i="31" s="1"/>
  <c r="I196" i="31"/>
  <c r="J196" i="31" s="1"/>
  <c r="V196" i="31" s="1"/>
  <c r="I204" i="31"/>
  <c r="J204" i="31" s="1"/>
  <c r="V204" i="31" s="1"/>
  <c r="I189" i="31"/>
  <c r="J189" i="31" s="1"/>
  <c r="V189" i="31" s="1"/>
  <c r="X188" i="31"/>
  <c r="I188" i="31"/>
  <c r="J188" i="31" s="1"/>
  <c r="V188" i="31" s="1"/>
  <c r="I187" i="31"/>
  <c r="J187" i="31" s="1"/>
  <c r="V187" i="31" s="1"/>
  <c r="I191" i="31"/>
  <c r="J191" i="31" s="1"/>
  <c r="V191" i="31" s="1"/>
  <c r="X190" i="31"/>
  <c r="I190" i="31"/>
  <c r="J190" i="31" s="1"/>
  <c r="V190" i="31" s="1"/>
  <c r="I182" i="31"/>
  <c r="J182" i="31" s="1"/>
  <c r="V182" i="31" s="1"/>
  <c r="I178" i="31"/>
  <c r="J178" i="31" s="1"/>
  <c r="V178" i="31" s="1"/>
  <c r="X179" i="31"/>
  <c r="I179" i="31"/>
  <c r="J179" i="31" s="1"/>
  <c r="V179" i="31" s="1"/>
  <c r="I181" i="31"/>
  <c r="J181" i="31" s="1"/>
  <c r="V181" i="31" s="1"/>
  <c r="I180" i="31"/>
  <c r="J180" i="31" s="1"/>
  <c r="V180" i="31" s="1"/>
  <c r="X183" i="31"/>
  <c r="I183" i="31"/>
  <c r="J183" i="31" s="1"/>
  <c r="V183" i="31" s="1"/>
  <c r="I184" i="31"/>
  <c r="J184" i="31" s="1"/>
  <c r="V184" i="31" s="1"/>
  <c r="L390" i="28"/>
  <c r="I47" i="23"/>
  <c r="J38" i="23"/>
  <c r="J39" i="23"/>
  <c r="AF319" i="25"/>
  <c r="E48" i="23" s="1"/>
  <c r="R45" i="64" s="1"/>
  <c r="X199" i="31"/>
  <c r="N221" i="31"/>
  <c r="X215" i="31"/>
  <c r="AF330" i="25"/>
  <c r="E50" i="23" s="1"/>
  <c r="R47" i="64" s="1"/>
  <c r="AF223" i="25"/>
  <c r="E39" i="23" s="1"/>
  <c r="AF218" i="25"/>
  <c r="E38" i="23" s="1"/>
  <c r="R35" i="64" s="1"/>
  <c r="J36" i="23"/>
  <c r="T278" i="28"/>
  <c r="N276" i="31"/>
  <c r="X255" i="31"/>
  <c r="X313" i="31"/>
  <c r="J50" i="23"/>
  <c r="I39" i="23"/>
  <c r="X344" i="31"/>
  <c r="AF325" i="25"/>
  <c r="E49" i="23" s="1"/>
  <c r="R46" i="64" s="1"/>
  <c r="X291" i="31"/>
  <c r="AF279" i="25"/>
  <c r="E44" i="23" s="1"/>
  <c r="Y277" i="31"/>
  <c r="J47" i="23"/>
  <c r="L50" i="51"/>
  <c r="AF263" i="25"/>
  <c r="E43" i="23" s="1"/>
  <c r="R40" i="64" s="1"/>
  <c r="AF187" i="25"/>
  <c r="N239" i="31"/>
  <c r="AF288" i="25"/>
  <c r="E45" i="23" s="1"/>
  <c r="R42" i="64" s="1"/>
  <c r="J43" i="23"/>
  <c r="AF379" i="25"/>
  <c r="E55" i="23" s="1"/>
  <c r="R52" i="64" s="1"/>
  <c r="I44" i="23"/>
  <c r="I42" i="23"/>
  <c r="AF385" i="25"/>
  <c r="E56" i="23" s="1"/>
  <c r="R53" i="64" s="1"/>
  <c r="I50" i="23"/>
  <c r="I41" i="23"/>
  <c r="J37" i="23"/>
  <c r="J56" i="23"/>
  <c r="AF230" i="25"/>
  <c r="E40" i="23" s="1"/>
  <c r="R37" i="64" s="1"/>
  <c r="J49" i="23"/>
  <c r="J44" i="23"/>
  <c r="X337" i="31"/>
  <c r="I51" i="23"/>
  <c r="J45" i="23"/>
  <c r="J42" i="23"/>
  <c r="J46" i="23"/>
  <c r="J52" i="23"/>
  <c r="J51" i="23"/>
  <c r="J41" i="23"/>
  <c r="J40" i="23"/>
  <c r="T379" i="28"/>
  <c r="I52" i="23"/>
  <c r="I49" i="23"/>
  <c r="I56" i="23"/>
  <c r="I40" i="23"/>
  <c r="X247" i="31"/>
  <c r="X203" i="31"/>
  <c r="I55" i="23"/>
  <c r="I37" i="23"/>
  <c r="I43" i="23"/>
  <c r="J55" i="23"/>
  <c r="J48" i="23"/>
  <c r="I48" i="23"/>
  <c r="I46" i="23"/>
  <c r="J54" i="23"/>
  <c r="I54" i="23"/>
  <c r="I38" i="23"/>
  <c r="N347" i="31"/>
  <c r="AF349" i="25"/>
  <c r="E52" i="23" s="1"/>
  <c r="R49" i="64" s="1"/>
  <c r="X181" i="31"/>
  <c r="J35" i="23"/>
  <c r="AF301" i="25"/>
  <c r="E46" i="23" s="1"/>
  <c r="R43" i="64" s="1"/>
  <c r="AF251" i="25"/>
  <c r="E42" i="23" s="1"/>
  <c r="R39" i="64" s="1"/>
  <c r="AF373" i="25"/>
  <c r="E54" i="23" s="1"/>
  <c r="R51" i="64" s="1"/>
  <c r="AF194" i="25"/>
  <c r="Y211" i="31"/>
  <c r="I36" i="23"/>
  <c r="X293" i="31"/>
  <c r="X257" i="31"/>
  <c r="X320" i="31"/>
  <c r="X220" i="31"/>
  <c r="X350" i="31"/>
  <c r="X295" i="31"/>
  <c r="X305" i="31"/>
  <c r="X352" i="31"/>
  <c r="N192" i="31"/>
  <c r="N317" i="31"/>
  <c r="X238" i="31"/>
  <c r="X251" i="31"/>
  <c r="X346" i="31"/>
  <c r="N383" i="31"/>
  <c r="X263" i="31"/>
  <c r="X285" i="31"/>
  <c r="X311" i="31"/>
  <c r="Y361" i="31"/>
  <c r="Y249" i="31"/>
  <c r="X241" i="31"/>
  <c r="X289" i="31"/>
  <c r="X307" i="31"/>
  <c r="X370" i="31"/>
  <c r="Y216" i="31"/>
  <c r="X243" i="31"/>
  <c r="Y286" i="31"/>
  <c r="N377" i="31"/>
  <c r="N339" i="31"/>
  <c r="Y261" i="31"/>
  <c r="N185" i="31"/>
  <c r="N371" i="31"/>
  <c r="N228" i="31"/>
  <c r="N299" i="31"/>
  <c r="Y308" i="31"/>
  <c r="N328" i="31"/>
  <c r="N323" i="31"/>
  <c r="C45" i="23"/>
  <c r="K48" i="51" s="1"/>
  <c r="C48" i="51" s="1"/>
  <c r="J53" i="23"/>
  <c r="I53" i="23"/>
  <c r="I35" i="23"/>
  <c r="X354" i="31"/>
  <c r="AF363" i="25"/>
  <c r="E53" i="23" s="1"/>
  <c r="R50" i="64" s="1"/>
  <c r="AF310" i="25"/>
  <c r="E47" i="23" s="1"/>
  <c r="R44" i="64" s="1"/>
  <c r="AF241" i="25"/>
  <c r="E41" i="23" s="1"/>
  <c r="R38" i="64" s="1"/>
  <c r="X182" i="31"/>
  <c r="X198" i="31"/>
  <c r="X202" i="31"/>
  <c r="X208" i="31"/>
  <c r="X214" i="31"/>
  <c r="X223" i="31"/>
  <c r="X225" i="31"/>
  <c r="X227" i="31"/>
  <c r="X233" i="31"/>
  <c r="X235" i="31"/>
  <c r="X254" i="31"/>
  <c r="X258" i="31"/>
  <c r="X260" i="31"/>
  <c r="X279" i="31"/>
  <c r="X283" i="31"/>
  <c r="X292" i="31"/>
  <c r="X319" i="31"/>
  <c r="X336" i="31"/>
  <c r="X345" i="31"/>
  <c r="X359" i="31"/>
  <c r="X375" i="31"/>
  <c r="Y347" i="31"/>
  <c r="N361" i="31"/>
  <c r="N277" i="31"/>
  <c r="Y377" i="31"/>
  <c r="X178" i="31"/>
  <c r="X180" i="31"/>
  <c r="X195" i="31"/>
  <c r="N216" i="31"/>
  <c r="X242" i="31"/>
  <c r="X244" i="31"/>
  <c r="X256" i="31"/>
  <c r="N286" i="31"/>
  <c r="X288" i="31"/>
  <c r="X302" i="31"/>
  <c r="X306" i="31"/>
  <c r="X312" i="31"/>
  <c r="X343" i="31"/>
  <c r="X353" i="31"/>
  <c r="X380" i="31"/>
  <c r="N249" i="31"/>
  <c r="Y339" i="31"/>
  <c r="X184" i="31"/>
  <c r="X252" i="31"/>
  <c r="X296" i="31"/>
  <c r="X314" i="31"/>
  <c r="X321" i="31"/>
  <c r="X332" i="31"/>
  <c r="X334" i="31"/>
  <c r="X351" i="31"/>
  <c r="X357" i="31"/>
  <c r="X369" i="31"/>
  <c r="Y317" i="31"/>
  <c r="Y328" i="31"/>
  <c r="N308" i="31"/>
  <c r="Y299" i="31"/>
  <c r="X187" i="31"/>
  <c r="X189" i="31"/>
  <c r="X191" i="31"/>
  <c r="X196" i="31"/>
  <c r="X200" i="31"/>
  <c r="X204" i="31"/>
  <c r="X207" i="31"/>
  <c r="X219" i="31"/>
  <c r="X231" i="31"/>
  <c r="X237" i="31"/>
  <c r="X246" i="31"/>
  <c r="X248" i="31"/>
  <c r="X281" i="31"/>
  <c r="X290" i="31"/>
  <c r="X294" i="31"/>
  <c r="X298" i="31"/>
  <c r="X304" i="31"/>
  <c r="X310" i="31"/>
  <c r="X325" i="31"/>
  <c r="X330" i="31"/>
  <c r="X341" i="31"/>
  <c r="X349" i="31"/>
  <c r="X355" i="31"/>
  <c r="X363" i="31"/>
  <c r="X365" i="31"/>
  <c r="X367" i="31"/>
  <c r="X373" i="31"/>
  <c r="Y323" i="31"/>
  <c r="Y383" i="31"/>
  <c r="N211" i="31"/>
  <c r="Y185" i="31"/>
  <c r="Y192" i="31"/>
  <c r="Y221" i="31"/>
  <c r="Y228" i="31"/>
  <c r="N261" i="31"/>
  <c r="Y371" i="31"/>
  <c r="Y239" i="31"/>
  <c r="Q386" i="28"/>
  <c r="AO203" i="28" s="1"/>
  <c r="I15" i="52"/>
  <c r="I16" i="52"/>
  <c r="I17" i="52"/>
  <c r="I18" i="52"/>
  <c r="N152" i="30"/>
  <c r="N151" i="30"/>
  <c r="N150" i="30"/>
  <c r="AA152" i="25"/>
  <c r="F25" i="23" s="1"/>
  <c r="F83" i="23" s="1"/>
  <c r="S70" i="23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7" i="16"/>
  <c r="G84" i="59"/>
  <c r="E84" i="59"/>
  <c r="G83" i="59"/>
  <c r="E83" i="59"/>
  <c r="G82" i="59"/>
  <c r="E82" i="59"/>
  <c r="G81" i="59"/>
  <c r="E81" i="59"/>
  <c r="G80" i="59"/>
  <c r="E80" i="59"/>
  <c r="G79" i="59"/>
  <c r="E79" i="59"/>
  <c r="G78" i="59"/>
  <c r="E78" i="59"/>
  <c r="G77" i="59"/>
  <c r="E77" i="59"/>
  <c r="G76" i="59"/>
  <c r="E76" i="59"/>
  <c r="G75" i="59"/>
  <c r="E75" i="59"/>
  <c r="G74" i="59"/>
  <c r="E74" i="59"/>
  <c r="G73" i="59"/>
  <c r="E73" i="59"/>
  <c r="G72" i="59"/>
  <c r="E72" i="59"/>
  <c r="G71" i="59"/>
  <c r="E71" i="59"/>
  <c r="G70" i="59"/>
  <c r="E70" i="59"/>
  <c r="G69" i="59"/>
  <c r="E69" i="59"/>
  <c r="G68" i="59"/>
  <c r="E68" i="59"/>
  <c r="G67" i="59"/>
  <c r="E67" i="59"/>
  <c r="G66" i="59"/>
  <c r="E66" i="59"/>
  <c r="G65" i="59"/>
  <c r="E65" i="59"/>
  <c r="G64" i="59"/>
  <c r="E64" i="59"/>
  <c r="G63" i="59"/>
  <c r="E63" i="59"/>
  <c r="G57" i="59"/>
  <c r="E57" i="59"/>
  <c r="H56" i="59"/>
  <c r="H55" i="59"/>
  <c r="I55" i="59" s="1"/>
  <c r="H54" i="59"/>
  <c r="I54" i="59" s="1"/>
  <c r="H53" i="59"/>
  <c r="I53" i="59" s="1"/>
  <c r="H52" i="59"/>
  <c r="H51" i="59"/>
  <c r="I51" i="59" s="1"/>
  <c r="H50" i="59"/>
  <c r="I50" i="59" s="1"/>
  <c r="H49" i="59"/>
  <c r="I49" i="59" s="1"/>
  <c r="H48" i="59"/>
  <c r="I48" i="59" s="1"/>
  <c r="H47" i="59"/>
  <c r="I47" i="59" s="1"/>
  <c r="H46" i="59"/>
  <c r="I46" i="59" s="1"/>
  <c r="H45" i="59"/>
  <c r="I45" i="59" s="1"/>
  <c r="H44" i="59"/>
  <c r="I44" i="59" s="1"/>
  <c r="H43" i="59"/>
  <c r="I43" i="59" s="1"/>
  <c r="H42" i="59"/>
  <c r="I42" i="59" s="1"/>
  <c r="H41" i="59"/>
  <c r="I41" i="59" s="1"/>
  <c r="H40" i="59"/>
  <c r="I40" i="59" s="1"/>
  <c r="H39" i="59"/>
  <c r="I39" i="59" s="1"/>
  <c r="H38" i="59"/>
  <c r="I38" i="59" s="1"/>
  <c r="H37" i="59"/>
  <c r="I37" i="59" s="1"/>
  <c r="H36" i="59"/>
  <c r="I36" i="59" s="1"/>
  <c r="H35" i="59"/>
  <c r="S30" i="59"/>
  <c r="U27" i="59"/>
  <c r="R27" i="59"/>
  <c r="Q27" i="59"/>
  <c r="G27" i="59"/>
  <c r="E27" i="59"/>
  <c r="T27" i="59" s="1"/>
  <c r="U26" i="59"/>
  <c r="X26" i="59" s="1"/>
  <c r="T26" i="59"/>
  <c r="W26" i="59" s="1"/>
  <c r="S26" i="59"/>
  <c r="H26" i="59"/>
  <c r="I26" i="59" s="1"/>
  <c r="U25" i="59"/>
  <c r="X25" i="59" s="1"/>
  <c r="T25" i="59"/>
  <c r="W25" i="59" s="1"/>
  <c r="S25" i="59"/>
  <c r="H25" i="59"/>
  <c r="U24" i="59"/>
  <c r="X24" i="59" s="1"/>
  <c r="T24" i="59"/>
  <c r="W24" i="59" s="1"/>
  <c r="S24" i="59"/>
  <c r="H24" i="59"/>
  <c r="I24" i="59" s="1"/>
  <c r="U23" i="59"/>
  <c r="X23" i="59" s="1"/>
  <c r="T23" i="59"/>
  <c r="S23" i="59"/>
  <c r="H23" i="59"/>
  <c r="U22" i="59"/>
  <c r="X22" i="59" s="1"/>
  <c r="T22" i="59"/>
  <c r="W22" i="59" s="1"/>
  <c r="S22" i="59"/>
  <c r="H22" i="59"/>
  <c r="I22" i="59" s="1"/>
  <c r="U21" i="59"/>
  <c r="X21" i="59" s="1"/>
  <c r="T21" i="59"/>
  <c r="W21" i="59" s="1"/>
  <c r="S21" i="59"/>
  <c r="H21" i="59"/>
  <c r="U20" i="59"/>
  <c r="X20" i="59" s="1"/>
  <c r="T20" i="59"/>
  <c r="W20" i="59" s="1"/>
  <c r="S20" i="59"/>
  <c r="H20" i="59"/>
  <c r="U19" i="59"/>
  <c r="X19" i="59" s="1"/>
  <c r="T19" i="59"/>
  <c r="S19" i="59"/>
  <c r="H19" i="59"/>
  <c r="I19" i="59" s="1"/>
  <c r="U18" i="59"/>
  <c r="X18" i="59" s="1"/>
  <c r="T18" i="59"/>
  <c r="W18" i="59" s="1"/>
  <c r="S18" i="59"/>
  <c r="H18" i="59"/>
  <c r="U17" i="59"/>
  <c r="X17" i="59" s="1"/>
  <c r="T17" i="59"/>
  <c r="W17" i="59" s="1"/>
  <c r="S17" i="59"/>
  <c r="H17" i="59"/>
  <c r="U16" i="59"/>
  <c r="X16" i="59" s="1"/>
  <c r="T16" i="59"/>
  <c r="W16" i="59" s="1"/>
  <c r="S16" i="59"/>
  <c r="H16" i="59"/>
  <c r="I16" i="59" s="1"/>
  <c r="U15" i="59"/>
  <c r="X15" i="59" s="1"/>
  <c r="T15" i="59"/>
  <c r="S15" i="59"/>
  <c r="H15" i="59"/>
  <c r="U14" i="59"/>
  <c r="X14" i="59" s="1"/>
  <c r="T14" i="59"/>
  <c r="W14" i="59" s="1"/>
  <c r="S14" i="59"/>
  <c r="H14" i="59"/>
  <c r="U13" i="59"/>
  <c r="X13" i="59" s="1"/>
  <c r="T13" i="59"/>
  <c r="W13" i="59" s="1"/>
  <c r="S13" i="59"/>
  <c r="H13" i="59"/>
  <c r="U12" i="59"/>
  <c r="X12" i="59" s="1"/>
  <c r="W12" i="59"/>
  <c r="S12" i="59"/>
  <c r="H12" i="59"/>
  <c r="I12" i="59" s="1"/>
  <c r="U11" i="59"/>
  <c r="X11" i="59" s="1"/>
  <c r="T11" i="59"/>
  <c r="S11" i="59"/>
  <c r="I11" i="59"/>
  <c r="U10" i="59"/>
  <c r="X10" i="59" s="1"/>
  <c r="T10" i="59"/>
  <c r="W10" i="59" s="1"/>
  <c r="S10" i="59"/>
  <c r="H10" i="59"/>
  <c r="U9" i="59"/>
  <c r="X9" i="59" s="1"/>
  <c r="T9" i="59"/>
  <c r="W9" i="59" s="1"/>
  <c r="S9" i="59"/>
  <c r="H9" i="59"/>
  <c r="U8" i="59"/>
  <c r="X8" i="59" s="1"/>
  <c r="T8" i="59"/>
  <c r="W8" i="59" s="1"/>
  <c r="S8" i="59"/>
  <c r="H8" i="59"/>
  <c r="I8" i="59" s="1"/>
  <c r="U7" i="59"/>
  <c r="X7" i="59" s="1"/>
  <c r="T7" i="59"/>
  <c r="S7" i="59"/>
  <c r="U6" i="59"/>
  <c r="X6" i="59" s="1"/>
  <c r="T6" i="59"/>
  <c r="W6" i="59" s="1"/>
  <c r="S6" i="59"/>
  <c r="H6" i="59"/>
  <c r="I6" i="59" s="1"/>
  <c r="U5" i="59"/>
  <c r="X5" i="59" s="1"/>
  <c r="H63" i="59"/>
  <c r="U274" i="31" l="1"/>
  <c r="U268" i="31"/>
  <c r="U269" i="31"/>
  <c r="U267" i="31"/>
  <c r="U264" i="31"/>
  <c r="U273" i="31"/>
  <c r="X276" i="31"/>
  <c r="U271" i="31"/>
  <c r="U272" i="31"/>
  <c r="U270" i="31"/>
  <c r="U275" i="31"/>
  <c r="U265" i="31"/>
  <c r="U266" i="31"/>
  <c r="V210" i="31"/>
  <c r="U210" i="31"/>
  <c r="E36" i="23"/>
  <c r="R33" i="64" s="1"/>
  <c r="E35" i="23"/>
  <c r="R32" i="64" s="1"/>
  <c r="U373" i="31"/>
  <c r="V373" i="31"/>
  <c r="BK58" i="25"/>
  <c r="M28" i="16"/>
  <c r="G28" i="16"/>
  <c r="M24" i="16"/>
  <c r="G24" i="16"/>
  <c r="M20" i="16"/>
  <c r="G20" i="16"/>
  <c r="M16" i="16"/>
  <c r="G16" i="16"/>
  <c r="M12" i="16"/>
  <c r="G12" i="16"/>
  <c r="M8" i="16"/>
  <c r="G8" i="16"/>
  <c r="M7" i="16"/>
  <c r="G7" i="16"/>
  <c r="M25" i="16"/>
  <c r="G25" i="16"/>
  <c r="M21" i="16"/>
  <c r="G21" i="16"/>
  <c r="M17" i="16"/>
  <c r="G17" i="16"/>
  <c r="M13" i="16"/>
  <c r="G13" i="16"/>
  <c r="M9" i="16"/>
  <c r="G9" i="16"/>
  <c r="G26" i="16"/>
  <c r="M26" i="16"/>
  <c r="G22" i="16"/>
  <c r="M22" i="16"/>
  <c r="G18" i="16"/>
  <c r="M18" i="16"/>
  <c r="G14" i="16"/>
  <c r="M14" i="16"/>
  <c r="G10" i="16"/>
  <c r="M10" i="16"/>
  <c r="G27" i="16"/>
  <c r="M27" i="16"/>
  <c r="G23" i="16"/>
  <c r="M23" i="16"/>
  <c r="G19" i="16"/>
  <c r="M19" i="16"/>
  <c r="G15" i="16"/>
  <c r="M15" i="16"/>
  <c r="G11" i="16"/>
  <c r="M11" i="16"/>
  <c r="F26" i="16"/>
  <c r="L26" i="16"/>
  <c r="F22" i="16"/>
  <c r="L22" i="16"/>
  <c r="F18" i="16"/>
  <c r="L18" i="16"/>
  <c r="F14" i="16"/>
  <c r="L14" i="16"/>
  <c r="F10" i="16"/>
  <c r="L10" i="16"/>
  <c r="L27" i="16"/>
  <c r="F27" i="16"/>
  <c r="L23" i="16"/>
  <c r="F23" i="16"/>
  <c r="L19" i="16"/>
  <c r="F19" i="16"/>
  <c r="L15" i="16"/>
  <c r="F15" i="16"/>
  <c r="L11" i="16"/>
  <c r="F11" i="16"/>
  <c r="L28" i="16"/>
  <c r="F28" i="16"/>
  <c r="L24" i="16"/>
  <c r="F24" i="16"/>
  <c r="L20" i="16"/>
  <c r="F20" i="16"/>
  <c r="L16" i="16"/>
  <c r="F16" i="16"/>
  <c r="L12" i="16"/>
  <c r="F12" i="16"/>
  <c r="L8" i="16"/>
  <c r="F8" i="16"/>
  <c r="L7" i="16"/>
  <c r="F7" i="16"/>
  <c r="F25" i="16"/>
  <c r="L25" i="16"/>
  <c r="F21" i="16"/>
  <c r="L21" i="16"/>
  <c r="F17" i="16"/>
  <c r="L17" i="16"/>
  <c r="F13" i="16"/>
  <c r="L13" i="16"/>
  <c r="F9" i="16"/>
  <c r="L9" i="16"/>
  <c r="U201" i="31"/>
  <c r="U382" i="31"/>
  <c r="U379" i="31"/>
  <c r="U380" i="31"/>
  <c r="U375" i="31"/>
  <c r="U374" i="31"/>
  <c r="U376" i="31"/>
  <c r="U367" i="31"/>
  <c r="U365" i="31"/>
  <c r="U369" i="31"/>
  <c r="U368" i="31"/>
  <c r="U363" i="31"/>
  <c r="U364" i="31"/>
  <c r="U366" i="31"/>
  <c r="U370" i="31"/>
  <c r="U351" i="31"/>
  <c r="U354" i="31"/>
  <c r="U353" i="31"/>
  <c r="U349" i="31"/>
  <c r="U360" i="31"/>
  <c r="U356" i="31"/>
  <c r="U355" i="31"/>
  <c r="U359" i="31"/>
  <c r="U350" i="31"/>
  <c r="U358" i="31"/>
  <c r="U357" i="31"/>
  <c r="U352" i="31"/>
  <c r="U344" i="31"/>
  <c r="U341" i="31"/>
  <c r="U343" i="31"/>
  <c r="U345" i="31"/>
  <c r="U342" i="31"/>
  <c r="U346" i="31"/>
  <c r="U335" i="31"/>
  <c r="U337" i="31"/>
  <c r="U332" i="31"/>
  <c r="U334" i="31"/>
  <c r="U333" i="31"/>
  <c r="U336" i="31"/>
  <c r="U331" i="31"/>
  <c r="U330" i="31"/>
  <c r="U325" i="31"/>
  <c r="U326" i="31"/>
  <c r="U320" i="31"/>
  <c r="U321" i="31"/>
  <c r="U319" i="31"/>
  <c r="U322" i="31"/>
  <c r="U315" i="31"/>
  <c r="U312" i="31"/>
  <c r="U310" i="31"/>
  <c r="U314" i="31"/>
  <c r="U311" i="31"/>
  <c r="U313" i="31"/>
  <c r="U307" i="31"/>
  <c r="U306" i="31"/>
  <c r="U304" i="31"/>
  <c r="U301" i="31"/>
  <c r="U303" i="31"/>
  <c r="U302" i="31"/>
  <c r="U305" i="31"/>
  <c r="U295" i="31"/>
  <c r="U292" i="31"/>
  <c r="U296" i="31"/>
  <c r="U290" i="31"/>
  <c r="U291" i="31"/>
  <c r="U288" i="31"/>
  <c r="U294" i="31"/>
  <c r="U289" i="31"/>
  <c r="U297" i="31"/>
  <c r="U298" i="31"/>
  <c r="U293" i="31"/>
  <c r="U279" i="31"/>
  <c r="U283" i="31"/>
  <c r="U282" i="31"/>
  <c r="U280" i="31"/>
  <c r="U284" i="31"/>
  <c r="U281" i="31"/>
  <c r="U285" i="31"/>
  <c r="U263" i="31"/>
  <c r="U257" i="31"/>
  <c r="U256" i="31"/>
  <c r="U251" i="31"/>
  <c r="U252" i="31"/>
  <c r="U259" i="31"/>
  <c r="U255" i="31"/>
  <c r="U254" i="31"/>
  <c r="U253" i="31"/>
  <c r="U258" i="31"/>
  <c r="U260" i="31"/>
  <c r="U245" i="31"/>
  <c r="U242" i="31"/>
  <c r="U244" i="31"/>
  <c r="U241" i="31"/>
  <c r="U246" i="31"/>
  <c r="U243" i="31"/>
  <c r="U248" i="31"/>
  <c r="U247" i="31"/>
  <c r="U230" i="31"/>
  <c r="U238" i="31"/>
  <c r="U232" i="31"/>
  <c r="U237" i="31"/>
  <c r="U236" i="31"/>
  <c r="U231" i="31"/>
  <c r="U234" i="31"/>
  <c r="U235" i="31"/>
  <c r="U233" i="31"/>
  <c r="U226" i="31"/>
  <c r="U225" i="31"/>
  <c r="U224" i="31"/>
  <c r="U223" i="31"/>
  <c r="U227" i="31"/>
  <c r="U219" i="31"/>
  <c r="U220" i="31"/>
  <c r="U218" i="31"/>
  <c r="U214" i="31"/>
  <c r="U215" i="31"/>
  <c r="U213" i="31"/>
  <c r="U203" i="31"/>
  <c r="U206" i="31"/>
  <c r="U200" i="31"/>
  <c r="U196" i="31"/>
  <c r="U207" i="31"/>
  <c r="U194" i="31"/>
  <c r="U195" i="31"/>
  <c r="U204" i="31"/>
  <c r="U198" i="31"/>
  <c r="U199" i="31"/>
  <c r="U202" i="31"/>
  <c r="U197" i="31"/>
  <c r="U208" i="31"/>
  <c r="U205" i="31"/>
  <c r="U190" i="31"/>
  <c r="U187" i="31"/>
  <c r="U191" i="31"/>
  <c r="U188" i="31"/>
  <c r="U189" i="31"/>
  <c r="U183" i="31"/>
  <c r="U184" i="31"/>
  <c r="U181" i="31"/>
  <c r="U182" i="31"/>
  <c r="U180" i="31"/>
  <c r="U178" i="31"/>
  <c r="U179" i="31"/>
  <c r="AO202" i="28"/>
  <c r="H75" i="59"/>
  <c r="H83" i="59"/>
  <c r="I276" i="31"/>
  <c r="J276" i="31" s="1"/>
  <c r="V276" i="31" s="1"/>
  <c r="K44" i="23"/>
  <c r="Q41" i="64" s="1"/>
  <c r="R41" i="64"/>
  <c r="K39" i="23"/>
  <c r="Q36" i="64" s="1"/>
  <c r="R36" i="64"/>
  <c r="X185" i="31"/>
  <c r="I185" i="31"/>
  <c r="J185" i="31" s="1"/>
  <c r="V185" i="31" s="1"/>
  <c r="I383" i="31"/>
  <c r="J383" i="31" s="1"/>
  <c r="V383" i="31" s="1"/>
  <c r="I377" i="31"/>
  <c r="J377" i="31" s="1"/>
  <c r="V377" i="31" s="1"/>
  <c r="I371" i="31"/>
  <c r="J371" i="31" s="1"/>
  <c r="V371" i="31" s="1"/>
  <c r="I361" i="31"/>
  <c r="J361" i="31" s="1"/>
  <c r="V361" i="31" s="1"/>
  <c r="I347" i="31"/>
  <c r="J347" i="31" s="1"/>
  <c r="V347" i="31" s="1"/>
  <c r="I339" i="31"/>
  <c r="J339" i="31" s="1"/>
  <c r="V339" i="31" s="1"/>
  <c r="I328" i="31"/>
  <c r="J328" i="31" s="1"/>
  <c r="V328" i="31" s="1"/>
  <c r="I323" i="31"/>
  <c r="J323" i="31" s="1"/>
  <c r="V323" i="31" s="1"/>
  <c r="I317" i="31"/>
  <c r="J317" i="31" s="1"/>
  <c r="V317" i="31" s="1"/>
  <c r="I308" i="31"/>
  <c r="J308" i="31" s="1"/>
  <c r="V308" i="31" s="1"/>
  <c r="I299" i="31"/>
  <c r="J299" i="31" s="1"/>
  <c r="V299" i="31" s="1"/>
  <c r="I286" i="31"/>
  <c r="J286" i="31" s="1"/>
  <c r="V286" i="31" s="1"/>
  <c r="I277" i="31"/>
  <c r="J277" i="31" s="1"/>
  <c r="V277" i="31" s="1"/>
  <c r="I261" i="31"/>
  <c r="J261" i="31" s="1"/>
  <c r="V261" i="31" s="1"/>
  <c r="I239" i="31"/>
  <c r="J239" i="31" s="1"/>
  <c r="V239" i="31" s="1"/>
  <c r="I249" i="31"/>
  <c r="J249" i="31" s="1"/>
  <c r="V249" i="31" s="1"/>
  <c r="I228" i="31"/>
  <c r="J228" i="31" s="1"/>
  <c r="V228" i="31" s="1"/>
  <c r="I221" i="31"/>
  <c r="J221" i="31" s="1"/>
  <c r="V221" i="31" s="1"/>
  <c r="I216" i="31"/>
  <c r="J216" i="31" s="1"/>
  <c r="V216" i="31" s="1"/>
  <c r="I211" i="31"/>
  <c r="J211" i="31" s="1"/>
  <c r="V211" i="31" s="1"/>
  <c r="I192" i="31"/>
  <c r="J192" i="31" s="1"/>
  <c r="V192" i="31" s="1"/>
  <c r="X221" i="31"/>
  <c r="AB39" i="23"/>
  <c r="AB36" i="23"/>
  <c r="AB47" i="23"/>
  <c r="K47" i="23"/>
  <c r="Q44" i="64" s="1"/>
  <c r="K38" i="23"/>
  <c r="Q35" i="64" s="1"/>
  <c r="K37" i="23"/>
  <c r="Q34" i="64" s="1"/>
  <c r="AB40" i="23"/>
  <c r="AB43" i="23"/>
  <c r="AB49" i="23"/>
  <c r="K40" i="23"/>
  <c r="Q37" i="64" s="1"/>
  <c r="AB50" i="23"/>
  <c r="K49" i="23"/>
  <c r="Q46" i="64" s="1"/>
  <c r="AB54" i="23"/>
  <c r="K55" i="23"/>
  <c r="Q52" i="64" s="1"/>
  <c r="K46" i="23"/>
  <c r="Q43" i="64" s="1"/>
  <c r="AB44" i="23"/>
  <c r="K41" i="23"/>
  <c r="Q38" i="64" s="1"/>
  <c r="AB38" i="23"/>
  <c r="AB37" i="23"/>
  <c r="I66" i="59"/>
  <c r="AB55" i="23"/>
  <c r="K56" i="23"/>
  <c r="Q53" i="64" s="1"/>
  <c r="K51" i="23"/>
  <c r="Q48" i="64" s="1"/>
  <c r="H81" i="59"/>
  <c r="I82" i="59"/>
  <c r="AB42" i="23"/>
  <c r="X239" i="31"/>
  <c r="K42" i="23"/>
  <c r="Q39" i="64" s="1"/>
  <c r="AB41" i="23"/>
  <c r="K43" i="23"/>
  <c r="Q40" i="64" s="1"/>
  <c r="AB51" i="23"/>
  <c r="AB56" i="23"/>
  <c r="K52" i="23"/>
  <c r="Q49" i="64" s="1"/>
  <c r="I20" i="59"/>
  <c r="I78" i="59" s="1"/>
  <c r="I45" i="23"/>
  <c r="K45" i="23" s="1"/>
  <c r="Q42" i="64" s="1"/>
  <c r="E85" i="59"/>
  <c r="AB35" i="23"/>
  <c r="AB52" i="23"/>
  <c r="H65" i="59"/>
  <c r="H67" i="59"/>
  <c r="I9" i="59"/>
  <c r="I67" i="59" s="1"/>
  <c r="H68" i="59"/>
  <c r="I10" i="59"/>
  <c r="I68" i="59" s="1"/>
  <c r="H69" i="59"/>
  <c r="K50" i="23"/>
  <c r="Q47" i="64" s="1"/>
  <c r="K54" i="23"/>
  <c r="Q51" i="64" s="1"/>
  <c r="AB48" i="23"/>
  <c r="I70" i="59"/>
  <c r="H73" i="59"/>
  <c r="I74" i="59"/>
  <c r="H76" i="59"/>
  <c r="H77" i="59"/>
  <c r="S27" i="59"/>
  <c r="AB46" i="23"/>
  <c r="K48" i="23"/>
  <c r="Q45" i="64" s="1"/>
  <c r="X347" i="31"/>
  <c r="E102" i="30"/>
  <c r="T92" i="30"/>
  <c r="T102" i="30" s="1"/>
  <c r="K36" i="23"/>
  <c r="Q33" i="64" s="1"/>
  <c r="X317" i="31"/>
  <c r="X383" i="31"/>
  <c r="X192" i="31"/>
  <c r="X299" i="31"/>
  <c r="X339" i="31"/>
  <c r="X371" i="31"/>
  <c r="X377" i="31"/>
  <c r="X228" i="31"/>
  <c r="X328" i="31"/>
  <c r="X323" i="31"/>
  <c r="AB53" i="23"/>
  <c r="K53" i="23"/>
  <c r="Q50" i="64" s="1"/>
  <c r="K35" i="23"/>
  <c r="Q32" i="64" s="1"/>
  <c r="V11" i="59"/>
  <c r="W11" i="59"/>
  <c r="Y11" i="59" s="1"/>
  <c r="V19" i="59"/>
  <c r="W19" i="59"/>
  <c r="Y19" i="59" s="1"/>
  <c r="X27" i="59"/>
  <c r="X261" i="31"/>
  <c r="X249" i="31"/>
  <c r="X286" i="31"/>
  <c r="X277" i="31"/>
  <c r="I7" i="59"/>
  <c r="I65" i="59" s="1"/>
  <c r="V7" i="59"/>
  <c r="W7" i="59"/>
  <c r="I15" i="59"/>
  <c r="I73" i="59" s="1"/>
  <c r="V15" i="59"/>
  <c r="W15" i="59"/>
  <c r="I23" i="59"/>
  <c r="I81" i="59" s="1"/>
  <c r="V23" i="59"/>
  <c r="W23" i="59"/>
  <c r="Y23" i="59" s="1"/>
  <c r="V27" i="59"/>
  <c r="W27" i="59"/>
  <c r="R70" i="23"/>
  <c r="X211" i="31"/>
  <c r="X308" i="31"/>
  <c r="X216" i="31"/>
  <c r="X361" i="31"/>
  <c r="H72" i="59"/>
  <c r="H71" i="59"/>
  <c r="H57" i="59"/>
  <c r="I69" i="59"/>
  <c r="I77" i="59"/>
  <c r="H80" i="59"/>
  <c r="H64" i="59"/>
  <c r="Y9" i="59"/>
  <c r="Y13" i="59"/>
  <c r="I14" i="59"/>
  <c r="I72" i="59" s="1"/>
  <c r="Y16" i="59"/>
  <c r="Y17" i="59"/>
  <c r="I18" i="59"/>
  <c r="I76" i="59" s="1"/>
  <c r="Y21" i="59"/>
  <c r="Y24" i="59"/>
  <c r="Y25" i="59"/>
  <c r="I35" i="59"/>
  <c r="G85" i="59"/>
  <c r="H84" i="59"/>
  <c r="V6" i="59"/>
  <c r="V10" i="59"/>
  <c r="V14" i="59"/>
  <c r="V18" i="59"/>
  <c r="H79" i="59"/>
  <c r="V22" i="59"/>
  <c r="V26" i="59"/>
  <c r="Y5" i="59"/>
  <c r="Y10" i="59"/>
  <c r="Y26" i="59"/>
  <c r="I64" i="59"/>
  <c r="Y12" i="59"/>
  <c r="Y20" i="59"/>
  <c r="V5" i="59"/>
  <c r="V9" i="59"/>
  <c r="I13" i="59"/>
  <c r="I71" i="59" s="1"/>
  <c r="V13" i="59"/>
  <c r="I17" i="59"/>
  <c r="I75" i="59" s="1"/>
  <c r="V17" i="59"/>
  <c r="I21" i="59"/>
  <c r="I79" i="59" s="1"/>
  <c r="V21" i="59"/>
  <c r="I25" i="59"/>
  <c r="I83" i="59" s="1"/>
  <c r="V25" i="59"/>
  <c r="H27" i="59"/>
  <c r="I52" i="59"/>
  <c r="I80" i="59" s="1"/>
  <c r="I56" i="59"/>
  <c r="I84" i="59" s="1"/>
  <c r="H66" i="59"/>
  <c r="H70" i="59"/>
  <c r="H74" i="59"/>
  <c r="H78" i="59"/>
  <c r="H82" i="59"/>
  <c r="V8" i="59"/>
  <c r="V12" i="59"/>
  <c r="Y14" i="59"/>
  <c r="V16" i="59"/>
  <c r="Y18" i="59"/>
  <c r="V20" i="59"/>
  <c r="Y22" i="59"/>
  <c r="V24" i="59"/>
  <c r="U276" i="31" l="1"/>
  <c r="M29" i="16"/>
  <c r="G29" i="16"/>
  <c r="L29" i="16"/>
  <c r="F29" i="16"/>
  <c r="U377" i="31"/>
  <c r="U383" i="31"/>
  <c r="U371" i="31"/>
  <c r="U361" i="31"/>
  <c r="U347" i="31"/>
  <c r="U339" i="31"/>
  <c r="U328" i="31"/>
  <c r="U323" i="31"/>
  <c r="U317" i="31"/>
  <c r="U308" i="31"/>
  <c r="U299" i="31"/>
  <c r="U286" i="31"/>
  <c r="U277" i="31"/>
  <c r="U261" i="31"/>
  <c r="U249" i="31"/>
  <c r="U239" i="31"/>
  <c r="U228" i="31"/>
  <c r="U221" i="31"/>
  <c r="U216" i="31"/>
  <c r="U211" i="31"/>
  <c r="U192" i="31"/>
  <c r="U185" i="31"/>
  <c r="AB45" i="23"/>
  <c r="I57" i="59"/>
  <c r="Y8" i="59"/>
  <c r="Y15" i="59"/>
  <c r="Y7" i="59"/>
  <c r="H85" i="59"/>
  <c r="Y27" i="59"/>
  <c r="Y6" i="59"/>
  <c r="I27" i="59"/>
  <c r="I63" i="59"/>
  <c r="I85" i="59" s="1"/>
  <c r="Y29" i="59" l="1"/>
  <c r="T162" i="30"/>
  <c r="K155" i="30"/>
  <c r="H159" i="30"/>
  <c r="T159" i="30" s="1"/>
  <c r="H158" i="30"/>
  <c r="H157" i="30"/>
  <c r="H156" i="30"/>
  <c r="H155" i="30"/>
  <c r="Q152" i="30"/>
  <c r="Q151" i="30"/>
  <c r="Q150" i="30"/>
  <c r="K152" i="30"/>
  <c r="K151" i="30"/>
  <c r="K150" i="30"/>
  <c r="H152" i="30"/>
  <c r="H151" i="30"/>
  <c r="H150" i="30"/>
  <c r="E151" i="30"/>
  <c r="E152" i="30"/>
  <c r="E150" i="30"/>
  <c r="Q147" i="30"/>
  <c r="Q146" i="30"/>
  <c r="Q145" i="30"/>
  <c r="Q144" i="30"/>
  <c r="Q143" i="30"/>
  <c r="Q142" i="30"/>
  <c r="Q141" i="30"/>
  <c r="Q124" i="30"/>
  <c r="Q123" i="30"/>
  <c r="Q122" i="30"/>
  <c r="K124" i="30"/>
  <c r="K123" i="30"/>
  <c r="K122" i="30"/>
  <c r="H124" i="30"/>
  <c r="H123" i="30"/>
  <c r="H122" i="30"/>
  <c r="T117" i="30"/>
  <c r="T118" i="30"/>
  <c r="T119" i="30"/>
  <c r="T116" i="30"/>
  <c r="K158" i="27"/>
  <c r="W150" i="27"/>
  <c r="Z150" i="27" s="1"/>
  <c r="W149" i="27"/>
  <c r="Z149" i="27" s="1"/>
  <c r="W148" i="27"/>
  <c r="W145" i="27"/>
  <c r="Z145" i="27" s="1"/>
  <c r="W144" i="27"/>
  <c r="Z144" i="27" s="1"/>
  <c r="W143" i="27"/>
  <c r="Z143" i="27" s="1"/>
  <c r="W142" i="27"/>
  <c r="Z142" i="27" s="1"/>
  <c r="W141" i="27"/>
  <c r="Z141" i="27" s="1"/>
  <c r="W140" i="27"/>
  <c r="Z140" i="27" s="1"/>
  <c r="W139" i="27"/>
  <c r="Z139" i="27" s="1"/>
  <c r="AI122" i="27"/>
  <c r="AI121" i="27"/>
  <c r="AI120" i="27"/>
  <c r="AC122" i="27"/>
  <c r="AC121" i="27"/>
  <c r="AC120" i="27"/>
  <c r="W122" i="27"/>
  <c r="Z122" i="27" s="1"/>
  <c r="W121" i="27"/>
  <c r="Z121" i="27" s="1"/>
  <c r="W120" i="27"/>
  <c r="AI117" i="27"/>
  <c r="AI116" i="27"/>
  <c r="AI115" i="27"/>
  <c r="AI114" i="27"/>
  <c r="AC117" i="27"/>
  <c r="AC116" i="27"/>
  <c r="AC115" i="27"/>
  <c r="AC114" i="27"/>
  <c r="W117" i="27"/>
  <c r="W116" i="27"/>
  <c r="W115" i="27"/>
  <c r="W114" i="27"/>
  <c r="N117" i="27"/>
  <c r="N116" i="27"/>
  <c r="N115" i="27"/>
  <c r="N114" i="27"/>
  <c r="AI87" i="27"/>
  <c r="AI86" i="27"/>
  <c r="AI85" i="27"/>
  <c r="AI84" i="27"/>
  <c r="AC87" i="27"/>
  <c r="AC86" i="27"/>
  <c r="AC85" i="27"/>
  <c r="AC84" i="27"/>
  <c r="AC81" i="27"/>
  <c r="AC80" i="27"/>
  <c r="AC79" i="27"/>
  <c r="AC78" i="27"/>
  <c r="AC77" i="27"/>
  <c r="AC76" i="27"/>
  <c r="AC75" i="27"/>
  <c r="AC74" i="27"/>
  <c r="AC73" i="27"/>
  <c r="AI70" i="27"/>
  <c r="AI69" i="27"/>
  <c r="AI68" i="27"/>
  <c r="AI67" i="27"/>
  <c r="AI66" i="27"/>
  <c r="AI65" i="27"/>
  <c r="AI64" i="27"/>
  <c r="AI63" i="27"/>
  <c r="AI62" i="27"/>
  <c r="AC70" i="27"/>
  <c r="AC69" i="27"/>
  <c r="AC68" i="27"/>
  <c r="AC67" i="27"/>
  <c r="AC66" i="27"/>
  <c r="AC65" i="27"/>
  <c r="AC64" i="27"/>
  <c r="AC63" i="27"/>
  <c r="AC62" i="27"/>
  <c r="AI59" i="27"/>
  <c r="AI58" i="27"/>
  <c r="AI57" i="27"/>
  <c r="AI56" i="27"/>
  <c r="AI55" i="27"/>
  <c r="AI54" i="27"/>
  <c r="AI53" i="27"/>
  <c r="AI52" i="27"/>
  <c r="AI51" i="27"/>
  <c r="AI50" i="27"/>
  <c r="AC59" i="27"/>
  <c r="AC58" i="27"/>
  <c r="AC57" i="27"/>
  <c r="AC56" i="27"/>
  <c r="AC55" i="27"/>
  <c r="AC54" i="27"/>
  <c r="AC53" i="27"/>
  <c r="AC52" i="27"/>
  <c r="AC51" i="27"/>
  <c r="AC50" i="27"/>
  <c r="AI47" i="27"/>
  <c r="AI46" i="27"/>
  <c r="AI45" i="27"/>
  <c r="AI44" i="27"/>
  <c r="AC47" i="27"/>
  <c r="AC46" i="27"/>
  <c r="AC45" i="27"/>
  <c r="AC44" i="27"/>
  <c r="AI41" i="27"/>
  <c r="AI40" i="27"/>
  <c r="AI39" i="27"/>
  <c r="AC40" i="27"/>
  <c r="AC39" i="27"/>
  <c r="AI30" i="27"/>
  <c r="AI29" i="27"/>
  <c r="AC30" i="27"/>
  <c r="AC29" i="27"/>
  <c r="W30" i="27"/>
  <c r="Z30" i="27" s="1"/>
  <c r="W29" i="27"/>
  <c r="Z29" i="27" s="1"/>
  <c r="Q20" i="30"/>
  <c r="T20" i="30" s="1"/>
  <c r="Q19" i="30"/>
  <c r="T19" i="30" s="1"/>
  <c r="K18" i="30"/>
  <c r="H18" i="30"/>
  <c r="E18" i="30"/>
  <c r="AI18" i="27"/>
  <c r="AI17" i="27"/>
  <c r="AI16" i="27"/>
  <c r="AC18" i="27"/>
  <c r="AC17" i="27"/>
  <c r="AC16" i="27"/>
  <c r="AI27" i="25"/>
  <c r="AI26" i="25"/>
  <c r="AI25" i="25"/>
  <c r="AI24" i="25"/>
  <c r="AI23" i="25"/>
  <c r="AI22" i="25"/>
  <c r="AC27" i="25"/>
  <c r="AC26" i="25"/>
  <c r="AC25" i="25"/>
  <c r="AC24" i="25"/>
  <c r="AC23" i="25"/>
  <c r="AC22" i="25"/>
  <c r="AI19" i="25"/>
  <c r="AI18" i="25"/>
  <c r="AI17" i="25"/>
  <c r="AC19" i="25"/>
  <c r="AC18" i="25"/>
  <c r="AC17" i="25"/>
  <c r="N48" i="28"/>
  <c r="N47" i="28"/>
  <c r="N46" i="28"/>
  <c r="N45" i="28"/>
  <c r="K48" i="28"/>
  <c r="K47" i="28"/>
  <c r="K46" i="28"/>
  <c r="K45" i="28"/>
  <c r="H48" i="28"/>
  <c r="H47" i="28"/>
  <c r="H46" i="28"/>
  <c r="H45" i="28"/>
  <c r="E46" i="28"/>
  <c r="E47" i="28"/>
  <c r="E48" i="28"/>
  <c r="E45" i="28"/>
  <c r="N42" i="28"/>
  <c r="N41" i="28"/>
  <c r="N40" i="28"/>
  <c r="N31" i="28"/>
  <c r="Q31" i="28" s="1"/>
  <c r="N30" i="28"/>
  <c r="Q30" i="28" s="1"/>
  <c r="AI158" i="25"/>
  <c r="AI157" i="25"/>
  <c r="AI156" i="25"/>
  <c r="AI155" i="25"/>
  <c r="AI154" i="25"/>
  <c r="AC158" i="25"/>
  <c r="AC157" i="25"/>
  <c r="AC156" i="25"/>
  <c r="AC155" i="25"/>
  <c r="AC154" i="25"/>
  <c r="T158" i="25"/>
  <c r="Z158" i="25" s="1"/>
  <c r="T157" i="25"/>
  <c r="Z157" i="25" s="1"/>
  <c r="T156" i="25"/>
  <c r="Z156" i="25" s="1"/>
  <c r="T155" i="25"/>
  <c r="Z155" i="25" s="1"/>
  <c r="T154" i="25"/>
  <c r="Z154" i="25" s="1"/>
  <c r="AI151" i="25"/>
  <c r="AI150" i="25"/>
  <c r="AI149" i="25"/>
  <c r="AC151" i="25"/>
  <c r="AC150" i="25"/>
  <c r="AC149" i="25"/>
  <c r="T151" i="25"/>
  <c r="Z151" i="25" s="1"/>
  <c r="T150" i="25"/>
  <c r="Z150" i="25" s="1"/>
  <c r="T149" i="25"/>
  <c r="AI146" i="25"/>
  <c r="AI145" i="25"/>
  <c r="AI144" i="25"/>
  <c r="AI143" i="25"/>
  <c r="AI142" i="25"/>
  <c r="AI141" i="25"/>
  <c r="AI140" i="25"/>
  <c r="AC146" i="25"/>
  <c r="AC145" i="25"/>
  <c r="AC144" i="25"/>
  <c r="AC143" i="25"/>
  <c r="AC142" i="25"/>
  <c r="AC141" i="25"/>
  <c r="AC140" i="25"/>
  <c r="AI131" i="25"/>
  <c r="AI130" i="25"/>
  <c r="AI129" i="25"/>
  <c r="AI128" i="25"/>
  <c r="AI127" i="25"/>
  <c r="AI126" i="25"/>
  <c r="AI123" i="25"/>
  <c r="AI122" i="25"/>
  <c r="AI121" i="25"/>
  <c r="AC123" i="25"/>
  <c r="AC122" i="25"/>
  <c r="AC121" i="25"/>
  <c r="AI118" i="25"/>
  <c r="AI117" i="25"/>
  <c r="AI116" i="25"/>
  <c r="AI115" i="25"/>
  <c r="AC118" i="25"/>
  <c r="AC117" i="25"/>
  <c r="AC116" i="25"/>
  <c r="AC115" i="25"/>
  <c r="T118" i="25"/>
  <c r="T117" i="25"/>
  <c r="T116" i="25"/>
  <c r="T115" i="25"/>
  <c r="T119" i="25" s="1"/>
  <c r="BE21" i="25" s="1"/>
  <c r="BE79" i="25" s="1"/>
  <c r="N118" i="25"/>
  <c r="Z118" i="25" s="1"/>
  <c r="N117" i="25"/>
  <c r="N116" i="25"/>
  <c r="Z116" i="25" s="1"/>
  <c r="N115" i="25"/>
  <c r="AI105" i="25"/>
  <c r="AI104" i="25"/>
  <c r="AI103" i="25"/>
  <c r="AC105" i="25"/>
  <c r="AC104" i="25"/>
  <c r="AC103" i="25"/>
  <c r="T91" i="25"/>
  <c r="T92" i="25"/>
  <c r="Z92" i="25" s="1"/>
  <c r="T93" i="25"/>
  <c r="Z93" i="25" s="1"/>
  <c r="T94" i="25"/>
  <c r="Z94" i="25" s="1"/>
  <c r="T95" i="25"/>
  <c r="Z95" i="25" s="1"/>
  <c r="T96" i="25"/>
  <c r="Z96" i="25" s="1"/>
  <c r="T97" i="25"/>
  <c r="Z97" i="25" s="1"/>
  <c r="T98" i="25"/>
  <c r="Z98" i="25" s="1"/>
  <c r="T99" i="25"/>
  <c r="Z99" i="25" s="1"/>
  <c r="T100" i="25"/>
  <c r="Z100" i="25" s="1"/>
  <c r="AC91" i="25"/>
  <c r="AC92" i="25"/>
  <c r="AC93" i="25"/>
  <c r="AC94" i="25"/>
  <c r="AC95" i="25"/>
  <c r="AC96" i="25"/>
  <c r="AC97" i="25"/>
  <c r="AC98" i="25"/>
  <c r="AC99" i="25"/>
  <c r="AC100" i="25"/>
  <c r="AI91" i="25"/>
  <c r="AI92" i="25"/>
  <c r="AI93" i="25"/>
  <c r="AI94" i="25"/>
  <c r="AI95" i="25"/>
  <c r="AI96" i="25"/>
  <c r="AI97" i="25"/>
  <c r="AI98" i="25"/>
  <c r="AI99" i="25"/>
  <c r="AI100" i="25"/>
  <c r="AI88" i="25"/>
  <c r="AI87" i="25"/>
  <c r="AI86" i="25"/>
  <c r="AI85" i="25"/>
  <c r="AC88" i="25"/>
  <c r="AC87" i="25"/>
  <c r="AC86" i="25"/>
  <c r="AC85" i="25"/>
  <c r="T88" i="25"/>
  <c r="Z88" i="25" s="1"/>
  <c r="T87" i="25"/>
  <c r="Z87" i="25" s="1"/>
  <c r="T86" i="25"/>
  <c r="Z86" i="25" s="1"/>
  <c r="T85" i="25"/>
  <c r="AI82" i="25"/>
  <c r="AI81" i="25"/>
  <c r="AI80" i="25"/>
  <c r="AI79" i="25"/>
  <c r="AI78" i="25"/>
  <c r="AI77" i="25"/>
  <c r="AI76" i="25"/>
  <c r="AI75" i="25"/>
  <c r="AI74" i="25"/>
  <c r="AC82" i="25"/>
  <c r="AC81" i="25"/>
  <c r="AC80" i="25"/>
  <c r="AC79" i="25"/>
  <c r="AC78" i="25"/>
  <c r="AC77" i="25"/>
  <c r="AC76" i="25"/>
  <c r="AC75" i="25"/>
  <c r="AC74" i="25"/>
  <c r="AC71" i="25"/>
  <c r="AC70" i="25"/>
  <c r="AC69" i="25"/>
  <c r="AC68" i="25"/>
  <c r="AC67" i="25"/>
  <c r="AC66" i="25"/>
  <c r="AC65" i="25"/>
  <c r="AC64" i="25"/>
  <c r="AC63" i="25"/>
  <c r="AI60" i="25"/>
  <c r="AI59" i="25"/>
  <c r="AI58" i="25"/>
  <c r="AI57" i="25"/>
  <c r="AI56" i="25"/>
  <c r="AI55" i="25"/>
  <c r="AI54" i="25"/>
  <c r="AI53" i="25"/>
  <c r="AI52" i="25"/>
  <c r="AI51" i="25"/>
  <c r="AC60" i="25"/>
  <c r="AC59" i="25"/>
  <c r="AC58" i="25"/>
  <c r="AC57" i="25"/>
  <c r="AC56" i="25"/>
  <c r="AC55" i="25"/>
  <c r="AC54" i="25"/>
  <c r="AC53" i="25"/>
  <c r="AC52" i="25"/>
  <c r="AC51" i="25"/>
  <c r="AI48" i="25"/>
  <c r="AI47" i="25"/>
  <c r="AI46" i="25"/>
  <c r="AI45" i="25"/>
  <c r="AC48" i="25"/>
  <c r="AC47" i="25"/>
  <c r="AC46" i="25"/>
  <c r="AC45" i="25"/>
  <c r="AC42" i="25"/>
  <c r="AC41" i="25"/>
  <c r="AC40" i="25"/>
  <c r="T42" i="25"/>
  <c r="Z42" i="25" s="1"/>
  <c r="T41" i="25"/>
  <c r="Z41" i="25" s="1"/>
  <c r="T40" i="25"/>
  <c r="Q38" i="30"/>
  <c r="Q37" i="30"/>
  <c r="Q36" i="30"/>
  <c r="Q35" i="30"/>
  <c r="AI37" i="25"/>
  <c r="AI36" i="25"/>
  <c r="AI35" i="25"/>
  <c r="AI34" i="25"/>
  <c r="AC37" i="25"/>
  <c r="AC36" i="25"/>
  <c r="AC35" i="25"/>
  <c r="AC34" i="25"/>
  <c r="T23" i="30"/>
  <c r="AI26" i="27"/>
  <c r="AI25" i="27"/>
  <c r="AI24" i="27"/>
  <c r="AI23" i="27"/>
  <c r="AI22" i="27"/>
  <c r="AI21" i="27"/>
  <c r="AC26" i="27"/>
  <c r="AC25" i="27"/>
  <c r="AC24" i="27"/>
  <c r="AC23" i="27"/>
  <c r="AC22" i="27"/>
  <c r="AC21" i="27"/>
  <c r="AE26" i="27"/>
  <c r="AD26" i="27"/>
  <c r="AE25" i="27"/>
  <c r="AD25" i="27"/>
  <c r="X13" i="51"/>
  <c r="R13" i="51" s="1"/>
  <c r="R74" i="51" s="1"/>
  <c r="X14" i="51"/>
  <c r="X21" i="51"/>
  <c r="W13" i="51"/>
  <c r="Q13" i="51" s="1"/>
  <c r="Q74" i="51" s="1"/>
  <c r="W14" i="51"/>
  <c r="W21" i="51"/>
  <c r="Q9" i="30"/>
  <c r="Q16" i="30" s="1"/>
  <c r="N9" i="30"/>
  <c r="N16" i="30" s="1"/>
  <c r="K9" i="30"/>
  <c r="K16" i="30" s="1"/>
  <c r="H16" i="30"/>
  <c r="N43" i="28" l="1"/>
  <c r="Z117" i="25"/>
  <c r="W118" i="27"/>
  <c r="Z114" i="27"/>
  <c r="N118" i="27"/>
  <c r="Z148" i="27"/>
  <c r="Z151" i="27" s="1"/>
  <c r="W151" i="27"/>
  <c r="Z115" i="27"/>
  <c r="Z116" i="27"/>
  <c r="Z117" i="27"/>
  <c r="Q148" i="30"/>
  <c r="AC19" i="27"/>
  <c r="W123" i="27"/>
  <c r="Z120" i="27"/>
  <c r="Z123" i="27" s="1"/>
  <c r="T101" i="25"/>
  <c r="BE18" i="25" s="1"/>
  <c r="BE76" i="25" s="1"/>
  <c r="Z91" i="25"/>
  <c r="T89" i="25"/>
  <c r="BE17" i="25" s="1"/>
  <c r="BE75" i="25" s="1"/>
  <c r="Z85" i="25"/>
  <c r="Z89" i="25" s="1"/>
  <c r="BK17" i="25" s="1"/>
  <c r="BK75" i="25" s="1"/>
  <c r="N119" i="25"/>
  <c r="Z115" i="25"/>
  <c r="T43" i="25"/>
  <c r="Z40" i="25"/>
  <c r="T159" i="25"/>
  <c r="BE27" i="25" s="1"/>
  <c r="BE85" i="25" s="1"/>
  <c r="T152" i="25"/>
  <c r="BE26" i="25" s="1"/>
  <c r="BE84" i="25" s="1"/>
  <c r="Z149" i="25"/>
  <c r="T86" i="30"/>
  <c r="T157" i="30"/>
  <c r="T156" i="30"/>
  <c r="T88" i="30"/>
  <c r="T89" i="30"/>
  <c r="T18" i="30"/>
  <c r="T158" i="30"/>
  <c r="E31" i="27"/>
  <c r="K31" i="27"/>
  <c r="X75" i="51"/>
  <c r="W75" i="51"/>
  <c r="H31" i="27"/>
  <c r="K152" i="25"/>
  <c r="W74" i="51"/>
  <c r="Y74" i="51"/>
  <c r="X74" i="51"/>
  <c r="Z74" i="51"/>
  <c r="T87" i="30"/>
  <c r="H152" i="25"/>
  <c r="E16" i="30"/>
  <c r="T9" i="30"/>
  <c r="T16" i="30" s="1"/>
  <c r="AI60" i="27"/>
  <c r="W13" i="23" s="1"/>
  <c r="Y13" i="39" s="1"/>
  <c r="AC60" i="27"/>
  <c r="Q13" i="23" s="1"/>
  <c r="H72" i="28"/>
  <c r="T147" i="30"/>
  <c r="T146" i="30"/>
  <c r="T145" i="30"/>
  <c r="T144" i="30"/>
  <c r="T143" i="30"/>
  <c r="T142" i="30"/>
  <c r="T141" i="30"/>
  <c r="AF26" i="27"/>
  <c r="AC118" i="27"/>
  <c r="Q20" i="23" s="1"/>
  <c r="K118" i="27"/>
  <c r="E118" i="27"/>
  <c r="AC48" i="27"/>
  <c r="Q12" i="23" s="1"/>
  <c r="AI118" i="27"/>
  <c r="W20" i="23" s="1"/>
  <c r="Y20" i="39" s="1"/>
  <c r="H118" i="27"/>
  <c r="AF25" i="27"/>
  <c r="N169" i="28"/>
  <c r="AA28" i="30"/>
  <c r="Z27" i="30"/>
  <c r="AA27" i="30"/>
  <c r="Y27" i="30"/>
  <c r="Y28" i="30"/>
  <c r="D14" i="27"/>
  <c r="F14" i="27"/>
  <c r="G14" i="27"/>
  <c r="I14" i="27"/>
  <c r="J14" i="27"/>
  <c r="O6" i="23"/>
  <c r="W7" i="51" s="1"/>
  <c r="P6" i="23"/>
  <c r="U6" i="23"/>
  <c r="AJ14" i="27"/>
  <c r="X6" i="23" s="1"/>
  <c r="X64" i="23" s="1"/>
  <c r="W13" i="27"/>
  <c r="Z13" i="27" s="1"/>
  <c r="W12" i="27"/>
  <c r="Z12" i="27" s="1"/>
  <c r="W11" i="27"/>
  <c r="Z11" i="27" s="1"/>
  <c r="W10" i="27"/>
  <c r="Z10" i="27" s="1"/>
  <c r="W9" i="27"/>
  <c r="Z9" i="27" s="1"/>
  <c r="W8" i="27"/>
  <c r="Z8" i="27" s="1"/>
  <c r="W7" i="27"/>
  <c r="F16" i="7"/>
  <c r="AI14" i="25"/>
  <c r="AI13" i="25"/>
  <c r="AI12" i="25"/>
  <c r="AI11" i="25"/>
  <c r="AI10" i="25"/>
  <c r="AI9" i="25"/>
  <c r="AI8" i="25"/>
  <c r="AC14" i="25"/>
  <c r="AC13" i="25"/>
  <c r="AC12" i="25"/>
  <c r="AC11" i="25"/>
  <c r="AC10" i="25"/>
  <c r="AC9" i="25"/>
  <c r="AC8" i="25"/>
  <c r="F6" i="23"/>
  <c r="F64" i="23" s="1"/>
  <c r="G6" i="23"/>
  <c r="G64" i="23" s="1"/>
  <c r="AG15" i="25"/>
  <c r="Y6" i="23" s="1"/>
  <c r="Y64" i="23" s="1"/>
  <c r="AH15" i="25"/>
  <c r="Z6" i="23" s="1"/>
  <c r="Z64" i="23" s="1"/>
  <c r="E62" i="38"/>
  <c r="E84" i="38" s="1"/>
  <c r="I26" i="51"/>
  <c r="AI130" i="27"/>
  <c r="AI129" i="27"/>
  <c r="AI128" i="27"/>
  <c r="AI127" i="27"/>
  <c r="AI126" i="27"/>
  <c r="AI125" i="27"/>
  <c r="AC130" i="27"/>
  <c r="AC129" i="27"/>
  <c r="AC128" i="27"/>
  <c r="AC127" i="27"/>
  <c r="AC126" i="27"/>
  <c r="AC125" i="27"/>
  <c r="O126" i="28"/>
  <c r="AC132" i="25"/>
  <c r="H22" i="23" s="1"/>
  <c r="K132" i="25"/>
  <c r="H132" i="25"/>
  <c r="D132" i="25"/>
  <c r="E132" i="25"/>
  <c r="F132" i="25"/>
  <c r="G132" i="25"/>
  <c r="I132" i="25"/>
  <c r="J132" i="25"/>
  <c r="L132" i="25"/>
  <c r="AA132" i="25"/>
  <c r="F22" i="23" s="1"/>
  <c r="F80" i="23" s="1"/>
  <c r="AB132" i="25"/>
  <c r="G22" i="23" s="1"/>
  <c r="AG132" i="25"/>
  <c r="Y22" i="23" s="1"/>
  <c r="Y80" i="23" s="1"/>
  <c r="AH132" i="25"/>
  <c r="Z22" i="23" s="1"/>
  <c r="Z80" i="23" s="1"/>
  <c r="AC140" i="27"/>
  <c r="AC141" i="27"/>
  <c r="AC142" i="27"/>
  <c r="AC143" i="27"/>
  <c r="AC144" i="27"/>
  <c r="AC145" i="27"/>
  <c r="AC139" i="27"/>
  <c r="AB146" i="27"/>
  <c r="P24" i="23" s="1"/>
  <c r="X25" i="51" s="1"/>
  <c r="AA146" i="27"/>
  <c r="O24" i="23" s="1"/>
  <c r="W25" i="51" s="1"/>
  <c r="O140" i="28"/>
  <c r="O141" i="28"/>
  <c r="O142" i="28"/>
  <c r="O143" i="28"/>
  <c r="O144" i="28"/>
  <c r="O145" i="28"/>
  <c r="O146" i="28"/>
  <c r="AB147" i="25"/>
  <c r="G24" i="23" s="1"/>
  <c r="G82" i="23" s="1"/>
  <c r="AA147" i="25"/>
  <c r="F24" i="23" s="1"/>
  <c r="F82" i="23" s="1"/>
  <c r="H62" i="58"/>
  <c r="H307" i="58" s="1"/>
  <c r="I62" i="58"/>
  <c r="I307" i="58" s="1"/>
  <c r="H63" i="58"/>
  <c r="H308" i="58" s="1"/>
  <c r="I63" i="58"/>
  <c r="I308" i="58" s="1"/>
  <c r="H64" i="58"/>
  <c r="H309" i="58" s="1"/>
  <c r="I64" i="58"/>
  <c r="I309" i="58" s="1"/>
  <c r="H65" i="58"/>
  <c r="H310" i="58" s="1"/>
  <c r="I65" i="58"/>
  <c r="I310" i="58" s="1"/>
  <c r="H66" i="58"/>
  <c r="H311" i="58" s="1"/>
  <c r="I66" i="58"/>
  <c r="I311" i="58" s="1"/>
  <c r="I61" i="58"/>
  <c r="H61" i="58"/>
  <c r="E79" i="57"/>
  <c r="F79" i="57"/>
  <c r="G79" i="57"/>
  <c r="H79" i="57"/>
  <c r="I79" i="57"/>
  <c r="J79" i="57"/>
  <c r="K79" i="57"/>
  <c r="L79" i="57"/>
  <c r="M79" i="57"/>
  <c r="N79" i="57"/>
  <c r="O79" i="57"/>
  <c r="P79" i="57"/>
  <c r="Q79" i="57"/>
  <c r="R79" i="57"/>
  <c r="S79" i="57"/>
  <c r="B79" i="57"/>
  <c r="O35" i="28"/>
  <c r="P35" i="28"/>
  <c r="O36" i="28"/>
  <c r="P36" i="28"/>
  <c r="O37" i="28"/>
  <c r="P37" i="28"/>
  <c r="P34" i="28"/>
  <c r="O34" i="28"/>
  <c r="AE35" i="25"/>
  <c r="AE36" i="25"/>
  <c r="AE37" i="25"/>
  <c r="AE34" i="25"/>
  <c r="Z119" i="25" l="1"/>
  <c r="BK21" i="25" s="1"/>
  <c r="BK79" i="25" s="1"/>
  <c r="AC15" i="25"/>
  <c r="H306" i="58"/>
  <c r="H312" i="58" s="1"/>
  <c r="H67" i="58"/>
  <c r="I306" i="58"/>
  <c r="I312" i="58" s="1"/>
  <c r="I67" i="58"/>
  <c r="T148" i="30"/>
  <c r="W14" i="27"/>
  <c r="Z7" i="27"/>
  <c r="Z14" i="27" s="1"/>
  <c r="AY21" i="25"/>
  <c r="N170" i="25"/>
  <c r="BE12" i="25"/>
  <c r="U64" i="23"/>
  <c r="W6" i="39"/>
  <c r="Q37" i="28"/>
  <c r="Q35" i="28"/>
  <c r="P38" i="28"/>
  <c r="Q36" i="28"/>
  <c r="J7" i="51"/>
  <c r="J64" i="58"/>
  <c r="J309" i="58" s="1"/>
  <c r="J65" i="58"/>
  <c r="J310" i="58" s="1"/>
  <c r="V6" i="23"/>
  <c r="X7" i="51"/>
  <c r="H14" i="27"/>
  <c r="I7" i="51"/>
  <c r="E63" i="42"/>
  <c r="E28" i="42"/>
  <c r="G80" i="23"/>
  <c r="J23" i="51"/>
  <c r="I23" i="51"/>
  <c r="J25" i="51"/>
  <c r="I25" i="51"/>
  <c r="AI28" i="42"/>
  <c r="AC28" i="42"/>
  <c r="W28" i="42"/>
  <c r="Q28" i="42"/>
  <c r="K28" i="42"/>
  <c r="AF28" i="42"/>
  <c r="AL28" i="42"/>
  <c r="T28" i="42"/>
  <c r="Z28" i="42"/>
  <c r="H28" i="42"/>
  <c r="N28" i="42"/>
  <c r="J66" i="58"/>
  <c r="J311" i="58" s="1"/>
  <c r="J62" i="58"/>
  <c r="J307" i="58" s="1"/>
  <c r="E14" i="27"/>
  <c r="AE38" i="25"/>
  <c r="D10" i="23" s="1"/>
  <c r="L11" i="51" s="1"/>
  <c r="J61" i="58"/>
  <c r="J63" i="58"/>
  <c r="J308" i="58" s="1"/>
  <c r="AD36" i="25"/>
  <c r="AF36" i="25" s="1"/>
  <c r="AF33" i="27"/>
  <c r="AD34" i="25"/>
  <c r="Q34" i="28"/>
  <c r="AF36" i="27"/>
  <c r="AF34" i="27"/>
  <c r="AI15" i="25"/>
  <c r="AA6" i="23" s="1"/>
  <c r="AD37" i="25"/>
  <c r="AF37" i="25" s="1"/>
  <c r="AD35" i="25"/>
  <c r="AF35" i="25" s="1"/>
  <c r="AF35" i="27"/>
  <c r="H6" i="23"/>
  <c r="AE7" i="27"/>
  <c r="AC7" i="27"/>
  <c r="AI7" i="27"/>
  <c r="AD8" i="27"/>
  <c r="AE8" i="27"/>
  <c r="AC8" i="27"/>
  <c r="AI8" i="27"/>
  <c r="AD9" i="27"/>
  <c r="AE9" i="27"/>
  <c r="AC9" i="27"/>
  <c r="AI9" i="27"/>
  <c r="P7" i="23"/>
  <c r="O7" i="23"/>
  <c r="W8" i="51" s="1"/>
  <c r="B159" i="57"/>
  <c r="AH71" i="27"/>
  <c r="V14" i="23" s="1"/>
  <c r="AC161" i="25"/>
  <c r="AC162" i="25"/>
  <c r="AC163" i="25"/>
  <c r="AC164" i="25"/>
  <c r="AC165" i="25"/>
  <c r="AC166" i="25"/>
  <c r="AC167" i="25"/>
  <c r="C175" i="57"/>
  <c r="D175" i="57"/>
  <c r="E175" i="57"/>
  <c r="F175" i="57"/>
  <c r="G175" i="57"/>
  <c r="H175" i="57"/>
  <c r="I175" i="57"/>
  <c r="J175" i="57"/>
  <c r="K175" i="57"/>
  <c r="L175" i="57"/>
  <c r="M175" i="57"/>
  <c r="N175" i="57"/>
  <c r="O175" i="57"/>
  <c r="P175" i="57"/>
  <c r="Q175" i="57"/>
  <c r="R175" i="57"/>
  <c r="S175" i="57"/>
  <c r="B175" i="57"/>
  <c r="I19" i="52"/>
  <c r="I11" i="52"/>
  <c r="K62" i="30"/>
  <c r="K400" i="30" s="1"/>
  <c r="H62" i="30"/>
  <c r="H400" i="30" s="1"/>
  <c r="Q62" i="30"/>
  <c r="Q400" i="30" s="1"/>
  <c r="E62" i="30"/>
  <c r="E400" i="30" s="1"/>
  <c r="C62" i="30"/>
  <c r="C400" i="30" s="1"/>
  <c r="D62" i="30"/>
  <c r="D400" i="30" s="1"/>
  <c r="F62" i="30"/>
  <c r="F400" i="30" s="1"/>
  <c r="G62" i="30"/>
  <c r="G400" i="30" s="1"/>
  <c r="I62" i="30"/>
  <c r="I400" i="30" s="1"/>
  <c r="J62" i="30"/>
  <c r="J400" i="30" s="1"/>
  <c r="L62" i="30"/>
  <c r="L400" i="30" s="1"/>
  <c r="M62" i="30"/>
  <c r="M400" i="30" s="1"/>
  <c r="N62" i="30"/>
  <c r="N400" i="30" s="1"/>
  <c r="O62" i="30"/>
  <c r="O400" i="30" s="1"/>
  <c r="P62" i="30"/>
  <c r="P400" i="30" s="1"/>
  <c r="D61" i="28"/>
  <c r="E61" i="28"/>
  <c r="F61" i="28"/>
  <c r="G61" i="28"/>
  <c r="H61" i="28"/>
  <c r="I61" i="28"/>
  <c r="J61" i="28"/>
  <c r="K61" i="28"/>
  <c r="L61" i="28"/>
  <c r="M61" i="28"/>
  <c r="N61" i="28"/>
  <c r="C61" i="28"/>
  <c r="K61" i="25"/>
  <c r="H61" i="25"/>
  <c r="D61" i="25"/>
  <c r="C61" i="25"/>
  <c r="F61" i="25"/>
  <c r="G61" i="25"/>
  <c r="I61" i="25"/>
  <c r="J61" i="25"/>
  <c r="L61" i="25"/>
  <c r="F13" i="23"/>
  <c r="I14" i="51" s="1"/>
  <c r="AB61" i="25"/>
  <c r="G13" i="23" s="1"/>
  <c r="J14" i="51" s="1"/>
  <c r="I24" i="52"/>
  <c r="I4" i="52"/>
  <c r="R6" i="39"/>
  <c r="I337" i="47"/>
  <c r="I346" i="47" s="1"/>
  <c r="Q106" i="30"/>
  <c r="N106" i="30"/>
  <c r="K106" i="30"/>
  <c r="H106" i="30"/>
  <c r="Q105" i="30"/>
  <c r="N105" i="30"/>
  <c r="K105" i="30"/>
  <c r="H105" i="30"/>
  <c r="Q104" i="30"/>
  <c r="N104" i="30"/>
  <c r="K104" i="30"/>
  <c r="H104" i="30"/>
  <c r="E104" i="30"/>
  <c r="N369" i="7"/>
  <c r="BN369" i="7" s="1"/>
  <c r="N368" i="7"/>
  <c r="BN368" i="7" s="1"/>
  <c r="K368" i="7"/>
  <c r="BK368" i="7" s="1"/>
  <c r="N367" i="7"/>
  <c r="BN367" i="7" s="1"/>
  <c r="K367" i="7"/>
  <c r="BK367" i="7" s="1"/>
  <c r="J367" i="7"/>
  <c r="BJ367" i="7" s="1"/>
  <c r="H367" i="7"/>
  <c r="BH367" i="7" s="1"/>
  <c r="G367" i="7"/>
  <c r="BG367" i="7" s="1"/>
  <c r="Q366" i="7"/>
  <c r="BQ366" i="7" s="1"/>
  <c r="N366" i="7"/>
  <c r="BN366" i="7" s="1"/>
  <c r="M366" i="7"/>
  <c r="BM366" i="7" s="1"/>
  <c r="K366" i="7"/>
  <c r="BK366" i="7" s="1"/>
  <c r="H366" i="7"/>
  <c r="BH366" i="7" s="1"/>
  <c r="E366" i="7"/>
  <c r="BE366" i="7" s="1"/>
  <c r="K365" i="7"/>
  <c r="BK365" i="7" s="1"/>
  <c r="H365" i="7"/>
  <c r="BH365" i="7" s="1"/>
  <c r="G365" i="7"/>
  <c r="BG365" i="7" s="1"/>
  <c r="M364" i="7"/>
  <c r="BM364" i="7" s="1"/>
  <c r="K364" i="7"/>
  <c r="BK364" i="7" s="1"/>
  <c r="H364" i="7"/>
  <c r="BH364" i="7" s="1"/>
  <c r="G364" i="7"/>
  <c r="BG364" i="7" s="1"/>
  <c r="D364" i="7"/>
  <c r="BD364" i="7" s="1"/>
  <c r="AC108" i="25"/>
  <c r="F113" i="25"/>
  <c r="AE17" i="27"/>
  <c r="AE18" i="27"/>
  <c r="AE16" i="27"/>
  <c r="AE18" i="25"/>
  <c r="AE19" i="25"/>
  <c r="AE17" i="25"/>
  <c r="AJ27" i="27"/>
  <c r="X8" i="23" s="1"/>
  <c r="Z26" i="30"/>
  <c r="J306" i="58" l="1"/>
  <c r="J312" i="58" s="1"/>
  <c r="J67" i="58"/>
  <c r="AF37" i="27"/>
  <c r="AE19" i="27"/>
  <c r="AY79" i="25"/>
  <c r="AY87" i="25" s="1"/>
  <c r="AY29" i="25"/>
  <c r="BE70" i="25"/>
  <c r="R28" i="39"/>
  <c r="U6" i="39"/>
  <c r="U28" i="39" s="1"/>
  <c r="V72" i="23"/>
  <c r="X14" i="39"/>
  <c r="V64" i="23"/>
  <c r="X6" i="39"/>
  <c r="Q38" i="28"/>
  <c r="X66" i="23"/>
  <c r="G71" i="23"/>
  <c r="F71" i="23"/>
  <c r="AD38" i="25"/>
  <c r="C10" i="23" s="1"/>
  <c r="K11" i="51" s="1"/>
  <c r="AF34" i="25"/>
  <c r="AF38" i="25" s="1"/>
  <c r="D68" i="23"/>
  <c r="D365" i="7"/>
  <c r="BD365" i="7" s="1"/>
  <c r="E364" i="7"/>
  <c r="BE364" i="7" s="1"/>
  <c r="J364" i="7"/>
  <c r="E365" i="7"/>
  <c r="J365" i="7"/>
  <c r="M365" i="7"/>
  <c r="BM365" i="7" s="1"/>
  <c r="D366" i="7"/>
  <c r="BD366" i="7" s="1"/>
  <c r="G366" i="7"/>
  <c r="J366" i="7"/>
  <c r="M367" i="7"/>
  <c r="BM367" i="7" s="1"/>
  <c r="J369" i="7"/>
  <c r="BJ369" i="7" s="1"/>
  <c r="P366" i="7"/>
  <c r="E367" i="7"/>
  <c r="T367" i="7"/>
  <c r="J368" i="7"/>
  <c r="BJ368" i="7" s="1"/>
  <c r="M368" i="7"/>
  <c r="BM368" i="7" s="1"/>
  <c r="K369" i="7"/>
  <c r="U400" i="30"/>
  <c r="AA26" i="30"/>
  <c r="Y26" i="30"/>
  <c r="AD18" i="25"/>
  <c r="AF18" i="25" s="1"/>
  <c r="AD18" i="27"/>
  <c r="AF18" i="27" s="1"/>
  <c r="AD17" i="25"/>
  <c r="AF17" i="25" s="1"/>
  <c r="AD7" i="27"/>
  <c r="AD19" i="25"/>
  <c r="AF19" i="25" s="1"/>
  <c r="AD17" i="27"/>
  <c r="AF17" i="27" s="1"/>
  <c r="AD16" i="27"/>
  <c r="AF8" i="27"/>
  <c r="AF9" i="27"/>
  <c r="AC61" i="25"/>
  <c r="H13" i="23" s="1"/>
  <c r="Y61" i="25"/>
  <c r="BJ14" i="25" s="1"/>
  <c r="BJ72" i="25" s="1"/>
  <c r="E61" i="25"/>
  <c r="W370" i="7"/>
  <c r="BW370" i="7" s="1"/>
  <c r="V370" i="7"/>
  <c r="BV370" i="7" s="1"/>
  <c r="S370" i="7"/>
  <c r="BS370" i="7" s="1"/>
  <c r="Q370" i="7"/>
  <c r="BQ370" i="7" s="1"/>
  <c r="N370" i="7"/>
  <c r="BN370" i="7" s="1"/>
  <c r="H370" i="7"/>
  <c r="BH370" i="7" s="1"/>
  <c r="X369" i="7"/>
  <c r="BX369" i="7" s="1"/>
  <c r="U369" i="7"/>
  <c r="BU369" i="7" s="1"/>
  <c r="R369" i="7"/>
  <c r="BR369" i="7" s="1"/>
  <c r="O369" i="7"/>
  <c r="BO369" i="7" s="1"/>
  <c r="I369" i="7"/>
  <c r="BI369" i="7" s="1"/>
  <c r="F369" i="7"/>
  <c r="BF369" i="7" s="1"/>
  <c r="Z368" i="7"/>
  <c r="BZ368" i="7" s="1"/>
  <c r="X368" i="7"/>
  <c r="BX368" i="7" s="1"/>
  <c r="U368" i="7"/>
  <c r="BU368" i="7" s="1"/>
  <c r="R368" i="7"/>
  <c r="BR368" i="7" s="1"/>
  <c r="I368" i="7"/>
  <c r="BI368" i="7" s="1"/>
  <c r="F368" i="7"/>
  <c r="BF368" i="7" s="1"/>
  <c r="X367" i="7"/>
  <c r="BX367" i="7" s="1"/>
  <c r="R367" i="7"/>
  <c r="BR367" i="7" s="1"/>
  <c r="L367" i="7"/>
  <c r="BL367" i="7" s="1"/>
  <c r="I367" i="7"/>
  <c r="BI367" i="7" s="1"/>
  <c r="Z366" i="7"/>
  <c r="BZ366" i="7" s="1"/>
  <c r="X366" i="7"/>
  <c r="BX366" i="7" s="1"/>
  <c r="U366" i="7"/>
  <c r="BU366" i="7" s="1"/>
  <c r="O366" i="7"/>
  <c r="BO366" i="7" s="1"/>
  <c r="X365" i="7"/>
  <c r="BX365" i="7" s="1"/>
  <c r="U365" i="7"/>
  <c r="BU365" i="7" s="1"/>
  <c r="R365" i="7"/>
  <c r="BR365" i="7" s="1"/>
  <c r="I365" i="7"/>
  <c r="BI365" i="7" s="1"/>
  <c r="X364" i="7"/>
  <c r="BX364" i="7" s="1"/>
  <c r="U364" i="7"/>
  <c r="BU364" i="7" s="1"/>
  <c r="R364" i="7"/>
  <c r="BR364" i="7" s="1"/>
  <c r="O364" i="7"/>
  <c r="BO364" i="7" s="1"/>
  <c r="I364" i="7"/>
  <c r="BI364" i="7" s="1"/>
  <c r="Z363" i="7"/>
  <c r="BZ363" i="7" s="1"/>
  <c r="Y363" i="7"/>
  <c r="BY363" i="7" s="1"/>
  <c r="X363" i="7"/>
  <c r="BX363" i="7" s="1"/>
  <c r="U363" i="7"/>
  <c r="BU363" i="7" s="1"/>
  <c r="R363" i="7"/>
  <c r="BR363" i="7" s="1"/>
  <c r="O363" i="7"/>
  <c r="BO363" i="7" s="1"/>
  <c r="L363" i="7"/>
  <c r="BL363" i="7" s="1"/>
  <c r="I363" i="7"/>
  <c r="BI363" i="7" s="1"/>
  <c r="F363" i="7"/>
  <c r="BF363" i="7" s="1"/>
  <c r="BD362" i="7"/>
  <c r="Z362" i="7"/>
  <c r="BZ362" i="7" s="1"/>
  <c r="Y362" i="7"/>
  <c r="BY362" i="7" s="1"/>
  <c r="X362" i="7"/>
  <c r="BX362" i="7" s="1"/>
  <c r="U362" i="7"/>
  <c r="BU362" i="7" s="1"/>
  <c r="R362" i="7"/>
  <c r="BR362" i="7" s="1"/>
  <c r="O362" i="7"/>
  <c r="BO362" i="7" s="1"/>
  <c r="L362" i="7"/>
  <c r="BL362" i="7" s="1"/>
  <c r="I362" i="7"/>
  <c r="BI362" i="7" s="1"/>
  <c r="F362" i="7"/>
  <c r="BF362" i="7" s="1"/>
  <c r="BW351" i="7"/>
  <c r="BV351" i="7"/>
  <c r="BT351" i="7"/>
  <c r="BS351" i="7"/>
  <c r="BQ351" i="7"/>
  <c r="BP351" i="7"/>
  <c r="BN351" i="7"/>
  <c r="BM351" i="7"/>
  <c r="BK351" i="7"/>
  <c r="BJ351" i="7"/>
  <c r="BH351" i="7"/>
  <c r="BG351" i="7"/>
  <c r="BE351" i="7"/>
  <c r="BD351" i="7"/>
  <c r="BX351" i="7"/>
  <c r="BR351" i="7"/>
  <c r="BF351" i="7"/>
  <c r="BU351" i="7"/>
  <c r="BO351" i="7"/>
  <c r="BL351" i="7"/>
  <c r="BI351" i="7"/>
  <c r="BW350" i="7"/>
  <c r="BV350" i="7"/>
  <c r="BT350" i="7"/>
  <c r="BS350" i="7"/>
  <c r="BQ350" i="7"/>
  <c r="BP350" i="7"/>
  <c r="BN350" i="7"/>
  <c r="BM350" i="7"/>
  <c r="BK350" i="7"/>
  <c r="BJ350" i="7"/>
  <c r="BH350" i="7"/>
  <c r="BG350" i="7"/>
  <c r="BE350" i="7"/>
  <c r="BD350" i="7"/>
  <c r="BX350" i="7"/>
  <c r="BU350" i="7"/>
  <c r="BR350" i="7"/>
  <c r="BF350" i="7"/>
  <c r="BY350" i="7"/>
  <c r="BO350" i="7"/>
  <c r="BL350" i="7"/>
  <c r="BI350" i="7"/>
  <c r="BW349" i="7"/>
  <c r="BV349" i="7"/>
  <c r="BT349" i="7"/>
  <c r="BS349" i="7"/>
  <c r="BQ349" i="7"/>
  <c r="BP349" i="7"/>
  <c r="BN349" i="7"/>
  <c r="BM349" i="7"/>
  <c r="BK349" i="7"/>
  <c r="BJ349" i="7"/>
  <c r="BH349" i="7"/>
  <c r="BG349" i="7"/>
  <c r="BE349" i="7"/>
  <c r="BD349" i="7"/>
  <c r="BX349" i="7"/>
  <c r="BR349" i="7"/>
  <c r="BF349" i="7"/>
  <c r="BU349" i="7"/>
  <c r="BO349" i="7"/>
  <c r="BL349" i="7"/>
  <c r="BI349" i="7"/>
  <c r="BW348" i="7"/>
  <c r="BV348" i="7"/>
  <c r="BT348" i="7"/>
  <c r="BS348" i="7"/>
  <c r="BQ348" i="7"/>
  <c r="BP348" i="7"/>
  <c r="BN348" i="7"/>
  <c r="BM348" i="7"/>
  <c r="BK348" i="7"/>
  <c r="BJ348" i="7"/>
  <c r="BH348" i="7"/>
  <c r="BG348" i="7"/>
  <c r="BE348" i="7"/>
  <c r="BD348" i="7"/>
  <c r="BX348" i="7"/>
  <c r="BU348" i="7"/>
  <c r="BR348" i="7"/>
  <c r="BL348" i="7"/>
  <c r="BF348" i="7"/>
  <c r="BY348" i="7"/>
  <c r="BO348" i="7"/>
  <c r="BI348" i="7"/>
  <c r="BW347" i="7"/>
  <c r="BV347" i="7"/>
  <c r="BT347" i="7"/>
  <c r="BS347" i="7"/>
  <c r="BQ347" i="7"/>
  <c r="BP347" i="7"/>
  <c r="BN347" i="7"/>
  <c r="BM347" i="7"/>
  <c r="BK347" i="7"/>
  <c r="BJ347" i="7"/>
  <c r="BH347" i="7"/>
  <c r="BG347" i="7"/>
  <c r="BE347" i="7"/>
  <c r="BD347" i="7"/>
  <c r="BX347" i="7"/>
  <c r="BR347" i="7"/>
  <c r="BL347" i="7"/>
  <c r="BF347" i="7"/>
  <c r="BU347" i="7"/>
  <c r="BO347" i="7"/>
  <c r="BI347" i="7"/>
  <c r="BW346" i="7"/>
  <c r="BV346" i="7"/>
  <c r="BT346" i="7"/>
  <c r="BS346" i="7"/>
  <c r="BQ346" i="7"/>
  <c r="BP346" i="7"/>
  <c r="BN346" i="7"/>
  <c r="BM346" i="7"/>
  <c r="BK346" i="7"/>
  <c r="BJ346" i="7"/>
  <c r="BH346" i="7"/>
  <c r="BG346" i="7"/>
  <c r="BE346" i="7"/>
  <c r="BD346" i="7"/>
  <c r="BX346" i="7"/>
  <c r="BU346" i="7"/>
  <c r="BR346" i="7"/>
  <c r="BL346" i="7"/>
  <c r="BF346" i="7"/>
  <c r="BY346" i="7"/>
  <c r="BO346" i="7"/>
  <c r="BI346" i="7"/>
  <c r="BW345" i="7"/>
  <c r="BV345" i="7"/>
  <c r="BT345" i="7"/>
  <c r="BS345" i="7"/>
  <c r="BQ345" i="7"/>
  <c r="BP345" i="7"/>
  <c r="BN345" i="7"/>
  <c r="BM345" i="7"/>
  <c r="BK345" i="7"/>
  <c r="BJ345" i="7"/>
  <c r="BH345" i="7"/>
  <c r="BG345" i="7"/>
  <c r="BE345" i="7"/>
  <c r="BD345" i="7"/>
  <c r="BX345" i="7"/>
  <c r="BR345" i="7"/>
  <c r="BL345" i="7"/>
  <c r="BF345" i="7"/>
  <c r="BU345" i="7"/>
  <c r="BO345" i="7"/>
  <c r="BI345" i="7"/>
  <c r="BW344" i="7"/>
  <c r="BV344" i="7"/>
  <c r="BT344" i="7"/>
  <c r="BS344" i="7"/>
  <c r="BQ344" i="7"/>
  <c r="BP344" i="7"/>
  <c r="BN344" i="7"/>
  <c r="BM344" i="7"/>
  <c r="BK344" i="7"/>
  <c r="BJ344" i="7"/>
  <c r="BH344" i="7"/>
  <c r="BG344" i="7"/>
  <c r="BE344" i="7"/>
  <c r="BD344" i="7"/>
  <c r="BW335" i="7"/>
  <c r="BV335" i="7"/>
  <c r="BT335" i="7"/>
  <c r="BS335" i="7"/>
  <c r="BQ335" i="7"/>
  <c r="BP335" i="7"/>
  <c r="BN335" i="7"/>
  <c r="BM335" i="7"/>
  <c r="BK335" i="7"/>
  <c r="BJ335" i="7"/>
  <c r="BH335" i="7"/>
  <c r="BG335" i="7"/>
  <c r="BE335" i="7"/>
  <c r="BD335" i="7"/>
  <c r="BX335" i="7"/>
  <c r="BU335" i="7"/>
  <c r="BR335" i="7"/>
  <c r="BL335" i="7"/>
  <c r="BF335" i="7"/>
  <c r="BY335" i="7"/>
  <c r="BO335" i="7"/>
  <c r="BI335" i="7"/>
  <c r="BW334" i="7"/>
  <c r="BV334" i="7"/>
  <c r="BT334" i="7"/>
  <c r="BS334" i="7"/>
  <c r="BQ334" i="7"/>
  <c r="BP334" i="7"/>
  <c r="BN334" i="7"/>
  <c r="BM334" i="7"/>
  <c r="BK334" i="7"/>
  <c r="BJ334" i="7"/>
  <c r="BH334" i="7"/>
  <c r="BG334" i="7"/>
  <c r="BE334" i="7"/>
  <c r="BD334" i="7"/>
  <c r="BX334" i="7"/>
  <c r="BR334" i="7"/>
  <c r="BL334" i="7"/>
  <c r="BF334" i="7"/>
  <c r="BU334" i="7"/>
  <c r="BO334" i="7"/>
  <c r="BI334" i="7"/>
  <c r="BW333" i="7"/>
  <c r="BV333" i="7"/>
  <c r="BT333" i="7"/>
  <c r="BS333" i="7"/>
  <c r="BQ333" i="7"/>
  <c r="BP333" i="7"/>
  <c r="BN333" i="7"/>
  <c r="BM333" i="7"/>
  <c r="BK333" i="7"/>
  <c r="BJ333" i="7"/>
  <c r="BH333" i="7"/>
  <c r="BG333" i="7"/>
  <c r="BE333" i="7"/>
  <c r="BD333" i="7"/>
  <c r="BX333" i="7"/>
  <c r="BU333" i="7"/>
  <c r="BR333" i="7"/>
  <c r="BL333" i="7"/>
  <c r="BF333" i="7"/>
  <c r="BY333" i="7"/>
  <c r="BO333" i="7"/>
  <c r="BI333" i="7"/>
  <c r="BW332" i="7"/>
  <c r="BV332" i="7"/>
  <c r="BT332" i="7"/>
  <c r="BS332" i="7"/>
  <c r="BQ332" i="7"/>
  <c r="BP332" i="7"/>
  <c r="BN332" i="7"/>
  <c r="BM332" i="7"/>
  <c r="BK332" i="7"/>
  <c r="BJ332" i="7"/>
  <c r="BH332" i="7"/>
  <c r="BG332" i="7"/>
  <c r="BE332" i="7"/>
  <c r="BD332" i="7"/>
  <c r="BX332" i="7"/>
  <c r="BR332" i="7"/>
  <c r="BL332" i="7"/>
  <c r="BF332" i="7"/>
  <c r="BU332" i="7"/>
  <c r="BO332" i="7"/>
  <c r="BI332" i="7"/>
  <c r="BW331" i="7"/>
  <c r="BV331" i="7"/>
  <c r="BT331" i="7"/>
  <c r="BS331" i="7"/>
  <c r="BQ331" i="7"/>
  <c r="BP331" i="7"/>
  <c r="BN331" i="7"/>
  <c r="BM331" i="7"/>
  <c r="BK331" i="7"/>
  <c r="BJ331" i="7"/>
  <c r="BH331" i="7"/>
  <c r="BG331" i="7"/>
  <c r="BE331" i="7"/>
  <c r="BD331" i="7"/>
  <c r="BX331" i="7"/>
  <c r="BU331" i="7"/>
  <c r="BR331" i="7"/>
  <c r="BF331" i="7"/>
  <c r="BY331" i="7"/>
  <c r="BO331" i="7"/>
  <c r="BL331" i="7"/>
  <c r="BI331" i="7"/>
  <c r="BW330" i="7"/>
  <c r="BV330" i="7"/>
  <c r="BT330" i="7"/>
  <c r="BS330" i="7"/>
  <c r="BQ330" i="7"/>
  <c r="BP330" i="7"/>
  <c r="BN330" i="7"/>
  <c r="BM330" i="7"/>
  <c r="BK330" i="7"/>
  <c r="BJ330" i="7"/>
  <c r="BH330" i="7"/>
  <c r="BG330" i="7"/>
  <c r="BE330" i="7"/>
  <c r="BD330" i="7"/>
  <c r="BX330" i="7"/>
  <c r="BR330" i="7"/>
  <c r="BL330" i="7"/>
  <c r="BF330" i="7"/>
  <c r="BU330" i="7"/>
  <c r="BO330" i="7"/>
  <c r="BI330" i="7"/>
  <c r="BW329" i="7"/>
  <c r="BV329" i="7"/>
  <c r="BT329" i="7"/>
  <c r="BS329" i="7"/>
  <c r="BQ329" i="7"/>
  <c r="BP329" i="7"/>
  <c r="BN329" i="7"/>
  <c r="BM329" i="7"/>
  <c r="BK329" i="7"/>
  <c r="BJ329" i="7"/>
  <c r="BH329" i="7"/>
  <c r="BG329" i="7"/>
  <c r="BE329" i="7"/>
  <c r="BD329" i="7"/>
  <c r="BX329" i="7"/>
  <c r="BU329" i="7"/>
  <c r="BR329" i="7"/>
  <c r="BF329" i="7"/>
  <c r="BO329" i="7"/>
  <c r="BL329" i="7"/>
  <c r="BI329" i="7"/>
  <c r="BW328" i="7"/>
  <c r="BV328" i="7"/>
  <c r="BT328" i="7"/>
  <c r="BS328" i="7"/>
  <c r="BQ328" i="7"/>
  <c r="BP328" i="7"/>
  <c r="BN328" i="7"/>
  <c r="BM328" i="7"/>
  <c r="BK328" i="7"/>
  <c r="BJ328" i="7"/>
  <c r="BH328" i="7"/>
  <c r="BG328" i="7"/>
  <c r="BE328" i="7"/>
  <c r="BD328" i="7"/>
  <c r="BW319" i="7"/>
  <c r="BV319" i="7"/>
  <c r="BT319" i="7"/>
  <c r="BS319" i="7"/>
  <c r="BQ319" i="7"/>
  <c r="BP319" i="7"/>
  <c r="BN319" i="7"/>
  <c r="BM319" i="7"/>
  <c r="BK319" i="7"/>
  <c r="BJ319" i="7"/>
  <c r="BH319" i="7"/>
  <c r="BG319" i="7"/>
  <c r="BE319" i="7"/>
  <c r="BD319" i="7"/>
  <c r="BX319" i="7"/>
  <c r="BR319" i="7"/>
  <c r="BL319" i="7"/>
  <c r="BF319" i="7"/>
  <c r="BU319" i="7"/>
  <c r="BO319" i="7"/>
  <c r="BI319" i="7"/>
  <c r="BW318" i="7"/>
  <c r="BV318" i="7"/>
  <c r="BT318" i="7"/>
  <c r="BS318" i="7"/>
  <c r="BQ318" i="7"/>
  <c r="BP318" i="7"/>
  <c r="BN318" i="7"/>
  <c r="BM318" i="7"/>
  <c r="BK318" i="7"/>
  <c r="BJ318" i="7"/>
  <c r="BH318" i="7"/>
  <c r="BG318" i="7"/>
  <c r="BE318" i="7"/>
  <c r="BD318" i="7"/>
  <c r="BX318" i="7"/>
  <c r="BU318" i="7"/>
  <c r="BR318" i="7"/>
  <c r="BL318" i="7"/>
  <c r="BF318" i="7"/>
  <c r="BY318" i="7"/>
  <c r="BO318" i="7"/>
  <c r="BI318" i="7"/>
  <c r="BW317" i="7"/>
  <c r="BV317" i="7"/>
  <c r="BT317" i="7"/>
  <c r="BS317" i="7"/>
  <c r="BQ317" i="7"/>
  <c r="BP317" i="7"/>
  <c r="BN317" i="7"/>
  <c r="BM317" i="7"/>
  <c r="BK317" i="7"/>
  <c r="BJ317" i="7"/>
  <c r="BH317" i="7"/>
  <c r="BG317" i="7"/>
  <c r="BE317" i="7"/>
  <c r="BD317" i="7"/>
  <c r="BX317" i="7"/>
  <c r="BR317" i="7"/>
  <c r="BL317" i="7"/>
  <c r="BF317" i="7"/>
  <c r="BU317" i="7"/>
  <c r="BO317" i="7"/>
  <c r="BI317" i="7"/>
  <c r="BW316" i="7"/>
  <c r="BV316" i="7"/>
  <c r="BT316" i="7"/>
  <c r="BS316" i="7"/>
  <c r="BQ316" i="7"/>
  <c r="BP316" i="7"/>
  <c r="BN316" i="7"/>
  <c r="BM316" i="7"/>
  <c r="BK316" i="7"/>
  <c r="BJ316" i="7"/>
  <c r="BH316" i="7"/>
  <c r="BG316" i="7"/>
  <c r="BE316" i="7"/>
  <c r="BD316" i="7"/>
  <c r="BX316" i="7"/>
  <c r="BU316" i="7"/>
  <c r="BR316" i="7"/>
  <c r="BL316" i="7"/>
  <c r="BF316" i="7"/>
  <c r="BY316" i="7"/>
  <c r="BO316" i="7"/>
  <c r="BI316" i="7"/>
  <c r="BW315" i="7"/>
  <c r="BV315" i="7"/>
  <c r="BT315" i="7"/>
  <c r="BS315" i="7"/>
  <c r="BQ315" i="7"/>
  <c r="BP315" i="7"/>
  <c r="BN315" i="7"/>
  <c r="BM315" i="7"/>
  <c r="BK315" i="7"/>
  <c r="BJ315" i="7"/>
  <c r="BH315" i="7"/>
  <c r="BG315" i="7"/>
  <c r="BE315" i="7"/>
  <c r="BD315" i="7"/>
  <c r="BX315" i="7"/>
  <c r="BR315" i="7"/>
  <c r="BF315" i="7"/>
  <c r="BU315" i="7"/>
  <c r="BO315" i="7"/>
  <c r="BL315" i="7"/>
  <c r="BI315" i="7"/>
  <c r="BW314" i="7"/>
  <c r="BV314" i="7"/>
  <c r="BT314" i="7"/>
  <c r="BS314" i="7"/>
  <c r="BQ314" i="7"/>
  <c r="BP314" i="7"/>
  <c r="BN314" i="7"/>
  <c r="BM314" i="7"/>
  <c r="BK314" i="7"/>
  <c r="BJ314" i="7"/>
  <c r="BH314" i="7"/>
  <c r="BG314" i="7"/>
  <c r="BE314" i="7"/>
  <c r="BD314" i="7"/>
  <c r="BX314" i="7"/>
  <c r="BU314" i="7"/>
  <c r="BR314" i="7"/>
  <c r="BF314" i="7"/>
  <c r="BY314" i="7"/>
  <c r="BO314" i="7"/>
  <c r="BL314" i="7"/>
  <c r="BI314" i="7"/>
  <c r="BW313" i="7"/>
  <c r="BV313" i="7"/>
  <c r="BT313" i="7"/>
  <c r="BS313" i="7"/>
  <c r="BQ313" i="7"/>
  <c r="BP313" i="7"/>
  <c r="BN313" i="7"/>
  <c r="BM313" i="7"/>
  <c r="BK313" i="7"/>
  <c r="BJ313" i="7"/>
  <c r="BH313" i="7"/>
  <c r="BG313" i="7"/>
  <c r="BE313" i="7"/>
  <c r="BD313" i="7"/>
  <c r="BX313" i="7"/>
  <c r="BR313" i="7"/>
  <c r="BF313" i="7"/>
  <c r="BU313" i="7"/>
  <c r="BO313" i="7"/>
  <c r="BL313" i="7"/>
  <c r="BI313" i="7"/>
  <c r="BW312" i="7"/>
  <c r="BV312" i="7"/>
  <c r="BT312" i="7"/>
  <c r="BS312" i="7"/>
  <c r="BQ312" i="7"/>
  <c r="BP312" i="7"/>
  <c r="BN312" i="7"/>
  <c r="BM312" i="7"/>
  <c r="BK312" i="7"/>
  <c r="BJ312" i="7"/>
  <c r="BH312" i="7"/>
  <c r="BG312" i="7"/>
  <c r="BE312" i="7"/>
  <c r="BD312" i="7"/>
  <c r="BW303" i="7"/>
  <c r="BV303" i="7"/>
  <c r="BT303" i="7"/>
  <c r="BS303" i="7"/>
  <c r="BQ303" i="7"/>
  <c r="BP303" i="7"/>
  <c r="BN303" i="7"/>
  <c r="BM303" i="7"/>
  <c r="BK303" i="7"/>
  <c r="BJ303" i="7"/>
  <c r="BH303" i="7"/>
  <c r="BG303" i="7"/>
  <c r="BE303" i="7"/>
  <c r="BD303" i="7"/>
  <c r="BX303" i="7"/>
  <c r="BU303" i="7"/>
  <c r="BR303" i="7"/>
  <c r="BF303" i="7"/>
  <c r="BY303" i="7"/>
  <c r="BO303" i="7"/>
  <c r="BL303" i="7"/>
  <c r="BI303" i="7"/>
  <c r="BW302" i="7"/>
  <c r="BV302" i="7"/>
  <c r="BT302" i="7"/>
  <c r="BS302" i="7"/>
  <c r="BQ302" i="7"/>
  <c r="BP302" i="7"/>
  <c r="BN302" i="7"/>
  <c r="BM302" i="7"/>
  <c r="BK302" i="7"/>
  <c r="BJ302" i="7"/>
  <c r="BH302" i="7"/>
  <c r="BG302" i="7"/>
  <c r="BE302" i="7"/>
  <c r="BD302" i="7"/>
  <c r="BX302" i="7"/>
  <c r="BR302" i="7"/>
  <c r="BL302" i="7"/>
  <c r="BF302" i="7"/>
  <c r="BU302" i="7"/>
  <c r="BO302" i="7"/>
  <c r="BI302" i="7"/>
  <c r="BW301" i="7"/>
  <c r="BV301" i="7"/>
  <c r="BT301" i="7"/>
  <c r="BS301" i="7"/>
  <c r="BQ301" i="7"/>
  <c r="BP301" i="7"/>
  <c r="BN301" i="7"/>
  <c r="BM301" i="7"/>
  <c r="BK301" i="7"/>
  <c r="BJ301" i="7"/>
  <c r="BH301" i="7"/>
  <c r="BG301" i="7"/>
  <c r="BE301" i="7"/>
  <c r="BD301" i="7"/>
  <c r="BX301" i="7"/>
  <c r="BU301" i="7"/>
  <c r="BR301" i="7"/>
  <c r="BL301" i="7"/>
  <c r="BF301" i="7"/>
  <c r="BY301" i="7"/>
  <c r="BO301" i="7"/>
  <c r="BI301" i="7"/>
  <c r="BW300" i="7"/>
  <c r="BV300" i="7"/>
  <c r="BT300" i="7"/>
  <c r="BS300" i="7"/>
  <c r="BQ300" i="7"/>
  <c r="BP300" i="7"/>
  <c r="BN300" i="7"/>
  <c r="BM300" i="7"/>
  <c r="BK300" i="7"/>
  <c r="BJ300" i="7"/>
  <c r="BH300" i="7"/>
  <c r="BG300" i="7"/>
  <c r="BE300" i="7"/>
  <c r="BD300" i="7"/>
  <c r="BX300" i="7"/>
  <c r="BR300" i="7"/>
  <c r="BL300" i="7"/>
  <c r="BF300" i="7"/>
  <c r="BU300" i="7"/>
  <c r="BO300" i="7"/>
  <c r="BI300" i="7"/>
  <c r="BW299" i="7"/>
  <c r="BV299" i="7"/>
  <c r="BT299" i="7"/>
  <c r="BS299" i="7"/>
  <c r="BQ299" i="7"/>
  <c r="BP299" i="7"/>
  <c r="BN299" i="7"/>
  <c r="BM299" i="7"/>
  <c r="BK299" i="7"/>
  <c r="BJ299" i="7"/>
  <c r="BH299" i="7"/>
  <c r="BG299" i="7"/>
  <c r="BE299" i="7"/>
  <c r="BD299" i="7"/>
  <c r="BX299" i="7"/>
  <c r="BR299" i="7"/>
  <c r="BL299" i="7"/>
  <c r="BF299" i="7"/>
  <c r="BU299" i="7"/>
  <c r="BO299" i="7"/>
  <c r="BI299" i="7"/>
  <c r="BW298" i="7"/>
  <c r="BV298" i="7"/>
  <c r="BT298" i="7"/>
  <c r="BS298" i="7"/>
  <c r="BQ298" i="7"/>
  <c r="BP298" i="7"/>
  <c r="BN298" i="7"/>
  <c r="BM298" i="7"/>
  <c r="BK298" i="7"/>
  <c r="BJ298" i="7"/>
  <c r="BH298" i="7"/>
  <c r="BG298" i="7"/>
  <c r="BE298" i="7"/>
  <c r="BD298" i="7"/>
  <c r="BX298" i="7"/>
  <c r="BR298" i="7"/>
  <c r="BL298" i="7"/>
  <c r="BF298" i="7"/>
  <c r="BY298" i="7"/>
  <c r="BU298" i="7"/>
  <c r="BO298" i="7"/>
  <c r="BI298" i="7"/>
  <c r="BW297" i="7"/>
  <c r="BV297" i="7"/>
  <c r="BT297" i="7"/>
  <c r="BS297" i="7"/>
  <c r="BQ297" i="7"/>
  <c r="BP297" i="7"/>
  <c r="BN297" i="7"/>
  <c r="BM297" i="7"/>
  <c r="BK297" i="7"/>
  <c r="BJ297" i="7"/>
  <c r="BH297" i="7"/>
  <c r="BG297" i="7"/>
  <c r="BE297" i="7"/>
  <c r="BD297" i="7"/>
  <c r="BX297" i="7"/>
  <c r="BR297" i="7"/>
  <c r="BL297" i="7"/>
  <c r="BF297" i="7"/>
  <c r="BY297" i="7"/>
  <c r="BU297" i="7"/>
  <c r="BO297" i="7"/>
  <c r="BI297" i="7"/>
  <c r="BW296" i="7"/>
  <c r="BV296" i="7"/>
  <c r="BT296" i="7"/>
  <c r="BS296" i="7"/>
  <c r="BQ296" i="7"/>
  <c r="BP296" i="7"/>
  <c r="BN296" i="7"/>
  <c r="BM296" i="7"/>
  <c r="BK296" i="7"/>
  <c r="BJ296" i="7"/>
  <c r="BH296" i="7"/>
  <c r="BG296" i="7"/>
  <c r="BE296" i="7"/>
  <c r="BD296" i="7"/>
  <c r="BW287" i="7"/>
  <c r="BV287" i="7"/>
  <c r="BT287" i="7"/>
  <c r="BS287" i="7"/>
  <c r="BQ287" i="7"/>
  <c r="BP287" i="7"/>
  <c r="BN287" i="7"/>
  <c r="BM287" i="7"/>
  <c r="BK287" i="7"/>
  <c r="BJ287" i="7"/>
  <c r="BH287" i="7"/>
  <c r="BG287" i="7"/>
  <c r="BE287" i="7"/>
  <c r="BD287" i="7"/>
  <c r="BX287" i="7"/>
  <c r="BU287" i="7"/>
  <c r="BO287" i="7"/>
  <c r="BL287" i="7"/>
  <c r="BI287" i="7"/>
  <c r="BW286" i="7"/>
  <c r="BV286" i="7"/>
  <c r="BT286" i="7"/>
  <c r="BS286" i="7"/>
  <c r="BQ286" i="7"/>
  <c r="BP286" i="7"/>
  <c r="BN286" i="7"/>
  <c r="BM286" i="7"/>
  <c r="BK286" i="7"/>
  <c r="BJ286" i="7"/>
  <c r="BH286" i="7"/>
  <c r="BG286" i="7"/>
  <c r="BE286" i="7"/>
  <c r="BD286" i="7"/>
  <c r="BX286" i="7"/>
  <c r="BU286" i="7"/>
  <c r="BO286" i="7"/>
  <c r="BL286" i="7"/>
  <c r="BI286" i="7"/>
  <c r="BW285" i="7"/>
  <c r="BV285" i="7"/>
  <c r="BT285" i="7"/>
  <c r="BS285" i="7"/>
  <c r="BQ285" i="7"/>
  <c r="BP285" i="7"/>
  <c r="BN285" i="7"/>
  <c r="BM285" i="7"/>
  <c r="BK285" i="7"/>
  <c r="BJ285" i="7"/>
  <c r="BH285" i="7"/>
  <c r="BG285" i="7"/>
  <c r="BE285" i="7"/>
  <c r="BD285" i="7"/>
  <c r="BX285" i="7"/>
  <c r="BR285" i="7"/>
  <c r="BO285" i="7"/>
  <c r="BL285" i="7"/>
  <c r="BF285" i="7"/>
  <c r="BW284" i="7"/>
  <c r="BV284" i="7"/>
  <c r="BT284" i="7"/>
  <c r="BS284" i="7"/>
  <c r="BQ284" i="7"/>
  <c r="BP284" i="7"/>
  <c r="BN284" i="7"/>
  <c r="BM284" i="7"/>
  <c r="BK284" i="7"/>
  <c r="BJ284" i="7"/>
  <c r="BH284" i="7"/>
  <c r="BG284" i="7"/>
  <c r="BE284" i="7"/>
  <c r="BD284" i="7"/>
  <c r="BX284" i="7"/>
  <c r="BZ284" i="7"/>
  <c r="BU284" i="7"/>
  <c r="BR284" i="7"/>
  <c r="BL284" i="7"/>
  <c r="BI284" i="7"/>
  <c r="BF284" i="7"/>
  <c r="BW283" i="7"/>
  <c r="BV283" i="7"/>
  <c r="BT283" i="7"/>
  <c r="BS283" i="7"/>
  <c r="BQ283" i="7"/>
  <c r="BP283" i="7"/>
  <c r="BN283" i="7"/>
  <c r="BM283" i="7"/>
  <c r="BK283" i="7"/>
  <c r="BJ283" i="7"/>
  <c r="BH283" i="7"/>
  <c r="BG283" i="7"/>
  <c r="BE283" i="7"/>
  <c r="BD283" i="7"/>
  <c r="BU283" i="7"/>
  <c r="BI283" i="7"/>
  <c r="BW282" i="7"/>
  <c r="BV282" i="7"/>
  <c r="BT282" i="7"/>
  <c r="BS282" i="7"/>
  <c r="BQ282" i="7"/>
  <c r="BP282" i="7"/>
  <c r="BN282" i="7"/>
  <c r="BM282" i="7"/>
  <c r="BK282" i="7"/>
  <c r="BJ282" i="7"/>
  <c r="BH282" i="7"/>
  <c r="BG282" i="7"/>
  <c r="BE282" i="7"/>
  <c r="BD282" i="7"/>
  <c r="BU282" i="7"/>
  <c r="BO282" i="7"/>
  <c r="BI282" i="7"/>
  <c r="BW281" i="7"/>
  <c r="BV281" i="7"/>
  <c r="BT281" i="7"/>
  <c r="BS281" i="7"/>
  <c r="BQ281" i="7"/>
  <c r="BP281" i="7"/>
  <c r="BN281" i="7"/>
  <c r="BM281" i="7"/>
  <c r="BK281" i="7"/>
  <c r="BJ281" i="7"/>
  <c r="BH281" i="7"/>
  <c r="BG281" i="7"/>
  <c r="BE281" i="7"/>
  <c r="BD281" i="7"/>
  <c r="BR281" i="7"/>
  <c r="BO281" i="7"/>
  <c r="BF281" i="7"/>
  <c r="BW280" i="7"/>
  <c r="BV280" i="7"/>
  <c r="BT280" i="7"/>
  <c r="BS280" i="7"/>
  <c r="BQ280" i="7"/>
  <c r="BP280" i="7"/>
  <c r="BN280" i="7"/>
  <c r="BM280" i="7"/>
  <c r="BK280" i="7"/>
  <c r="BJ280" i="7"/>
  <c r="BH280" i="7"/>
  <c r="BG280" i="7"/>
  <c r="BE280" i="7"/>
  <c r="BD280" i="7"/>
  <c r="BW271" i="7"/>
  <c r="BV271" i="7"/>
  <c r="BT271" i="7"/>
  <c r="BS271" i="7"/>
  <c r="BQ271" i="7"/>
  <c r="BP271" i="7"/>
  <c r="BN271" i="7"/>
  <c r="BM271" i="7"/>
  <c r="BK271" i="7"/>
  <c r="BJ271" i="7"/>
  <c r="BH271" i="7"/>
  <c r="BG271" i="7"/>
  <c r="BE271" i="7"/>
  <c r="BD271" i="7"/>
  <c r="BX271" i="7"/>
  <c r="BL271" i="7"/>
  <c r="BF271" i="7"/>
  <c r="BU271" i="7"/>
  <c r="BR271" i="7"/>
  <c r="BO271" i="7"/>
  <c r="BI271" i="7"/>
  <c r="BW270" i="7"/>
  <c r="BV270" i="7"/>
  <c r="BT270" i="7"/>
  <c r="BS270" i="7"/>
  <c r="BQ270" i="7"/>
  <c r="BP270" i="7"/>
  <c r="BN270" i="7"/>
  <c r="BM270" i="7"/>
  <c r="BK270" i="7"/>
  <c r="BJ270" i="7"/>
  <c r="BH270" i="7"/>
  <c r="BG270" i="7"/>
  <c r="BE270" i="7"/>
  <c r="BD270" i="7"/>
  <c r="BX270" i="7"/>
  <c r="BL270" i="7"/>
  <c r="BF270" i="7"/>
  <c r="BU270" i="7"/>
  <c r="BR270" i="7"/>
  <c r="BO270" i="7"/>
  <c r="BI270" i="7"/>
  <c r="BW269" i="7"/>
  <c r="BV269" i="7"/>
  <c r="BT269" i="7"/>
  <c r="BS269" i="7"/>
  <c r="BQ269" i="7"/>
  <c r="BP269" i="7"/>
  <c r="BN269" i="7"/>
  <c r="BM269" i="7"/>
  <c r="BK269" i="7"/>
  <c r="BJ269" i="7"/>
  <c r="BH269" i="7"/>
  <c r="BG269" i="7"/>
  <c r="BE269" i="7"/>
  <c r="BD269" i="7"/>
  <c r="BX269" i="7"/>
  <c r="BL269" i="7"/>
  <c r="BF269" i="7"/>
  <c r="BU269" i="7"/>
  <c r="BR269" i="7"/>
  <c r="BO269" i="7"/>
  <c r="BI269" i="7"/>
  <c r="BW268" i="7"/>
  <c r="BV268" i="7"/>
  <c r="BT268" i="7"/>
  <c r="BS268" i="7"/>
  <c r="BQ268" i="7"/>
  <c r="BP268" i="7"/>
  <c r="BN268" i="7"/>
  <c r="BM268" i="7"/>
  <c r="BK268" i="7"/>
  <c r="BJ268" i="7"/>
  <c r="BH268" i="7"/>
  <c r="BG268" i="7"/>
  <c r="BE268" i="7"/>
  <c r="BD268" i="7"/>
  <c r="BX268" i="7"/>
  <c r="BL268" i="7"/>
  <c r="BF268" i="7"/>
  <c r="BU268" i="7"/>
  <c r="BR268" i="7"/>
  <c r="BO268" i="7"/>
  <c r="BI268" i="7"/>
  <c r="BW267" i="7"/>
  <c r="BV267" i="7"/>
  <c r="BT267" i="7"/>
  <c r="BS267" i="7"/>
  <c r="BQ267" i="7"/>
  <c r="BP267" i="7"/>
  <c r="BN267" i="7"/>
  <c r="BM267" i="7"/>
  <c r="BK267" i="7"/>
  <c r="BJ267" i="7"/>
  <c r="BH267" i="7"/>
  <c r="BG267" i="7"/>
  <c r="BE267" i="7"/>
  <c r="BD267" i="7"/>
  <c r="BX267" i="7"/>
  <c r="BL267" i="7"/>
  <c r="BF267" i="7"/>
  <c r="BU267" i="7"/>
  <c r="BR267" i="7"/>
  <c r="BO267" i="7"/>
  <c r="BI267" i="7"/>
  <c r="BW266" i="7"/>
  <c r="BV266" i="7"/>
  <c r="BT266" i="7"/>
  <c r="BS266" i="7"/>
  <c r="BQ266" i="7"/>
  <c r="BP266" i="7"/>
  <c r="BN266" i="7"/>
  <c r="BM266" i="7"/>
  <c r="BK266" i="7"/>
  <c r="BJ266" i="7"/>
  <c r="BH266" i="7"/>
  <c r="BG266" i="7"/>
  <c r="BE266" i="7"/>
  <c r="BD266" i="7"/>
  <c r="BX266" i="7"/>
  <c r="BL266" i="7"/>
  <c r="BF266" i="7"/>
  <c r="BU266" i="7"/>
  <c r="BR266" i="7"/>
  <c r="BO266" i="7"/>
  <c r="BI266" i="7"/>
  <c r="BW265" i="7"/>
  <c r="BV265" i="7"/>
  <c r="BT265" i="7"/>
  <c r="BS265" i="7"/>
  <c r="BQ265" i="7"/>
  <c r="BP265" i="7"/>
  <c r="BN265" i="7"/>
  <c r="BM265" i="7"/>
  <c r="BK265" i="7"/>
  <c r="BJ265" i="7"/>
  <c r="BH265" i="7"/>
  <c r="BG265" i="7"/>
  <c r="BE265" i="7"/>
  <c r="BD265" i="7"/>
  <c r="BX265" i="7"/>
  <c r="BL265" i="7"/>
  <c r="BF265" i="7"/>
  <c r="BU265" i="7"/>
  <c r="BR265" i="7"/>
  <c r="BO265" i="7"/>
  <c r="BI265" i="7"/>
  <c r="BW264" i="7"/>
  <c r="BV264" i="7"/>
  <c r="BT264" i="7"/>
  <c r="BS264" i="7"/>
  <c r="BQ264" i="7"/>
  <c r="BP264" i="7"/>
  <c r="BN264" i="7"/>
  <c r="BM264" i="7"/>
  <c r="BK264" i="7"/>
  <c r="BJ264" i="7"/>
  <c r="BH264" i="7"/>
  <c r="BG264" i="7"/>
  <c r="BE264" i="7"/>
  <c r="BD264" i="7"/>
  <c r="BW255" i="7"/>
  <c r="BV255" i="7"/>
  <c r="BT255" i="7"/>
  <c r="BS255" i="7"/>
  <c r="BQ255" i="7"/>
  <c r="BP255" i="7"/>
  <c r="BN255" i="7"/>
  <c r="BM255" i="7"/>
  <c r="BK255" i="7"/>
  <c r="BJ255" i="7"/>
  <c r="BH255" i="7"/>
  <c r="BG255" i="7"/>
  <c r="BE255" i="7"/>
  <c r="BD255" i="7"/>
  <c r="BR255" i="7"/>
  <c r="BL255" i="7"/>
  <c r="BU255" i="7"/>
  <c r="BO255" i="7"/>
  <c r="BI255" i="7"/>
  <c r="BF255" i="7"/>
  <c r="BW254" i="7"/>
  <c r="BV254" i="7"/>
  <c r="BT254" i="7"/>
  <c r="BS254" i="7"/>
  <c r="BQ254" i="7"/>
  <c r="BP254" i="7"/>
  <c r="BN254" i="7"/>
  <c r="BM254" i="7"/>
  <c r="BK254" i="7"/>
  <c r="BJ254" i="7"/>
  <c r="BH254" i="7"/>
  <c r="BG254" i="7"/>
  <c r="BE254" i="7"/>
  <c r="BD254" i="7"/>
  <c r="BU254" i="7"/>
  <c r="BO254" i="7"/>
  <c r="BL254" i="7"/>
  <c r="BR254" i="7"/>
  <c r="BI254" i="7"/>
  <c r="BF254" i="7"/>
  <c r="BW253" i="7"/>
  <c r="BV253" i="7"/>
  <c r="BT253" i="7"/>
  <c r="BS253" i="7"/>
  <c r="BQ253" i="7"/>
  <c r="BP253" i="7"/>
  <c r="BN253" i="7"/>
  <c r="BM253" i="7"/>
  <c r="BK253" i="7"/>
  <c r="BJ253" i="7"/>
  <c r="BH253" i="7"/>
  <c r="BG253" i="7"/>
  <c r="BE253" i="7"/>
  <c r="BD253" i="7"/>
  <c r="BR253" i="7"/>
  <c r="BL253" i="7"/>
  <c r="BU253" i="7"/>
  <c r="BO253" i="7"/>
  <c r="BI253" i="7"/>
  <c r="BF253" i="7"/>
  <c r="BW252" i="7"/>
  <c r="BV252" i="7"/>
  <c r="BT252" i="7"/>
  <c r="BS252" i="7"/>
  <c r="BQ252" i="7"/>
  <c r="BP252" i="7"/>
  <c r="BN252" i="7"/>
  <c r="BM252" i="7"/>
  <c r="BK252" i="7"/>
  <c r="BJ252" i="7"/>
  <c r="BH252" i="7"/>
  <c r="BG252" i="7"/>
  <c r="BE252" i="7"/>
  <c r="BD252" i="7"/>
  <c r="BU252" i="7"/>
  <c r="BO252" i="7"/>
  <c r="BL252" i="7"/>
  <c r="BR252" i="7"/>
  <c r="BI252" i="7"/>
  <c r="BF252" i="7"/>
  <c r="BW251" i="7"/>
  <c r="BV251" i="7"/>
  <c r="BT251" i="7"/>
  <c r="BS251" i="7"/>
  <c r="BQ251" i="7"/>
  <c r="BP251" i="7"/>
  <c r="BN251" i="7"/>
  <c r="BM251" i="7"/>
  <c r="BK251" i="7"/>
  <c r="BJ251" i="7"/>
  <c r="BH251" i="7"/>
  <c r="BG251" i="7"/>
  <c r="BE251" i="7"/>
  <c r="BD251" i="7"/>
  <c r="BR251" i="7"/>
  <c r="BL251" i="7"/>
  <c r="BU251" i="7"/>
  <c r="BO251" i="7"/>
  <c r="BI251" i="7"/>
  <c r="BF251" i="7"/>
  <c r="BW250" i="7"/>
  <c r="BV250" i="7"/>
  <c r="BT250" i="7"/>
  <c r="BS250" i="7"/>
  <c r="BQ250" i="7"/>
  <c r="BP250" i="7"/>
  <c r="BN250" i="7"/>
  <c r="BM250" i="7"/>
  <c r="BK250" i="7"/>
  <c r="BJ250" i="7"/>
  <c r="BH250" i="7"/>
  <c r="BG250" i="7"/>
  <c r="BE250" i="7"/>
  <c r="BD250" i="7"/>
  <c r="BU250" i="7"/>
  <c r="BO250" i="7"/>
  <c r="BL250" i="7"/>
  <c r="BR250" i="7"/>
  <c r="BI250" i="7"/>
  <c r="BF250" i="7"/>
  <c r="BW249" i="7"/>
  <c r="BV249" i="7"/>
  <c r="BT249" i="7"/>
  <c r="BS249" i="7"/>
  <c r="BQ249" i="7"/>
  <c r="BP249" i="7"/>
  <c r="BN249" i="7"/>
  <c r="BM249" i="7"/>
  <c r="BK249" i="7"/>
  <c r="BJ249" i="7"/>
  <c r="BH249" i="7"/>
  <c r="BG249" i="7"/>
  <c r="BE249" i="7"/>
  <c r="BD249" i="7"/>
  <c r="BR249" i="7"/>
  <c r="BL249" i="7"/>
  <c r="BU249" i="7"/>
  <c r="BO249" i="7"/>
  <c r="BI249" i="7"/>
  <c r="BF249" i="7"/>
  <c r="BW248" i="7"/>
  <c r="BV248" i="7"/>
  <c r="BT248" i="7"/>
  <c r="BS248" i="7"/>
  <c r="BQ248" i="7"/>
  <c r="BP248" i="7"/>
  <c r="BN248" i="7"/>
  <c r="BM248" i="7"/>
  <c r="BK248" i="7"/>
  <c r="BJ248" i="7"/>
  <c r="BH248" i="7"/>
  <c r="BG248" i="7"/>
  <c r="BE248" i="7"/>
  <c r="BD248" i="7"/>
  <c r="BQ240" i="7"/>
  <c r="BW239" i="7"/>
  <c r="BV239" i="7"/>
  <c r="BT239" i="7"/>
  <c r="BS239" i="7"/>
  <c r="BQ239" i="7"/>
  <c r="BP239" i="7"/>
  <c r="BN239" i="7"/>
  <c r="BM239" i="7"/>
  <c r="BK239" i="7"/>
  <c r="BJ239" i="7"/>
  <c r="BH239" i="7"/>
  <c r="BG239" i="7"/>
  <c r="BE239" i="7"/>
  <c r="BD239" i="7"/>
  <c r="BU239" i="7"/>
  <c r="BO239" i="7"/>
  <c r="BL239" i="7"/>
  <c r="BI239" i="7"/>
  <c r="BZ239" i="7"/>
  <c r="BR239" i="7"/>
  <c r="BF239" i="7"/>
  <c r="BW238" i="7"/>
  <c r="BV238" i="7"/>
  <c r="BT238" i="7"/>
  <c r="BS238" i="7"/>
  <c r="BQ238" i="7"/>
  <c r="BP238" i="7"/>
  <c r="BN238" i="7"/>
  <c r="BM238" i="7"/>
  <c r="BK238" i="7"/>
  <c r="BJ238" i="7"/>
  <c r="BH238" i="7"/>
  <c r="BG238" i="7"/>
  <c r="BE238" i="7"/>
  <c r="BD238" i="7"/>
  <c r="BU238" i="7"/>
  <c r="BL238" i="7"/>
  <c r="BI238" i="7"/>
  <c r="BR238" i="7"/>
  <c r="BF238" i="7"/>
  <c r="BW237" i="7"/>
  <c r="BV237" i="7"/>
  <c r="BT237" i="7"/>
  <c r="BS237" i="7"/>
  <c r="BQ237" i="7"/>
  <c r="BP237" i="7"/>
  <c r="BN237" i="7"/>
  <c r="BM237" i="7"/>
  <c r="BK237" i="7"/>
  <c r="BJ237" i="7"/>
  <c r="BH237" i="7"/>
  <c r="BG237" i="7"/>
  <c r="BE237" i="7"/>
  <c r="BD237" i="7"/>
  <c r="BU237" i="7"/>
  <c r="BO237" i="7"/>
  <c r="BL237" i="7"/>
  <c r="BI237" i="7"/>
  <c r="BZ237" i="7"/>
  <c r="BR237" i="7"/>
  <c r="BF237" i="7"/>
  <c r="BW236" i="7"/>
  <c r="BV236" i="7"/>
  <c r="BT236" i="7"/>
  <c r="BS236" i="7"/>
  <c r="BQ236" i="7"/>
  <c r="BP236" i="7"/>
  <c r="BN236" i="7"/>
  <c r="BM236" i="7"/>
  <c r="BK236" i="7"/>
  <c r="BJ236" i="7"/>
  <c r="BH236" i="7"/>
  <c r="BG236" i="7"/>
  <c r="BE236" i="7"/>
  <c r="BD236" i="7"/>
  <c r="BU236" i="7"/>
  <c r="BL236" i="7"/>
  <c r="BI236" i="7"/>
  <c r="BZ236" i="7"/>
  <c r="BR236" i="7"/>
  <c r="BF236" i="7"/>
  <c r="BW235" i="7"/>
  <c r="BV235" i="7"/>
  <c r="BT235" i="7"/>
  <c r="BS235" i="7"/>
  <c r="BQ235" i="7"/>
  <c r="BP235" i="7"/>
  <c r="BN235" i="7"/>
  <c r="BM235" i="7"/>
  <c r="BK235" i="7"/>
  <c r="BJ235" i="7"/>
  <c r="BH235" i="7"/>
  <c r="BG235" i="7"/>
  <c r="BE235" i="7"/>
  <c r="BD235" i="7"/>
  <c r="BU235" i="7"/>
  <c r="BO235" i="7"/>
  <c r="BL235" i="7"/>
  <c r="BI235" i="7"/>
  <c r="BZ235" i="7"/>
  <c r="BR235" i="7"/>
  <c r="BF235" i="7"/>
  <c r="BW234" i="7"/>
  <c r="BV234" i="7"/>
  <c r="BT234" i="7"/>
  <c r="BS234" i="7"/>
  <c r="BQ234" i="7"/>
  <c r="BP234" i="7"/>
  <c r="BN234" i="7"/>
  <c r="BM234" i="7"/>
  <c r="BK234" i="7"/>
  <c r="BJ234" i="7"/>
  <c r="BH234" i="7"/>
  <c r="BG234" i="7"/>
  <c r="BE234" i="7"/>
  <c r="BD234" i="7"/>
  <c r="BU234" i="7"/>
  <c r="BL234" i="7"/>
  <c r="BI234" i="7"/>
  <c r="BZ234" i="7"/>
  <c r="BR234" i="7"/>
  <c r="BF234" i="7"/>
  <c r="BW233" i="7"/>
  <c r="BV233" i="7"/>
  <c r="BT233" i="7"/>
  <c r="BS233" i="7"/>
  <c r="BQ233" i="7"/>
  <c r="BP233" i="7"/>
  <c r="BN233" i="7"/>
  <c r="BM233" i="7"/>
  <c r="BK233" i="7"/>
  <c r="BJ233" i="7"/>
  <c r="BH233" i="7"/>
  <c r="BG233" i="7"/>
  <c r="BE233" i="7"/>
  <c r="BD233" i="7"/>
  <c r="BU233" i="7"/>
  <c r="BL233" i="7"/>
  <c r="BI233" i="7"/>
  <c r="BZ233" i="7"/>
  <c r="BX233" i="7"/>
  <c r="BR233" i="7"/>
  <c r="BF233" i="7"/>
  <c r="BW232" i="7"/>
  <c r="BV232" i="7"/>
  <c r="BT232" i="7"/>
  <c r="BS232" i="7"/>
  <c r="BQ232" i="7"/>
  <c r="BP232" i="7"/>
  <c r="BN232" i="7"/>
  <c r="BM232" i="7"/>
  <c r="BK232" i="7"/>
  <c r="BJ232" i="7"/>
  <c r="BH232" i="7"/>
  <c r="BG232" i="7"/>
  <c r="BE232" i="7"/>
  <c r="BD232" i="7"/>
  <c r="BW223" i="7"/>
  <c r="BV223" i="7"/>
  <c r="BT223" i="7"/>
  <c r="BS223" i="7"/>
  <c r="BQ223" i="7"/>
  <c r="BP223" i="7"/>
  <c r="BN223" i="7"/>
  <c r="BM223" i="7"/>
  <c r="BK223" i="7"/>
  <c r="BJ223" i="7"/>
  <c r="BH223" i="7"/>
  <c r="BG223" i="7"/>
  <c r="BE223" i="7"/>
  <c r="BD223" i="7"/>
  <c r="BX223" i="7"/>
  <c r="BU223" i="7"/>
  <c r="BO223" i="7"/>
  <c r="BL223" i="7"/>
  <c r="BI223" i="7"/>
  <c r="BW222" i="7"/>
  <c r="BV222" i="7"/>
  <c r="BT222" i="7"/>
  <c r="BS222" i="7"/>
  <c r="BQ222" i="7"/>
  <c r="BP222" i="7"/>
  <c r="BN222" i="7"/>
  <c r="BM222" i="7"/>
  <c r="BK222" i="7"/>
  <c r="BJ222" i="7"/>
  <c r="BH222" i="7"/>
  <c r="BG222" i="7"/>
  <c r="BE222" i="7"/>
  <c r="BD222" i="7"/>
  <c r="BX222" i="7"/>
  <c r="BU222" i="7"/>
  <c r="BO222" i="7"/>
  <c r="BL222" i="7"/>
  <c r="BI222" i="7"/>
  <c r="BW221" i="7"/>
  <c r="BV221" i="7"/>
  <c r="BT221" i="7"/>
  <c r="BS221" i="7"/>
  <c r="BQ221" i="7"/>
  <c r="BP221" i="7"/>
  <c r="BN221" i="7"/>
  <c r="BM221" i="7"/>
  <c r="BK221" i="7"/>
  <c r="BJ221" i="7"/>
  <c r="BH221" i="7"/>
  <c r="BG221" i="7"/>
  <c r="BE221" i="7"/>
  <c r="BD221" i="7"/>
  <c r="BX221" i="7"/>
  <c r="BU221" i="7"/>
  <c r="BO221" i="7"/>
  <c r="BL221" i="7"/>
  <c r="BI221" i="7"/>
  <c r="BW220" i="7"/>
  <c r="BV220" i="7"/>
  <c r="BT220" i="7"/>
  <c r="BS220" i="7"/>
  <c r="BQ220" i="7"/>
  <c r="BP220" i="7"/>
  <c r="BN220" i="7"/>
  <c r="BM220" i="7"/>
  <c r="BK220" i="7"/>
  <c r="BJ220" i="7"/>
  <c r="BH220" i="7"/>
  <c r="BG220" i="7"/>
  <c r="BE220" i="7"/>
  <c r="BD220" i="7"/>
  <c r="BX220" i="7"/>
  <c r="BU220" i="7"/>
  <c r="BO220" i="7"/>
  <c r="BL220" i="7"/>
  <c r="BI220" i="7"/>
  <c r="BW219" i="7"/>
  <c r="BV219" i="7"/>
  <c r="BT219" i="7"/>
  <c r="BS219" i="7"/>
  <c r="BQ219" i="7"/>
  <c r="BP219" i="7"/>
  <c r="BN219" i="7"/>
  <c r="BM219" i="7"/>
  <c r="BK219" i="7"/>
  <c r="BJ219" i="7"/>
  <c r="BH219" i="7"/>
  <c r="BG219" i="7"/>
  <c r="BE219" i="7"/>
  <c r="BD219" i="7"/>
  <c r="BX219" i="7"/>
  <c r="BU219" i="7"/>
  <c r="BO219" i="7"/>
  <c r="BL219" i="7"/>
  <c r="BI219" i="7"/>
  <c r="BW218" i="7"/>
  <c r="BV218" i="7"/>
  <c r="BT218" i="7"/>
  <c r="BS218" i="7"/>
  <c r="BQ218" i="7"/>
  <c r="BP218" i="7"/>
  <c r="BN218" i="7"/>
  <c r="BM218" i="7"/>
  <c r="BK218" i="7"/>
  <c r="BJ218" i="7"/>
  <c r="BH218" i="7"/>
  <c r="BG218" i="7"/>
  <c r="BE218" i="7"/>
  <c r="BD218" i="7"/>
  <c r="BX218" i="7"/>
  <c r="BU218" i="7"/>
  <c r="BO218" i="7"/>
  <c r="BL218" i="7"/>
  <c r="BI218" i="7"/>
  <c r="BW217" i="7"/>
  <c r="BV217" i="7"/>
  <c r="BT217" i="7"/>
  <c r="BS217" i="7"/>
  <c r="BQ217" i="7"/>
  <c r="BP217" i="7"/>
  <c r="BN217" i="7"/>
  <c r="BM217" i="7"/>
  <c r="BK217" i="7"/>
  <c r="BJ217" i="7"/>
  <c r="BH217" i="7"/>
  <c r="BG217" i="7"/>
  <c r="BE217" i="7"/>
  <c r="BD217" i="7"/>
  <c r="BX217" i="7"/>
  <c r="BU217" i="7"/>
  <c r="BO217" i="7"/>
  <c r="BL217" i="7"/>
  <c r="BI217" i="7"/>
  <c r="BW216" i="7"/>
  <c r="BV216" i="7"/>
  <c r="BT216" i="7"/>
  <c r="BS216" i="7"/>
  <c r="BQ216" i="7"/>
  <c r="BP216" i="7"/>
  <c r="BN216" i="7"/>
  <c r="BM216" i="7"/>
  <c r="BK216" i="7"/>
  <c r="BJ216" i="7"/>
  <c r="BH216" i="7"/>
  <c r="BG216" i="7"/>
  <c r="BE216" i="7"/>
  <c r="BD216" i="7"/>
  <c r="BW207" i="7"/>
  <c r="BV207" i="7"/>
  <c r="BT207" i="7"/>
  <c r="BS207" i="7"/>
  <c r="BQ207" i="7"/>
  <c r="BP207" i="7"/>
  <c r="BN207" i="7"/>
  <c r="BM207" i="7"/>
  <c r="BK207" i="7"/>
  <c r="BJ207" i="7"/>
  <c r="BH207" i="7"/>
  <c r="BG207" i="7"/>
  <c r="BE207" i="7"/>
  <c r="BD207" i="7"/>
  <c r="CA207" i="7"/>
  <c r="BX207" i="7"/>
  <c r="BU207" i="7"/>
  <c r="BO207" i="7"/>
  <c r="BL207" i="7"/>
  <c r="BR207" i="7"/>
  <c r="BI207" i="7"/>
  <c r="BF207" i="7"/>
  <c r="BW206" i="7"/>
  <c r="BV206" i="7"/>
  <c r="BT206" i="7"/>
  <c r="BS206" i="7"/>
  <c r="BQ206" i="7"/>
  <c r="BP206" i="7"/>
  <c r="BN206" i="7"/>
  <c r="BM206" i="7"/>
  <c r="BK206" i="7"/>
  <c r="BJ206" i="7"/>
  <c r="BH206" i="7"/>
  <c r="BG206" i="7"/>
  <c r="BE206" i="7"/>
  <c r="BD206" i="7"/>
  <c r="BX206" i="7"/>
  <c r="BR206" i="7"/>
  <c r="BL206" i="7"/>
  <c r="BF206" i="7"/>
  <c r="BU206" i="7"/>
  <c r="BO206" i="7"/>
  <c r="BI206" i="7"/>
  <c r="BW205" i="7"/>
  <c r="BV205" i="7"/>
  <c r="BT205" i="7"/>
  <c r="BS205" i="7"/>
  <c r="BQ205" i="7"/>
  <c r="BP205" i="7"/>
  <c r="BN205" i="7"/>
  <c r="BM205" i="7"/>
  <c r="BK205" i="7"/>
  <c r="BJ205" i="7"/>
  <c r="BH205" i="7"/>
  <c r="BG205" i="7"/>
  <c r="BE205" i="7"/>
  <c r="BD205" i="7"/>
  <c r="BZ205" i="7"/>
  <c r="BX205" i="7"/>
  <c r="BU205" i="7"/>
  <c r="BO205" i="7"/>
  <c r="BL205" i="7"/>
  <c r="BF205" i="7"/>
  <c r="BR205" i="7"/>
  <c r="BI205" i="7"/>
  <c r="BW204" i="7"/>
  <c r="BV204" i="7"/>
  <c r="BT204" i="7"/>
  <c r="BS204" i="7"/>
  <c r="BQ204" i="7"/>
  <c r="BP204" i="7"/>
  <c r="BN204" i="7"/>
  <c r="BM204" i="7"/>
  <c r="BK204" i="7"/>
  <c r="BJ204" i="7"/>
  <c r="BH204" i="7"/>
  <c r="BG204" i="7"/>
  <c r="BE204" i="7"/>
  <c r="BD204" i="7"/>
  <c r="BX204" i="7"/>
  <c r="BL204" i="7"/>
  <c r="BF204" i="7"/>
  <c r="BZ204" i="7"/>
  <c r="BU204" i="7"/>
  <c r="BR204" i="7"/>
  <c r="BO204" i="7"/>
  <c r="BI204" i="7"/>
  <c r="BW203" i="7"/>
  <c r="BV203" i="7"/>
  <c r="BT203" i="7"/>
  <c r="BS203" i="7"/>
  <c r="BQ203" i="7"/>
  <c r="BP203" i="7"/>
  <c r="BN203" i="7"/>
  <c r="BM203" i="7"/>
  <c r="BK203" i="7"/>
  <c r="BJ203" i="7"/>
  <c r="BH203" i="7"/>
  <c r="BG203" i="7"/>
  <c r="BE203" i="7"/>
  <c r="BD203" i="7"/>
  <c r="BZ203" i="7"/>
  <c r="BX203" i="7"/>
  <c r="BL203" i="7"/>
  <c r="BF203" i="7"/>
  <c r="BU203" i="7"/>
  <c r="BR203" i="7"/>
  <c r="BO203" i="7"/>
  <c r="BI203" i="7"/>
  <c r="BW202" i="7"/>
  <c r="BV202" i="7"/>
  <c r="BT202" i="7"/>
  <c r="BS202" i="7"/>
  <c r="BQ202" i="7"/>
  <c r="BP202" i="7"/>
  <c r="BN202" i="7"/>
  <c r="BM202" i="7"/>
  <c r="BK202" i="7"/>
  <c r="BJ202" i="7"/>
  <c r="BH202" i="7"/>
  <c r="BG202" i="7"/>
  <c r="BE202" i="7"/>
  <c r="BD202" i="7"/>
  <c r="BX202" i="7"/>
  <c r="BL202" i="7"/>
  <c r="BF202" i="7"/>
  <c r="BZ202" i="7"/>
  <c r="BU202" i="7"/>
  <c r="BR202" i="7"/>
  <c r="BO202" i="7"/>
  <c r="BI202" i="7"/>
  <c r="BW201" i="7"/>
  <c r="BV201" i="7"/>
  <c r="BT201" i="7"/>
  <c r="BS201" i="7"/>
  <c r="BQ201" i="7"/>
  <c r="BP201" i="7"/>
  <c r="BN201" i="7"/>
  <c r="BM201" i="7"/>
  <c r="BK201" i="7"/>
  <c r="BJ201" i="7"/>
  <c r="BH201" i="7"/>
  <c r="BG201" i="7"/>
  <c r="BE201" i="7"/>
  <c r="BD201" i="7"/>
  <c r="BX201" i="7"/>
  <c r="BL201" i="7"/>
  <c r="BF201" i="7"/>
  <c r="BZ201" i="7"/>
  <c r="BU201" i="7"/>
  <c r="BR201" i="7"/>
  <c r="BO201" i="7"/>
  <c r="BI201" i="7"/>
  <c r="BW200" i="7"/>
  <c r="BV200" i="7"/>
  <c r="BT200" i="7"/>
  <c r="BS200" i="7"/>
  <c r="BQ200" i="7"/>
  <c r="BP200" i="7"/>
  <c r="BN200" i="7"/>
  <c r="BM200" i="7"/>
  <c r="BK200" i="7"/>
  <c r="BJ200" i="7"/>
  <c r="BH200" i="7"/>
  <c r="BG200" i="7"/>
  <c r="BE200" i="7"/>
  <c r="BD200" i="7"/>
  <c r="BW191" i="7"/>
  <c r="BV191" i="7"/>
  <c r="BT191" i="7"/>
  <c r="BS191" i="7"/>
  <c r="BQ191" i="7"/>
  <c r="BP191" i="7"/>
  <c r="BN191" i="7"/>
  <c r="BM191" i="7"/>
  <c r="BK191" i="7"/>
  <c r="BJ191" i="7"/>
  <c r="BH191" i="7"/>
  <c r="BG191" i="7"/>
  <c r="BE191" i="7"/>
  <c r="BD191" i="7"/>
  <c r="BX191" i="7"/>
  <c r="BL191" i="7"/>
  <c r="BU191" i="7"/>
  <c r="BR191" i="7"/>
  <c r="BO191" i="7"/>
  <c r="BI191" i="7"/>
  <c r="BF191" i="7"/>
  <c r="BW190" i="7"/>
  <c r="BV190" i="7"/>
  <c r="BT190" i="7"/>
  <c r="BS190" i="7"/>
  <c r="BQ190" i="7"/>
  <c r="BP190" i="7"/>
  <c r="BN190" i="7"/>
  <c r="BM190" i="7"/>
  <c r="BK190" i="7"/>
  <c r="BJ190" i="7"/>
  <c r="BH190" i="7"/>
  <c r="BG190" i="7"/>
  <c r="BE190" i="7"/>
  <c r="BD190" i="7"/>
  <c r="BU190" i="7"/>
  <c r="BR190" i="7"/>
  <c r="BI190" i="7"/>
  <c r="BF190" i="7"/>
  <c r="BW189" i="7"/>
  <c r="BV189" i="7"/>
  <c r="BT189" i="7"/>
  <c r="BS189" i="7"/>
  <c r="BQ189" i="7"/>
  <c r="BP189" i="7"/>
  <c r="BN189" i="7"/>
  <c r="BM189" i="7"/>
  <c r="BK189" i="7"/>
  <c r="BJ189" i="7"/>
  <c r="BH189" i="7"/>
  <c r="BG189" i="7"/>
  <c r="BE189" i="7"/>
  <c r="BD189" i="7"/>
  <c r="BU189" i="7"/>
  <c r="BI189" i="7"/>
  <c r="BW188" i="7"/>
  <c r="BV188" i="7"/>
  <c r="BT188" i="7"/>
  <c r="BS188" i="7"/>
  <c r="BQ188" i="7"/>
  <c r="BP188" i="7"/>
  <c r="BN188" i="7"/>
  <c r="BM188" i="7"/>
  <c r="BK188" i="7"/>
  <c r="BJ188" i="7"/>
  <c r="BH188" i="7"/>
  <c r="BG188" i="7"/>
  <c r="BE188" i="7"/>
  <c r="BD188" i="7"/>
  <c r="BO188" i="7"/>
  <c r="BF188" i="7"/>
  <c r="BW187" i="7"/>
  <c r="BV187" i="7"/>
  <c r="BT187" i="7"/>
  <c r="BS187" i="7"/>
  <c r="BQ187" i="7"/>
  <c r="BP187" i="7"/>
  <c r="BN187" i="7"/>
  <c r="BM187" i="7"/>
  <c r="BK187" i="7"/>
  <c r="BJ187" i="7"/>
  <c r="BH187" i="7"/>
  <c r="BG187" i="7"/>
  <c r="BE187" i="7"/>
  <c r="BD187" i="7"/>
  <c r="BX187" i="7"/>
  <c r="BL187" i="7"/>
  <c r="BU187" i="7"/>
  <c r="BR187" i="7"/>
  <c r="BO187" i="7"/>
  <c r="BI187" i="7"/>
  <c r="BF187" i="7"/>
  <c r="BW186" i="7"/>
  <c r="BV186" i="7"/>
  <c r="BT186" i="7"/>
  <c r="BS186" i="7"/>
  <c r="BQ186" i="7"/>
  <c r="BP186" i="7"/>
  <c r="BN186" i="7"/>
  <c r="BM186" i="7"/>
  <c r="BK186" i="7"/>
  <c r="BJ186" i="7"/>
  <c r="BH186" i="7"/>
  <c r="BG186" i="7"/>
  <c r="BE186" i="7"/>
  <c r="BD186" i="7"/>
  <c r="BU186" i="7"/>
  <c r="BR186" i="7"/>
  <c r="BI186" i="7"/>
  <c r="BF186" i="7"/>
  <c r="BW185" i="7"/>
  <c r="BV185" i="7"/>
  <c r="BT185" i="7"/>
  <c r="BS185" i="7"/>
  <c r="BQ185" i="7"/>
  <c r="BP185" i="7"/>
  <c r="BN185" i="7"/>
  <c r="BM185" i="7"/>
  <c r="BK185" i="7"/>
  <c r="BJ185" i="7"/>
  <c r="BH185" i="7"/>
  <c r="BG185" i="7"/>
  <c r="BE185" i="7"/>
  <c r="BD185" i="7"/>
  <c r="BU185" i="7"/>
  <c r="BI185" i="7"/>
  <c r="BW184" i="7"/>
  <c r="BV184" i="7"/>
  <c r="BT184" i="7"/>
  <c r="BS184" i="7"/>
  <c r="BQ184" i="7"/>
  <c r="BP184" i="7"/>
  <c r="BN184" i="7"/>
  <c r="BM184" i="7"/>
  <c r="BK184" i="7"/>
  <c r="BJ184" i="7"/>
  <c r="BH184" i="7"/>
  <c r="BG184" i="7"/>
  <c r="BE184" i="7"/>
  <c r="BD184" i="7"/>
  <c r="BW175" i="7"/>
  <c r="BV175" i="7"/>
  <c r="BT175" i="7"/>
  <c r="BS175" i="7"/>
  <c r="BQ175" i="7"/>
  <c r="BP175" i="7"/>
  <c r="BN175" i="7"/>
  <c r="BM175" i="7"/>
  <c r="BK175" i="7"/>
  <c r="BJ175" i="7"/>
  <c r="BH175" i="7"/>
  <c r="BG175" i="7"/>
  <c r="BE175" i="7"/>
  <c r="BD175" i="7"/>
  <c r="BX175" i="7"/>
  <c r="BL175" i="7"/>
  <c r="BU175" i="7"/>
  <c r="BR175" i="7"/>
  <c r="BI175" i="7"/>
  <c r="BF175" i="7"/>
  <c r="BW174" i="7"/>
  <c r="BV174" i="7"/>
  <c r="BT174" i="7"/>
  <c r="BS174" i="7"/>
  <c r="BQ174" i="7"/>
  <c r="BP174" i="7"/>
  <c r="BN174" i="7"/>
  <c r="BM174" i="7"/>
  <c r="BK174" i="7"/>
  <c r="BJ174" i="7"/>
  <c r="BH174" i="7"/>
  <c r="BG174" i="7"/>
  <c r="BE174" i="7"/>
  <c r="BD174" i="7"/>
  <c r="BX174" i="7"/>
  <c r="BL174" i="7"/>
  <c r="BI174" i="7"/>
  <c r="BU174" i="7"/>
  <c r="BR174" i="7"/>
  <c r="BO174" i="7"/>
  <c r="BF174" i="7"/>
  <c r="BW173" i="7"/>
  <c r="BV173" i="7"/>
  <c r="BT173" i="7"/>
  <c r="BS173" i="7"/>
  <c r="BQ173" i="7"/>
  <c r="BP173" i="7"/>
  <c r="BN173" i="7"/>
  <c r="BM173" i="7"/>
  <c r="BK173" i="7"/>
  <c r="BJ173" i="7"/>
  <c r="BH173" i="7"/>
  <c r="BG173" i="7"/>
  <c r="BE173" i="7"/>
  <c r="BD173" i="7"/>
  <c r="BX173" i="7"/>
  <c r="BL173" i="7"/>
  <c r="BZ173" i="7"/>
  <c r="BR173" i="7"/>
  <c r="BI173" i="7"/>
  <c r="BF173" i="7"/>
  <c r="BW172" i="7"/>
  <c r="BV172" i="7"/>
  <c r="BT172" i="7"/>
  <c r="BS172" i="7"/>
  <c r="BQ172" i="7"/>
  <c r="BP172" i="7"/>
  <c r="BN172" i="7"/>
  <c r="BM172" i="7"/>
  <c r="BK172" i="7"/>
  <c r="BJ172" i="7"/>
  <c r="BH172" i="7"/>
  <c r="BG172" i="7"/>
  <c r="BE172" i="7"/>
  <c r="BD172" i="7"/>
  <c r="BX172" i="7"/>
  <c r="BI172" i="7"/>
  <c r="BY172" i="7"/>
  <c r="BU172" i="7"/>
  <c r="BO172" i="7"/>
  <c r="BL172" i="7"/>
  <c r="BW171" i="7"/>
  <c r="BV171" i="7"/>
  <c r="BT171" i="7"/>
  <c r="BS171" i="7"/>
  <c r="BQ171" i="7"/>
  <c r="BP171" i="7"/>
  <c r="BN171" i="7"/>
  <c r="BM171" i="7"/>
  <c r="BK171" i="7"/>
  <c r="BJ171" i="7"/>
  <c r="BH171" i="7"/>
  <c r="BG171" i="7"/>
  <c r="BE171" i="7"/>
  <c r="BD171" i="7"/>
  <c r="BX171" i="7"/>
  <c r="BR171" i="7"/>
  <c r="BF171" i="7"/>
  <c r="BY171" i="7"/>
  <c r="BU171" i="7"/>
  <c r="BO171" i="7"/>
  <c r="BL171" i="7"/>
  <c r="BI171" i="7"/>
  <c r="BW170" i="7"/>
  <c r="BV170" i="7"/>
  <c r="BT170" i="7"/>
  <c r="BS170" i="7"/>
  <c r="BQ170" i="7"/>
  <c r="BP170" i="7"/>
  <c r="BN170" i="7"/>
  <c r="BM170" i="7"/>
  <c r="BK170" i="7"/>
  <c r="BJ170" i="7"/>
  <c r="BH170" i="7"/>
  <c r="BG170" i="7"/>
  <c r="BE170" i="7"/>
  <c r="BD170" i="7"/>
  <c r="BU170" i="7"/>
  <c r="BR170" i="7"/>
  <c r="BF170" i="7"/>
  <c r="BX170" i="7"/>
  <c r="BO170" i="7"/>
  <c r="BL170" i="7"/>
  <c r="BI170" i="7"/>
  <c r="BW169" i="7"/>
  <c r="BV169" i="7"/>
  <c r="BT169" i="7"/>
  <c r="BS169" i="7"/>
  <c r="BQ169" i="7"/>
  <c r="BP169" i="7"/>
  <c r="BN169" i="7"/>
  <c r="BM169" i="7"/>
  <c r="BK169" i="7"/>
  <c r="BJ169" i="7"/>
  <c r="BH169" i="7"/>
  <c r="BG169" i="7"/>
  <c r="BE169" i="7"/>
  <c r="BD169" i="7"/>
  <c r="BX169" i="7"/>
  <c r="BR169" i="7"/>
  <c r="BF169" i="7"/>
  <c r="BY169" i="7"/>
  <c r="BU169" i="7"/>
  <c r="BO169" i="7"/>
  <c r="BL169" i="7"/>
  <c r="BI169" i="7"/>
  <c r="BW168" i="7"/>
  <c r="BV168" i="7"/>
  <c r="BT168" i="7"/>
  <c r="BS168" i="7"/>
  <c r="BQ168" i="7"/>
  <c r="BP168" i="7"/>
  <c r="BN168" i="7"/>
  <c r="BM168" i="7"/>
  <c r="BK168" i="7"/>
  <c r="BJ168" i="7"/>
  <c r="BH168" i="7"/>
  <c r="BG168" i="7"/>
  <c r="BE168" i="7"/>
  <c r="BD168" i="7"/>
  <c r="BI168" i="7"/>
  <c r="BW159" i="7"/>
  <c r="BV159" i="7"/>
  <c r="BT159" i="7"/>
  <c r="BS159" i="7"/>
  <c r="BQ159" i="7"/>
  <c r="BP159" i="7"/>
  <c r="BN159" i="7"/>
  <c r="BM159" i="7"/>
  <c r="BK159" i="7"/>
  <c r="BJ159" i="7"/>
  <c r="BH159" i="7"/>
  <c r="BG159" i="7"/>
  <c r="BE159" i="7"/>
  <c r="BD159" i="7"/>
  <c r="BU159" i="7"/>
  <c r="BR159" i="7"/>
  <c r="BL159" i="7"/>
  <c r="BF159" i="7"/>
  <c r="BX159" i="7"/>
  <c r="BO159" i="7"/>
  <c r="BI159" i="7"/>
  <c r="BW158" i="7"/>
  <c r="BV158" i="7"/>
  <c r="BT158" i="7"/>
  <c r="BS158" i="7"/>
  <c r="BQ158" i="7"/>
  <c r="BP158" i="7"/>
  <c r="BN158" i="7"/>
  <c r="BM158" i="7"/>
  <c r="BK158" i="7"/>
  <c r="BJ158" i="7"/>
  <c r="BH158" i="7"/>
  <c r="BG158" i="7"/>
  <c r="BE158" i="7"/>
  <c r="BD158" i="7"/>
  <c r="BX158" i="7"/>
  <c r="BR158" i="7"/>
  <c r="BL158" i="7"/>
  <c r="BF158" i="7"/>
  <c r="BY158" i="7"/>
  <c r="BU158" i="7"/>
  <c r="BO158" i="7"/>
  <c r="BI158" i="7"/>
  <c r="BW157" i="7"/>
  <c r="BV157" i="7"/>
  <c r="BT157" i="7"/>
  <c r="BS157" i="7"/>
  <c r="BQ157" i="7"/>
  <c r="BP157" i="7"/>
  <c r="BN157" i="7"/>
  <c r="BM157" i="7"/>
  <c r="BK157" i="7"/>
  <c r="BJ157" i="7"/>
  <c r="BH157" i="7"/>
  <c r="BG157" i="7"/>
  <c r="BE157" i="7"/>
  <c r="BD157" i="7"/>
  <c r="BU157" i="7"/>
  <c r="BR157" i="7"/>
  <c r="BL157" i="7"/>
  <c r="BF157" i="7"/>
  <c r="BX157" i="7"/>
  <c r="BO157" i="7"/>
  <c r="BI157" i="7"/>
  <c r="BW156" i="7"/>
  <c r="BV156" i="7"/>
  <c r="BT156" i="7"/>
  <c r="BS156" i="7"/>
  <c r="BQ156" i="7"/>
  <c r="BP156" i="7"/>
  <c r="BN156" i="7"/>
  <c r="BM156" i="7"/>
  <c r="BK156" i="7"/>
  <c r="BJ156" i="7"/>
  <c r="BH156" i="7"/>
  <c r="BG156" i="7"/>
  <c r="BE156" i="7"/>
  <c r="BD156" i="7"/>
  <c r="BX156" i="7"/>
  <c r="BR156" i="7"/>
  <c r="BL156" i="7"/>
  <c r="BF156" i="7"/>
  <c r="BY156" i="7"/>
  <c r="BU156" i="7"/>
  <c r="BO156" i="7"/>
  <c r="BI156" i="7"/>
  <c r="BW155" i="7"/>
  <c r="BV155" i="7"/>
  <c r="BT155" i="7"/>
  <c r="BS155" i="7"/>
  <c r="BQ155" i="7"/>
  <c r="BP155" i="7"/>
  <c r="BN155" i="7"/>
  <c r="BM155" i="7"/>
  <c r="BK155" i="7"/>
  <c r="BJ155" i="7"/>
  <c r="BH155" i="7"/>
  <c r="BG155" i="7"/>
  <c r="BE155" i="7"/>
  <c r="BD155" i="7"/>
  <c r="BU155" i="7"/>
  <c r="BR155" i="7"/>
  <c r="BL155" i="7"/>
  <c r="BF155" i="7"/>
  <c r="BX155" i="7"/>
  <c r="BO155" i="7"/>
  <c r="BI155" i="7"/>
  <c r="BW154" i="7"/>
  <c r="BV154" i="7"/>
  <c r="BT154" i="7"/>
  <c r="BS154" i="7"/>
  <c r="BQ154" i="7"/>
  <c r="BP154" i="7"/>
  <c r="BN154" i="7"/>
  <c r="BM154" i="7"/>
  <c r="BK154" i="7"/>
  <c r="BJ154" i="7"/>
  <c r="BH154" i="7"/>
  <c r="BG154" i="7"/>
  <c r="BE154" i="7"/>
  <c r="BD154" i="7"/>
  <c r="BX154" i="7"/>
  <c r="BR154" i="7"/>
  <c r="BL154" i="7"/>
  <c r="BF154" i="7"/>
  <c r="BY154" i="7"/>
  <c r="BU154" i="7"/>
  <c r="BO154" i="7"/>
  <c r="BI154" i="7"/>
  <c r="BW153" i="7"/>
  <c r="BV153" i="7"/>
  <c r="BT153" i="7"/>
  <c r="BS153" i="7"/>
  <c r="BQ153" i="7"/>
  <c r="BP153" i="7"/>
  <c r="BN153" i="7"/>
  <c r="BM153" i="7"/>
  <c r="BK153" i="7"/>
  <c r="BJ153" i="7"/>
  <c r="BH153" i="7"/>
  <c r="BG153" i="7"/>
  <c r="BE153" i="7"/>
  <c r="BD153" i="7"/>
  <c r="BU153" i="7"/>
  <c r="BR153" i="7"/>
  <c r="BL153" i="7"/>
  <c r="BF153" i="7"/>
  <c r="BX153" i="7"/>
  <c r="BO153" i="7"/>
  <c r="BI153" i="7"/>
  <c r="BW152" i="7"/>
  <c r="BV152" i="7"/>
  <c r="BT152" i="7"/>
  <c r="BS152" i="7"/>
  <c r="BQ152" i="7"/>
  <c r="BP152" i="7"/>
  <c r="BN152" i="7"/>
  <c r="BM152" i="7"/>
  <c r="BK152" i="7"/>
  <c r="BJ152" i="7"/>
  <c r="BH152" i="7"/>
  <c r="BG152" i="7"/>
  <c r="BE152" i="7"/>
  <c r="BD152" i="7"/>
  <c r="BW143" i="7"/>
  <c r="BV143" i="7"/>
  <c r="BT143" i="7"/>
  <c r="BS143" i="7"/>
  <c r="BQ143" i="7"/>
  <c r="BP143" i="7"/>
  <c r="BN143" i="7"/>
  <c r="BM143" i="7"/>
  <c r="BK143" i="7"/>
  <c r="BJ143" i="7"/>
  <c r="BH143" i="7"/>
  <c r="BG143" i="7"/>
  <c r="BE143" i="7"/>
  <c r="BD143" i="7"/>
  <c r="BX143" i="7"/>
  <c r="BR143" i="7"/>
  <c r="BL143" i="7"/>
  <c r="BF143" i="7"/>
  <c r="BY143" i="7"/>
  <c r="BU143" i="7"/>
  <c r="BO143" i="7"/>
  <c r="BI143" i="7"/>
  <c r="BW142" i="7"/>
  <c r="BV142" i="7"/>
  <c r="BT142" i="7"/>
  <c r="BS142" i="7"/>
  <c r="BQ142" i="7"/>
  <c r="BP142" i="7"/>
  <c r="BN142" i="7"/>
  <c r="BM142" i="7"/>
  <c r="BK142" i="7"/>
  <c r="BJ142" i="7"/>
  <c r="BH142" i="7"/>
  <c r="BG142" i="7"/>
  <c r="BE142" i="7"/>
  <c r="BD142" i="7"/>
  <c r="BU142" i="7"/>
  <c r="BL142" i="7"/>
  <c r="BF142" i="7"/>
  <c r="BX142" i="7"/>
  <c r="BO142" i="7"/>
  <c r="BI142" i="7"/>
  <c r="BW141" i="7"/>
  <c r="BV141" i="7"/>
  <c r="BT141" i="7"/>
  <c r="BS141" i="7"/>
  <c r="BQ141" i="7"/>
  <c r="BP141" i="7"/>
  <c r="BN141" i="7"/>
  <c r="BM141" i="7"/>
  <c r="BK141" i="7"/>
  <c r="BJ141" i="7"/>
  <c r="BH141" i="7"/>
  <c r="BG141" i="7"/>
  <c r="BE141" i="7"/>
  <c r="BD141" i="7"/>
  <c r="BX141" i="7"/>
  <c r="BR141" i="7"/>
  <c r="BL141" i="7"/>
  <c r="BF141" i="7"/>
  <c r="BY141" i="7"/>
  <c r="BU141" i="7"/>
  <c r="BO141" i="7"/>
  <c r="BI141" i="7"/>
  <c r="BW140" i="7"/>
  <c r="BV140" i="7"/>
  <c r="BT140" i="7"/>
  <c r="BS140" i="7"/>
  <c r="BQ140" i="7"/>
  <c r="BP140" i="7"/>
  <c r="BN140" i="7"/>
  <c r="BM140" i="7"/>
  <c r="BK140" i="7"/>
  <c r="BJ140" i="7"/>
  <c r="BH140" i="7"/>
  <c r="BG140" i="7"/>
  <c r="BE140" i="7"/>
  <c r="BD140" i="7"/>
  <c r="BU140" i="7"/>
  <c r="BR140" i="7"/>
  <c r="BL140" i="7"/>
  <c r="BF140" i="7"/>
  <c r="BX140" i="7"/>
  <c r="BO140" i="7"/>
  <c r="BI140" i="7"/>
  <c r="BW139" i="7"/>
  <c r="BV139" i="7"/>
  <c r="BT139" i="7"/>
  <c r="BS139" i="7"/>
  <c r="BQ139" i="7"/>
  <c r="BP139" i="7"/>
  <c r="BN139" i="7"/>
  <c r="BM139" i="7"/>
  <c r="BK139" i="7"/>
  <c r="BJ139" i="7"/>
  <c r="BH139" i="7"/>
  <c r="BG139" i="7"/>
  <c r="BE139" i="7"/>
  <c r="BD139" i="7"/>
  <c r="BX139" i="7"/>
  <c r="BR139" i="7"/>
  <c r="BL139" i="7"/>
  <c r="BF139" i="7"/>
  <c r="BY139" i="7"/>
  <c r="BU139" i="7"/>
  <c r="BO139" i="7"/>
  <c r="BI139" i="7"/>
  <c r="BW138" i="7"/>
  <c r="BV138" i="7"/>
  <c r="BT138" i="7"/>
  <c r="BS138" i="7"/>
  <c r="BQ138" i="7"/>
  <c r="BP138" i="7"/>
  <c r="BN138" i="7"/>
  <c r="BM138" i="7"/>
  <c r="BK138" i="7"/>
  <c r="BJ138" i="7"/>
  <c r="BH138" i="7"/>
  <c r="BG138" i="7"/>
  <c r="BE138" i="7"/>
  <c r="BD138" i="7"/>
  <c r="BU138" i="7"/>
  <c r="BR138" i="7"/>
  <c r="BL138" i="7"/>
  <c r="BF138" i="7"/>
  <c r="BX138" i="7"/>
  <c r="BO138" i="7"/>
  <c r="BI138" i="7"/>
  <c r="BW137" i="7"/>
  <c r="BV137" i="7"/>
  <c r="BT137" i="7"/>
  <c r="BS137" i="7"/>
  <c r="BQ137" i="7"/>
  <c r="BP137" i="7"/>
  <c r="BN137" i="7"/>
  <c r="BM137" i="7"/>
  <c r="BK137" i="7"/>
  <c r="BJ137" i="7"/>
  <c r="BH137" i="7"/>
  <c r="BG137" i="7"/>
  <c r="BE137" i="7"/>
  <c r="BD137" i="7"/>
  <c r="BX137" i="7"/>
  <c r="BR137" i="7"/>
  <c r="BL137" i="7"/>
  <c r="BF137" i="7"/>
  <c r="BY137" i="7"/>
  <c r="BU137" i="7"/>
  <c r="BO137" i="7"/>
  <c r="BI137" i="7"/>
  <c r="BW136" i="7"/>
  <c r="BV136" i="7"/>
  <c r="BT136" i="7"/>
  <c r="BS136" i="7"/>
  <c r="BQ136" i="7"/>
  <c r="BP136" i="7"/>
  <c r="BN136" i="7"/>
  <c r="BM136" i="7"/>
  <c r="BK136" i="7"/>
  <c r="BJ136" i="7"/>
  <c r="BH136" i="7"/>
  <c r="BG136" i="7"/>
  <c r="BE136" i="7"/>
  <c r="BD136" i="7"/>
  <c r="BW127" i="7"/>
  <c r="BV127" i="7"/>
  <c r="BT127" i="7"/>
  <c r="BS127" i="7"/>
  <c r="BQ127" i="7"/>
  <c r="BP127" i="7"/>
  <c r="BN127" i="7"/>
  <c r="BM127" i="7"/>
  <c r="BK127" i="7"/>
  <c r="BJ127" i="7"/>
  <c r="BH127" i="7"/>
  <c r="BG127" i="7"/>
  <c r="BE127" i="7"/>
  <c r="BD127" i="7"/>
  <c r="BU127" i="7"/>
  <c r="BR127" i="7"/>
  <c r="BL127" i="7"/>
  <c r="BF127" i="7"/>
  <c r="BX127" i="7"/>
  <c r="BO127" i="7"/>
  <c r="BI127" i="7"/>
  <c r="BW126" i="7"/>
  <c r="BV126" i="7"/>
  <c r="BT126" i="7"/>
  <c r="BS126" i="7"/>
  <c r="BQ126" i="7"/>
  <c r="BP126" i="7"/>
  <c r="BN126" i="7"/>
  <c r="BM126" i="7"/>
  <c r="BK126" i="7"/>
  <c r="BJ126" i="7"/>
  <c r="BH126" i="7"/>
  <c r="BG126" i="7"/>
  <c r="BE126" i="7"/>
  <c r="BD126" i="7"/>
  <c r="BX126" i="7"/>
  <c r="BR126" i="7"/>
  <c r="BL126" i="7"/>
  <c r="BF126" i="7"/>
  <c r="BY126" i="7"/>
  <c r="BU126" i="7"/>
  <c r="BO126" i="7"/>
  <c r="BI126" i="7"/>
  <c r="BW125" i="7"/>
  <c r="BV125" i="7"/>
  <c r="BT125" i="7"/>
  <c r="BS125" i="7"/>
  <c r="BQ125" i="7"/>
  <c r="BP125" i="7"/>
  <c r="BN125" i="7"/>
  <c r="BM125" i="7"/>
  <c r="BK125" i="7"/>
  <c r="BJ125" i="7"/>
  <c r="BH125" i="7"/>
  <c r="BG125" i="7"/>
  <c r="BE125" i="7"/>
  <c r="BD125" i="7"/>
  <c r="BU125" i="7"/>
  <c r="BR125" i="7"/>
  <c r="BO125" i="7"/>
  <c r="BL125" i="7"/>
  <c r="BF125" i="7"/>
  <c r="BX125" i="7"/>
  <c r="BI125" i="7"/>
  <c r="BW124" i="7"/>
  <c r="BV124" i="7"/>
  <c r="BT124" i="7"/>
  <c r="BS124" i="7"/>
  <c r="BQ124" i="7"/>
  <c r="BP124" i="7"/>
  <c r="BN124" i="7"/>
  <c r="BM124" i="7"/>
  <c r="BK124" i="7"/>
  <c r="BJ124" i="7"/>
  <c r="BH124" i="7"/>
  <c r="BG124" i="7"/>
  <c r="BE124" i="7"/>
  <c r="BD124" i="7"/>
  <c r="BX124" i="7"/>
  <c r="BR124" i="7"/>
  <c r="BL124" i="7"/>
  <c r="BF124" i="7"/>
  <c r="BY124" i="7"/>
  <c r="BU124" i="7"/>
  <c r="BO124" i="7"/>
  <c r="BI124" i="7"/>
  <c r="BW123" i="7"/>
  <c r="BV123" i="7"/>
  <c r="BT123" i="7"/>
  <c r="BS123" i="7"/>
  <c r="BQ123" i="7"/>
  <c r="BP123" i="7"/>
  <c r="BN123" i="7"/>
  <c r="BM123" i="7"/>
  <c r="BK123" i="7"/>
  <c r="BJ123" i="7"/>
  <c r="BH123" i="7"/>
  <c r="BG123" i="7"/>
  <c r="BE123" i="7"/>
  <c r="BD123" i="7"/>
  <c r="BU123" i="7"/>
  <c r="BR123" i="7"/>
  <c r="BI123" i="7"/>
  <c r="BF123" i="7"/>
  <c r="BX123" i="7"/>
  <c r="BO123" i="7"/>
  <c r="BL123" i="7"/>
  <c r="BW122" i="7"/>
  <c r="BV122" i="7"/>
  <c r="BT122" i="7"/>
  <c r="BS122" i="7"/>
  <c r="BQ122" i="7"/>
  <c r="BP122" i="7"/>
  <c r="BN122" i="7"/>
  <c r="BM122" i="7"/>
  <c r="BK122" i="7"/>
  <c r="BJ122" i="7"/>
  <c r="BH122" i="7"/>
  <c r="BG122" i="7"/>
  <c r="BE122" i="7"/>
  <c r="BD122" i="7"/>
  <c r="BX122" i="7"/>
  <c r="BR122" i="7"/>
  <c r="BL122" i="7"/>
  <c r="BF122" i="7"/>
  <c r="BY122" i="7"/>
  <c r="BU122" i="7"/>
  <c r="BO122" i="7"/>
  <c r="BI122" i="7"/>
  <c r="BW121" i="7"/>
  <c r="BV121" i="7"/>
  <c r="BT121" i="7"/>
  <c r="BS121" i="7"/>
  <c r="BQ121" i="7"/>
  <c r="BP121" i="7"/>
  <c r="BN121" i="7"/>
  <c r="BM121" i="7"/>
  <c r="BK121" i="7"/>
  <c r="BJ121" i="7"/>
  <c r="BH121" i="7"/>
  <c r="BG121" i="7"/>
  <c r="BE121" i="7"/>
  <c r="BD121" i="7"/>
  <c r="BU121" i="7"/>
  <c r="BR121" i="7"/>
  <c r="BI121" i="7"/>
  <c r="BF121" i="7"/>
  <c r="BX121" i="7"/>
  <c r="BO121" i="7"/>
  <c r="BL121" i="7"/>
  <c r="BW120" i="7"/>
  <c r="BV120" i="7"/>
  <c r="BT120" i="7"/>
  <c r="BS120" i="7"/>
  <c r="BQ120" i="7"/>
  <c r="BP120" i="7"/>
  <c r="BN120" i="7"/>
  <c r="BM120" i="7"/>
  <c r="BK120" i="7"/>
  <c r="BJ120" i="7"/>
  <c r="BH120" i="7"/>
  <c r="BG120" i="7"/>
  <c r="BE120" i="7"/>
  <c r="BD120" i="7"/>
  <c r="BW111" i="7"/>
  <c r="BV111" i="7"/>
  <c r="BT111" i="7"/>
  <c r="BS111" i="7"/>
  <c r="BQ111" i="7"/>
  <c r="BP111" i="7"/>
  <c r="BN111" i="7"/>
  <c r="BM111" i="7"/>
  <c r="BK111" i="7"/>
  <c r="BJ111" i="7"/>
  <c r="BH111" i="7"/>
  <c r="BG111" i="7"/>
  <c r="BE111" i="7"/>
  <c r="BD111" i="7"/>
  <c r="BY111" i="7"/>
  <c r="BX111" i="7"/>
  <c r="BU111" i="7"/>
  <c r="BO111" i="7"/>
  <c r="BI111" i="7"/>
  <c r="BW110" i="7"/>
  <c r="BV110" i="7"/>
  <c r="BT110" i="7"/>
  <c r="BS110" i="7"/>
  <c r="BQ110" i="7"/>
  <c r="BP110" i="7"/>
  <c r="BN110" i="7"/>
  <c r="BM110" i="7"/>
  <c r="BK110" i="7"/>
  <c r="BJ110" i="7"/>
  <c r="BH110" i="7"/>
  <c r="BG110" i="7"/>
  <c r="BE110" i="7"/>
  <c r="BD110" i="7"/>
  <c r="BY110" i="7"/>
  <c r="BX110" i="7"/>
  <c r="BU110" i="7"/>
  <c r="BO110" i="7"/>
  <c r="BI110" i="7"/>
  <c r="BW109" i="7"/>
  <c r="BV109" i="7"/>
  <c r="BT109" i="7"/>
  <c r="BS109" i="7"/>
  <c r="BQ109" i="7"/>
  <c r="BP109" i="7"/>
  <c r="BN109" i="7"/>
  <c r="BM109" i="7"/>
  <c r="BK109" i="7"/>
  <c r="BJ109" i="7"/>
  <c r="BH109" i="7"/>
  <c r="BG109" i="7"/>
  <c r="BE109" i="7"/>
  <c r="BD109" i="7"/>
  <c r="BX109" i="7"/>
  <c r="BU109" i="7"/>
  <c r="BO109" i="7"/>
  <c r="BI109" i="7"/>
  <c r="BW108" i="7"/>
  <c r="BV108" i="7"/>
  <c r="BT108" i="7"/>
  <c r="BS108" i="7"/>
  <c r="BQ108" i="7"/>
  <c r="BP108" i="7"/>
  <c r="BN108" i="7"/>
  <c r="BM108" i="7"/>
  <c r="BK108" i="7"/>
  <c r="BJ108" i="7"/>
  <c r="BH108" i="7"/>
  <c r="BG108" i="7"/>
  <c r="BE108" i="7"/>
  <c r="BD108" i="7"/>
  <c r="BY108" i="7"/>
  <c r="BX108" i="7"/>
  <c r="BU108" i="7"/>
  <c r="BO108" i="7"/>
  <c r="BI108" i="7"/>
  <c r="BW107" i="7"/>
  <c r="BV107" i="7"/>
  <c r="BT107" i="7"/>
  <c r="BS107" i="7"/>
  <c r="BQ107" i="7"/>
  <c r="BP107" i="7"/>
  <c r="BN107" i="7"/>
  <c r="BM107" i="7"/>
  <c r="BK107" i="7"/>
  <c r="BJ107" i="7"/>
  <c r="BH107" i="7"/>
  <c r="BG107" i="7"/>
  <c r="BE107" i="7"/>
  <c r="BD107" i="7"/>
  <c r="BY107" i="7"/>
  <c r="BX107" i="7"/>
  <c r="BU107" i="7"/>
  <c r="BO107" i="7"/>
  <c r="BI107" i="7"/>
  <c r="BW106" i="7"/>
  <c r="BV106" i="7"/>
  <c r="BT106" i="7"/>
  <c r="BS106" i="7"/>
  <c r="BQ106" i="7"/>
  <c r="BP106" i="7"/>
  <c r="BN106" i="7"/>
  <c r="BM106" i="7"/>
  <c r="BK106" i="7"/>
  <c r="BJ106" i="7"/>
  <c r="BH106" i="7"/>
  <c r="BG106" i="7"/>
  <c r="BE106" i="7"/>
  <c r="BD106" i="7"/>
  <c r="BY106" i="7"/>
  <c r="BX106" i="7"/>
  <c r="BU106" i="7"/>
  <c r="BO106" i="7"/>
  <c r="BL106" i="7"/>
  <c r="BI106" i="7"/>
  <c r="BW105" i="7"/>
  <c r="BV105" i="7"/>
  <c r="BT105" i="7"/>
  <c r="BS105" i="7"/>
  <c r="BQ105" i="7"/>
  <c r="BP105" i="7"/>
  <c r="BN105" i="7"/>
  <c r="BM105" i="7"/>
  <c r="BK105" i="7"/>
  <c r="BJ105" i="7"/>
  <c r="BH105" i="7"/>
  <c r="BG105" i="7"/>
  <c r="BE105" i="7"/>
  <c r="BD105" i="7"/>
  <c r="BY105" i="7"/>
  <c r="BX105" i="7"/>
  <c r="BU105" i="7"/>
  <c r="BO105" i="7"/>
  <c r="BL105" i="7"/>
  <c r="BI105" i="7"/>
  <c r="BW104" i="7"/>
  <c r="BV104" i="7"/>
  <c r="BT104" i="7"/>
  <c r="BS104" i="7"/>
  <c r="BQ104" i="7"/>
  <c r="BP104" i="7"/>
  <c r="BN104" i="7"/>
  <c r="BM104" i="7"/>
  <c r="BK104" i="7"/>
  <c r="BJ104" i="7"/>
  <c r="BH104" i="7"/>
  <c r="BG104" i="7"/>
  <c r="BE104" i="7"/>
  <c r="BD104" i="7"/>
  <c r="BW95" i="7"/>
  <c r="BV95" i="7"/>
  <c r="BT95" i="7"/>
  <c r="BS95" i="7"/>
  <c r="BQ95" i="7"/>
  <c r="BP95" i="7"/>
  <c r="BN95" i="7"/>
  <c r="BM95" i="7"/>
  <c r="BK95" i="7"/>
  <c r="BJ95" i="7"/>
  <c r="BH95" i="7"/>
  <c r="BG95" i="7"/>
  <c r="BE95" i="7"/>
  <c r="BD95" i="7"/>
  <c r="BX95" i="7"/>
  <c r="BR95" i="7"/>
  <c r="BO95" i="7"/>
  <c r="BF95" i="7"/>
  <c r="BL95" i="7"/>
  <c r="BW94" i="7"/>
  <c r="BV94" i="7"/>
  <c r="BT94" i="7"/>
  <c r="BS94" i="7"/>
  <c r="BQ94" i="7"/>
  <c r="BP94" i="7"/>
  <c r="BN94" i="7"/>
  <c r="BM94" i="7"/>
  <c r="BK94" i="7"/>
  <c r="BJ94" i="7"/>
  <c r="BH94" i="7"/>
  <c r="BG94" i="7"/>
  <c r="BE94" i="7"/>
  <c r="BD94" i="7"/>
  <c r="BX94" i="7"/>
  <c r="BR94" i="7"/>
  <c r="BO94" i="7"/>
  <c r="BL94" i="7"/>
  <c r="BF94" i="7"/>
  <c r="BU94" i="7"/>
  <c r="BI94" i="7"/>
  <c r="BW93" i="7"/>
  <c r="BV93" i="7"/>
  <c r="BT93" i="7"/>
  <c r="BS93" i="7"/>
  <c r="BQ93" i="7"/>
  <c r="BP93" i="7"/>
  <c r="BN93" i="7"/>
  <c r="BM93" i="7"/>
  <c r="BK93" i="7"/>
  <c r="BJ93" i="7"/>
  <c r="BH93" i="7"/>
  <c r="BG93" i="7"/>
  <c r="BE93" i="7"/>
  <c r="BD93" i="7"/>
  <c r="BX93" i="7"/>
  <c r="BR93" i="7"/>
  <c r="BO93" i="7"/>
  <c r="BF93" i="7"/>
  <c r="BL93" i="7"/>
  <c r="BW92" i="7"/>
  <c r="BV92" i="7"/>
  <c r="BT92" i="7"/>
  <c r="BS92" i="7"/>
  <c r="BQ92" i="7"/>
  <c r="BP92" i="7"/>
  <c r="BN92" i="7"/>
  <c r="BM92" i="7"/>
  <c r="BK92" i="7"/>
  <c r="BJ92" i="7"/>
  <c r="BH92" i="7"/>
  <c r="BG92" i="7"/>
  <c r="BE92" i="7"/>
  <c r="BD92" i="7"/>
  <c r="BX92" i="7"/>
  <c r="BR92" i="7"/>
  <c r="BO92" i="7"/>
  <c r="BL92" i="7"/>
  <c r="BF92" i="7"/>
  <c r="BU92" i="7"/>
  <c r="BI92" i="7"/>
  <c r="BW91" i="7"/>
  <c r="BV91" i="7"/>
  <c r="BT91" i="7"/>
  <c r="BS91" i="7"/>
  <c r="BQ91" i="7"/>
  <c r="BP91" i="7"/>
  <c r="BN91" i="7"/>
  <c r="BM91" i="7"/>
  <c r="BK91" i="7"/>
  <c r="BJ91" i="7"/>
  <c r="BH91" i="7"/>
  <c r="BG91" i="7"/>
  <c r="BE91" i="7"/>
  <c r="BD91" i="7"/>
  <c r="BX91" i="7"/>
  <c r="BR91" i="7"/>
  <c r="BO91" i="7"/>
  <c r="BF91" i="7"/>
  <c r="BL91" i="7"/>
  <c r="BW90" i="7"/>
  <c r="BV90" i="7"/>
  <c r="BT90" i="7"/>
  <c r="BS90" i="7"/>
  <c r="BQ90" i="7"/>
  <c r="BP90" i="7"/>
  <c r="BN90" i="7"/>
  <c r="BM90" i="7"/>
  <c r="BK90" i="7"/>
  <c r="BJ90" i="7"/>
  <c r="BH90" i="7"/>
  <c r="BG90" i="7"/>
  <c r="BE90" i="7"/>
  <c r="BD90" i="7"/>
  <c r="BX90" i="7"/>
  <c r="BR90" i="7"/>
  <c r="BO90" i="7"/>
  <c r="BL90" i="7"/>
  <c r="BF90" i="7"/>
  <c r="BU90" i="7"/>
  <c r="BI90" i="7"/>
  <c r="BW89" i="7"/>
  <c r="BV89" i="7"/>
  <c r="BT89" i="7"/>
  <c r="BS89" i="7"/>
  <c r="BQ89" i="7"/>
  <c r="BP89" i="7"/>
  <c r="BN89" i="7"/>
  <c r="BM89" i="7"/>
  <c r="BK89" i="7"/>
  <c r="BJ89" i="7"/>
  <c r="BH89" i="7"/>
  <c r="BG89" i="7"/>
  <c r="BE89" i="7"/>
  <c r="BD89" i="7"/>
  <c r="BX89" i="7"/>
  <c r="BR89" i="7"/>
  <c r="BO89" i="7"/>
  <c r="BF89" i="7"/>
  <c r="BL89" i="7"/>
  <c r="BW88" i="7"/>
  <c r="BV88" i="7"/>
  <c r="BT88" i="7"/>
  <c r="BS88" i="7"/>
  <c r="BQ88" i="7"/>
  <c r="BP88" i="7"/>
  <c r="BN88" i="7"/>
  <c r="BM88" i="7"/>
  <c r="BK88" i="7"/>
  <c r="BJ88" i="7"/>
  <c r="BH88" i="7"/>
  <c r="BG88" i="7"/>
  <c r="BE88" i="7"/>
  <c r="BD88" i="7"/>
  <c r="BW79" i="7"/>
  <c r="BV79" i="7"/>
  <c r="BT79" i="7"/>
  <c r="BS79" i="7"/>
  <c r="BQ79" i="7"/>
  <c r="BP79" i="7"/>
  <c r="BN79" i="7"/>
  <c r="BM79" i="7"/>
  <c r="BK79" i="7"/>
  <c r="BJ79" i="7"/>
  <c r="BH79" i="7"/>
  <c r="BG79" i="7"/>
  <c r="BE79" i="7"/>
  <c r="BD79" i="7"/>
  <c r="BU79" i="7"/>
  <c r="BR79" i="7"/>
  <c r="BL79" i="7"/>
  <c r="BI79" i="7"/>
  <c r="BF79" i="7"/>
  <c r="BX79" i="7"/>
  <c r="BO79" i="7"/>
  <c r="BW78" i="7"/>
  <c r="BV78" i="7"/>
  <c r="BT78" i="7"/>
  <c r="BS78" i="7"/>
  <c r="BQ78" i="7"/>
  <c r="BP78" i="7"/>
  <c r="BN78" i="7"/>
  <c r="BM78" i="7"/>
  <c r="BK78" i="7"/>
  <c r="BJ78" i="7"/>
  <c r="BH78" i="7"/>
  <c r="BG78" i="7"/>
  <c r="BE78" i="7"/>
  <c r="BD78" i="7"/>
  <c r="BR78" i="7"/>
  <c r="BL78" i="7"/>
  <c r="BI78" i="7"/>
  <c r="BF78" i="7"/>
  <c r="BX78" i="7"/>
  <c r="BU78" i="7"/>
  <c r="BO78" i="7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R77" i="7"/>
  <c r="BL77" i="7"/>
  <c r="BF77" i="7"/>
  <c r="BX77" i="7"/>
  <c r="BU77" i="7"/>
  <c r="BO77" i="7"/>
  <c r="BI77" i="7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R76" i="7"/>
  <c r="BO76" i="7"/>
  <c r="BF76" i="7"/>
  <c r="BX76" i="7"/>
  <c r="BU76" i="7"/>
  <c r="BL76" i="7"/>
  <c r="BI76" i="7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R75" i="7"/>
  <c r="BL75" i="7"/>
  <c r="BF75" i="7"/>
  <c r="BX75" i="7"/>
  <c r="BU75" i="7"/>
  <c r="BO75" i="7"/>
  <c r="BI75" i="7"/>
  <c r="BW74" i="7"/>
  <c r="BV74" i="7"/>
  <c r="BT74" i="7"/>
  <c r="BS74" i="7"/>
  <c r="BQ74" i="7"/>
  <c r="BP74" i="7"/>
  <c r="BN74" i="7"/>
  <c r="BM74" i="7"/>
  <c r="BK74" i="7"/>
  <c r="BJ74" i="7"/>
  <c r="BH74" i="7"/>
  <c r="BG74" i="7"/>
  <c r="BE74" i="7"/>
  <c r="BD74" i="7"/>
  <c r="BR74" i="7"/>
  <c r="BI74" i="7"/>
  <c r="BF74" i="7"/>
  <c r="BX74" i="7"/>
  <c r="BU74" i="7"/>
  <c r="BO74" i="7"/>
  <c r="BL74" i="7"/>
  <c r="BW73" i="7"/>
  <c r="BV73" i="7"/>
  <c r="BT73" i="7"/>
  <c r="BS73" i="7"/>
  <c r="BQ73" i="7"/>
  <c r="BP73" i="7"/>
  <c r="BN73" i="7"/>
  <c r="BM73" i="7"/>
  <c r="BK73" i="7"/>
  <c r="BJ73" i="7"/>
  <c r="BH73" i="7"/>
  <c r="BG73" i="7"/>
  <c r="BE73" i="7"/>
  <c r="BD73" i="7"/>
  <c r="BX73" i="7"/>
  <c r="BU73" i="7"/>
  <c r="BR73" i="7"/>
  <c r="BL73" i="7"/>
  <c r="BI73" i="7"/>
  <c r="BF73" i="7"/>
  <c r="BO73" i="7"/>
  <c r="BW72" i="7"/>
  <c r="BV72" i="7"/>
  <c r="BT72" i="7"/>
  <c r="BS72" i="7"/>
  <c r="BQ72" i="7"/>
  <c r="BP72" i="7"/>
  <c r="BN72" i="7"/>
  <c r="BM72" i="7"/>
  <c r="BK72" i="7"/>
  <c r="BJ72" i="7"/>
  <c r="BH72" i="7"/>
  <c r="BG72" i="7"/>
  <c r="BE72" i="7"/>
  <c r="BD72" i="7"/>
  <c r="BW63" i="7"/>
  <c r="BV63" i="7"/>
  <c r="BT63" i="7"/>
  <c r="BS63" i="7"/>
  <c r="BQ63" i="7"/>
  <c r="BP63" i="7"/>
  <c r="BN63" i="7"/>
  <c r="BM63" i="7"/>
  <c r="BK63" i="7"/>
  <c r="BJ63" i="7"/>
  <c r="BH63" i="7"/>
  <c r="BG63" i="7"/>
  <c r="BE63" i="7"/>
  <c r="BD63" i="7"/>
  <c r="BU63" i="7"/>
  <c r="BR63" i="7"/>
  <c r="BF63" i="7"/>
  <c r="BX63" i="7"/>
  <c r="BO63" i="7"/>
  <c r="BL63" i="7"/>
  <c r="BI63" i="7"/>
  <c r="BW62" i="7"/>
  <c r="BV62" i="7"/>
  <c r="BT62" i="7"/>
  <c r="BS62" i="7"/>
  <c r="BQ62" i="7"/>
  <c r="BP62" i="7"/>
  <c r="BN62" i="7"/>
  <c r="BM62" i="7"/>
  <c r="BK62" i="7"/>
  <c r="BJ62" i="7"/>
  <c r="BH62" i="7"/>
  <c r="BG62" i="7"/>
  <c r="BE62" i="7"/>
  <c r="BD62" i="7"/>
  <c r="BX62" i="7"/>
  <c r="BR62" i="7"/>
  <c r="BF62" i="7"/>
  <c r="BU62" i="7"/>
  <c r="BO62" i="7"/>
  <c r="BL62" i="7"/>
  <c r="BI62" i="7"/>
  <c r="BW61" i="7"/>
  <c r="BV61" i="7"/>
  <c r="BT61" i="7"/>
  <c r="BS61" i="7"/>
  <c r="BQ61" i="7"/>
  <c r="BP61" i="7"/>
  <c r="BN61" i="7"/>
  <c r="BM61" i="7"/>
  <c r="BK61" i="7"/>
  <c r="BJ61" i="7"/>
  <c r="BH61" i="7"/>
  <c r="BG61" i="7"/>
  <c r="BE61" i="7"/>
  <c r="BD61" i="7"/>
  <c r="BU61" i="7"/>
  <c r="BR61" i="7"/>
  <c r="BF61" i="7"/>
  <c r="BX61" i="7"/>
  <c r="BO61" i="7"/>
  <c r="BL61" i="7"/>
  <c r="BI61" i="7"/>
  <c r="BW60" i="7"/>
  <c r="BV60" i="7"/>
  <c r="BT60" i="7"/>
  <c r="BS60" i="7"/>
  <c r="BQ60" i="7"/>
  <c r="BP60" i="7"/>
  <c r="BN60" i="7"/>
  <c r="BM60" i="7"/>
  <c r="BK60" i="7"/>
  <c r="BJ60" i="7"/>
  <c r="BH60" i="7"/>
  <c r="BG60" i="7"/>
  <c r="BE60" i="7"/>
  <c r="BD60" i="7"/>
  <c r="BX60" i="7"/>
  <c r="BR60" i="7"/>
  <c r="BF60" i="7"/>
  <c r="BU60" i="7"/>
  <c r="BO60" i="7"/>
  <c r="BL60" i="7"/>
  <c r="BI60" i="7"/>
  <c r="BW59" i="7"/>
  <c r="BV59" i="7"/>
  <c r="BT59" i="7"/>
  <c r="BS59" i="7"/>
  <c r="BQ59" i="7"/>
  <c r="BP59" i="7"/>
  <c r="BN59" i="7"/>
  <c r="BM59" i="7"/>
  <c r="BK59" i="7"/>
  <c r="BJ59" i="7"/>
  <c r="BH59" i="7"/>
  <c r="BG59" i="7"/>
  <c r="BE59" i="7"/>
  <c r="BD59" i="7"/>
  <c r="BX59" i="7"/>
  <c r="BU59" i="7"/>
  <c r="BR59" i="7"/>
  <c r="BF59" i="7"/>
  <c r="BO59" i="7"/>
  <c r="BL59" i="7"/>
  <c r="BI59" i="7"/>
  <c r="BW58" i="7"/>
  <c r="BV58" i="7"/>
  <c r="BT58" i="7"/>
  <c r="BS58" i="7"/>
  <c r="BQ58" i="7"/>
  <c r="BP58" i="7"/>
  <c r="BN58" i="7"/>
  <c r="BM58" i="7"/>
  <c r="BK58" i="7"/>
  <c r="BJ58" i="7"/>
  <c r="BH58" i="7"/>
  <c r="BG58" i="7"/>
  <c r="BE58" i="7"/>
  <c r="BD58" i="7"/>
  <c r="BX58" i="7"/>
  <c r="BR58" i="7"/>
  <c r="BF58" i="7"/>
  <c r="BU58" i="7"/>
  <c r="BO58" i="7"/>
  <c r="BL58" i="7"/>
  <c r="BI58" i="7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X57" i="7"/>
  <c r="BR57" i="7"/>
  <c r="BL57" i="7"/>
  <c r="BF57" i="7"/>
  <c r="BO57" i="7"/>
  <c r="BI57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W47" i="7"/>
  <c r="BV47" i="7"/>
  <c r="BT47" i="7"/>
  <c r="BS47" i="7"/>
  <c r="BQ47" i="7"/>
  <c r="BP47" i="7"/>
  <c r="BN47" i="7"/>
  <c r="BM47" i="7"/>
  <c r="BK47" i="7"/>
  <c r="BJ47" i="7"/>
  <c r="BH47" i="7"/>
  <c r="BG47" i="7"/>
  <c r="BE47" i="7"/>
  <c r="BD47" i="7"/>
  <c r="BU47" i="7"/>
  <c r="BL47" i="7"/>
  <c r="BF47" i="7"/>
  <c r="BX47" i="7"/>
  <c r="BO47" i="7"/>
  <c r="BI47" i="7"/>
  <c r="BW46" i="7"/>
  <c r="BV46" i="7"/>
  <c r="BT46" i="7"/>
  <c r="BS46" i="7"/>
  <c r="BQ46" i="7"/>
  <c r="BP46" i="7"/>
  <c r="BN46" i="7"/>
  <c r="BM46" i="7"/>
  <c r="BK46" i="7"/>
  <c r="BJ46" i="7"/>
  <c r="BH46" i="7"/>
  <c r="BG46" i="7"/>
  <c r="BE46" i="7"/>
  <c r="BD46" i="7"/>
  <c r="BX46" i="7"/>
  <c r="BL46" i="7"/>
  <c r="BU46" i="7"/>
  <c r="BO46" i="7"/>
  <c r="BI46" i="7"/>
  <c r="BW45" i="7"/>
  <c r="BV45" i="7"/>
  <c r="BT45" i="7"/>
  <c r="BS45" i="7"/>
  <c r="BQ45" i="7"/>
  <c r="BP45" i="7"/>
  <c r="BN45" i="7"/>
  <c r="BM45" i="7"/>
  <c r="BK45" i="7"/>
  <c r="BJ45" i="7"/>
  <c r="BH45" i="7"/>
  <c r="BG45" i="7"/>
  <c r="BE45" i="7"/>
  <c r="BD45" i="7"/>
  <c r="BU45" i="7"/>
  <c r="BL45" i="7"/>
  <c r="BX45" i="7"/>
  <c r="BO45" i="7"/>
  <c r="BI45" i="7"/>
  <c r="BW44" i="7"/>
  <c r="BV44" i="7"/>
  <c r="BT44" i="7"/>
  <c r="BS44" i="7"/>
  <c r="BQ44" i="7"/>
  <c r="BP44" i="7"/>
  <c r="BN44" i="7"/>
  <c r="BM44" i="7"/>
  <c r="BK44" i="7"/>
  <c r="BJ44" i="7"/>
  <c r="BH44" i="7"/>
  <c r="BG44" i="7"/>
  <c r="BE44" i="7"/>
  <c r="BD44" i="7"/>
  <c r="BX44" i="7"/>
  <c r="BL44" i="7"/>
  <c r="BU44" i="7"/>
  <c r="BO44" i="7"/>
  <c r="BI44" i="7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U43" i="7"/>
  <c r="BL43" i="7"/>
  <c r="BX43" i="7"/>
  <c r="BO43" i="7"/>
  <c r="BI43" i="7"/>
  <c r="BW42" i="7"/>
  <c r="BV42" i="7"/>
  <c r="BT42" i="7"/>
  <c r="BS42" i="7"/>
  <c r="BQ42" i="7"/>
  <c r="BP42" i="7"/>
  <c r="BN42" i="7"/>
  <c r="BM42" i="7"/>
  <c r="BK42" i="7"/>
  <c r="BJ42" i="7"/>
  <c r="BH42" i="7"/>
  <c r="BG42" i="7"/>
  <c r="BE42" i="7"/>
  <c r="BD42" i="7"/>
  <c r="BX42" i="7"/>
  <c r="BL42" i="7"/>
  <c r="BU42" i="7"/>
  <c r="BO42" i="7"/>
  <c r="BI42" i="7"/>
  <c r="BW41" i="7"/>
  <c r="BV41" i="7"/>
  <c r="BT41" i="7"/>
  <c r="BS41" i="7"/>
  <c r="BQ41" i="7"/>
  <c r="BP41" i="7"/>
  <c r="BN41" i="7"/>
  <c r="BM41" i="7"/>
  <c r="BK41" i="7"/>
  <c r="BJ41" i="7"/>
  <c r="BH41" i="7"/>
  <c r="BG41" i="7"/>
  <c r="BE41" i="7"/>
  <c r="BD41" i="7"/>
  <c r="BU41" i="7"/>
  <c r="BL41" i="7"/>
  <c r="BX41" i="7"/>
  <c r="BO41" i="7"/>
  <c r="BI41" i="7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W31" i="7"/>
  <c r="BV31" i="7"/>
  <c r="BT31" i="7"/>
  <c r="BS31" i="7"/>
  <c r="BQ31" i="7"/>
  <c r="BP31" i="7"/>
  <c r="BN31" i="7"/>
  <c r="BM31" i="7"/>
  <c r="BK31" i="7"/>
  <c r="BJ31" i="7"/>
  <c r="BH31" i="7"/>
  <c r="BG31" i="7"/>
  <c r="BE31" i="7"/>
  <c r="BD31" i="7"/>
  <c r="BX31" i="7"/>
  <c r="BR31" i="7"/>
  <c r="BF31" i="7"/>
  <c r="BU31" i="7"/>
  <c r="BO31" i="7"/>
  <c r="BL31" i="7"/>
  <c r="BI31" i="7"/>
  <c r="BW30" i="7"/>
  <c r="BV30" i="7"/>
  <c r="BT30" i="7"/>
  <c r="BS30" i="7"/>
  <c r="BQ30" i="7"/>
  <c r="BP30" i="7"/>
  <c r="BN30" i="7"/>
  <c r="BM30" i="7"/>
  <c r="BK30" i="7"/>
  <c r="BJ30" i="7"/>
  <c r="BH30" i="7"/>
  <c r="BG30" i="7"/>
  <c r="BE30" i="7"/>
  <c r="BD30" i="7"/>
  <c r="BU30" i="7"/>
  <c r="BR30" i="7"/>
  <c r="BF30" i="7"/>
  <c r="BX30" i="7"/>
  <c r="BO30" i="7"/>
  <c r="BL30" i="7"/>
  <c r="BI30" i="7"/>
  <c r="BW29" i="7"/>
  <c r="BV29" i="7"/>
  <c r="BT29" i="7"/>
  <c r="BS29" i="7"/>
  <c r="BQ29" i="7"/>
  <c r="BP29" i="7"/>
  <c r="BN29" i="7"/>
  <c r="BM29" i="7"/>
  <c r="BK29" i="7"/>
  <c r="BJ29" i="7"/>
  <c r="BH29" i="7"/>
  <c r="BG29" i="7"/>
  <c r="BE29" i="7"/>
  <c r="BD29" i="7"/>
  <c r="BX29" i="7"/>
  <c r="BR29" i="7"/>
  <c r="BF29" i="7"/>
  <c r="BU29" i="7"/>
  <c r="BO29" i="7"/>
  <c r="BL29" i="7"/>
  <c r="BI29" i="7"/>
  <c r="BW28" i="7"/>
  <c r="BV28" i="7"/>
  <c r="BT28" i="7"/>
  <c r="BS28" i="7"/>
  <c r="BQ28" i="7"/>
  <c r="BP28" i="7"/>
  <c r="BN28" i="7"/>
  <c r="BM28" i="7"/>
  <c r="BK28" i="7"/>
  <c r="BJ28" i="7"/>
  <c r="BH28" i="7"/>
  <c r="BG28" i="7"/>
  <c r="BE28" i="7"/>
  <c r="BD28" i="7"/>
  <c r="BU28" i="7"/>
  <c r="BR28" i="7"/>
  <c r="BF28" i="7"/>
  <c r="BX28" i="7"/>
  <c r="BO28" i="7"/>
  <c r="BL28" i="7"/>
  <c r="BI28" i="7"/>
  <c r="BW27" i="7"/>
  <c r="BV27" i="7"/>
  <c r="BT27" i="7"/>
  <c r="BS27" i="7"/>
  <c r="BQ27" i="7"/>
  <c r="BP27" i="7"/>
  <c r="BN27" i="7"/>
  <c r="BM27" i="7"/>
  <c r="BK27" i="7"/>
  <c r="BJ27" i="7"/>
  <c r="BH27" i="7"/>
  <c r="BG27" i="7"/>
  <c r="BE27" i="7"/>
  <c r="BD27" i="7"/>
  <c r="BX27" i="7"/>
  <c r="BR27" i="7"/>
  <c r="BF27" i="7"/>
  <c r="BU27" i="7"/>
  <c r="BO27" i="7"/>
  <c r="BL27" i="7"/>
  <c r="BI27" i="7"/>
  <c r="BW26" i="7"/>
  <c r="BV26" i="7"/>
  <c r="BT26" i="7"/>
  <c r="BS26" i="7"/>
  <c r="BQ26" i="7"/>
  <c r="BP26" i="7"/>
  <c r="BN26" i="7"/>
  <c r="BM26" i="7"/>
  <c r="BK26" i="7"/>
  <c r="BJ26" i="7"/>
  <c r="BH26" i="7"/>
  <c r="BG26" i="7"/>
  <c r="BE26" i="7"/>
  <c r="BD26" i="7"/>
  <c r="BX26" i="7"/>
  <c r="BU26" i="7"/>
  <c r="BR26" i="7"/>
  <c r="BL26" i="7"/>
  <c r="BF26" i="7"/>
  <c r="BO26" i="7"/>
  <c r="BI26" i="7"/>
  <c r="BW25" i="7"/>
  <c r="BV25" i="7"/>
  <c r="BT25" i="7"/>
  <c r="BS25" i="7"/>
  <c r="BQ25" i="7"/>
  <c r="BP25" i="7"/>
  <c r="BN25" i="7"/>
  <c r="BM25" i="7"/>
  <c r="BK25" i="7"/>
  <c r="BJ25" i="7"/>
  <c r="BH25" i="7"/>
  <c r="BG25" i="7"/>
  <c r="BE25" i="7"/>
  <c r="BD25" i="7"/>
  <c r="BX25" i="7"/>
  <c r="BR25" i="7"/>
  <c r="BL25" i="7"/>
  <c r="BF25" i="7"/>
  <c r="BU25" i="7"/>
  <c r="BO25" i="7"/>
  <c r="BI25" i="7"/>
  <c r="BW24" i="7"/>
  <c r="BV24" i="7"/>
  <c r="BT24" i="7"/>
  <c r="BS24" i="7"/>
  <c r="BQ24" i="7"/>
  <c r="BP24" i="7"/>
  <c r="BN24" i="7"/>
  <c r="BM24" i="7"/>
  <c r="BK24" i="7"/>
  <c r="BJ24" i="7"/>
  <c r="BH24" i="7"/>
  <c r="BG24" i="7"/>
  <c r="BE24" i="7"/>
  <c r="BD24" i="7"/>
  <c r="D17" i="7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X15" i="7"/>
  <c r="BR15" i="7"/>
  <c r="BL15" i="7"/>
  <c r="BF15" i="7"/>
  <c r="BU15" i="7"/>
  <c r="BO15" i="7"/>
  <c r="BI15" i="7"/>
  <c r="BW14" i="7"/>
  <c r="BV14" i="7"/>
  <c r="BT14" i="7"/>
  <c r="BS14" i="7"/>
  <c r="BQ14" i="7"/>
  <c r="BP14" i="7"/>
  <c r="BN14" i="7"/>
  <c r="BM14" i="7"/>
  <c r="BK14" i="7"/>
  <c r="BJ14" i="7"/>
  <c r="BH14" i="7"/>
  <c r="BG14" i="7"/>
  <c r="BE14" i="7"/>
  <c r="BD14" i="7"/>
  <c r="BX14" i="7"/>
  <c r="BU14" i="7"/>
  <c r="BR14" i="7"/>
  <c r="BF14" i="7"/>
  <c r="BO14" i="7"/>
  <c r="BL14" i="7"/>
  <c r="BI14" i="7"/>
  <c r="BW13" i="7"/>
  <c r="BV13" i="7"/>
  <c r="BT13" i="7"/>
  <c r="BS13" i="7"/>
  <c r="BQ13" i="7"/>
  <c r="BP13" i="7"/>
  <c r="BN13" i="7"/>
  <c r="BM13" i="7"/>
  <c r="BK13" i="7"/>
  <c r="BJ13" i="7"/>
  <c r="BH13" i="7"/>
  <c r="BG13" i="7"/>
  <c r="BE13" i="7"/>
  <c r="BD13" i="7"/>
  <c r="BX13" i="7"/>
  <c r="BR13" i="7"/>
  <c r="BL13" i="7"/>
  <c r="BF13" i="7"/>
  <c r="BU13" i="7"/>
  <c r="BO13" i="7"/>
  <c r="BI13" i="7"/>
  <c r="BW12" i="7"/>
  <c r="BV12" i="7"/>
  <c r="BT12" i="7"/>
  <c r="BS12" i="7"/>
  <c r="BQ12" i="7"/>
  <c r="BP12" i="7"/>
  <c r="BN12" i="7"/>
  <c r="BM12" i="7"/>
  <c r="BK12" i="7"/>
  <c r="BJ12" i="7"/>
  <c r="BH12" i="7"/>
  <c r="BG12" i="7"/>
  <c r="BE12" i="7"/>
  <c r="BD12" i="7"/>
  <c r="BX12" i="7"/>
  <c r="BU12" i="7"/>
  <c r="BR12" i="7"/>
  <c r="BL12" i="7"/>
  <c r="BF12" i="7"/>
  <c r="BO12" i="7"/>
  <c r="BI12" i="7"/>
  <c r="BW11" i="7"/>
  <c r="BV11" i="7"/>
  <c r="BT11" i="7"/>
  <c r="BS11" i="7"/>
  <c r="BQ11" i="7"/>
  <c r="BP11" i="7"/>
  <c r="BN11" i="7"/>
  <c r="BM11" i="7"/>
  <c r="BK11" i="7"/>
  <c r="BJ11" i="7"/>
  <c r="BH11" i="7"/>
  <c r="BG11" i="7"/>
  <c r="BE11" i="7"/>
  <c r="BD11" i="7"/>
  <c r="BX11" i="7"/>
  <c r="BR11" i="7"/>
  <c r="BF11" i="7"/>
  <c r="BU11" i="7"/>
  <c r="BO11" i="7"/>
  <c r="BL11" i="7"/>
  <c r="BI11" i="7"/>
  <c r="BW10" i="7"/>
  <c r="BV10" i="7"/>
  <c r="BT10" i="7"/>
  <c r="BS10" i="7"/>
  <c r="BQ10" i="7"/>
  <c r="BP10" i="7"/>
  <c r="BN10" i="7"/>
  <c r="BM10" i="7"/>
  <c r="BK10" i="7"/>
  <c r="BJ10" i="7"/>
  <c r="BH10" i="7"/>
  <c r="BG10" i="7"/>
  <c r="BE10" i="7"/>
  <c r="BD10" i="7"/>
  <c r="BX10" i="7"/>
  <c r="BU10" i="7"/>
  <c r="BR10" i="7"/>
  <c r="BF10" i="7"/>
  <c r="BO10" i="7"/>
  <c r="BL10" i="7"/>
  <c r="BI10" i="7"/>
  <c r="BW9" i="7"/>
  <c r="BV9" i="7"/>
  <c r="BT9" i="7"/>
  <c r="BS9" i="7"/>
  <c r="BQ9" i="7"/>
  <c r="BP9" i="7"/>
  <c r="BN9" i="7"/>
  <c r="BM9" i="7"/>
  <c r="BK9" i="7"/>
  <c r="BJ9" i="7"/>
  <c r="BH9" i="7"/>
  <c r="BG9" i="7"/>
  <c r="BE9" i="7"/>
  <c r="BD9" i="7"/>
  <c r="BX9" i="7"/>
  <c r="BR9" i="7"/>
  <c r="BF9" i="7"/>
  <c r="BU9" i="7"/>
  <c r="BO9" i="7"/>
  <c r="BL9" i="7"/>
  <c r="BI9" i="7"/>
  <c r="BW8" i="7"/>
  <c r="BV8" i="7"/>
  <c r="BT8" i="7"/>
  <c r="BS8" i="7"/>
  <c r="BQ8" i="7"/>
  <c r="BP8" i="7"/>
  <c r="BN8" i="7"/>
  <c r="BM8" i="7"/>
  <c r="BK8" i="7"/>
  <c r="BJ8" i="7"/>
  <c r="BH8" i="7"/>
  <c r="BG8" i="7"/>
  <c r="BE8" i="7"/>
  <c r="BD8" i="7"/>
  <c r="W111" i="27"/>
  <c r="Z111" i="27" s="1"/>
  <c r="B306" i="58"/>
  <c r="S385" i="30"/>
  <c r="V385" i="30" s="1"/>
  <c r="R385" i="30"/>
  <c r="U385" i="30" s="1"/>
  <c r="S384" i="30"/>
  <c r="V384" i="30" s="1"/>
  <c r="R384" i="30"/>
  <c r="U384" i="30" s="1"/>
  <c r="S383" i="30"/>
  <c r="V383" i="30" s="1"/>
  <c r="R383" i="30"/>
  <c r="U383" i="30" s="1"/>
  <c r="S382" i="30"/>
  <c r="V382" i="30" s="1"/>
  <c r="R382" i="30"/>
  <c r="U382" i="30" s="1"/>
  <c r="S379" i="30"/>
  <c r="V379" i="30" s="1"/>
  <c r="R379" i="30"/>
  <c r="U379" i="30" s="1"/>
  <c r="S378" i="30"/>
  <c r="V378" i="30" s="1"/>
  <c r="R378" i="30"/>
  <c r="U378" i="30" s="1"/>
  <c r="S377" i="30"/>
  <c r="V377" i="30" s="1"/>
  <c r="R377" i="30"/>
  <c r="U377" i="30" s="1"/>
  <c r="S376" i="30"/>
  <c r="V376" i="30" s="1"/>
  <c r="R376" i="30"/>
  <c r="U376" i="30" s="1"/>
  <c r="S373" i="30"/>
  <c r="V373" i="30" s="1"/>
  <c r="R373" i="30"/>
  <c r="U373" i="30" s="1"/>
  <c r="S372" i="30"/>
  <c r="V372" i="30" s="1"/>
  <c r="R372" i="30"/>
  <c r="U372" i="30" s="1"/>
  <c r="S371" i="30"/>
  <c r="R371" i="30"/>
  <c r="T371" i="30"/>
  <c r="S370" i="30"/>
  <c r="R370" i="30"/>
  <c r="S369" i="30"/>
  <c r="AT398" i="30" s="1"/>
  <c r="R369" i="30"/>
  <c r="AS398" i="30" s="1"/>
  <c r="S368" i="30"/>
  <c r="R368" i="30"/>
  <c r="S367" i="30"/>
  <c r="R367" i="30"/>
  <c r="T367" i="30"/>
  <c r="S366" i="30"/>
  <c r="R366" i="30"/>
  <c r="S363" i="30"/>
  <c r="R363" i="30"/>
  <c r="S362" i="30"/>
  <c r="R362" i="30"/>
  <c r="S361" i="30"/>
  <c r="R361" i="30"/>
  <c r="S360" i="30"/>
  <c r="R360" i="30"/>
  <c r="S359" i="30"/>
  <c r="R359" i="30"/>
  <c r="S358" i="30"/>
  <c r="R358" i="30"/>
  <c r="S357" i="30"/>
  <c r="R357" i="30"/>
  <c r="S356" i="30"/>
  <c r="R356" i="30"/>
  <c r="S355" i="30"/>
  <c r="AT397" i="30" s="1"/>
  <c r="R355" i="30"/>
  <c r="AS397" i="30" s="1"/>
  <c r="S354" i="30"/>
  <c r="R354" i="30"/>
  <c r="S353" i="30"/>
  <c r="R353" i="30"/>
  <c r="S352" i="30"/>
  <c r="R352" i="30"/>
  <c r="S349" i="30"/>
  <c r="R349" i="30"/>
  <c r="S348" i="30"/>
  <c r="R348" i="30"/>
  <c r="S347" i="30"/>
  <c r="R347" i="30"/>
  <c r="T347" i="30"/>
  <c r="S346" i="30"/>
  <c r="R346" i="30"/>
  <c r="S345" i="30"/>
  <c r="R345" i="30"/>
  <c r="S344" i="30"/>
  <c r="R344" i="30"/>
  <c r="S340" i="30"/>
  <c r="R340" i="30"/>
  <c r="S339" i="30"/>
  <c r="R339" i="30"/>
  <c r="S338" i="30"/>
  <c r="R338" i="30"/>
  <c r="S337" i="30"/>
  <c r="R337" i="30"/>
  <c r="S336" i="30"/>
  <c r="R336" i="30"/>
  <c r="S335" i="30"/>
  <c r="R335" i="30"/>
  <c r="S334" i="30"/>
  <c r="R334" i="30"/>
  <c r="S333" i="30"/>
  <c r="T329" i="30"/>
  <c r="T324" i="30"/>
  <c r="AU394" i="30" s="1"/>
  <c r="S326" i="30"/>
  <c r="S319" i="30"/>
  <c r="R319" i="30"/>
  <c r="S317" i="30"/>
  <c r="R317" i="30"/>
  <c r="S316" i="30"/>
  <c r="R316" i="30"/>
  <c r="S315" i="30"/>
  <c r="R315" i="30"/>
  <c r="S314" i="30"/>
  <c r="R314" i="30"/>
  <c r="S313" i="30"/>
  <c r="AT393" i="30" s="1"/>
  <c r="R313" i="30"/>
  <c r="AS393" i="30" s="1"/>
  <c r="R291" i="30"/>
  <c r="AS392" i="30" s="1"/>
  <c r="S285" i="30"/>
  <c r="R285" i="30"/>
  <c r="S284" i="30"/>
  <c r="R284" i="30"/>
  <c r="S283" i="30"/>
  <c r="AT390" i="30" s="1"/>
  <c r="R283" i="30"/>
  <c r="AS390" i="30" s="1"/>
  <c r="S282" i="30"/>
  <c r="R282" i="30"/>
  <c r="S278" i="30"/>
  <c r="R278" i="30"/>
  <c r="S277" i="30"/>
  <c r="R277" i="30"/>
  <c r="S276" i="30"/>
  <c r="R276" i="30"/>
  <c r="S275" i="30"/>
  <c r="R275" i="30"/>
  <c r="T275" i="30"/>
  <c r="S274" i="30"/>
  <c r="R274" i="30"/>
  <c r="S273" i="30"/>
  <c r="R273" i="30"/>
  <c r="S272" i="30"/>
  <c r="R272" i="30"/>
  <c r="S271" i="30"/>
  <c r="R271" i="30"/>
  <c r="T271" i="30"/>
  <c r="S270" i="30"/>
  <c r="R270" i="30"/>
  <c r="S269" i="30"/>
  <c r="R269" i="30"/>
  <c r="S268" i="30"/>
  <c r="R268" i="30"/>
  <c r="S266" i="30"/>
  <c r="R266" i="30"/>
  <c r="S264" i="30"/>
  <c r="R254" i="30"/>
  <c r="AS387" i="30" s="1"/>
  <c r="S251" i="30"/>
  <c r="R251" i="30"/>
  <c r="S250" i="30"/>
  <c r="R250" i="30"/>
  <c r="S249" i="30"/>
  <c r="R249" i="30"/>
  <c r="S248" i="30"/>
  <c r="R248" i="30"/>
  <c r="S247" i="30"/>
  <c r="R247" i="30"/>
  <c r="S246" i="30"/>
  <c r="R246" i="30"/>
  <c r="S245" i="30"/>
  <c r="AT386" i="30" s="1"/>
  <c r="R245" i="30"/>
  <c r="AS386" i="30" s="1"/>
  <c r="S244" i="30"/>
  <c r="R244" i="30"/>
  <c r="R226" i="30"/>
  <c r="S223" i="30"/>
  <c r="R223" i="30"/>
  <c r="S222" i="30"/>
  <c r="R222" i="30"/>
  <c r="S221" i="30"/>
  <c r="AT385" i="30" s="1"/>
  <c r="R221" i="30"/>
  <c r="AS385" i="30" s="1"/>
  <c r="AT384" i="30"/>
  <c r="AS384" i="30"/>
  <c r="R190" i="30"/>
  <c r="AS383" i="30" s="1"/>
  <c r="AT382" i="30"/>
  <c r="AS382" i="30"/>
  <c r="R370" i="28"/>
  <c r="S370" i="28"/>
  <c r="T370" i="28"/>
  <c r="R376" i="28"/>
  <c r="S376" i="28"/>
  <c r="T376" i="28"/>
  <c r="S368" i="28"/>
  <c r="S355" i="28"/>
  <c r="S330" i="28"/>
  <c r="S375" i="28"/>
  <c r="S369" i="28"/>
  <c r="P370" i="7" l="1"/>
  <c r="BP370" i="7" s="1"/>
  <c r="BP366" i="7"/>
  <c r="Z365" i="7"/>
  <c r="BZ365" i="7" s="1"/>
  <c r="BE365" i="7"/>
  <c r="L364" i="7"/>
  <c r="BL364" i="7" s="1"/>
  <c r="BJ364" i="7"/>
  <c r="Z369" i="7"/>
  <c r="BZ369" i="7" s="1"/>
  <c r="BK369" i="7"/>
  <c r="L366" i="7"/>
  <c r="BL366" i="7" s="1"/>
  <c r="BJ366" i="7"/>
  <c r="G370" i="7"/>
  <c r="BG370" i="7" s="1"/>
  <c r="BG366" i="7"/>
  <c r="T370" i="7"/>
  <c r="BT370" i="7" s="1"/>
  <c r="BT367" i="7"/>
  <c r="F367" i="7"/>
  <c r="BF367" i="7" s="1"/>
  <c r="BE367" i="7"/>
  <c r="L365" i="7"/>
  <c r="BL365" i="7" s="1"/>
  <c r="BJ365" i="7"/>
  <c r="AF7" i="27"/>
  <c r="AF16" i="27"/>
  <c r="AF19" i="27" s="1"/>
  <c r="AD19" i="27"/>
  <c r="AS396" i="30"/>
  <c r="R342" i="30"/>
  <c r="AT396" i="30"/>
  <c r="S342" i="30"/>
  <c r="AT389" i="30"/>
  <c r="S280" i="30"/>
  <c r="AS389" i="30"/>
  <c r="R280" i="30"/>
  <c r="U367" i="7"/>
  <c r="S224" i="30"/>
  <c r="Y364" i="7"/>
  <c r="BY364" i="7" s="1"/>
  <c r="R224" i="30"/>
  <c r="R386" i="30"/>
  <c r="U386" i="30" s="1"/>
  <c r="BZ160" i="7"/>
  <c r="J370" i="7"/>
  <c r="BJ370" i="7" s="1"/>
  <c r="K370" i="7"/>
  <c r="BK370" i="7" s="1"/>
  <c r="F364" i="7"/>
  <c r="BF364" i="7" s="1"/>
  <c r="O365" i="7"/>
  <c r="BO365" i="7" s="1"/>
  <c r="I366" i="7"/>
  <c r="BI366" i="7" s="1"/>
  <c r="Z364" i="7"/>
  <c r="BZ364" i="7" s="1"/>
  <c r="F365" i="7"/>
  <c r="BF365" i="7" s="1"/>
  <c r="Y365" i="7"/>
  <c r="Y368" i="7"/>
  <c r="F366" i="7"/>
  <c r="BF366" i="7" s="1"/>
  <c r="R366" i="7"/>
  <c r="Z367" i="7"/>
  <c r="BZ367" i="7" s="1"/>
  <c r="L369" i="7"/>
  <c r="BL369" i="7" s="1"/>
  <c r="O367" i="7"/>
  <c r="BO367" i="7" s="1"/>
  <c r="Y367" i="7"/>
  <c r="BY367" i="7" s="1"/>
  <c r="M370" i="7"/>
  <c r="BM370" i="7" s="1"/>
  <c r="Y369" i="7"/>
  <c r="BY369" i="7" s="1"/>
  <c r="L368" i="7"/>
  <c r="BL368" i="7" s="1"/>
  <c r="O368" i="7"/>
  <c r="BO368" i="7" s="1"/>
  <c r="E370" i="7"/>
  <c r="BE370" i="7" s="1"/>
  <c r="Y366" i="7"/>
  <c r="BY366" i="7" s="1"/>
  <c r="C68" i="23"/>
  <c r="D370" i="7"/>
  <c r="BD370" i="7" s="1"/>
  <c r="AA363" i="7"/>
  <c r="CA363" i="7" s="1"/>
  <c r="AA362" i="7"/>
  <c r="R374" i="30"/>
  <c r="U374" i="30" s="1"/>
  <c r="BI224" i="7"/>
  <c r="BL288" i="7"/>
  <c r="CA281" i="7"/>
  <c r="BI288" i="7"/>
  <c r="CA284" i="7"/>
  <c r="CA282" i="7"/>
  <c r="BF288" i="7"/>
  <c r="BZ288" i="7"/>
  <c r="CA280" i="7"/>
  <c r="T328" i="30"/>
  <c r="T331" i="30" s="1"/>
  <c r="BY299" i="7"/>
  <c r="BL109" i="7"/>
  <c r="BL110" i="7"/>
  <c r="BZ187" i="7"/>
  <c r="BZ254" i="7"/>
  <c r="BZ238" i="7"/>
  <c r="BY329" i="7"/>
  <c r="BL108" i="7"/>
  <c r="BL107" i="7"/>
  <c r="BZ190" i="7"/>
  <c r="BZ191" i="7"/>
  <c r="BZ285" i="7"/>
  <c r="BL111" i="7"/>
  <c r="BZ175" i="7"/>
  <c r="BZ250" i="7"/>
  <c r="BZ281" i="7"/>
  <c r="BY109" i="7"/>
  <c r="BZ252" i="7"/>
  <c r="BZ186" i="7"/>
  <c r="CA191" i="7"/>
  <c r="S361" i="28"/>
  <c r="CA187" i="7"/>
  <c r="CA189" i="7"/>
  <c r="S374" i="28"/>
  <c r="R373" i="28"/>
  <c r="T221" i="30"/>
  <c r="AU385" i="30" s="1"/>
  <c r="R302" i="30"/>
  <c r="R320" i="30"/>
  <c r="T315" i="30"/>
  <c r="BO88" i="7"/>
  <c r="BZ90" i="7"/>
  <c r="BZ94" i="7"/>
  <c r="S373" i="28"/>
  <c r="C387" i="30"/>
  <c r="AD401" i="30" s="1"/>
  <c r="AD400" i="30" s="1"/>
  <c r="I387" i="30"/>
  <c r="AJ401" i="30" s="1"/>
  <c r="AJ400" i="30" s="1"/>
  <c r="AU384" i="30"/>
  <c r="S252" i="30"/>
  <c r="T245" i="30"/>
  <c r="AU386" i="30" s="1"/>
  <c r="T249" i="30"/>
  <c r="T284" i="30"/>
  <c r="M387" i="30"/>
  <c r="AN401" i="30" s="1"/>
  <c r="AN400" i="30" s="1"/>
  <c r="T334" i="30"/>
  <c r="T338" i="30"/>
  <c r="R364" i="30"/>
  <c r="T355" i="30"/>
  <c r="AU397" i="30" s="1"/>
  <c r="T359" i="30"/>
  <c r="T363" i="30"/>
  <c r="R380" i="30"/>
  <c r="U380" i="30" s="1"/>
  <c r="T379" i="30"/>
  <c r="W379" i="30" s="1"/>
  <c r="BF32" i="7"/>
  <c r="BX48" i="7"/>
  <c r="BU57" i="7"/>
  <c r="BF128" i="7"/>
  <c r="BG96" i="7"/>
  <c r="BU128" i="7"/>
  <c r="BY121" i="7"/>
  <c r="BZ123" i="7"/>
  <c r="BY125" i="7"/>
  <c r="BZ127" i="7"/>
  <c r="BY140" i="7"/>
  <c r="BY155" i="7"/>
  <c r="BY159" i="7"/>
  <c r="BU168" i="7"/>
  <c r="BY170" i="7"/>
  <c r="BZ174" i="7"/>
  <c r="BE176" i="7"/>
  <c r="BO192" i="7"/>
  <c r="BF185" i="7"/>
  <c r="BR185" i="7"/>
  <c r="BZ185" i="7"/>
  <c r="BL185" i="7"/>
  <c r="BX185" i="7"/>
  <c r="BO186" i="7"/>
  <c r="BI188" i="7"/>
  <c r="BU188" i="7"/>
  <c r="CA188" i="7"/>
  <c r="BF189" i="7"/>
  <c r="BR189" i="7"/>
  <c r="BZ189" i="7"/>
  <c r="BL189" i="7"/>
  <c r="BX189" i="7"/>
  <c r="BO190" i="7"/>
  <c r="CA202" i="7"/>
  <c r="CA204" i="7"/>
  <c r="CA216" i="7"/>
  <c r="BF217" i="7"/>
  <c r="BR217" i="7"/>
  <c r="BF218" i="7"/>
  <c r="BR218" i="7"/>
  <c r="BF219" i="7"/>
  <c r="BR219" i="7"/>
  <c r="BF220" i="7"/>
  <c r="BR220" i="7"/>
  <c r="BF221" i="7"/>
  <c r="BR221" i="7"/>
  <c r="BF222" i="7"/>
  <c r="BR222" i="7"/>
  <c r="BF223" i="7"/>
  <c r="BR223" i="7"/>
  <c r="BZ251" i="7"/>
  <c r="BX254" i="7"/>
  <c r="BZ255" i="7"/>
  <c r="CA255" i="7"/>
  <c r="BZ266" i="7"/>
  <c r="CA266" i="7"/>
  <c r="BZ268" i="7"/>
  <c r="CA268" i="7"/>
  <c r="BZ270" i="7"/>
  <c r="BI281" i="7"/>
  <c r="BU281" i="7"/>
  <c r="BF282" i="7"/>
  <c r="BR282" i="7"/>
  <c r="BZ282" i="7"/>
  <c r="BL282" i="7"/>
  <c r="BX282" i="7"/>
  <c r="BO283" i="7"/>
  <c r="BI285" i="7"/>
  <c r="BU285" i="7"/>
  <c r="CA285" i="7"/>
  <c r="BF286" i="7"/>
  <c r="BR286" i="7"/>
  <c r="BF287" i="7"/>
  <c r="BR287" i="7"/>
  <c r="X370" i="7"/>
  <c r="BX370" i="7" s="1"/>
  <c r="BO185" i="7"/>
  <c r="BR188" i="7"/>
  <c r="BZ188" i="7"/>
  <c r="BL188" i="7"/>
  <c r="BX188" i="7"/>
  <c r="BO189" i="7"/>
  <c r="CA251" i="7"/>
  <c r="BL281" i="7"/>
  <c r="BX281" i="7"/>
  <c r="BX112" i="7"/>
  <c r="BY123" i="7"/>
  <c r="BY127" i="7"/>
  <c r="BY138" i="7"/>
  <c r="BY142" i="7"/>
  <c r="BU160" i="7"/>
  <c r="BY153" i="7"/>
  <c r="BY157" i="7"/>
  <c r="BY168" i="7"/>
  <c r="BZ170" i="7"/>
  <c r="BZ172" i="7"/>
  <c r="CA173" i="7"/>
  <c r="CA175" i="7"/>
  <c r="CA201" i="7"/>
  <c r="CA203" i="7"/>
  <c r="CA206" i="7"/>
  <c r="BI232" i="7"/>
  <c r="BY233" i="7"/>
  <c r="CA239" i="7"/>
  <c r="BZ249" i="7"/>
  <c r="CA252" i="7"/>
  <c r="BZ253" i="7"/>
  <c r="BZ265" i="7"/>
  <c r="BZ267" i="7"/>
  <c r="BZ269" i="7"/>
  <c r="BZ271" i="7"/>
  <c r="CA283" i="7"/>
  <c r="CA330" i="7"/>
  <c r="BL186" i="7"/>
  <c r="BX186" i="7"/>
  <c r="BL190" i="7"/>
  <c r="BX190" i="7"/>
  <c r="BF283" i="7"/>
  <c r="BR283" i="7"/>
  <c r="BZ283" i="7"/>
  <c r="BL283" i="7"/>
  <c r="BX283" i="7"/>
  <c r="BO284" i="7"/>
  <c r="BY300" i="7"/>
  <c r="BY302" i="7"/>
  <c r="BY313" i="7"/>
  <c r="BY315" i="7"/>
  <c r="BY317" i="7"/>
  <c r="BY319" i="7"/>
  <c r="BY330" i="7"/>
  <c r="BY332" i="7"/>
  <c r="BY334" i="7"/>
  <c r="BY345" i="7"/>
  <c r="BY347" i="7"/>
  <c r="BY349" i="7"/>
  <c r="BY351" i="7"/>
  <c r="CA271" i="7"/>
  <c r="BZ272" i="7"/>
  <c r="BZ301" i="7"/>
  <c r="CA299" i="7"/>
  <c r="BZ300" i="7"/>
  <c r="BZ297" i="7"/>
  <c r="BZ303" i="7"/>
  <c r="BZ298" i="7"/>
  <c r="BZ299" i="7"/>
  <c r="BZ302" i="7"/>
  <c r="BZ80" i="7"/>
  <c r="BY78" i="7"/>
  <c r="CA73" i="7"/>
  <c r="BY74" i="7"/>
  <c r="BZ75" i="7"/>
  <c r="BZ73" i="7"/>
  <c r="BY76" i="7"/>
  <c r="BZ77" i="7"/>
  <c r="BY73" i="7"/>
  <c r="BZ74" i="7"/>
  <c r="BY77" i="7"/>
  <c r="BZ78" i="7"/>
  <c r="BZ79" i="7"/>
  <c r="BY75" i="7"/>
  <c r="BZ76" i="7"/>
  <c r="BY79" i="7"/>
  <c r="BZ89" i="7"/>
  <c r="BZ91" i="7"/>
  <c r="BZ93" i="7"/>
  <c r="BZ95" i="7"/>
  <c r="BZ92" i="7"/>
  <c r="BZ32" i="7"/>
  <c r="BY27" i="7"/>
  <c r="BZ28" i="7"/>
  <c r="BY30" i="7"/>
  <c r="BZ31" i="7"/>
  <c r="BY31" i="7"/>
  <c r="BY26" i="7"/>
  <c r="BZ27" i="7"/>
  <c r="BZ25" i="7"/>
  <c r="BY28" i="7"/>
  <c r="BZ29" i="7"/>
  <c r="BY25" i="7"/>
  <c r="BZ26" i="7"/>
  <c r="BY29" i="7"/>
  <c r="BZ30" i="7"/>
  <c r="BR107" i="7"/>
  <c r="BR112" i="7"/>
  <c r="BF111" i="7"/>
  <c r="BZ111" i="7"/>
  <c r="BZ110" i="7"/>
  <c r="BZ109" i="7"/>
  <c r="BZ108" i="7"/>
  <c r="BZ107" i="7"/>
  <c r="BZ106" i="7"/>
  <c r="BZ112" i="7"/>
  <c r="BZ105" i="7"/>
  <c r="BR111" i="7"/>
  <c r="BR110" i="7"/>
  <c r="BR109" i="7"/>
  <c r="BR108" i="7"/>
  <c r="BR106" i="7"/>
  <c r="BR105" i="7"/>
  <c r="BO112" i="7"/>
  <c r="BL112" i="7"/>
  <c r="BI112" i="7"/>
  <c r="BF110" i="7"/>
  <c r="BF109" i="7"/>
  <c r="BF108" i="7"/>
  <c r="BF112" i="7"/>
  <c r="BF107" i="7"/>
  <c r="BF106" i="7"/>
  <c r="BF105" i="7"/>
  <c r="BY112" i="7"/>
  <c r="BZ155" i="7"/>
  <c r="BZ159" i="7"/>
  <c r="BZ156" i="7"/>
  <c r="BZ153" i="7"/>
  <c r="BZ157" i="7"/>
  <c r="BZ154" i="7"/>
  <c r="BZ158" i="7"/>
  <c r="S371" i="28"/>
  <c r="BZ318" i="7"/>
  <c r="CA314" i="7"/>
  <c r="CA315" i="7"/>
  <c r="BZ316" i="7"/>
  <c r="CA318" i="7"/>
  <c r="BZ315" i="7"/>
  <c r="BZ319" i="7"/>
  <c r="CA313" i="7"/>
  <c r="BZ314" i="7"/>
  <c r="CA317" i="7"/>
  <c r="BZ313" i="7"/>
  <c r="BZ317" i="7"/>
  <c r="BZ137" i="7"/>
  <c r="BZ141" i="7"/>
  <c r="BZ138" i="7"/>
  <c r="BZ142" i="7"/>
  <c r="BZ139" i="7"/>
  <c r="BZ143" i="7"/>
  <c r="BZ140" i="7"/>
  <c r="BZ348" i="7"/>
  <c r="CA346" i="7"/>
  <c r="BZ347" i="7"/>
  <c r="BZ351" i="7"/>
  <c r="CA345" i="7"/>
  <c r="BZ346" i="7"/>
  <c r="CA349" i="7"/>
  <c r="CA351" i="7"/>
  <c r="BZ350" i="7"/>
  <c r="BZ345" i="7"/>
  <c r="CA348" i="7"/>
  <c r="BZ349" i="7"/>
  <c r="BX237" i="7"/>
  <c r="BX235" i="7"/>
  <c r="BX234" i="7"/>
  <c r="BX238" i="7"/>
  <c r="BX236" i="7"/>
  <c r="BX239" i="7"/>
  <c r="CA235" i="7"/>
  <c r="CA237" i="7"/>
  <c r="BY239" i="7"/>
  <c r="BY58" i="7"/>
  <c r="BZ59" i="7"/>
  <c r="BY59" i="7"/>
  <c r="BZ60" i="7"/>
  <c r="BZ57" i="7"/>
  <c r="BY60" i="7"/>
  <c r="BZ61" i="7"/>
  <c r="BY57" i="7"/>
  <c r="BZ58" i="7"/>
  <c r="BY61" i="7"/>
  <c r="BZ62" i="7"/>
  <c r="BY62" i="7"/>
  <c r="BZ63" i="7"/>
  <c r="BY63" i="7"/>
  <c r="CA174" i="7"/>
  <c r="BZ169" i="7"/>
  <c r="BZ171" i="7"/>
  <c r="BX251" i="7"/>
  <c r="BX252" i="7"/>
  <c r="BX253" i="7"/>
  <c r="BX250" i="7"/>
  <c r="BX255" i="7"/>
  <c r="BX249" i="7"/>
  <c r="CA253" i="7"/>
  <c r="CA254" i="7"/>
  <c r="CA249" i="7"/>
  <c r="CA250" i="7"/>
  <c r="BZ124" i="7"/>
  <c r="BZ121" i="7"/>
  <c r="BZ125" i="7"/>
  <c r="BZ122" i="7"/>
  <c r="BZ126" i="7"/>
  <c r="Z61" i="25"/>
  <c r="BK14" i="25" s="1"/>
  <c r="BK72" i="25" s="1"/>
  <c r="CA335" i="7"/>
  <c r="BZ331" i="7"/>
  <c r="CA331" i="7"/>
  <c r="BZ332" i="7"/>
  <c r="CA334" i="7"/>
  <c r="BZ335" i="7"/>
  <c r="BZ329" i="7"/>
  <c r="CA332" i="7"/>
  <c r="BZ333" i="7"/>
  <c r="BZ330" i="7"/>
  <c r="CA333" i="7"/>
  <c r="BZ334" i="7"/>
  <c r="BZ11" i="7"/>
  <c r="BY10" i="7"/>
  <c r="BZ9" i="7"/>
  <c r="BY12" i="7"/>
  <c r="BZ13" i="7"/>
  <c r="W17" i="7"/>
  <c r="BY9" i="7"/>
  <c r="BZ10" i="7"/>
  <c r="BY13" i="7"/>
  <c r="BZ14" i="7"/>
  <c r="Q17" i="7"/>
  <c r="BY14" i="7"/>
  <c r="BZ15" i="7"/>
  <c r="BY11" i="7"/>
  <c r="BZ12" i="7"/>
  <c r="BY15" i="7"/>
  <c r="S372" i="28"/>
  <c r="BR47" i="7"/>
  <c r="BR46" i="7"/>
  <c r="BR45" i="7"/>
  <c r="BR44" i="7"/>
  <c r="BR43" i="7"/>
  <c r="BR42" i="7"/>
  <c r="BR41" i="7"/>
  <c r="BY47" i="7"/>
  <c r="BZ47" i="7"/>
  <c r="BY43" i="7"/>
  <c r="BF46" i="7"/>
  <c r="BZ46" i="7"/>
  <c r="BZ45" i="7"/>
  <c r="BZ44" i="7"/>
  <c r="BZ43" i="7"/>
  <c r="BF42" i="7"/>
  <c r="BZ42" i="7"/>
  <c r="BZ41" i="7"/>
  <c r="BY46" i="7"/>
  <c r="BF45" i="7"/>
  <c r="BY45" i="7"/>
  <c r="BF44" i="7"/>
  <c r="BY44" i="7"/>
  <c r="BF43" i="7"/>
  <c r="BY42" i="7"/>
  <c r="BF41" i="7"/>
  <c r="BY41" i="7"/>
  <c r="BI16" i="7"/>
  <c r="BU16" i="7"/>
  <c r="BO32" i="7"/>
  <c r="BI48" i="7"/>
  <c r="BU48" i="7"/>
  <c r="BO64" i="7"/>
  <c r="BO80" i="7"/>
  <c r="BL32" i="7"/>
  <c r="BX32" i="7"/>
  <c r="BL64" i="7"/>
  <c r="BX64" i="7"/>
  <c r="BL80" i="7"/>
  <c r="BX80" i="7"/>
  <c r="BO96" i="7"/>
  <c r="BO16" i="7"/>
  <c r="BI32" i="7"/>
  <c r="BU32" i="7"/>
  <c r="BO48" i="7"/>
  <c r="BI64" i="7"/>
  <c r="BU64" i="7"/>
  <c r="BI80" i="7"/>
  <c r="BU80" i="7"/>
  <c r="BL16" i="7"/>
  <c r="BX16" i="7"/>
  <c r="BL48" i="7"/>
  <c r="BR64" i="7"/>
  <c r="BZ64" i="7"/>
  <c r="BF80" i="7"/>
  <c r="BR80" i="7"/>
  <c r="BL88" i="7"/>
  <c r="BX88" i="7"/>
  <c r="BO8" i="7"/>
  <c r="CA12" i="7"/>
  <c r="BG16" i="7"/>
  <c r="BK16" i="7"/>
  <c r="BS16" i="7"/>
  <c r="BW16" i="7"/>
  <c r="CA24" i="7"/>
  <c r="BO24" i="7"/>
  <c r="CA25" i="7"/>
  <c r="CA26" i="7"/>
  <c r="CA27" i="7"/>
  <c r="CA28" i="7"/>
  <c r="CA29" i="7"/>
  <c r="CA30" i="7"/>
  <c r="CA31" i="7"/>
  <c r="BG32" i="7"/>
  <c r="BK32" i="7"/>
  <c r="BS32" i="7"/>
  <c r="BW32" i="7"/>
  <c r="BO40" i="7"/>
  <c r="BG48" i="7"/>
  <c r="BK48" i="7"/>
  <c r="BS48" i="7"/>
  <c r="BW48" i="7"/>
  <c r="BO56" i="7"/>
  <c r="CA56" i="7"/>
  <c r="CA57" i="7"/>
  <c r="CA58" i="7"/>
  <c r="CA59" i="7"/>
  <c r="CA60" i="7"/>
  <c r="CA61" i="7"/>
  <c r="CA63" i="7"/>
  <c r="BG64" i="7"/>
  <c r="BK64" i="7"/>
  <c r="BS64" i="7"/>
  <c r="BW64" i="7"/>
  <c r="CA72" i="7"/>
  <c r="BO72" i="7"/>
  <c r="CA74" i="7"/>
  <c r="CA75" i="7"/>
  <c r="CA76" i="7"/>
  <c r="CA77" i="7"/>
  <c r="CA78" i="7"/>
  <c r="BG80" i="7"/>
  <c r="BK80" i="7"/>
  <c r="BS80" i="7"/>
  <c r="BW80" i="7"/>
  <c r="H129" i="7"/>
  <c r="N129" i="7"/>
  <c r="H145" i="7"/>
  <c r="N145" i="7"/>
  <c r="Z145" i="7"/>
  <c r="H161" i="7"/>
  <c r="N161" i="7"/>
  <c r="Z161" i="7"/>
  <c r="E177" i="7"/>
  <c r="BI88" i="7"/>
  <c r="BY89" i="7"/>
  <c r="CA89" i="7"/>
  <c r="BY91" i="7"/>
  <c r="CA91" i="7"/>
  <c r="BY93" i="7"/>
  <c r="CA93" i="7"/>
  <c r="BY95" i="7"/>
  <c r="CA95" i="7"/>
  <c r="BK96" i="7"/>
  <c r="BO128" i="7"/>
  <c r="BY128" i="7"/>
  <c r="BO144" i="7"/>
  <c r="BY144" i="7"/>
  <c r="BO160" i="7"/>
  <c r="BY160" i="7"/>
  <c r="BR8" i="7"/>
  <c r="BZ8" i="7"/>
  <c r="BF16" i="7"/>
  <c r="BJ16" i="7"/>
  <c r="BN16" i="7"/>
  <c r="BR16" i="7"/>
  <c r="BV16" i="7"/>
  <c r="BZ16" i="7"/>
  <c r="Z17" i="7"/>
  <c r="BF24" i="7"/>
  <c r="BR24" i="7"/>
  <c r="BZ24" i="7"/>
  <c r="BJ32" i="7"/>
  <c r="BN32" i="7"/>
  <c r="BR32" i="7"/>
  <c r="BV32" i="7"/>
  <c r="BF40" i="7"/>
  <c r="BR40" i="7"/>
  <c r="BZ40" i="7"/>
  <c r="BF48" i="7"/>
  <c r="BJ48" i="7"/>
  <c r="BN48" i="7"/>
  <c r="BR48" i="7"/>
  <c r="BV48" i="7"/>
  <c r="BZ48" i="7"/>
  <c r="BF56" i="7"/>
  <c r="BR56" i="7"/>
  <c r="BZ56" i="7"/>
  <c r="BF64" i="7"/>
  <c r="BJ64" i="7"/>
  <c r="BN64" i="7"/>
  <c r="BV64" i="7"/>
  <c r="BF72" i="7"/>
  <c r="BR72" i="7"/>
  <c r="BZ72" i="7"/>
  <c r="BJ80" i="7"/>
  <c r="BN80" i="7"/>
  <c r="BV80" i="7"/>
  <c r="BF88" i="7"/>
  <c r="W113" i="7"/>
  <c r="M129" i="7"/>
  <c r="W129" i="7"/>
  <c r="W145" i="7"/>
  <c r="W161" i="7"/>
  <c r="BZ96" i="7"/>
  <c r="BS96" i="7"/>
  <c r="BL128" i="7"/>
  <c r="BX128" i="7"/>
  <c r="BL144" i="7"/>
  <c r="BX144" i="7"/>
  <c r="BL160" i="7"/>
  <c r="BX160" i="7"/>
  <c r="BI8" i="7"/>
  <c r="BU8" i="7"/>
  <c r="BY8" i="7"/>
  <c r="BE16" i="7"/>
  <c r="BM16" i="7"/>
  <c r="BQ16" i="7"/>
  <c r="BI24" i="7"/>
  <c r="BU24" i="7"/>
  <c r="BY24" i="7"/>
  <c r="BE32" i="7"/>
  <c r="BM32" i="7"/>
  <c r="BQ32" i="7"/>
  <c r="BY32" i="7"/>
  <c r="BI40" i="7"/>
  <c r="BU40" i="7"/>
  <c r="BY40" i="7"/>
  <c r="BE48" i="7"/>
  <c r="BM48" i="7"/>
  <c r="BQ48" i="7"/>
  <c r="BI56" i="7"/>
  <c r="BU56" i="7"/>
  <c r="BY56" i="7"/>
  <c r="BE64" i="7"/>
  <c r="BM64" i="7"/>
  <c r="BQ64" i="7"/>
  <c r="BY64" i="7"/>
  <c r="BI72" i="7"/>
  <c r="BU72" i="7"/>
  <c r="BY72" i="7"/>
  <c r="BE80" i="7"/>
  <c r="BM80" i="7"/>
  <c r="BQ80" i="7"/>
  <c r="BY80" i="7"/>
  <c r="BZ88" i="7"/>
  <c r="V113" i="7"/>
  <c r="K129" i="7"/>
  <c r="Q129" i="7"/>
  <c r="K145" i="7"/>
  <c r="Q145" i="7"/>
  <c r="V145" i="7"/>
  <c r="K161" i="7"/>
  <c r="Q161" i="7"/>
  <c r="Q177" i="7"/>
  <c r="BY88" i="7"/>
  <c r="BY90" i="7"/>
  <c r="BY92" i="7"/>
  <c r="CA92" i="7"/>
  <c r="BY94" i="7"/>
  <c r="CA94" i="7"/>
  <c r="BW96" i="7"/>
  <c r="BU112" i="7"/>
  <c r="BI128" i="7"/>
  <c r="BI144" i="7"/>
  <c r="BU144" i="7"/>
  <c r="BI160" i="7"/>
  <c r="BU176" i="7"/>
  <c r="BL8" i="7"/>
  <c r="BX8" i="7"/>
  <c r="BD16" i="7"/>
  <c r="BH16" i="7"/>
  <c r="BP16" i="7"/>
  <c r="BT16" i="7"/>
  <c r="BL24" i="7"/>
  <c r="BX24" i="7"/>
  <c r="BD32" i="7"/>
  <c r="BH32" i="7"/>
  <c r="BP32" i="7"/>
  <c r="BT32" i="7"/>
  <c r="BL40" i="7"/>
  <c r="BX40" i="7"/>
  <c r="BD48" i="7"/>
  <c r="BH48" i="7"/>
  <c r="BP48" i="7"/>
  <c r="BT48" i="7"/>
  <c r="BL56" i="7"/>
  <c r="BX56" i="7"/>
  <c r="BD64" i="7"/>
  <c r="BH64" i="7"/>
  <c r="BP64" i="7"/>
  <c r="BT64" i="7"/>
  <c r="BL72" i="7"/>
  <c r="BX72" i="7"/>
  <c r="BD80" i="7"/>
  <c r="BH80" i="7"/>
  <c r="BP80" i="7"/>
  <c r="BT80" i="7"/>
  <c r="BR88" i="7"/>
  <c r="BI89" i="7"/>
  <c r="BU89" i="7"/>
  <c r="BI91" i="7"/>
  <c r="BU91" i="7"/>
  <c r="BI93" i="7"/>
  <c r="BU93" i="7"/>
  <c r="BI95" i="7"/>
  <c r="BU95" i="7"/>
  <c r="E113" i="7"/>
  <c r="T113" i="7"/>
  <c r="E129" i="7"/>
  <c r="J129" i="7"/>
  <c r="T129" i="7"/>
  <c r="E145" i="7"/>
  <c r="J145" i="7"/>
  <c r="T145" i="7"/>
  <c r="E161" i="7"/>
  <c r="J161" i="7"/>
  <c r="T161" i="7"/>
  <c r="BD176" i="7"/>
  <c r="BO208" i="7"/>
  <c r="BF224" i="7"/>
  <c r="BR224" i="7"/>
  <c r="Y241" i="7"/>
  <c r="BY240" i="7"/>
  <c r="BD96" i="7"/>
  <c r="BH96" i="7"/>
  <c r="BP96" i="7"/>
  <c r="BT96" i="7"/>
  <c r="BL104" i="7"/>
  <c r="BX104" i="7"/>
  <c r="BD112" i="7"/>
  <c r="BH112" i="7"/>
  <c r="BP112" i="7"/>
  <c r="BT112" i="7"/>
  <c r="BL120" i="7"/>
  <c r="BX120" i="7"/>
  <c r="BD128" i="7"/>
  <c r="BH128" i="7"/>
  <c r="BP128" i="7"/>
  <c r="BT128" i="7"/>
  <c r="BL136" i="7"/>
  <c r="BX136" i="7"/>
  <c r="BD144" i="7"/>
  <c r="BH144" i="7"/>
  <c r="BP144" i="7"/>
  <c r="BT144" i="7"/>
  <c r="BL152" i="7"/>
  <c r="BX152" i="7"/>
  <c r="BD160" i="7"/>
  <c r="BH160" i="7"/>
  <c r="BP160" i="7"/>
  <c r="BT160" i="7"/>
  <c r="BL168" i="7"/>
  <c r="BX168" i="7"/>
  <c r="BF172" i="7"/>
  <c r="BR172" i="7"/>
  <c r="S177" i="7"/>
  <c r="W177" i="7"/>
  <c r="H193" i="7"/>
  <c r="S193" i="7"/>
  <c r="M241" i="7"/>
  <c r="H177" i="7"/>
  <c r="BH176" i="7"/>
  <c r="BX192" i="7"/>
  <c r="BO224" i="7"/>
  <c r="BO104" i="7"/>
  <c r="BG112" i="7"/>
  <c r="BK112" i="7"/>
  <c r="BS112" i="7"/>
  <c r="BW112" i="7"/>
  <c r="BO120" i="7"/>
  <c r="BG128" i="7"/>
  <c r="BK128" i="7"/>
  <c r="BS128" i="7"/>
  <c r="BW128" i="7"/>
  <c r="BO136" i="7"/>
  <c r="BG144" i="7"/>
  <c r="BK144" i="7"/>
  <c r="BS144" i="7"/>
  <c r="BW144" i="7"/>
  <c r="BO152" i="7"/>
  <c r="BG160" i="7"/>
  <c r="BK160" i="7"/>
  <c r="BS160" i="7"/>
  <c r="BW160" i="7"/>
  <c r="BO168" i="7"/>
  <c r="BU173" i="7"/>
  <c r="BY173" i="7"/>
  <c r="BY175" i="7"/>
  <c r="BQ176" i="7"/>
  <c r="Q193" i="7"/>
  <c r="W193" i="7"/>
  <c r="E241" i="7"/>
  <c r="BP176" i="7"/>
  <c r="BI192" i="7"/>
  <c r="BU192" i="7"/>
  <c r="BI208" i="7"/>
  <c r="BU208" i="7"/>
  <c r="BU240" i="7"/>
  <c r="BF96" i="7"/>
  <c r="BJ96" i="7"/>
  <c r="BN96" i="7"/>
  <c r="BR96" i="7"/>
  <c r="BV96" i="7"/>
  <c r="BF104" i="7"/>
  <c r="BR104" i="7"/>
  <c r="BZ104" i="7"/>
  <c r="BJ112" i="7"/>
  <c r="BN112" i="7"/>
  <c r="BV112" i="7"/>
  <c r="BF120" i="7"/>
  <c r="BR120" i="7"/>
  <c r="BZ120" i="7"/>
  <c r="BJ128" i="7"/>
  <c r="BN128" i="7"/>
  <c r="BR128" i="7"/>
  <c r="BV128" i="7"/>
  <c r="BZ128" i="7"/>
  <c r="BF136" i="7"/>
  <c r="BR136" i="7"/>
  <c r="BZ136" i="7"/>
  <c r="BF144" i="7"/>
  <c r="BJ144" i="7"/>
  <c r="BN144" i="7"/>
  <c r="BR144" i="7"/>
  <c r="BV144" i="7"/>
  <c r="BZ144" i="7"/>
  <c r="BF152" i="7"/>
  <c r="BR152" i="7"/>
  <c r="BZ152" i="7"/>
  <c r="BF160" i="7"/>
  <c r="BJ160" i="7"/>
  <c r="BN160" i="7"/>
  <c r="BR160" i="7"/>
  <c r="BV160" i="7"/>
  <c r="BF168" i="7"/>
  <c r="BR168" i="7"/>
  <c r="BZ168" i="7"/>
  <c r="K177" i="7"/>
  <c r="BM176" i="7"/>
  <c r="E193" i="7"/>
  <c r="K193" i="7"/>
  <c r="V193" i="7"/>
  <c r="T177" i="7"/>
  <c r="BT176" i="7"/>
  <c r="BF192" i="7"/>
  <c r="BR192" i="7"/>
  <c r="Z193" i="7"/>
  <c r="BZ192" i="7"/>
  <c r="BF208" i="7"/>
  <c r="BR208" i="7"/>
  <c r="BZ208" i="7"/>
  <c r="BU224" i="7"/>
  <c r="BU88" i="7"/>
  <c r="BE96" i="7"/>
  <c r="BM96" i="7"/>
  <c r="BQ96" i="7"/>
  <c r="BI104" i="7"/>
  <c r="BU104" i="7"/>
  <c r="BY104" i="7"/>
  <c r="CA105" i="7"/>
  <c r="CA106" i="7"/>
  <c r="CA107" i="7"/>
  <c r="CA108" i="7"/>
  <c r="CA109" i="7"/>
  <c r="CA110" i="7"/>
  <c r="CA111" i="7"/>
  <c r="BE112" i="7"/>
  <c r="BM112" i="7"/>
  <c r="BQ112" i="7"/>
  <c r="BI120" i="7"/>
  <c r="BU120" i="7"/>
  <c r="BY120" i="7"/>
  <c r="CA121" i="7"/>
  <c r="CA122" i="7"/>
  <c r="CA123" i="7"/>
  <c r="CA124" i="7"/>
  <c r="CA125" i="7"/>
  <c r="CA126" i="7"/>
  <c r="CA127" i="7"/>
  <c r="BE128" i="7"/>
  <c r="BM128" i="7"/>
  <c r="BQ128" i="7"/>
  <c r="BI136" i="7"/>
  <c r="BU136" i="7"/>
  <c r="BY136" i="7"/>
  <c r="CA137" i="7"/>
  <c r="CA138" i="7"/>
  <c r="CA139" i="7"/>
  <c r="CA140" i="7"/>
  <c r="CA141" i="7"/>
  <c r="CA142" i="7"/>
  <c r="CA143" i="7"/>
  <c r="BE144" i="7"/>
  <c r="BM144" i="7"/>
  <c r="BQ144" i="7"/>
  <c r="BI152" i="7"/>
  <c r="BU152" i="7"/>
  <c r="BY152" i="7"/>
  <c r="CA153" i="7"/>
  <c r="CA154" i="7"/>
  <c r="CA155" i="7"/>
  <c r="CA156" i="7"/>
  <c r="CA157" i="7"/>
  <c r="CA158" i="7"/>
  <c r="CA159" i="7"/>
  <c r="BE160" i="7"/>
  <c r="BM160" i="7"/>
  <c r="BQ160" i="7"/>
  <c r="CA169" i="7"/>
  <c r="CA170" i="7"/>
  <c r="CA171" i="7"/>
  <c r="CA172" i="7"/>
  <c r="BO173" i="7"/>
  <c r="BY174" i="7"/>
  <c r="BO175" i="7"/>
  <c r="J177" i="7"/>
  <c r="N177" i="7"/>
  <c r="D193" i="7"/>
  <c r="N193" i="7"/>
  <c r="T193" i="7"/>
  <c r="BL240" i="7"/>
  <c r="BX240" i="7"/>
  <c r="BF272" i="7"/>
  <c r="BR272" i="7"/>
  <c r="BO288" i="7"/>
  <c r="BJ176" i="7"/>
  <c r="BN176" i="7"/>
  <c r="BV176" i="7"/>
  <c r="BF184" i="7"/>
  <c r="BR184" i="7"/>
  <c r="BZ184" i="7"/>
  <c r="BJ192" i="7"/>
  <c r="BN192" i="7"/>
  <c r="BV192" i="7"/>
  <c r="BF200" i="7"/>
  <c r="BR200" i="7"/>
  <c r="BZ200" i="7"/>
  <c r="BZ206" i="7"/>
  <c r="BZ207" i="7"/>
  <c r="BJ208" i="7"/>
  <c r="BN208" i="7"/>
  <c r="BV208" i="7"/>
  <c r="BF216" i="7"/>
  <c r="BR216" i="7"/>
  <c r="BZ216" i="7"/>
  <c r="BZ217" i="7"/>
  <c r="BZ218" i="7"/>
  <c r="BZ219" i="7"/>
  <c r="BZ220" i="7"/>
  <c r="BZ221" i="7"/>
  <c r="BZ222" i="7"/>
  <c r="BZ223" i="7"/>
  <c r="BJ224" i="7"/>
  <c r="BN224" i="7"/>
  <c r="BV224" i="7"/>
  <c r="BF232" i="7"/>
  <c r="BR232" i="7"/>
  <c r="BZ232" i="7"/>
  <c r="N241" i="7"/>
  <c r="T241" i="7"/>
  <c r="BM240" i="7"/>
  <c r="BI256" i="7"/>
  <c r="BU248" i="7"/>
  <c r="CA248" i="7"/>
  <c r="BY248" i="7"/>
  <c r="BO272" i="7"/>
  <c r="BI184" i="7"/>
  <c r="BU184" i="7"/>
  <c r="BY184" i="7"/>
  <c r="BY185" i="7"/>
  <c r="BY186" i="7"/>
  <c r="BY187" i="7"/>
  <c r="BY188" i="7"/>
  <c r="BY189" i="7"/>
  <c r="BY190" i="7"/>
  <c r="BY191" i="7"/>
  <c r="BE192" i="7"/>
  <c r="BM192" i="7"/>
  <c r="BQ192" i="7"/>
  <c r="BY192" i="7"/>
  <c r="BI200" i="7"/>
  <c r="BU200" i="7"/>
  <c r="BY200" i="7"/>
  <c r="BY201" i="7"/>
  <c r="BY202" i="7"/>
  <c r="BY203" i="7"/>
  <c r="BY204" i="7"/>
  <c r="BY205" i="7"/>
  <c r="BY206" i="7"/>
  <c r="BY207" i="7"/>
  <c r="BE208" i="7"/>
  <c r="BM208" i="7"/>
  <c r="BQ208" i="7"/>
  <c r="BY208" i="7"/>
  <c r="BI216" i="7"/>
  <c r="BU216" i="7"/>
  <c r="BY216" i="7"/>
  <c r="BY217" i="7"/>
  <c r="BY218" i="7"/>
  <c r="BY219" i="7"/>
  <c r="BY220" i="7"/>
  <c r="BY221" i="7"/>
  <c r="BY222" i="7"/>
  <c r="BY223" i="7"/>
  <c r="BE224" i="7"/>
  <c r="BM224" i="7"/>
  <c r="BQ224" i="7"/>
  <c r="BU232" i="7"/>
  <c r="BY232" i="7"/>
  <c r="CA233" i="7"/>
  <c r="CA234" i="7"/>
  <c r="BY234" i="7"/>
  <c r="CA236" i="7"/>
  <c r="BY236" i="7"/>
  <c r="CA238" i="7"/>
  <c r="BY238" i="7"/>
  <c r="H241" i="7"/>
  <c r="W241" i="7"/>
  <c r="Q241" i="7"/>
  <c r="BF240" i="7"/>
  <c r="BR240" i="7"/>
  <c r="Z241" i="7"/>
  <c r="BZ240" i="7"/>
  <c r="BF256" i="7"/>
  <c r="BR256" i="7"/>
  <c r="BZ256" i="7"/>
  <c r="BU288" i="7"/>
  <c r="BL184" i="7"/>
  <c r="BX184" i="7"/>
  <c r="BD192" i="7"/>
  <c r="BH192" i="7"/>
  <c r="BL192" i="7"/>
  <c r="BP192" i="7"/>
  <c r="BT192" i="7"/>
  <c r="BL200" i="7"/>
  <c r="BX200" i="7"/>
  <c r="BD208" i="7"/>
  <c r="BH208" i="7"/>
  <c r="BL208" i="7"/>
  <c r="BP208" i="7"/>
  <c r="BT208" i="7"/>
  <c r="BX208" i="7"/>
  <c r="BL216" i="7"/>
  <c r="BX216" i="7"/>
  <c r="BD224" i="7"/>
  <c r="BH224" i="7"/>
  <c r="BL224" i="7"/>
  <c r="BP224" i="7"/>
  <c r="BT224" i="7"/>
  <c r="BX224" i="7"/>
  <c r="BL232" i="7"/>
  <c r="BX232" i="7"/>
  <c r="K241" i="7"/>
  <c r="BE240" i="7"/>
  <c r="BO240" i="7"/>
  <c r="BO256" i="7"/>
  <c r="BI272" i="7"/>
  <c r="BU272" i="7"/>
  <c r="BR288" i="7"/>
  <c r="BG176" i="7"/>
  <c r="BK176" i="7"/>
  <c r="BS176" i="7"/>
  <c r="BW176" i="7"/>
  <c r="BO184" i="7"/>
  <c r="CA184" i="7"/>
  <c r="BG192" i="7"/>
  <c r="BK192" i="7"/>
  <c r="BS192" i="7"/>
  <c r="BW192" i="7"/>
  <c r="BO200" i="7"/>
  <c r="CA200" i="7"/>
  <c r="BG208" i="7"/>
  <c r="BK208" i="7"/>
  <c r="BS208" i="7"/>
  <c r="BW208" i="7"/>
  <c r="BO216" i="7"/>
  <c r="BG224" i="7"/>
  <c r="BK224" i="7"/>
  <c r="BS224" i="7"/>
  <c r="BW224" i="7"/>
  <c r="BO232" i="7"/>
  <c r="BO233" i="7"/>
  <c r="BO234" i="7"/>
  <c r="BY235" i="7"/>
  <c r="BO236" i="7"/>
  <c r="BY237" i="7"/>
  <c r="BO238" i="7"/>
  <c r="J241" i="7"/>
  <c r="BI248" i="7"/>
  <c r="BO296" i="7"/>
  <c r="BY296" i="7"/>
  <c r="BL320" i="7"/>
  <c r="BX320" i="7"/>
  <c r="BF336" i="7"/>
  <c r="BR336" i="7"/>
  <c r="Z337" i="7"/>
  <c r="BZ336" i="7"/>
  <c r="BF352" i="7"/>
  <c r="BR352" i="7"/>
  <c r="BJ240" i="7"/>
  <c r="BN240" i="7"/>
  <c r="BV240" i="7"/>
  <c r="BF248" i="7"/>
  <c r="BR248" i="7"/>
  <c r="BZ248" i="7"/>
  <c r="BJ256" i="7"/>
  <c r="BN256" i="7"/>
  <c r="BV256" i="7"/>
  <c r="BF264" i="7"/>
  <c r="BR264" i="7"/>
  <c r="BZ264" i="7"/>
  <c r="BJ272" i="7"/>
  <c r="BN272" i="7"/>
  <c r="BV272" i="7"/>
  <c r="BF280" i="7"/>
  <c r="BR280" i="7"/>
  <c r="BZ280" i="7"/>
  <c r="BZ286" i="7"/>
  <c r="BZ287" i="7"/>
  <c r="BJ288" i="7"/>
  <c r="BN288" i="7"/>
  <c r="BV288" i="7"/>
  <c r="BU296" i="7"/>
  <c r="M305" i="7"/>
  <c r="D337" i="7"/>
  <c r="P337" i="7"/>
  <c r="BL296" i="7"/>
  <c r="BX296" i="7"/>
  <c r="BI320" i="7"/>
  <c r="BU320" i="7"/>
  <c r="BO336" i="7"/>
  <c r="Y337" i="7"/>
  <c r="BY336" i="7"/>
  <c r="BO352" i="7"/>
  <c r="BY352" i="7"/>
  <c r="BY249" i="7"/>
  <c r="BY250" i="7"/>
  <c r="BY251" i="7"/>
  <c r="BY252" i="7"/>
  <c r="BY253" i="7"/>
  <c r="BY254" i="7"/>
  <c r="BY255" i="7"/>
  <c r="BE256" i="7"/>
  <c r="BM256" i="7"/>
  <c r="BQ256" i="7"/>
  <c r="BI264" i="7"/>
  <c r="BU264" i="7"/>
  <c r="BY264" i="7"/>
  <c r="BY265" i="7"/>
  <c r="BY266" i="7"/>
  <c r="BY267" i="7"/>
  <c r="BY268" i="7"/>
  <c r="BY269" i="7"/>
  <c r="BY270" i="7"/>
  <c r="BY271" i="7"/>
  <c r="BE272" i="7"/>
  <c r="BM272" i="7"/>
  <c r="BQ272" i="7"/>
  <c r="BY272" i="7"/>
  <c r="BI280" i="7"/>
  <c r="BU280" i="7"/>
  <c r="BY280" i="7"/>
  <c r="BY281" i="7"/>
  <c r="BY282" i="7"/>
  <c r="BY283" i="7"/>
  <c r="BY284" i="7"/>
  <c r="BY285" i="7"/>
  <c r="BY286" i="7"/>
  <c r="BY287" i="7"/>
  <c r="BE288" i="7"/>
  <c r="BM288" i="7"/>
  <c r="BQ288" i="7"/>
  <c r="BF296" i="7"/>
  <c r="BZ296" i="7"/>
  <c r="E305" i="7"/>
  <c r="K305" i="7"/>
  <c r="Q305" i="7"/>
  <c r="W305" i="7"/>
  <c r="H337" i="7"/>
  <c r="N337" i="7"/>
  <c r="T337" i="7"/>
  <c r="BI304" i="7"/>
  <c r="BU304" i="7"/>
  <c r="CA296" i="7"/>
  <c r="BF320" i="7"/>
  <c r="BR320" i="7"/>
  <c r="BZ320" i="7"/>
  <c r="BL336" i="7"/>
  <c r="BX336" i="7"/>
  <c r="BL352" i="7"/>
  <c r="BX352" i="7"/>
  <c r="BD240" i="7"/>
  <c r="BH240" i="7"/>
  <c r="BP240" i="7"/>
  <c r="BT240" i="7"/>
  <c r="BL248" i="7"/>
  <c r="BX248" i="7"/>
  <c r="BD256" i="7"/>
  <c r="BH256" i="7"/>
  <c r="BL256" i="7"/>
  <c r="BP256" i="7"/>
  <c r="BT256" i="7"/>
  <c r="BX256" i="7"/>
  <c r="BL264" i="7"/>
  <c r="BX264" i="7"/>
  <c r="BD272" i="7"/>
  <c r="BH272" i="7"/>
  <c r="BL272" i="7"/>
  <c r="BP272" i="7"/>
  <c r="BT272" i="7"/>
  <c r="BX272" i="7"/>
  <c r="BL280" i="7"/>
  <c r="BX280" i="7"/>
  <c r="BD288" i="7"/>
  <c r="BH288" i="7"/>
  <c r="BP288" i="7"/>
  <c r="BT288" i="7"/>
  <c r="BX288" i="7"/>
  <c r="BI296" i="7"/>
  <c r="D305" i="7"/>
  <c r="P305" i="7"/>
  <c r="G337" i="7"/>
  <c r="S337" i="7"/>
  <c r="BF304" i="7"/>
  <c r="BR304" i="7"/>
  <c r="Z305" i="7"/>
  <c r="BZ304" i="7"/>
  <c r="BO320" i="7"/>
  <c r="BY320" i="7"/>
  <c r="BI336" i="7"/>
  <c r="BU336" i="7"/>
  <c r="BI352" i="7"/>
  <c r="BU352" i="7"/>
  <c r="BG240" i="7"/>
  <c r="BK240" i="7"/>
  <c r="BS240" i="7"/>
  <c r="BW240" i="7"/>
  <c r="BO248" i="7"/>
  <c r="BG256" i="7"/>
  <c r="BK256" i="7"/>
  <c r="BS256" i="7"/>
  <c r="BW256" i="7"/>
  <c r="BO264" i="7"/>
  <c r="CA264" i="7"/>
  <c r="BG272" i="7"/>
  <c r="BK272" i="7"/>
  <c r="BS272" i="7"/>
  <c r="BW272" i="7"/>
  <c r="BO280" i="7"/>
  <c r="BG288" i="7"/>
  <c r="BK288" i="7"/>
  <c r="BS288" i="7"/>
  <c r="BW288" i="7"/>
  <c r="BR296" i="7"/>
  <c r="CA297" i="7"/>
  <c r="H305" i="7"/>
  <c r="N305" i="7"/>
  <c r="T305" i="7"/>
  <c r="E337" i="7"/>
  <c r="K337" i="7"/>
  <c r="Q337" i="7"/>
  <c r="W337" i="7"/>
  <c r="BG304" i="7"/>
  <c r="BK304" i="7"/>
  <c r="BS304" i="7"/>
  <c r="BW304" i="7"/>
  <c r="BO312" i="7"/>
  <c r="BG320" i="7"/>
  <c r="BK320" i="7"/>
  <c r="BS320" i="7"/>
  <c r="BW320" i="7"/>
  <c r="BO328" i="7"/>
  <c r="BG336" i="7"/>
  <c r="BK336" i="7"/>
  <c r="BS336" i="7"/>
  <c r="BW336" i="7"/>
  <c r="BO344" i="7"/>
  <c r="BG352" i="7"/>
  <c r="BK352" i="7"/>
  <c r="BS352" i="7"/>
  <c r="BW352" i="7"/>
  <c r="BJ304" i="7"/>
  <c r="BN304" i="7"/>
  <c r="BV304" i="7"/>
  <c r="BF312" i="7"/>
  <c r="BR312" i="7"/>
  <c r="BZ312" i="7"/>
  <c r="BJ320" i="7"/>
  <c r="BN320" i="7"/>
  <c r="BV320" i="7"/>
  <c r="BF328" i="7"/>
  <c r="BR328" i="7"/>
  <c r="BZ328" i="7"/>
  <c r="BJ336" i="7"/>
  <c r="BN336" i="7"/>
  <c r="BV336" i="7"/>
  <c r="BF344" i="7"/>
  <c r="BR344" i="7"/>
  <c r="BZ344" i="7"/>
  <c r="BJ352" i="7"/>
  <c r="BN352" i="7"/>
  <c r="BV352" i="7"/>
  <c r="CA302" i="7"/>
  <c r="CA303" i="7"/>
  <c r="BE304" i="7"/>
  <c r="BM304" i="7"/>
  <c r="BQ304" i="7"/>
  <c r="BI312" i="7"/>
  <c r="BU312" i="7"/>
  <c r="BY312" i="7"/>
  <c r="CA319" i="7"/>
  <c r="BE320" i="7"/>
  <c r="BM320" i="7"/>
  <c r="BQ320" i="7"/>
  <c r="BI328" i="7"/>
  <c r="BU328" i="7"/>
  <c r="BY328" i="7"/>
  <c r="BE336" i="7"/>
  <c r="BM336" i="7"/>
  <c r="BQ336" i="7"/>
  <c r="BI344" i="7"/>
  <c r="BU344" i="7"/>
  <c r="BY344" i="7"/>
  <c r="BE352" i="7"/>
  <c r="BM352" i="7"/>
  <c r="BQ352" i="7"/>
  <c r="BD304" i="7"/>
  <c r="BH304" i="7"/>
  <c r="BP304" i="7"/>
  <c r="BT304" i="7"/>
  <c r="BL312" i="7"/>
  <c r="BX312" i="7"/>
  <c r="BD320" i="7"/>
  <c r="BH320" i="7"/>
  <c r="BP320" i="7"/>
  <c r="BT320" i="7"/>
  <c r="BL328" i="7"/>
  <c r="BX328" i="7"/>
  <c r="BD336" i="7"/>
  <c r="BH336" i="7"/>
  <c r="BP336" i="7"/>
  <c r="BT336" i="7"/>
  <c r="BL344" i="7"/>
  <c r="BX344" i="7"/>
  <c r="BD352" i="7"/>
  <c r="BH352" i="7"/>
  <c r="BP352" i="7"/>
  <c r="BT352" i="7"/>
  <c r="B312" i="58"/>
  <c r="S345" i="28"/>
  <c r="T369" i="28"/>
  <c r="S289" i="30"/>
  <c r="S311" i="30"/>
  <c r="S364" i="30"/>
  <c r="S380" i="30"/>
  <c r="V380" i="30" s="1"/>
  <c r="T375" i="28"/>
  <c r="R375" i="28"/>
  <c r="T374" i="28"/>
  <c r="T373" i="28"/>
  <c r="T372" i="28"/>
  <c r="T371" i="28"/>
  <c r="T361" i="28"/>
  <c r="T355" i="28"/>
  <c r="T330" i="28"/>
  <c r="W371" i="30"/>
  <c r="AU382" i="30"/>
  <c r="D387" i="30"/>
  <c r="AE401" i="30" s="1"/>
  <c r="AE400" i="30" s="1"/>
  <c r="J387" i="30"/>
  <c r="AK401" i="30" s="1"/>
  <c r="AK400" i="30" s="1"/>
  <c r="O387" i="30"/>
  <c r="AP401" i="30" s="1"/>
  <c r="AP400" i="30" s="1"/>
  <c r="R195" i="30"/>
  <c r="R231" i="30"/>
  <c r="T248" i="30"/>
  <c r="T270" i="30"/>
  <c r="T274" i="30"/>
  <c r="T278" i="30"/>
  <c r="T283" i="30"/>
  <c r="AU390" i="30" s="1"/>
  <c r="S302" i="30"/>
  <c r="R311" i="30"/>
  <c r="S320" i="30"/>
  <c r="T314" i="30"/>
  <c r="T319" i="30"/>
  <c r="T323" i="30"/>
  <c r="T337" i="30"/>
  <c r="T346" i="30"/>
  <c r="T354" i="30"/>
  <c r="T358" i="30"/>
  <c r="T362" i="30"/>
  <c r="S374" i="30"/>
  <c r="V374" i="30" s="1"/>
  <c r="T370" i="30"/>
  <c r="T378" i="30"/>
  <c r="W378" i="30" s="1"/>
  <c r="S386" i="30"/>
  <c r="T385" i="30"/>
  <c r="W385" i="30" s="1"/>
  <c r="U371" i="30"/>
  <c r="V371" i="30"/>
  <c r="U370" i="30"/>
  <c r="R374" i="28"/>
  <c r="R372" i="28"/>
  <c r="R371" i="28"/>
  <c r="R368" i="28"/>
  <c r="R361" i="28"/>
  <c r="R355" i="28"/>
  <c r="R345" i="28"/>
  <c r="R330" i="28"/>
  <c r="G387" i="30"/>
  <c r="AH401" i="30" s="1"/>
  <c r="AH400" i="30" s="1"/>
  <c r="L387" i="30"/>
  <c r="AM401" i="30" s="1"/>
  <c r="AM400" i="30" s="1"/>
  <c r="T222" i="30"/>
  <c r="R252" i="30"/>
  <c r="T246" i="30"/>
  <c r="T250" i="30"/>
  <c r="R264" i="30"/>
  <c r="T268" i="30"/>
  <c r="T272" i="30"/>
  <c r="T276" i="30"/>
  <c r="T285" i="30"/>
  <c r="T316" i="30"/>
  <c r="T325" i="30"/>
  <c r="T335" i="30"/>
  <c r="T339" i="30"/>
  <c r="S350" i="30"/>
  <c r="T348" i="30"/>
  <c r="T356" i="30"/>
  <c r="T360" i="30"/>
  <c r="T368" i="30"/>
  <c r="T372" i="30"/>
  <c r="W372" i="30" s="1"/>
  <c r="T383" i="30"/>
  <c r="W383" i="30" s="1"/>
  <c r="V370" i="30"/>
  <c r="T368" i="28"/>
  <c r="F387" i="30"/>
  <c r="AG401" i="30" s="1"/>
  <c r="AG400" i="30" s="1"/>
  <c r="P387" i="30"/>
  <c r="AQ401" i="30" s="1"/>
  <c r="AQ400" i="30" s="1"/>
  <c r="S195" i="30"/>
  <c r="T223" i="30"/>
  <c r="S231" i="30"/>
  <c r="T247" i="30"/>
  <c r="T251" i="30"/>
  <c r="T269" i="30"/>
  <c r="T273" i="30"/>
  <c r="T277" i="30"/>
  <c r="T282" i="30"/>
  <c r="R289" i="30"/>
  <c r="T317" i="30"/>
  <c r="R326" i="30"/>
  <c r="T336" i="30"/>
  <c r="T340" i="30"/>
  <c r="R350" i="30"/>
  <c r="T345" i="30"/>
  <c r="T349" i="30"/>
  <c r="T353" i="30"/>
  <c r="T357" i="30"/>
  <c r="T361" i="30"/>
  <c r="T369" i="30"/>
  <c r="AU398" i="30" s="1"/>
  <c r="T373" i="30"/>
  <c r="W373" i="30" s="1"/>
  <c r="T377" i="30"/>
  <c r="W377" i="30" s="1"/>
  <c r="T384" i="30"/>
  <c r="W384" i="30" s="1"/>
  <c r="T244" i="30"/>
  <c r="T266" i="30"/>
  <c r="T313" i="30"/>
  <c r="AU393" i="30" s="1"/>
  <c r="T344" i="30"/>
  <c r="T366" i="30"/>
  <c r="T382" i="30"/>
  <c r="W382" i="30" s="1"/>
  <c r="T322" i="30"/>
  <c r="T333" i="30"/>
  <c r="T352" i="30"/>
  <c r="T376" i="30"/>
  <c r="W376" i="30" s="1"/>
  <c r="R369" i="28"/>
  <c r="T345" i="28"/>
  <c r="B351" i="32"/>
  <c r="I350" i="32"/>
  <c r="H350" i="32"/>
  <c r="I349" i="32"/>
  <c r="H349" i="32"/>
  <c r="I348" i="32"/>
  <c r="H348" i="32"/>
  <c r="I347" i="32"/>
  <c r="H347" i="32"/>
  <c r="I346" i="32"/>
  <c r="H346" i="32"/>
  <c r="I345" i="32"/>
  <c r="H345" i="32"/>
  <c r="I344" i="32"/>
  <c r="H344" i="32"/>
  <c r="I343" i="32"/>
  <c r="H343" i="32"/>
  <c r="I334" i="32"/>
  <c r="H334" i="32"/>
  <c r="I333" i="32"/>
  <c r="H333" i="32"/>
  <c r="I332" i="32"/>
  <c r="H332" i="32"/>
  <c r="I331" i="32"/>
  <c r="H331" i="32"/>
  <c r="I330" i="32"/>
  <c r="H330" i="32"/>
  <c r="I329" i="32"/>
  <c r="H329" i="32"/>
  <c r="I328" i="32"/>
  <c r="H328" i="32"/>
  <c r="I327" i="32"/>
  <c r="H327" i="32"/>
  <c r="I318" i="32"/>
  <c r="H318" i="32"/>
  <c r="I317" i="32"/>
  <c r="H317" i="32"/>
  <c r="I316" i="32"/>
  <c r="H316" i="32"/>
  <c r="I315" i="32"/>
  <c r="H315" i="32"/>
  <c r="I314" i="32"/>
  <c r="H314" i="32"/>
  <c r="I313" i="32"/>
  <c r="H313" i="32"/>
  <c r="I312" i="32"/>
  <c r="H312" i="32"/>
  <c r="I311" i="32"/>
  <c r="H311" i="32"/>
  <c r="G319" i="32"/>
  <c r="I302" i="32"/>
  <c r="H302" i="32"/>
  <c r="I301" i="32"/>
  <c r="H301" i="32"/>
  <c r="I300" i="32"/>
  <c r="H300" i="32"/>
  <c r="I299" i="32"/>
  <c r="H299" i="32"/>
  <c r="I298" i="32"/>
  <c r="H298" i="32"/>
  <c r="I297" i="32"/>
  <c r="H297" i="32"/>
  <c r="I296" i="32"/>
  <c r="H296" i="32"/>
  <c r="I295" i="32"/>
  <c r="H295" i="32"/>
  <c r="C287" i="32"/>
  <c r="B287" i="32"/>
  <c r="I286" i="32"/>
  <c r="H286" i="32"/>
  <c r="I285" i="32"/>
  <c r="H285" i="32"/>
  <c r="I284" i="32"/>
  <c r="H284" i="32"/>
  <c r="I283" i="32"/>
  <c r="H283" i="32"/>
  <c r="I282" i="32"/>
  <c r="H282" i="32"/>
  <c r="I281" i="32"/>
  <c r="H281" i="32"/>
  <c r="I280" i="32"/>
  <c r="H280" i="32"/>
  <c r="I279" i="32"/>
  <c r="H279" i="32"/>
  <c r="G287" i="32"/>
  <c r="C271" i="32"/>
  <c r="B271" i="32"/>
  <c r="I270" i="32"/>
  <c r="H270" i="32"/>
  <c r="I269" i="32"/>
  <c r="H269" i="32"/>
  <c r="I268" i="32"/>
  <c r="H268" i="32"/>
  <c r="I267" i="32"/>
  <c r="H267" i="32"/>
  <c r="I266" i="32"/>
  <c r="H266" i="32"/>
  <c r="I265" i="32"/>
  <c r="H265" i="32"/>
  <c r="I264" i="32"/>
  <c r="H264" i="32"/>
  <c r="I263" i="32"/>
  <c r="H263" i="32"/>
  <c r="G271" i="32"/>
  <c r="C255" i="32"/>
  <c r="B255" i="32"/>
  <c r="I254" i="32"/>
  <c r="H254" i="32"/>
  <c r="I253" i="32"/>
  <c r="H253" i="32"/>
  <c r="I252" i="32"/>
  <c r="H252" i="32"/>
  <c r="I251" i="32"/>
  <c r="H251" i="32"/>
  <c r="I250" i="32"/>
  <c r="H250" i="32"/>
  <c r="I249" i="32"/>
  <c r="H249" i="32"/>
  <c r="I248" i="32"/>
  <c r="H248" i="32"/>
  <c r="I247" i="32"/>
  <c r="H247" i="32"/>
  <c r="G255" i="32"/>
  <c r="I238" i="32"/>
  <c r="H238" i="32"/>
  <c r="I237" i="32"/>
  <c r="H237" i="32"/>
  <c r="I236" i="32"/>
  <c r="H236" i="32"/>
  <c r="I235" i="32"/>
  <c r="H235" i="32"/>
  <c r="I234" i="32"/>
  <c r="H234" i="32"/>
  <c r="I233" i="32"/>
  <c r="H233" i="32"/>
  <c r="I232" i="32"/>
  <c r="H232" i="32"/>
  <c r="I231" i="32"/>
  <c r="H231" i="32"/>
  <c r="I222" i="32"/>
  <c r="H222" i="32"/>
  <c r="I221" i="32"/>
  <c r="H221" i="32"/>
  <c r="I220" i="32"/>
  <c r="H220" i="32"/>
  <c r="I219" i="32"/>
  <c r="H219" i="32"/>
  <c r="I218" i="32"/>
  <c r="H218" i="32"/>
  <c r="I217" i="32"/>
  <c r="H217" i="32"/>
  <c r="I216" i="32"/>
  <c r="H216" i="32"/>
  <c r="I215" i="32"/>
  <c r="H215" i="32"/>
  <c r="G223" i="32"/>
  <c r="C207" i="32"/>
  <c r="B207" i="32"/>
  <c r="I206" i="32"/>
  <c r="H206" i="32"/>
  <c r="I205" i="32"/>
  <c r="H205" i="32"/>
  <c r="I204" i="32"/>
  <c r="H204" i="32"/>
  <c r="I203" i="32"/>
  <c r="H203" i="32"/>
  <c r="I202" i="32"/>
  <c r="H202" i="32"/>
  <c r="I201" i="32"/>
  <c r="H201" i="32"/>
  <c r="I200" i="32"/>
  <c r="H200" i="32"/>
  <c r="I199" i="32"/>
  <c r="H199" i="32"/>
  <c r="G207" i="32"/>
  <c r="C191" i="32"/>
  <c r="I190" i="32"/>
  <c r="H190" i="32"/>
  <c r="I189" i="32"/>
  <c r="H189" i="32"/>
  <c r="I188" i="32"/>
  <c r="H188" i="32"/>
  <c r="I187" i="32"/>
  <c r="H187" i="32"/>
  <c r="I186" i="32"/>
  <c r="H186" i="32"/>
  <c r="I185" i="32"/>
  <c r="H185" i="32"/>
  <c r="I184" i="32"/>
  <c r="H184" i="32"/>
  <c r="I183" i="32"/>
  <c r="H183" i="32"/>
  <c r="G191" i="32"/>
  <c r="I174" i="32"/>
  <c r="H174" i="32"/>
  <c r="I173" i="32"/>
  <c r="H173" i="32"/>
  <c r="I172" i="32"/>
  <c r="H172" i="32"/>
  <c r="I171" i="32"/>
  <c r="H171" i="32"/>
  <c r="I170" i="32"/>
  <c r="H170" i="32"/>
  <c r="I169" i="32"/>
  <c r="H169" i="32"/>
  <c r="I168" i="32"/>
  <c r="H168" i="32"/>
  <c r="I167" i="32"/>
  <c r="H167" i="32"/>
  <c r="C159" i="32"/>
  <c r="B159" i="32"/>
  <c r="I158" i="32"/>
  <c r="H158" i="32"/>
  <c r="I157" i="32"/>
  <c r="H157" i="32"/>
  <c r="I156" i="32"/>
  <c r="H156" i="32"/>
  <c r="I155" i="32"/>
  <c r="H155" i="32"/>
  <c r="I154" i="32"/>
  <c r="H154" i="32"/>
  <c r="I153" i="32"/>
  <c r="H153" i="32"/>
  <c r="I152" i="32"/>
  <c r="H152" i="32"/>
  <c r="I151" i="32"/>
  <c r="H151" i="32"/>
  <c r="G159" i="32"/>
  <c r="C143" i="32"/>
  <c r="B143" i="32"/>
  <c r="I142" i="32"/>
  <c r="H142" i="32"/>
  <c r="I141" i="32"/>
  <c r="H141" i="32"/>
  <c r="I140" i="32"/>
  <c r="H140" i="32"/>
  <c r="I139" i="32"/>
  <c r="H139" i="32"/>
  <c r="I138" i="32"/>
  <c r="H138" i="32"/>
  <c r="I137" i="32"/>
  <c r="H137" i="32"/>
  <c r="I136" i="32"/>
  <c r="H136" i="32"/>
  <c r="I135" i="32"/>
  <c r="H135" i="32"/>
  <c r="I126" i="32"/>
  <c r="H126" i="32"/>
  <c r="I125" i="32"/>
  <c r="H125" i="32"/>
  <c r="I124" i="32"/>
  <c r="H124" i="32"/>
  <c r="I123" i="32"/>
  <c r="H123" i="32"/>
  <c r="I122" i="32"/>
  <c r="H122" i="32"/>
  <c r="I121" i="32"/>
  <c r="H121" i="32"/>
  <c r="I120" i="32"/>
  <c r="H120" i="32"/>
  <c r="I119" i="32"/>
  <c r="H119" i="32"/>
  <c r="C111" i="32"/>
  <c r="B111" i="32"/>
  <c r="I110" i="32"/>
  <c r="H110" i="32"/>
  <c r="I109" i="32"/>
  <c r="H109" i="32"/>
  <c r="I108" i="32"/>
  <c r="H108" i="32"/>
  <c r="I107" i="32"/>
  <c r="H107" i="32"/>
  <c r="I106" i="32"/>
  <c r="H106" i="32"/>
  <c r="I105" i="32"/>
  <c r="H105" i="32"/>
  <c r="I104" i="32"/>
  <c r="H104" i="32"/>
  <c r="I103" i="32"/>
  <c r="H103" i="32"/>
  <c r="G111" i="32"/>
  <c r="I94" i="32"/>
  <c r="H94" i="32"/>
  <c r="I93" i="32"/>
  <c r="H93" i="32"/>
  <c r="I92" i="32"/>
  <c r="H92" i="32"/>
  <c r="I91" i="32"/>
  <c r="H91" i="32"/>
  <c r="I90" i="32"/>
  <c r="H90" i="32"/>
  <c r="I89" i="32"/>
  <c r="H89" i="32"/>
  <c r="I88" i="32"/>
  <c r="H88" i="32"/>
  <c r="I87" i="32"/>
  <c r="H87" i="32"/>
  <c r="G95" i="32"/>
  <c r="B63" i="32"/>
  <c r="I62" i="32"/>
  <c r="H62" i="32"/>
  <c r="I61" i="32"/>
  <c r="H61" i="32"/>
  <c r="I60" i="32"/>
  <c r="H60" i="32"/>
  <c r="I59" i="32"/>
  <c r="H59" i="32"/>
  <c r="I58" i="32"/>
  <c r="H58" i="32"/>
  <c r="I57" i="32"/>
  <c r="H57" i="32"/>
  <c r="I56" i="32"/>
  <c r="H56" i="32"/>
  <c r="I55" i="32"/>
  <c r="H55" i="32"/>
  <c r="C47" i="32"/>
  <c r="B47" i="32"/>
  <c r="I46" i="32"/>
  <c r="H46" i="32"/>
  <c r="I45" i="32"/>
  <c r="H45" i="32"/>
  <c r="I44" i="32"/>
  <c r="H44" i="32"/>
  <c r="I43" i="32"/>
  <c r="H43" i="32"/>
  <c r="I42" i="32"/>
  <c r="H42" i="32"/>
  <c r="I41" i="32"/>
  <c r="H41" i="32"/>
  <c r="I40" i="32"/>
  <c r="H40" i="32"/>
  <c r="I39" i="32"/>
  <c r="H39" i="32"/>
  <c r="G47" i="32"/>
  <c r="C31" i="32"/>
  <c r="B31" i="32"/>
  <c r="I30" i="32"/>
  <c r="H30" i="32"/>
  <c r="I29" i="32"/>
  <c r="H29" i="32"/>
  <c r="I28" i="32"/>
  <c r="H28" i="32"/>
  <c r="I27" i="32"/>
  <c r="H27" i="32"/>
  <c r="I26" i="32"/>
  <c r="H26" i="32"/>
  <c r="I25" i="32"/>
  <c r="H25" i="32"/>
  <c r="I24" i="32"/>
  <c r="H24" i="32"/>
  <c r="I23" i="32"/>
  <c r="H23" i="32"/>
  <c r="B18" i="40"/>
  <c r="Q57" i="39"/>
  <c r="P57" i="39"/>
  <c r="N57" i="39"/>
  <c r="M57" i="39"/>
  <c r="K57" i="39"/>
  <c r="J57" i="39"/>
  <c r="H57" i="39"/>
  <c r="G57" i="39"/>
  <c r="E57" i="39"/>
  <c r="D57" i="39"/>
  <c r="O57" i="39"/>
  <c r="P170" i="30"/>
  <c r="P414" i="30" s="1"/>
  <c r="O170" i="30"/>
  <c r="O414" i="30" s="1"/>
  <c r="M170" i="30"/>
  <c r="M414" i="30" s="1"/>
  <c r="L170" i="30"/>
  <c r="L414" i="30" s="1"/>
  <c r="J170" i="30"/>
  <c r="J414" i="30" s="1"/>
  <c r="I170" i="30"/>
  <c r="I414" i="30" s="1"/>
  <c r="G170" i="30"/>
  <c r="G414" i="30" s="1"/>
  <c r="F170" i="30"/>
  <c r="F414" i="30" s="1"/>
  <c r="D170" i="30"/>
  <c r="D414" i="30" s="1"/>
  <c r="C170" i="30"/>
  <c r="C414" i="30" s="1"/>
  <c r="K170" i="30"/>
  <c r="K414" i="30" s="1"/>
  <c r="Q170" i="30"/>
  <c r="Q414" i="30" s="1"/>
  <c r="E170" i="30"/>
  <c r="E414" i="30" s="1"/>
  <c r="P160" i="30"/>
  <c r="P413" i="30" s="1"/>
  <c r="O160" i="30"/>
  <c r="O413" i="30" s="1"/>
  <c r="M160" i="30"/>
  <c r="M413" i="30" s="1"/>
  <c r="L160" i="30"/>
  <c r="L413" i="30" s="1"/>
  <c r="J160" i="30"/>
  <c r="J413" i="30" s="1"/>
  <c r="I160" i="30"/>
  <c r="I413" i="30" s="1"/>
  <c r="G160" i="30"/>
  <c r="G413" i="30" s="1"/>
  <c r="F160" i="30"/>
  <c r="F413" i="30" s="1"/>
  <c r="D160" i="30"/>
  <c r="D413" i="30" s="1"/>
  <c r="C160" i="30"/>
  <c r="C413" i="30" s="1"/>
  <c r="Q155" i="30"/>
  <c r="T155" i="30" s="1"/>
  <c r="T160" i="30" s="1"/>
  <c r="K160" i="30"/>
  <c r="K413" i="30" s="1"/>
  <c r="P153" i="30"/>
  <c r="P412" i="30" s="1"/>
  <c r="O153" i="30"/>
  <c r="O412" i="30" s="1"/>
  <c r="M153" i="30"/>
  <c r="M412" i="30" s="1"/>
  <c r="L153" i="30"/>
  <c r="L412" i="30" s="1"/>
  <c r="J153" i="30"/>
  <c r="J412" i="30" s="1"/>
  <c r="I153" i="30"/>
  <c r="I412" i="30" s="1"/>
  <c r="G153" i="30"/>
  <c r="G412" i="30" s="1"/>
  <c r="F153" i="30"/>
  <c r="F412" i="30" s="1"/>
  <c r="D153" i="30"/>
  <c r="D412" i="30" s="1"/>
  <c r="C153" i="30"/>
  <c r="C412" i="30" s="1"/>
  <c r="Q153" i="30"/>
  <c r="Q412" i="30" s="1"/>
  <c r="N153" i="30"/>
  <c r="N412" i="30" s="1"/>
  <c r="E153" i="30"/>
  <c r="E412" i="30" s="1"/>
  <c r="P411" i="30"/>
  <c r="O411" i="30"/>
  <c r="M148" i="30"/>
  <c r="M411" i="30" s="1"/>
  <c r="L148" i="30"/>
  <c r="L411" i="30" s="1"/>
  <c r="J148" i="30"/>
  <c r="J411" i="30" s="1"/>
  <c r="I148" i="30"/>
  <c r="I411" i="30" s="1"/>
  <c r="G148" i="30"/>
  <c r="G411" i="30" s="1"/>
  <c r="F148" i="30"/>
  <c r="F411" i="30" s="1"/>
  <c r="D148" i="30"/>
  <c r="D411" i="30" s="1"/>
  <c r="C148" i="30"/>
  <c r="C411" i="30" s="1"/>
  <c r="K148" i="30"/>
  <c r="K411" i="30" s="1"/>
  <c r="P139" i="30"/>
  <c r="P410" i="30" s="1"/>
  <c r="O139" i="30"/>
  <c r="O410" i="30" s="1"/>
  <c r="M139" i="30"/>
  <c r="M410" i="30" s="1"/>
  <c r="L139" i="30"/>
  <c r="L410" i="30" s="1"/>
  <c r="J139" i="30"/>
  <c r="J410" i="30" s="1"/>
  <c r="I139" i="30"/>
  <c r="I410" i="30" s="1"/>
  <c r="G139" i="30"/>
  <c r="G410" i="30" s="1"/>
  <c r="F139" i="30"/>
  <c r="F410" i="30" s="1"/>
  <c r="D139" i="30"/>
  <c r="D410" i="30" s="1"/>
  <c r="C139" i="30"/>
  <c r="C410" i="30" s="1"/>
  <c r="P133" i="30"/>
  <c r="P409" i="30" s="1"/>
  <c r="O133" i="30"/>
  <c r="O409" i="30" s="1"/>
  <c r="M133" i="30"/>
  <c r="M409" i="30" s="1"/>
  <c r="L133" i="30"/>
  <c r="L409" i="30" s="1"/>
  <c r="J133" i="30"/>
  <c r="J409" i="30" s="1"/>
  <c r="I133" i="30"/>
  <c r="I409" i="30" s="1"/>
  <c r="G133" i="30"/>
  <c r="G409" i="30" s="1"/>
  <c r="F133" i="30"/>
  <c r="F409" i="30" s="1"/>
  <c r="D133" i="30"/>
  <c r="D409" i="30" s="1"/>
  <c r="C133" i="30"/>
  <c r="C409" i="30" s="1"/>
  <c r="E133" i="30"/>
  <c r="E409" i="30" s="1"/>
  <c r="P125" i="30"/>
  <c r="P408" i="30" s="1"/>
  <c r="O125" i="30"/>
  <c r="O408" i="30" s="1"/>
  <c r="M125" i="30"/>
  <c r="M408" i="30" s="1"/>
  <c r="L125" i="30"/>
  <c r="L408" i="30" s="1"/>
  <c r="J125" i="30"/>
  <c r="J408" i="30" s="1"/>
  <c r="I125" i="30"/>
  <c r="I408" i="30" s="1"/>
  <c r="G125" i="30"/>
  <c r="G408" i="30" s="1"/>
  <c r="F125" i="30"/>
  <c r="F408" i="30" s="1"/>
  <c r="D125" i="30"/>
  <c r="C125" i="30"/>
  <c r="C408" i="30" s="1"/>
  <c r="H125" i="30"/>
  <c r="H408" i="30" s="1"/>
  <c r="N125" i="30"/>
  <c r="N408" i="30" s="1"/>
  <c r="K125" i="30"/>
  <c r="K408" i="30" s="1"/>
  <c r="P120" i="30"/>
  <c r="O120" i="30"/>
  <c r="M120" i="30"/>
  <c r="M407" i="30" s="1"/>
  <c r="L120" i="30"/>
  <c r="L407" i="30" s="1"/>
  <c r="J120" i="30"/>
  <c r="J407" i="30" s="1"/>
  <c r="I120" i="30"/>
  <c r="I407" i="30" s="1"/>
  <c r="G120" i="30"/>
  <c r="F120" i="30"/>
  <c r="D120" i="30"/>
  <c r="D407" i="30" s="1"/>
  <c r="C120" i="30"/>
  <c r="P406" i="30"/>
  <c r="O406" i="30"/>
  <c r="M406" i="30"/>
  <c r="L406" i="30"/>
  <c r="J406" i="30"/>
  <c r="I406" i="30"/>
  <c r="G406" i="30"/>
  <c r="F406" i="30"/>
  <c r="D406" i="30"/>
  <c r="C114" i="30"/>
  <c r="C406" i="30" s="1"/>
  <c r="E109" i="30"/>
  <c r="P107" i="30"/>
  <c r="P405" i="30" s="1"/>
  <c r="O107" i="30"/>
  <c r="O405" i="30" s="1"/>
  <c r="M107" i="30"/>
  <c r="M405" i="30" s="1"/>
  <c r="L107" i="30"/>
  <c r="L405" i="30" s="1"/>
  <c r="J107" i="30"/>
  <c r="J405" i="30" s="1"/>
  <c r="I107" i="30"/>
  <c r="I405" i="30" s="1"/>
  <c r="G107" i="30"/>
  <c r="G405" i="30" s="1"/>
  <c r="F107" i="30"/>
  <c r="F405" i="30" s="1"/>
  <c r="D107" i="30"/>
  <c r="D405" i="30" s="1"/>
  <c r="C107" i="30"/>
  <c r="C405" i="30" s="1"/>
  <c r="P404" i="30"/>
  <c r="O404" i="30"/>
  <c r="M404" i="30"/>
  <c r="L404" i="30"/>
  <c r="J404" i="30"/>
  <c r="I404" i="30"/>
  <c r="G404" i="30"/>
  <c r="F404" i="30"/>
  <c r="D404" i="30"/>
  <c r="C102" i="30"/>
  <c r="C404" i="30" s="1"/>
  <c r="P403" i="30"/>
  <c r="O403" i="30"/>
  <c r="M90" i="30"/>
  <c r="M403" i="30" s="1"/>
  <c r="L90" i="30"/>
  <c r="L403" i="30" s="1"/>
  <c r="J90" i="30"/>
  <c r="J403" i="30" s="1"/>
  <c r="I90" i="30"/>
  <c r="I403" i="30" s="1"/>
  <c r="G90" i="30"/>
  <c r="G403" i="30" s="1"/>
  <c r="F90" i="30"/>
  <c r="F403" i="30" s="1"/>
  <c r="D90" i="30"/>
  <c r="D403" i="30" s="1"/>
  <c r="C90" i="30"/>
  <c r="C403" i="30" s="1"/>
  <c r="P84" i="30"/>
  <c r="P402" i="30" s="1"/>
  <c r="O84" i="30"/>
  <c r="O402" i="30" s="1"/>
  <c r="M84" i="30"/>
  <c r="M402" i="30" s="1"/>
  <c r="L84" i="30"/>
  <c r="L402" i="30" s="1"/>
  <c r="J84" i="30"/>
  <c r="J402" i="30" s="1"/>
  <c r="I84" i="30"/>
  <c r="I402" i="30" s="1"/>
  <c r="G84" i="30"/>
  <c r="G402" i="30" s="1"/>
  <c r="F84" i="30"/>
  <c r="F402" i="30" s="1"/>
  <c r="D84" i="30"/>
  <c r="D402" i="30" s="1"/>
  <c r="C402" i="30"/>
  <c r="H84" i="30"/>
  <c r="H402" i="30" s="1"/>
  <c r="P73" i="30"/>
  <c r="P401" i="30" s="1"/>
  <c r="O401" i="30"/>
  <c r="M73" i="30"/>
  <c r="M401" i="30" s="1"/>
  <c r="L73" i="30"/>
  <c r="L401" i="30" s="1"/>
  <c r="J73" i="30"/>
  <c r="J401" i="30" s="1"/>
  <c r="I73" i="30"/>
  <c r="I401" i="30" s="1"/>
  <c r="G401" i="30"/>
  <c r="F401" i="30"/>
  <c r="D401" i="30"/>
  <c r="C401" i="30"/>
  <c r="P399" i="30"/>
  <c r="O399" i="30"/>
  <c r="M399" i="30"/>
  <c r="L399" i="30"/>
  <c r="J399" i="30"/>
  <c r="I399" i="30"/>
  <c r="G399" i="30"/>
  <c r="F399" i="30"/>
  <c r="D399" i="30"/>
  <c r="C50" i="30"/>
  <c r="C399" i="30" s="1"/>
  <c r="P398" i="30"/>
  <c r="O398" i="30"/>
  <c r="M398" i="30"/>
  <c r="L398" i="30"/>
  <c r="J398" i="30"/>
  <c r="I398" i="30"/>
  <c r="G398" i="30"/>
  <c r="F398" i="30"/>
  <c r="D398" i="30"/>
  <c r="C44" i="30"/>
  <c r="C398" i="30" s="1"/>
  <c r="K398" i="30"/>
  <c r="N398" i="30"/>
  <c r="P39" i="30"/>
  <c r="P397" i="30" s="1"/>
  <c r="O39" i="30"/>
  <c r="O397" i="30" s="1"/>
  <c r="M39" i="30"/>
  <c r="M397" i="30" s="1"/>
  <c r="L39" i="30"/>
  <c r="L397" i="30" s="1"/>
  <c r="J39" i="30"/>
  <c r="J397" i="30" s="1"/>
  <c r="I39" i="30"/>
  <c r="I397" i="30" s="1"/>
  <c r="G39" i="30"/>
  <c r="G397" i="30" s="1"/>
  <c r="F39" i="30"/>
  <c r="F397" i="30" s="1"/>
  <c r="D39" i="30"/>
  <c r="D397" i="30" s="1"/>
  <c r="C39" i="30"/>
  <c r="C397" i="30" s="1"/>
  <c r="H39" i="30"/>
  <c r="H397" i="30" s="1"/>
  <c r="P396" i="30"/>
  <c r="O396" i="30"/>
  <c r="N396" i="30"/>
  <c r="M396" i="30"/>
  <c r="L396" i="30"/>
  <c r="J396" i="30"/>
  <c r="I396" i="30"/>
  <c r="G396" i="30"/>
  <c r="F396" i="30"/>
  <c r="D396" i="30"/>
  <c r="C33" i="30"/>
  <c r="C396" i="30" s="1"/>
  <c r="K396" i="30"/>
  <c r="P29" i="30"/>
  <c r="P395" i="30" s="1"/>
  <c r="O29" i="30"/>
  <c r="O395" i="30" s="1"/>
  <c r="M29" i="30"/>
  <c r="L29" i="30"/>
  <c r="J29" i="30"/>
  <c r="I29" i="30"/>
  <c r="G29" i="30"/>
  <c r="G395" i="30" s="1"/>
  <c r="F29" i="30"/>
  <c r="F395" i="30" s="1"/>
  <c r="D29" i="30"/>
  <c r="D395" i="30" s="1"/>
  <c r="C29" i="30"/>
  <c r="C395" i="30" s="1"/>
  <c r="K29" i="30"/>
  <c r="P21" i="30"/>
  <c r="P394" i="30" s="1"/>
  <c r="O21" i="30"/>
  <c r="O394" i="30" s="1"/>
  <c r="M21" i="30"/>
  <c r="M394" i="30" s="1"/>
  <c r="L21" i="30"/>
  <c r="L394" i="30" s="1"/>
  <c r="J21" i="30"/>
  <c r="J394" i="30" s="1"/>
  <c r="I21" i="30"/>
  <c r="I394" i="30" s="1"/>
  <c r="G21" i="30"/>
  <c r="G394" i="30" s="1"/>
  <c r="F21" i="30"/>
  <c r="F394" i="30" s="1"/>
  <c r="D21" i="30"/>
  <c r="D394" i="30" s="1"/>
  <c r="C21" i="30"/>
  <c r="C394" i="30" s="1"/>
  <c r="H21" i="30"/>
  <c r="H394" i="30" s="1"/>
  <c r="N21" i="30"/>
  <c r="N394" i="30" s="1"/>
  <c r="Q21" i="30"/>
  <c r="Q394" i="30" s="1"/>
  <c r="E21" i="30"/>
  <c r="E394" i="30" s="1"/>
  <c r="P393" i="30"/>
  <c r="O393" i="30"/>
  <c r="M393" i="30"/>
  <c r="L393" i="30"/>
  <c r="J393" i="30"/>
  <c r="I393" i="30"/>
  <c r="G393" i="30"/>
  <c r="F393" i="30"/>
  <c r="D393" i="30"/>
  <c r="C16" i="30"/>
  <c r="C393" i="30" s="1"/>
  <c r="AB168" i="27"/>
  <c r="P27" i="23" s="1"/>
  <c r="X28" i="51" s="1"/>
  <c r="AA168" i="27"/>
  <c r="O27" i="23" s="1"/>
  <c r="W28" i="51" s="1"/>
  <c r="L168" i="27"/>
  <c r="J168" i="27"/>
  <c r="I168" i="27"/>
  <c r="G168" i="27"/>
  <c r="F168" i="27"/>
  <c r="D168" i="27"/>
  <c r="AI167" i="27"/>
  <c r="AC167" i="27"/>
  <c r="AE167" i="27"/>
  <c r="AD167" i="27"/>
  <c r="AI166" i="27"/>
  <c r="AC166" i="27"/>
  <c r="AE166" i="27"/>
  <c r="AI165" i="27"/>
  <c r="AC165" i="27"/>
  <c r="AE165" i="27"/>
  <c r="AI164" i="27"/>
  <c r="AC164" i="27"/>
  <c r="AE164" i="27"/>
  <c r="AI163" i="27"/>
  <c r="AC163" i="27"/>
  <c r="AE163" i="27"/>
  <c r="AD163" i="27"/>
  <c r="AI162" i="27"/>
  <c r="AC162" i="27"/>
  <c r="AE162" i="27"/>
  <c r="AD162" i="27"/>
  <c r="AI161" i="27"/>
  <c r="AC161" i="27"/>
  <c r="AE161" i="27"/>
  <c r="AI160" i="27"/>
  <c r="AC160" i="27"/>
  <c r="AH158" i="27"/>
  <c r="V26" i="23" s="1"/>
  <c r="V84" i="23" s="1"/>
  <c r="AG158" i="27"/>
  <c r="U26" i="23" s="1"/>
  <c r="U84" i="23" s="1"/>
  <c r="AB158" i="27"/>
  <c r="P26" i="23" s="1"/>
  <c r="AA158" i="27"/>
  <c r="O26" i="23" s="1"/>
  <c r="M158" i="27"/>
  <c r="L158" i="27"/>
  <c r="I158" i="27"/>
  <c r="G158" i="27"/>
  <c r="F158" i="27"/>
  <c r="D158" i="27"/>
  <c r="C158" i="27"/>
  <c r="AC157" i="27"/>
  <c r="AE157" i="27"/>
  <c r="AC156" i="27"/>
  <c r="AE156" i="27"/>
  <c r="AC155" i="27"/>
  <c r="AE155" i="27"/>
  <c r="AC154" i="27"/>
  <c r="AE154" i="27"/>
  <c r="AI158" i="27"/>
  <c r="W26" i="23" s="1"/>
  <c r="Y26" i="39" s="1"/>
  <c r="AC153" i="27"/>
  <c r="H158" i="27"/>
  <c r="E158" i="27"/>
  <c r="AH151" i="27"/>
  <c r="V25" i="23" s="1"/>
  <c r="AG151" i="27"/>
  <c r="U25" i="23" s="1"/>
  <c r="AB151" i="27"/>
  <c r="P25" i="23" s="1"/>
  <c r="X26" i="51" s="1"/>
  <c r="AA151" i="27"/>
  <c r="O25" i="23" s="1"/>
  <c r="W26" i="51" s="1"/>
  <c r="G151" i="27"/>
  <c r="F151" i="27"/>
  <c r="D151" i="27"/>
  <c r="C151" i="27"/>
  <c r="AI150" i="27"/>
  <c r="AC150" i="27"/>
  <c r="AE150" i="27"/>
  <c r="AI149" i="27"/>
  <c r="AC149" i="27"/>
  <c r="AD149" i="27"/>
  <c r="AI148" i="27"/>
  <c r="AC148" i="27"/>
  <c r="AE148" i="27"/>
  <c r="AD148" i="27"/>
  <c r="AH146" i="27"/>
  <c r="V24" i="23" s="1"/>
  <c r="AG146" i="27"/>
  <c r="U24" i="23" s="1"/>
  <c r="V146" i="27"/>
  <c r="M146" i="27"/>
  <c r="L146" i="27"/>
  <c r="J146" i="27"/>
  <c r="I146" i="27"/>
  <c r="G146" i="27"/>
  <c r="F146" i="27"/>
  <c r="D146" i="27"/>
  <c r="C146" i="27"/>
  <c r="AI145" i="27"/>
  <c r="AE145" i="27"/>
  <c r="AI144" i="27"/>
  <c r="AE144" i="27"/>
  <c r="AD144" i="27"/>
  <c r="AI143" i="27"/>
  <c r="AE143" i="27"/>
  <c r="AD143" i="27"/>
  <c r="AI142" i="27"/>
  <c r="AE142" i="27"/>
  <c r="AI141" i="27"/>
  <c r="AE141" i="27"/>
  <c r="AI140" i="27"/>
  <c r="AD140" i="27"/>
  <c r="AI139" i="27"/>
  <c r="AE139" i="27"/>
  <c r="AD139" i="27"/>
  <c r="AH137" i="27"/>
  <c r="V23" i="23" s="1"/>
  <c r="AG137" i="27"/>
  <c r="U23" i="23" s="1"/>
  <c r="AB137" i="27"/>
  <c r="P23" i="23" s="1"/>
  <c r="X24" i="51" s="1"/>
  <c r="AA137" i="27"/>
  <c r="O23" i="23" s="1"/>
  <c r="W24" i="51" s="1"/>
  <c r="L137" i="27"/>
  <c r="J137" i="27"/>
  <c r="I137" i="27"/>
  <c r="G137" i="27"/>
  <c r="F137" i="27"/>
  <c r="D137" i="27"/>
  <c r="C137" i="27"/>
  <c r="AI136" i="27"/>
  <c r="AC136" i="27"/>
  <c r="AE136" i="27"/>
  <c r="AD136" i="27"/>
  <c r="W136" i="27"/>
  <c r="Z136" i="27" s="1"/>
  <c r="AI135" i="27"/>
  <c r="AC135" i="27"/>
  <c r="AE135" i="27"/>
  <c r="W135" i="27"/>
  <c r="Z135" i="27" s="1"/>
  <c r="AI134" i="27"/>
  <c r="AC134" i="27"/>
  <c r="AE134" i="27"/>
  <c r="W134" i="27"/>
  <c r="Z134" i="27" s="1"/>
  <c r="AI133" i="27"/>
  <c r="AC133" i="27"/>
  <c r="AD133" i="27"/>
  <c r="W133" i="27"/>
  <c r="AH131" i="27"/>
  <c r="V22" i="23" s="1"/>
  <c r="AG131" i="27"/>
  <c r="U22" i="23" s="1"/>
  <c r="AB131" i="27"/>
  <c r="P22" i="23" s="1"/>
  <c r="X23" i="51" s="1"/>
  <c r="AA131" i="27"/>
  <c r="O22" i="23" s="1"/>
  <c r="W23" i="51" s="1"/>
  <c r="C131" i="27"/>
  <c r="AE130" i="27"/>
  <c r="AE129" i="27"/>
  <c r="AE128" i="27"/>
  <c r="AE127" i="27"/>
  <c r="AE126" i="27"/>
  <c r="AC131" i="27"/>
  <c r="Q22" i="23" s="1"/>
  <c r="AH123" i="27"/>
  <c r="V21" i="23" s="1"/>
  <c r="AG123" i="27"/>
  <c r="U21" i="23" s="1"/>
  <c r="AB123" i="27"/>
  <c r="P21" i="23" s="1"/>
  <c r="X22" i="51" s="1"/>
  <c r="AA123" i="27"/>
  <c r="O21" i="23" s="1"/>
  <c r="W22" i="51" s="1"/>
  <c r="L123" i="27"/>
  <c r="J123" i="27"/>
  <c r="I123" i="27"/>
  <c r="G123" i="27"/>
  <c r="F123" i="27"/>
  <c r="C123" i="27"/>
  <c r="AE122" i="27"/>
  <c r="AE121" i="27"/>
  <c r="AD120" i="27"/>
  <c r="K123" i="27"/>
  <c r="AE117" i="27"/>
  <c r="AE115" i="27"/>
  <c r="AH112" i="27"/>
  <c r="V19" i="23" s="1"/>
  <c r="AG112" i="27"/>
  <c r="U19" i="23" s="1"/>
  <c r="AB112" i="27"/>
  <c r="P19" i="23" s="1"/>
  <c r="X20" i="51" s="1"/>
  <c r="AA112" i="27"/>
  <c r="O19" i="23" s="1"/>
  <c r="W20" i="51" s="1"/>
  <c r="J112" i="27"/>
  <c r="I112" i="27"/>
  <c r="G112" i="27"/>
  <c r="F112" i="27"/>
  <c r="D112" i="27"/>
  <c r="C112" i="27"/>
  <c r="AI111" i="27"/>
  <c r="AC111" i="27"/>
  <c r="AE111" i="27"/>
  <c r="AI110" i="27"/>
  <c r="AC110" i="27"/>
  <c r="AE110" i="27"/>
  <c r="W110" i="27"/>
  <c r="Z110" i="27" s="1"/>
  <c r="AI109" i="27"/>
  <c r="AC109" i="27"/>
  <c r="AE109" i="27"/>
  <c r="AD109" i="27"/>
  <c r="W109" i="27"/>
  <c r="Z109" i="27" s="1"/>
  <c r="AI108" i="27"/>
  <c r="AC108" i="27"/>
  <c r="AE108" i="27"/>
  <c r="AD108" i="27"/>
  <c r="W108" i="27"/>
  <c r="Z108" i="27" s="1"/>
  <c r="AI107" i="27"/>
  <c r="AC107" i="27"/>
  <c r="AE107" i="27"/>
  <c r="W107" i="27"/>
  <c r="AH105" i="27"/>
  <c r="V18" i="23" s="1"/>
  <c r="AG105" i="27"/>
  <c r="U18" i="23" s="1"/>
  <c r="AB105" i="27"/>
  <c r="P18" i="23" s="1"/>
  <c r="X19" i="51" s="1"/>
  <c r="AA105" i="27"/>
  <c r="O18" i="23" s="1"/>
  <c r="W19" i="51" s="1"/>
  <c r="M105" i="27"/>
  <c r="L105" i="27"/>
  <c r="J105" i="27"/>
  <c r="I105" i="27"/>
  <c r="G105" i="27"/>
  <c r="F105" i="27"/>
  <c r="D105" i="27"/>
  <c r="C105" i="27"/>
  <c r="AI104" i="27"/>
  <c r="AC104" i="27"/>
  <c r="AE104" i="27"/>
  <c r="AI103" i="27"/>
  <c r="AC103" i="27"/>
  <c r="AE103" i="27"/>
  <c r="AI102" i="27"/>
  <c r="AC102" i="27"/>
  <c r="AE102" i="27"/>
  <c r="AD102" i="27"/>
  <c r="K105" i="27"/>
  <c r="AH100" i="27"/>
  <c r="V17" i="23" s="1"/>
  <c r="AG100" i="27"/>
  <c r="U17" i="23" s="1"/>
  <c r="AB100" i="27"/>
  <c r="P17" i="23" s="1"/>
  <c r="X18" i="51" s="1"/>
  <c r="AA100" i="27"/>
  <c r="O17" i="23" s="1"/>
  <c r="W18" i="51" s="1"/>
  <c r="M100" i="27"/>
  <c r="L100" i="27"/>
  <c r="J100" i="27"/>
  <c r="I100" i="27"/>
  <c r="G100" i="27"/>
  <c r="F100" i="27"/>
  <c r="D100" i="27"/>
  <c r="C100" i="27"/>
  <c r="AI99" i="27"/>
  <c r="AC99" i="27"/>
  <c r="AE99" i="27"/>
  <c r="AD99" i="27"/>
  <c r="AI98" i="27"/>
  <c r="AC98" i="27"/>
  <c r="AE98" i="27"/>
  <c r="AD98" i="27"/>
  <c r="AI97" i="27"/>
  <c r="AC97" i="27"/>
  <c r="AE97" i="27"/>
  <c r="AI96" i="27"/>
  <c r="AC96" i="27"/>
  <c r="AE96" i="27"/>
  <c r="AI95" i="27"/>
  <c r="AC95" i="27"/>
  <c r="AE95" i="27"/>
  <c r="AD95" i="27"/>
  <c r="AI94" i="27"/>
  <c r="AC94" i="27"/>
  <c r="AE94" i="27"/>
  <c r="AD94" i="27"/>
  <c r="AI93" i="27"/>
  <c r="AC93" i="27"/>
  <c r="AE93" i="27"/>
  <c r="AI92" i="27"/>
  <c r="AC92" i="27"/>
  <c r="AE92" i="27"/>
  <c r="AI91" i="27"/>
  <c r="AC91" i="27"/>
  <c r="AE91" i="27"/>
  <c r="AD91" i="27"/>
  <c r="AI90" i="27"/>
  <c r="AC90" i="27"/>
  <c r="AH88" i="27"/>
  <c r="AG88" i="27"/>
  <c r="AB88" i="27"/>
  <c r="P16" i="23" s="1"/>
  <c r="X17" i="51" s="1"/>
  <c r="AA88" i="27"/>
  <c r="O16" i="23" s="1"/>
  <c r="W17" i="51" s="1"/>
  <c r="D88" i="27"/>
  <c r="C88" i="27"/>
  <c r="AE87" i="27"/>
  <c r="AE86" i="27"/>
  <c r="AE85" i="27"/>
  <c r="AH82" i="27"/>
  <c r="AG82" i="27"/>
  <c r="AB82" i="27"/>
  <c r="P15" i="23" s="1"/>
  <c r="X16" i="51" s="1"/>
  <c r="AA82" i="27"/>
  <c r="O15" i="23" s="1"/>
  <c r="W16" i="51" s="1"/>
  <c r="M82" i="27"/>
  <c r="L82" i="27"/>
  <c r="J82" i="27"/>
  <c r="I82" i="27"/>
  <c r="G82" i="27"/>
  <c r="F82" i="27"/>
  <c r="D82" i="27"/>
  <c r="C82" i="27"/>
  <c r="AN15" i="27" s="1"/>
  <c r="AI81" i="27"/>
  <c r="AE81" i="27"/>
  <c r="AI80" i="27"/>
  <c r="AE80" i="27"/>
  <c r="AI79" i="27"/>
  <c r="AE79" i="27"/>
  <c r="AI78" i="27"/>
  <c r="AE78" i="27"/>
  <c r="AI77" i="27"/>
  <c r="AE77" i="27"/>
  <c r="AI76" i="27"/>
  <c r="AE76" i="27"/>
  <c r="AI75" i="27"/>
  <c r="AE75" i="27"/>
  <c r="AI74" i="27"/>
  <c r="AE74" i="27"/>
  <c r="AI73" i="27"/>
  <c r="AG71" i="27"/>
  <c r="U14" i="23" s="1"/>
  <c r="AB71" i="27"/>
  <c r="P14" i="23" s="1"/>
  <c r="X15" i="51" s="1"/>
  <c r="AA71" i="27"/>
  <c r="O14" i="23" s="1"/>
  <c r="W15" i="51" s="1"/>
  <c r="C71" i="27"/>
  <c r="AE70" i="27"/>
  <c r="AE69" i="27"/>
  <c r="AE68" i="27"/>
  <c r="AE67" i="27"/>
  <c r="AE66" i="27"/>
  <c r="AE65" i="27"/>
  <c r="AE64" i="27"/>
  <c r="AE63" i="27"/>
  <c r="AE59" i="27"/>
  <c r="AE58" i="27"/>
  <c r="AE57" i="27"/>
  <c r="AE56" i="27"/>
  <c r="AE55" i="27"/>
  <c r="AE54" i="27"/>
  <c r="AE53" i="27"/>
  <c r="AE52" i="27"/>
  <c r="AE51" i="27"/>
  <c r="AH48" i="27"/>
  <c r="AG48" i="27"/>
  <c r="C48" i="27"/>
  <c r="AH42" i="27"/>
  <c r="V11" i="23" s="1"/>
  <c r="AG42" i="27"/>
  <c r="U11" i="23" s="1"/>
  <c r="AA42" i="27"/>
  <c r="O11" i="23" s="1"/>
  <c r="W12" i="51" s="1"/>
  <c r="Y42" i="27"/>
  <c r="X42" i="27"/>
  <c r="G42" i="27"/>
  <c r="F42" i="27"/>
  <c r="D42" i="27"/>
  <c r="C42" i="27"/>
  <c r="AE41" i="27"/>
  <c r="AD41" i="27"/>
  <c r="AE40" i="27"/>
  <c r="AD40" i="27"/>
  <c r="AE39" i="27"/>
  <c r="AD39" i="27"/>
  <c r="H42" i="27"/>
  <c r="V10" i="23"/>
  <c r="X10" i="39" s="1"/>
  <c r="U10" i="23"/>
  <c r="W10" i="39" s="1"/>
  <c r="M10" i="23"/>
  <c r="Z11" i="51" s="1"/>
  <c r="L10" i="23"/>
  <c r="Y11" i="51" s="1"/>
  <c r="P10" i="23"/>
  <c r="X11" i="51" s="1"/>
  <c r="O10" i="23"/>
  <c r="W11" i="51" s="1"/>
  <c r="C37" i="27"/>
  <c r="AI36" i="27"/>
  <c r="AI35" i="27"/>
  <c r="AI34" i="27"/>
  <c r="AI33" i="27"/>
  <c r="AH31" i="27"/>
  <c r="V9" i="23" s="1"/>
  <c r="AG31" i="27"/>
  <c r="U9" i="23" s="1"/>
  <c r="AB31" i="27"/>
  <c r="AA31" i="27"/>
  <c r="O9" i="23" s="1"/>
  <c r="W10" i="51" s="1"/>
  <c r="V31" i="27"/>
  <c r="U31" i="27"/>
  <c r="U169" i="27" s="1"/>
  <c r="T399" i="40" s="1"/>
  <c r="M31" i="27"/>
  <c r="L31" i="27"/>
  <c r="C31" i="27"/>
  <c r="AE30" i="27"/>
  <c r="AC31" i="27"/>
  <c r="Q9" i="23" s="1"/>
  <c r="AH27" i="27"/>
  <c r="AG27" i="27"/>
  <c r="U8" i="23" s="1"/>
  <c r="AB27" i="27"/>
  <c r="P8" i="23" s="1"/>
  <c r="AA27" i="27"/>
  <c r="O8" i="23" s="1"/>
  <c r="W9" i="51" s="1"/>
  <c r="C27" i="27"/>
  <c r="AE24" i="27"/>
  <c r="AE23" i="27"/>
  <c r="AE22" i="27"/>
  <c r="AD22" i="27"/>
  <c r="U7" i="23"/>
  <c r="M7" i="23"/>
  <c r="Z8" i="51" s="1"/>
  <c r="L7" i="23"/>
  <c r="Y8" i="51" s="1"/>
  <c r="Q8" i="51" s="1"/>
  <c r="G19" i="27"/>
  <c r="F19" i="27"/>
  <c r="D19" i="27"/>
  <c r="C19" i="27"/>
  <c r="AI19" i="27"/>
  <c r="E19" i="27"/>
  <c r="C14" i="27"/>
  <c r="AI13" i="27"/>
  <c r="AC13" i="27"/>
  <c r="AE13" i="27"/>
  <c r="AI12" i="27"/>
  <c r="AC12" i="27"/>
  <c r="AE12" i="27"/>
  <c r="AD12" i="27"/>
  <c r="AI11" i="27"/>
  <c r="AC11" i="27"/>
  <c r="AE11" i="27"/>
  <c r="AD11" i="27"/>
  <c r="AI10" i="27"/>
  <c r="AC10" i="27"/>
  <c r="O133" i="43"/>
  <c r="N133" i="43"/>
  <c r="L133" i="43"/>
  <c r="K133" i="43"/>
  <c r="I133" i="43"/>
  <c r="H133" i="43"/>
  <c r="F133" i="43"/>
  <c r="E133" i="43"/>
  <c r="C133" i="43"/>
  <c r="B133" i="43"/>
  <c r="P133" i="43"/>
  <c r="M133" i="43"/>
  <c r="J133" i="43"/>
  <c r="G133" i="43"/>
  <c r="D133" i="43"/>
  <c r="B121" i="43"/>
  <c r="O85" i="43"/>
  <c r="N85" i="43"/>
  <c r="L85" i="43"/>
  <c r="I85" i="43"/>
  <c r="H85" i="43"/>
  <c r="F85" i="43"/>
  <c r="E85" i="43"/>
  <c r="C85" i="43"/>
  <c r="B85" i="43"/>
  <c r="P85" i="43"/>
  <c r="G85" i="43"/>
  <c r="D85" i="43"/>
  <c r="P61" i="43"/>
  <c r="O61" i="43"/>
  <c r="N61" i="43"/>
  <c r="L61" i="43"/>
  <c r="K61" i="43"/>
  <c r="I61" i="43"/>
  <c r="H61" i="43"/>
  <c r="F61" i="43"/>
  <c r="E61" i="43"/>
  <c r="C61" i="43"/>
  <c r="B61" i="43"/>
  <c r="M61" i="43"/>
  <c r="J61" i="43"/>
  <c r="G61" i="43"/>
  <c r="D61" i="43"/>
  <c r="E5" i="46"/>
  <c r="L9" i="44"/>
  <c r="L233" i="44" s="1"/>
  <c r="M9" i="44"/>
  <c r="M233" i="44" s="1"/>
  <c r="K9" i="44"/>
  <c r="K233" i="44" s="1"/>
  <c r="H9" i="44"/>
  <c r="H233" i="44" s="1"/>
  <c r="E9" i="44"/>
  <c r="E233" i="44" s="1"/>
  <c r="AM83" i="38"/>
  <c r="AM82" i="38"/>
  <c r="AO74" i="38"/>
  <c r="AO72" i="38"/>
  <c r="AO68" i="38"/>
  <c r="AO66" i="38"/>
  <c r="AM33" i="38"/>
  <c r="AN78" i="38"/>
  <c r="AN77" i="38"/>
  <c r="AN76" i="38"/>
  <c r="AM76" i="38"/>
  <c r="AN75" i="38"/>
  <c r="AM75" i="38"/>
  <c r="AN71" i="38"/>
  <c r="AM71" i="38"/>
  <c r="AN70" i="38"/>
  <c r="AM70" i="38"/>
  <c r="AN69" i="38"/>
  <c r="AN67" i="38"/>
  <c r="AN65" i="38"/>
  <c r="AN64" i="38"/>
  <c r="AN63" i="38"/>
  <c r="AN62" i="38"/>
  <c r="AM5" i="38"/>
  <c r="W84" i="23" l="1"/>
  <c r="I127" i="32"/>
  <c r="R370" i="7"/>
  <c r="BR370" i="7" s="1"/>
  <c r="BR366" i="7"/>
  <c r="U370" i="7"/>
  <c r="BU370" i="7" s="1"/>
  <c r="BU367" i="7"/>
  <c r="Y359" i="57"/>
  <c r="CA362" i="7"/>
  <c r="AA368" i="7"/>
  <c r="CA368" i="7" s="1"/>
  <c r="BY368" i="7"/>
  <c r="AA365" i="7"/>
  <c r="CA365" i="7" s="1"/>
  <c r="BY365" i="7"/>
  <c r="I303" i="32"/>
  <c r="W27" i="51"/>
  <c r="O84" i="23"/>
  <c r="AI14" i="27"/>
  <c r="W6" i="23" s="1"/>
  <c r="Y6" i="39" s="1"/>
  <c r="X27" i="51"/>
  <c r="P84" i="23"/>
  <c r="H303" i="32"/>
  <c r="I239" i="32"/>
  <c r="H239" i="32"/>
  <c r="AT399" i="30"/>
  <c r="H335" i="32"/>
  <c r="V169" i="27"/>
  <c r="U399" i="40" s="1"/>
  <c r="AC14" i="27"/>
  <c r="Q6" i="23" s="1"/>
  <c r="W112" i="27"/>
  <c r="Z107" i="27"/>
  <c r="Z112" i="27" s="1"/>
  <c r="W137" i="27"/>
  <c r="Z133" i="27"/>
  <c r="Z137" i="27" s="1"/>
  <c r="AI37" i="27"/>
  <c r="H175" i="32"/>
  <c r="H127" i="32"/>
  <c r="U77" i="23"/>
  <c r="W19" i="39"/>
  <c r="V67" i="23"/>
  <c r="X9" i="39"/>
  <c r="U67" i="23"/>
  <c r="W9" i="39"/>
  <c r="V83" i="23"/>
  <c r="X25" i="39"/>
  <c r="U83" i="23"/>
  <c r="W25" i="39"/>
  <c r="V82" i="23"/>
  <c r="X24" i="39"/>
  <c r="U82" i="23"/>
  <c r="W24" i="39"/>
  <c r="V81" i="23"/>
  <c r="X23" i="39"/>
  <c r="U81" i="23"/>
  <c r="W23" i="39"/>
  <c r="U66" i="23"/>
  <c r="W8" i="39"/>
  <c r="V76" i="23"/>
  <c r="X18" i="39"/>
  <c r="U76" i="23"/>
  <c r="W18" i="39"/>
  <c r="V77" i="23"/>
  <c r="X19" i="39"/>
  <c r="V79" i="23"/>
  <c r="X21" i="39"/>
  <c r="U79" i="23"/>
  <c r="W21" i="39"/>
  <c r="V80" i="23"/>
  <c r="X22" i="39"/>
  <c r="U80" i="23"/>
  <c r="W22" i="39"/>
  <c r="V75" i="23"/>
  <c r="X17" i="39"/>
  <c r="U75" i="23"/>
  <c r="W17" i="39"/>
  <c r="U72" i="23"/>
  <c r="W14" i="39"/>
  <c r="V69" i="23"/>
  <c r="X11" i="39"/>
  <c r="U69" i="23"/>
  <c r="W11" i="39"/>
  <c r="U65" i="23"/>
  <c r="W7" i="39"/>
  <c r="E14" i="46"/>
  <c r="E337" i="46"/>
  <c r="E346" i="46" s="1"/>
  <c r="Y360" i="57"/>
  <c r="Y362" i="57"/>
  <c r="W26" i="39"/>
  <c r="X26" i="39"/>
  <c r="I335" i="32"/>
  <c r="I175" i="32"/>
  <c r="H63" i="32"/>
  <c r="I63" i="32"/>
  <c r="H351" i="32"/>
  <c r="I351" i="32"/>
  <c r="AM55" i="38"/>
  <c r="AP56" i="38" s="1"/>
  <c r="J169" i="27"/>
  <c r="I399" i="40" s="1"/>
  <c r="D169" i="27"/>
  <c r="C399" i="40" s="1"/>
  <c r="F169" i="27"/>
  <c r="E399" i="40" s="1"/>
  <c r="I169" i="27"/>
  <c r="H399" i="40" s="1"/>
  <c r="L169" i="27"/>
  <c r="K399" i="40" s="1"/>
  <c r="M169" i="27"/>
  <c r="L399" i="40" s="1"/>
  <c r="G169" i="27"/>
  <c r="F399" i="40" s="1"/>
  <c r="AU396" i="30"/>
  <c r="T342" i="30"/>
  <c r="AS399" i="30"/>
  <c r="BQ353" i="7"/>
  <c r="BE337" i="7"/>
  <c r="BQ321" i="7"/>
  <c r="BN353" i="7"/>
  <c r="BN321" i="7"/>
  <c r="AI100" i="27"/>
  <c r="W17" i="23" s="1"/>
  <c r="Y17" i="39" s="1"/>
  <c r="H207" i="32"/>
  <c r="I287" i="32"/>
  <c r="I223" i="32"/>
  <c r="H159" i="32"/>
  <c r="I95" i="32"/>
  <c r="I47" i="32"/>
  <c r="H47" i="32"/>
  <c r="AU389" i="30"/>
  <c r="T280" i="30"/>
  <c r="T289" i="30"/>
  <c r="Q11" i="51"/>
  <c r="Q72" i="51" s="1"/>
  <c r="H271" i="32"/>
  <c r="R11" i="51"/>
  <c r="R72" i="51" s="1"/>
  <c r="H111" i="32"/>
  <c r="I159" i="32"/>
  <c r="I207" i="32"/>
  <c r="I271" i="32"/>
  <c r="H319" i="32"/>
  <c r="I370" i="7"/>
  <c r="BI370" i="7" s="1"/>
  <c r="Z113" i="7"/>
  <c r="W72" i="51"/>
  <c r="X72" i="51"/>
  <c r="X76" i="51"/>
  <c r="X77" i="51"/>
  <c r="W76" i="51"/>
  <c r="W73" i="51"/>
  <c r="F370" i="7"/>
  <c r="BF370" i="7" s="1"/>
  <c r="W77" i="51"/>
  <c r="E114" i="30"/>
  <c r="E406" i="30" s="1"/>
  <c r="T109" i="30"/>
  <c r="T114" i="30" s="1"/>
  <c r="Y72" i="51"/>
  <c r="H95" i="32"/>
  <c r="I111" i="32"/>
  <c r="H191" i="32"/>
  <c r="I319" i="32"/>
  <c r="P9" i="23"/>
  <c r="X10" i="51" s="1"/>
  <c r="Z72" i="51"/>
  <c r="I191" i="32"/>
  <c r="H223" i="32"/>
  <c r="H287" i="32"/>
  <c r="L370" i="7"/>
  <c r="BL370" i="7" s="1"/>
  <c r="T224" i="30"/>
  <c r="P11" i="23"/>
  <c r="X12" i="51" s="1"/>
  <c r="BK241" i="7"/>
  <c r="BZ145" i="7"/>
  <c r="BN129" i="7"/>
  <c r="AN79" i="38"/>
  <c r="AM79" i="38"/>
  <c r="AN82" i="38"/>
  <c r="AO82" i="38"/>
  <c r="AM27" i="38"/>
  <c r="AN81" i="38"/>
  <c r="AM81" i="38"/>
  <c r="AN83" i="38"/>
  <c r="AO83" i="38"/>
  <c r="N113" i="28"/>
  <c r="V7" i="23"/>
  <c r="X8" i="51"/>
  <c r="R8" i="51" s="1"/>
  <c r="W7" i="23"/>
  <c r="Y7" i="39" s="1"/>
  <c r="S7" i="23"/>
  <c r="S65" i="23" s="1"/>
  <c r="M65" i="23"/>
  <c r="R7" i="23"/>
  <c r="R65" i="23" s="1"/>
  <c r="L65" i="23"/>
  <c r="AF39" i="27"/>
  <c r="Y31" i="27"/>
  <c r="AN80" i="38"/>
  <c r="AM80" i="38"/>
  <c r="AA364" i="7"/>
  <c r="CA364" i="7" s="1"/>
  <c r="V8" i="23"/>
  <c r="X9" i="51"/>
  <c r="M395" i="30"/>
  <c r="M415" i="30" s="1"/>
  <c r="M171" i="30"/>
  <c r="L395" i="30"/>
  <c r="L415" i="30" s="1"/>
  <c r="L171" i="30"/>
  <c r="J395" i="30"/>
  <c r="J415" i="30" s="1"/>
  <c r="J171" i="30"/>
  <c r="K395" i="30"/>
  <c r="I395" i="30"/>
  <c r="I415" i="30" s="1"/>
  <c r="I171" i="30"/>
  <c r="D408" i="30"/>
  <c r="D415" i="30" s="1"/>
  <c r="D171" i="30"/>
  <c r="Z370" i="7"/>
  <c r="BZ370" i="7" s="1"/>
  <c r="G407" i="30"/>
  <c r="G415" i="30" s="1"/>
  <c r="G171" i="30"/>
  <c r="F407" i="30"/>
  <c r="F415" i="30" s="1"/>
  <c r="F171" i="30"/>
  <c r="C407" i="30"/>
  <c r="C415" i="30" s="1"/>
  <c r="C171" i="30"/>
  <c r="P407" i="30"/>
  <c r="P415" i="30" s="1"/>
  <c r="P171" i="30"/>
  <c r="O407" i="30"/>
  <c r="O415" i="30" s="1"/>
  <c r="O171" i="30"/>
  <c r="AA367" i="7"/>
  <c r="CA367" i="7" s="1"/>
  <c r="Y370" i="7"/>
  <c r="BY370" i="7" s="1"/>
  <c r="AM62" i="38"/>
  <c r="AO77" i="38"/>
  <c r="AM77" i="38"/>
  <c r="AO78" i="38"/>
  <c r="AM78" i="38"/>
  <c r="AM69" i="38"/>
  <c r="AO67" i="38"/>
  <c r="AM67" i="38"/>
  <c r="AO63" i="38"/>
  <c r="AM63" i="38"/>
  <c r="AO64" i="38"/>
  <c r="AM64" i="38"/>
  <c r="AM65" i="38"/>
  <c r="O370" i="7"/>
  <c r="BO370" i="7" s="1"/>
  <c r="AA369" i="7"/>
  <c r="CA369" i="7" s="1"/>
  <c r="D145" i="7"/>
  <c r="D161" i="7"/>
  <c r="Y129" i="7"/>
  <c r="G113" i="7"/>
  <c r="G129" i="7"/>
  <c r="G161" i="7"/>
  <c r="M177" i="7"/>
  <c r="BY16" i="7"/>
  <c r="BY17" i="7" s="1"/>
  <c r="V129" i="7"/>
  <c r="P129" i="7"/>
  <c r="P145" i="7"/>
  <c r="P161" i="7"/>
  <c r="D177" i="7"/>
  <c r="M193" i="7"/>
  <c r="Y193" i="7"/>
  <c r="V177" i="7"/>
  <c r="G193" i="7"/>
  <c r="P177" i="7"/>
  <c r="G177" i="7"/>
  <c r="P193" i="7"/>
  <c r="J193" i="7"/>
  <c r="D241" i="7"/>
  <c r="S241" i="7"/>
  <c r="G241" i="7"/>
  <c r="V241" i="7"/>
  <c r="P241" i="7"/>
  <c r="G305" i="7"/>
  <c r="S305" i="7"/>
  <c r="J337" i="7"/>
  <c r="V337" i="7"/>
  <c r="J305" i="7"/>
  <c r="V305" i="7"/>
  <c r="M337" i="7"/>
  <c r="V15" i="23"/>
  <c r="U15" i="23"/>
  <c r="V16" i="23"/>
  <c r="U16" i="23"/>
  <c r="S10" i="23"/>
  <c r="R10" i="23"/>
  <c r="AA366" i="7"/>
  <c r="CA366" i="7" s="1"/>
  <c r="V12" i="23"/>
  <c r="U12" i="23"/>
  <c r="V68" i="23"/>
  <c r="U68" i="23"/>
  <c r="AF40" i="27"/>
  <c r="AF41" i="27"/>
  <c r="M68" i="23"/>
  <c r="O28" i="23"/>
  <c r="L68" i="23"/>
  <c r="W10" i="23"/>
  <c r="Y10" i="39" s="1"/>
  <c r="X118" i="27"/>
  <c r="AF162" i="27"/>
  <c r="Y387" i="30"/>
  <c r="O384" i="31"/>
  <c r="AT405" i="30"/>
  <c r="AT406" i="30" s="1"/>
  <c r="Y17" i="7"/>
  <c r="AV289" i="7"/>
  <c r="AS289" i="7"/>
  <c r="AP289" i="7"/>
  <c r="AM289" i="7"/>
  <c r="AD289" i="7"/>
  <c r="AG289" i="7"/>
  <c r="AD305" i="7"/>
  <c r="AJ305" i="7"/>
  <c r="AP305" i="7"/>
  <c r="AV305" i="7"/>
  <c r="AD337" i="7"/>
  <c r="AJ337" i="7"/>
  <c r="AP337" i="7"/>
  <c r="AV337" i="7"/>
  <c r="AY289" i="7"/>
  <c r="AJ289" i="7"/>
  <c r="AG305" i="7"/>
  <c r="AM305" i="7"/>
  <c r="AS305" i="7"/>
  <c r="AG337" i="7"/>
  <c r="AM337" i="7"/>
  <c r="AS337" i="7"/>
  <c r="AY305" i="7"/>
  <c r="AY337" i="7"/>
  <c r="AF22" i="27"/>
  <c r="AE114" i="27"/>
  <c r="Y118" i="27"/>
  <c r="T252" i="30"/>
  <c r="AW289" i="7"/>
  <c r="AT289" i="7"/>
  <c r="AQ289" i="7"/>
  <c r="AN289" i="7"/>
  <c r="AE289" i="7"/>
  <c r="AK289" i="7"/>
  <c r="AH305" i="7"/>
  <c r="AN305" i="7"/>
  <c r="AT305" i="7"/>
  <c r="AE337" i="7"/>
  <c r="AK337" i="7"/>
  <c r="AQ337" i="7"/>
  <c r="AW337" i="7"/>
  <c r="AZ289" i="7"/>
  <c r="AH289" i="7"/>
  <c r="AE305" i="7"/>
  <c r="AK305" i="7"/>
  <c r="AQ305" i="7"/>
  <c r="AW305" i="7"/>
  <c r="AH337" i="7"/>
  <c r="AN337" i="7"/>
  <c r="AT337" i="7"/>
  <c r="AZ305" i="7"/>
  <c r="AZ337" i="7"/>
  <c r="AS405" i="30"/>
  <c r="AS406" i="30" s="1"/>
  <c r="AF167" i="27"/>
  <c r="T326" i="30"/>
  <c r="AU395" i="30"/>
  <c r="BY224" i="7"/>
  <c r="BY288" i="7"/>
  <c r="CA288" i="7"/>
  <c r="G31" i="32"/>
  <c r="S57" i="39"/>
  <c r="T264" i="30"/>
  <c r="CA223" i="7"/>
  <c r="CA222" i="7"/>
  <c r="CA221" i="7"/>
  <c r="CA220" i="7"/>
  <c r="CA219" i="7"/>
  <c r="CA218" i="7"/>
  <c r="CA217" i="7"/>
  <c r="CA44" i="7"/>
  <c r="CA15" i="7"/>
  <c r="CA62" i="7"/>
  <c r="CA190" i="7"/>
  <c r="CA300" i="7"/>
  <c r="CA267" i="7"/>
  <c r="CA185" i="7"/>
  <c r="AF94" i="27"/>
  <c r="AF47" i="27"/>
  <c r="AD54" i="27"/>
  <c r="AF54" i="27" s="1"/>
  <c r="AD58" i="27"/>
  <c r="AF58" i="27" s="1"/>
  <c r="AD65" i="27"/>
  <c r="AF65" i="27" s="1"/>
  <c r="AD69" i="27"/>
  <c r="AF69" i="27" s="1"/>
  <c r="AD87" i="27"/>
  <c r="AF87" i="27" s="1"/>
  <c r="CA312" i="7"/>
  <c r="N406" i="30"/>
  <c r="E139" i="30"/>
  <c r="E410" i="30" s="1"/>
  <c r="BQ273" i="7"/>
  <c r="BE257" i="7"/>
  <c r="BN289" i="7"/>
  <c r="BN273" i="7"/>
  <c r="BN241" i="7"/>
  <c r="BZ337" i="7"/>
  <c r="BW225" i="7"/>
  <c r="BN49" i="7"/>
  <c r="AE10" i="27"/>
  <c r="X31" i="27"/>
  <c r="AD130" i="27"/>
  <c r="AF130" i="27" s="1"/>
  <c r="AD155" i="27"/>
  <c r="AF155" i="27" s="1"/>
  <c r="E404" i="30"/>
  <c r="Q404" i="30"/>
  <c r="N404" i="30"/>
  <c r="K387" i="30"/>
  <c r="AL401" i="30" s="1"/>
  <c r="AL400" i="30" s="1"/>
  <c r="E387" i="30"/>
  <c r="AF401" i="30" s="1"/>
  <c r="AF400" i="30" s="1"/>
  <c r="BZ257" i="7"/>
  <c r="BZ241" i="7"/>
  <c r="BQ225" i="7"/>
  <c r="BE193" i="7"/>
  <c r="BN209" i="7"/>
  <c r="BN193" i="7"/>
  <c r="AD51" i="27"/>
  <c r="AF51" i="27" s="1"/>
  <c r="AD55" i="27"/>
  <c r="AF55" i="27" s="1"/>
  <c r="AD59" i="27"/>
  <c r="AF59" i="27" s="1"/>
  <c r="AD66" i="27"/>
  <c r="AF66" i="27" s="1"/>
  <c r="AD70" i="27"/>
  <c r="AF70" i="27" s="1"/>
  <c r="AD76" i="27"/>
  <c r="AF76" i="27" s="1"/>
  <c r="AD80" i="27"/>
  <c r="AF80" i="27" s="1"/>
  <c r="AD84" i="27"/>
  <c r="AD115" i="27"/>
  <c r="AF115" i="27" s="1"/>
  <c r="AD126" i="27"/>
  <c r="AF126" i="27" s="1"/>
  <c r="AD156" i="27"/>
  <c r="AF156" i="27" s="1"/>
  <c r="BZ17" i="7"/>
  <c r="BQ241" i="7"/>
  <c r="AO80" i="38"/>
  <c r="AF163" i="27"/>
  <c r="BZ273" i="7"/>
  <c r="AD77" i="27"/>
  <c r="AF77" i="27" s="1"/>
  <c r="AD81" i="27"/>
  <c r="AF81" i="27" s="1"/>
  <c r="AD116" i="27"/>
  <c r="AD122" i="27"/>
  <c r="AF122" i="27" s="1"/>
  <c r="AD129" i="27"/>
  <c r="AF129" i="27" s="1"/>
  <c r="AO69" i="38"/>
  <c r="AO81" i="38"/>
  <c r="T364" i="30"/>
  <c r="T386" i="30"/>
  <c r="W386" i="30" s="1"/>
  <c r="BK321" i="7"/>
  <c r="BN97" i="7"/>
  <c r="BE65" i="7"/>
  <c r="L57" i="39"/>
  <c r="T57" i="39"/>
  <c r="H143" i="32"/>
  <c r="H255" i="32"/>
  <c r="T380" i="30"/>
  <c r="W380" i="30" s="1"/>
  <c r="T320" i="30"/>
  <c r="Q387" i="30"/>
  <c r="AR401" i="30" s="1"/>
  <c r="AR400" i="30" s="1"/>
  <c r="BT353" i="7"/>
  <c r="BH337" i="7"/>
  <c r="BT321" i="7"/>
  <c r="BH305" i="7"/>
  <c r="BQ305" i="7"/>
  <c r="BK353" i="7"/>
  <c r="BW337" i="7"/>
  <c r="CA328" i="7"/>
  <c r="BK305" i="7"/>
  <c r="BK289" i="7"/>
  <c r="BW273" i="7"/>
  <c r="BK257" i="7"/>
  <c r="BH241" i="7"/>
  <c r="BE289" i="7"/>
  <c r="BK209" i="7"/>
  <c r="BW193" i="7"/>
  <c r="BK177" i="7"/>
  <c r="BT225" i="7"/>
  <c r="BT209" i="7"/>
  <c r="BQ209" i="7"/>
  <c r="BE161" i="7"/>
  <c r="BQ145" i="7"/>
  <c r="BE129" i="7"/>
  <c r="BQ113" i="7"/>
  <c r="BE97" i="7"/>
  <c r="BZ209" i="7"/>
  <c r="BZ193" i="7"/>
  <c r="BT177" i="7"/>
  <c r="BZ161" i="7"/>
  <c r="BN145" i="7"/>
  <c r="BW161" i="7"/>
  <c r="BK129" i="7"/>
  <c r="CA47" i="7"/>
  <c r="CA329" i="7"/>
  <c r="CA347" i="7"/>
  <c r="CA265" i="7"/>
  <c r="G143" i="32"/>
  <c r="BE353" i="7"/>
  <c r="BQ337" i="7"/>
  <c r="BE321" i="7"/>
  <c r="BN337" i="7"/>
  <c r="BN305" i="7"/>
  <c r="BW321" i="7"/>
  <c r="BW241" i="7"/>
  <c r="BT289" i="7"/>
  <c r="BT273" i="7"/>
  <c r="BT257" i="7"/>
  <c r="BE273" i="7"/>
  <c r="BQ257" i="7"/>
  <c r="BN257" i="7"/>
  <c r="BK225" i="7"/>
  <c r="BE241" i="7"/>
  <c r="BH225" i="7"/>
  <c r="BH209" i="7"/>
  <c r="BT193" i="7"/>
  <c r="BE225" i="7"/>
  <c r="BQ193" i="7"/>
  <c r="BN225" i="7"/>
  <c r="BN177" i="7"/>
  <c r="BN161" i="7"/>
  <c r="BZ113" i="7"/>
  <c r="BK145" i="7"/>
  <c r="BW113" i="7"/>
  <c r="BT161" i="7"/>
  <c r="BH145" i="7"/>
  <c r="BT129" i="7"/>
  <c r="BH113" i="7"/>
  <c r="BT97" i="7"/>
  <c r="CA8" i="7"/>
  <c r="CA43" i="7"/>
  <c r="N17" i="7"/>
  <c r="CA11" i="7"/>
  <c r="CA301" i="7"/>
  <c r="CA270" i="7"/>
  <c r="CA269" i="7"/>
  <c r="CA287" i="7"/>
  <c r="CA286" i="7"/>
  <c r="H31" i="32"/>
  <c r="W370" i="30"/>
  <c r="T374" i="30"/>
  <c r="W374" i="30" s="1"/>
  <c r="T302" i="30"/>
  <c r="T195" i="30"/>
  <c r="BH353" i="7"/>
  <c r="BT337" i="7"/>
  <c r="BH321" i="7"/>
  <c r="BT305" i="7"/>
  <c r="BE305" i="7"/>
  <c r="BW353" i="7"/>
  <c r="BK337" i="7"/>
  <c r="BW305" i="7"/>
  <c r="BW289" i="7"/>
  <c r="BK273" i="7"/>
  <c r="BW257" i="7"/>
  <c r="BZ305" i="7"/>
  <c r="BH289" i="7"/>
  <c r="BH273" i="7"/>
  <c r="BH257" i="7"/>
  <c r="BT241" i="7"/>
  <c r="BZ321" i="7"/>
  <c r="BQ289" i="7"/>
  <c r="BW209" i="7"/>
  <c r="BK193" i="7"/>
  <c r="BW177" i="7"/>
  <c r="BZ289" i="7"/>
  <c r="BH193" i="7"/>
  <c r="BE209" i="7"/>
  <c r="BQ161" i="7"/>
  <c r="BE145" i="7"/>
  <c r="BQ129" i="7"/>
  <c r="BE113" i="7"/>
  <c r="BQ97" i="7"/>
  <c r="BZ129" i="7"/>
  <c r="BN113" i="7"/>
  <c r="BQ177" i="7"/>
  <c r="BK161" i="7"/>
  <c r="BW129" i="7"/>
  <c r="BH177" i="7"/>
  <c r="CA90" i="7"/>
  <c r="BZ352" i="7"/>
  <c r="BZ353" i="7" s="1"/>
  <c r="CA350" i="7"/>
  <c r="CA316" i="7"/>
  <c r="CA298" i="7"/>
  <c r="CA186" i="7"/>
  <c r="CA192" i="7"/>
  <c r="CA79" i="7"/>
  <c r="S113" i="7"/>
  <c r="V161" i="7"/>
  <c r="M145" i="7"/>
  <c r="Y145" i="7"/>
  <c r="S161" i="7"/>
  <c r="D113" i="7"/>
  <c r="CA13" i="7"/>
  <c r="P17" i="7"/>
  <c r="M161" i="7"/>
  <c r="G145" i="7"/>
  <c r="Y161" i="7"/>
  <c r="D129" i="7"/>
  <c r="CA9" i="7"/>
  <c r="V17" i="7"/>
  <c r="M17" i="7"/>
  <c r="BW145" i="7"/>
  <c r="BK113" i="7"/>
  <c r="BH161" i="7"/>
  <c r="BT145" i="7"/>
  <c r="BH129" i="7"/>
  <c r="BT113" i="7"/>
  <c r="BH97" i="7"/>
  <c r="BW97" i="7"/>
  <c r="BE177" i="7"/>
  <c r="BQ65" i="7"/>
  <c r="BE49" i="7"/>
  <c r="BQ17" i="7"/>
  <c r="BZ97" i="7"/>
  <c r="BZ33" i="7"/>
  <c r="S145" i="7"/>
  <c r="S129" i="7"/>
  <c r="S17" i="7"/>
  <c r="J17" i="7"/>
  <c r="Q133" i="30"/>
  <c r="Q409" i="30" s="1"/>
  <c r="CA272" i="7"/>
  <c r="AF144" i="27"/>
  <c r="AI42" i="27"/>
  <c r="W11" i="23" s="1"/>
  <c r="Y11" i="39" s="1"/>
  <c r="AC42" i="27"/>
  <c r="Q11" i="23" s="1"/>
  <c r="I31" i="32"/>
  <c r="Y113" i="7"/>
  <c r="I143" i="32"/>
  <c r="AO70" i="38"/>
  <c r="Y71" i="27"/>
  <c r="CA352" i="7"/>
  <c r="I255" i="32"/>
  <c r="AI123" i="27"/>
  <c r="W21" i="23" s="1"/>
  <c r="Y21" i="39" s="1"/>
  <c r="AC158" i="27"/>
  <c r="Q26" i="23" s="1"/>
  <c r="CA336" i="7"/>
  <c r="BH81" i="7"/>
  <c r="BT65" i="7"/>
  <c r="BH49" i="7"/>
  <c r="BT33" i="7"/>
  <c r="BH17" i="7"/>
  <c r="BN81" i="7"/>
  <c r="BZ49" i="7"/>
  <c r="BN33" i="7"/>
  <c r="Z129" i="7"/>
  <c r="H113" i="7"/>
  <c r="CA14" i="7"/>
  <c r="CA10" i="7"/>
  <c r="BT81" i="7"/>
  <c r="BH65" i="7"/>
  <c r="BT49" i="7"/>
  <c r="BH33" i="7"/>
  <c r="BT17" i="7"/>
  <c r="BQ81" i="7"/>
  <c r="BQ33" i="7"/>
  <c r="T17" i="7"/>
  <c r="K17" i="7"/>
  <c r="O305" i="7"/>
  <c r="BK97" i="7"/>
  <c r="BE33" i="7"/>
  <c r="BK81" i="7"/>
  <c r="BW65" i="7"/>
  <c r="BK49" i="7"/>
  <c r="AC105" i="27"/>
  <c r="Q18" i="23" s="1"/>
  <c r="CA205" i="7"/>
  <c r="CA45" i="7"/>
  <c r="CA46" i="7"/>
  <c r="CA42" i="7"/>
  <c r="CA40" i="7"/>
  <c r="CA41" i="7"/>
  <c r="BY48" i="7"/>
  <c r="BX304" i="7"/>
  <c r="BU256" i="7"/>
  <c r="BF176" i="7"/>
  <c r="CA224" i="7"/>
  <c r="BX96" i="7"/>
  <c r="CA344" i="7"/>
  <c r="BY256" i="7"/>
  <c r="BO176" i="7"/>
  <c r="BE81" i="7"/>
  <c r="BQ49" i="7"/>
  <c r="BE17" i="7"/>
  <c r="BX176" i="7"/>
  <c r="BN65" i="7"/>
  <c r="BN17" i="7"/>
  <c r="BU96" i="7"/>
  <c r="Y305" i="7"/>
  <c r="BY304" i="7"/>
  <c r="BI240" i="7"/>
  <c r="CA152" i="7"/>
  <c r="CA120" i="7"/>
  <c r="BI176" i="7"/>
  <c r="BR176" i="7"/>
  <c r="CA88" i="7"/>
  <c r="BI96" i="7"/>
  <c r="BW33" i="7"/>
  <c r="BK17" i="7"/>
  <c r="BZ65" i="7"/>
  <c r="BL304" i="7"/>
  <c r="CA232" i="7"/>
  <c r="CA256" i="7"/>
  <c r="BZ224" i="7"/>
  <c r="BZ225" i="7" s="1"/>
  <c r="Z177" i="7"/>
  <c r="BZ176" i="7"/>
  <c r="BZ177" i="7" s="1"/>
  <c r="BL96" i="7"/>
  <c r="BL176" i="7"/>
  <c r="BO304" i="7"/>
  <c r="CA168" i="7"/>
  <c r="CA136" i="7"/>
  <c r="CA104" i="7"/>
  <c r="BY176" i="7"/>
  <c r="Y177" i="7"/>
  <c r="BY96" i="7"/>
  <c r="CA208" i="7"/>
  <c r="BW81" i="7"/>
  <c r="BK65" i="7"/>
  <c r="BW49" i="7"/>
  <c r="BK33" i="7"/>
  <c r="BW17" i="7"/>
  <c r="BZ81" i="7"/>
  <c r="H112" i="27"/>
  <c r="AF108" i="27"/>
  <c r="Q139" i="30"/>
  <c r="Q410" i="30" s="1"/>
  <c r="N139" i="30"/>
  <c r="N410" i="30" s="1"/>
  <c r="K139" i="30"/>
  <c r="K410" i="30" s="1"/>
  <c r="AI137" i="27"/>
  <c r="W23" i="23" s="1"/>
  <c r="Y23" i="39" s="1"/>
  <c r="K137" i="27"/>
  <c r="E137" i="27"/>
  <c r="AO75" i="38"/>
  <c r="AO73" i="38"/>
  <c r="M85" i="43"/>
  <c r="Q7" i="23"/>
  <c r="AI27" i="27"/>
  <c r="N31" i="27"/>
  <c r="Q10" i="23"/>
  <c r="E42" i="27"/>
  <c r="AE42" i="27"/>
  <c r="M11" i="23" s="1"/>
  <c r="Z12" i="51" s="1"/>
  <c r="Z42" i="27"/>
  <c r="AI48" i="27"/>
  <c r="W12" i="23" s="1"/>
  <c r="Y12" i="39" s="1"/>
  <c r="AI71" i="27"/>
  <c r="W14" i="23" s="1"/>
  <c r="Y14" i="39" s="1"/>
  <c r="AC82" i="27"/>
  <c r="Q15" i="23" s="1"/>
  <c r="E88" i="27"/>
  <c r="AI88" i="27"/>
  <c r="W16" i="23" s="1"/>
  <c r="Y16" i="39" s="1"/>
  <c r="AF91" i="27"/>
  <c r="AF98" i="27"/>
  <c r="E105" i="27"/>
  <c r="AI105" i="27"/>
  <c r="W18" i="23" s="1"/>
  <c r="Y18" i="39" s="1"/>
  <c r="AC112" i="27"/>
  <c r="Q19" i="23" s="1"/>
  <c r="AF136" i="27"/>
  <c r="AI146" i="27"/>
  <c r="W24" i="23" s="1"/>
  <c r="Y24" i="39" s="1"/>
  <c r="E151" i="27"/>
  <c r="J85" i="43"/>
  <c r="AF12" i="27"/>
  <c r="AC27" i="27"/>
  <c r="Q8" i="23" s="1"/>
  <c r="AC71" i="27"/>
  <c r="Q14" i="23" s="1"/>
  <c r="K82" i="27"/>
  <c r="H82" i="27"/>
  <c r="E82" i="27"/>
  <c r="AI82" i="27"/>
  <c r="W15" i="23" s="1"/>
  <c r="Y15" i="39" s="1"/>
  <c r="K100" i="27"/>
  <c r="N105" i="27"/>
  <c r="AE112" i="27"/>
  <c r="M19" i="23" s="1"/>
  <c r="Z20" i="51" s="1"/>
  <c r="R20" i="51" s="1"/>
  <c r="AC123" i="27"/>
  <c r="Q21" i="23" s="1"/>
  <c r="AI131" i="27"/>
  <c r="W22" i="23" s="1"/>
  <c r="Y22" i="39" s="1"/>
  <c r="AC137" i="27"/>
  <c r="Q23" i="23" s="1"/>
  <c r="E146" i="27"/>
  <c r="W146" i="27"/>
  <c r="AC146" i="27"/>
  <c r="Q24" i="23" s="1"/>
  <c r="K146" i="27"/>
  <c r="Y146" i="27"/>
  <c r="H146" i="27"/>
  <c r="H168" i="27"/>
  <c r="X168" i="27"/>
  <c r="E168" i="27"/>
  <c r="W168" i="27"/>
  <c r="AI168" i="27"/>
  <c r="W27" i="23" s="1"/>
  <c r="Y27" i="39" s="1"/>
  <c r="AD166" i="27"/>
  <c r="AF166" i="27" s="1"/>
  <c r="AO76" i="38"/>
  <c r="AO62" i="38"/>
  <c r="AO65" i="38"/>
  <c r="AO71" i="38"/>
  <c r="N9" i="44"/>
  <c r="N233" i="44" s="1"/>
  <c r="AO79" i="38"/>
  <c r="N7" i="23"/>
  <c r="W31" i="27"/>
  <c r="AI31" i="27"/>
  <c r="W9" i="23" s="1"/>
  <c r="Y9" i="39" s="1"/>
  <c r="N10" i="23"/>
  <c r="X71" i="27"/>
  <c r="AC88" i="27"/>
  <c r="Q16" i="23" s="1"/>
  <c r="E100" i="27"/>
  <c r="AC100" i="27"/>
  <c r="Q17" i="23" s="1"/>
  <c r="H100" i="27"/>
  <c r="H105" i="27"/>
  <c r="E112" i="27"/>
  <c r="AI112" i="27"/>
  <c r="W19" i="23" s="1"/>
  <c r="Y19" i="39" s="1"/>
  <c r="H123" i="27"/>
  <c r="E123" i="27"/>
  <c r="H137" i="27"/>
  <c r="E393" i="30"/>
  <c r="Q393" i="30"/>
  <c r="H29" i="30"/>
  <c r="H395" i="30" s="1"/>
  <c r="H396" i="30"/>
  <c r="E39" i="30"/>
  <c r="E397" i="30" s="1"/>
  <c r="Q39" i="30"/>
  <c r="Q397" i="30" s="1"/>
  <c r="K39" i="30"/>
  <c r="K397" i="30" s="1"/>
  <c r="H399" i="30"/>
  <c r="N73" i="30"/>
  <c r="N401" i="30" s="1"/>
  <c r="K73" i="30"/>
  <c r="K401" i="30" s="1"/>
  <c r="E401" i="30"/>
  <c r="Q73" i="30"/>
  <c r="Q401" i="30" s="1"/>
  <c r="H90" i="30"/>
  <c r="H403" i="30" s="1"/>
  <c r="N107" i="30"/>
  <c r="N405" i="30" s="1"/>
  <c r="K107" i="30"/>
  <c r="K405" i="30" s="1"/>
  <c r="AI151" i="27"/>
  <c r="W25" i="23" s="1"/>
  <c r="Y25" i="39" s="1"/>
  <c r="AC168" i="27"/>
  <c r="Q27" i="23" s="1"/>
  <c r="K21" i="30"/>
  <c r="K394" i="30" s="1"/>
  <c r="U394" i="30" s="1"/>
  <c r="E29" i="30"/>
  <c r="E395" i="30" s="1"/>
  <c r="Q29" i="30"/>
  <c r="Q395" i="30" s="1"/>
  <c r="E396" i="30"/>
  <c r="Q396" i="30"/>
  <c r="U396" i="30" s="1"/>
  <c r="N39" i="30"/>
  <c r="N397" i="30" s="1"/>
  <c r="H398" i="30"/>
  <c r="E398" i="30"/>
  <c r="Q398" i="30"/>
  <c r="U398" i="30" s="1"/>
  <c r="E399" i="30"/>
  <c r="Q399" i="30"/>
  <c r="N84" i="30"/>
  <c r="N402" i="30" s="1"/>
  <c r="K84" i="30"/>
  <c r="K402" i="30" s="1"/>
  <c r="E84" i="30"/>
  <c r="E402" i="30" s="1"/>
  <c r="Q84" i="30"/>
  <c r="Q402" i="30" s="1"/>
  <c r="E90" i="30"/>
  <c r="E403" i="30" s="1"/>
  <c r="Q90" i="30"/>
  <c r="Q403" i="30" s="1"/>
  <c r="K404" i="30"/>
  <c r="H406" i="30"/>
  <c r="Q406" i="30"/>
  <c r="K406" i="30"/>
  <c r="K120" i="30"/>
  <c r="K407" i="30" s="1"/>
  <c r="E125" i="30"/>
  <c r="E408" i="30" s="1"/>
  <c r="Q125" i="30"/>
  <c r="Q408" i="30" s="1"/>
  <c r="U408" i="30" s="1"/>
  <c r="K133" i="30"/>
  <c r="K409" i="30" s="1"/>
  <c r="E148" i="30"/>
  <c r="E411" i="30" s="1"/>
  <c r="Q411" i="30"/>
  <c r="N411" i="30"/>
  <c r="H148" i="30"/>
  <c r="H411" i="30" s="1"/>
  <c r="I57" i="39"/>
  <c r="AC151" i="27"/>
  <c r="Q25" i="23" s="1"/>
  <c r="K151" i="27"/>
  <c r="H151" i="27"/>
  <c r="K168" i="27"/>
  <c r="Y168" i="27"/>
  <c r="K393" i="30"/>
  <c r="H393" i="30"/>
  <c r="N393" i="30"/>
  <c r="N29" i="30"/>
  <c r="N399" i="30"/>
  <c r="K399" i="30"/>
  <c r="H73" i="30"/>
  <c r="H401" i="30" s="1"/>
  <c r="N90" i="30"/>
  <c r="N403" i="30" s="1"/>
  <c r="K90" i="30"/>
  <c r="K403" i="30" s="1"/>
  <c r="H404" i="30"/>
  <c r="H107" i="30"/>
  <c r="H405" i="30" s="1"/>
  <c r="E107" i="30"/>
  <c r="E405" i="30" s="1"/>
  <c r="Q107" i="30"/>
  <c r="Q405" i="30" s="1"/>
  <c r="H120" i="30"/>
  <c r="E120" i="30"/>
  <c r="Q120" i="30"/>
  <c r="H133" i="30"/>
  <c r="H409" i="30" s="1"/>
  <c r="H139" i="30"/>
  <c r="H410" i="30" s="1"/>
  <c r="K153" i="30"/>
  <c r="K412" i="30" s="1"/>
  <c r="U412" i="30" s="1"/>
  <c r="H153" i="30"/>
  <c r="H412" i="30" s="1"/>
  <c r="E160" i="30"/>
  <c r="E413" i="30" s="1"/>
  <c r="Q160" i="30"/>
  <c r="Q413" i="30" s="1"/>
  <c r="N160" i="30"/>
  <c r="N413" i="30" s="1"/>
  <c r="H170" i="30"/>
  <c r="H414" i="30" s="1"/>
  <c r="F57" i="39"/>
  <c r="R57" i="39"/>
  <c r="N133" i="30"/>
  <c r="N409" i="30" s="1"/>
  <c r="N120" i="30"/>
  <c r="N407" i="30" s="1"/>
  <c r="H160" i="30"/>
  <c r="H413" i="30" s="1"/>
  <c r="N170" i="30"/>
  <c r="N414" i="30" s="1"/>
  <c r="U414" i="30" s="1"/>
  <c r="R343" i="28"/>
  <c r="S339" i="28"/>
  <c r="R338" i="28"/>
  <c r="S335" i="28"/>
  <c r="R334" i="28"/>
  <c r="J23" i="32"/>
  <c r="J24" i="32"/>
  <c r="D31" i="32"/>
  <c r="J26" i="32"/>
  <c r="J27" i="32"/>
  <c r="J28" i="32"/>
  <c r="J29" i="32"/>
  <c r="J30" i="32"/>
  <c r="J39" i="32"/>
  <c r="J40" i="32"/>
  <c r="J41" i="32"/>
  <c r="J42" i="32"/>
  <c r="J43" i="32"/>
  <c r="J44" i="32"/>
  <c r="J45" i="32"/>
  <c r="J46" i="32"/>
  <c r="J55" i="32"/>
  <c r="J56" i="32"/>
  <c r="J57" i="32"/>
  <c r="J58" i="32"/>
  <c r="J59" i="32"/>
  <c r="J60" i="32"/>
  <c r="J61" i="32"/>
  <c r="J62" i="32"/>
  <c r="J87" i="32"/>
  <c r="J88" i="32"/>
  <c r="J90" i="32"/>
  <c r="J91" i="32"/>
  <c r="J92" i="32"/>
  <c r="J93" i="32"/>
  <c r="J94" i="32"/>
  <c r="J103" i="32"/>
  <c r="J104" i="32"/>
  <c r="D111" i="32"/>
  <c r="J106" i="32"/>
  <c r="J107" i="32"/>
  <c r="J108" i="32"/>
  <c r="J109" i="32"/>
  <c r="J110" i="32"/>
  <c r="J119" i="32"/>
  <c r="J120" i="32"/>
  <c r="J121" i="32"/>
  <c r="J122" i="32"/>
  <c r="J123" i="32"/>
  <c r="J124" i="32"/>
  <c r="J125" i="32"/>
  <c r="J126" i="32"/>
  <c r="J135" i="32"/>
  <c r="J136" i="32"/>
  <c r="J137" i="32"/>
  <c r="J138" i="32"/>
  <c r="J139" i="32"/>
  <c r="J140" i="32"/>
  <c r="J141" i="32"/>
  <c r="J142" i="32"/>
  <c r="J151" i="32"/>
  <c r="J152" i="32"/>
  <c r="J153" i="32"/>
  <c r="J154" i="32"/>
  <c r="J155" i="32"/>
  <c r="J156" i="32"/>
  <c r="J157" i="32"/>
  <c r="J158" i="32"/>
  <c r="J167" i="32"/>
  <c r="J168" i="32"/>
  <c r="J169" i="32"/>
  <c r="J170" i="32"/>
  <c r="J171" i="32"/>
  <c r="J172" i="32"/>
  <c r="J173" i="32"/>
  <c r="J174" i="32"/>
  <c r="J183" i="32"/>
  <c r="J184" i="32"/>
  <c r="J185" i="32"/>
  <c r="J186" i="32"/>
  <c r="J187" i="32"/>
  <c r="J188" i="32"/>
  <c r="J189" i="32"/>
  <c r="J190" i="32"/>
  <c r="J199" i="32"/>
  <c r="J200" i="32"/>
  <c r="J201" i="32"/>
  <c r="J202" i="32"/>
  <c r="J203" i="32"/>
  <c r="J204" i="32"/>
  <c r="J205" i="32"/>
  <c r="J206" i="32"/>
  <c r="J215" i="32"/>
  <c r="J216" i="32"/>
  <c r="J218" i="32"/>
  <c r="J219" i="32"/>
  <c r="J220" i="32"/>
  <c r="J221" i="32"/>
  <c r="J222" i="32"/>
  <c r="J231" i="32"/>
  <c r="J232" i="32"/>
  <c r="J233" i="32"/>
  <c r="J234" i="32"/>
  <c r="J235" i="32"/>
  <c r="J236" i="32"/>
  <c r="J237" i="32"/>
  <c r="J238" i="32"/>
  <c r="J247" i="32"/>
  <c r="J248" i="32"/>
  <c r="D255" i="32"/>
  <c r="J250" i="32"/>
  <c r="J251" i="32"/>
  <c r="J252" i="32"/>
  <c r="J253" i="32"/>
  <c r="J254" i="32"/>
  <c r="J263" i="32"/>
  <c r="J264" i="32"/>
  <c r="J265" i="32"/>
  <c r="J266" i="32"/>
  <c r="J267" i="32"/>
  <c r="J268" i="32"/>
  <c r="J269" i="32"/>
  <c r="J270" i="32"/>
  <c r="J279" i="32"/>
  <c r="J280" i="32"/>
  <c r="J281" i="32"/>
  <c r="J282" i="32"/>
  <c r="J283" i="32"/>
  <c r="J284" i="32"/>
  <c r="J285" i="32"/>
  <c r="J286" i="32"/>
  <c r="J295" i="32"/>
  <c r="J296" i="32"/>
  <c r="J297" i="32"/>
  <c r="J298" i="32"/>
  <c r="J299" i="32"/>
  <c r="J300" i="32"/>
  <c r="J301" i="32"/>
  <c r="J302" i="32"/>
  <c r="J311" i="32"/>
  <c r="J312" i="32"/>
  <c r="J313" i="32"/>
  <c r="J314" i="32"/>
  <c r="J315" i="32"/>
  <c r="J316" i="32"/>
  <c r="J317" i="32"/>
  <c r="J318" i="32"/>
  <c r="J327" i="32"/>
  <c r="J328" i="32"/>
  <c r="J329" i="32"/>
  <c r="J330" i="32"/>
  <c r="J331" i="32"/>
  <c r="J332" i="32"/>
  <c r="J333" i="32"/>
  <c r="J334" i="32"/>
  <c r="J343" i="32"/>
  <c r="J344" i="32"/>
  <c r="J345" i="32"/>
  <c r="J346" i="32"/>
  <c r="J347" i="32"/>
  <c r="J348" i="32"/>
  <c r="J349" i="32"/>
  <c r="J350" i="32"/>
  <c r="T350" i="30"/>
  <c r="T231" i="30"/>
  <c r="S387" i="30"/>
  <c r="AT401" i="30" s="1"/>
  <c r="S343" i="28"/>
  <c r="R342" i="28"/>
  <c r="S338" i="28"/>
  <c r="R337" i="28"/>
  <c r="S334" i="28"/>
  <c r="R333" i="28"/>
  <c r="V386" i="30"/>
  <c r="S342" i="28"/>
  <c r="R341" i="28"/>
  <c r="S337" i="28"/>
  <c r="R336" i="28"/>
  <c r="S333" i="28"/>
  <c r="R332" i="28"/>
  <c r="N387" i="30"/>
  <c r="AO401" i="30" s="1"/>
  <c r="AO400" i="30" s="1"/>
  <c r="R387" i="30"/>
  <c r="S341" i="28"/>
  <c r="R339" i="28"/>
  <c r="S336" i="28"/>
  <c r="R335" i="28"/>
  <c r="S332" i="28"/>
  <c r="T311" i="30"/>
  <c r="H387" i="30"/>
  <c r="AI401" i="30" s="1"/>
  <c r="AI400" i="30" s="1"/>
  <c r="T342" i="28"/>
  <c r="T337" i="28"/>
  <c r="T333" i="28"/>
  <c r="T341" i="28"/>
  <c r="T336" i="28"/>
  <c r="T332" i="28"/>
  <c r="T343" i="28"/>
  <c r="T338" i="28"/>
  <c r="T334" i="28"/>
  <c r="T339" i="28"/>
  <c r="T335" i="28"/>
  <c r="D319" i="32"/>
  <c r="D287" i="32"/>
  <c r="D271" i="32"/>
  <c r="J249" i="32"/>
  <c r="J217" i="32"/>
  <c r="D207" i="32"/>
  <c r="D191" i="32"/>
  <c r="D159" i="32"/>
  <c r="D143" i="32"/>
  <c r="J105" i="32"/>
  <c r="J89" i="32"/>
  <c r="D47" i="32"/>
  <c r="J25" i="32"/>
  <c r="AF102" i="27"/>
  <c r="AF148" i="27"/>
  <c r="AF95" i="27"/>
  <c r="AF109" i="27"/>
  <c r="AF143" i="27"/>
  <c r="AF139" i="27"/>
  <c r="AF11" i="27"/>
  <c r="AF99" i="27"/>
  <c r="AE105" i="27"/>
  <c r="M18" i="23" s="1"/>
  <c r="Z19" i="51" s="1"/>
  <c r="R19" i="51" s="1"/>
  <c r="AD10" i="27"/>
  <c r="AD24" i="27"/>
  <c r="AF24" i="27" s="1"/>
  <c r="AF46" i="27"/>
  <c r="AD53" i="27"/>
  <c r="AF53" i="27" s="1"/>
  <c r="AD57" i="27"/>
  <c r="AF57" i="27" s="1"/>
  <c r="AD64" i="27"/>
  <c r="AF64" i="27" s="1"/>
  <c r="AD68" i="27"/>
  <c r="AF68" i="27" s="1"/>
  <c r="AD75" i="27"/>
  <c r="AF75" i="27" s="1"/>
  <c r="AD79" i="27"/>
  <c r="AF79" i="27" s="1"/>
  <c r="AD86" i="27"/>
  <c r="AF86" i="27" s="1"/>
  <c r="AD93" i="27"/>
  <c r="AF93" i="27" s="1"/>
  <c r="AD97" i="27"/>
  <c r="AF97" i="27" s="1"/>
  <c r="AD104" i="27"/>
  <c r="AF104" i="27" s="1"/>
  <c r="Y105" i="27"/>
  <c r="AD107" i="27"/>
  <c r="AD111" i="27"/>
  <c r="AF111" i="27" s="1"/>
  <c r="AD114" i="27"/>
  <c r="AE120" i="27"/>
  <c r="AE123" i="27" s="1"/>
  <c r="M21" i="23" s="1"/>
  <c r="Z22" i="51" s="1"/>
  <c r="R22" i="51" s="1"/>
  <c r="AD121" i="27"/>
  <c r="AF121" i="27" s="1"/>
  <c r="AD128" i="27"/>
  <c r="AF128" i="27" s="1"/>
  <c r="AD135" i="27"/>
  <c r="AF135" i="27" s="1"/>
  <c r="AD142" i="27"/>
  <c r="AF142" i="27" s="1"/>
  <c r="AE153" i="27"/>
  <c r="AE158" i="27" s="1"/>
  <c r="M26" i="23" s="1"/>
  <c r="AD154" i="27"/>
  <c r="AF154" i="27" s="1"/>
  <c r="AE160" i="27"/>
  <c r="AE168" i="27" s="1"/>
  <c r="M27" i="23" s="1"/>
  <c r="Z28" i="51" s="1"/>
  <c r="R28" i="51" s="1"/>
  <c r="AD161" i="27"/>
  <c r="AF161" i="27" s="1"/>
  <c r="AD165" i="27"/>
  <c r="AF165" i="27" s="1"/>
  <c r="AD13" i="27"/>
  <c r="AF13" i="27" s="1"/>
  <c r="AD23" i="27"/>
  <c r="AF23" i="27" s="1"/>
  <c r="AE29" i="27"/>
  <c r="AE31" i="27" s="1"/>
  <c r="M9" i="23" s="1"/>
  <c r="Z10" i="51" s="1"/>
  <c r="AD30" i="27"/>
  <c r="AF30" i="27" s="1"/>
  <c r="AD42" i="27"/>
  <c r="L11" i="23" s="1"/>
  <c r="Y12" i="51" s="1"/>
  <c r="Q12" i="51" s="1"/>
  <c r="AF45" i="27"/>
  <c r="AD52" i="27"/>
  <c r="AF52" i="27" s="1"/>
  <c r="AD56" i="27"/>
  <c r="AF56" i="27" s="1"/>
  <c r="AE62" i="27"/>
  <c r="AE71" i="27" s="1"/>
  <c r="M14" i="23" s="1"/>
  <c r="Z15" i="51" s="1"/>
  <c r="R15" i="51" s="1"/>
  <c r="AD63" i="27"/>
  <c r="AF63" i="27" s="1"/>
  <c r="AD67" i="27"/>
  <c r="AF67" i="27" s="1"/>
  <c r="AE73" i="27"/>
  <c r="AE82" i="27" s="1"/>
  <c r="M15" i="23" s="1"/>
  <c r="Z16" i="51" s="1"/>
  <c r="R16" i="51" s="1"/>
  <c r="AD74" i="27"/>
  <c r="AF74" i="27" s="1"/>
  <c r="AD78" i="27"/>
  <c r="AF78" i="27" s="1"/>
  <c r="AE84" i="27"/>
  <c r="AE88" i="27" s="1"/>
  <c r="M16" i="23" s="1"/>
  <c r="Z17" i="51" s="1"/>
  <c r="R17" i="51" s="1"/>
  <c r="AD85" i="27"/>
  <c r="AF85" i="27" s="1"/>
  <c r="AD92" i="27"/>
  <c r="AF92" i="27" s="1"/>
  <c r="AD96" i="27"/>
  <c r="AF96" i="27" s="1"/>
  <c r="AD103" i="27"/>
  <c r="AF103" i="27" s="1"/>
  <c r="X105" i="27"/>
  <c r="AD110" i="27"/>
  <c r="AF110" i="27" s="1"/>
  <c r="AE116" i="27"/>
  <c r="AD117" i="27"/>
  <c r="AF117" i="27" s="1"/>
  <c r="AD127" i="27"/>
  <c r="AF127" i="27" s="1"/>
  <c r="AE133" i="27"/>
  <c r="AE137" i="27" s="1"/>
  <c r="M23" i="23" s="1"/>
  <c r="Z24" i="51" s="1"/>
  <c r="R24" i="51" s="1"/>
  <c r="AD134" i="27"/>
  <c r="AF134" i="27" s="1"/>
  <c r="AE140" i="27"/>
  <c r="AE146" i="27" s="1"/>
  <c r="M24" i="23" s="1"/>
  <c r="Z25" i="51" s="1"/>
  <c r="R25" i="51" s="1"/>
  <c r="AD141" i="27"/>
  <c r="AF141" i="27" s="1"/>
  <c r="AD145" i="27"/>
  <c r="AF145" i="27" s="1"/>
  <c r="AE149" i="27"/>
  <c r="AF149" i="27" s="1"/>
  <c r="AD150" i="27"/>
  <c r="AF150" i="27" s="1"/>
  <c r="AD153" i="27"/>
  <c r="AD157" i="27"/>
  <c r="AF157" i="27" s="1"/>
  <c r="AD160" i="27"/>
  <c r="AD164" i="27"/>
  <c r="AF164" i="27" s="1"/>
  <c r="AE21" i="27"/>
  <c r="AE27" i="27" s="1"/>
  <c r="M8" i="23" s="1"/>
  <c r="AD29" i="27"/>
  <c r="AE50" i="27"/>
  <c r="AE60" i="27" s="1"/>
  <c r="M13" i="23" s="1"/>
  <c r="Z14" i="51" s="1"/>
  <c r="R14" i="51" s="1"/>
  <c r="AD62" i="27"/>
  <c r="AD73" i="27"/>
  <c r="AE90" i="27"/>
  <c r="AE100" i="27" s="1"/>
  <c r="M17" i="23" s="1"/>
  <c r="Z18" i="51" s="1"/>
  <c r="R18" i="51" s="1"/>
  <c r="AE125" i="27"/>
  <c r="AE131" i="27" s="1"/>
  <c r="M22" i="23" s="1"/>
  <c r="Z23" i="51" s="1"/>
  <c r="R23" i="51" s="1"/>
  <c r="X146" i="27"/>
  <c r="AD21" i="27"/>
  <c r="AD50" i="27"/>
  <c r="AD90" i="27"/>
  <c r="AD125" i="27"/>
  <c r="AJ35" i="22"/>
  <c r="AJ36" i="22"/>
  <c r="AJ37" i="22"/>
  <c r="AJ38" i="22"/>
  <c r="AJ39" i="22"/>
  <c r="AJ40" i="22"/>
  <c r="AJ41" i="22"/>
  <c r="AJ34" i="22"/>
  <c r="AJ28" i="22"/>
  <c r="AK24" i="22" s="1"/>
  <c r="AJ14" i="22"/>
  <c r="AK14" i="22" s="1"/>
  <c r="AJ38" i="21"/>
  <c r="AJ39" i="21"/>
  <c r="AJ40" i="21"/>
  <c r="AJ41" i="21"/>
  <c r="AJ42" i="21"/>
  <c r="AJ43" i="21"/>
  <c r="AJ44" i="21"/>
  <c r="AJ37" i="21"/>
  <c r="AJ13" i="21"/>
  <c r="AK6" i="21" s="1"/>
  <c r="AJ29" i="21"/>
  <c r="AK23" i="21" s="1"/>
  <c r="AH35" i="22"/>
  <c r="AH36" i="22"/>
  <c r="AH37" i="22"/>
  <c r="AH38" i="22"/>
  <c r="AH39" i="22"/>
  <c r="AH40" i="22"/>
  <c r="AH41" i="22"/>
  <c r="AH34" i="22"/>
  <c r="AH38" i="21"/>
  <c r="AH39" i="21"/>
  <c r="AH40" i="21"/>
  <c r="AH41" i="21"/>
  <c r="AH42" i="21"/>
  <c r="AH43" i="21"/>
  <c r="AH44" i="21"/>
  <c r="AH37" i="21"/>
  <c r="Y365" i="57" l="1"/>
  <c r="Z27" i="51"/>
  <c r="R27" i="51" s="1"/>
  <c r="M84" i="23"/>
  <c r="J303" i="32"/>
  <c r="Q84" i="23"/>
  <c r="J239" i="32"/>
  <c r="AT400" i="30"/>
  <c r="N169" i="27"/>
  <c r="M399" i="40" s="1"/>
  <c r="AE14" i="27"/>
  <c r="M6" i="23" s="1"/>
  <c r="AD14" i="27"/>
  <c r="J127" i="32"/>
  <c r="V66" i="23"/>
  <c r="X8" i="39"/>
  <c r="V74" i="23"/>
  <c r="X16" i="39"/>
  <c r="U74" i="23"/>
  <c r="W16" i="39"/>
  <c r="V73" i="23"/>
  <c r="X15" i="39"/>
  <c r="U73" i="23"/>
  <c r="W15" i="39"/>
  <c r="U70" i="23"/>
  <c r="W12" i="39"/>
  <c r="V70" i="23"/>
  <c r="X12" i="39"/>
  <c r="V65" i="23"/>
  <c r="X7" i="39"/>
  <c r="Y366" i="57"/>
  <c r="Y363" i="57"/>
  <c r="Y364" i="57"/>
  <c r="Y361" i="57"/>
  <c r="J335" i="32"/>
  <c r="J175" i="32"/>
  <c r="AK11" i="21"/>
  <c r="J63" i="32"/>
  <c r="R12" i="51"/>
  <c r="R73" i="51" s="1"/>
  <c r="J351" i="32"/>
  <c r="W169" i="27"/>
  <c r="V399" i="40" s="1"/>
  <c r="X169" i="27"/>
  <c r="E169" i="27"/>
  <c r="D399" i="40" s="1"/>
  <c r="H169" i="27"/>
  <c r="G399" i="40" s="1"/>
  <c r="K169" i="27"/>
  <c r="J399" i="40" s="1"/>
  <c r="Y169" i="27"/>
  <c r="T7" i="23"/>
  <c r="R10" i="51"/>
  <c r="U28" i="23"/>
  <c r="W28" i="39" s="1"/>
  <c r="BD129" i="7"/>
  <c r="BY145" i="7"/>
  <c r="Z9" i="51"/>
  <c r="R9" i="51" s="1"/>
  <c r="X73" i="51"/>
  <c r="Z31" i="27"/>
  <c r="V28" i="23"/>
  <c r="X28" i="39" s="1"/>
  <c r="Z75" i="51"/>
  <c r="R75" i="51"/>
  <c r="S16" i="23"/>
  <c r="S74" i="23" s="1"/>
  <c r="S15" i="23"/>
  <c r="S73" i="23" s="1"/>
  <c r="AN84" i="38"/>
  <c r="AF73" i="27"/>
  <c r="AF82" i="27" s="1"/>
  <c r="N15" i="23" s="1"/>
  <c r="T15" i="23" s="1"/>
  <c r="Y73" i="51"/>
  <c r="Q73" i="51"/>
  <c r="BV209" i="7"/>
  <c r="Z73" i="51"/>
  <c r="P28" i="23"/>
  <c r="Z105" i="27"/>
  <c r="S18" i="23"/>
  <c r="S76" i="23" s="1"/>
  <c r="M76" i="23"/>
  <c r="AF62" i="27"/>
  <c r="AF71" i="27" s="1"/>
  <c r="N14" i="23" s="1"/>
  <c r="T14" i="23" s="1"/>
  <c r="Z76" i="51"/>
  <c r="R76" i="51"/>
  <c r="BY289" i="7"/>
  <c r="BM49" i="7"/>
  <c r="BV289" i="7"/>
  <c r="BY97" i="7"/>
  <c r="BY177" i="7"/>
  <c r="BV33" i="7"/>
  <c r="BS97" i="7"/>
  <c r="BD49" i="7"/>
  <c r="BV161" i="7"/>
  <c r="BD113" i="7"/>
  <c r="BJ161" i="7"/>
  <c r="BS225" i="7"/>
  <c r="BG241" i="7"/>
  <c r="BJ17" i="7"/>
  <c r="BG65" i="7"/>
  <c r="BS33" i="7"/>
  <c r="BD65" i="7"/>
  <c r="BJ33" i="7"/>
  <c r="BS113" i="7"/>
  <c r="BJ97" i="7"/>
  <c r="BV177" i="7"/>
  <c r="BP193" i="7"/>
  <c r="BV257" i="7"/>
  <c r="BY273" i="7"/>
  <c r="BG321" i="7"/>
  <c r="BV81" i="7"/>
  <c r="BG33" i="7"/>
  <c r="BS65" i="7"/>
  <c r="BD33" i="7"/>
  <c r="BD97" i="7"/>
  <c r="BD161" i="7"/>
  <c r="BG113" i="7"/>
  <c r="BY49" i="7"/>
  <c r="BY33" i="7"/>
  <c r="BY113" i="7"/>
  <c r="BV17" i="7"/>
  <c r="BV65" i="7"/>
  <c r="BM65" i="7"/>
  <c r="BD17" i="7"/>
  <c r="BD81" i="7"/>
  <c r="BP177" i="7"/>
  <c r="BD145" i="7"/>
  <c r="BM113" i="7"/>
  <c r="BS129" i="7"/>
  <c r="BJ129" i="7"/>
  <c r="BM129" i="7"/>
  <c r="BV193" i="7"/>
  <c r="BV225" i="7"/>
  <c r="BD225" i="7"/>
  <c r="BV241" i="7"/>
  <c r="BV273" i="7"/>
  <c r="BY353" i="7"/>
  <c r="BP257" i="7"/>
  <c r="BG289" i="7"/>
  <c r="BG353" i="7"/>
  <c r="BJ65" i="7"/>
  <c r="BG97" i="7"/>
  <c r="BS17" i="7"/>
  <c r="BS49" i="7"/>
  <c r="BS81" i="7"/>
  <c r="BY305" i="7"/>
  <c r="BG17" i="7"/>
  <c r="BG49" i="7"/>
  <c r="BG81" i="7"/>
  <c r="BM33" i="7"/>
  <c r="BY65" i="7"/>
  <c r="BP17" i="7"/>
  <c r="BP49" i="7"/>
  <c r="BP81" i="7"/>
  <c r="BP113" i="7"/>
  <c r="BP145" i="7"/>
  <c r="BY257" i="7"/>
  <c r="BY129" i="7"/>
  <c r="BY161" i="7"/>
  <c r="BJ49" i="7"/>
  <c r="BV49" i="7"/>
  <c r="BJ81" i="7"/>
  <c r="BM17" i="7"/>
  <c r="BM81" i="7"/>
  <c r="BY81" i="7"/>
  <c r="BP33" i="7"/>
  <c r="BP65" i="7"/>
  <c r="BG129" i="7"/>
  <c r="BS161" i="7"/>
  <c r="BJ145" i="7"/>
  <c r="BM177" i="7"/>
  <c r="BP97" i="7"/>
  <c r="BP129" i="7"/>
  <c r="BP161" i="7"/>
  <c r="BG145" i="7"/>
  <c r="BM145" i="7"/>
  <c r="BY225" i="7"/>
  <c r="BY241" i="7"/>
  <c r="BG161" i="7"/>
  <c r="BV113" i="7"/>
  <c r="BV145" i="7"/>
  <c r="BM97" i="7"/>
  <c r="BJ177" i="7"/>
  <c r="BJ193" i="7"/>
  <c r="BJ209" i="7"/>
  <c r="BJ225" i="7"/>
  <c r="BM241" i="7"/>
  <c r="BD209" i="7"/>
  <c r="BG225" i="7"/>
  <c r="BJ241" i="7"/>
  <c r="BJ257" i="7"/>
  <c r="BJ273" i="7"/>
  <c r="BJ289" i="7"/>
  <c r="BY337" i="7"/>
  <c r="BM273" i="7"/>
  <c r="BM289" i="7"/>
  <c r="BP273" i="7"/>
  <c r="BS241" i="7"/>
  <c r="BS289" i="7"/>
  <c r="BS321" i="7"/>
  <c r="BS353" i="7"/>
  <c r="S23" i="23"/>
  <c r="S81" i="23" s="1"/>
  <c r="M81" i="23"/>
  <c r="S26" i="23"/>
  <c r="S84" i="23" s="1"/>
  <c r="U404" i="30"/>
  <c r="S17" i="23"/>
  <c r="S75" i="23" s="1"/>
  <c r="M75" i="23"/>
  <c r="S13" i="23"/>
  <c r="S71" i="23" s="1"/>
  <c r="M71" i="23"/>
  <c r="S14" i="23"/>
  <c r="S72" i="23" s="1"/>
  <c r="M72" i="23"/>
  <c r="S22" i="23"/>
  <c r="S80" i="23" s="1"/>
  <c r="M80" i="23"/>
  <c r="AA370" i="7"/>
  <c r="K171" i="30"/>
  <c r="S27" i="23"/>
  <c r="S85" i="23" s="1"/>
  <c r="M85" i="23"/>
  <c r="S19" i="23"/>
  <c r="S77" i="23" s="1"/>
  <c r="M77" i="23"/>
  <c r="S11" i="23"/>
  <c r="S69" i="23" s="1"/>
  <c r="M69" i="23"/>
  <c r="R11" i="23"/>
  <c r="R69" i="23" s="1"/>
  <c r="L69" i="23"/>
  <c r="S9" i="23"/>
  <c r="S67" i="23" s="1"/>
  <c r="M67" i="23"/>
  <c r="S24" i="23"/>
  <c r="S82" i="23" s="1"/>
  <c r="M82" i="23"/>
  <c r="W8" i="23"/>
  <c r="S8" i="23"/>
  <c r="S66" i="23" s="1"/>
  <c r="M66" i="23"/>
  <c r="N395" i="30"/>
  <c r="U395" i="30" s="1"/>
  <c r="N171" i="30"/>
  <c r="S21" i="23"/>
  <c r="S79" i="23" s="1"/>
  <c r="M79" i="23"/>
  <c r="H407" i="30"/>
  <c r="H415" i="30" s="1"/>
  <c r="H171" i="30"/>
  <c r="E407" i="30"/>
  <c r="E415" i="30" s="1"/>
  <c r="E171" i="30"/>
  <c r="Q407" i="30"/>
  <c r="U407" i="30" s="1"/>
  <c r="Q171" i="30"/>
  <c r="U413" i="30"/>
  <c r="U411" i="30"/>
  <c r="U406" i="30"/>
  <c r="AO84" i="38"/>
  <c r="AM84" i="38"/>
  <c r="BM305" i="7"/>
  <c r="BD177" i="7"/>
  <c r="BP225" i="7"/>
  <c r="BS193" i="7"/>
  <c r="BG257" i="7"/>
  <c r="BG305" i="7"/>
  <c r="BD305" i="7"/>
  <c r="BD337" i="7"/>
  <c r="BV97" i="7"/>
  <c r="BM193" i="7"/>
  <c r="BM225" i="7"/>
  <c r="BD257" i="7"/>
  <c r="BJ305" i="7"/>
  <c r="BJ337" i="7"/>
  <c r="BM321" i="7"/>
  <c r="BD193" i="7"/>
  <c r="BS177" i="7"/>
  <c r="BS209" i="7"/>
  <c r="BG273" i="7"/>
  <c r="BG337" i="7"/>
  <c r="BD321" i="7"/>
  <c r="BD353" i="7"/>
  <c r="BV129" i="7"/>
  <c r="BM209" i="7"/>
  <c r="BD241" i="7"/>
  <c r="BD289" i="7"/>
  <c r="BJ321" i="7"/>
  <c r="BJ353" i="7"/>
  <c r="BM353" i="7"/>
  <c r="AA161" i="7"/>
  <c r="BS145" i="7"/>
  <c r="BP209" i="7"/>
  <c r="BG177" i="7"/>
  <c r="BG193" i="7"/>
  <c r="BG209" i="7"/>
  <c r="BY321" i="7"/>
  <c r="BS257" i="7"/>
  <c r="BS273" i="7"/>
  <c r="BS305" i="7"/>
  <c r="BS337" i="7"/>
  <c r="BP305" i="7"/>
  <c r="BP321" i="7"/>
  <c r="BP337" i="7"/>
  <c r="BP353" i="7"/>
  <c r="BJ113" i="7"/>
  <c r="BM161" i="7"/>
  <c r="BY193" i="7"/>
  <c r="BY209" i="7"/>
  <c r="BM257" i="7"/>
  <c r="BP241" i="7"/>
  <c r="BD273" i="7"/>
  <c r="BP289" i="7"/>
  <c r="BV305" i="7"/>
  <c r="BV321" i="7"/>
  <c r="BV337" i="7"/>
  <c r="BV353" i="7"/>
  <c r="BM337" i="7"/>
  <c r="U57" i="39"/>
  <c r="T10" i="23"/>
  <c r="J111" i="32"/>
  <c r="U399" i="30"/>
  <c r="V399" i="30"/>
  <c r="M74" i="23"/>
  <c r="Q28" i="23"/>
  <c r="M73" i="23"/>
  <c r="R68" i="23"/>
  <c r="S68" i="23"/>
  <c r="AF114" i="27"/>
  <c r="AD118" i="27"/>
  <c r="L20" i="23" s="1"/>
  <c r="Y21" i="51" s="1"/>
  <c r="Q21" i="51" s="1"/>
  <c r="U409" i="30"/>
  <c r="U401" i="30"/>
  <c r="AR289" i="7"/>
  <c r="AU289" i="7"/>
  <c r="AX289" i="7"/>
  <c r="AO289" i="7"/>
  <c r="AL305" i="7"/>
  <c r="AX337" i="7"/>
  <c r="AO305" i="7"/>
  <c r="AO337" i="7"/>
  <c r="AF289" i="7"/>
  <c r="AX305" i="7"/>
  <c r="AL337" i="7"/>
  <c r="AI289" i="7"/>
  <c r="AI305" i="7"/>
  <c r="AU305" i="7"/>
  <c r="AI337" i="7"/>
  <c r="AU337" i="7"/>
  <c r="BA305" i="7"/>
  <c r="AL289" i="7"/>
  <c r="AF337" i="7"/>
  <c r="BA337" i="7"/>
  <c r="AR305" i="7"/>
  <c r="AR337" i="7"/>
  <c r="AF305" i="7"/>
  <c r="BA289" i="7"/>
  <c r="AU405" i="30"/>
  <c r="AU406" i="30" s="1"/>
  <c r="AU399" i="30"/>
  <c r="Z118" i="27"/>
  <c r="AK7" i="21"/>
  <c r="AF125" i="27"/>
  <c r="AF131" i="27" s="1"/>
  <c r="N22" i="23" s="1"/>
  <c r="T22" i="23" s="1"/>
  <c r="AF50" i="27"/>
  <c r="AF60" i="27" s="1"/>
  <c r="N13" i="23" s="1"/>
  <c r="T13" i="23" s="1"/>
  <c r="AD60" i="27"/>
  <c r="L13" i="23" s="1"/>
  <c r="Y14" i="51" s="1"/>
  <c r="Q14" i="51" s="1"/>
  <c r="Z387" i="30"/>
  <c r="V387" i="30" s="1"/>
  <c r="P384" i="31"/>
  <c r="Q384" i="31" s="1"/>
  <c r="U403" i="30"/>
  <c r="K415" i="30"/>
  <c r="U393" i="30"/>
  <c r="U402" i="30"/>
  <c r="U405" i="30"/>
  <c r="U397" i="30"/>
  <c r="U410" i="30"/>
  <c r="AE118" i="27"/>
  <c r="M20" i="23" s="1"/>
  <c r="Z21" i="51" s="1"/>
  <c r="R21" i="51" s="1"/>
  <c r="U387" i="30"/>
  <c r="AS401" i="30"/>
  <c r="AS400" i="30" s="1"/>
  <c r="J31" i="32"/>
  <c r="AF21" i="27"/>
  <c r="AF27" i="27" s="1"/>
  <c r="N8" i="23" s="1"/>
  <c r="T8" i="23" s="1"/>
  <c r="AF120" i="27"/>
  <c r="AF123" i="27" s="1"/>
  <c r="N21" i="23" s="1"/>
  <c r="T21" i="23" s="1"/>
  <c r="AF44" i="27"/>
  <c r="AF48" i="27" s="1"/>
  <c r="N12" i="23" s="1"/>
  <c r="T12" i="23" s="1"/>
  <c r="AF10" i="27"/>
  <c r="L6" i="23"/>
  <c r="Y7" i="51" s="1"/>
  <c r="Q7" i="51" s="1"/>
  <c r="AF29" i="27"/>
  <c r="AF31" i="27" s="1"/>
  <c r="N9" i="23" s="1"/>
  <c r="T9" i="23" s="1"/>
  <c r="T387" i="30"/>
  <c r="AU401" i="30" s="1"/>
  <c r="AK24" i="21"/>
  <c r="AF160" i="27"/>
  <c r="AF168" i="27" s="1"/>
  <c r="N27" i="23" s="1"/>
  <c r="T27" i="23" s="1"/>
  <c r="J95" i="32"/>
  <c r="AF116" i="27"/>
  <c r="AF84" i="27"/>
  <c r="AF88" i="27" s="1"/>
  <c r="N16" i="23" s="1"/>
  <c r="T16" i="23" s="1"/>
  <c r="I177" i="7"/>
  <c r="F177" i="7"/>
  <c r="X305" i="7"/>
  <c r="Z146" i="27"/>
  <c r="AF42" i="27"/>
  <c r="N11" i="23" s="1"/>
  <c r="T11" i="23" s="1"/>
  <c r="J255" i="32"/>
  <c r="L305" i="7"/>
  <c r="R177" i="7"/>
  <c r="I241" i="7"/>
  <c r="R17" i="7"/>
  <c r="U17" i="7"/>
  <c r="O129" i="7"/>
  <c r="O145" i="7"/>
  <c r="O161" i="7"/>
  <c r="R113" i="7"/>
  <c r="R145" i="7"/>
  <c r="F161" i="7"/>
  <c r="O177" i="7"/>
  <c r="I193" i="7"/>
  <c r="AA193" i="7"/>
  <c r="F193" i="7"/>
  <c r="L241" i="7"/>
  <c r="F337" i="7"/>
  <c r="L337" i="7"/>
  <c r="O17" i="7"/>
  <c r="X17" i="7"/>
  <c r="X113" i="7"/>
  <c r="X129" i="7"/>
  <c r="X145" i="7"/>
  <c r="X161" i="7"/>
  <c r="F113" i="7"/>
  <c r="I113" i="7"/>
  <c r="I129" i="7"/>
  <c r="I145" i="7"/>
  <c r="I161" i="7"/>
  <c r="U177" i="7"/>
  <c r="X193" i="7"/>
  <c r="F241" i="7"/>
  <c r="U305" i="7"/>
  <c r="F305" i="7"/>
  <c r="U337" i="7"/>
  <c r="F17" i="7"/>
  <c r="AA17" i="7"/>
  <c r="R129" i="7"/>
  <c r="R161" i="7"/>
  <c r="X177" i="7"/>
  <c r="F129" i="7"/>
  <c r="L193" i="7"/>
  <c r="U193" i="7"/>
  <c r="U241" i="7"/>
  <c r="R193" i="7"/>
  <c r="X241" i="7"/>
  <c r="R337" i="7"/>
  <c r="O337" i="7"/>
  <c r="X337" i="7"/>
  <c r="L17" i="7"/>
  <c r="L129" i="7"/>
  <c r="L145" i="7"/>
  <c r="L161" i="7"/>
  <c r="L177" i="7"/>
  <c r="F145" i="7"/>
  <c r="U113" i="7"/>
  <c r="U129" i="7"/>
  <c r="U145" i="7"/>
  <c r="U161" i="7"/>
  <c r="O193" i="7"/>
  <c r="R241" i="7"/>
  <c r="O241" i="7"/>
  <c r="I305" i="7"/>
  <c r="R305" i="7"/>
  <c r="I337" i="7"/>
  <c r="AA337" i="7"/>
  <c r="AA113" i="7"/>
  <c r="CA112" i="7"/>
  <c r="AA177" i="7"/>
  <c r="CA176" i="7"/>
  <c r="CA48" i="7"/>
  <c r="AA241" i="7"/>
  <c r="CA240" i="7"/>
  <c r="CA32" i="7"/>
  <c r="CA80" i="7"/>
  <c r="CA96" i="7"/>
  <c r="CA160" i="7"/>
  <c r="CA64" i="7"/>
  <c r="CA320" i="7"/>
  <c r="AA145" i="7"/>
  <c r="CA144" i="7"/>
  <c r="AA305" i="7"/>
  <c r="CA304" i="7"/>
  <c r="CA16" i="7"/>
  <c r="CA257" i="7" s="1"/>
  <c r="AA129" i="7"/>
  <c r="CA128" i="7"/>
  <c r="J223" i="32"/>
  <c r="AJ45" i="21"/>
  <c r="AK45" i="21" s="1"/>
  <c r="AK28" i="21"/>
  <c r="AF105" i="27"/>
  <c r="N18" i="23" s="1"/>
  <c r="T18" i="23" s="1"/>
  <c r="J319" i="32"/>
  <c r="J287" i="32"/>
  <c r="J271" i="32"/>
  <c r="J207" i="32"/>
  <c r="J191" i="32"/>
  <c r="J159" i="32"/>
  <c r="J143" i="32"/>
  <c r="AF133" i="27"/>
  <c r="AF137" i="27" s="1"/>
  <c r="N23" i="23" s="1"/>
  <c r="T23" i="23" s="1"/>
  <c r="J47" i="32"/>
  <c r="AD123" i="27"/>
  <c r="L21" i="23" s="1"/>
  <c r="Y22" i="51" s="1"/>
  <c r="Q22" i="51" s="1"/>
  <c r="AD71" i="27"/>
  <c r="L14" i="23" s="1"/>
  <c r="Y15" i="51" s="1"/>
  <c r="Q15" i="51" s="1"/>
  <c r="AF153" i="27"/>
  <c r="AF158" i="27" s="1"/>
  <c r="N26" i="23" s="1"/>
  <c r="T26" i="23" s="1"/>
  <c r="AD158" i="27"/>
  <c r="L26" i="23" s="1"/>
  <c r="AD82" i="27"/>
  <c r="L15" i="23" s="1"/>
  <c r="Y16" i="51" s="1"/>
  <c r="Q16" i="51" s="1"/>
  <c r="Z168" i="27"/>
  <c r="AF140" i="27"/>
  <c r="AF146" i="27" s="1"/>
  <c r="N24" i="23" s="1"/>
  <c r="T24" i="23" s="1"/>
  <c r="AE151" i="27"/>
  <c r="M25" i="23" s="1"/>
  <c r="Z26" i="51" s="1"/>
  <c r="R26" i="51" s="1"/>
  <c r="AD146" i="27"/>
  <c r="L24" i="23" s="1"/>
  <c r="Y25" i="51" s="1"/>
  <c r="Q25" i="51" s="1"/>
  <c r="AF151" i="27"/>
  <c r="N25" i="23" s="1"/>
  <c r="T25" i="23" s="1"/>
  <c r="AD105" i="27"/>
  <c r="L18" i="23" s="1"/>
  <c r="Y19" i="51" s="1"/>
  <c r="Q19" i="51" s="1"/>
  <c r="AD100" i="27"/>
  <c r="L17" i="23" s="1"/>
  <c r="Y18" i="51" s="1"/>
  <c r="Q18" i="51" s="1"/>
  <c r="AF90" i="27"/>
  <c r="AF100" i="27" s="1"/>
  <c r="N17" i="23" s="1"/>
  <c r="T17" i="23" s="1"/>
  <c r="AD31" i="27"/>
  <c r="L9" i="23" s="1"/>
  <c r="Y10" i="51" s="1"/>
  <c r="Q10" i="51" s="1"/>
  <c r="AD168" i="27"/>
  <c r="L27" i="23" s="1"/>
  <c r="Y28" i="51" s="1"/>
  <c r="Q28" i="51" s="1"/>
  <c r="Z71" i="27"/>
  <c r="AD151" i="27"/>
  <c r="L25" i="23" s="1"/>
  <c r="Y26" i="51" s="1"/>
  <c r="Q26" i="51" s="1"/>
  <c r="AD131" i="27"/>
  <c r="L22" i="23" s="1"/>
  <c r="Y23" i="51" s="1"/>
  <c r="Q23" i="51" s="1"/>
  <c r="AD112" i="27"/>
  <c r="L19" i="23" s="1"/>
  <c r="Y20" i="51" s="1"/>
  <c r="Q20" i="51" s="1"/>
  <c r="AF107" i="27"/>
  <c r="AF112" i="27" s="1"/>
  <c r="N19" i="23" s="1"/>
  <c r="T19" i="23" s="1"/>
  <c r="AD88" i="27"/>
  <c r="L16" i="23" s="1"/>
  <c r="Y17" i="51" s="1"/>
  <c r="Q17" i="51" s="1"/>
  <c r="AD137" i="27"/>
  <c r="L23" i="23" s="1"/>
  <c r="Y24" i="51" s="1"/>
  <c r="Q24" i="51" s="1"/>
  <c r="AD27" i="27"/>
  <c r="L8" i="23" s="1"/>
  <c r="Y9" i="51" s="1"/>
  <c r="Q9" i="51" s="1"/>
  <c r="AJ42" i="22"/>
  <c r="AK42" i="22" s="1"/>
  <c r="AK28" i="22"/>
  <c r="AK13" i="22"/>
  <c r="AK9" i="22"/>
  <c r="AK6" i="22"/>
  <c r="AK10" i="22"/>
  <c r="AK11" i="22"/>
  <c r="AK7" i="22"/>
  <c r="AK12" i="22"/>
  <c r="AK8" i="22"/>
  <c r="AK12" i="21"/>
  <c r="AK8" i="21"/>
  <c r="AK29" i="21"/>
  <c r="AK25" i="21"/>
  <c r="AK13" i="21"/>
  <c r="AK9" i="21"/>
  <c r="AK21" i="21"/>
  <c r="AK26" i="21"/>
  <c r="AK22" i="21"/>
  <c r="AK5" i="21"/>
  <c r="AK10" i="21"/>
  <c r="AK27" i="21"/>
  <c r="AK23" i="22"/>
  <c r="AK27" i="22"/>
  <c r="AK25" i="22"/>
  <c r="AK21" i="22"/>
  <c r="AK26" i="22"/>
  <c r="AK22" i="22"/>
  <c r="AK20" i="22"/>
  <c r="Y367" i="57" l="1"/>
  <c r="CA370" i="7"/>
  <c r="CB362" i="7" s="1"/>
  <c r="AQ28" i="38"/>
  <c r="X399" i="40"/>
  <c r="AP28" i="38"/>
  <c r="W399" i="40"/>
  <c r="Y27" i="51"/>
  <c r="Q27" i="51" s="1"/>
  <c r="L84" i="23"/>
  <c r="N84" i="23" s="1"/>
  <c r="Z7" i="51"/>
  <c r="R7" i="51" s="1"/>
  <c r="M64" i="23"/>
  <c r="U86" i="23"/>
  <c r="S6" i="23"/>
  <c r="S64" i="23" s="1"/>
  <c r="AF14" i="27"/>
  <c r="N6" i="23" s="1"/>
  <c r="T6" i="23" s="1"/>
  <c r="V86" i="23"/>
  <c r="W28" i="23"/>
  <c r="Y28" i="39" s="1"/>
  <c r="Y8" i="39"/>
  <c r="Y368" i="57"/>
  <c r="Z169" i="27"/>
  <c r="N415" i="30"/>
  <c r="Y75" i="51"/>
  <c r="Q75" i="51"/>
  <c r="AK37" i="21"/>
  <c r="R15" i="23"/>
  <c r="R16" i="23"/>
  <c r="Z77" i="51"/>
  <c r="R77" i="51"/>
  <c r="R18" i="23"/>
  <c r="R76" i="23" s="1"/>
  <c r="L76" i="23"/>
  <c r="Y76" i="51"/>
  <c r="Q76" i="51"/>
  <c r="R23" i="23"/>
  <c r="R81" i="23" s="1"/>
  <c r="L81" i="23"/>
  <c r="R26" i="23"/>
  <c r="R84" i="23" s="1"/>
  <c r="T84" i="23" s="1"/>
  <c r="R6" i="23"/>
  <c r="R64" i="23" s="1"/>
  <c r="L64" i="23"/>
  <c r="R17" i="23"/>
  <c r="R75" i="23" s="1"/>
  <c r="L75" i="23"/>
  <c r="R13" i="23"/>
  <c r="R71" i="23" s="1"/>
  <c r="L71" i="23"/>
  <c r="R14" i="23"/>
  <c r="R72" i="23" s="1"/>
  <c r="L72" i="23"/>
  <c r="R22" i="23"/>
  <c r="R80" i="23" s="1"/>
  <c r="L80" i="23"/>
  <c r="S25" i="23"/>
  <c r="S83" i="23" s="1"/>
  <c r="M83" i="23"/>
  <c r="R25" i="23"/>
  <c r="R83" i="23" s="1"/>
  <c r="L83" i="23"/>
  <c r="R27" i="23"/>
  <c r="R85" i="23" s="1"/>
  <c r="L85" i="23"/>
  <c r="R19" i="23"/>
  <c r="R77" i="23" s="1"/>
  <c r="L77" i="23"/>
  <c r="R9" i="23"/>
  <c r="R67" i="23" s="1"/>
  <c r="L67" i="23"/>
  <c r="R24" i="23"/>
  <c r="R82" i="23" s="1"/>
  <c r="L82" i="23"/>
  <c r="R8" i="23"/>
  <c r="R66" i="23" s="1"/>
  <c r="L66" i="23"/>
  <c r="R21" i="23"/>
  <c r="R79" i="23" s="1"/>
  <c r="L79" i="23"/>
  <c r="S20" i="23"/>
  <c r="M78" i="23"/>
  <c r="M28" i="23"/>
  <c r="Z29" i="51" s="1"/>
  <c r="R20" i="23"/>
  <c r="R78" i="23" s="1"/>
  <c r="L78" i="23"/>
  <c r="Q415" i="30"/>
  <c r="L74" i="23"/>
  <c r="L73" i="23"/>
  <c r="L28" i="23"/>
  <c r="Y29" i="51" s="1"/>
  <c r="AF118" i="27"/>
  <c r="N20" i="23" s="1"/>
  <c r="T20" i="23" s="1"/>
  <c r="AU400" i="30"/>
  <c r="AA387" i="30"/>
  <c r="W387" i="30" s="1"/>
  <c r="AK41" i="21"/>
  <c r="AK42" i="21"/>
  <c r="AK38" i="21"/>
  <c r="BO177" i="7"/>
  <c r="CA17" i="7"/>
  <c r="BX289" i="7"/>
  <c r="BX337" i="7"/>
  <c r="BL193" i="7"/>
  <c r="BI225" i="7"/>
  <c r="BF145" i="7"/>
  <c r="BX113" i="7"/>
  <c r="BO145" i="7"/>
  <c r="BU65" i="7"/>
  <c r="BO97" i="7"/>
  <c r="CA337" i="7"/>
  <c r="BL289" i="7"/>
  <c r="BU321" i="7"/>
  <c r="BO241" i="7"/>
  <c r="BF161" i="7"/>
  <c r="BU161" i="7"/>
  <c r="BF49" i="7"/>
  <c r="BR81" i="7"/>
  <c r="BO81" i="7"/>
  <c r="BL337" i="7"/>
  <c r="BR337" i="7"/>
  <c r="BO289" i="7"/>
  <c r="BF209" i="7"/>
  <c r="BF97" i="7"/>
  <c r="BL145" i="7"/>
  <c r="BF17" i="7"/>
  <c r="BX81" i="7"/>
  <c r="BI353" i="7"/>
  <c r="BO353" i="7"/>
  <c r="BU273" i="7"/>
  <c r="CA289" i="7"/>
  <c r="BI257" i="7"/>
  <c r="BI209" i="7"/>
  <c r="BU177" i="7"/>
  <c r="BI113" i="7"/>
  <c r="BR33" i="7"/>
  <c r="BF81" i="7"/>
  <c r="BO65" i="7"/>
  <c r="BX353" i="7"/>
  <c r="BL321" i="7"/>
  <c r="BL241" i="7"/>
  <c r="BR161" i="7"/>
  <c r="BX193" i="7"/>
  <c r="BX129" i="7"/>
  <c r="BR49" i="7"/>
  <c r="BO161" i="7"/>
  <c r="BI81" i="7"/>
  <c r="BO17" i="7"/>
  <c r="BL33" i="7"/>
  <c r="BU353" i="7"/>
  <c r="BR305" i="7"/>
  <c r="BI273" i="7"/>
  <c r="BR241" i="7"/>
  <c r="BU209" i="7"/>
  <c r="BO193" i="7"/>
  <c r="BU113" i="7"/>
  <c r="BX17" i="7"/>
  <c r="BL353" i="7"/>
  <c r="BF353" i="7"/>
  <c r="BX209" i="7"/>
  <c r="BU225" i="7"/>
  <c r="BF113" i="7"/>
  <c r="BL161" i="7"/>
  <c r="BF65" i="7"/>
  <c r="BI33" i="7"/>
  <c r="BF289" i="7"/>
  <c r="BL209" i="7"/>
  <c r="BF241" i="7"/>
  <c r="BO209" i="7"/>
  <c r="BI129" i="7"/>
  <c r="BL17" i="7"/>
  <c r="BU17" i="7"/>
  <c r="BX257" i="7"/>
  <c r="BU305" i="7"/>
  <c r="BF337" i="7"/>
  <c r="BF273" i="7"/>
  <c r="BF193" i="7"/>
  <c r="BX145" i="7"/>
  <c r="BO113" i="7"/>
  <c r="BU33" i="7"/>
  <c r="BL65" i="7"/>
  <c r="BO321" i="7"/>
  <c r="BL257" i="7"/>
  <c r="CA273" i="7"/>
  <c r="BF257" i="7"/>
  <c r="BR97" i="7"/>
  <c r="BF225" i="7"/>
  <c r="BU129" i="7"/>
  <c r="BX49" i="7"/>
  <c r="BI17" i="7"/>
  <c r="BI305" i="7"/>
  <c r="BX225" i="7"/>
  <c r="BX241" i="7"/>
  <c r="BR129" i="7"/>
  <c r="BL113" i="7"/>
  <c r="BI65" i="7"/>
  <c r="BX33" i="7"/>
  <c r="BF305" i="7"/>
  <c r="BI321" i="7"/>
  <c r="BL225" i="7"/>
  <c r="BR257" i="7"/>
  <c r="BF129" i="7"/>
  <c r="BR225" i="7"/>
  <c r="BI145" i="7"/>
  <c r="BL49" i="7"/>
  <c r="BO33" i="7"/>
  <c r="BX273" i="7"/>
  <c r="BF321" i="7"/>
  <c r="BR353" i="7"/>
  <c r="BO273" i="7"/>
  <c r="BR209" i="7"/>
  <c r="BU241" i="7"/>
  <c r="BX161" i="7"/>
  <c r="BF33" i="7"/>
  <c r="BO129" i="7"/>
  <c r="BO49" i="7"/>
  <c r="BL81" i="7"/>
  <c r="BI337" i="7"/>
  <c r="BL273" i="7"/>
  <c r="BR289" i="7"/>
  <c r="BU289" i="7"/>
  <c r="BR113" i="7"/>
  <c r="BI193" i="7"/>
  <c r="BU145" i="7"/>
  <c r="BR17" i="7"/>
  <c r="BI49" i="7"/>
  <c r="BR321" i="7"/>
  <c r="BX321" i="7"/>
  <c r="BR273" i="7"/>
  <c r="BR193" i="7"/>
  <c r="BO225" i="7"/>
  <c r="BL129" i="7"/>
  <c r="BU81" i="7"/>
  <c r="BX65" i="7"/>
  <c r="BU337" i="7"/>
  <c r="BO337" i="7"/>
  <c r="BO257" i="7"/>
  <c r="BI289" i="7"/>
  <c r="BR145" i="7"/>
  <c r="BU193" i="7"/>
  <c r="BI161" i="7"/>
  <c r="BR65" i="7"/>
  <c r="BU49" i="7"/>
  <c r="BL305" i="7"/>
  <c r="CA209" i="7"/>
  <c r="BF177" i="7"/>
  <c r="BI97" i="7"/>
  <c r="BX177" i="7"/>
  <c r="BO305" i="7"/>
  <c r="BI177" i="7"/>
  <c r="BI241" i="7"/>
  <c r="CA305" i="7"/>
  <c r="CA321" i="7"/>
  <c r="BX97" i="7"/>
  <c r="CA65" i="7"/>
  <c r="CA97" i="7"/>
  <c r="CA353" i="7"/>
  <c r="CA33" i="7"/>
  <c r="CA49" i="7"/>
  <c r="CA113" i="7"/>
  <c r="CA225" i="7"/>
  <c r="BL177" i="7"/>
  <c r="BU257" i="7"/>
  <c r="CA193" i="7"/>
  <c r="CA129" i="7"/>
  <c r="BU97" i="7"/>
  <c r="CA145" i="7"/>
  <c r="BX305" i="7"/>
  <c r="BL97" i="7"/>
  <c r="CA161" i="7"/>
  <c r="CA81" i="7"/>
  <c r="BR177" i="7"/>
  <c r="CA241" i="7"/>
  <c r="CA177" i="7"/>
  <c r="AK34" i="22"/>
  <c r="AK39" i="22"/>
  <c r="AK44" i="21"/>
  <c r="AK39" i="21"/>
  <c r="AK40" i="21"/>
  <c r="AK35" i="22"/>
  <c r="AK37" i="22"/>
  <c r="AK43" i="21"/>
  <c r="AK40" i="22"/>
  <c r="AK36" i="22"/>
  <c r="AK38" i="22"/>
  <c r="AK41" i="22"/>
  <c r="AR28" i="38" l="1"/>
  <c r="Y399" i="40"/>
  <c r="M86" i="23"/>
  <c r="BV371" i="7"/>
  <c r="BJ371" i="7"/>
  <c r="BR371" i="7"/>
  <c r="BS371" i="7"/>
  <c r="CB366" i="7"/>
  <c r="BI371" i="7"/>
  <c r="BU371" i="7"/>
  <c r="BW371" i="7"/>
  <c r="BN371" i="7"/>
  <c r="BM371" i="7"/>
  <c r="CB363" i="7"/>
  <c r="BH371" i="7"/>
  <c r="CB367" i="7"/>
  <c r="CB364" i="7"/>
  <c r="BT371" i="7"/>
  <c r="CB369" i="7"/>
  <c r="CB370" i="7"/>
  <c r="BX371" i="7"/>
  <c r="BL371" i="7"/>
  <c r="CA371" i="7"/>
  <c r="BQ371" i="7"/>
  <c r="CB368" i="7"/>
  <c r="BO371" i="7"/>
  <c r="BF371" i="7"/>
  <c r="CB365" i="7"/>
  <c r="BK371" i="7"/>
  <c r="BG371" i="7"/>
  <c r="BP371" i="7"/>
  <c r="BZ371" i="7"/>
  <c r="BY371" i="7"/>
  <c r="Y77" i="51"/>
  <c r="Q77" i="51"/>
  <c r="S78" i="23"/>
  <c r="S86" i="23" s="1"/>
  <c r="S28" i="23"/>
  <c r="N28" i="23"/>
  <c r="L86" i="23"/>
  <c r="R74" i="23"/>
  <c r="T28" i="23"/>
  <c r="E351" i="47" s="1"/>
  <c r="R73" i="23"/>
  <c r="R28" i="23"/>
  <c r="U57" i="23"/>
  <c r="W57" i="39" s="1"/>
  <c r="D351" i="47" l="1"/>
  <c r="R86" i="23"/>
  <c r="B384" i="40"/>
  <c r="N26" i="52"/>
  <c r="Y11" i="52" s="1"/>
  <c r="M26" i="52"/>
  <c r="Y10" i="52" s="1"/>
  <c r="L26" i="52"/>
  <c r="Y9" i="52" s="1"/>
  <c r="K26" i="52"/>
  <c r="Y8" i="52" s="1"/>
  <c r="J26" i="52"/>
  <c r="Y7" i="52" s="1"/>
  <c r="H26" i="52"/>
  <c r="X11" i="52" s="1"/>
  <c r="G26" i="52"/>
  <c r="F26" i="52"/>
  <c r="X9" i="52" s="1"/>
  <c r="E26" i="52"/>
  <c r="X8" i="52" s="1"/>
  <c r="D26" i="52"/>
  <c r="Z6" i="52" s="1"/>
  <c r="T25" i="52"/>
  <c r="S25" i="52"/>
  <c r="R25" i="52"/>
  <c r="Q25" i="52"/>
  <c r="P25" i="52"/>
  <c r="O25" i="52"/>
  <c r="I25" i="52"/>
  <c r="T24" i="52"/>
  <c r="S24" i="52"/>
  <c r="R24" i="52"/>
  <c r="Q24" i="52"/>
  <c r="P24" i="52"/>
  <c r="O24" i="52"/>
  <c r="T23" i="52"/>
  <c r="S23" i="52"/>
  <c r="R23" i="52"/>
  <c r="Q23" i="52"/>
  <c r="P23" i="52"/>
  <c r="O23" i="52"/>
  <c r="I23" i="52"/>
  <c r="T22" i="52"/>
  <c r="S22" i="52"/>
  <c r="R22" i="52"/>
  <c r="Q22" i="52"/>
  <c r="P22" i="52"/>
  <c r="O22" i="52"/>
  <c r="I22" i="52"/>
  <c r="T21" i="52"/>
  <c r="S21" i="52"/>
  <c r="R21" i="52"/>
  <c r="Q21" i="52"/>
  <c r="P21" i="52"/>
  <c r="O21" i="52"/>
  <c r="I21" i="52"/>
  <c r="T20" i="52"/>
  <c r="S20" i="52"/>
  <c r="R20" i="52"/>
  <c r="Q20" i="52"/>
  <c r="P20" i="52"/>
  <c r="O20" i="52"/>
  <c r="I20" i="52"/>
  <c r="T19" i="52"/>
  <c r="S19" i="52"/>
  <c r="R19" i="52"/>
  <c r="Q19" i="52"/>
  <c r="P19" i="52"/>
  <c r="O19" i="52"/>
  <c r="T18" i="52"/>
  <c r="S18" i="52"/>
  <c r="R18" i="52"/>
  <c r="Q18" i="52"/>
  <c r="P18" i="52"/>
  <c r="O18" i="52"/>
  <c r="T17" i="52"/>
  <c r="S17" i="52"/>
  <c r="R17" i="52"/>
  <c r="Q17" i="52"/>
  <c r="P17" i="52"/>
  <c r="O17" i="52"/>
  <c r="T16" i="52"/>
  <c r="S16" i="52"/>
  <c r="R16" i="52"/>
  <c r="Q16" i="52"/>
  <c r="P16" i="52"/>
  <c r="O16" i="52"/>
  <c r="T15" i="52"/>
  <c r="S15" i="52"/>
  <c r="R15" i="52"/>
  <c r="Q15" i="52"/>
  <c r="P15" i="52"/>
  <c r="O15" i="52"/>
  <c r="T14" i="52"/>
  <c r="S14" i="52"/>
  <c r="R14" i="52"/>
  <c r="Q14" i="52"/>
  <c r="P14" i="52"/>
  <c r="O14" i="52"/>
  <c r="I14" i="52"/>
  <c r="T13" i="52"/>
  <c r="S13" i="52"/>
  <c r="R13" i="52"/>
  <c r="Q13" i="52"/>
  <c r="P13" i="52"/>
  <c r="O13" i="52"/>
  <c r="I13" i="52"/>
  <c r="T12" i="52"/>
  <c r="S12" i="52"/>
  <c r="R12" i="52"/>
  <c r="Q12" i="52"/>
  <c r="P12" i="52"/>
  <c r="O12" i="52"/>
  <c r="I12" i="52"/>
  <c r="T11" i="52"/>
  <c r="S11" i="52"/>
  <c r="R11" i="52"/>
  <c r="Q11" i="52"/>
  <c r="P11" i="52"/>
  <c r="O11" i="52"/>
  <c r="T10" i="52"/>
  <c r="S10" i="52"/>
  <c r="R10" i="52"/>
  <c r="Q10" i="52"/>
  <c r="P10" i="52"/>
  <c r="O10" i="52"/>
  <c r="I10" i="52"/>
  <c r="T9" i="52"/>
  <c r="S9" i="52"/>
  <c r="R9" i="52"/>
  <c r="Q9" i="52"/>
  <c r="P9" i="52"/>
  <c r="O9" i="52"/>
  <c r="I9" i="52"/>
  <c r="T8" i="52"/>
  <c r="S8" i="52"/>
  <c r="R8" i="52"/>
  <c r="Q8" i="52"/>
  <c r="P8" i="52"/>
  <c r="O8" i="52"/>
  <c r="I8" i="52"/>
  <c r="T7" i="52"/>
  <c r="S7" i="52"/>
  <c r="R7" i="52"/>
  <c r="Q7" i="52"/>
  <c r="P7" i="52"/>
  <c r="O7" i="52"/>
  <c r="I7" i="52"/>
  <c r="T6" i="52"/>
  <c r="S6" i="52"/>
  <c r="R6" i="52"/>
  <c r="Q6" i="52"/>
  <c r="P6" i="52"/>
  <c r="O6" i="52"/>
  <c r="I6" i="52"/>
  <c r="T5" i="52"/>
  <c r="S5" i="52"/>
  <c r="R5" i="52"/>
  <c r="Q5" i="52"/>
  <c r="P5" i="52"/>
  <c r="I5" i="52"/>
  <c r="T4" i="52"/>
  <c r="S4" i="52"/>
  <c r="R4" i="52"/>
  <c r="Q4" i="52"/>
  <c r="P4" i="52"/>
  <c r="O4" i="52"/>
  <c r="AN11" i="27"/>
  <c r="AO36" i="27"/>
  <c r="AQ36" i="27"/>
  <c r="AR36" i="27"/>
  <c r="AT36" i="27"/>
  <c r="AU36" i="27"/>
  <c r="AW36" i="27"/>
  <c r="AX36" i="27"/>
  <c r="BF36" i="27"/>
  <c r="BG36" i="27"/>
  <c r="AS36" i="27"/>
  <c r="BF17" i="27"/>
  <c r="BF75" i="27" s="1"/>
  <c r="BG17" i="27"/>
  <c r="BG75" i="27" s="1"/>
  <c r="BH17" i="27"/>
  <c r="BH75" i="27" s="1"/>
  <c r="BJ36" i="27" l="1"/>
  <c r="AN69" i="27"/>
  <c r="V90" i="51"/>
  <c r="G90" i="51"/>
  <c r="E90" i="51"/>
  <c r="T90" i="51"/>
  <c r="O26" i="52"/>
  <c r="Z11" i="52"/>
  <c r="S26" i="52"/>
  <c r="H90" i="51"/>
  <c r="AP36" i="27"/>
  <c r="U5" i="52"/>
  <c r="S90" i="51"/>
  <c r="U90" i="51"/>
  <c r="U14" i="52"/>
  <c r="U18" i="52"/>
  <c r="U22" i="52"/>
  <c r="I26" i="52"/>
  <c r="X7" i="52"/>
  <c r="Z7" i="52" s="1"/>
  <c r="Z9" i="52"/>
  <c r="Y12" i="52"/>
  <c r="X10" i="52"/>
  <c r="Z10" i="52" s="1"/>
  <c r="Z8" i="52"/>
  <c r="Q26" i="52"/>
  <c r="U8" i="52"/>
  <c r="U9" i="52"/>
  <c r="U16" i="52"/>
  <c r="U20" i="52"/>
  <c r="U24" i="52"/>
  <c r="P26" i="52"/>
  <c r="T26" i="52"/>
  <c r="U10" i="52"/>
  <c r="U11" i="52"/>
  <c r="U12" i="52"/>
  <c r="U17" i="52"/>
  <c r="U21" i="52"/>
  <c r="U25" i="52"/>
  <c r="R26" i="52"/>
  <c r="U6" i="52"/>
  <c r="U7" i="52"/>
  <c r="U13" i="52"/>
  <c r="U15" i="52"/>
  <c r="U19" i="52"/>
  <c r="U23" i="52"/>
  <c r="U4" i="52"/>
  <c r="AV36" i="27"/>
  <c r="F90" i="51"/>
  <c r="Z12" i="52" l="1"/>
  <c r="X12" i="52"/>
  <c r="U26" i="52"/>
  <c r="C351" i="47" l="1"/>
  <c r="W38" i="51" l="1"/>
  <c r="Q38" i="51" s="1"/>
  <c r="Q68" i="51" s="1"/>
  <c r="X38" i="51"/>
  <c r="R38" i="51" s="1"/>
  <c r="R68" i="51" s="1"/>
  <c r="W39" i="51"/>
  <c r="Q39" i="51" s="1"/>
  <c r="Q69" i="51" s="1"/>
  <c r="X39" i="51"/>
  <c r="R39" i="51" s="1"/>
  <c r="R69" i="51" s="1"/>
  <c r="W40" i="51"/>
  <c r="Q40" i="51" s="1"/>
  <c r="Q70" i="51" s="1"/>
  <c r="X40" i="51"/>
  <c r="R40" i="51" s="1"/>
  <c r="R70" i="51" s="1"/>
  <c r="W41" i="51"/>
  <c r="Q41" i="51" s="1"/>
  <c r="Q71" i="51" s="1"/>
  <c r="X41" i="51"/>
  <c r="R41" i="51" s="1"/>
  <c r="R71" i="51" s="1"/>
  <c r="W48" i="51"/>
  <c r="Q48" i="51" s="1"/>
  <c r="Q78" i="51" s="1"/>
  <c r="X48" i="51"/>
  <c r="R48" i="51" s="1"/>
  <c r="R78" i="51" s="1"/>
  <c r="W49" i="51"/>
  <c r="Q49" i="51" s="1"/>
  <c r="Q79" i="51" s="1"/>
  <c r="X49" i="51"/>
  <c r="R49" i="51" s="1"/>
  <c r="R79" i="51" s="1"/>
  <c r="W50" i="51"/>
  <c r="Q50" i="51" s="1"/>
  <c r="Q80" i="51" s="1"/>
  <c r="X50" i="51"/>
  <c r="R50" i="51" s="1"/>
  <c r="R80" i="51" s="1"/>
  <c r="W51" i="51"/>
  <c r="Q51" i="51" s="1"/>
  <c r="Q81" i="51" s="1"/>
  <c r="X51" i="51"/>
  <c r="R51" i="51" s="1"/>
  <c r="R81" i="51" s="1"/>
  <c r="W52" i="51"/>
  <c r="Q52" i="51" s="1"/>
  <c r="Q82" i="51" s="1"/>
  <c r="X52" i="51"/>
  <c r="R52" i="51" s="1"/>
  <c r="R82" i="51" s="1"/>
  <c r="W53" i="51"/>
  <c r="Q53" i="51" s="1"/>
  <c r="Q83" i="51" s="1"/>
  <c r="X53" i="51"/>
  <c r="R53" i="51" s="1"/>
  <c r="R83" i="51" s="1"/>
  <c r="W54" i="51"/>
  <c r="Q54" i="51" s="1"/>
  <c r="Q84" i="51" s="1"/>
  <c r="X54" i="51"/>
  <c r="R54" i="51" s="1"/>
  <c r="R84" i="51" s="1"/>
  <c r="W55" i="51"/>
  <c r="Q55" i="51" s="1"/>
  <c r="Q85" i="51" s="1"/>
  <c r="X55" i="51"/>
  <c r="R55" i="51" s="1"/>
  <c r="R85" i="51" s="1"/>
  <c r="W56" i="51"/>
  <c r="Q56" i="51" s="1"/>
  <c r="Q86" i="51" s="1"/>
  <c r="X56" i="51"/>
  <c r="R56" i="51" s="1"/>
  <c r="R86" i="51" s="1"/>
  <c r="W57" i="51"/>
  <c r="Q57" i="51" s="1"/>
  <c r="Q87" i="51" s="1"/>
  <c r="X57" i="51"/>
  <c r="R57" i="51" s="1"/>
  <c r="R87" i="51" s="1"/>
  <c r="W58" i="51"/>
  <c r="Q58" i="51" s="1"/>
  <c r="Q88" i="51" s="1"/>
  <c r="X58" i="51"/>
  <c r="R58" i="51" s="1"/>
  <c r="R88" i="51" s="1"/>
  <c r="W59" i="51"/>
  <c r="Q59" i="51" s="1"/>
  <c r="Q89" i="51" s="1"/>
  <c r="X59" i="51"/>
  <c r="R59" i="51" s="1"/>
  <c r="R89" i="51" s="1"/>
  <c r="I38" i="51"/>
  <c r="C38" i="51" s="1"/>
  <c r="J38" i="51"/>
  <c r="D38" i="51" s="1"/>
  <c r="I39" i="51"/>
  <c r="C39" i="51" s="1"/>
  <c r="J39" i="51"/>
  <c r="D39" i="51" s="1"/>
  <c r="I40" i="51"/>
  <c r="C40" i="51" s="1"/>
  <c r="J40" i="51"/>
  <c r="D40" i="51" s="1"/>
  <c r="I50" i="51"/>
  <c r="C50" i="51" s="1"/>
  <c r="J50" i="51"/>
  <c r="D50" i="51" s="1"/>
  <c r="I51" i="51"/>
  <c r="C51" i="51" s="1"/>
  <c r="J51" i="51"/>
  <c r="D51" i="51" s="1"/>
  <c r="I52" i="51"/>
  <c r="C52" i="51" s="1"/>
  <c r="J52" i="51"/>
  <c r="D52" i="51" s="1"/>
  <c r="I53" i="51"/>
  <c r="C53" i="51" s="1"/>
  <c r="J53" i="51"/>
  <c r="D53" i="51" s="1"/>
  <c r="I54" i="51"/>
  <c r="C54" i="51" s="1"/>
  <c r="J54" i="51"/>
  <c r="D54" i="51" s="1"/>
  <c r="I55" i="51"/>
  <c r="C55" i="51" s="1"/>
  <c r="J55" i="51"/>
  <c r="D55" i="51" s="1"/>
  <c r="I56" i="51"/>
  <c r="C56" i="51" s="1"/>
  <c r="J56" i="51"/>
  <c r="D56" i="51" s="1"/>
  <c r="I57" i="51"/>
  <c r="C57" i="51" s="1"/>
  <c r="J57" i="51"/>
  <c r="D57" i="51" s="1"/>
  <c r="I58" i="51"/>
  <c r="C58" i="51" s="1"/>
  <c r="J58" i="51"/>
  <c r="D58" i="51" s="1"/>
  <c r="I59" i="51"/>
  <c r="C59" i="51" s="1"/>
  <c r="J59" i="51"/>
  <c r="D59" i="51" s="1"/>
  <c r="V60" i="51"/>
  <c r="U60" i="51"/>
  <c r="T60" i="51"/>
  <c r="S60" i="51"/>
  <c r="V29" i="51"/>
  <c r="U29" i="51"/>
  <c r="S29" i="51"/>
  <c r="T29" i="51"/>
  <c r="H60" i="51"/>
  <c r="G60" i="51"/>
  <c r="E60" i="51"/>
  <c r="F60" i="51"/>
  <c r="V176" i="28"/>
  <c r="V177" i="28"/>
  <c r="W177" i="28"/>
  <c r="X177" i="28"/>
  <c r="R188" i="28"/>
  <c r="S188" i="28"/>
  <c r="T188" i="28"/>
  <c r="R195" i="28"/>
  <c r="S195" i="28"/>
  <c r="T195" i="28"/>
  <c r="R214" i="28"/>
  <c r="S214" i="28"/>
  <c r="T214" i="28"/>
  <c r="R221" i="28"/>
  <c r="S221" i="28"/>
  <c r="T221" i="28"/>
  <c r="R232" i="28"/>
  <c r="S232" i="28"/>
  <c r="T232" i="28"/>
  <c r="R242" i="28"/>
  <c r="S242" i="28"/>
  <c r="T242" i="28"/>
  <c r="R253" i="28"/>
  <c r="S253" i="28"/>
  <c r="T253" i="28"/>
  <c r="R267" i="28"/>
  <c r="S267" i="28"/>
  <c r="T267" i="28"/>
  <c r="R274" i="28"/>
  <c r="S274" i="28"/>
  <c r="R275" i="28"/>
  <c r="S275" i="28"/>
  <c r="R276" i="28"/>
  <c r="S276" i="28"/>
  <c r="R277" i="28"/>
  <c r="S277" i="28"/>
  <c r="R279" i="28"/>
  <c r="S279" i="28"/>
  <c r="R280" i="28"/>
  <c r="S280" i="28"/>
  <c r="R281" i="28"/>
  <c r="S281" i="28"/>
  <c r="R282" i="28"/>
  <c r="S282" i="28"/>
  <c r="R283" i="28"/>
  <c r="S283" i="28"/>
  <c r="R285" i="28"/>
  <c r="S285" i="28"/>
  <c r="T285" i="28"/>
  <c r="R292" i="28"/>
  <c r="S292" i="28"/>
  <c r="T292" i="28"/>
  <c r="R300" i="28"/>
  <c r="S300" i="28"/>
  <c r="T300" i="28"/>
  <c r="R304" i="28"/>
  <c r="S304" i="28"/>
  <c r="R306" i="28"/>
  <c r="S306" i="28"/>
  <c r="T306" i="28"/>
  <c r="R310" i="28"/>
  <c r="S310" i="28"/>
  <c r="T310" i="28"/>
  <c r="R321" i="28"/>
  <c r="S321" i="28"/>
  <c r="T321" i="28"/>
  <c r="AN36" i="27"/>
  <c r="BI36" i="27" s="1"/>
  <c r="BG35" i="27"/>
  <c r="BG57" i="27" s="1"/>
  <c r="AX57" i="25"/>
  <c r="AW57" i="25"/>
  <c r="AU57" i="25"/>
  <c r="AT57" i="25"/>
  <c r="AR57" i="25"/>
  <c r="AQ57" i="25"/>
  <c r="AO57" i="25"/>
  <c r="AN57" i="25"/>
  <c r="S365" i="28"/>
  <c r="R365" i="28"/>
  <c r="S364" i="28"/>
  <c r="R364" i="28"/>
  <c r="S363" i="28"/>
  <c r="R363" i="28"/>
  <c r="S362" i="28"/>
  <c r="R362" i="28"/>
  <c r="AP57" i="25"/>
  <c r="AX56" i="25"/>
  <c r="AW56" i="25"/>
  <c r="AU56" i="25"/>
  <c r="AT56" i="25"/>
  <c r="AO56" i="25"/>
  <c r="AN56" i="25"/>
  <c r="S359" i="28"/>
  <c r="R359" i="28"/>
  <c r="S358" i="28"/>
  <c r="R358" i="28"/>
  <c r="AR56" i="25"/>
  <c r="AQ56" i="25"/>
  <c r="S356" i="28"/>
  <c r="R356" i="28"/>
  <c r="AX55" i="25"/>
  <c r="AW55" i="25"/>
  <c r="AU55" i="25"/>
  <c r="AT55" i="25"/>
  <c r="AR55" i="25"/>
  <c r="AQ55" i="25"/>
  <c r="AO55" i="25"/>
  <c r="AN55" i="25"/>
  <c r="S353" i="28"/>
  <c r="R353" i="28"/>
  <c r="S352" i="28"/>
  <c r="R352" i="28"/>
  <c r="S351" i="28"/>
  <c r="R351" i="28"/>
  <c r="S350" i="28"/>
  <c r="R350" i="28"/>
  <c r="S349" i="28"/>
  <c r="R349" i="28"/>
  <c r="S348" i="28"/>
  <c r="R348" i="28"/>
  <c r="S347" i="28"/>
  <c r="R347" i="28"/>
  <c r="S346" i="28"/>
  <c r="R346" i="28"/>
  <c r="AX54" i="25"/>
  <c r="AW54" i="25"/>
  <c r="AU54" i="25"/>
  <c r="AT54" i="25"/>
  <c r="AR54" i="25"/>
  <c r="AQ54" i="25"/>
  <c r="AO54" i="25"/>
  <c r="AN54" i="25"/>
  <c r="S331" i="28"/>
  <c r="R331" i="28"/>
  <c r="AX53" i="25"/>
  <c r="AW53" i="25"/>
  <c r="AU53" i="25"/>
  <c r="AT53" i="25"/>
  <c r="AR53" i="25"/>
  <c r="AQ53" i="25"/>
  <c r="AO53" i="25"/>
  <c r="AN53" i="25"/>
  <c r="S327" i="28"/>
  <c r="R327" i="28"/>
  <c r="AX52" i="25"/>
  <c r="AW52" i="25"/>
  <c r="AU52" i="25"/>
  <c r="AT52" i="25"/>
  <c r="AR52" i="25"/>
  <c r="AQ52" i="25"/>
  <c r="AO52" i="25"/>
  <c r="AN52" i="25"/>
  <c r="S319" i="28"/>
  <c r="S316" i="28"/>
  <c r="S315" i="28"/>
  <c r="R315" i="28"/>
  <c r="S314" i="28"/>
  <c r="S312" i="28"/>
  <c r="S311" i="28"/>
  <c r="R311" i="28"/>
  <c r="AS52" i="25"/>
  <c r="AX51" i="25"/>
  <c r="AW51" i="25"/>
  <c r="AU51" i="25"/>
  <c r="AT51" i="25"/>
  <c r="AR51" i="25"/>
  <c r="AQ51" i="25"/>
  <c r="AO51" i="25"/>
  <c r="AN51" i="25"/>
  <c r="S308" i="28"/>
  <c r="R307" i="28"/>
  <c r="AX50" i="25"/>
  <c r="AW50" i="25"/>
  <c r="AU50" i="25"/>
  <c r="AT50" i="25"/>
  <c r="AR50" i="25"/>
  <c r="AQ50" i="25"/>
  <c r="AO50" i="25"/>
  <c r="AN50" i="25"/>
  <c r="T304" i="28"/>
  <c r="S303" i="28"/>
  <c r="S302" i="28"/>
  <c r="AP50" i="25"/>
  <c r="AX49" i="25"/>
  <c r="AW49" i="25"/>
  <c r="AU49" i="25"/>
  <c r="AT49" i="25"/>
  <c r="AR49" i="25"/>
  <c r="AQ49" i="25"/>
  <c r="AO49" i="25"/>
  <c r="AN49" i="25"/>
  <c r="S298" i="28"/>
  <c r="S295" i="28"/>
  <c r="S294" i="28"/>
  <c r="AX48" i="25"/>
  <c r="AW48" i="25"/>
  <c r="AU48" i="25"/>
  <c r="AT48" i="25"/>
  <c r="AR48" i="25"/>
  <c r="AQ48" i="25"/>
  <c r="AO48" i="25"/>
  <c r="AN48" i="25"/>
  <c r="S290" i="28"/>
  <c r="S287" i="28"/>
  <c r="S286" i="28"/>
  <c r="AX47" i="25"/>
  <c r="AW47" i="25"/>
  <c r="AU47" i="25"/>
  <c r="AT47" i="25"/>
  <c r="AR47" i="25"/>
  <c r="AQ47" i="25"/>
  <c r="AO47" i="25"/>
  <c r="AN47" i="25"/>
  <c r="T283" i="28"/>
  <c r="T282" i="28"/>
  <c r="T281" i="28"/>
  <c r="T280" i="28"/>
  <c r="T279" i="28"/>
  <c r="T277" i="28"/>
  <c r="T276" i="28"/>
  <c r="AS47" i="25"/>
  <c r="T275" i="28"/>
  <c r="T274" i="28"/>
  <c r="AV47" i="25"/>
  <c r="AX46" i="25"/>
  <c r="AW46" i="25"/>
  <c r="AU46" i="25"/>
  <c r="AT46" i="25"/>
  <c r="AR46" i="25"/>
  <c r="AQ46" i="25"/>
  <c r="AO46" i="25"/>
  <c r="AN46" i="25"/>
  <c r="R272" i="28"/>
  <c r="R271" i="28"/>
  <c r="R268" i="28"/>
  <c r="AX45" i="25"/>
  <c r="AW45" i="25"/>
  <c r="AU45" i="25"/>
  <c r="AT45" i="25"/>
  <c r="AR45" i="25"/>
  <c r="AQ45" i="25"/>
  <c r="AO45" i="25"/>
  <c r="AN45" i="25"/>
  <c r="S260" i="28"/>
  <c r="S259" i="28"/>
  <c r="R259" i="28"/>
  <c r="AX44" i="25"/>
  <c r="AW44" i="25"/>
  <c r="AU44" i="25"/>
  <c r="AT44" i="25"/>
  <c r="AR44" i="25"/>
  <c r="AQ44" i="25"/>
  <c r="AO44" i="25"/>
  <c r="AN44" i="25"/>
  <c r="S251" i="28"/>
  <c r="S250" i="28"/>
  <c r="S247" i="28"/>
  <c r="S246" i="28"/>
  <c r="S243" i="28"/>
  <c r="AX43" i="25"/>
  <c r="AW43" i="25"/>
  <c r="AU43" i="25"/>
  <c r="AT43" i="25"/>
  <c r="AR43" i="25"/>
  <c r="AQ43" i="25"/>
  <c r="AO43" i="25"/>
  <c r="AN43" i="25"/>
  <c r="AX42" i="25"/>
  <c r="AW42" i="25"/>
  <c r="AU42" i="25"/>
  <c r="AT42" i="25"/>
  <c r="AR42" i="25"/>
  <c r="AQ42" i="25"/>
  <c r="AO42" i="25"/>
  <c r="AN42" i="25"/>
  <c r="S230" i="28"/>
  <c r="R229" i="28"/>
  <c r="R228" i="28"/>
  <c r="R227" i="28"/>
  <c r="S226" i="28"/>
  <c r="R225" i="28"/>
  <c r="R224" i="28"/>
  <c r="AX41" i="25"/>
  <c r="AW41" i="25"/>
  <c r="AU41" i="25"/>
  <c r="AT41" i="25"/>
  <c r="AR41" i="25"/>
  <c r="AQ41" i="25"/>
  <c r="AO41" i="25"/>
  <c r="AN41" i="25"/>
  <c r="R216" i="28"/>
  <c r="AX40" i="25"/>
  <c r="AW40" i="25"/>
  <c r="AU40" i="25"/>
  <c r="AT40" i="25"/>
  <c r="AR40" i="25"/>
  <c r="AQ40" i="25"/>
  <c r="AO40" i="25"/>
  <c r="AN40" i="25"/>
  <c r="S211" i="28"/>
  <c r="AX39" i="25"/>
  <c r="AW39" i="25"/>
  <c r="AU39" i="25"/>
  <c r="AT39" i="25"/>
  <c r="AR39" i="25"/>
  <c r="AQ39" i="25"/>
  <c r="AO39" i="25"/>
  <c r="AN39" i="25"/>
  <c r="S209" i="28"/>
  <c r="R208" i="28"/>
  <c r="AX38" i="25"/>
  <c r="AW38" i="25"/>
  <c r="AU38" i="25"/>
  <c r="AT38" i="25"/>
  <c r="AR38" i="25"/>
  <c r="AQ38" i="25"/>
  <c r="AO38" i="25"/>
  <c r="AN38" i="25"/>
  <c r="S206" i="28"/>
  <c r="R205" i="28"/>
  <c r="R204" i="28"/>
  <c r="S201" i="28"/>
  <c r="R201" i="28"/>
  <c r="S200" i="28"/>
  <c r="S198" i="28"/>
  <c r="S197" i="28"/>
  <c r="R197" i="28"/>
  <c r="S196" i="28"/>
  <c r="AX37" i="25"/>
  <c r="AW37" i="25"/>
  <c r="AU37" i="25"/>
  <c r="AT37" i="25"/>
  <c r="AR37" i="25"/>
  <c r="AQ37" i="25"/>
  <c r="AO37" i="25"/>
  <c r="AN37" i="25"/>
  <c r="T193" i="28"/>
  <c r="T192" i="28"/>
  <c r="T191" i="28"/>
  <c r="T190" i="28"/>
  <c r="AV37" i="25"/>
  <c r="AS37" i="25"/>
  <c r="AP37" i="25"/>
  <c r="AB386" i="25"/>
  <c r="AA386" i="25"/>
  <c r="C386" i="25"/>
  <c r="R90" i="51" l="1"/>
  <c r="Q90" i="51"/>
  <c r="Y89" i="51"/>
  <c r="W89" i="51"/>
  <c r="Y87" i="51"/>
  <c r="W87" i="51"/>
  <c r="Y83" i="51"/>
  <c r="W83" i="51"/>
  <c r="Y79" i="51"/>
  <c r="W79" i="51"/>
  <c r="Y69" i="51"/>
  <c r="W69" i="51"/>
  <c r="Z89" i="51"/>
  <c r="X89" i="51"/>
  <c r="Z87" i="51"/>
  <c r="X87" i="51"/>
  <c r="Z85" i="51"/>
  <c r="X85" i="51"/>
  <c r="Z83" i="51"/>
  <c r="X83" i="51"/>
  <c r="Z81" i="51"/>
  <c r="X81" i="51"/>
  <c r="Z79" i="51"/>
  <c r="X79" i="51"/>
  <c r="Z71" i="51"/>
  <c r="X71" i="51"/>
  <c r="Z69" i="51"/>
  <c r="X69" i="51"/>
  <c r="Y71" i="51"/>
  <c r="W71" i="51"/>
  <c r="J84" i="51"/>
  <c r="Z88" i="51"/>
  <c r="X88" i="51"/>
  <c r="Z84" i="51"/>
  <c r="X84" i="51"/>
  <c r="Z82" i="51"/>
  <c r="X82" i="51"/>
  <c r="Z80" i="51"/>
  <c r="X80" i="51"/>
  <c r="Z78" i="51"/>
  <c r="X78" i="51"/>
  <c r="Z70" i="51"/>
  <c r="X70" i="51"/>
  <c r="Z68" i="51"/>
  <c r="X68" i="51"/>
  <c r="Y85" i="51"/>
  <c r="W85" i="51"/>
  <c r="Y81" i="51"/>
  <c r="W81" i="51"/>
  <c r="I84" i="51"/>
  <c r="I68" i="51"/>
  <c r="Y88" i="51"/>
  <c r="W88" i="51"/>
  <c r="Y84" i="51"/>
  <c r="W84" i="51"/>
  <c r="Y82" i="51"/>
  <c r="W82" i="51"/>
  <c r="Y80" i="51"/>
  <c r="W80" i="51"/>
  <c r="Y78" i="51"/>
  <c r="W78" i="51"/>
  <c r="Y70" i="51"/>
  <c r="W70" i="51"/>
  <c r="W68" i="51"/>
  <c r="Y68" i="51"/>
  <c r="X86" i="51"/>
  <c r="Z86" i="51"/>
  <c r="W86" i="51"/>
  <c r="Y86" i="51"/>
  <c r="J86" i="51"/>
  <c r="J75" i="51"/>
  <c r="J68" i="51"/>
  <c r="I87" i="51"/>
  <c r="I86" i="51"/>
  <c r="I75" i="51"/>
  <c r="AV53" i="25"/>
  <c r="AP55" i="25"/>
  <c r="AS46" i="25"/>
  <c r="AS57" i="25"/>
  <c r="AV56" i="25"/>
  <c r="AV54" i="25"/>
  <c r="T325" i="28"/>
  <c r="AV51" i="25"/>
  <c r="AV49" i="25"/>
  <c r="AP49" i="25"/>
  <c r="AP48" i="25"/>
  <c r="T269" i="28"/>
  <c r="T271" i="28"/>
  <c r="T261" i="28"/>
  <c r="T265" i="28"/>
  <c r="T257" i="28"/>
  <c r="AP43" i="25"/>
  <c r="T225" i="28"/>
  <c r="T180" i="28"/>
  <c r="W60" i="51"/>
  <c r="X29" i="51"/>
  <c r="R29" i="51" s="1"/>
  <c r="J60" i="51"/>
  <c r="X60" i="51"/>
  <c r="AT35" i="27"/>
  <c r="AT57" i="27" s="1"/>
  <c r="AR35" i="27"/>
  <c r="AQ35" i="27"/>
  <c r="AW35" i="27"/>
  <c r="AW57" i="27" s="1"/>
  <c r="AY35" i="27"/>
  <c r="AN57" i="27"/>
  <c r="BF35" i="27"/>
  <c r="BF57" i="27" s="1"/>
  <c r="AX35" i="27"/>
  <c r="AX57" i="27" s="1"/>
  <c r="AO35" i="27"/>
  <c r="AU35" i="27"/>
  <c r="AU57" i="27" s="1"/>
  <c r="BH36" i="27"/>
  <c r="G15" i="32"/>
  <c r="AV35" i="27"/>
  <c r="BH35" i="27"/>
  <c r="AY36" i="27"/>
  <c r="BK36" i="27" s="1"/>
  <c r="AS35" i="27"/>
  <c r="AV39" i="25"/>
  <c r="AV43" i="25"/>
  <c r="T235" i="28"/>
  <c r="T239" i="28"/>
  <c r="AP44" i="25"/>
  <c r="T295" i="28"/>
  <c r="T296" i="28"/>
  <c r="T297" i="28"/>
  <c r="AV50" i="25"/>
  <c r="AS53" i="25"/>
  <c r="AV55" i="25"/>
  <c r="T348" i="28"/>
  <c r="T352" i="28"/>
  <c r="T356" i="28"/>
  <c r="AS56" i="25"/>
  <c r="R360" i="28"/>
  <c r="AP36" i="25"/>
  <c r="AG386" i="25"/>
  <c r="R384" i="31" s="1"/>
  <c r="T211" i="28"/>
  <c r="AV52" i="25"/>
  <c r="T358" i="28"/>
  <c r="AV36" i="25"/>
  <c r="T185" i="28"/>
  <c r="T201" i="28"/>
  <c r="AP41" i="25"/>
  <c r="AV42" i="25"/>
  <c r="AP42" i="25"/>
  <c r="AP46" i="25"/>
  <c r="AV48" i="25"/>
  <c r="T288" i="28"/>
  <c r="T303" i="28"/>
  <c r="AP51" i="25"/>
  <c r="AP52" i="25"/>
  <c r="AS54" i="25"/>
  <c r="T363" i="28"/>
  <c r="T302" i="28"/>
  <c r="T181" i="28"/>
  <c r="AS40" i="25"/>
  <c r="T245" i="28"/>
  <c r="T247" i="28"/>
  <c r="T248" i="28"/>
  <c r="T249" i="28"/>
  <c r="T251" i="28"/>
  <c r="AS45" i="25"/>
  <c r="T312" i="28"/>
  <c r="T315" i="28"/>
  <c r="T316" i="28"/>
  <c r="AP54" i="25"/>
  <c r="T349" i="28"/>
  <c r="T353" i="28"/>
  <c r="S357" i="28"/>
  <c r="T359" i="28"/>
  <c r="R303" i="28"/>
  <c r="R302" i="28"/>
  <c r="R298" i="28"/>
  <c r="R294" i="28"/>
  <c r="R290" i="28"/>
  <c r="R286" i="28"/>
  <c r="S273" i="28"/>
  <c r="S269" i="28"/>
  <c r="R250" i="28"/>
  <c r="R246" i="28"/>
  <c r="S222" i="28"/>
  <c r="S202" i="28"/>
  <c r="R182" i="28"/>
  <c r="F386" i="25"/>
  <c r="AQ36" i="25"/>
  <c r="AQ58" i="25" s="1"/>
  <c r="L386" i="25"/>
  <c r="AW36" i="25"/>
  <c r="AW58" i="25" s="1"/>
  <c r="D386" i="25"/>
  <c r="AO36" i="25"/>
  <c r="AO58" i="25" s="1"/>
  <c r="J386" i="25"/>
  <c r="AU36" i="25"/>
  <c r="AU58" i="25" s="1"/>
  <c r="S366" i="28"/>
  <c r="AH386" i="25"/>
  <c r="S384" i="31" s="1"/>
  <c r="T196" i="28"/>
  <c r="AS38" i="25"/>
  <c r="AS39" i="25"/>
  <c r="AP39" i="25"/>
  <c r="AV40" i="25"/>
  <c r="AS42" i="25"/>
  <c r="AS43" i="25"/>
  <c r="AV44" i="25"/>
  <c r="T246" i="28"/>
  <c r="T250" i="28"/>
  <c r="T254" i="28"/>
  <c r="T255" i="28"/>
  <c r="AV45" i="25"/>
  <c r="T258" i="28"/>
  <c r="T259" i="28"/>
  <c r="T260" i="28"/>
  <c r="T262" i="28"/>
  <c r="T263" i="28"/>
  <c r="T264" i="28"/>
  <c r="AV46" i="25"/>
  <c r="AS49" i="25"/>
  <c r="T294" i="28"/>
  <c r="T298" i="28"/>
  <c r="AS50" i="25"/>
  <c r="AS51" i="25"/>
  <c r="T314" i="28"/>
  <c r="T319" i="28"/>
  <c r="T323" i="28"/>
  <c r="T324" i="28"/>
  <c r="T327" i="28"/>
  <c r="AV57" i="25"/>
  <c r="R319" i="28"/>
  <c r="R314" i="28"/>
  <c r="S307" i="28"/>
  <c r="R301" i="28"/>
  <c r="R297" i="28"/>
  <c r="R293" i="28"/>
  <c r="R289" i="28"/>
  <c r="S272" i="28"/>
  <c r="S268" i="28"/>
  <c r="R249" i="28"/>
  <c r="R245" i="28"/>
  <c r="S229" i="28"/>
  <c r="S225" i="28"/>
  <c r="R218" i="28"/>
  <c r="S208" i="28"/>
  <c r="T206" i="28"/>
  <c r="S205" i="28"/>
  <c r="R200" i="28"/>
  <c r="R196" i="28"/>
  <c r="S182" i="28"/>
  <c r="R180" i="28"/>
  <c r="AN36" i="25"/>
  <c r="AN58" i="25" s="1"/>
  <c r="I386" i="25"/>
  <c r="AT36" i="25"/>
  <c r="AT58" i="25" s="1"/>
  <c r="T228" i="28"/>
  <c r="AV38" i="25"/>
  <c r="T273" i="28"/>
  <c r="T308" i="28"/>
  <c r="T313" i="28"/>
  <c r="T318" i="28"/>
  <c r="T322" i="28"/>
  <c r="T326" i="28"/>
  <c r="AS55" i="25"/>
  <c r="T365" i="28"/>
  <c r="R318" i="28"/>
  <c r="R313" i="28"/>
  <c r="S301" i="28"/>
  <c r="S297" i="28"/>
  <c r="R296" i="28"/>
  <c r="S293" i="28"/>
  <c r="S289" i="28"/>
  <c r="R288" i="28"/>
  <c r="S271" i="28"/>
  <c r="R270" i="28"/>
  <c r="R261" i="28"/>
  <c r="S249" i="28"/>
  <c r="R248" i="28"/>
  <c r="S245" i="28"/>
  <c r="R244" i="28"/>
  <c r="S228" i="28"/>
  <c r="S224" i="28"/>
  <c r="R223" i="28"/>
  <c r="S218" i="28"/>
  <c r="T205" i="28"/>
  <c r="S204" i="28"/>
  <c r="R203" i="28"/>
  <c r="R199" i="28"/>
  <c r="S180" i="28"/>
  <c r="V179" i="28"/>
  <c r="R179" i="28" s="1"/>
  <c r="G386" i="25"/>
  <c r="AR36" i="25"/>
  <c r="AR58" i="25" s="1"/>
  <c r="M386" i="25"/>
  <c r="AX36" i="25"/>
  <c r="AX58" i="25" s="1"/>
  <c r="T224" i="28"/>
  <c r="S328" i="28"/>
  <c r="S360" i="28"/>
  <c r="T182" i="28"/>
  <c r="T184" i="28"/>
  <c r="T186" i="28"/>
  <c r="AV41" i="25"/>
  <c r="AS41" i="25"/>
  <c r="T217" i="28"/>
  <c r="T218" i="28"/>
  <c r="T219" i="28"/>
  <c r="T229" i="28"/>
  <c r="T234" i="28"/>
  <c r="T236" i="28"/>
  <c r="T240" i="28"/>
  <c r="AS44" i="25"/>
  <c r="T272" i="28"/>
  <c r="AS48" i="25"/>
  <c r="T289" i="28"/>
  <c r="T290" i="28"/>
  <c r="T350" i="28"/>
  <c r="T351" i="28"/>
  <c r="T364" i="28"/>
  <c r="S318" i="28"/>
  <c r="R316" i="28"/>
  <c r="S313" i="28"/>
  <c r="R312" i="28"/>
  <c r="R308" i="28"/>
  <c r="S296" i="28"/>
  <c r="R295" i="28"/>
  <c r="S288" i="28"/>
  <c r="R287" i="28"/>
  <c r="R273" i="28"/>
  <c r="S270" i="28"/>
  <c r="R269" i="28"/>
  <c r="S261" i="28"/>
  <c r="R260" i="28"/>
  <c r="R251" i="28"/>
  <c r="S248" i="28"/>
  <c r="R247" i="28"/>
  <c r="S244" i="28"/>
  <c r="R243" i="28"/>
  <c r="R230" i="28"/>
  <c r="S227" i="28"/>
  <c r="R226" i="28"/>
  <c r="S223" i="28"/>
  <c r="R222" i="28"/>
  <c r="S216" i="28"/>
  <c r="R211" i="28"/>
  <c r="R209" i="28"/>
  <c r="R206" i="28"/>
  <c r="T204" i="28"/>
  <c r="S203" i="28"/>
  <c r="R202" i="28"/>
  <c r="S199" i="28"/>
  <c r="W179" i="28"/>
  <c r="S179" i="28" s="1"/>
  <c r="R193" i="28"/>
  <c r="S190" i="28"/>
  <c r="R189" i="28"/>
  <c r="S193" i="28"/>
  <c r="R192" i="28"/>
  <c r="S189" i="28"/>
  <c r="S192" i="28"/>
  <c r="R191" i="28"/>
  <c r="S191" i="28"/>
  <c r="R190" i="28"/>
  <c r="S284" i="28"/>
  <c r="W29" i="51"/>
  <c r="Q29" i="51" s="1"/>
  <c r="I60" i="51"/>
  <c r="T347" i="28"/>
  <c r="R324" i="28"/>
  <c r="R323" i="28"/>
  <c r="R326" i="28"/>
  <c r="R325" i="28"/>
  <c r="S324" i="28"/>
  <c r="S323" i="28"/>
  <c r="R322" i="28"/>
  <c r="S326" i="28"/>
  <c r="S325" i="28"/>
  <c r="S322" i="28"/>
  <c r="R265" i="28"/>
  <c r="R264" i="28"/>
  <c r="S265" i="28"/>
  <c r="S264" i="28"/>
  <c r="R263" i="28"/>
  <c r="R262" i="28"/>
  <c r="S263" i="28"/>
  <c r="S262" i="28"/>
  <c r="R258" i="28"/>
  <c r="S258" i="28"/>
  <c r="R257" i="28"/>
  <c r="R255" i="28"/>
  <c r="R254" i="28"/>
  <c r="S257" i="28"/>
  <c r="R256" i="28"/>
  <c r="S255" i="28"/>
  <c r="S254" i="28"/>
  <c r="S256" i="28"/>
  <c r="T237" i="28"/>
  <c r="T238" i="28"/>
  <c r="R240" i="28"/>
  <c r="R239" i="28"/>
  <c r="R237" i="28"/>
  <c r="R236" i="28"/>
  <c r="R233" i="28"/>
  <c r="S240" i="28"/>
  <c r="S239" i="28"/>
  <c r="R238" i="28"/>
  <c r="S237" i="28"/>
  <c r="S236" i="28"/>
  <c r="R235" i="28"/>
  <c r="R234" i="28"/>
  <c r="S233" i="28"/>
  <c r="S238" i="28"/>
  <c r="S235" i="28"/>
  <c r="S234" i="28"/>
  <c r="S219" i="28"/>
  <c r="R219" i="28"/>
  <c r="R217" i="28"/>
  <c r="S217" i="28"/>
  <c r="S215" i="28"/>
  <c r="R215" i="28"/>
  <c r="S181" i="28"/>
  <c r="R181" i="28"/>
  <c r="S184" i="28"/>
  <c r="T183" i="28"/>
  <c r="R186" i="28"/>
  <c r="S186" i="28"/>
  <c r="R185" i="28"/>
  <c r="R183" i="28"/>
  <c r="S185" i="28"/>
  <c r="R184" i="28"/>
  <c r="S183" i="28"/>
  <c r="AP35" i="27"/>
  <c r="K386" i="25"/>
  <c r="T328" i="28"/>
  <c r="T209" i="28"/>
  <c r="T216" i="28"/>
  <c r="T223" i="28"/>
  <c r="T227" i="28"/>
  <c r="AP45" i="25"/>
  <c r="T287" i="28"/>
  <c r="R328" i="28"/>
  <c r="S344" i="28"/>
  <c r="AP38" i="25"/>
  <c r="AP40" i="25"/>
  <c r="T222" i="28"/>
  <c r="T226" i="28"/>
  <c r="T230" i="28"/>
  <c r="T256" i="28"/>
  <c r="AP47" i="25"/>
  <c r="AP53" i="25"/>
  <c r="T331" i="28"/>
  <c r="R344" i="28"/>
  <c r="S354" i="28"/>
  <c r="T244" i="28"/>
  <c r="T270" i="28"/>
  <c r="T346" i="28"/>
  <c r="R354" i="28"/>
  <c r="AP56" i="25"/>
  <c r="T362" i="28"/>
  <c r="R366" i="28"/>
  <c r="T243" i="28"/>
  <c r="BK35" i="27" l="1"/>
  <c r="BK57" i="27" s="1"/>
  <c r="AY57" i="27"/>
  <c r="BI35" i="27"/>
  <c r="BI57" i="27" s="1"/>
  <c r="BJ35" i="27"/>
  <c r="BJ57" i="27" s="1"/>
  <c r="BH57" i="27"/>
  <c r="Y90" i="51"/>
  <c r="X90" i="51"/>
  <c r="W90" i="51"/>
  <c r="Z90" i="51"/>
  <c r="T384" i="31"/>
  <c r="W384" i="31"/>
  <c r="AO57" i="27"/>
  <c r="AQ57" i="27"/>
  <c r="R357" i="28"/>
  <c r="AC386" i="25"/>
  <c r="T357" i="28"/>
  <c r="AV57" i="27"/>
  <c r="AS57" i="27"/>
  <c r="AR57" i="27"/>
  <c r="AP57" i="27"/>
  <c r="AP58" i="25"/>
  <c r="AV58" i="25"/>
  <c r="AY58" i="25"/>
  <c r="T311" i="28"/>
  <c r="X179" i="28"/>
  <c r="T179" i="28" s="1"/>
  <c r="R309" i="28"/>
  <c r="R213" i="28"/>
  <c r="R320" i="28"/>
  <c r="S252" i="28"/>
  <c r="R220" i="28"/>
  <c r="T286" i="28"/>
  <c r="T208" i="28"/>
  <c r="T301" i="28"/>
  <c r="T268" i="28"/>
  <c r="T284" i="28"/>
  <c r="T203" i="28"/>
  <c r="T198" i="28"/>
  <c r="H386" i="25"/>
  <c r="AS36" i="25"/>
  <c r="AS58" i="25" s="1"/>
  <c r="R305" i="28"/>
  <c r="S213" i="28"/>
  <c r="S309" i="28"/>
  <c r="S305" i="28"/>
  <c r="S299" i="28"/>
  <c r="R266" i="28"/>
  <c r="S210" i="28"/>
  <c r="T293" i="28"/>
  <c r="R187" i="28"/>
  <c r="T207" i="28"/>
  <c r="R194" i="28"/>
  <c r="R231" i="28"/>
  <c r="S187" i="28"/>
  <c r="S231" i="28"/>
  <c r="S194" i="28"/>
  <c r="S291" i="28"/>
  <c r="S220" i="28"/>
  <c r="T200" i="28"/>
  <c r="T307" i="28"/>
  <c r="R299" i="28"/>
  <c r="S266" i="28"/>
  <c r="T213" i="28"/>
  <c r="R252" i="28"/>
  <c r="R210" i="28"/>
  <c r="S320" i="28"/>
  <c r="S241" i="28"/>
  <c r="R291" i="28"/>
  <c r="R207" i="28"/>
  <c r="R241" i="28"/>
  <c r="T199" i="28"/>
  <c r="S207" i="28"/>
  <c r="T202" i="28"/>
  <c r="T197" i="28"/>
  <c r="T189" i="28"/>
  <c r="E386" i="25"/>
  <c r="R284" i="28"/>
  <c r="T354" i="28"/>
  <c r="T233" i="28"/>
  <c r="T215" i="28"/>
  <c r="T344" i="28"/>
  <c r="R367" i="28" l="1"/>
  <c r="L384" i="31"/>
  <c r="S367" i="28"/>
  <c r="M384" i="31"/>
  <c r="T366" i="28"/>
  <c r="T360" i="28"/>
  <c r="T266" i="28"/>
  <c r="T291" i="28"/>
  <c r="T320" i="28"/>
  <c r="T241" i="28"/>
  <c r="T252" i="28"/>
  <c r="T194" i="28"/>
  <c r="T299" i="28"/>
  <c r="T210" i="28"/>
  <c r="T187" i="28"/>
  <c r="T231" i="28"/>
  <c r="T220" i="28"/>
  <c r="T309" i="28"/>
  <c r="T305" i="28"/>
  <c r="AD386" i="25"/>
  <c r="AE386" i="25"/>
  <c r="Y384" i="31" l="1"/>
  <c r="N384" i="31"/>
  <c r="T367" i="28"/>
  <c r="AF386" i="25"/>
  <c r="I384" i="31" l="1"/>
  <c r="J384" i="31" s="1"/>
  <c r="V384" i="31" s="1"/>
  <c r="X384" i="31"/>
  <c r="U384" i="31" l="1"/>
  <c r="D28" i="28"/>
  <c r="F28" i="28"/>
  <c r="G28" i="28"/>
  <c r="I28" i="28"/>
  <c r="J28" i="28"/>
  <c r="L28" i="28"/>
  <c r="M28" i="28"/>
  <c r="C20" i="28"/>
  <c r="BH12" i="27"/>
  <c r="BH70" i="27" s="1"/>
  <c r="AO11" i="27"/>
  <c r="AQ11" i="27"/>
  <c r="AR11" i="27"/>
  <c r="AR69" i="27" s="1"/>
  <c r="AT11" i="27"/>
  <c r="AT69" i="27" s="1"/>
  <c r="AU11" i="27"/>
  <c r="AU69" i="27" s="1"/>
  <c r="AW11" i="27"/>
  <c r="AW69" i="27" s="1"/>
  <c r="AX11" i="27"/>
  <c r="AX69" i="27" s="1"/>
  <c r="BF11" i="27"/>
  <c r="BF69" i="27" s="1"/>
  <c r="BG11" i="27"/>
  <c r="BG69" i="27" s="1"/>
  <c r="AO12" i="27"/>
  <c r="AQ12" i="27"/>
  <c r="AQ70" i="27" s="1"/>
  <c r="AR12" i="27"/>
  <c r="AR70" i="27" s="1"/>
  <c r="AS12" i="27"/>
  <c r="AT12" i="27"/>
  <c r="AT70" i="27" s="1"/>
  <c r="AU12" i="27"/>
  <c r="AU70" i="27" s="1"/>
  <c r="AV12" i="27"/>
  <c r="AW12" i="27"/>
  <c r="AW70" i="27" s="1"/>
  <c r="AX12" i="27"/>
  <c r="AX70" i="27" s="1"/>
  <c r="AY12" i="27"/>
  <c r="AY70" i="27" s="1"/>
  <c r="BF12" i="27"/>
  <c r="BF70" i="27" s="1"/>
  <c r="BG12" i="27"/>
  <c r="BG70" i="27" s="1"/>
  <c r="AJ48" i="27"/>
  <c r="X12" i="23" s="1"/>
  <c r="X70" i="23" s="1"/>
  <c r="AP12" i="27"/>
  <c r="BH11" i="27"/>
  <c r="BH69" i="27" s="1"/>
  <c r="AV11" i="27"/>
  <c r="AS11" i="27"/>
  <c r="AP11" i="27"/>
  <c r="AV10" i="27"/>
  <c r="AS10" i="27"/>
  <c r="AO10" i="27"/>
  <c r="AQ10" i="27"/>
  <c r="AQ68" i="27" s="1"/>
  <c r="AR10" i="27"/>
  <c r="AR68" i="27" s="1"/>
  <c r="AT10" i="27"/>
  <c r="AT68" i="27" s="1"/>
  <c r="AU10" i="27"/>
  <c r="AU68" i="27" s="1"/>
  <c r="AW10" i="27"/>
  <c r="AW68" i="27" s="1"/>
  <c r="AX10" i="27"/>
  <c r="AX68" i="27" s="1"/>
  <c r="BF10" i="27"/>
  <c r="BF68" i="27" s="1"/>
  <c r="BG10" i="27"/>
  <c r="BG68" i="27" s="1"/>
  <c r="BH10" i="27"/>
  <c r="BH68" i="27" s="1"/>
  <c r="X10" i="23"/>
  <c r="X68" i="23" s="1"/>
  <c r="AP10" i="27"/>
  <c r="AO6" i="27"/>
  <c r="AQ6" i="27"/>
  <c r="AQ64" i="27" s="1"/>
  <c r="AR6" i="27"/>
  <c r="AR64" i="27" s="1"/>
  <c r="AS6" i="27"/>
  <c r="AT6" i="27"/>
  <c r="AT64" i="27" s="1"/>
  <c r="AU6" i="27"/>
  <c r="AU64" i="27" s="1"/>
  <c r="AV6" i="27"/>
  <c r="AW6" i="27"/>
  <c r="AW64" i="27" s="1"/>
  <c r="AX6" i="27"/>
  <c r="AX64" i="27" s="1"/>
  <c r="AY6" i="27"/>
  <c r="AY64" i="27" s="1"/>
  <c r="BF6" i="27"/>
  <c r="BF64" i="27" s="1"/>
  <c r="BG6" i="27"/>
  <c r="BG64" i="27" s="1"/>
  <c r="BH6" i="27"/>
  <c r="BH64" i="27" s="1"/>
  <c r="AP6" i="27"/>
  <c r="T112" i="25"/>
  <c r="Z112" i="25" s="1"/>
  <c r="T111" i="25"/>
  <c r="Z111" i="25" s="1"/>
  <c r="T110" i="25"/>
  <c r="Z110" i="25" s="1"/>
  <c r="T109" i="25"/>
  <c r="Z109" i="25" s="1"/>
  <c r="T108" i="25"/>
  <c r="D83" i="25"/>
  <c r="AO16" i="25" s="1"/>
  <c r="AO74" i="25" s="1"/>
  <c r="F83" i="25"/>
  <c r="AQ16" i="25" s="1"/>
  <c r="AQ74" i="25" s="1"/>
  <c r="G83" i="25"/>
  <c r="AR16" i="25" s="1"/>
  <c r="AR74" i="25" s="1"/>
  <c r="I83" i="25"/>
  <c r="AT16" i="25" s="1"/>
  <c r="AT74" i="25" s="1"/>
  <c r="J83" i="25"/>
  <c r="AU16" i="25" s="1"/>
  <c r="AU74" i="25" s="1"/>
  <c r="L83" i="25"/>
  <c r="AW16" i="25" s="1"/>
  <c r="AW74" i="25" s="1"/>
  <c r="AX16" i="25"/>
  <c r="AX74" i="25" s="1"/>
  <c r="AA83" i="25"/>
  <c r="F15" i="23" s="1"/>
  <c r="I16" i="51" s="1"/>
  <c r="AB83" i="25"/>
  <c r="G15" i="23" s="1"/>
  <c r="AO7" i="25"/>
  <c r="AQ7" i="25"/>
  <c r="AR7" i="25"/>
  <c r="AT7" i="25"/>
  <c r="AU7" i="25"/>
  <c r="AW7" i="25"/>
  <c r="AX7" i="25"/>
  <c r="C15" i="25"/>
  <c r="AN7" i="25" s="1"/>
  <c r="BH9" i="27"/>
  <c r="BH67" i="27" s="1"/>
  <c r="AV9" i="27"/>
  <c r="AT9" i="27"/>
  <c r="AT67" i="27" s="1"/>
  <c r="AU9" i="27"/>
  <c r="AU67" i="27" s="1"/>
  <c r="AW9" i="27"/>
  <c r="AW67" i="27" s="1"/>
  <c r="AX9" i="27"/>
  <c r="AX67" i="27" s="1"/>
  <c r="AY9" i="27"/>
  <c r="AY67" i="27" s="1"/>
  <c r="BF9" i="27"/>
  <c r="BF67" i="27" s="1"/>
  <c r="BG9" i="27"/>
  <c r="BG67" i="27" s="1"/>
  <c r="AO9" i="27"/>
  <c r="AQ9" i="27"/>
  <c r="AQ67" i="27" s="1"/>
  <c r="AR9" i="27"/>
  <c r="AR67" i="27" s="1"/>
  <c r="AP9" i="27"/>
  <c r="AY27" i="27"/>
  <c r="AY85" i="27" s="1"/>
  <c r="BF27" i="27"/>
  <c r="BF85" i="27" s="1"/>
  <c r="BG27" i="27"/>
  <c r="BG85" i="27" s="1"/>
  <c r="BH27" i="27"/>
  <c r="BH85" i="27" s="1"/>
  <c r="BF19" i="27"/>
  <c r="BF77" i="27" s="1"/>
  <c r="BG19" i="27"/>
  <c r="BG77" i="27" s="1"/>
  <c r="BH19" i="27"/>
  <c r="BH77" i="27" s="1"/>
  <c r="BJ9" i="27" l="1"/>
  <c r="BJ67" i="27" s="1"/>
  <c r="BK6" i="27"/>
  <c r="BK12" i="27"/>
  <c r="BJ10" i="27"/>
  <c r="BJ68" i="27" s="1"/>
  <c r="BJ6" i="27"/>
  <c r="BJ64" i="27" s="1"/>
  <c r="BJ12" i="27"/>
  <c r="BJ70" i="27" s="1"/>
  <c r="BJ11" i="27"/>
  <c r="BJ69" i="27" s="1"/>
  <c r="BI11" i="27"/>
  <c r="BI69" i="27" s="1"/>
  <c r="T113" i="25"/>
  <c r="Z108" i="25"/>
  <c r="Z113" i="25" s="1"/>
  <c r="BK20" i="25" s="1"/>
  <c r="BK78" i="25" s="1"/>
  <c r="J16" i="51"/>
  <c r="G73" i="23"/>
  <c r="F73" i="23"/>
  <c r="AO68" i="27"/>
  <c r="AO70" i="27"/>
  <c r="AQ69" i="27"/>
  <c r="AO67" i="27"/>
  <c r="AO69" i="27"/>
  <c r="AO64" i="27"/>
  <c r="E28" i="28"/>
  <c r="H28" i="28"/>
  <c r="N28" i="28"/>
  <c r="AV7" i="25"/>
  <c r="AV65" i="25" s="1"/>
  <c r="H83" i="25"/>
  <c r="AS16" i="25" s="1"/>
  <c r="AS74" i="25" s="1"/>
  <c r="K28" i="28"/>
  <c r="AP67" i="27"/>
  <c r="AV67" i="27"/>
  <c r="AP68" i="27"/>
  <c r="AS70" i="27"/>
  <c r="AV70" i="27"/>
  <c r="AP69" i="27"/>
  <c r="AS69" i="27"/>
  <c r="AY11" i="27"/>
  <c r="AY69" i="27" s="1"/>
  <c r="AY10" i="27"/>
  <c r="AY68" i="27" s="1"/>
  <c r="AV69" i="27"/>
  <c r="AP70" i="27"/>
  <c r="AS68" i="27"/>
  <c r="AV68" i="27"/>
  <c r="AS64" i="27"/>
  <c r="AV64" i="27"/>
  <c r="AP64" i="27"/>
  <c r="AS9" i="27"/>
  <c r="AS67" i="27" s="1"/>
  <c r="AP7" i="25"/>
  <c r="AP65" i="25" s="1"/>
  <c r="AS7" i="25"/>
  <c r="AS65" i="25" s="1"/>
  <c r="K83" i="25"/>
  <c r="AV16" i="25" s="1"/>
  <c r="AV74" i="25" s="1"/>
  <c r="E83" i="25"/>
  <c r="AP16" i="25" s="1"/>
  <c r="AP74" i="25" s="1"/>
  <c r="AW65" i="25"/>
  <c r="AO65" i="25"/>
  <c r="AX65" i="25"/>
  <c r="AT65" i="25"/>
  <c r="AN65" i="25"/>
  <c r="AU65" i="25"/>
  <c r="AQ65" i="25"/>
  <c r="AR65" i="25"/>
  <c r="R124" i="30"/>
  <c r="R123" i="30"/>
  <c r="S123" i="30"/>
  <c r="S124" i="30"/>
  <c r="S122" i="30"/>
  <c r="R122" i="30"/>
  <c r="AX21" i="27"/>
  <c r="AX79" i="27" s="1"/>
  <c r="AY21" i="27"/>
  <c r="AY79" i="27" s="1"/>
  <c r="BF21" i="27"/>
  <c r="BF79" i="27" s="1"/>
  <c r="BG21" i="27"/>
  <c r="BG79" i="27" s="1"/>
  <c r="BH21" i="27"/>
  <c r="BH79" i="27" s="1"/>
  <c r="AY24" i="27"/>
  <c r="AY82" i="27" s="1"/>
  <c r="BF24" i="27"/>
  <c r="BF82" i="27" s="1"/>
  <c r="BG24" i="27"/>
  <c r="BG82" i="27" s="1"/>
  <c r="BH24" i="27"/>
  <c r="BH82" i="27" s="1"/>
  <c r="AY15" i="27"/>
  <c r="AY73" i="27" s="1"/>
  <c r="BF15" i="27"/>
  <c r="BF73" i="27" s="1"/>
  <c r="BG15" i="27"/>
  <c r="BG73" i="27" s="1"/>
  <c r="BH15" i="27"/>
  <c r="BH73" i="27" s="1"/>
  <c r="O46" i="28"/>
  <c r="O47" i="28"/>
  <c r="O48" i="28"/>
  <c r="O45" i="28"/>
  <c r="K119" i="25"/>
  <c r="AV21" i="25" s="1"/>
  <c r="AV79" i="25" s="1"/>
  <c r="K72" i="25"/>
  <c r="AV15" i="25" s="1"/>
  <c r="AV73" i="25" s="1"/>
  <c r="H72" i="25"/>
  <c r="AS15" i="25" s="1"/>
  <c r="AS73" i="25" s="1"/>
  <c r="AO12" i="25"/>
  <c r="AO70" i="25" s="1"/>
  <c r="AQ12" i="25"/>
  <c r="AQ70" i="25" s="1"/>
  <c r="AR12" i="25"/>
  <c r="AR70" i="25" s="1"/>
  <c r="AT12" i="25"/>
  <c r="AT70" i="25" s="1"/>
  <c r="AU12" i="25"/>
  <c r="AU70" i="25" s="1"/>
  <c r="AW12" i="25"/>
  <c r="AW70" i="25" s="1"/>
  <c r="AX12" i="25"/>
  <c r="AX70" i="25" s="1"/>
  <c r="F11" i="23"/>
  <c r="G11" i="23"/>
  <c r="Y11" i="23"/>
  <c r="Y69" i="23" s="1"/>
  <c r="Z11" i="23"/>
  <c r="Z69" i="23" s="1"/>
  <c r="AN12" i="25"/>
  <c r="AN70" i="25" s="1"/>
  <c r="AC31" i="25"/>
  <c r="AC30" i="25"/>
  <c r="E20" i="25"/>
  <c r="H20" i="25"/>
  <c r="K20" i="25"/>
  <c r="AV9" i="25"/>
  <c r="AV67" i="25" s="1"/>
  <c r="K49" i="25"/>
  <c r="AV13" i="25" s="1"/>
  <c r="AV71" i="25" s="1"/>
  <c r="K101" i="25"/>
  <c r="AV18" i="25" s="1"/>
  <c r="AV76" i="25" s="1"/>
  <c r="K113" i="25"/>
  <c r="AV20" i="25" s="1"/>
  <c r="AV78" i="25" s="1"/>
  <c r="K124" i="25"/>
  <c r="AV22" i="25" s="1"/>
  <c r="AV80" i="25" s="1"/>
  <c r="AV23" i="25"/>
  <c r="AV81" i="25" s="1"/>
  <c r="K147" i="25"/>
  <c r="AV25" i="25" s="1"/>
  <c r="AV83" i="25" s="1"/>
  <c r="K169" i="25"/>
  <c r="AV28" i="25" s="1"/>
  <c r="AV86" i="25" s="1"/>
  <c r="AY20" i="27"/>
  <c r="BF20" i="27"/>
  <c r="BG20" i="27"/>
  <c r="BG78" i="27" s="1"/>
  <c r="BH20" i="27"/>
  <c r="BH78" i="27" s="1"/>
  <c r="O155" i="28"/>
  <c r="P155" i="28"/>
  <c r="O156" i="28"/>
  <c r="P156" i="28"/>
  <c r="O157" i="28"/>
  <c r="P157" i="28"/>
  <c r="O158" i="28"/>
  <c r="P158" i="28"/>
  <c r="AW26" i="27"/>
  <c r="AW84" i="27" s="1"/>
  <c r="AX26" i="27"/>
  <c r="AX84" i="27" s="1"/>
  <c r="AY26" i="27"/>
  <c r="AY84" i="27" s="1"/>
  <c r="BF26" i="27"/>
  <c r="BF84" i="27" s="1"/>
  <c r="BG26" i="27"/>
  <c r="BG84" i="27" s="1"/>
  <c r="BH26" i="27"/>
  <c r="BH84" i="27" s="1"/>
  <c r="BK9" i="27" l="1"/>
  <c r="BK10" i="27"/>
  <c r="BK11" i="27"/>
  <c r="AY78" i="27"/>
  <c r="BF78" i="27"/>
  <c r="BE20" i="25"/>
  <c r="AV8" i="25"/>
  <c r="AS8" i="25"/>
  <c r="AS66" i="25" s="1"/>
  <c r="AP8" i="25"/>
  <c r="AP66" i="25" s="1"/>
  <c r="J77" i="51"/>
  <c r="J12" i="51"/>
  <c r="G69" i="23"/>
  <c r="I12" i="51"/>
  <c r="F69" i="23"/>
  <c r="I77" i="51"/>
  <c r="AF82" i="25"/>
  <c r="AF80" i="25"/>
  <c r="AF78" i="25"/>
  <c r="AF76" i="25"/>
  <c r="AF81" i="25"/>
  <c r="AF79" i="25"/>
  <c r="AF77" i="25"/>
  <c r="AF75" i="25"/>
  <c r="AF74" i="25"/>
  <c r="AC43" i="25"/>
  <c r="H11" i="23" s="1"/>
  <c r="K106" i="25"/>
  <c r="AV19" i="25" s="1"/>
  <c r="AV77" i="25" s="1"/>
  <c r="K32" i="25"/>
  <c r="AV10" i="25" s="1"/>
  <c r="AV68" i="25" s="1"/>
  <c r="H43" i="25"/>
  <c r="AS12" i="25" s="1"/>
  <c r="AS70" i="25" s="1"/>
  <c r="AV26" i="25"/>
  <c r="AV84" i="25" s="1"/>
  <c r="Q158" i="28"/>
  <c r="Q157" i="28"/>
  <c r="Q156" i="28"/>
  <c r="K43" i="25"/>
  <c r="AV12" i="25" s="1"/>
  <c r="AV70" i="25" s="1"/>
  <c r="AV14" i="25"/>
  <c r="AV72" i="25" s="1"/>
  <c r="K159" i="25"/>
  <c r="AV27" i="25" s="1"/>
  <c r="AV85" i="25" s="1"/>
  <c r="AC72" i="25"/>
  <c r="H14" i="23" s="1"/>
  <c r="K138" i="25"/>
  <c r="AV24" i="25" s="1"/>
  <c r="AV82" i="25" s="1"/>
  <c r="K89" i="25"/>
  <c r="AV17" i="25" s="1"/>
  <c r="AV75" i="25" s="1"/>
  <c r="AC20" i="25"/>
  <c r="H7" i="23" s="1"/>
  <c r="AP12" i="25"/>
  <c r="AP70" i="25" s="1"/>
  <c r="Q155" i="28"/>
  <c r="R125" i="30"/>
  <c r="R408" i="30" s="1"/>
  <c r="K38" i="25"/>
  <c r="AV11" i="25" s="1"/>
  <c r="AV69" i="25" s="1"/>
  <c r="AJ131" i="27"/>
  <c r="X22" i="23" s="1"/>
  <c r="X80" i="23" s="1"/>
  <c r="AY22" i="27"/>
  <c r="AY80" i="27" s="1"/>
  <c r="BF22" i="27"/>
  <c r="BF80" i="27" s="1"/>
  <c r="BG22" i="27"/>
  <c r="BG80" i="27" s="1"/>
  <c r="BH22" i="27"/>
  <c r="BH80" i="27" s="1"/>
  <c r="P64" i="28"/>
  <c r="O64" i="28"/>
  <c r="AY14" i="27"/>
  <c r="AY72" i="27" s="1"/>
  <c r="BF14" i="27"/>
  <c r="BF72" i="27" s="1"/>
  <c r="BG14" i="27"/>
  <c r="BG72" i="27" s="1"/>
  <c r="BH14" i="27"/>
  <c r="BH72" i="27" s="1"/>
  <c r="O63" i="28"/>
  <c r="P63" i="28"/>
  <c r="O65" i="28"/>
  <c r="P65" i="28"/>
  <c r="O66" i="28"/>
  <c r="P66" i="28"/>
  <c r="O67" i="28"/>
  <c r="P67" i="28"/>
  <c r="O68" i="28"/>
  <c r="P68" i="28"/>
  <c r="O69" i="28"/>
  <c r="P69" i="28"/>
  <c r="O70" i="28"/>
  <c r="P70" i="28"/>
  <c r="O71" i="28"/>
  <c r="P71" i="28"/>
  <c r="BE78" i="25" l="1"/>
  <c r="K170" i="25"/>
  <c r="AV66" i="25"/>
  <c r="AV87" i="25" s="1"/>
  <c r="AV29" i="25"/>
  <c r="AS16" i="16"/>
  <c r="J73" i="51"/>
  <c r="I73" i="51"/>
  <c r="Z83" i="25"/>
  <c r="BK16" i="25" s="1"/>
  <c r="BK74" i="25" s="1"/>
  <c r="Q70" i="28"/>
  <c r="Q68" i="28"/>
  <c r="Q66" i="28"/>
  <c r="Q67" i="28"/>
  <c r="O132" i="28"/>
  <c r="P132" i="28"/>
  <c r="Q69" i="28"/>
  <c r="Q64" i="28"/>
  <c r="Q71" i="28"/>
  <c r="Q65" i="28"/>
  <c r="Q63" i="28"/>
  <c r="AX7" i="27"/>
  <c r="AX65" i="27" s="1"/>
  <c r="AY7" i="27"/>
  <c r="BF7" i="27"/>
  <c r="BF65" i="27" s="1"/>
  <c r="BG7" i="27"/>
  <c r="BG65" i="27" s="1"/>
  <c r="BH7" i="27"/>
  <c r="BH65" i="27" s="1"/>
  <c r="AX18" i="27"/>
  <c r="AX76" i="27" s="1"/>
  <c r="AY18" i="27"/>
  <c r="AY76" i="27" s="1"/>
  <c r="BF18" i="27"/>
  <c r="BF76" i="27" s="1"/>
  <c r="BG18" i="27"/>
  <c r="BG76" i="27" s="1"/>
  <c r="BH18" i="27"/>
  <c r="BH76" i="27" s="1"/>
  <c r="C14" i="47"/>
  <c r="AY8" i="27"/>
  <c r="AY66" i="27" s="1"/>
  <c r="BF8" i="27"/>
  <c r="BF66" i="27" s="1"/>
  <c r="BG8" i="27"/>
  <c r="BG66" i="27" s="1"/>
  <c r="BH8" i="27"/>
  <c r="BH66" i="27" s="1"/>
  <c r="AY25" i="27"/>
  <c r="AY83" i="27" s="1"/>
  <c r="BF25" i="27"/>
  <c r="BF83" i="27" s="1"/>
  <c r="BG25" i="27"/>
  <c r="BG83" i="27" s="1"/>
  <c r="BH25" i="27"/>
  <c r="BH83" i="27" s="1"/>
  <c r="AY65" i="27" l="1"/>
  <c r="Q132" i="28"/>
  <c r="AY13" i="27"/>
  <c r="AY71" i="27" s="1"/>
  <c r="BF13" i="27"/>
  <c r="BF71" i="27" s="1"/>
  <c r="BG13" i="27"/>
  <c r="BG71" i="27" s="1"/>
  <c r="BH13" i="27"/>
  <c r="BH71" i="27" s="1"/>
  <c r="Y43" i="30"/>
  <c r="Z43" i="30"/>
  <c r="C43" i="28"/>
  <c r="O41" i="28"/>
  <c r="P41" i="28"/>
  <c r="O42" i="28"/>
  <c r="P42" i="28"/>
  <c r="AJ42" i="27"/>
  <c r="X11" i="23" s="1"/>
  <c r="X69" i="23" s="1"/>
  <c r="AI42" i="25"/>
  <c r="W42" i="28"/>
  <c r="AD41" i="25"/>
  <c r="AD42" i="25"/>
  <c r="S42" i="28" l="1"/>
  <c r="Q41" i="28"/>
  <c r="AA43" i="30"/>
  <c r="W43" i="30" s="1"/>
  <c r="V42" i="28"/>
  <c r="R42" i="28" s="1"/>
  <c r="AE42" i="25"/>
  <c r="AF42" i="25" s="1"/>
  <c r="Q42" i="28"/>
  <c r="U43" i="30"/>
  <c r="V43" i="30"/>
  <c r="X42" i="28"/>
  <c r="AP26" i="27"/>
  <c r="AP25" i="27"/>
  <c r="AP24" i="27"/>
  <c r="AP22" i="27"/>
  <c r="AP21" i="27"/>
  <c r="AP20" i="27"/>
  <c r="AP78" i="27" s="1"/>
  <c r="AP19" i="27"/>
  <c r="AP18" i="27"/>
  <c r="AP17" i="27"/>
  <c r="AP15" i="27"/>
  <c r="AP14" i="27"/>
  <c r="AP13" i="27"/>
  <c r="AP8" i="27"/>
  <c r="AP7" i="27"/>
  <c r="T137" i="25"/>
  <c r="Z137" i="25" s="1"/>
  <c r="T136" i="25"/>
  <c r="Z136" i="25" s="1"/>
  <c r="T135" i="25"/>
  <c r="Z135" i="25" s="1"/>
  <c r="T134" i="25"/>
  <c r="BG23" i="27"/>
  <c r="BG81" i="27" s="1"/>
  <c r="BF23" i="27"/>
  <c r="BF81" i="27" s="1"/>
  <c r="M8" i="44"/>
  <c r="L8" i="44"/>
  <c r="L232" i="44" s="1"/>
  <c r="K8" i="44"/>
  <c r="K232" i="44" s="1"/>
  <c r="H8" i="44"/>
  <c r="E8" i="44"/>
  <c r="E232" i="44" s="1"/>
  <c r="M7" i="44"/>
  <c r="M231" i="44" s="1"/>
  <c r="L7" i="44"/>
  <c r="K7" i="44"/>
  <c r="H7" i="44"/>
  <c r="H231" i="44" s="1"/>
  <c r="E7" i="44"/>
  <c r="AK254" i="42"/>
  <c r="AJ254" i="42"/>
  <c r="AH254" i="42"/>
  <c r="AG254" i="42"/>
  <c r="AE254" i="42"/>
  <c r="AD254" i="42"/>
  <c r="AB254" i="42"/>
  <c r="AA254" i="42"/>
  <c r="Y254" i="42"/>
  <c r="X254" i="42"/>
  <c r="V254" i="42"/>
  <c r="U254" i="42"/>
  <c r="S254" i="42"/>
  <c r="R254" i="42"/>
  <c r="P254" i="42"/>
  <c r="O254" i="42"/>
  <c r="M254" i="42"/>
  <c r="L254" i="42"/>
  <c r="J254" i="42"/>
  <c r="I254" i="42"/>
  <c r="G254" i="42"/>
  <c r="F254" i="42"/>
  <c r="D254" i="42"/>
  <c r="C254" i="42"/>
  <c r="AK253" i="42"/>
  <c r="AJ253" i="42"/>
  <c r="AH253" i="42"/>
  <c r="AG253" i="42"/>
  <c r="AE253" i="42"/>
  <c r="AD253" i="42"/>
  <c r="AB253" i="42"/>
  <c r="AA253" i="42"/>
  <c r="Y253" i="42"/>
  <c r="X253" i="42"/>
  <c r="V253" i="42"/>
  <c r="U253" i="42"/>
  <c r="S253" i="42"/>
  <c r="R253" i="42"/>
  <c r="P253" i="42"/>
  <c r="O253" i="42"/>
  <c r="M253" i="42"/>
  <c r="L253" i="42"/>
  <c r="J253" i="42"/>
  <c r="I253" i="42"/>
  <c r="G253" i="42"/>
  <c r="F253" i="42"/>
  <c r="D253" i="42"/>
  <c r="C253" i="42"/>
  <c r="AK252" i="42"/>
  <c r="AJ252" i="42"/>
  <c r="AH252" i="42"/>
  <c r="AG252" i="42"/>
  <c r="AE252" i="42"/>
  <c r="AD252" i="42"/>
  <c r="AB252" i="42"/>
  <c r="AA252" i="42"/>
  <c r="Y252" i="42"/>
  <c r="X252" i="42"/>
  <c r="V252" i="42"/>
  <c r="U252" i="42"/>
  <c r="S252" i="42"/>
  <c r="R252" i="42"/>
  <c r="P252" i="42"/>
  <c r="O252" i="42"/>
  <c r="M252" i="42"/>
  <c r="L252" i="42"/>
  <c r="J252" i="42"/>
  <c r="I252" i="42"/>
  <c r="G252" i="42"/>
  <c r="F252" i="42"/>
  <c r="D252" i="42"/>
  <c r="C252" i="42"/>
  <c r="AK251" i="42"/>
  <c r="AJ251" i="42"/>
  <c r="AH251" i="42"/>
  <c r="AG251" i="42"/>
  <c r="AE251" i="42"/>
  <c r="AD251" i="42"/>
  <c r="AB251" i="42"/>
  <c r="AA251" i="42"/>
  <c r="Y251" i="42"/>
  <c r="X251" i="42"/>
  <c r="V251" i="42"/>
  <c r="U251" i="42"/>
  <c r="S251" i="42"/>
  <c r="R251" i="42"/>
  <c r="P251" i="42"/>
  <c r="O251" i="42"/>
  <c r="M251" i="42"/>
  <c r="L251" i="42"/>
  <c r="J251" i="42"/>
  <c r="I251" i="42"/>
  <c r="G251" i="42"/>
  <c r="F251" i="42"/>
  <c r="D251" i="42"/>
  <c r="C251" i="42"/>
  <c r="AK250" i="42"/>
  <c r="AJ250" i="42"/>
  <c r="AH250" i="42"/>
  <c r="AG250" i="42"/>
  <c r="AE250" i="42"/>
  <c r="AD250" i="42"/>
  <c r="AB250" i="42"/>
  <c r="AA250" i="42"/>
  <c r="Y250" i="42"/>
  <c r="X250" i="42"/>
  <c r="V250" i="42"/>
  <c r="U250" i="42"/>
  <c r="S250" i="42"/>
  <c r="R250" i="42"/>
  <c r="P250" i="42"/>
  <c r="O250" i="42"/>
  <c r="M250" i="42"/>
  <c r="L250" i="42"/>
  <c r="J250" i="42"/>
  <c r="I250" i="42"/>
  <c r="G250" i="42"/>
  <c r="F250" i="42"/>
  <c r="D250" i="42"/>
  <c r="C250" i="42"/>
  <c r="AK249" i="42"/>
  <c r="AJ249" i="42"/>
  <c r="AH249" i="42"/>
  <c r="AG249" i="42"/>
  <c r="AE249" i="42"/>
  <c r="AD249" i="42"/>
  <c r="AB249" i="42"/>
  <c r="AA249" i="42"/>
  <c r="Y249" i="42"/>
  <c r="X249" i="42"/>
  <c r="V249" i="42"/>
  <c r="U249" i="42"/>
  <c r="S249" i="42"/>
  <c r="R249" i="42"/>
  <c r="P249" i="42"/>
  <c r="O249" i="42"/>
  <c r="M249" i="42"/>
  <c r="L249" i="42"/>
  <c r="J249" i="42"/>
  <c r="I249" i="42"/>
  <c r="G249" i="42"/>
  <c r="F249" i="42"/>
  <c r="D249" i="42"/>
  <c r="C249" i="42"/>
  <c r="AK248" i="42"/>
  <c r="AJ248" i="42"/>
  <c r="AH248" i="42"/>
  <c r="AG248" i="42"/>
  <c r="AE248" i="42"/>
  <c r="AD248" i="42"/>
  <c r="AB248" i="42"/>
  <c r="AA248" i="42"/>
  <c r="Y248" i="42"/>
  <c r="X248" i="42"/>
  <c r="V248" i="42"/>
  <c r="U248" i="42"/>
  <c r="S248" i="42"/>
  <c r="R248" i="42"/>
  <c r="P248" i="42"/>
  <c r="O248" i="42"/>
  <c r="M248" i="42"/>
  <c r="L248" i="42"/>
  <c r="J248" i="42"/>
  <c r="I248" i="42"/>
  <c r="G248" i="42"/>
  <c r="F248" i="42"/>
  <c r="D248" i="42"/>
  <c r="C248" i="42"/>
  <c r="AK247" i="42"/>
  <c r="AJ247" i="42"/>
  <c r="AH247" i="42"/>
  <c r="AG247" i="42"/>
  <c r="AE247" i="42"/>
  <c r="AD247" i="42"/>
  <c r="AB247" i="42"/>
  <c r="AA247" i="42"/>
  <c r="Y247" i="42"/>
  <c r="X247" i="42"/>
  <c r="V247" i="42"/>
  <c r="U247" i="42"/>
  <c r="S247" i="42"/>
  <c r="R247" i="42"/>
  <c r="P247" i="42"/>
  <c r="O247" i="42"/>
  <c r="M247" i="42"/>
  <c r="L247" i="42"/>
  <c r="J247" i="42"/>
  <c r="I247" i="42"/>
  <c r="G247" i="42"/>
  <c r="F247" i="42"/>
  <c r="D247" i="42"/>
  <c r="C247" i="42"/>
  <c r="AK246" i="42"/>
  <c r="AJ246" i="42"/>
  <c r="AH246" i="42"/>
  <c r="AG246" i="42"/>
  <c r="AE246" i="42"/>
  <c r="AD246" i="42"/>
  <c r="AB246" i="42"/>
  <c r="AA246" i="42"/>
  <c r="Y246" i="42"/>
  <c r="X246" i="42"/>
  <c r="V246" i="42"/>
  <c r="U246" i="42"/>
  <c r="S246" i="42"/>
  <c r="R246" i="42"/>
  <c r="P246" i="42"/>
  <c r="O246" i="42"/>
  <c r="M246" i="42"/>
  <c r="L246" i="42"/>
  <c r="J246" i="42"/>
  <c r="I246" i="42"/>
  <c r="G246" i="42"/>
  <c r="F246" i="42"/>
  <c r="D246" i="42"/>
  <c r="C246" i="42"/>
  <c r="AK245" i="42"/>
  <c r="AJ245" i="42"/>
  <c r="AH245" i="42"/>
  <c r="AG245" i="42"/>
  <c r="AE245" i="42"/>
  <c r="AD245" i="42"/>
  <c r="AB245" i="42"/>
  <c r="AA245" i="42"/>
  <c r="Y245" i="42"/>
  <c r="X245" i="42"/>
  <c r="V245" i="42"/>
  <c r="U245" i="42"/>
  <c r="S245" i="42"/>
  <c r="R245" i="42"/>
  <c r="P245" i="42"/>
  <c r="O245" i="42"/>
  <c r="M245" i="42"/>
  <c r="L245" i="42"/>
  <c r="J245" i="42"/>
  <c r="I245" i="42"/>
  <c r="G245" i="42"/>
  <c r="F245" i="42"/>
  <c r="D245" i="42"/>
  <c r="C245" i="42"/>
  <c r="AK244" i="42"/>
  <c r="AJ244" i="42"/>
  <c r="AH244" i="42"/>
  <c r="AG244" i="42"/>
  <c r="AE244" i="42"/>
  <c r="AD244" i="42"/>
  <c r="AB244" i="42"/>
  <c r="AA244" i="42"/>
  <c r="Y244" i="42"/>
  <c r="X244" i="42"/>
  <c r="V244" i="42"/>
  <c r="U244" i="42"/>
  <c r="S244" i="42"/>
  <c r="R244" i="42"/>
  <c r="P244" i="42"/>
  <c r="O244" i="42"/>
  <c r="M244" i="42"/>
  <c r="L244" i="42"/>
  <c r="J244" i="42"/>
  <c r="I244" i="42"/>
  <c r="G244" i="42"/>
  <c r="F244" i="42"/>
  <c r="D244" i="42"/>
  <c r="C244" i="42"/>
  <c r="AK243" i="42"/>
  <c r="AJ243" i="42"/>
  <c r="AH243" i="42"/>
  <c r="AG243" i="42"/>
  <c r="AE243" i="42"/>
  <c r="AD243" i="42"/>
  <c r="AB243" i="42"/>
  <c r="AA243" i="42"/>
  <c r="Y243" i="42"/>
  <c r="X243" i="42"/>
  <c r="V243" i="42"/>
  <c r="U243" i="42"/>
  <c r="S243" i="42"/>
  <c r="R243" i="42"/>
  <c r="P243" i="42"/>
  <c r="O243" i="42"/>
  <c r="M243" i="42"/>
  <c r="L243" i="42"/>
  <c r="J243" i="42"/>
  <c r="I243" i="42"/>
  <c r="G243" i="42"/>
  <c r="F243" i="42"/>
  <c r="D243" i="42"/>
  <c r="C243" i="42"/>
  <c r="AK242" i="42"/>
  <c r="AJ242" i="42"/>
  <c r="AH242" i="42"/>
  <c r="AG242" i="42"/>
  <c r="AE242" i="42"/>
  <c r="AD242" i="42"/>
  <c r="AB242" i="42"/>
  <c r="AA242" i="42"/>
  <c r="Y242" i="42"/>
  <c r="X242" i="42"/>
  <c r="V242" i="42"/>
  <c r="U242" i="42"/>
  <c r="S242" i="42"/>
  <c r="R242" i="42"/>
  <c r="P242" i="42"/>
  <c r="O242" i="42"/>
  <c r="M242" i="42"/>
  <c r="L242" i="42"/>
  <c r="J242" i="42"/>
  <c r="I242" i="42"/>
  <c r="G242" i="42"/>
  <c r="F242" i="42"/>
  <c r="D242" i="42"/>
  <c r="C242" i="42"/>
  <c r="AK241" i="42"/>
  <c r="AJ241" i="42"/>
  <c r="AH241" i="42"/>
  <c r="AG241" i="42"/>
  <c r="AE241" i="42"/>
  <c r="AD241" i="42"/>
  <c r="AB241" i="42"/>
  <c r="AA241" i="42"/>
  <c r="Y241" i="42"/>
  <c r="X241" i="42"/>
  <c r="V241" i="42"/>
  <c r="U241" i="42"/>
  <c r="S241" i="42"/>
  <c r="R241" i="42"/>
  <c r="P241" i="42"/>
  <c r="O241" i="42"/>
  <c r="M241" i="42"/>
  <c r="L241" i="42"/>
  <c r="J241" i="42"/>
  <c r="I241" i="42"/>
  <c r="G241" i="42"/>
  <c r="F241" i="42"/>
  <c r="D241" i="42"/>
  <c r="C241" i="42"/>
  <c r="AK240" i="42"/>
  <c r="AJ240" i="42"/>
  <c r="AH240" i="42"/>
  <c r="AG240" i="42"/>
  <c r="AE240" i="42"/>
  <c r="AD240" i="42"/>
  <c r="AB240" i="42"/>
  <c r="AA240" i="42"/>
  <c r="Y240" i="42"/>
  <c r="X240" i="42"/>
  <c r="V240" i="42"/>
  <c r="U240" i="42"/>
  <c r="S240" i="42"/>
  <c r="R240" i="42"/>
  <c r="P240" i="42"/>
  <c r="O240" i="42"/>
  <c r="M240" i="42"/>
  <c r="L240" i="42"/>
  <c r="J240" i="42"/>
  <c r="I240" i="42"/>
  <c r="G240" i="42"/>
  <c r="F240" i="42"/>
  <c r="D240" i="42"/>
  <c r="C240" i="42"/>
  <c r="AK239" i="42"/>
  <c r="AJ239" i="42"/>
  <c r="AH239" i="42"/>
  <c r="AG239" i="42"/>
  <c r="AE239" i="42"/>
  <c r="AD239" i="42"/>
  <c r="AB239" i="42"/>
  <c r="AA239" i="42"/>
  <c r="Y239" i="42"/>
  <c r="X239" i="42"/>
  <c r="V239" i="42"/>
  <c r="U239" i="42"/>
  <c r="S239" i="42"/>
  <c r="R239" i="42"/>
  <c r="P239" i="42"/>
  <c r="O239" i="42"/>
  <c r="M239" i="42"/>
  <c r="L239" i="42"/>
  <c r="J239" i="42"/>
  <c r="I239" i="42"/>
  <c r="G239" i="42"/>
  <c r="F239" i="42"/>
  <c r="D239" i="42"/>
  <c r="C239" i="42"/>
  <c r="AK238" i="42"/>
  <c r="AJ238" i="42"/>
  <c r="AH238" i="42"/>
  <c r="AG238" i="42"/>
  <c r="AE238" i="42"/>
  <c r="AD238" i="42"/>
  <c r="AB238" i="42"/>
  <c r="AA238" i="42"/>
  <c r="Y238" i="42"/>
  <c r="X238" i="42"/>
  <c r="V238" i="42"/>
  <c r="U238" i="42"/>
  <c r="S238" i="42"/>
  <c r="R238" i="42"/>
  <c r="P238" i="42"/>
  <c r="O238" i="42"/>
  <c r="M238" i="42"/>
  <c r="L238" i="42"/>
  <c r="J238" i="42"/>
  <c r="I238" i="42"/>
  <c r="G238" i="42"/>
  <c r="F238" i="42"/>
  <c r="D238" i="42"/>
  <c r="C238" i="42"/>
  <c r="AK237" i="42"/>
  <c r="AJ237" i="42"/>
  <c r="AH237" i="42"/>
  <c r="AG237" i="42"/>
  <c r="AE237" i="42"/>
  <c r="AD237" i="42"/>
  <c r="AB237" i="42"/>
  <c r="AA237" i="42"/>
  <c r="Y237" i="42"/>
  <c r="X237" i="42"/>
  <c r="V237" i="42"/>
  <c r="U237" i="42"/>
  <c r="S237" i="42"/>
  <c r="R237" i="42"/>
  <c r="P237" i="42"/>
  <c r="O237" i="42"/>
  <c r="M237" i="42"/>
  <c r="L237" i="42"/>
  <c r="J237" i="42"/>
  <c r="I237" i="42"/>
  <c r="G237" i="42"/>
  <c r="F237" i="42"/>
  <c r="D237" i="42"/>
  <c r="C237" i="42"/>
  <c r="AK236" i="42"/>
  <c r="AJ236" i="42"/>
  <c r="AH236" i="42"/>
  <c r="AG236" i="42"/>
  <c r="AE236" i="42"/>
  <c r="AD236" i="42"/>
  <c r="AB236" i="42"/>
  <c r="AA236" i="42"/>
  <c r="Y236" i="42"/>
  <c r="X236" i="42"/>
  <c r="V236" i="42"/>
  <c r="U236" i="42"/>
  <c r="S236" i="42"/>
  <c r="R236" i="42"/>
  <c r="P236" i="42"/>
  <c r="O236" i="42"/>
  <c r="M236" i="42"/>
  <c r="L236" i="42"/>
  <c r="J236" i="42"/>
  <c r="I236" i="42"/>
  <c r="G236" i="42"/>
  <c r="F236" i="42"/>
  <c r="D236" i="42"/>
  <c r="C236" i="42"/>
  <c r="AK235" i="42"/>
  <c r="AJ235" i="42"/>
  <c r="AH235" i="42"/>
  <c r="AG235" i="42"/>
  <c r="AE235" i="42"/>
  <c r="AD235" i="42"/>
  <c r="AB235" i="42"/>
  <c r="AA235" i="42"/>
  <c r="Y235" i="42"/>
  <c r="X235" i="42"/>
  <c r="V235" i="42"/>
  <c r="U235" i="42"/>
  <c r="S235" i="42"/>
  <c r="R235" i="42"/>
  <c r="P235" i="42"/>
  <c r="O235" i="42"/>
  <c r="M235" i="42"/>
  <c r="L235" i="42"/>
  <c r="J235" i="42"/>
  <c r="I235" i="42"/>
  <c r="G235" i="42"/>
  <c r="F235" i="42"/>
  <c r="D235" i="42"/>
  <c r="C235" i="42"/>
  <c r="AK234" i="42"/>
  <c r="AJ234" i="42"/>
  <c r="AH234" i="42"/>
  <c r="AG234" i="42"/>
  <c r="AE234" i="42"/>
  <c r="AD234" i="42"/>
  <c r="AB234" i="42"/>
  <c r="AA234" i="42"/>
  <c r="Y234" i="42"/>
  <c r="X234" i="42"/>
  <c r="V234" i="42"/>
  <c r="U234" i="42"/>
  <c r="S234" i="42"/>
  <c r="R234" i="42"/>
  <c r="P234" i="42"/>
  <c r="O234" i="42"/>
  <c r="M234" i="42"/>
  <c r="L234" i="42"/>
  <c r="J234" i="42"/>
  <c r="I234" i="42"/>
  <c r="G234" i="42"/>
  <c r="F234" i="42"/>
  <c r="D234" i="42"/>
  <c r="C234" i="42"/>
  <c r="AK233" i="42"/>
  <c r="AJ233" i="42"/>
  <c r="AH233" i="42"/>
  <c r="AG233" i="42"/>
  <c r="AE233" i="42"/>
  <c r="AD233" i="42"/>
  <c r="AB233" i="42"/>
  <c r="AB255" i="42" s="1"/>
  <c r="AA233" i="42"/>
  <c r="Y233" i="42"/>
  <c r="X233" i="42"/>
  <c r="V233" i="42"/>
  <c r="U233" i="42"/>
  <c r="S233" i="42"/>
  <c r="R233" i="42"/>
  <c r="R255" i="42" s="1"/>
  <c r="P233" i="42"/>
  <c r="O233" i="42"/>
  <c r="M233" i="42"/>
  <c r="L233" i="42"/>
  <c r="L255" i="42" s="1"/>
  <c r="J233" i="42"/>
  <c r="I233" i="42"/>
  <c r="I255" i="42" s="1"/>
  <c r="G233" i="42"/>
  <c r="F233" i="42"/>
  <c r="D233" i="42"/>
  <c r="C233" i="42"/>
  <c r="C255" i="42" s="1"/>
  <c r="AK227" i="42"/>
  <c r="AJ227" i="42"/>
  <c r="AH227" i="42"/>
  <c r="AG227" i="42"/>
  <c r="AE227" i="42"/>
  <c r="AD227" i="42"/>
  <c r="AB227" i="42"/>
  <c r="AA227" i="42"/>
  <c r="Y227" i="42"/>
  <c r="X227" i="42"/>
  <c r="V227" i="42"/>
  <c r="U227" i="42"/>
  <c r="S227" i="42"/>
  <c r="R227" i="42"/>
  <c r="P227" i="42"/>
  <c r="O227" i="42"/>
  <c r="M227" i="42"/>
  <c r="L227" i="42"/>
  <c r="J227" i="42"/>
  <c r="I227" i="42"/>
  <c r="G227" i="42"/>
  <c r="F227" i="42"/>
  <c r="D227" i="42"/>
  <c r="C227" i="42"/>
  <c r="AN226" i="42"/>
  <c r="AM226" i="42"/>
  <c r="AL226" i="42"/>
  <c r="AI226" i="42"/>
  <c r="AF226" i="42"/>
  <c r="AC226" i="42"/>
  <c r="Z226" i="42"/>
  <c r="W226" i="42"/>
  <c r="T226" i="42"/>
  <c r="Q226" i="42"/>
  <c r="N226" i="42"/>
  <c r="K226" i="42"/>
  <c r="H226" i="42"/>
  <c r="E226" i="42"/>
  <c r="AN225" i="42"/>
  <c r="AM225" i="42"/>
  <c r="AL225" i="42"/>
  <c r="AI225" i="42"/>
  <c r="AF225" i="42"/>
  <c r="AC225" i="42"/>
  <c r="Z225" i="42"/>
  <c r="W225" i="42"/>
  <c r="T225" i="42"/>
  <c r="Q225" i="42"/>
  <c r="N225" i="42"/>
  <c r="K225" i="42"/>
  <c r="H225" i="42"/>
  <c r="E225" i="42"/>
  <c r="AN224" i="42"/>
  <c r="AM224" i="42"/>
  <c r="AL224" i="42"/>
  <c r="AI224" i="42"/>
  <c r="AF224" i="42"/>
  <c r="AC224" i="42"/>
  <c r="Z224" i="42"/>
  <c r="W224" i="42"/>
  <c r="T224" i="42"/>
  <c r="Q224" i="42"/>
  <c r="N224" i="42"/>
  <c r="K224" i="42"/>
  <c r="H224" i="42"/>
  <c r="E224" i="42"/>
  <c r="AN223" i="42"/>
  <c r="AM223" i="42"/>
  <c r="AL223" i="42"/>
  <c r="AI223" i="42"/>
  <c r="AF223" i="42"/>
  <c r="AC223" i="42"/>
  <c r="Z223" i="42"/>
  <c r="W223" i="42"/>
  <c r="T223" i="42"/>
  <c r="Q223" i="42"/>
  <c r="N223" i="42"/>
  <c r="K223" i="42"/>
  <c r="H223" i="42"/>
  <c r="E223" i="42"/>
  <c r="AN222" i="42"/>
  <c r="AM222" i="42"/>
  <c r="AL222" i="42"/>
  <c r="AI222" i="42"/>
  <c r="AF222" i="42"/>
  <c r="AC222" i="42"/>
  <c r="Z222" i="42"/>
  <c r="W222" i="42"/>
  <c r="T222" i="42"/>
  <c r="Q222" i="42"/>
  <c r="N222" i="42"/>
  <c r="K222" i="42"/>
  <c r="H222" i="42"/>
  <c r="E222" i="42"/>
  <c r="AN221" i="42"/>
  <c r="AM221" i="42"/>
  <c r="AL221" i="42"/>
  <c r="AI221" i="42"/>
  <c r="AF221" i="42"/>
  <c r="AC221" i="42"/>
  <c r="Z221" i="42"/>
  <c r="W221" i="42"/>
  <c r="T221" i="42"/>
  <c r="Q221" i="42"/>
  <c r="N221" i="42"/>
  <c r="K221" i="42"/>
  <c r="H221" i="42"/>
  <c r="E221" i="42"/>
  <c r="AN220" i="42"/>
  <c r="AM220" i="42"/>
  <c r="AL220" i="42"/>
  <c r="AI220" i="42"/>
  <c r="AF220" i="42"/>
  <c r="AC220" i="42"/>
  <c r="Z220" i="42"/>
  <c r="W220" i="42"/>
  <c r="T220" i="42"/>
  <c r="Q220" i="42"/>
  <c r="N220" i="42"/>
  <c r="K220" i="42"/>
  <c r="H220" i="42"/>
  <c r="E220" i="42"/>
  <c r="AN219" i="42"/>
  <c r="AM219" i="42"/>
  <c r="AL219" i="42"/>
  <c r="AI219" i="42"/>
  <c r="AF219" i="42"/>
  <c r="AC219" i="42"/>
  <c r="Z219" i="42"/>
  <c r="W219" i="42"/>
  <c r="T219" i="42"/>
  <c r="Q219" i="42"/>
  <c r="N219" i="42"/>
  <c r="K219" i="42"/>
  <c r="H219" i="42"/>
  <c r="E219" i="42"/>
  <c r="AN218" i="42"/>
  <c r="AM218" i="42"/>
  <c r="AL218" i="42"/>
  <c r="AI218" i="42"/>
  <c r="AF218" i="42"/>
  <c r="AC218" i="42"/>
  <c r="Z218" i="42"/>
  <c r="W218" i="42"/>
  <c r="T218" i="42"/>
  <c r="Q218" i="42"/>
  <c r="N218" i="42"/>
  <c r="K218" i="42"/>
  <c r="H218" i="42"/>
  <c r="E218" i="42"/>
  <c r="AN217" i="42"/>
  <c r="AM217" i="42"/>
  <c r="AL217" i="42"/>
  <c r="AI217" i="42"/>
  <c r="AF217" i="42"/>
  <c r="AC217" i="42"/>
  <c r="Z217" i="42"/>
  <c r="W217" i="42"/>
  <c r="T217" i="42"/>
  <c r="Q217" i="42"/>
  <c r="N217" i="42"/>
  <c r="K217" i="42"/>
  <c r="H217" i="42"/>
  <c r="E217" i="42"/>
  <c r="AN216" i="42"/>
  <c r="AM216" i="42"/>
  <c r="AL216" i="42"/>
  <c r="AI216" i="42"/>
  <c r="AF216" i="42"/>
  <c r="AC216" i="42"/>
  <c r="Z216" i="42"/>
  <c r="W216" i="42"/>
  <c r="T216" i="42"/>
  <c r="Q216" i="42"/>
  <c r="N216" i="42"/>
  <c r="K216" i="42"/>
  <c r="H216" i="42"/>
  <c r="E216" i="42"/>
  <c r="AN215" i="42"/>
  <c r="AM215" i="42"/>
  <c r="AL215" i="42"/>
  <c r="AI215" i="42"/>
  <c r="AF215" i="42"/>
  <c r="AC215" i="42"/>
  <c r="Z215" i="42"/>
  <c r="W215" i="42"/>
  <c r="T215" i="42"/>
  <c r="Q215" i="42"/>
  <c r="N215" i="42"/>
  <c r="K215" i="42"/>
  <c r="H215" i="42"/>
  <c r="E215" i="42"/>
  <c r="AN214" i="42"/>
  <c r="AM214" i="42"/>
  <c r="AL214" i="42"/>
  <c r="AI214" i="42"/>
  <c r="AF214" i="42"/>
  <c r="AC214" i="42"/>
  <c r="Z214" i="42"/>
  <c r="W214" i="42"/>
  <c r="T214" i="42"/>
  <c r="Q214" i="42"/>
  <c r="N214" i="42"/>
  <c r="K214" i="42"/>
  <c r="H214" i="42"/>
  <c r="E214" i="42"/>
  <c r="AN213" i="42"/>
  <c r="AM213" i="42"/>
  <c r="AL213" i="42"/>
  <c r="AI213" i="42"/>
  <c r="AF213" i="42"/>
  <c r="AC213" i="42"/>
  <c r="Z213" i="42"/>
  <c r="W213" i="42"/>
  <c r="T213" i="42"/>
  <c r="Q213" i="42"/>
  <c r="N213" i="42"/>
  <c r="K213" i="42"/>
  <c r="H213" i="42"/>
  <c r="E213" i="42"/>
  <c r="AN212" i="42"/>
  <c r="AM212" i="42"/>
  <c r="AL212" i="42"/>
  <c r="AI212" i="42"/>
  <c r="AF212" i="42"/>
  <c r="AC212" i="42"/>
  <c r="Z212" i="42"/>
  <c r="W212" i="42"/>
  <c r="T212" i="42"/>
  <c r="Q212" i="42"/>
  <c r="N212" i="42"/>
  <c r="K212" i="42"/>
  <c r="H212" i="42"/>
  <c r="E212" i="42"/>
  <c r="AN211" i="42"/>
  <c r="AM211" i="42"/>
  <c r="AL211" i="42"/>
  <c r="AI211" i="42"/>
  <c r="AF211" i="42"/>
  <c r="AC211" i="42"/>
  <c r="Z211" i="42"/>
  <c r="W211" i="42"/>
  <c r="T211" i="42"/>
  <c r="Q211" i="42"/>
  <c r="N211" i="42"/>
  <c r="K211" i="42"/>
  <c r="H211" i="42"/>
  <c r="E211" i="42"/>
  <c r="AN210" i="42"/>
  <c r="AM210" i="42"/>
  <c r="AL210" i="42"/>
  <c r="AI210" i="42"/>
  <c r="AF210" i="42"/>
  <c r="AC210" i="42"/>
  <c r="Z210" i="42"/>
  <c r="W210" i="42"/>
  <c r="T210" i="42"/>
  <c r="Q210" i="42"/>
  <c r="N210" i="42"/>
  <c r="K210" i="42"/>
  <c r="H210" i="42"/>
  <c r="E210" i="42"/>
  <c r="AN209" i="42"/>
  <c r="AM209" i="42"/>
  <c r="AL209" i="42"/>
  <c r="AI209" i="42"/>
  <c r="AF209" i="42"/>
  <c r="AC209" i="42"/>
  <c r="Z209" i="42"/>
  <c r="W209" i="42"/>
  <c r="T209" i="42"/>
  <c r="Q209" i="42"/>
  <c r="N209" i="42"/>
  <c r="K209" i="42"/>
  <c r="H209" i="42"/>
  <c r="E209" i="42"/>
  <c r="AN208" i="42"/>
  <c r="AM208" i="42"/>
  <c r="AL208" i="42"/>
  <c r="AI208" i="42"/>
  <c r="AF208" i="42"/>
  <c r="AC208" i="42"/>
  <c r="Z208" i="42"/>
  <c r="W208" i="42"/>
  <c r="T208" i="42"/>
  <c r="Q208" i="42"/>
  <c r="N208" i="42"/>
  <c r="K208" i="42"/>
  <c r="H208" i="42"/>
  <c r="E208" i="42"/>
  <c r="AN207" i="42"/>
  <c r="AM207" i="42"/>
  <c r="AL207" i="42"/>
  <c r="AI207" i="42"/>
  <c r="AF207" i="42"/>
  <c r="AC207" i="42"/>
  <c r="Z207" i="42"/>
  <c r="W207" i="42"/>
  <c r="T207" i="42"/>
  <c r="Q207" i="42"/>
  <c r="N207" i="42"/>
  <c r="K207" i="42"/>
  <c r="H207" i="42"/>
  <c r="E207" i="42"/>
  <c r="AN206" i="42"/>
  <c r="AM206" i="42"/>
  <c r="AL206" i="42"/>
  <c r="AI206" i="42"/>
  <c r="AF206" i="42"/>
  <c r="AC206" i="42"/>
  <c r="Z206" i="42"/>
  <c r="W206" i="42"/>
  <c r="T206" i="42"/>
  <c r="Q206" i="42"/>
  <c r="N206" i="42"/>
  <c r="K206" i="42"/>
  <c r="H206" i="42"/>
  <c r="E206" i="42"/>
  <c r="AN205" i="42"/>
  <c r="AM205" i="42"/>
  <c r="AL205" i="42"/>
  <c r="AI205" i="42"/>
  <c r="AF205" i="42"/>
  <c r="AC205" i="42"/>
  <c r="Z205" i="42"/>
  <c r="W205" i="42"/>
  <c r="T205" i="42"/>
  <c r="Q205" i="42"/>
  <c r="N205" i="42"/>
  <c r="K205" i="42"/>
  <c r="H205" i="42"/>
  <c r="E205" i="42"/>
  <c r="AK199" i="42"/>
  <c r="AJ199" i="42"/>
  <c r="AH199" i="42"/>
  <c r="AG199" i="42"/>
  <c r="AE199" i="42"/>
  <c r="AD199" i="42"/>
  <c r="AB199" i="42"/>
  <c r="AA199" i="42"/>
  <c r="Y199" i="42"/>
  <c r="X199" i="42"/>
  <c r="V199" i="42"/>
  <c r="U199" i="42"/>
  <c r="S199" i="42"/>
  <c r="R199" i="42"/>
  <c r="P199" i="42"/>
  <c r="O199" i="42"/>
  <c r="M199" i="42"/>
  <c r="L199" i="42"/>
  <c r="J199" i="42"/>
  <c r="I199" i="42"/>
  <c r="G199" i="42"/>
  <c r="F199" i="42"/>
  <c r="D199" i="42"/>
  <c r="C199" i="42"/>
  <c r="AN198" i="42"/>
  <c r="AM198" i="42"/>
  <c r="AL198" i="42"/>
  <c r="AI198" i="42"/>
  <c r="AF198" i="42"/>
  <c r="AC198" i="42"/>
  <c r="Z198" i="42"/>
  <c r="W198" i="42"/>
  <c r="T198" i="42"/>
  <c r="Q198" i="42"/>
  <c r="N198" i="42"/>
  <c r="K198" i="42"/>
  <c r="H198" i="42"/>
  <c r="E198" i="42"/>
  <c r="AN197" i="42"/>
  <c r="AM197" i="42"/>
  <c r="AL197" i="42"/>
  <c r="AI197" i="42"/>
  <c r="AF197" i="42"/>
  <c r="AC197" i="42"/>
  <c r="Z197" i="42"/>
  <c r="W197" i="42"/>
  <c r="T197" i="42"/>
  <c r="Q197" i="42"/>
  <c r="N197" i="42"/>
  <c r="K197" i="42"/>
  <c r="H197" i="42"/>
  <c r="E197" i="42"/>
  <c r="AN196" i="42"/>
  <c r="AM196" i="42"/>
  <c r="AL196" i="42"/>
  <c r="AI196" i="42"/>
  <c r="AF196" i="42"/>
  <c r="AC196" i="42"/>
  <c r="Z196" i="42"/>
  <c r="W196" i="42"/>
  <c r="T196" i="42"/>
  <c r="Q196" i="42"/>
  <c r="N196" i="42"/>
  <c r="K196" i="42"/>
  <c r="H196" i="42"/>
  <c r="E196" i="42"/>
  <c r="AN195" i="42"/>
  <c r="AM195" i="42"/>
  <c r="AL195" i="42"/>
  <c r="AI195" i="42"/>
  <c r="AF195" i="42"/>
  <c r="AC195" i="42"/>
  <c r="Z195" i="42"/>
  <c r="W195" i="42"/>
  <c r="T195" i="42"/>
  <c r="Q195" i="42"/>
  <c r="N195" i="42"/>
  <c r="K195" i="42"/>
  <c r="H195" i="42"/>
  <c r="E195" i="42"/>
  <c r="AN194" i="42"/>
  <c r="AM194" i="42"/>
  <c r="AL194" i="42"/>
  <c r="AI194" i="42"/>
  <c r="AF194" i="42"/>
  <c r="AC194" i="42"/>
  <c r="Z194" i="42"/>
  <c r="W194" i="42"/>
  <c r="T194" i="42"/>
  <c r="Q194" i="42"/>
  <c r="N194" i="42"/>
  <c r="K194" i="42"/>
  <c r="H194" i="42"/>
  <c r="E194" i="42"/>
  <c r="AN193" i="42"/>
  <c r="AM193" i="42"/>
  <c r="AL193" i="42"/>
  <c r="AI193" i="42"/>
  <c r="AF193" i="42"/>
  <c r="AC193" i="42"/>
  <c r="Z193" i="42"/>
  <c r="W193" i="42"/>
  <c r="T193" i="42"/>
  <c r="Q193" i="42"/>
  <c r="N193" i="42"/>
  <c r="K193" i="42"/>
  <c r="H193" i="42"/>
  <c r="E193" i="42"/>
  <c r="AW192" i="42"/>
  <c r="AV192" i="42"/>
  <c r="AT192" i="42"/>
  <c r="AS192" i="42"/>
  <c r="AN192" i="42"/>
  <c r="AM192" i="42"/>
  <c r="AL192" i="42"/>
  <c r="AI192" i="42"/>
  <c r="AF192" i="42"/>
  <c r="AC192" i="42"/>
  <c r="Z192" i="42"/>
  <c r="W192" i="42"/>
  <c r="T192" i="42"/>
  <c r="Q192" i="42"/>
  <c r="N192" i="42"/>
  <c r="K192" i="42"/>
  <c r="H192" i="42"/>
  <c r="E192" i="42"/>
  <c r="AZ191" i="42"/>
  <c r="AY191" i="42"/>
  <c r="AX191" i="42"/>
  <c r="AU191" i="42"/>
  <c r="AN191" i="42"/>
  <c r="AM191" i="42"/>
  <c r="AL191" i="42"/>
  <c r="AI191" i="42"/>
  <c r="AF191" i="42"/>
  <c r="AC191" i="42"/>
  <c r="Z191" i="42"/>
  <c r="W191" i="42"/>
  <c r="T191" i="42"/>
  <c r="Q191" i="42"/>
  <c r="N191" i="42"/>
  <c r="K191" i="42"/>
  <c r="H191" i="42"/>
  <c r="E191" i="42"/>
  <c r="AZ190" i="42"/>
  <c r="AY190" i="42"/>
  <c r="AX190" i="42"/>
  <c r="AU190" i="42"/>
  <c r="AN190" i="42"/>
  <c r="AM190" i="42"/>
  <c r="AL190" i="42"/>
  <c r="AI190" i="42"/>
  <c r="AF190" i="42"/>
  <c r="AC190" i="42"/>
  <c r="Z190" i="42"/>
  <c r="W190" i="42"/>
  <c r="T190" i="42"/>
  <c r="Q190" i="42"/>
  <c r="N190" i="42"/>
  <c r="K190" i="42"/>
  <c r="H190" i="42"/>
  <c r="E190" i="42"/>
  <c r="AZ189" i="42"/>
  <c r="AY189" i="42"/>
  <c r="AX189" i="42"/>
  <c r="AU189" i="42"/>
  <c r="AN189" i="42"/>
  <c r="AM189" i="42"/>
  <c r="AL189" i="42"/>
  <c r="AI189" i="42"/>
  <c r="AF189" i="42"/>
  <c r="AC189" i="42"/>
  <c r="Z189" i="42"/>
  <c r="W189" i="42"/>
  <c r="T189" i="42"/>
  <c r="Q189" i="42"/>
  <c r="N189" i="42"/>
  <c r="K189" i="42"/>
  <c r="H189" i="42"/>
  <c r="E189" i="42"/>
  <c r="AZ188" i="42"/>
  <c r="AY188" i="42"/>
  <c r="AX188" i="42"/>
  <c r="AU188" i="42"/>
  <c r="AN188" i="42"/>
  <c r="AM188" i="42"/>
  <c r="AL188" i="42"/>
  <c r="AI188" i="42"/>
  <c r="AF188" i="42"/>
  <c r="AC188" i="42"/>
  <c r="Z188" i="42"/>
  <c r="W188" i="42"/>
  <c r="T188" i="42"/>
  <c r="Q188" i="42"/>
  <c r="N188" i="42"/>
  <c r="K188" i="42"/>
  <c r="H188" i="42"/>
  <c r="E188" i="42"/>
  <c r="AZ187" i="42"/>
  <c r="AY187" i="42"/>
  <c r="AX187" i="42"/>
  <c r="AU187" i="42"/>
  <c r="AN187" i="42"/>
  <c r="AM187" i="42"/>
  <c r="AL187" i="42"/>
  <c r="AI187" i="42"/>
  <c r="AF187" i="42"/>
  <c r="AC187" i="42"/>
  <c r="Z187" i="42"/>
  <c r="W187" i="42"/>
  <c r="T187" i="42"/>
  <c r="Q187" i="42"/>
  <c r="N187" i="42"/>
  <c r="K187" i="42"/>
  <c r="H187" i="42"/>
  <c r="E187" i="42"/>
  <c r="AZ186" i="42"/>
  <c r="AY186" i="42"/>
  <c r="AX186" i="42"/>
  <c r="AU186" i="42"/>
  <c r="AN186" i="42"/>
  <c r="AM186" i="42"/>
  <c r="AL186" i="42"/>
  <c r="AI186" i="42"/>
  <c r="AF186" i="42"/>
  <c r="AC186" i="42"/>
  <c r="Z186" i="42"/>
  <c r="W186" i="42"/>
  <c r="T186" i="42"/>
  <c r="Q186" i="42"/>
  <c r="N186" i="42"/>
  <c r="K186" i="42"/>
  <c r="H186" i="42"/>
  <c r="E186" i="42"/>
  <c r="AZ185" i="42"/>
  <c r="AY185" i="42"/>
  <c r="AX185" i="42"/>
  <c r="AU185" i="42"/>
  <c r="AN185" i="42"/>
  <c r="AM185" i="42"/>
  <c r="AL185" i="42"/>
  <c r="AI185" i="42"/>
  <c r="AF185" i="42"/>
  <c r="AC185" i="42"/>
  <c r="Z185" i="42"/>
  <c r="W185" i="42"/>
  <c r="T185" i="42"/>
  <c r="Q185" i="42"/>
  <c r="N185" i="42"/>
  <c r="K185" i="42"/>
  <c r="H185" i="42"/>
  <c r="E185" i="42"/>
  <c r="AZ184" i="42"/>
  <c r="AY184" i="42"/>
  <c r="AX184" i="42"/>
  <c r="AU184" i="42"/>
  <c r="AN184" i="42"/>
  <c r="AM184" i="42"/>
  <c r="AL184" i="42"/>
  <c r="AI184" i="42"/>
  <c r="AF184" i="42"/>
  <c r="AC184" i="42"/>
  <c r="Z184" i="42"/>
  <c r="W184" i="42"/>
  <c r="T184" i="42"/>
  <c r="Q184" i="42"/>
  <c r="N184" i="42"/>
  <c r="K184" i="42"/>
  <c r="H184" i="42"/>
  <c r="E184" i="42"/>
  <c r="AZ183" i="42"/>
  <c r="AY183" i="42"/>
  <c r="AX183" i="42"/>
  <c r="AU183" i="42"/>
  <c r="AN183" i="42"/>
  <c r="AM183" i="42"/>
  <c r="AL183" i="42"/>
  <c r="AI183" i="42"/>
  <c r="AF183" i="42"/>
  <c r="AC183" i="42"/>
  <c r="Z183" i="42"/>
  <c r="W183" i="42"/>
  <c r="T183" i="42"/>
  <c r="Q183" i="42"/>
  <c r="N183" i="42"/>
  <c r="K183" i="42"/>
  <c r="H183" i="42"/>
  <c r="E183" i="42"/>
  <c r="AZ182" i="42"/>
  <c r="AY182" i="42"/>
  <c r="AX182" i="42"/>
  <c r="AU182" i="42"/>
  <c r="AN182" i="42"/>
  <c r="AM182" i="42"/>
  <c r="AL182" i="42"/>
  <c r="AI182" i="42"/>
  <c r="AF182" i="42"/>
  <c r="AC182" i="42"/>
  <c r="Z182" i="42"/>
  <c r="W182" i="42"/>
  <c r="T182" i="42"/>
  <c r="Q182" i="42"/>
  <c r="N182" i="42"/>
  <c r="K182" i="42"/>
  <c r="H182" i="42"/>
  <c r="E182" i="42"/>
  <c r="AZ181" i="42"/>
  <c r="AY181" i="42"/>
  <c r="AX181" i="42"/>
  <c r="AU181" i="42"/>
  <c r="AN181" i="42"/>
  <c r="AM181" i="42"/>
  <c r="AL181" i="42"/>
  <c r="AI181" i="42"/>
  <c r="AF181" i="42"/>
  <c r="AC181" i="42"/>
  <c r="Z181" i="42"/>
  <c r="W181" i="42"/>
  <c r="T181" i="42"/>
  <c r="Q181" i="42"/>
  <c r="N181" i="42"/>
  <c r="K181" i="42"/>
  <c r="H181" i="42"/>
  <c r="E181" i="42"/>
  <c r="AZ180" i="42"/>
  <c r="AY180" i="42"/>
  <c r="AX180" i="42"/>
  <c r="AU180" i="42"/>
  <c r="AN180" i="42"/>
  <c r="AM180" i="42"/>
  <c r="AL180" i="42"/>
  <c r="AI180" i="42"/>
  <c r="AF180" i="42"/>
  <c r="AC180" i="42"/>
  <c r="Z180" i="42"/>
  <c r="W180" i="42"/>
  <c r="T180" i="42"/>
  <c r="Q180" i="42"/>
  <c r="N180" i="42"/>
  <c r="K180" i="42"/>
  <c r="H180" i="42"/>
  <c r="E180" i="42"/>
  <c r="AN179" i="42"/>
  <c r="AM179" i="42"/>
  <c r="AL179" i="42"/>
  <c r="AI179" i="42"/>
  <c r="AF179" i="42"/>
  <c r="AC179" i="42"/>
  <c r="Z179" i="42"/>
  <c r="W179" i="42"/>
  <c r="T179" i="42"/>
  <c r="Q179" i="42"/>
  <c r="N179" i="42"/>
  <c r="K179" i="42"/>
  <c r="H179" i="42"/>
  <c r="E179" i="42"/>
  <c r="AN178" i="42"/>
  <c r="AM178" i="42"/>
  <c r="AL178" i="42"/>
  <c r="AI178" i="42"/>
  <c r="AF178" i="42"/>
  <c r="AC178" i="42"/>
  <c r="Z178" i="42"/>
  <c r="W178" i="42"/>
  <c r="T178" i="42"/>
  <c r="Q178" i="42"/>
  <c r="N178" i="42"/>
  <c r="K178" i="42"/>
  <c r="H178" i="42"/>
  <c r="E178" i="42"/>
  <c r="AN177" i="42"/>
  <c r="AM177" i="42"/>
  <c r="AL177" i="42"/>
  <c r="AI177" i="42"/>
  <c r="AF177" i="42"/>
  <c r="AC177" i="42"/>
  <c r="Z177" i="42"/>
  <c r="W177" i="42"/>
  <c r="T177" i="42"/>
  <c r="Q177" i="42"/>
  <c r="N177" i="42"/>
  <c r="K177" i="42"/>
  <c r="H177" i="42"/>
  <c r="E177" i="42"/>
  <c r="AW20" i="42"/>
  <c r="AV20" i="42"/>
  <c r="AW19" i="42"/>
  <c r="AV19" i="42"/>
  <c r="AW18" i="42"/>
  <c r="AV18" i="42"/>
  <c r="AW17" i="42"/>
  <c r="AV17" i="42"/>
  <c r="AW16" i="42"/>
  <c r="AV16" i="42"/>
  <c r="AW15" i="42"/>
  <c r="AV15" i="42"/>
  <c r="AW14" i="42"/>
  <c r="AV14" i="42"/>
  <c r="AW13" i="42"/>
  <c r="AV13" i="42"/>
  <c r="AW12" i="42"/>
  <c r="AV12" i="42"/>
  <c r="AW11" i="42"/>
  <c r="AV11" i="42"/>
  <c r="AW10" i="42"/>
  <c r="AV10" i="42"/>
  <c r="AW9" i="42"/>
  <c r="AV9" i="42"/>
  <c r="AT20" i="42"/>
  <c r="AS20" i="42"/>
  <c r="AT19" i="42"/>
  <c r="AS19" i="42"/>
  <c r="AT18" i="42"/>
  <c r="AS18" i="42"/>
  <c r="AT17" i="42"/>
  <c r="AS17" i="42"/>
  <c r="AT16" i="42"/>
  <c r="AS16" i="42"/>
  <c r="AT15" i="42"/>
  <c r="AS15" i="42"/>
  <c r="AT14" i="42"/>
  <c r="AS14" i="42"/>
  <c r="AT13" i="42"/>
  <c r="AS13" i="42"/>
  <c r="AT12" i="42"/>
  <c r="AZ12" i="42" s="1"/>
  <c r="AS12" i="42"/>
  <c r="AT11" i="42"/>
  <c r="AS11" i="42"/>
  <c r="AT10" i="42"/>
  <c r="AS10" i="42"/>
  <c r="AT9" i="42"/>
  <c r="AS9" i="42"/>
  <c r="V166" i="28"/>
  <c r="R166" i="28" s="1"/>
  <c r="W166" i="28"/>
  <c r="S166" i="28" s="1"/>
  <c r="V167" i="28"/>
  <c r="R167" i="28" s="1"/>
  <c r="W167" i="28"/>
  <c r="S167" i="28" s="1"/>
  <c r="V168" i="28"/>
  <c r="R168" i="28" s="1"/>
  <c r="W168" i="28"/>
  <c r="S168" i="28" s="1"/>
  <c r="W165" i="28"/>
  <c r="S165" i="28" s="1"/>
  <c r="V165" i="28"/>
  <c r="R165" i="28" s="1"/>
  <c r="W164" i="28"/>
  <c r="S164" i="28" s="1"/>
  <c r="V164" i="28"/>
  <c r="R164" i="28" s="1"/>
  <c r="W163" i="28"/>
  <c r="S163" i="28" s="1"/>
  <c r="V163" i="28"/>
  <c r="R163" i="28" s="1"/>
  <c r="W162" i="28"/>
  <c r="S162" i="28" s="1"/>
  <c r="V162" i="28"/>
  <c r="R162" i="28" s="1"/>
  <c r="W161" i="28"/>
  <c r="S161" i="28" s="1"/>
  <c r="V161" i="28"/>
  <c r="R161" i="28" s="1"/>
  <c r="AE129" i="25"/>
  <c r="AE130" i="25"/>
  <c r="AE131" i="25"/>
  <c r="AE128" i="25"/>
  <c r="AE127" i="25"/>
  <c r="AD115" i="25"/>
  <c r="AE41" i="25"/>
  <c r="AF41" i="25" s="1"/>
  <c r="W48" i="28"/>
  <c r="W47" i="28"/>
  <c r="W46" i="28"/>
  <c r="W45" i="28"/>
  <c r="T42" i="28" l="1"/>
  <c r="AP72" i="27"/>
  <c r="AP82" i="27"/>
  <c r="AP73" i="27"/>
  <c r="AP83" i="27"/>
  <c r="AP75" i="27"/>
  <c r="AP84" i="27"/>
  <c r="AP77" i="27"/>
  <c r="AP65" i="27"/>
  <c r="AP66" i="27"/>
  <c r="AP79" i="27"/>
  <c r="AP71" i="27"/>
  <c r="AP80" i="27"/>
  <c r="AP76" i="27"/>
  <c r="T138" i="25"/>
  <c r="Z134" i="25"/>
  <c r="Q227" i="42"/>
  <c r="AU192" i="42"/>
  <c r="E227" i="42"/>
  <c r="AC227" i="42"/>
  <c r="AM251" i="42"/>
  <c r="AZ18" i="42"/>
  <c r="AM227" i="42"/>
  <c r="AH255" i="42"/>
  <c r="AY19" i="42"/>
  <c r="AY15" i="42"/>
  <c r="AY11" i="42"/>
  <c r="AY9" i="42"/>
  <c r="AY17" i="42"/>
  <c r="AY13" i="42"/>
  <c r="AZ17" i="42"/>
  <c r="AZ15" i="42"/>
  <c r="AZ13" i="42"/>
  <c r="AZ11" i="42"/>
  <c r="AZ9" i="42"/>
  <c r="AY10" i="42"/>
  <c r="AY20" i="42"/>
  <c r="AY18" i="42"/>
  <c r="BA18" i="42" s="1"/>
  <c r="AY16" i="42"/>
  <c r="AY14" i="42"/>
  <c r="AZ19" i="42"/>
  <c r="AY12" i="42"/>
  <c r="BA12" i="42" s="1"/>
  <c r="AV21" i="42"/>
  <c r="AZ192" i="42"/>
  <c r="AO177" i="42"/>
  <c r="AO179" i="42"/>
  <c r="BA181" i="42"/>
  <c r="BA183" i="42"/>
  <c r="BA185" i="42"/>
  <c r="BA187" i="42"/>
  <c r="BA189" i="42"/>
  <c r="BA191" i="42"/>
  <c r="AO207" i="42"/>
  <c r="AO209" i="42"/>
  <c r="AO211" i="42"/>
  <c r="AO217" i="42"/>
  <c r="AO219" i="42"/>
  <c r="AO223" i="42"/>
  <c r="AO225" i="42"/>
  <c r="W233" i="42"/>
  <c r="W234" i="42"/>
  <c r="AI234" i="42"/>
  <c r="K235" i="42"/>
  <c r="K236" i="42"/>
  <c r="Q236" i="42"/>
  <c r="E238" i="42"/>
  <c r="Q238" i="42"/>
  <c r="W238" i="42"/>
  <c r="K240" i="42"/>
  <c r="Q240" i="42"/>
  <c r="AC240" i="42"/>
  <c r="AI240" i="42"/>
  <c r="E250" i="42"/>
  <c r="Q250" i="42"/>
  <c r="W250" i="42"/>
  <c r="AC250" i="42"/>
  <c r="K251" i="42"/>
  <c r="Q251" i="42"/>
  <c r="E253" i="42"/>
  <c r="W251" i="42"/>
  <c r="AN244" i="42"/>
  <c r="AN251" i="42"/>
  <c r="AN253" i="42"/>
  <c r="AL238" i="42"/>
  <c r="H239" i="42"/>
  <c r="T239" i="42"/>
  <c r="Z239" i="42"/>
  <c r="AF239" i="42"/>
  <c r="AL239" i="42"/>
  <c r="H240" i="42"/>
  <c r="AF240" i="42"/>
  <c r="AL241" i="42"/>
  <c r="H243" i="42"/>
  <c r="Z243" i="42"/>
  <c r="AF243" i="42"/>
  <c r="H244" i="42"/>
  <c r="AF244" i="42"/>
  <c r="H245" i="42"/>
  <c r="N245" i="42"/>
  <c r="Z245" i="42"/>
  <c r="AF245" i="42"/>
  <c r="AL245" i="42"/>
  <c r="AL248" i="42"/>
  <c r="T249" i="42"/>
  <c r="Z249" i="42"/>
  <c r="AF249" i="42"/>
  <c r="AF251" i="42"/>
  <c r="H252" i="42"/>
  <c r="N252" i="42"/>
  <c r="Z252" i="42"/>
  <c r="AZ20" i="42"/>
  <c r="AX19" i="42"/>
  <c r="AW21" i="42"/>
  <c r="E10" i="44"/>
  <c r="E231" i="44"/>
  <c r="E234" i="44" s="1"/>
  <c r="AX16" i="42"/>
  <c r="K10" i="44"/>
  <c r="K231" i="44"/>
  <c r="K234" i="44" s="1"/>
  <c r="L10" i="44"/>
  <c r="L231" i="44"/>
  <c r="L234" i="44" s="1"/>
  <c r="H10" i="44"/>
  <c r="H232" i="44"/>
  <c r="H234" i="44" s="1"/>
  <c r="M10" i="44"/>
  <c r="M232" i="44"/>
  <c r="M234" i="44" s="1"/>
  <c r="AX20" i="42"/>
  <c r="AX18" i="42"/>
  <c r="AX17" i="42"/>
  <c r="AX15" i="42"/>
  <c r="AX13" i="42"/>
  <c r="AX12" i="42"/>
  <c r="AX14" i="42"/>
  <c r="AX10" i="42"/>
  <c r="AX9" i="42"/>
  <c r="AX11" i="42"/>
  <c r="B278" i="43"/>
  <c r="B371" i="57" s="1"/>
  <c r="AO180" i="42"/>
  <c r="AO182" i="42"/>
  <c r="AO184" i="42"/>
  <c r="N236" i="42"/>
  <c r="AL236" i="42"/>
  <c r="AL237" i="42"/>
  <c r="W241" i="42"/>
  <c r="AI242" i="42"/>
  <c r="Q243" i="42"/>
  <c r="W245" i="42"/>
  <c r="K249" i="42"/>
  <c r="AL249" i="42"/>
  <c r="AI254" i="42"/>
  <c r="V46" i="28"/>
  <c r="R46" i="28" s="1"/>
  <c r="V48" i="28"/>
  <c r="R48" i="28" s="1"/>
  <c r="AD127" i="25"/>
  <c r="AF127" i="25" s="1"/>
  <c r="AO186" i="42"/>
  <c r="AO188" i="42"/>
  <c r="AO190" i="42"/>
  <c r="AO192" i="42"/>
  <c r="AO206" i="42"/>
  <c r="AO210" i="42"/>
  <c r="AO214" i="42"/>
  <c r="G255" i="42"/>
  <c r="M255" i="42"/>
  <c r="S255" i="42"/>
  <c r="Z233" i="42"/>
  <c r="AJ255" i="42"/>
  <c r="H234" i="42"/>
  <c r="T234" i="42"/>
  <c r="N235" i="42"/>
  <c r="T235" i="42"/>
  <c r="Z235" i="42"/>
  <c r="Q239" i="42"/>
  <c r="AC239" i="42"/>
  <c r="AN240" i="42"/>
  <c r="K242" i="42"/>
  <c r="Q242" i="42"/>
  <c r="W242" i="42"/>
  <c r="W246" i="42"/>
  <c r="AM247" i="42"/>
  <c r="W247" i="42"/>
  <c r="K248" i="42"/>
  <c r="Q248" i="42"/>
  <c r="H251" i="42"/>
  <c r="AE126" i="25"/>
  <c r="AE132" i="25" s="1"/>
  <c r="D22" i="23" s="1"/>
  <c r="L23" i="51" s="1"/>
  <c r="D23" i="51" s="1"/>
  <c r="AD130" i="25"/>
  <c r="AF130" i="25" s="1"/>
  <c r="K237" i="42"/>
  <c r="H242" i="42"/>
  <c r="AF242" i="42"/>
  <c r="H246" i="42"/>
  <c r="AF246" i="42"/>
  <c r="T247" i="42"/>
  <c r="V47" i="28"/>
  <c r="R47" i="28" s="1"/>
  <c r="AD126" i="25"/>
  <c r="AD128" i="25"/>
  <c r="AF128" i="25" s="1"/>
  <c r="AI249" i="42"/>
  <c r="AD131" i="25"/>
  <c r="AF131" i="25" s="1"/>
  <c r="AD129" i="25"/>
  <c r="AF129" i="25" s="1"/>
  <c r="H241" i="42"/>
  <c r="N241" i="42"/>
  <c r="AC251" i="42"/>
  <c r="AC252" i="42"/>
  <c r="K253" i="42"/>
  <c r="Q253" i="42"/>
  <c r="W253" i="42"/>
  <c r="AC253" i="42"/>
  <c r="AI253" i="42"/>
  <c r="E254" i="42"/>
  <c r="Q254" i="42"/>
  <c r="W254" i="42"/>
  <c r="B395" i="40"/>
  <c r="H199" i="42"/>
  <c r="T199" i="42"/>
  <c r="AF199" i="42"/>
  <c r="AN199" i="42"/>
  <c r="AO193" i="42"/>
  <c r="AO197" i="42"/>
  <c r="H227" i="42"/>
  <c r="T227" i="42"/>
  <c r="AF227" i="42"/>
  <c r="AN227" i="42"/>
  <c r="AO215" i="42"/>
  <c r="U255" i="42"/>
  <c r="Y255" i="42"/>
  <c r="AE255" i="42"/>
  <c r="AK255" i="42"/>
  <c r="AM235" i="42"/>
  <c r="AM236" i="42"/>
  <c r="W236" i="42"/>
  <c r="AC236" i="42"/>
  <c r="AF238" i="42"/>
  <c r="Z241" i="42"/>
  <c r="AF241" i="42"/>
  <c r="AM243" i="42"/>
  <c r="T243" i="42"/>
  <c r="Z244" i="42"/>
  <c r="N246" i="42"/>
  <c r="AI246" i="42"/>
  <c r="Q247" i="42"/>
  <c r="AN248" i="42"/>
  <c r="AC248" i="42"/>
  <c r="E249" i="42"/>
  <c r="N249" i="42"/>
  <c r="H250" i="42"/>
  <c r="N250" i="42"/>
  <c r="T250" i="42"/>
  <c r="Z250" i="42"/>
  <c r="AF250" i="42"/>
  <c r="AL250" i="42"/>
  <c r="E251" i="42"/>
  <c r="AF252" i="42"/>
  <c r="AL252" i="42"/>
  <c r="H253" i="42"/>
  <c r="N253" i="42"/>
  <c r="T253" i="42"/>
  <c r="Z253" i="42"/>
  <c r="AF253" i="42"/>
  <c r="AL253" i="42"/>
  <c r="H254" i="42"/>
  <c r="N254" i="42"/>
  <c r="T254" i="42"/>
  <c r="Z254" i="42"/>
  <c r="AF254" i="42"/>
  <c r="AL254" i="42"/>
  <c r="AO222" i="42"/>
  <c r="AO226" i="42"/>
  <c r="H235" i="42"/>
  <c r="Z248" i="42"/>
  <c r="K250" i="42"/>
  <c r="AI250" i="42"/>
  <c r="K254" i="42"/>
  <c r="AF235" i="42"/>
  <c r="AL235" i="42"/>
  <c r="T236" i="42"/>
  <c r="N237" i="42"/>
  <c r="T237" i="42"/>
  <c r="Z237" i="42"/>
  <c r="AF237" i="42"/>
  <c r="H238" i="42"/>
  <c r="N238" i="42"/>
  <c r="E241" i="42"/>
  <c r="AC241" i="42"/>
  <c r="AL242" i="42"/>
  <c r="K246" i="42"/>
  <c r="Q246" i="42"/>
  <c r="H249" i="42"/>
  <c r="AC254" i="42"/>
  <c r="AO194" i="42"/>
  <c r="AO196" i="42"/>
  <c r="AO198" i="42"/>
  <c r="AO216" i="42"/>
  <c r="P255" i="42"/>
  <c r="V255" i="42"/>
  <c r="AA255" i="42"/>
  <c r="AG255" i="42"/>
  <c r="K234" i="42"/>
  <c r="Q234" i="42"/>
  <c r="Z234" i="42"/>
  <c r="AN235" i="42"/>
  <c r="AC235" i="42"/>
  <c r="AN236" i="42"/>
  <c r="AN237" i="42"/>
  <c r="W237" i="42"/>
  <c r="AI237" i="42"/>
  <c r="K238" i="42"/>
  <c r="AI238" i="42"/>
  <c r="AM239" i="42"/>
  <c r="Z240" i="42"/>
  <c r="N242" i="42"/>
  <c r="W243" i="42"/>
  <c r="K244" i="42"/>
  <c r="Q244" i="42"/>
  <c r="AC244" i="42"/>
  <c r="AI244" i="42"/>
  <c r="E245" i="42"/>
  <c r="AC245" i="42"/>
  <c r="AL246" i="42"/>
  <c r="H247" i="42"/>
  <c r="Z247" i="42"/>
  <c r="AF247" i="42"/>
  <c r="H248" i="42"/>
  <c r="Q249" i="42"/>
  <c r="W249" i="42"/>
  <c r="AC249" i="42"/>
  <c r="N251" i="42"/>
  <c r="T251" i="42"/>
  <c r="Z251" i="42"/>
  <c r="AI251" i="42"/>
  <c r="AM252" i="42"/>
  <c r="Q252" i="42"/>
  <c r="W252" i="42"/>
  <c r="BF16" i="27"/>
  <c r="BF74" i="27" s="1"/>
  <c r="BF86" i="27" s="1"/>
  <c r="BG16" i="27"/>
  <c r="BG74" i="27" s="1"/>
  <c r="BG86" i="27" s="1"/>
  <c r="BH23" i="27"/>
  <c r="BH81" i="27" s="1"/>
  <c r="N7" i="44"/>
  <c r="N231" i="44" s="1"/>
  <c r="AO212" i="42"/>
  <c r="AO221" i="42"/>
  <c r="AN234" i="42"/>
  <c r="Z236" i="42"/>
  <c r="AF236" i="42"/>
  <c r="H237" i="42"/>
  <c r="AC237" i="42"/>
  <c r="AC238" i="42"/>
  <c r="N239" i="42"/>
  <c r="AI239" i="42"/>
  <c r="AM240" i="42"/>
  <c r="N240" i="42"/>
  <c r="T240" i="42"/>
  <c r="AN241" i="42"/>
  <c r="K241" i="42"/>
  <c r="Q241" i="42"/>
  <c r="AC242" i="42"/>
  <c r="N243" i="42"/>
  <c r="AC243" i="42"/>
  <c r="AI243" i="42"/>
  <c r="AM244" i="42"/>
  <c r="AO244" i="42" s="1"/>
  <c r="N244" i="42"/>
  <c r="T244" i="42"/>
  <c r="AN245" i="42"/>
  <c r="K245" i="42"/>
  <c r="Q245" i="42"/>
  <c r="AC246" i="42"/>
  <c r="N247" i="42"/>
  <c r="AC247" i="42"/>
  <c r="AI247" i="42"/>
  <c r="AM248" i="42"/>
  <c r="N248" i="42"/>
  <c r="T248" i="42"/>
  <c r="AI248" i="42"/>
  <c r="AN250" i="42"/>
  <c r="AN252" i="42"/>
  <c r="AO252" i="42" s="1"/>
  <c r="K252" i="42"/>
  <c r="T252" i="42"/>
  <c r="AI252" i="42"/>
  <c r="AN254" i="42"/>
  <c r="N199" i="42"/>
  <c r="Z199" i="42"/>
  <c r="AL199" i="42"/>
  <c r="E199" i="42"/>
  <c r="Q199" i="42"/>
  <c r="AC199" i="42"/>
  <c r="AO178" i="42"/>
  <c r="BA180" i="42"/>
  <c r="BA182" i="42"/>
  <c r="BA184" i="42"/>
  <c r="BA186" i="42"/>
  <c r="BA188" i="42"/>
  <c r="BA190" i="42"/>
  <c r="AO195" i="42"/>
  <c r="N227" i="42"/>
  <c r="Z227" i="42"/>
  <c r="AL227" i="42"/>
  <c r="AO208" i="42"/>
  <c r="AO224" i="42"/>
  <c r="F255" i="42"/>
  <c r="K233" i="42"/>
  <c r="O255" i="42"/>
  <c r="AD255" i="42"/>
  <c r="AI233" i="42"/>
  <c r="E234" i="42"/>
  <c r="N234" i="42"/>
  <c r="AC234" i="42"/>
  <c r="AI235" i="42"/>
  <c r="Q237" i="42"/>
  <c r="W239" i="42"/>
  <c r="AN242" i="42"/>
  <c r="AN246" i="42"/>
  <c r="K199" i="42"/>
  <c r="W199" i="42"/>
  <c r="AI199" i="42"/>
  <c r="AX192" i="42"/>
  <c r="AO181" i="42"/>
  <c r="AO183" i="42"/>
  <c r="AO185" i="42"/>
  <c r="AO187" i="42"/>
  <c r="AO189" i="42"/>
  <c r="AO191" i="42"/>
  <c r="K227" i="42"/>
  <c r="W227" i="42"/>
  <c r="AI227" i="42"/>
  <c r="AO213" i="42"/>
  <c r="AO218" i="42"/>
  <c r="AO220" i="42"/>
  <c r="AN233" i="42"/>
  <c r="J255" i="42"/>
  <c r="N233" i="42"/>
  <c r="X255" i="42"/>
  <c r="AL233" i="42"/>
  <c r="AF234" i="42"/>
  <c r="AL234" i="42"/>
  <c r="Q235" i="42"/>
  <c r="W235" i="42"/>
  <c r="H236" i="42"/>
  <c r="AI236" i="42"/>
  <c r="E237" i="42"/>
  <c r="AN238" i="42"/>
  <c r="T238" i="42"/>
  <c r="Z238" i="42"/>
  <c r="AN239" i="42"/>
  <c r="K239" i="42"/>
  <c r="E240" i="42"/>
  <c r="W240" i="42"/>
  <c r="AL240" i="42"/>
  <c r="T241" i="42"/>
  <c r="AI241" i="42"/>
  <c r="E242" i="42"/>
  <c r="T242" i="42"/>
  <c r="Z242" i="42"/>
  <c r="AN243" i="42"/>
  <c r="AO243" i="42" s="1"/>
  <c r="K243" i="42"/>
  <c r="AL243" i="42"/>
  <c r="E244" i="42"/>
  <c r="W244" i="42"/>
  <c r="AL244" i="42"/>
  <c r="T245" i="42"/>
  <c r="AI245" i="42"/>
  <c r="E246" i="42"/>
  <c r="T246" i="42"/>
  <c r="Z246" i="42"/>
  <c r="AN247" i="42"/>
  <c r="AO247" i="42" s="1"/>
  <c r="K247" i="42"/>
  <c r="AL247" i="42"/>
  <c r="E248" i="42"/>
  <c r="W248" i="42"/>
  <c r="AF248" i="42"/>
  <c r="AN249" i="42"/>
  <c r="E236" i="42"/>
  <c r="AL251" i="42"/>
  <c r="E252" i="42"/>
  <c r="AP16" i="27"/>
  <c r="AP23" i="27"/>
  <c r="Y43" i="25"/>
  <c r="V45" i="28"/>
  <c r="R45" i="28" s="1"/>
  <c r="AU11" i="42"/>
  <c r="N8" i="44"/>
  <c r="AU14" i="42"/>
  <c r="AU16" i="42"/>
  <c r="AU12" i="42"/>
  <c r="AU20" i="42"/>
  <c r="AU19" i="42"/>
  <c r="AU18" i="42"/>
  <c r="AU17" i="42"/>
  <c r="AZ16" i="42"/>
  <c r="AU15" i="42"/>
  <c r="AZ14" i="42"/>
  <c r="AU13" i="42"/>
  <c r="AT21" i="42"/>
  <c r="AS21" i="42"/>
  <c r="AZ10" i="42"/>
  <c r="AU10" i="42"/>
  <c r="AU9" i="42"/>
  <c r="O85" i="42"/>
  <c r="C93" i="42" s="1"/>
  <c r="AE85" i="42"/>
  <c r="D98" i="42" s="1"/>
  <c r="J85" i="42"/>
  <c r="D91" i="42" s="1"/>
  <c r="U85" i="42"/>
  <c r="C95" i="42" s="1"/>
  <c r="AK85" i="42"/>
  <c r="D100" i="42" s="1"/>
  <c r="BK69" i="27"/>
  <c r="G85" i="42"/>
  <c r="D90" i="42" s="1"/>
  <c r="M85" i="42"/>
  <c r="D92" i="42" s="1"/>
  <c r="R85" i="42"/>
  <c r="C94" i="42" s="1"/>
  <c r="AH85" i="42"/>
  <c r="D99" i="42" s="1"/>
  <c r="C85" i="42"/>
  <c r="C89" i="42" s="1"/>
  <c r="I85" i="42"/>
  <c r="C91" i="42" s="1"/>
  <c r="S85" i="42"/>
  <c r="D94" i="42" s="1"/>
  <c r="Y85" i="42"/>
  <c r="D96" i="42" s="1"/>
  <c r="AD85" i="42"/>
  <c r="C98" i="42" s="1"/>
  <c r="D85" i="42"/>
  <c r="D89" i="42" s="1"/>
  <c r="P85" i="42"/>
  <c r="D93" i="42" s="1"/>
  <c r="F85" i="42"/>
  <c r="C90" i="42" s="1"/>
  <c r="V85" i="42"/>
  <c r="D95" i="42" s="1"/>
  <c r="AA85" i="42"/>
  <c r="C97" i="42" s="1"/>
  <c r="AG85" i="42"/>
  <c r="C99" i="42" s="1"/>
  <c r="AB85" i="42"/>
  <c r="D97" i="42" s="1"/>
  <c r="AM199" i="42"/>
  <c r="AM233" i="42"/>
  <c r="E235" i="42"/>
  <c r="AM237" i="42"/>
  <c r="AO237" i="42" s="1"/>
  <c r="E239" i="42"/>
  <c r="AM241" i="42"/>
  <c r="E243" i="42"/>
  <c r="AM245" i="42"/>
  <c r="E247" i="42"/>
  <c r="AM249" i="42"/>
  <c r="AM253" i="42"/>
  <c r="L85" i="42"/>
  <c r="C92" i="42" s="1"/>
  <c r="X85" i="42"/>
  <c r="C96" i="42" s="1"/>
  <c r="AJ85" i="42"/>
  <c r="C100" i="42" s="1"/>
  <c r="AY192" i="42"/>
  <c r="AM234" i="42"/>
  <c r="AM238" i="42"/>
  <c r="AM242" i="42"/>
  <c r="AM246" i="42"/>
  <c r="AM250" i="42"/>
  <c r="AM254" i="42"/>
  <c r="D255" i="42"/>
  <c r="E233" i="42"/>
  <c r="Q233" i="42"/>
  <c r="AC233" i="42"/>
  <c r="AO205" i="42"/>
  <c r="H233" i="42"/>
  <c r="T233" i="42"/>
  <c r="AF233" i="42"/>
  <c r="AP74" i="27" l="1"/>
  <c r="AO254" i="42"/>
  <c r="AP81" i="27"/>
  <c r="BE24" i="25"/>
  <c r="T170" i="25"/>
  <c r="BJ12" i="25"/>
  <c r="BJ70" i="25" s="1"/>
  <c r="AS12" i="16" s="1"/>
  <c r="AO240" i="42"/>
  <c r="AS14" i="16"/>
  <c r="AO251" i="42"/>
  <c r="AO245" i="42"/>
  <c r="AO246" i="42"/>
  <c r="AO238" i="42"/>
  <c r="AO248" i="42"/>
  <c r="BA19" i="42"/>
  <c r="BA15" i="42"/>
  <c r="BA11" i="42"/>
  <c r="BA9" i="42"/>
  <c r="BA17" i="42"/>
  <c r="BA13" i="42"/>
  <c r="BA20" i="42"/>
  <c r="BA10" i="42"/>
  <c r="AY21" i="42"/>
  <c r="BA16" i="42"/>
  <c r="BA14" i="42"/>
  <c r="AS7" i="16"/>
  <c r="AO249" i="42"/>
  <c r="AO235" i="42"/>
  <c r="AF255" i="42"/>
  <c r="AC255" i="42"/>
  <c r="AI255" i="42"/>
  <c r="BA192" i="42"/>
  <c r="AO236" i="42"/>
  <c r="AO241" i="42"/>
  <c r="AO239" i="42"/>
  <c r="K255" i="42"/>
  <c r="AO253" i="42"/>
  <c r="AO227" i="42"/>
  <c r="AO242" i="42"/>
  <c r="T255" i="42"/>
  <c r="Q255" i="42"/>
  <c r="AO250" i="42"/>
  <c r="AO234" i="42"/>
  <c r="W255" i="42"/>
  <c r="L84" i="51"/>
  <c r="D84" i="51"/>
  <c r="H255" i="42"/>
  <c r="E255" i="42"/>
  <c r="AO63" i="42"/>
  <c r="AO28" i="42"/>
  <c r="J22" i="23"/>
  <c r="J80" i="23" s="1"/>
  <c r="D80" i="23"/>
  <c r="N10" i="44"/>
  <c r="N232" i="44"/>
  <c r="N234" i="44" s="1"/>
  <c r="AX21" i="42"/>
  <c r="AF126" i="25"/>
  <c r="AF132" i="25" s="1"/>
  <c r="E22" i="23" s="1"/>
  <c r="AD132" i="25"/>
  <c r="C22" i="23" s="1"/>
  <c r="K23" i="51" s="1"/>
  <c r="C23" i="51" s="1"/>
  <c r="Z132" i="25"/>
  <c r="BK23" i="25" s="1"/>
  <c r="BK81" i="25" s="1"/>
  <c r="E98" i="42"/>
  <c r="E91" i="42"/>
  <c r="E90" i="42"/>
  <c r="Z255" i="42"/>
  <c r="N255" i="42"/>
  <c r="AO199" i="42"/>
  <c r="E96" i="42"/>
  <c r="E99" i="42"/>
  <c r="AL85" i="42"/>
  <c r="E100" i="42"/>
  <c r="E92" i="42"/>
  <c r="BH16" i="27"/>
  <c r="BH74" i="27" s="1"/>
  <c r="BH86" i="27" s="1"/>
  <c r="BG28" i="27"/>
  <c r="BF28" i="27"/>
  <c r="AL255" i="42"/>
  <c r="AN255" i="42"/>
  <c r="E94" i="42"/>
  <c r="E95" i="42"/>
  <c r="E97" i="42"/>
  <c r="E89" i="42"/>
  <c r="C101" i="42"/>
  <c r="E93" i="42"/>
  <c r="D101" i="42"/>
  <c r="AZ21" i="42"/>
  <c r="AU21" i="42"/>
  <c r="AN85" i="42"/>
  <c r="N85" i="42"/>
  <c r="AF85" i="42"/>
  <c r="W85" i="42"/>
  <c r="H85" i="42"/>
  <c r="T85" i="42"/>
  <c r="Z85" i="42"/>
  <c r="AI85" i="42"/>
  <c r="Q85" i="42"/>
  <c r="E85" i="42"/>
  <c r="K85" i="42"/>
  <c r="AC85" i="42"/>
  <c r="AM85" i="42"/>
  <c r="AM255" i="42"/>
  <c r="AO233" i="42"/>
  <c r="BE82" i="25" l="1"/>
  <c r="BE87" i="25" s="1"/>
  <c r="BE29" i="25"/>
  <c r="K22" i="23"/>
  <c r="R21" i="64"/>
  <c r="T48" i="64" s="1"/>
  <c r="BA21" i="42"/>
  <c r="AO255" i="42"/>
  <c r="K84" i="51"/>
  <c r="C84" i="51"/>
  <c r="I22" i="23"/>
  <c r="C80" i="23"/>
  <c r="BH28" i="27"/>
  <c r="E101" i="42"/>
  <c r="AO85" i="42"/>
  <c r="Q85" i="39"/>
  <c r="P85" i="39"/>
  <c r="N85" i="39"/>
  <c r="M85" i="39"/>
  <c r="K85" i="39"/>
  <c r="J85" i="39"/>
  <c r="H85" i="39"/>
  <c r="G85" i="39"/>
  <c r="E85" i="39"/>
  <c r="D85" i="39"/>
  <c r="Q84" i="39"/>
  <c r="P84" i="39"/>
  <c r="N84" i="39"/>
  <c r="M84" i="39"/>
  <c r="K84" i="39"/>
  <c r="J84" i="39"/>
  <c r="H84" i="39"/>
  <c r="G84" i="39"/>
  <c r="E84" i="39"/>
  <c r="D84" i="39"/>
  <c r="Q83" i="39"/>
  <c r="P83" i="39"/>
  <c r="N83" i="39"/>
  <c r="M83" i="39"/>
  <c r="K83" i="39"/>
  <c r="J83" i="39"/>
  <c r="H83" i="39"/>
  <c r="G83" i="39"/>
  <c r="E83" i="39"/>
  <c r="D83" i="39"/>
  <c r="Q82" i="39"/>
  <c r="P82" i="39"/>
  <c r="N82" i="39"/>
  <c r="M82" i="39"/>
  <c r="K82" i="39"/>
  <c r="J82" i="39"/>
  <c r="H82" i="39"/>
  <c r="G82" i="39"/>
  <c r="E82" i="39"/>
  <c r="D82" i="39"/>
  <c r="Q81" i="39"/>
  <c r="P81" i="39"/>
  <c r="N81" i="39"/>
  <c r="M81" i="39"/>
  <c r="K81" i="39"/>
  <c r="J81" i="39"/>
  <c r="H81" i="39"/>
  <c r="G81" i="39"/>
  <c r="E81" i="39"/>
  <c r="D81" i="39"/>
  <c r="Q80" i="39"/>
  <c r="P80" i="39"/>
  <c r="N80" i="39"/>
  <c r="M80" i="39"/>
  <c r="E80" i="39"/>
  <c r="D80" i="39"/>
  <c r="Q79" i="39"/>
  <c r="P79" i="39"/>
  <c r="N79" i="39"/>
  <c r="M79" i="39"/>
  <c r="K79" i="39"/>
  <c r="J79" i="39"/>
  <c r="H79" i="39"/>
  <c r="G79" i="39"/>
  <c r="E79" i="39"/>
  <c r="D79" i="39"/>
  <c r="Q78" i="39"/>
  <c r="P78" i="39"/>
  <c r="N78" i="39"/>
  <c r="M78" i="39"/>
  <c r="K78" i="39"/>
  <c r="J78" i="39"/>
  <c r="H78" i="39"/>
  <c r="G78" i="39"/>
  <c r="E78" i="39"/>
  <c r="Q77" i="39"/>
  <c r="P77" i="39"/>
  <c r="N77" i="39"/>
  <c r="M77" i="39"/>
  <c r="K77" i="39"/>
  <c r="J77" i="39"/>
  <c r="H77" i="39"/>
  <c r="G77" i="39"/>
  <c r="Q76" i="39"/>
  <c r="P76" i="39"/>
  <c r="N76" i="39"/>
  <c r="M76" i="39"/>
  <c r="K76" i="39"/>
  <c r="J76" i="39"/>
  <c r="H76" i="39"/>
  <c r="G76" i="39"/>
  <c r="E76" i="39"/>
  <c r="D76" i="39"/>
  <c r="Q75" i="39"/>
  <c r="P75" i="39"/>
  <c r="N75" i="39"/>
  <c r="M75" i="39"/>
  <c r="K75" i="39"/>
  <c r="J75" i="39"/>
  <c r="H75" i="39"/>
  <c r="G75" i="39"/>
  <c r="E75" i="39"/>
  <c r="D75" i="39"/>
  <c r="Q74" i="39"/>
  <c r="P74" i="39"/>
  <c r="N74" i="39"/>
  <c r="M74" i="39"/>
  <c r="K74" i="39"/>
  <c r="J74" i="39"/>
  <c r="G74" i="39"/>
  <c r="E74" i="39"/>
  <c r="D74" i="39"/>
  <c r="P73" i="39"/>
  <c r="N73" i="39"/>
  <c r="M73" i="39"/>
  <c r="K73" i="39"/>
  <c r="J73" i="39"/>
  <c r="H73" i="39"/>
  <c r="G73" i="39"/>
  <c r="E73" i="39"/>
  <c r="D73" i="39"/>
  <c r="Q72" i="39"/>
  <c r="P72" i="39"/>
  <c r="N72" i="39"/>
  <c r="M72" i="39"/>
  <c r="K72" i="39"/>
  <c r="J72" i="39"/>
  <c r="H72" i="39"/>
  <c r="G72" i="39"/>
  <c r="E72" i="39"/>
  <c r="D72" i="39"/>
  <c r="Q71" i="39"/>
  <c r="P71" i="39"/>
  <c r="N71" i="39"/>
  <c r="M71" i="39"/>
  <c r="K71" i="39"/>
  <c r="J71" i="39"/>
  <c r="H71" i="39"/>
  <c r="G71" i="39"/>
  <c r="E71" i="39"/>
  <c r="D71" i="39"/>
  <c r="Q70" i="39"/>
  <c r="P70" i="39"/>
  <c r="N70" i="39"/>
  <c r="M70" i="39"/>
  <c r="K70" i="39"/>
  <c r="J70" i="39"/>
  <c r="H70" i="39"/>
  <c r="G70" i="39"/>
  <c r="E70" i="39"/>
  <c r="D70" i="39"/>
  <c r="Q69" i="39"/>
  <c r="P69" i="39"/>
  <c r="N69" i="39"/>
  <c r="M69" i="39"/>
  <c r="K69" i="39"/>
  <c r="J69" i="39"/>
  <c r="H69" i="39"/>
  <c r="G69" i="39"/>
  <c r="E69" i="39"/>
  <c r="D69" i="39"/>
  <c r="Q68" i="39"/>
  <c r="P68" i="39"/>
  <c r="N68" i="39"/>
  <c r="M68" i="39"/>
  <c r="K68" i="39"/>
  <c r="J68" i="39"/>
  <c r="H68" i="39"/>
  <c r="G68" i="39"/>
  <c r="E68" i="39"/>
  <c r="D68" i="39"/>
  <c r="Q67" i="39"/>
  <c r="P67" i="39"/>
  <c r="N67" i="39"/>
  <c r="M67" i="39"/>
  <c r="K67" i="39"/>
  <c r="J67" i="39"/>
  <c r="H67" i="39"/>
  <c r="G67" i="39"/>
  <c r="D67" i="39"/>
  <c r="Q66" i="39"/>
  <c r="P66" i="39"/>
  <c r="N66" i="39"/>
  <c r="M66" i="39"/>
  <c r="K66" i="39"/>
  <c r="J66" i="39"/>
  <c r="H66" i="39"/>
  <c r="G66" i="39"/>
  <c r="E66" i="39"/>
  <c r="D66" i="39"/>
  <c r="Q65" i="39"/>
  <c r="P65" i="39"/>
  <c r="N65" i="39"/>
  <c r="M65" i="39"/>
  <c r="K65" i="39"/>
  <c r="J65" i="39"/>
  <c r="H65" i="39"/>
  <c r="G65" i="39"/>
  <c r="E65" i="39"/>
  <c r="D65" i="39"/>
  <c r="Q64" i="39"/>
  <c r="P64" i="39"/>
  <c r="N64" i="39"/>
  <c r="M64" i="39"/>
  <c r="K64" i="39"/>
  <c r="J64" i="39"/>
  <c r="H64" i="39"/>
  <c r="G64" i="39"/>
  <c r="E64" i="39"/>
  <c r="D64" i="39"/>
  <c r="AG13" i="39"/>
  <c r="AF13" i="39"/>
  <c r="AG12" i="39"/>
  <c r="AF12" i="39"/>
  <c r="AF11" i="39"/>
  <c r="AG10" i="39"/>
  <c r="AF10" i="39"/>
  <c r="AF9" i="39"/>
  <c r="K80" i="39"/>
  <c r="J80" i="39"/>
  <c r="T76" i="39"/>
  <c r="T74" i="39"/>
  <c r="T72" i="39"/>
  <c r="T68" i="39"/>
  <c r="AC13" i="39"/>
  <c r="AD12" i="39"/>
  <c r="AC12" i="39"/>
  <c r="AD11" i="39"/>
  <c r="AC11" i="39"/>
  <c r="AD9" i="39"/>
  <c r="D77" i="39"/>
  <c r="T73" i="39"/>
  <c r="AD13" i="39"/>
  <c r="T67" i="39"/>
  <c r="AK418" i="38"/>
  <c r="AJ418" i="38"/>
  <c r="AH418" i="38"/>
  <c r="AG418" i="38"/>
  <c r="AE418" i="38"/>
  <c r="AD418" i="38"/>
  <c r="AB418" i="38"/>
  <c r="AA418" i="38"/>
  <c r="Y418" i="38"/>
  <c r="X418" i="38"/>
  <c r="V418" i="38"/>
  <c r="U418" i="38"/>
  <c r="S418" i="38"/>
  <c r="R418" i="38"/>
  <c r="P418" i="38"/>
  <c r="O418" i="38"/>
  <c r="M418" i="38"/>
  <c r="L418" i="38"/>
  <c r="J418" i="38"/>
  <c r="I418" i="38"/>
  <c r="G418" i="38"/>
  <c r="F418" i="38"/>
  <c r="D418" i="38"/>
  <c r="C418" i="38"/>
  <c r="AK417" i="38"/>
  <c r="AJ417" i="38"/>
  <c r="AH417" i="38"/>
  <c r="AG417" i="38"/>
  <c r="AE417" i="38"/>
  <c r="AD417" i="38"/>
  <c r="AB417" i="38"/>
  <c r="AA417" i="38"/>
  <c r="Y417" i="38"/>
  <c r="X417" i="38"/>
  <c r="V417" i="38"/>
  <c r="U417" i="38"/>
  <c r="S417" i="38"/>
  <c r="R417" i="38"/>
  <c r="P417" i="38"/>
  <c r="O417" i="38"/>
  <c r="M417" i="38"/>
  <c r="L417" i="38"/>
  <c r="J417" i="38"/>
  <c r="I417" i="38"/>
  <c r="G417" i="38"/>
  <c r="F417" i="38"/>
  <c r="D417" i="38"/>
  <c r="C417" i="38"/>
  <c r="AK416" i="38"/>
  <c r="AJ416" i="38"/>
  <c r="AH416" i="38"/>
  <c r="AG416" i="38"/>
  <c r="AE416" i="38"/>
  <c r="AD416" i="38"/>
  <c r="AB416" i="38"/>
  <c r="AA416" i="38"/>
  <c r="Y416" i="38"/>
  <c r="X416" i="38"/>
  <c r="V416" i="38"/>
  <c r="U416" i="38"/>
  <c r="S416" i="38"/>
  <c r="R416" i="38"/>
  <c r="P416" i="38"/>
  <c r="O416" i="38"/>
  <c r="M416" i="38"/>
  <c r="L416" i="38"/>
  <c r="J416" i="38"/>
  <c r="I416" i="38"/>
  <c r="G416" i="38"/>
  <c r="F416" i="38"/>
  <c r="D416" i="38"/>
  <c r="C416" i="38"/>
  <c r="AK415" i="38"/>
  <c r="AJ415" i="38"/>
  <c r="AH415" i="38"/>
  <c r="AG415" i="38"/>
  <c r="AE415" i="38"/>
  <c r="AD415" i="38"/>
  <c r="AB415" i="38"/>
  <c r="AA415" i="38"/>
  <c r="Y415" i="38"/>
  <c r="X415" i="38"/>
  <c r="V415" i="38"/>
  <c r="U415" i="38"/>
  <c r="S415" i="38"/>
  <c r="R415" i="38"/>
  <c r="P415" i="38"/>
  <c r="O415" i="38"/>
  <c r="M415" i="38"/>
  <c r="L415" i="38"/>
  <c r="J415" i="38"/>
  <c r="I415" i="38"/>
  <c r="G415" i="38"/>
  <c r="F415" i="38"/>
  <c r="D415" i="38"/>
  <c r="C415" i="38"/>
  <c r="AK414" i="38"/>
  <c r="AJ414" i="38"/>
  <c r="AH414" i="38"/>
  <c r="AG414" i="38"/>
  <c r="AE414" i="38"/>
  <c r="AD414" i="38"/>
  <c r="AB414" i="38"/>
  <c r="AA414" i="38"/>
  <c r="Y414" i="38"/>
  <c r="X414" i="38"/>
  <c r="V414" i="38"/>
  <c r="U414" i="38"/>
  <c r="S414" i="38"/>
  <c r="R414" i="38"/>
  <c r="P414" i="38"/>
  <c r="O414" i="38"/>
  <c r="M414" i="38"/>
  <c r="L414" i="38"/>
  <c r="J414" i="38"/>
  <c r="I414" i="38"/>
  <c r="G414" i="38"/>
  <c r="F414" i="38"/>
  <c r="D414" i="38"/>
  <c r="C414" i="38"/>
  <c r="AK413" i="38"/>
  <c r="AJ413" i="38"/>
  <c r="AH413" i="38"/>
  <c r="AG413" i="38"/>
  <c r="AE413" i="38"/>
  <c r="AD413" i="38"/>
  <c r="AB413" i="38"/>
  <c r="AA413" i="38"/>
  <c r="Y413" i="38"/>
  <c r="X413" i="38"/>
  <c r="V413" i="38"/>
  <c r="U413" i="38"/>
  <c r="S413" i="38"/>
  <c r="R413" i="38"/>
  <c r="P413" i="38"/>
  <c r="O413" i="38"/>
  <c r="M413" i="38"/>
  <c r="L413" i="38"/>
  <c r="J413" i="38"/>
  <c r="I413" i="38"/>
  <c r="G413" i="38"/>
  <c r="F413" i="38"/>
  <c r="D413" i="38"/>
  <c r="C413" i="38"/>
  <c r="AK412" i="38"/>
  <c r="AJ412" i="38"/>
  <c r="AH412" i="38"/>
  <c r="AG412" i="38"/>
  <c r="AE412" i="38"/>
  <c r="AD412" i="38"/>
  <c r="AB412" i="38"/>
  <c r="AA412" i="38"/>
  <c r="Y412" i="38"/>
  <c r="X412" i="38"/>
  <c r="V412" i="38"/>
  <c r="U412" i="38"/>
  <c r="S412" i="38"/>
  <c r="R412" i="38"/>
  <c r="P412" i="38"/>
  <c r="O412" i="38"/>
  <c r="Q412" i="38" s="1"/>
  <c r="M412" i="38"/>
  <c r="L412" i="38"/>
  <c r="J412" i="38"/>
  <c r="I412" i="38"/>
  <c r="G412" i="38"/>
  <c r="F412" i="38"/>
  <c r="D412" i="38"/>
  <c r="C412" i="38"/>
  <c r="AK411" i="38"/>
  <c r="AJ411" i="38"/>
  <c r="AH411" i="38"/>
  <c r="AG411" i="38"/>
  <c r="AI411" i="38" s="1"/>
  <c r="AE411" i="38"/>
  <c r="AD411" i="38"/>
  <c r="AB411" i="38"/>
  <c r="AA411" i="38"/>
  <c r="Y411" i="38"/>
  <c r="X411" i="38"/>
  <c r="V411" i="38"/>
  <c r="U411" i="38"/>
  <c r="S411" i="38"/>
  <c r="R411" i="38"/>
  <c r="P411" i="38"/>
  <c r="O411" i="38"/>
  <c r="M411" i="38"/>
  <c r="L411" i="38"/>
  <c r="J411" i="38"/>
  <c r="I411" i="38"/>
  <c r="G411" i="38"/>
  <c r="F411" i="38"/>
  <c r="D411" i="38"/>
  <c r="C411" i="38"/>
  <c r="E411" i="38" s="1"/>
  <c r="AK410" i="38"/>
  <c r="AJ410" i="38"/>
  <c r="AH410" i="38"/>
  <c r="AG410" i="38"/>
  <c r="AE410" i="38"/>
  <c r="AD410" i="38"/>
  <c r="AB410" i="38"/>
  <c r="AA410" i="38"/>
  <c r="Y410" i="38"/>
  <c r="X410" i="38"/>
  <c r="V410" i="38"/>
  <c r="U410" i="38"/>
  <c r="S410" i="38"/>
  <c r="R410" i="38"/>
  <c r="P410" i="38"/>
  <c r="O410" i="38"/>
  <c r="M410" i="38"/>
  <c r="L410" i="38"/>
  <c r="J410" i="38"/>
  <c r="I410" i="38"/>
  <c r="G410" i="38"/>
  <c r="F410" i="38"/>
  <c r="D410" i="38"/>
  <c r="C410" i="38"/>
  <c r="E410" i="38" s="1"/>
  <c r="AK409" i="38"/>
  <c r="AJ409" i="38"/>
  <c r="AH409" i="38"/>
  <c r="AG409" i="38"/>
  <c r="AE409" i="38"/>
  <c r="AD409" i="38"/>
  <c r="AB409" i="38"/>
  <c r="AA409" i="38"/>
  <c r="Y409" i="38"/>
  <c r="X409" i="38"/>
  <c r="V409" i="38"/>
  <c r="U409" i="38"/>
  <c r="S409" i="38"/>
  <c r="R409" i="38"/>
  <c r="P409" i="38"/>
  <c r="O409" i="38"/>
  <c r="M409" i="38"/>
  <c r="L409" i="38"/>
  <c r="J409" i="38"/>
  <c r="I409" i="38"/>
  <c r="G409" i="38"/>
  <c r="F409" i="38"/>
  <c r="D409" i="38"/>
  <c r="C409" i="38"/>
  <c r="AK408" i="38"/>
  <c r="AJ408" i="38"/>
  <c r="AH408" i="38"/>
  <c r="AG408" i="38"/>
  <c r="AE408" i="38"/>
  <c r="AD408" i="38"/>
  <c r="AB408" i="38"/>
  <c r="AA408" i="38"/>
  <c r="Y408" i="38"/>
  <c r="X408" i="38"/>
  <c r="V408" i="38"/>
  <c r="U408" i="38"/>
  <c r="S408" i="38"/>
  <c r="R408" i="38"/>
  <c r="P408" i="38"/>
  <c r="O408" i="38"/>
  <c r="Q408" i="38" s="1"/>
  <c r="M408" i="38"/>
  <c r="L408" i="38"/>
  <c r="J408" i="38"/>
  <c r="I408" i="38"/>
  <c r="G408" i="38"/>
  <c r="F408" i="38"/>
  <c r="D408" i="38"/>
  <c r="C408" i="38"/>
  <c r="AK407" i="38"/>
  <c r="AJ407" i="38"/>
  <c r="AH407" i="38"/>
  <c r="AG407" i="38"/>
  <c r="AE407" i="38"/>
  <c r="AD407" i="38"/>
  <c r="AB407" i="38"/>
  <c r="AA407" i="38"/>
  <c r="AC407" i="38" s="1"/>
  <c r="Y407" i="38"/>
  <c r="X407" i="38"/>
  <c r="V407" i="38"/>
  <c r="U407" i="38"/>
  <c r="S407" i="38"/>
  <c r="R407" i="38"/>
  <c r="P407" i="38"/>
  <c r="O407" i="38"/>
  <c r="M407" i="38"/>
  <c r="L407" i="38"/>
  <c r="J407" i="38"/>
  <c r="I407" i="38"/>
  <c r="G407" i="38"/>
  <c r="F407" i="38"/>
  <c r="D407" i="38"/>
  <c r="C407" i="38"/>
  <c r="E407" i="38" s="1"/>
  <c r="AK406" i="38"/>
  <c r="AJ406" i="38"/>
  <c r="AH406" i="38"/>
  <c r="AG406" i="38"/>
  <c r="AE406" i="38"/>
  <c r="AD406" i="38"/>
  <c r="AB406" i="38"/>
  <c r="AA406" i="38"/>
  <c r="Y406" i="38"/>
  <c r="X406" i="38"/>
  <c r="V406" i="38"/>
  <c r="U406" i="38"/>
  <c r="S406" i="38"/>
  <c r="R406" i="38"/>
  <c r="P406" i="38"/>
  <c r="O406" i="38"/>
  <c r="M406" i="38"/>
  <c r="L406" i="38"/>
  <c r="J406" i="38"/>
  <c r="I406" i="38"/>
  <c r="G406" i="38"/>
  <c r="F406" i="38"/>
  <c r="D406" i="38"/>
  <c r="C406" i="38"/>
  <c r="AK405" i="38"/>
  <c r="AJ405" i="38"/>
  <c r="AH405" i="38"/>
  <c r="AG405" i="38"/>
  <c r="AE405" i="38"/>
  <c r="AD405" i="38"/>
  <c r="AB405" i="38"/>
  <c r="AA405" i="38"/>
  <c r="Y405" i="38"/>
  <c r="X405" i="38"/>
  <c r="V405" i="38"/>
  <c r="U405" i="38"/>
  <c r="S405" i="38"/>
  <c r="R405" i="38"/>
  <c r="P405" i="38"/>
  <c r="O405" i="38"/>
  <c r="M405" i="38"/>
  <c r="L405" i="38"/>
  <c r="J405" i="38"/>
  <c r="I405" i="38"/>
  <c r="G405" i="38"/>
  <c r="F405" i="38"/>
  <c r="D405" i="38"/>
  <c r="C405" i="38"/>
  <c r="AK404" i="38"/>
  <c r="AJ404" i="38"/>
  <c r="AH404" i="38"/>
  <c r="AG404" i="38"/>
  <c r="AE404" i="38"/>
  <c r="AD404" i="38"/>
  <c r="AB404" i="38"/>
  <c r="AA404" i="38"/>
  <c r="Y404" i="38"/>
  <c r="X404" i="38"/>
  <c r="V404" i="38"/>
  <c r="U404" i="38"/>
  <c r="S404" i="38"/>
  <c r="R404" i="38"/>
  <c r="P404" i="38"/>
  <c r="O404" i="38"/>
  <c r="Q404" i="38" s="1"/>
  <c r="M404" i="38"/>
  <c r="L404" i="38"/>
  <c r="J404" i="38"/>
  <c r="I404" i="38"/>
  <c r="G404" i="38"/>
  <c r="F404" i="38"/>
  <c r="D404" i="38"/>
  <c r="C404" i="38"/>
  <c r="AK403" i="38"/>
  <c r="AJ403" i="38"/>
  <c r="AH403" i="38"/>
  <c r="AG403" i="38"/>
  <c r="AE403" i="38"/>
  <c r="AD403" i="38"/>
  <c r="AB403" i="38"/>
  <c r="AA403" i="38"/>
  <c r="Y403" i="38"/>
  <c r="X403" i="38"/>
  <c r="V403" i="38"/>
  <c r="U403" i="38"/>
  <c r="S403" i="38"/>
  <c r="R403" i="38"/>
  <c r="P403" i="38"/>
  <c r="O403" i="38"/>
  <c r="M403" i="38"/>
  <c r="L403" i="38"/>
  <c r="J403" i="38"/>
  <c r="I403" i="38"/>
  <c r="G403" i="38"/>
  <c r="F403" i="38"/>
  <c r="D403" i="38"/>
  <c r="C403" i="38"/>
  <c r="AK402" i="38"/>
  <c r="AJ402" i="38"/>
  <c r="AH402" i="38"/>
  <c r="AG402" i="38"/>
  <c r="AE402" i="38"/>
  <c r="AD402" i="38"/>
  <c r="AB402" i="38"/>
  <c r="AA402" i="38"/>
  <c r="Y402" i="38"/>
  <c r="X402" i="38"/>
  <c r="V402" i="38"/>
  <c r="U402" i="38"/>
  <c r="S402" i="38"/>
  <c r="R402" i="38"/>
  <c r="P402" i="38"/>
  <c r="O402" i="38"/>
  <c r="M402" i="38"/>
  <c r="L402" i="38"/>
  <c r="J402" i="38"/>
  <c r="I402" i="38"/>
  <c r="K402" i="38" s="1"/>
  <c r="G402" i="38"/>
  <c r="F402" i="38"/>
  <c r="D402" i="38"/>
  <c r="C402" i="38"/>
  <c r="AK401" i="38"/>
  <c r="AJ401" i="38"/>
  <c r="AH401" i="38"/>
  <c r="AG401" i="38"/>
  <c r="AE401" i="38"/>
  <c r="AD401" i="38"/>
  <c r="AB401" i="38"/>
  <c r="AA401" i="38"/>
  <c r="AC401" i="38" s="1"/>
  <c r="Y401" i="38"/>
  <c r="X401" i="38"/>
  <c r="V401" i="38"/>
  <c r="U401" i="38"/>
  <c r="S401" i="38"/>
  <c r="R401" i="38"/>
  <c r="P401" i="38"/>
  <c r="O401" i="38"/>
  <c r="M401" i="38"/>
  <c r="L401" i="38"/>
  <c r="J401" i="38"/>
  <c r="I401" i="38"/>
  <c r="G401" i="38"/>
  <c r="F401" i="38"/>
  <c r="D401" i="38"/>
  <c r="C401" i="38"/>
  <c r="AK400" i="38"/>
  <c r="AJ400" i="38"/>
  <c r="AH400" i="38"/>
  <c r="AG400" i="38"/>
  <c r="AE400" i="38"/>
  <c r="AD400" i="38"/>
  <c r="AB400" i="38"/>
  <c r="AA400" i="38"/>
  <c r="AC400" i="38" s="1"/>
  <c r="Y400" i="38"/>
  <c r="X400" i="38"/>
  <c r="V400" i="38"/>
  <c r="U400" i="38"/>
  <c r="W400" i="38" s="1"/>
  <c r="S400" i="38"/>
  <c r="R400" i="38"/>
  <c r="P400" i="38"/>
  <c r="O400" i="38"/>
  <c r="Q400" i="38" s="1"/>
  <c r="M400" i="38"/>
  <c r="L400" i="38"/>
  <c r="J400" i="38"/>
  <c r="I400" i="38"/>
  <c r="K400" i="38" s="1"/>
  <c r="G400" i="38"/>
  <c r="F400" i="38"/>
  <c r="D400" i="38"/>
  <c r="C400" i="38"/>
  <c r="AK399" i="38"/>
  <c r="AJ399" i="38"/>
  <c r="AH399" i="38"/>
  <c r="AG399" i="38"/>
  <c r="AE399" i="38"/>
  <c r="AD399" i="38"/>
  <c r="AB399" i="38"/>
  <c r="AA399" i="38"/>
  <c r="Y399" i="38"/>
  <c r="X399" i="38"/>
  <c r="V399" i="38"/>
  <c r="U399" i="38"/>
  <c r="S399" i="38"/>
  <c r="R399" i="38"/>
  <c r="P399" i="38"/>
  <c r="O399" i="38"/>
  <c r="M399" i="38"/>
  <c r="L399" i="38"/>
  <c r="J399" i="38"/>
  <c r="I399" i="38"/>
  <c r="G399" i="38"/>
  <c r="F399" i="38"/>
  <c r="D399" i="38"/>
  <c r="C399" i="38"/>
  <c r="AK398" i="38"/>
  <c r="AJ398" i="38"/>
  <c r="AH398" i="38"/>
  <c r="AG398" i="38"/>
  <c r="AE398" i="38"/>
  <c r="AD398" i="38"/>
  <c r="AB398" i="38"/>
  <c r="AA398" i="38"/>
  <c r="Y398" i="38"/>
  <c r="X398" i="38"/>
  <c r="V398" i="38"/>
  <c r="U398" i="38"/>
  <c r="S398" i="38"/>
  <c r="R398" i="38"/>
  <c r="P398" i="38"/>
  <c r="O398" i="38"/>
  <c r="M398" i="38"/>
  <c r="L398" i="38"/>
  <c r="J398" i="38"/>
  <c r="I398" i="38"/>
  <c r="G398" i="38"/>
  <c r="F398" i="38"/>
  <c r="D398" i="38"/>
  <c r="C398" i="38"/>
  <c r="AK397" i="38"/>
  <c r="AK419" i="38" s="1"/>
  <c r="AJ397" i="38"/>
  <c r="AH397" i="38"/>
  <c r="AG397" i="38"/>
  <c r="AG419" i="38" s="1"/>
  <c r="AE397" i="38"/>
  <c r="AE419" i="38" s="1"/>
  <c r="AD397" i="38"/>
  <c r="AB397" i="38"/>
  <c r="AA397" i="38"/>
  <c r="AA419" i="38" s="1"/>
  <c r="Y397" i="38"/>
  <c r="Y419" i="38" s="1"/>
  <c r="X397" i="38"/>
  <c r="X419" i="38" s="1"/>
  <c r="V397" i="38"/>
  <c r="V419" i="38" s="1"/>
  <c r="U397" i="38"/>
  <c r="U419" i="38" s="1"/>
  <c r="S397" i="38"/>
  <c r="R397" i="38"/>
  <c r="P397" i="38"/>
  <c r="P419" i="38" s="1"/>
  <c r="O397" i="38"/>
  <c r="O419" i="38" s="1"/>
  <c r="M397" i="38"/>
  <c r="M419" i="38" s="1"/>
  <c r="L397" i="38"/>
  <c r="L419" i="38" s="1"/>
  <c r="J397" i="38"/>
  <c r="J419" i="38" s="1"/>
  <c r="I397" i="38"/>
  <c r="I419" i="38" s="1"/>
  <c r="G397" i="38"/>
  <c r="F397" i="38"/>
  <c r="D397" i="38"/>
  <c r="C397" i="38"/>
  <c r="AK391" i="38"/>
  <c r="AJ391" i="38"/>
  <c r="AH391" i="38"/>
  <c r="AG391" i="38"/>
  <c r="AE391" i="38"/>
  <c r="AD391" i="38"/>
  <c r="AB391" i="38"/>
  <c r="AA391" i="38"/>
  <c r="Y391" i="38"/>
  <c r="X391" i="38"/>
  <c r="V391" i="38"/>
  <c r="U391" i="38"/>
  <c r="S391" i="38"/>
  <c r="R391" i="38"/>
  <c r="P391" i="38"/>
  <c r="O391" i="38"/>
  <c r="M391" i="38"/>
  <c r="L391" i="38"/>
  <c r="J391" i="38"/>
  <c r="I391" i="38"/>
  <c r="G391" i="38"/>
  <c r="F391" i="38"/>
  <c r="D391" i="38"/>
  <c r="C391" i="38"/>
  <c r="AN390" i="38"/>
  <c r="AM390" i="38"/>
  <c r="AL390" i="38"/>
  <c r="AI390" i="38"/>
  <c r="AF390" i="38"/>
  <c r="AC390" i="38"/>
  <c r="Z390" i="38"/>
  <c r="W390" i="38"/>
  <c r="T390" i="38"/>
  <c r="Q390" i="38"/>
  <c r="N390" i="38"/>
  <c r="K390" i="38"/>
  <c r="H390" i="38"/>
  <c r="E390" i="38"/>
  <c r="AN389" i="38"/>
  <c r="AM389" i="38"/>
  <c r="AL389" i="38"/>
  <c r="AI389" i="38"/>
  <c r="AF389" i="38"/>
  <c r="AC389" i="38"/>
  <c r="Z389" i="38"/>
  <c r="W389" i="38"/>
  <c r="T389" i="38"/>
  <c r="Q389" i="38"/>
  <c r="N389" i="38"/>
  <c r="K389" i="38"/>
  <c r="H389" i="38"/>
  <c r="E389" i="38"/>
  <c r="AN388" i="38"/>
  <c r="AM388" i="38"/>
  <c r="AL388" i="38"/>
  <c r="AI388" i="38"/>
  <c r="AF388" i="38"/>
  <c r="AC388" i="38"/>
  <c r="Z388" i="38"/>
  <c r="W388" i="38"/>
  <c r="T388" i="38"/>
  <c r="Q388" i="38"/>
  <c r="N388" i="38"/>
  <c r="K388" i="38"/>
  <c r="H388" i="38"/>
  <c r="E388" i="38"/>
  <c r="AN387" i="38"/>
  <c r="AM387" i="38"/>
  <c r="AL387" i="38"/>
  <c r="AI387" i="38"/>
  <c r="AF387" i="38"/>
  <c r="AC387" i="38"/>
  <c r="Z387" i="38"/>
  <c r="W387" i="38"/>
  <c r="T387" i="38"/>
  <c r="Q387" i="38"/>
  <c r="N387" i="38"/>
  <c r="K387" i="38"/>
  <c r="H387" i="38"/>
  <c r="E387" i="38"/>
  <c r="AN386" i="38"/>
  <c r="AM386" i="38"/>
  <c r="AL386" i="38"/>
  <c r="AI386" i="38"/>
  <c r="AF386" i="38"/>
  <c r="AC386" i="38"/>
  <c r="Z386" i="38"/>
  <c r="W386" i="38"/>
  <c r="T386" i="38"/>
  <c r="Q386" i="38"/>
  <c r="N386" i="38"/>
  <c r="K386" i="38"/>
  <c r="H386" i="38"/>
  <c r="E386" i="38"/>
  <c r="AN385" i="38"/>
  <c r="AM385" i="38"/>
  <c r="AL385" i="38"/>
  <c r="AI385" i="38"/>
  <c r="AF385" i="38"/>
  <c r="AC385" i="38"/>
  <c r="Z385" i="38"/>
  <c r="W385" i="38"/>
  <c r="T385" i="38"/>
  <c r="Q385" i="38"/>
  <c r="N385" i="38"/>
  <c r="K385" i="38"/>
  <c r="H385" i="38"/>
  <c r="E385" i="38"/>
  <c r="AN384" i="38"/>
  <c r="AM384" i="38"/>
  <c r="AL384" i="38"/>
  <c r="AI384" i="38"/>
  <c r="AF384" i="38"/>
  <c r="AC384" i="38"/>
  <c r="Z384" i="38"/>
  <c r="W384" i="38"/>
  <c r="T384" i="38"/>
  <c r="Q384" i="38"/>
  <c r="N384" i="38"/>
  <c r="K384" i="38"/>
  <c r="H384" i="38"/>
  <c r="E384" i="38"/>
  <c r="AN383" i="38"/>
  <c r="AM383" i="38"/>
  <c r="AL383" i="38"/>
  <c r="AI383" i="38"/>
  <c r="AF383" i="38"/>
  <c r="AC383" i="38"/>
  <c r="Z383" i="38"/>
  <c r="W383" i="38"/>
  <c r="T383" i="38"/>
  <c r="Q383" i="38"/>
  <c r="N383" i="38"/>
  <c r="K383" i="38"/>
  <c r="H383" i="38"/>
  <c r="E383" i="38"/>
  <c r="AN382" i="38"/>
  <c r="AM382" i="38"/>
  <c r="AL382" i="38"/>
  <c r="AI382" i="38"/>
  <c r="AF382" i="38"/>
  <c r="AC382" i="38"/>
  <c r="Z382" i="38"/>
  <c r="W382" i="38"/>
  <c r="T382" i="38"/>
  <c r="Q382" i="38"/>
  <c r="N382" i="38"/>
  <c r="K382" i="38"/>
  <c r="H382" i="38"/>
  <c r="E382" i="38"/>
  <c r="AN381" i="38"/>
  <c r="AM381" i="38"/>
  <c r="AL381" i="38"/>
  <c r="AI381" i="38"/>
  <c r="AF381" i="38"/>
  <c r="AC381" i="38"/>
  <c r="Z381" i="38"/>
  <c r="W381" i="38"/>
  <c r="T381" i="38"/>
  <c r="Q381" i="38"/>
  <c r="N381" i="38"/>
  <c r="K381" i="38"/>
  <c r="H381" i="38"/>
  <c r="E381" i="38"/>
  <c r="AN380" i="38"/>
  <c r="AM380" i="38"/>
  <c r="AL380" i="38"/>
  <c r="AI380" i="38"/>
  <c r="AF380" i="38"/>
  <c r="AC380" i="38"/>
  <c r="Z380" i="38"/>
  <c r="W380" i="38"/>
  <c r="T380" i="38"/>
  <c r="Q380" i="38"/>
  <c r="N380" i="38"/>
  <c r="K380" i="38"/>
  <c r="H380" i="38"/>
  <c r="E380" i="38"/>
  <c r="AN379" i="38"/>
  <c r="AM379" i="38"/>
  <c r="AL379" i="38"/>
  <c r="AI379" i="38"/>
  <c r="AF379" i="38"/>
  <c r="AC379" i="38"/>
  <c r="Z379" i="38"/>
  <c r="W379" i="38"/>
  <c r="T379" i="38"/>
  <c r="Q379" i="38"/>
  <c r="N379" i="38"/>
  <c r="K379" i="38"/>
  <c r="H379" i="38"/>
  <c r="E379" i="38"/>
  <c r="AN378" i="38"/>
  <c r="AM378" i="38"/>
  <c r="AL378" i="38"/>
  <c r="AI378" i="38"/>
  <c r="AF378" i="38"/>
  <c r="AC378" i="38"/>
  <c r="Z378" i="38"/>
  <c r="W378" i="38"/>
  <c r="T378" i="38"/>
  <c r="Q378" i="38"/>
  <c r="N378" i="38"/>
  <c r="K378" i="38"/>
  <c r="H378" i="38"/>
  <c r="E378" i="38"/>
  <c r="AN377" i="38"/>
  <c r="AM377" i="38"/>
  <c r="AL377" i="38"/>
  <c r="AI377" i="38"/>
  <c r="AF377" i="38"/>
  <c r="AC377" i="38"/>
  <c r="Z377" i="38"/>
  <c r="W377" i="38"/>
  <c r="T377" i="38"/>
  <c r="Q377" i="38"/>
  <c r="N377" i="38"/>
  <c r="K377" i="38"/>
  <c r="H377" i="38"/>
  <c r="E377" i="38"/>
  <c r="AN376" i="38"/>
  <c r="AM376" i="38"/>
  <c r="AL376" i="38"/>
  <c r="AI376" i="38"/>
  <c r="AF376" i="38"/>
  <c r="AC376" i="38"/>
  <c r="Z376" i="38"/>
  <c r="W376" i="38"/>
  <c r="T376" i="38"/>
  <c r="Q376" i="38"/>
  <c r="N376" i="38"/>
  <c r="K376" i="38"/>
  <c r="H376" i="38"/>
  <c r="E376" i="38"/>
  <c r="AN375" i="38"/>
  <c r="AM375" i="38"/>
  <c r="AL375" i="38"/>
  <c r="AI375" i="38"/>
  <c r="AF375" i="38"/>
  <c r="AC375" i="38"/>
  <c r="Z375" i="38"/>
  <c r="W375" i="38"/>
  <c r="T375" i="38"/>
  <c r="Q375" i="38"/>
  <c r="N375" i="38"/>
  <c r="K375" i="38"/>
  <c r="H375" i="38"/>
  <c r="E375" i="38"/>
  <c r="AN374" i="38"/>
  <c r="AM374" i="38"/>
  <c r="AL374" i="38"/>
  <c r="AI374" i="38"/>
  <c r="AF374" i="38"/>
  <c r="AC374" i="38"/>
  <c r="Z374" i="38"/>
  <c r="W374" i="38"/>
  <c r="T374" i="38"/>
  <c r="Q374" i="38"/>
  <c r="N374" i="38"/>
  <c r="K374" i="38"/>
  <c r="H374" i="38"/>
  <c r="E374" i="38"/>
  <c r="AN373" i="38"/>
  <c r="AM373" i="38"/>
  <c r="AL373" i="38"/>
  <c r="AI373" i="38"/>
  <c r="AF373" i="38"/>
  <c r="AC373" i="38"/>
  <c r="Z373" i="38"/>
  <c r="W373" i="38"/>
  <c r="T373" i="38"/>
  <c r="Q373" i="38"/>
  <c r="N373" i="38"/>
  <c r="K373" i="38"/>
  <c r="H373" i="38"/>
  <c r="E373" i="38"/>
  <c r="AN372" i="38"/>
  <c r="AM372" i="38"/>
  <c r="AL372" i="38"/>
  <c r="AI372" i="38"/>
  <c r="AF372" i="38"/>
  <c r="AC372" i="38"/>
  <c r="Z372" i="38"/>
  <c r="W372" i="38"/>
  <c r="T372" i="38"/>
  <c r="Q372" i="38"/>
  <c r="N372" i="38"/>
  <c r="K372" i="38"/>
  <c r="H372" i="38"/>
  <c r="E372" i="38"/>
  <c r="AN371" i="38"/>
  <c r="AM371" i="38"/>
  <c r="AL371" i="38"/>
  <c r="AI371" i="38"/>
  <c r="AF371" i="38"/>
  <c r="AC371" i="38"/>
  <c r="Z371" i="38"/>
  <c r="W371" i="38"/>
  <c r="T371" i="38"/>
  <c r="Q371" i="38"/>
  <c r="N371" i="38"/>
  <c r="K371" i="38"/>
  <c r="H371" i="38"/>
  <c r="E371" i="38"/>
  <c r="AN370" i="38"/>
  <c r="AM370" i="38"/>
  <c r="AL370" i="38"/>
  <c r="AI370" i="38"/>
  <c r="AF370" i="38"/>
  <c r="AC370" i="38"/>
  <c r="Z370" i="38"/>
  <c r="W370" i="38"/>
  <c r="T370" i="38"/>
  <c r="Q370" i="38"/>
  <c r="N370" i="38"/>
  <c r="K370" i="38"/>
  <c r="H370" i="38"/>
  <c r="E370" i="38"/>
  <c r="AN369" i="38"/>
  <c r="AM369" i="38"/>
  <c r="AL369" i="38"/>
  <c r="AI369" i="38"/>
  <c r="AF369" i="38"/>
  <c r="AC369" i="38"/>
  <c r="Z369" i="38"/>
  <c r="W369" i="38"/>
  <c r="T369" i="38"/>
  <c r="Q369" i="38"/>
  <c r="N369" i="38"/>
  <c r="K369" i="38"/>
  <c r="H369" i="38"/>
  <c r="E369" i="38"/>
  <c r="AK363" i="38"/>
  <c r="AJ363" i="38"/>
  <c r="AH363" i="38"/>
  <c r="AG363" i="38"/>
  <c r="AE363" i="38"/>
  <c r="AD363" i="38"/>
  <c r="AB363" i="38"/>
  <c r="AA363" i="38"/>
  <c r="Y363" i="38"/>
  <c r="X363" i="38"/>
  <c r="V363" i="38"/>
  <c r="U363" i="38"/>
  <c r="S363" i="38"/>
  <c r="R363" i="38"/>
  <c r="P363" i="38"/>
  <c r="O363" i="38"/>
  <c r="M363" i="38"/>
  <c r="L363" i="38"/>
  <c r="J363" i="38"/>
  <c r="I363" i="38"/>
  <c r="G363" i="38"/>
  <c r="F363" i="38"/>
  <c r="D363" i="38"/>
  <c r="C363" i="38"/>
  <c r="AN362" i="38"/>
  <c r="AM362" i="38"/>
  <c r="AL362" i="38"/>
  <c r="AI362" i="38"/>
  <c r="AF362" i="38"/>
  <c r="AC362" i="38"/>
  <c r="Z362" i="38"/>
  <c r="W362" i="38"/>
  <c r="T362" i="38"/>
  <c r="Q362" i="38"/>
  <c r="N362" i="38"/>
  <c r="K362" i="38"/>
  <c r="H362" i="38"/>
  <c r="E362" i="38"/>
  <c r="AN361" i="38"/>
  <c r="AM361" i="38"/>
  <c r="AL361" i="38"/>
  <c r="AI361" i="38"/>
  <c r="AF361" i="38"/>
  <c r="AC361" i="38"/>
  <c r="Z361" i="38"/>
  <c r="W361" i="38"/>
  <c r="T361" i="38"/>
  <c r="Q361" i="38"/>
  <c r="N361" i="38"/>
  <c r="K361" i="38"/>
  <c r="H361" i="38"/>
  <c r="E361" i="38"/>
  <c r="AN360" i="38"/>
  <c r="AM360" i="38"/>
  <c r="AL360" i="38"/>
  <c r="AI360" i="38"/>
  <c r="AF360" i="38"/>
  <c r="AC360" i="38"/>
  <c r="Z360" i="38"/>
  <c r="W360" i="38"/>
  <c r="T360" i="38"/>
  <c r="Q360" i="38"/>
  <c r="N360" i="38"/>
  <c r="K360" i="38"/>
  <c r="H360" i="38"/>
  <c r="E360" i="38"/>
  <c r="AN359" i="38"/>
  <c r="AM359" i="38"/>
  <c r="AL359" i="38"/>
  <c r="AI359" i="38"/>
  <c r="AF359" i="38"/>
  <c r="AC359" i="38"/>
  <c r="Z359" i="38"/>
  <c r="W359" i="38"/>
  <c r="T359" i="38"/>
  <c r="Q359" i="38"/>
  <c r="N359" i="38"/>
  <c r="K359" i="38"/>
  <c r="H359" i="38"/>
  <c r="E359" i="38"/>
  <c r="AN358" i="38"/>
  <c r="AM358" i="38"/>
  <c r="AL358" i="38"/>
  <c r="AI358" i="38"/>
  <c r="AF358" i="38"/>
  <c r="AC358" i="38"/>
  <c r="Z358" i="38"/>
  <c r="W358" i="38"/>
  <c r="T358" i="38"/>
  <c r="Q358" i="38"/>
  <c r="N358" i="38"/>
  <c r="K358" i="38"/>
  <c r="H358" i="38"/>
  <c r="E358" i="38"/>
  <c r="AN357" i="38"/>
  <c r="AM357" i="38"/>
  <c r="AL357" i="38"/>
  <c r="AI357" i="38"/>
  <c r="AF357" i="38"/>
  <c r="AC357" i="38"/>
  <c r="Z357" i="38"/>
  <c r="W357" i="38"/>
  <c r="T357" i="38"/>
  <c r="Q357" i="38"/>
  <c r="N357" i="38"/>
  <c r="K357" i="38"/>
  <c r="H357" i="38"/>
  <c r="E357" i="38"/>
  <c r="AW356" i="38"/>
  <c r="AV356" i="38"/>
  <c r="AT356" i="38"/>
  <c r="AS356" i="38"/>
  <c r="AN356" i="38"/>
  <c r="AM356" i="38"/>
  <c r="AL356" i="38"/>
  <c r="AI356" i="38"/>
  <c r="AF356" i="38"/>
  <c r="AC356" i="38"/>
  <c r="Z356" i="38"/>
  <c r="W356" i="38"/>
  <c r="T356" i="38"/>
  <c r="Q356" i="38"/>
  <c r="N356" i="38"/>
  <c r="K356" i="38"/>
  <c r="H356" i="38"/>
  <c r="E356" i="38"/>
  <c r="AZ355" i="38"/>
  <c r="AY355" i="38"/>
  <c r="AX355" i="38"/>
  <c r="AU355" i="38"/>
  <c r="AN355" i="38"/>
  <c r="AM355" i="38"/>
  <c r="AL355" i="38"/>
  <c r="AI355" i="38"/>
  <c r="AF355" i="38"/>
  <c r="AC355" i="38"/>
  <c r="Z355" i="38"/>
  <c r="W355" i="38"/>
  <c r="T355" i="38"/>
  <c r="Q355" i="38"/>
  <c r="N355" i="38"/>
  <c r="K355" i="38"/>
  <c r="H355" i="38"/>
  <c r="E355" i="38"/>
  <c r="AZ354" i="38"/>
  <c r="AY354" i="38"/>
  <c r="AX354" i="38"/>
  <c r="AU354" i="38"/>
  <c r="AN354" i="38"/>
  <c r="AM354" i="38"/>
  <c r="AL354" i="38"/>
  <c r="AI354" i="38"/>
  <c r="AF354" i="38"/>
  <c r="AC354" i="38"/>
  <c r="Z354" i="38"/>
  <c r="W354" i="38"/>
  <c r="T354" i="38"/>
  <c r="Q354" i="38"/>
  <c r="N354" i="38"/>
  <c r="K354" i="38"/>
  <c r="H354" i="38"/>
  <c r="E354" i="38"/>
  <c r="AZ353" i="38"/>
  <c r="AY353" i="38"/>
  <c r="AX353" i="38"/>
  <c r="AU353" i="38"/>
  <c r="AN353" i="38"/>
  <c r="AM353" i="38"/>
  <c r="AL353" i="38"/>
  <c r="AI353" i="38"/>
  <c r="AF353" i="38"/>
  <c r="AC353" i="38"/>
  <c r="Z353" i="38"/>
  <c r="W353" i="38"/>
  <c r="T353" i="38"/>
  <c r="Q353" i="38"/>
  <c r="N353" i="38"/>
  <c r="K353" i="38"/>
  <c r="H353" i="38"/>
  <c r="E353" i="38"/>
  <c r="AZ352" i="38"/>
  <c r="AY352" i="38"/>
  <c r="AX352" i="38"/>
  <c r="AU352" i="38"/>
  <c r="AN352" i="38"/>
  <c r="AM352" i="38"/>
  <c r="AL352" i="38"/>
  <c r="AI352" i="38"/>
  <c r="AF352" i="38"/>
  <c r="AC352" i="38"/>
  <c r="Z352" i="38"/>
  <c r="W352" i="38"/>
  <c r="T352" i="38"/>
  <c r="Q352" i="38"/>
  <c r="N352" i="38"/>
  <c r="K352" i="38"/>
  <c r="H352" i="38"/>
  <c r="E352" i="38"/>
  <c r="AZ351" i="38"/>
  <c r="AY351" i="38"/>
  <c r="AX351" i="38"/>
  <c r="AU351" i="38"/>
  <c r="AN351" i="38"/>
  <c r="AM351" i="38"/>
  <c r="AL351" i="38"/>
  <c r="AI351" i="38"/>
  <c r="AF351" i="38"/>
  <c r="AC351" i="38"/>
  <c r="Z351" i="38"/>
  <c r="W351" i="38"/>
  <c r="T351" i="38"/>
  <c r="Q351" i="38"/>
  <c r="N351" i="38"/>
  <c r="K351" i="38"/>
  <c r="H351" i="38"/>
  <c r="E351" i="38"/>
  <c r="AZ350" i="38"/>
  <c r="AY350" i="38"/>
  <c r="AX350" i="38"/>
  <c r="AU350" i="38"/>
  <c r="AN350" i="38"/>
  <c r="AM350" i="38"/>
  <c r="AL350" i="38"/>
  <c r="AI350" i="38"/>
  <c r="AF350" i="38"/>
  <c r="AC350" i="38"/>
  <c r="Z350" i="38"/>
  <c r="W350" i="38"/>
  <c r="T350" i="38"/>
  <c r="Q350" i="38"/>
  <c r="N350" i="38"/>
  <c r="K350" i="38"/>
  <c r="H350" i="38"/>
  <c r="E350" i="38"/>
  <c r="AZ349" i="38"/>
  <c r="AY349" i="38"/>
  <c r="AX349" i="38"/>
  <c r="AU349" i="38"/>
  <c r="AN349" i="38"/>
  <c r="AM349" i="38"/>
  <c r="AL349" i="38"/>
  <c r="AI349" i="38"/>
  <c r="AF349" i="38"/>
  <c r="AC349" i="38"/>
  <c r="Z349" i="38"/>
  <c r="W349" i="38"/>
  <c r="T349" i="38"/>
  <c r="Q349" i="38"/>
  <c r="N349" i="38"/>
  <c r="K349" i="38"/>
  <c r="H349" i="38"/>
  <c r="E349" i="38"/>
  <c r="AZ348" i="38"/>
  <c r="AY348" i="38"/>
  <c r="AX348" i="38"/>
  <c r="AU348" i="38"/>
  <c r="AN348" i="38"/>
  <c r="AM348" i="38"/>
  <c r="AL348" i="38"/>
  <c r="AI348" i="38"/>
  <c r="AF348" i="38"/>
  <c r="AC348" i="38"/>
  <c r="Z348" i="38"/>
  <c r="W348" i="38"/>
  <c r="T348" i="38"/>
  <c r="Q348" i="38"/>
  <c r="N348" i="38"/>
  <c r="K348" i="38"/>
  <c r="H348" i="38"/>
  <c r="E348" i="38"/>
  <c r="AZ347" i="38"/>
  <c r="AY347" i="38"/>
  <c r="AX347" i="38"/>
  <c r="AU347" i="38"/>
  <c r="AN347" i="38"/>
  <c r="AM347" i="38"/>
  <c r="AL347" i="38"/>
  <c r="AI347" i="38"/>
  <c r="AF347" i="38"/>
  <c r="AC347" i="38"/>
  <c r="Z347" i="38"/>
  <c r="W347" i="38"/>
  <c r="T347" i="38"/>
  <c r="Q347" i="38"/>
  <c r="N347" i="38"/>
  <c r="K347" i="38"/>
  <c r="H347" i="38"/>
  <c r="E347" i="38"/>
  <c r="AZ346" i="38"/>
  <c r="AY346" i="38"/>
  <c r="AX346" i="38"/>
  <c r="AU346" i="38"/>
  <c r="AN346" i="38"/>
  <c r="AM346" i="38"/>
  <c r="AL346" i="38"/>
  <c r="AI346" i="38"/>
  <c r="AF346" i="38"/>
  <c r="AC346" i="38"/>
  <c r="Z346" i="38"/>
  <c r="W346" i="38"/>
  <c r="T346" i="38"/>
  <c r="Q346" i="38"/>
  <c r="N346" i="38"/>
  <c r="K346" i="38"/>
  <c r="H346" i="38"/>
  <c r="E346" i="38"/>
  <c r="AZ345" i="38"/>
  <c r="AY345" i="38"/>
  <c r="AX345" i="38"/>
  <c r="AU345" i="38"/>
  <c r="AN345" i="38"/>
  <c r="AM345" i="38"/>
  <c r="AL345" i="38"/>
  <c r="AI345" i="38"/>
  <c r="AF345" i="38"/>
  <c r="AC345" i="38"/>
  <c r="Z345" i="38"/>
  <c r="W345" i="38"/>
  <c r="T345" i="38"/>
  <c r="Q345" i="38"/>
  <c r="N345" i="38"/>
  <c r="K345" i="38"/>
  <c r="H345" i="38"/>
  <c r="E345" i="38"/>
  <c r="AZ344" i="38"/>
  <c r="AY344" i="38"/>
  <c r="AX344" i="38"/>
  <c r="AU344" i="38"/>
  <c r="AN344" i="38"/>
  <c r="AM344" i="38"/>
  <c r="AL344" i="38"/>
  <c r="AI344" i="38"/>
  <c r="AF344" i="38"/>
  <c r="AC344" i="38"/>
  <c r="Z344" i="38"/>
  <c r="W344" i="38"/>
  <c r="T344" i="38"/>
  <c r="Q344" i="38"/>
  <c r="N344" i="38"/>
  <c r="K344" i="38"/>
  <c r="H344" i="38"/>
  <c r="E344" i="38"/>
  <c r="AN343" i="38"/>
  <c r="AM343" i="38"/>
  <c r="AL343" i="38"/>
  <c r="AI343" i="38"/>
  <c r="AF343" i="38"/>
  <c r="AC343" i="38"/>
  <c r="Z343" i="38"/>
  <c r="W343" i="38"/>
  <c r="T343" i="38"/>
  <c r="Q343" i="38"/>
  <c r="N343" i="38"/>
  <c r="K343" i="38"/>
  <c r="H343" i="38"/>
  <c r="E343" i="38"/>
  <c r="AN342" i="38"/>
  <c r="AM342" i="38"/>
  <c r="AL342" i="38"/>
  <c r="AI342" i="38"/>
  <c r="AF342" i="38"/>
  <c r="AC342" i="38"/>
  <c r="Z342" i="38"/>
  <c r="W342" i="38"/>
  <c r="T342" i="38"/>
  <c r="Q342" i="38"/>
  <c r="N342" i="38"/>
  <c r="K342" i="38"/>
  <c r="H342" i="38"/>
  <c r="E342" i="38"/>
  <c r="AN341" i="38"/>
  <c r="AM341" i="38"/>
  <c r="AL341" i="38"/>
  <c r="AI341" i="38"/>
  <c r="AF341" i="38"/>
  <c r="AC341" i="38"/>
  <c r="Z341" i="38"/>
  <c r="W341" i="38"/>
  <c r="T341" i="38"/>
  <c r="Q341" i="38"/>
  <c r="N341" i="38"/>
  <c r="K341" i="38"/>
  <c r="H341" i="38"/>
  <c r="E341" i="38"/>
  <c r="AK55" i="38"/>
  <c r="AW19" i="38" s="1"/>
  <c r="AJ55" i="38"/>
  <c r="AV19" i="38" s="1"/>
  <c r="AH55" i="38"/>
  <c r="AW18" i="38" s="1"/>
  <c r="AG55" i="38"/>
  <c r="AV18" i="38" s="1"/>
  <c r="AE55" i="38"/>
  <c r="AW17" i="38" s="1"/>
  <c r="AV17" i="38"/>
  <c r="AW16" i="38"/>
  <c r="AW15" i="38"/>
  <c r="X55" i="38"/>
  <c r="AV15" i="38" s="1"/>
  <c r="V55" i="38"/>
  <c r="AW14" i="38" s="1"/>
  <c r="U55" i="38"/>
  <c r="AV14" i="38" s="1"/>
  <c r="S55" i="38"/>
  <c r="AW13" i="38" s="1"/>
  <c r="R55" i="38"/>
  <c r="AV13" i="38" s="1"/>
  <c r="P55" i="38"/>
  <c r="AW12" i="38" s="1"/>
  <c r="O55" i="38"/>
  <c r="AV12" i="38" s="1"/>
  <c r="M55" i="38"/>
  <c r="AW11" i="38" s="1"/>
  <c r="L55" i="38"/>
  <c r="AV11" i="38" s="1"/>
  <c r="J55" i="38"/>
  <c r="AW10" i="38" s="1"/>
  <c r="I55" i="38"/>
  <c r="AV10" i="38" s="1"/>
  <c r="G55" i="38"/>
  <c r="AW9" i="38" s="1"/>
  <c r="F55" i="38"/>
  <c r="AV9" i="38" s="1"/>
  <c r="D55" i="38"/>
  <c r="AW8" i="38" s="1"/>
  <c r="C55" i="38"/>
  <c r="AV8" i="38" s="1"/>
  <c r="AI55" i="38"/>
  <c r="AF55" i="38"/>
  <c r="W55" i="38"/>
  <c r="T55" i="38"/>
  <c r="Q55" i="38"/>
  <c r="N55" i="38"/>
  <c r="K55" i="38"/>
  <c r="E55" i="38"/>
  <c r="AT19" i="38"/>
  <c r="AS19" i="38"/>
  <c r="AT18" i="38"/>
  <c r="AS18" i="38"/>
  <c r="AT17" i="38"/>
  <c r="AS17" i="38"/>
  <c r="AT16" i="38"/>
  <c r="AS16" i="38"/>
  <c r="AT15" i="38"/>
  <c r="AS15" i="38"/>
  <c r="AT14" i="38"/>
  <c r="AS14" i="38"/>
  <c r="AT13" i="38"/>
  <c r="AS13" i="38"/>
  <c r="AT12" i="38"/>
  <c r="AS12" i="38"/>
  <c r="AT11" i="38"/>
  <c r="AS11" i="38"/>
  <c r="AT10" i="38"/>
  <c r="AS10" i="38"/>
  <c r="AT9" i="38"/>
  <c r="AS9" i="38"/>
  <c r="AT8" i="38"/>
  <c r="AS8" i="38"/>
  <c r="C15" i="32"/>
  <c r="B15" i="32"/>
  <c r="H8" i="32"/>
  <c r="H361" i="32" s="1"/>
  <c r="I8" i="32"/>
  <c r="I361" i="32" s="1"/>
  <c r="H9" i="32"/>
  <c r="H362" i="32" s="1"/>
  <c r="I9" i="32"/>
  <c r="I362" i="32" s="1"/>
  <c r="H10" i="32"/>
  <c r="H363" i="32" s="1"/>
  <c r="I10" i="32"/>
  <c r="I363" i="32" s="1"/>
  <c r="H11" i="32"/>
  <c r="H364" i="32" s="1"/>
  <c r="I11" i="32"/>
  <c r="I364" i="32" s="1"/>
  <c r="H12" i="32"/>
  <c r="H365" i="32" s="1"/>
  <c r="I12" i="32"/>
  <c r="I365" i="32" s="1"/>
  <c r="H13" i="32"/>
  <c r="H366" i="32" s="1"/>
  <c r="I13" i="32"/>
  <c r="I366" i="32" s="1"/>
  <c r="H14" i="32"/>
  <c r="H367" i="32" s="1"/>
  <c r="I14" i="32"/>
  <c r="I367" i="32" s="1"/>
  <c r="I7" i="32"/>
  <c r="I360" i="32" s="1"/>
  <c r="H7" i="32"/>
  <c r="H360" i="32" s="1"/>
  <c r="J8" i="32"/>
  <c r="J361" i="32" s="1"/>
  <c r="J9" i="32"/>
  <c r="J362" i="32" s="1"/>
  <c r="J10" i="32"/>
  <c r="J363" i="32" s="1"/>
  <c r="J11" i="32"/>
  <c r="J364" i="32" s="1"/>
  <c r="J12" i="32"/>
  <c r="J365" i="32" s="1"/>
  <c r="J13" i="32"/>
  <c r="J366" i="32" s="1"/>
  <c r="J14" i="32"/>
  <c r="J367" i="32" s="1"/>
  <c r="AH42" i="22"/>
  <c r="AH28" i="22"/>
  <c r="AH14" i="22"/>
  <c r="AH13" i="21"/>
  <c r="AH29" i="21"/>
  <c r="F34" i="15"/>
  <c r="G34" i="15"/>
  <c r="H34" i="15"/>
  <c r="P7" i="16" s="1"/>
  <c r="I34" i="15"/>
  <c r="J34" i="15"/>
  <c r="K34" i="15"/>
  <c r="V7" i="16" s="1"/>
  <c r="L34" i="15"/>
  <c r="M34" i="15"/>
  <c r="N34" i="15"/>
  <c r="O34" i="15"/>
  <c r="Y7" i="16" s="1"/>
  <c r="F35" i="15"/>
  <c r="G35" i="15"/>
  <c r="H35" i="15"/>
  <c r="P8" i="16" s="1"/>
  <c r="I35" i="15"/>
  <c r="J35" i="15"/>
  <c r="K35" i="15"/>
  <c r="V8" i="16" s="1"/>
  <c r="L35" i="15"/>
  <c r="M35" i="15"/>
  <c r="N35" i="15"/>
  <c r="O35" i="15"/>
  <c r="Y8" i="16" s="1"/>
  <c r="F36" i="15"/>
  <c r="G36" i="15"/>
  <c r="H36" i="15"/>
  <c r="P9" i="16" s="1"/>
  <c r="I36" i="15"/>
  <c r="J36" i="15"/>
  <c r="K36" i="15"/>
  <c r="V9" i="16" s="1"/>
  <c r="L36" i="15"/>
  <c r="M36" i="15"/>
  <c r="N36" i="15"/>
  <c r="O36" i="15"/>
  <c r="Y9" i="16" s="1"/>
  <c r="F37" i="15"/>
  <c r="G37" i="15"/>
  <c r="H37" i="15"/>
  <c r="P10" i="16" s="1"/>
  <c r="I37" i="15"/>
  <c r="J37" i="15"/>
  <c r="K37" i="15"/>
  <c r="V10" i="16" s="1"/>
  <c r="L37" i="15"/>
  <c r="M37" i="15"/>
  <c r="N37" i="15"/>
  <c r="O37" i="15"/>
  <c r="Y10" i="16" s="1"/>
  <c r="F38" i="15"/>
  <c r="G38" i="15"/>
  <c r="H38" i="15"/>
  <c r="P11" i="16" s="1"/>
  <c r="I38" i="15"/>
  <c r="J38" i="15"/>
  <c r="K38" i="15"/>
  <c r="V11" i="16" s="1"/>
  <c r="L38" i="15"/>
  <c r="M38" i="15"/>
  <c r="N38" i="15"/>
  <c r="O38" i="15"/>
  <c r="Y11" i="16" s="1"/>
  <c r="F39" i="15"/>
  <c r="G39" i="15"/>
  <c r="H39" i="15"/>
  <c r="P12" i="16" s="1"/>
  <c r="I39" i="15"/>
  <c r="J39" i="15"/>
  <c r="K39" i="15"/>
  <c r="V12" i="16" s="1"/>
  <c r="L39" i="15"/>
  <c r="M39" i="15"/>
  <c r="N39" i="15"/>
  <c r="O39" i="15"/>
  <c r="Y12" i="16" s="1"/>
  <c r="F40" i="15"/>
  <c r="G40" i="15"/>
  <c r="H40" i="15"/>
  <c r="P13" i="16" s="1"/>
  <c r="I40" i="15"/>
  <c r="J40" i="15"/>
  <c r="K40" i="15"/>
  <c r="V13" i="16" s="1"/>
  <c r="L40" i="15"/>
  <c r="M40" i="15"/>
  <c r="N40" i="15"/>
  <c r="O40" i="15"/>
  <c r="Y13" i="16" s="1"/>
  <c r="F41" i="15"/>
  <c r="G41" i="15"/>
  <c r="H41" i="15"/>
  <c r="P14" i="16" s="1"/>
  <c r="I41" i="15"/>
  <c r="J41" i="15"/>
  <c r="K41" i="15"/>
  <c r="V14" i="16" s="1"/>
  <c r="L41" i="15"/>
  <c r="M41" i="15"/>
  <c r="N41" i="15"/>
  <c r="O41" i="15"/>
  <c r="Y14" i="16" s="1"/>
  <c r="F42" i="15"/>
  <c r="G42" i="15"/>
  <c r="H42" i="15"/>
  <c r="P15" i="16" s="1"/>
  <c r="I42" i="15"/>
  <c r="J42" i="15"/>
  <c r="K42" i="15"/>
  <c r="V15" i="16" s="1"/>
  <c r="L42" i="15"/>
  <c r="M42" i="15"/>
  <c r="N42" i="15"/>
  <c r="O42" i="15"/>
  <c r="Y15" i="16" s="1"/>
  <c r="F43" i="15"/>
  <c r="G43" i="15"/>
  <c r="H43" i="15"/>
  <c r="P16" i="16" s="1"/>
  <c r="I43" i="15"/>
  <c r="J43" i="15"/>
  <c r="K43" i="15"/>
  <c r="V16" i="16" s="1"/>
  <c r="L43" i="15"/>
  <c r="M43" i="15"/>
  <c r="N43" i="15"/>
  <c r="O43" i="15"/>
  <c r="Y16" i="16" s="1"/>
  <c r="F44" i="15"/>
  <c r="G44" i="15"/>
  <c r="H44" i="15"/>
  <c r="P17" i="16" s="1"/>
  <c r="I44" i="15"/>
  <c r="J44" i="15"/>
  <c r="K44" i="15"/>
  <c r="V17" i="16" s="1"/>
  <c r="L44" i="15"/>
  <c r="M44" i="15"/>
  <c r="N44" i="15"/>
  <c r="O44" i="15"/>
  <c r="Y17" i="16" s="1"/>
  <c r="F45" i="15"/>
  <c r="G45" i="15"/>
  <c r="H45" i="15"/>
  <c r="P18" i="16" s="1"/>
  <c r="I45" i="15"/>
  <c r="J45" i="15"/>
  <c r="K45" i="15"/>
  <c r="V18" i="16" s="1"/>
  <c r="L45" i="15"/>
  <c r="M45" i="15"/>
  <c r="N45" i="15"/>
  <c r="O45" i="15"/>
  <c r="Y18" i="16" s="1"/>
  <c r="F46" i="15"/>
  <c r="G46" i="15"/>
  <c r="H46" i="15"/>
  <c r="P19" i="16" s="1"/>
  <c r="I46" i="15"/>
  <c r="J46" i="15"/>
  <c r="K46" i="15"/>
  <c r="V19" i="16" s="1"/>
  <c r="L46" i="15"/>
  <c r="M46" i="15"/>
  <c r="N46" i="15"/>
  <c r="O46" i="15"/>
  <c r="Y19" i="16" s="1"/>
  <c r="F47" i="15"/>
  <c r="G47" i="15"/>
  <c r="H47" i="15"/>
  <c r="P20" i="16" s="1"/>
  <c r="I47" i="15"/>
  <c r="J47" i="15"/>
  <c r="K47" i="15"/>
  <c r="V20" i="16" s="1"/>
  <c r="L47" i="15"/>
  <c r="M47" i="15"/>
  <c r="N47" i="15"/>
  <c r="O47" i="15"/>
  <c r="Y20" i="16" s="1"/>
  <c r="F48" i="15"/>
  <c r="G48" i="15"/>
  <c r="H48" i="15"/>
  <c r="P21" i="16" s="1"/>
  <c r="I48" i="15"/>
  <c r="J48" i="15"/>
  <c r="K48" i="15"/>
  <c r="V21" i="16" s="1"/>
  <c r="L48" i="15"/>
  <c r="M48" i="15"/>
  <c r="N48" i="15"/>
  <c r="O48" i="15"/>
  <c r="Y21" i="16" s="1"/>
  <c r="F49" i="15"/>
  <c r="G49" i="15"/>
  <c r="H49" i="15"/>
  <c r="P22" i="16" s="1"/>
  <c r="I49" i="15"/>
  <c r="J49" i="15"/>
  <c r="K49" i="15"/>
  <c r="V22" i="16" s="1"/>
  <c r="L49" i="15"/>
  <c r="M49" i="15"/>
  <c r="N49" i="15"/>
  <c r="O49" i="15"/>
  <c r="Y22" i="16" s="1"/>
  <c r="F50" i="15"/>
  <c r="G50" i="15"/>
  <c r="H50" i="15"/>
  <c r="P23" i="16" s="1"/>
  <c r="I50" i="15"/>
  <c r="J50" i="15"/>
  <c r="K50" i="15"/>
  <c r="V23" i="16" s="1"/>
  <c r="L50" i="15"/>
  <c r="M50" i="15"/>
  <c r="N50" i="15"/>
  <c r="O50" i="15"/>
  <c r="Y23" i="16" s="1"/>
  <c r="F51" i="15"/>
  <c r="G51" i="15"/>
  <c r="H51" i="15"/>
  <c r="P24" i="16" s="1"/>
  <c r="I51" i="15"/>
  <c r="J51" i="15"/>
  <c r="K51" i="15"/>
  <c r="V24" i="16" s="1"/>
  <c r="L51" i="15"/>
  <c r="M51" i="15"/>
  <c r="N51" i="15"/>
  <c r="O51" i="15"/>
  <c r="Y24" i="16" s="1"/>
  <c r="F52" i="15"/>
  <c r="G52" i="15"/>
  <c r="H52" i="15"/>
  <c r="P25" i="16" s="1"/>
  <c r="I52" i="15"/>
  <c r="J52" i="15"/>
  <c r="K52" i="15"/>
  <c r="V25" i="16" s="1"/>
  <c r="L52" i="15"/>
  <c r="M52" i="15"/>
  <c r="N52" i="15"/>
  <c r="O52" i="15"/>
  <c r="Y25" i="16" s="1"/>
  <c r="F53" i="15"/>
  <c r="G53" i="15"/>
  <c r="H53" i="15"/>
  <c r="P26" i="16" s="1"/>
  <c r="I53" i="15"/>
  <c r="J53" i="15"/>
  <c r="K53" i="15"/>
  <c r="V26" i="16" s="1"/>
  <c r="L53" i="15"/>
  <c r="M53" i="15"/>
  <c r="N53" i="15"/>
  <c r="O53" i="15"/>
  <c r="Y26" i="16" s="1"/>
  <c r="F54" i="15"/>
  <c r="G54" i="15"/>
  <c r="H54" i="15"/>
  <c r="P27" i="16" s="1"/>
  <c r="I54" i="15"/>
  <c r="J54" i="15"/>
  <c r="K54" i="15"/>
  <c r="V27" i="16" s="1"/>
  <c r="L54" i="15"/>
  <c r="M54" i="15"/>
  <c r="N54" i="15"/>
  <c r="O54" i="15"/>
  <c r="Y27" i="16" s="1"/>
  <c r="F55" i="15"/>
  <c r="G55" i="15"/>
  <c r="H55" i="15"/>
  <c r="P28" i="16" s="1"/>
  <c r="I55" i="15"/>
  <c r="J55" i="15"/>
  <c r="K55" i="15"/>
  <c r="V28" i="16" s="1"/>
  <c r="L55" i="15"/>
  <c r="M55" i="15"/>
  <c r="N55" i="15"/>
  <c r="O55" i="15"/>
  <c r="Y28" i="16" s="1"/>
  <c r="C34" i="15"/>
  <c r="D34" i="15"/>
  <c r="E34" i="15"/>
  <c r="J7" i="16" s="1"/>
  <c r="S7" i="16" s="1"/>
  <c r="C35" i="15"/>
  <c r="D35" i="15"/>
  <c r="E35" i="15"/>
  <c r="J8" i="16" s="1"/>
  <c r="S8" i="16" s="1"/>
  <c r="C36" i="15"/>
  <c r="D36" i="15"/>
  <c r="E36" i="15"/>
  <c r="J9" i="16" s="1"/>
  <c r="S9" i="16" s="1"/>
  <c r="C37" i="15"/>
  <c r="D37" i="15"/>
  <c r="E37" i="15"/>
  <c r="J10" i="16" s="1"/>
  <c r="S10" i="16" s="1"/>
  <c r="C38" i="15"/>
  <c r="D38" i="15"/>
  <c r="E38" i="15"/>
  <c r="J11" i="16" s="1"/>
  <c r="S11" i="16" s="1"/>
  <c r="C39" i="15"/>
  <c r="D39" i="15"/>
  <c r="E39" i="15"/>
  <c r="J12" i="16" s="1"/>
  <c r="S12" i="16" s="1"/>
  <c r="C40" i="15"/>
  <c r="D40" i="15"/>
  <c r="E40" i="15"/>
  <c r="J13" i="16" s="1"/>
  <c r="S13" i="16" s="1"/>
  <c r="C41" i="15"/>
  <c r="D41" i="15"/>
  <c r="E41" i="15"/>
  <c r="J14" i="16" s="1"/>
  <c r="S14" i="16" s="1"/>
  <c r="C42" i="15"/>
  <c r="D42" i="15"/>
  <c r="E42" i="15"/>
  <c r="J15" i="16" s="1"/>
  <c r="S15" i="16" s="1"/>
  <c r="C43" i="15"/>
  <c r="D43" i="15"/>
  <c r="E43" i="15"/>
  <c r="J16" i="16" s="1"/>
  <c r="S16" i="16" s="1"/>
  <c r="C44" i="15"/>
  <c r="D44" i="15"/>
  <c r="E44" i="15"/>
  <c r="J17" i="16" s="1"/>
  <c r="S17" i="16" s="1"/>
  <c r="C45" i="15"/>
  <c r="D45" i="15"/>
  <c r="E45" i="15"/>
  <c r="J18" i="16" s="1"/>
  <c r="S18" i="16" s="1"/>
  <c r="C46" i="15"/>
  <c r="D46" i="15"/>
  <c r="E46" i="15"/>
  <c r="J19" i="16" s="1"/>
  <c r="S19" i="16" s="1"/>
  <c r="C47" i="15"/>
  <c r="D47" i="15"/>
  <c r="E47" i="15"/>
  <c r="J20" i="16" s="1"/>
  <c r="S20" i="16" s="1"/>
  <c r="C48" i="15"/>
  <c r="D48" i="15"/>
  <c r="E48" i="15"/>
  <c r="J21" i="16" s="1"/>
  <c r="S21" i="16" s="1"/>
  <c r="C49" i="15"/>
  <c r="D49" i="15"/>
  <c r="E49" i="15"/>
  <c r="J22" i="16" s="1"/>
  <c r="S22" i="16" s="1"/>
  <c r="C50" i="15"/>
  <c r="D50" i="15"/>
  <c r="E50" i="15"/>
  <c r="J23" i="16" s="1"/>
  <c r="S23" i="16" s="1"/>
  <c r="C51" i="15"/>
  <c r="D51" i="15"/>
  <c r="E51" i="15"/>
  <c r="J24" i="16" s="1"/>
  <c r="S24" i="16" s="1"/>
  <c r="C52" i="15"/>
  <c r="D52" i="15"/>
  <c r="E52" i="15"/>
  <c r="J25" i="16" s="1"/>
  <c r="S25" i="16" s="1"/>
  <c r="C53" i="15"/>
  <c r="D53" i="15"/>
  <c r="E53" i="15"/>
  <c r="J26" i="16" s="1"/>
  <c r="S26" i="16" s="1"/>
  <c r="C54" i="15"/>
  <c r="D54" i="15"/>
  <c r="E54" i="15"/>
  <c r="J27" i="16" s="1"/>
  <c r="S27" i="16" s="1"/>
  <c r="C55" i="15"/>
  <c r="D55" i="15"/>
  <c r="E55" i="15"/>
  <c r="J28" i="16" s="1"/>
  <c r="S28" i="16" s="1"/>
  <c r="L6" i="15"/>
  <c r="M6" i="15"/>
  <c r="N6" i="15"/>
  <c r="L8" i="15"/>
  <c r="L10" i="15"/>
  <c r="L11" i="15"/>
  <c r="M11" i="15"/>
  <c r="N11" i="15"/>
  <c r="L12" i="15"/>
  <c r="L13" i="15"/>
  <c r="M17" i="15"/>
  <c r="N17" i="15"/>
  <c r="L20" i="15"/>
  <c r="L22" i="15"/>
  <c r="M22" i="15"/>
  <c r="N22" i="15"/>
  <c r="I6" i="15"/>
  <c r="J6" i="15"/>
  <c r="I7" i="15"/>
  <c r="J7" i="15"/>
  <c r="K7" i="15"/>
  <c r="U8" i="16" s="1"/>
  <c r="I8" i="15"/>
  <c r="J8" i="15"/>
  <c r="K8" i="15"/>
  <c r="U9" i="16" s="1"/>
  <c r="I9" i="15"/>
  <c r="J9" i="15"/>
  <c r="K9" i="15"/>
  <c r="U10" i="16" s="1"/>
  <c r="I10" i="15"/>
  <c r="J10" i="15"/>
  <c r="K10" i="15"/>
  <c r="U11" i="16" s="1"/>
  <c r="I11" i="15"/>
  <c r="J11" i="15"/>
  <c r="K11" i="15"/>
  <c r="U12" i="16" s="1"/>
  <c r="I12" i="15"/>
  <c r="J12" i="15"/>
  <c r="K12" i="15"/>
  <c r="U13" i="16" s="1"/>
  <c r="I13" i="15"/>
  <c r="J13" i="15"/>
  <c r="K13" i="15"/>
  <c r="U14" i="16" s="1"/>
  <c r="I14" i="15"/>
  <c r="J14" i="15"/>
  <c r="K14" i="15"/>
  <c r="U15" i="16" s="1"/>
  <c r="I15" i="15"/>
  <c r="J15" i="15"/>
  <c r="K15" i="15"/>
  <c r="U16" i="16" s="1"/>
  <c r="I16" i="15"/>
  <c r="J16" i="15"/>
  <c r="I17" i="15"/>
  <c r="J17" i="15"/>
  <c r="K17" i="15"/>
  <c r="U18" i="16" s="1"/>
  <c r="I18" i="15"/>
  <c r="J18" i="15"/>
  <c r="K18" i="15"/>
  <c r="U19" i="16" s="1"/>
  <c r="I19" i="15"/>
  <c r="J19" i="15"/>
  <c r="K19" i="15"/>
  <c r="U20" i="16" s="1"/>
  <c r="I20" i="15"/>
  <c r="J20" i="15"/>
  <c r="I21" i="15"/>
  <c r="J21" i="15"/>
  <c r="K21" i="15"/>
  <c r="U22" i="16" s="1"/>
  <c r="I22" i="15"/>
  <c r="J22" i="15"/>
  <c r="K22" i="15"/>
  <c r="U23" i="16" s="1"/>
  <c r="I23" i="15"/>
  <c r="J23" i="15"/>
  <c r="I24" i="15"/>
  <c r="J24" i="15"/>
  <c r="K24" i="15"/>
  <c r="U25" i="16" s="1"/>
  <c r="I25" i="15"/>
  <c r="J25" i="15"/>
  <c r="K25" i="15"/>
  <c r="U26" i="16" s="1"/>
  <c r="I26" i="15"/>
  <c r="J26" i="15"/>
  <c r="K26" i="15"/>
  <c r="U27" i="16" s="1"/>
  <c r="I27" i="15"/>
  <c r="J27" i="15"/>
  <c r="K27" i="15"/>
  <c r="U28" i="16" s="1"/>
  <c r="F7" i="15"/>
  <c r="G7" i="15"/>
  <c r="H7" i="15"/>
  <c r="O8" i="16" s="1"/>
  <c r="F10" i="15"/>
  <c r="G10" i="15"/>
  <c r="H10" i="15"/>
  <c r="O11" i="16" s="1"/>
  <c r="F11" i="15"/>
  <c r="G11" i="15"/>
  <c r="H11" i="15"/>
  <c r="O12" i="16" s="1"/>
  <c r="W177" i="31"/>
  <c r="O8" i="31"/>
  <c r="P8" i="31"/>
  <c r="O17" i="31"/>
  <c r="P17" i="31"/>
  <c r="O18" i="31"/>
  <c r="P18" i="31"/>
  <c r="O19" i="31"/>
  <c r="P19" i="31"/>
  <c r="O22" i="31"/>
  <c r="P22" i="31"/>
  <c r="O23" i="31"/>
  <c r="P23" i="31"/>
  <c r="O24" i="31"/>
  <c r="P24" i="31"/>
  <c r="O25" i="31"/>
  <c r="P25" i="31"/>
  <c r="O26" i="31"/>
  <c r="P26" i="31"/>
  <c r="O27" i="31"/>
  <c r="P27" i="31"/>
  <c r="O30" i="31"/>
  <c r="P30" i="31"/>
  <c r="O31" i="31"/>
  <c r="P31" i="31"/>
  <c r="O34" i="31"/>
  <c r="P34" i="31"/>
  <c r="O35" i="31"/>
  <c r="P35" i="31"/>
  <c r="O36" i="31"/>
  <c r="P36" i="31"/>
  <c r="O37" i="31"/>
  <c r="P37" i="31"/>
  <c r="O40" i="31"/>
  <c r="P40" i="31"/>
  <c r="O41" i="31"/>
  <c r="P41" i="31"/>
  <c r="O44" i="31"/>
  <c r="P44" i="31"/>
  <c r="O45" i="31"/>
  <c r="P45" i="31"/>
  <c r="O46" i="31"/>
  <c r="P46" i="31"/>
  <c r="O47" i="31"/>
  <c r="P47" i="31"/>
  <c r="O50" i="31"/>
  <c r="P50" i="31"/>
  <c r="O51" i="31"/>
  <c r="P51" i="31"/>
  <c r="O52" i="31"/>
  <c r="P52" i="31"/>
  <c r="O53" i="31"/>
  <c r="P53" i="31"/>
  <c r="O54" i="31"/>
  <c r="P54" i="31"/>
  <c r="O55" i="31"/>
  <c r="P55" i="31"/>
  <c r="O56" i="31"/>
  <c r="P56" i="31"/>
  <c r="O57" i="31"/>
  <c r="P57" i="31"/>
  <c r="O58" i="31"/>
  <c r="P58" i="31"/>
  <c r="O59" i="31"/>
  <c r="P59" i="31"/>
  <c r="O62" i="31"/>
  <c r="P62" i="31"/>
  <c r="O63" i="31"/>
  <c r="P63" i="31"/>
  <c r="O64" i="31"/>
  <c r="P64" i="31"/>
  <c r="O65" i="31"/>
  <c r="P65" i="31"/>
  <c r="O66" i="31"/>
  <c r="P66" i="31"/>
  <c r="O67" i="31"/>
  <c r="P67" i="31"/>
  <c r="O68" i="31"/>
  <c r="P68" i="31"/>
  <c r="O69" i="31"/>
  <c r="P69" i="31"/>
  <c r="O70" i="31"/>
  <c r="P70" i="31"/>
  <c r="O73" i="31"/>
  <c r="P73" i="31"/>
  <c r="O74" i="31"/>
  <c r="P74" i="31"/>
  <c r="O75" i="31"/>
  <c r="P75" i="31"/>
  <c r="O76" i="31"/>
  <c r="P76" i="31"/>
  <c r="O77" i="31"/>
  <c r="P77" i="31"/>
  <c r="O78" i="31"/>
  <c r="P78" i="31"/>
  <c r="O79" i="31"/>
  <c r="P79" i="31"/>
  <c r="O80" i="31"/>
  <c r="P80" i="31"/>
  <c r="O81" i="31"/>
  <c r="P81" i="31"/>
  <c r="O84" i="31"/>
  <c r="P84" i="31"/>
  <c r="O85" i="31"/>
  <c r="P85" i="31"/>
  <c r="O86" i="31"/>
  <c r="P86" i="31"/>
  <c r="O87" i="31"/>
  <c r="P87" i="31"/>
  <c r="O90" i="31"/>
  <c r="P90" i="31"/>
  <c r="O91" i="31"/>
  <c r="P91" i="31"/>
  <c r="O92" i="31"/>
  <c r="P92" i="31"/>
  <c r="O93" i="31"/>
  <c r="P93" i="31"/>
  <c r="O94" i="31"/>
  <c r="P94" i="31"/>
  <c r="O95" i="31"/>
  <c r="P95" i="31"/>
  <c r="O96" i="31"/>
  <c r="P96" i="31"/>
  <c r="O97" i="31"/>
  <c r="P97" i="31"/>
  <c r="O98" i="31"/>
  <c r="P98" i="31"/>
  <c r="O99" i="31"/>
  <c r="P99" i="31"/>
  <c r="O102" i="31"/>
  <c r="P102" i="31"/>
  <c r="O103" i="31"/>
  <c r="P103" i="31"/>
  <c r="O104" i="31"/>
  <c r="P104" i="31"/>
  <c r="O107" i="31"/>
  <c r="P107" i="31"/>
  <c r="O108" i="31"/>
  <c r="P108" i="31"/>
  <c r="O109" i="31"/>
  <c r="P109" i="31"/>
  <c r="O110" i="31"/>
  <c r="P110" i="31"/>
  <c r="O111" i="31"/>
  <c r="P111" i="31"/>
  <c r="O114" i="31"/>
  <c r="P114" i="31"/>
  <c r="O115" i="31"/>
  <c r="P115" i="31"/>
  <c r="O116" i="31"/>
  <c r="P116" i="31"/>
  <c r="O117" i="31"/>
  <c r="P117" i="31"/>
  <c r="O120" i="31"/>
  <c r="P120" i="31"/>
  <c r="O121" i="31"/>
  <c r="P121" i="31"/>
  <c r="O122" i="31"/>
  <c r="P122" i="31"/>
  <c r="O125" i="31"/>
  <c r="P125" i="31"/>
  <c r="O126" i="31"/>
  <c r="P126" i="31"/>
  <c r="O127" i="31"/>
  <c r="P127" i="31"/>
  <c r="O128" i="31"/>
  <c r="P128" i="31"/>
  <c r="O129" i="31"/>
  <c r="P129" i="31"/>
  <c r="O130" i="31"/>
  <c r="P130" i="31"/>
  <c r="O133" i="31"/>
  <c r="P133" i="31"/>
  <c r="O134" i="31"/>
  <c r="P134" i="31"/>
  <c r="O135" i="31"/>
  <c r="P135" i="31"/>
  <c r="O136" i="31"/>
  <c r="P136" i="31"/>
  <c r="O139" i="31"/>
  <c r="P139" i="31"/>
  <c r="O140" i="31"/>
  <c r="P140" i="31"/>
  <c r="O141" i="31"/>
  <c r="P141" i="31"/>
  <c r="O142" i="31"/>
  <c r="P142" i="31"/>
  <c r="O143" i="31"/>
  <c r="P143" i="31"/>
  <c r="O144" i="31"/>
  <c r="P144" i="31"/>
  <c r="O145" i="31"/>
  <c r="P145" i="31"/>
  <c r="O148" i="31"/>
  <c r="P148" i="31"/>
  <c r="O149" i="31"/>
  <c r="P149" i="31"/>
  <c r="O150" i="31"/>
  <c r="P150" i="31"/>
  <c r="O151" i="31"/>
  <c r="P151" i="31"/>
  <c r="O153" i="31"/>
  <c r="P153" i="31"/>
  <c r="O154" i="31"/>
  <c r="P154" i="31"/>
  <c r="O155" i="31"/>
  <c r="P155" i="31"/>
  <c r="O156" i="31"/>
  <c r="P156" i="31"/>
  <c r="O157" i="31"/>
  <c r="P157" i="31"/>
  <c r="O160" i="31"/>
  <c r="P160" i="31"/>
  <c r="O161" i="31"/>
  <c r="P161" i="31"/>
  <c r="O162" i="31"/>
  <c r="P162" i="31"/>
  <c r="O163" i="31"/>
  <c r="P163" i="31"/>
  <c r="O164" i="31"/>
  <c r="P164" i="31"/>
  <c r="O165" i="31"/>
  <c r="P165" i="31"/>
  <c r="O166" i="31"/>
  <c r="P166" i="31"/>
  <c r="O167" i="31"/>
  <c r="P167" i="31"/>
  <c r="R8" i="31"/>
  <c r="S8" i="31"/>
  <c r="R9" i="31"/>
  <c r="S9" i="31"/>
  <c r="R10" i="31"/>
  <c r="S10" i="31"/>
  <c r="R11" i="31"/>
  <c r="S11" i="31"/>
  <c r="R12" i="31"/>
  <c r="S12" i="31"/>
  <c r="R13" i="31"/>
  <c r="S13" i="31"/>
  <c r="R14" i="31"/>
  <c r="S14" i="31"/>
  <c r="R17" i="31"/>
  <c r="S17" i="31"/>
  <c r="R18" i="31"/>
  <c r="S18" i="31"/>
  <c r="R19" i="31"/>
  <c r="S19" i="31"/>
  <c r="R22" i="31"/>
  <c r="S22" i="31"/>
  <c r="R23" i="31"/>
  <c r="S23" i="31"/>
  <c r="R24" i="31"/>
  <c r="S24" i="31"/>
  <c r="R25" i="31"/>
  <c r="S25" i="31"/>
  <c r="R26" i="31"/>
  <c r="S26" i="31"/>
  <c r="R27" i="31"/>
  <c r="S27" i="31"/>
  <c r="R30" i="31"/>
  <c r="S30" i="31"/>
  <c r="R31" i="31"/>
  <c r="S31" i="31"/>
  <c r="R34" i="31"/>
  <c r="S34" i="31"/>
  <c r="R35" i="31"/>
  <c r="S35" i="31"/>
  <c r="R36" i="31"/>
  <c r="S36" i="31"/>
  <c r="R37" i="31"/>
  <c r="S37" i="31"/>
  <c r="R40" i="31"/>
  <c r="S40" i="31"/>
  <c r="R41" i="31"/>
  <c r="S41" i="31"/>
  <c r="R44" i="31"/>
  <c r="S44" i="31"/>
  <c r="R45" i="31"/>
  <c r="S45" i="31"/>
  <c r="R46" i="31"/>
  <c r="S46" i="31"/>
  <c r="R47" i="31"/>
  <c r="S47" i="31"/>
  <c r="R50" i="31"/>
  <c r="S50" i="31"/>
  <c r="R51" i="31"/>
  <c r="S51" i="31"/>
  <c r="R52" i="31"/>
  <c r="S52" i="31"/>
  <c r="R53" i="31"/>
  <c r="S53" i="31"/>
  <c r="R54" i="31"/>
  <c r="S54" i="31"/>
  <c r="R55" i="31"/>
  <c r="S55" i="31"/>
  <c r="R56" i="31"/>
  <c r="S56" i="31"/>
  <c r="R57" i="31"/>
  <c r="S57" i="31"/>
  <c r="R58" i="31"/>
  <c r="S58" i="31"/>
  <c r="R59" i="31"/>
  <c r="S59" i="31"/>
  <c r="R62" i="31"/>
  <c r="S62" i="31"/>
  <c r="R63" i="31"/>
  <c r="S63" i="31"/>
  <c r="R64" i="31"/>
  <c r="S64" i="31"/>
  <c r="R65" i="31"/>
  <c r="S65" i="31"/>
  <c r="R66" i="31"/>
  <c r="S66" i="31"/>
  <c r="R67" i="31"/>
  <c r="S67" i="31"/>
  <c r="R68" i="31"/>
  <c r="S68" i="31"/>
  <c r="R69" i="31"/>
  <c r="S69" i="31"/>
  <c r="R70" i="31"/>
  <c r="S70" i="31"/>
  <c r="R73" i="31"/>
  <c r="S73" i="31"/>
  <c r="R74" i="31"/>
  <c r="S74" i="31"/>
  <c r="R75" i="31"/>
  <c r="S75" i="31"/>
  <c r="R76" i="31"/>
  <c r="S76" i="31"/>
  <c r="R77" i="31"/>
  <c r="S77" i="31"/>
  <c r="R78" i="31"/>
  <c r="S78" i="31"/>
  <c r="R79" i="31"/>
  <c r="S79" i="31"/>
  <c r="R80" i="31"/>
  <c r="S80" i="31"/>
  <c r="R81" i="31"/>
  <c r="S81" i="31"/>
  <c r="R84" i="31"/>
  <c r="S84" i="31"/>
  <c r="R85" i="31"/>
  <c r="S85" i="31"/>
  <c r="R86" i="31"/>
  <c r="S86" i="31"/>
  <c r="R87" i="31"/>
  <c r="S87" i="31"/>
  <c r="R90" i="31"/>
  <c r="S90" i="31"/>
  <c r="R91" i="31"/>
  <c r="S91" i="31"/>
  <c r="R92" i="31"/>
  <c r="S92" i="31"/>
  <c r="R93" i="31"/>
  <c r="S93" i="31"/>
  <c r="R94" i="31"/>
  <c r="S94" i="31"/>
  <c r="R95" i="31"/>
  <c r="S95" i="31"/>
  <c r="R96" i="31"/>
  <c r="S96" i="31"/>
  <c r="R97" i="31"/>
  <c r="S97" i="31"/>
  <c r="R98" i="31"/>
  <c r="S98" i="31"/>
  <c r="R99" i="31"/>
  <c r="S99" i="31"/>
  <c r="R102" i="31"/>
  <c r="S102" i="31"/>
  <c r="R103" i="31"/>
  <c r="S103" i="31"/>
  <c r="R104" i="31"/>
  <c r="S104" i="31"/>
  <c r="R107" i="31"/>
  <c r="S107" i="31"/>
  <c r="R108" i="31"/>
  <c r="S108" i="31"/>
  <c r="R109" i="31"/>
  <c r="S109" i="31"/>
  <c r="R110" i="31"/>
  <c r="S110" i="31"/>
  <c r="R111" i="31"/>
  <c r="S111" i="31"/>
  <c r="R114" i="31"/>
  <c r="S114" i="31"/>
  <c r="R115" i="31"/>
  <c r="S115" i="31"/>
  <c r="R116" i="31"/>
  <c r="S116" i="31"/>
  <c r="R117" i="31"/>
  <c r="S117" i="31"/>
  <c r="R120" i="31"/>
  <c r="S120" i="31"/>
  <c r="R121" i="31"/>
  <c r="S121" i="31"/>
  <c r="R122" i="31"/>
  <c r="S122" i="31"/>
  <c r="R125" i="31"/>
  <c r="S125" i="31"/>
  <c r="R126" i="31"/>
  <c r="S126" i="31"/>
  <c r="R127" i="31"/>
  <c r="S127" i="31"/>
  <c r="R128" i="31"/>
  <c r="S128" i="31"/>
  <c r="R129" i="31"/>
  <c r="S129" i="31"/>
  <c r="R130" i="31"/>
  <c r="S130" i="31"/>
  <c r="R133" i="31"/>
  <c r="S133" i="31"/>
  <c r="R134" i="31"/>
  <c r="S134" i="31"/>
  <c r="R135" i="31"/>
  <c r="S135" i="31"/>
  <c r="R136" i="31"/>
  <c r="S136" i="31"/>
  <c r="R139" i="31"/>
  <c r="S139" i="31"/>
  <c r="R140" i="31"/>
  <c r="S140" i="31"/>
  <c r="R141" i="31"/>
  <c r="S141" i="31"/>
  <c r="R142" i="31"/>
  <c r="S142" i="31"/>
  <c r="R143" i="31"/>
  <c r="S143" i="31"/>
  <c r="R144" i="31"/>
  <c r="S144" i="31"/>
  <c r="R145" i="31"/>
  <c r="S145" i="31"/>
  <c r="R148" i="31"/>
  <c r="S148" i="31"/>
  <c r="R149" i="31"/>
  <c r="S149" i="31"/>
  <c r="R150" i="31"/>
  <c r="S150" i="31"/>
  <c r="R153" i="31"/>
  <c r="S153" i="31"/>
  <c r="R154" i="31"/>
  <c r="S154" i="31"/>
  <c r="R155" i="31"/>
  <c r="S155" i="31"/>
  <c r="R156" i="31"/>
  <c r="S156" i="31"/>
  <c r="R157" i="31"/>
  <c r="S157" i="31"/>
  <c r="R160" i="31"/>
  <c r="S160" i="31"/>
  <c r="R161" i="31"/>
  <c r="S161" i="31"/>
  <c r="R162" i="31"/>
  <c r="S162" i="31"/>
  <c r="R163" i="31"/>
  <c r="S163" i="31"/>
  <c r="R164" i="31"/>
  <c r="S164" i="31"/>
  <c r="R165" i="31"/>
  <c r="S165" i="31"/>
  <c r="R166" i="31"/>
  <c r="S166" i="31"/>
  <c r="R167" i="31"/>
  <c r="S167" i="31"/>
  <c r="L8" i="31"/>
  <c r="M8" i="31"/>
  <c r="L9" i="31"/>
  <c r="M9" i="31"/>
  <c r="L10" i="31"/>
  <c r="M10" i="31"/>
  <c r="L11" i="31"/>
  <c r="M11" i="31"/>
  <c r="L12" i="31"/>
  <c r="M12" i="31"/>
  <c r="L13" i="31"/>
  <c r="M13" i="31"/>
  <c r="L14" i="31"/>
  <c r="M14" i="31"/>
  <c r="L17" i="31"/>
  <c r="M17" i="31"/>
  <c r="L18" i="31"/>
  <c r="M18" i="31"/>
  <c r="L19" i="31"/>
  <c r="M19" i="31"/>
  <c r="L22" i="31"/>
  <c r="M22" i="31"/>
  <c r="L23" i="31"/>
  <c r="M23" i="31"/>
  <c r="L24" i="31"/>
  <c r="M24" i="31"/>
  <c r="L25" i="31"/>
  <c r="M25" i="31"/>
  <c r="L26" i="31"/>
  <c r="M26" i="31"/>
  <c r="L27" i="31"/>
  <c r="M27" i="31"/>
  <c r="L30" i="31"/>
  <c r="M30" i="31"/>
  <c r="L31" i="31"/>
  <c r="M31" i="31"/>
  <c r="L34" i="31"/>
  <c r="M34" i="31"/>
  <c r="L35" i="31"/>
  <c r="M35" i="31"/>
  <c r="L36" i="31"/>
  <c r="M36" i="31"/>
  <c r="L37" i="31"/>
  <c r="M37" i="31"/>
  <c r="L40" i="31"/>
  <c r="M40" i="31"/>
  <c r="L41" i="31"/>
  <c r="M41" i="31"/>
  <c r="L44" i="31"/>
  <c r="M44" i="31"/>
  <c r="L45" i="31"/>
  <c r="M45" i="31"/>
  <c r="L46" i="31"/>
  <c r="M46" i="31"/>
  <c r="L47" i="31"/>
  <c r="M47" i="31"/>
  <c r="L50" i="31"/>
  <c r="M50" i="31"/>
  <c r="L51" i="31"/>
  <c r="M51" i="31"/>
  <c r="L52" i="31"/>
  <c r="M52" i="31"/>
  <c r="L53" i="31"/>
  <c r="M53" i="31"/>
  <c r="L54" i="31"/>
  <c r="M54" i="31"/>
  <c r="L55" i="31"/>
  <c r="M55" i="31"/>
  <c r="L56" i="31"/>
  <c r="M56" i="31"/>
  <c r="L57" i="31"/>
  <c r="M57" i="31"/>
  <c r="L58" i="31"/>
  <c r="M58" i="31"/>
  <c r="L59" i="31"/>
  <c r="M59" i="31"/>
  <c r="L62" i="31"/>
  <c r="M62" i="31"/>
  <c r="L63" i="31"/>
  <c r="M63" i="31"/>
  <c r="L64" i="31"/>
  <c r="M64" i="31"/>
  <c r="L65" i="31"/>
  <c r="M65" i="31"/>
  <c r="L66" i="31"/>
  <c r="M66" i="31"/>
  <c r="L67" i="31"/>
  <c r="M67" i="31"/>
  <c r="L68" i="31"/>
  <c r="M68" i="31"/>
  <c r="L69" i="31"/>
  <c r="M69" i="31"/>
  <c r="L70" i="31"/>
  <c r="M70" i="31"/>
  <c r="L73" i="31"/>
  <c r="M73" i="31"/>
  <c r="L74" i="31"/>
  <c r="M74" i="31"/>
  <c r="L75" i="31"/>
  <c r="M75" i="31"/>
  <c r="L76" i="31"/>
  <c r="M76" i="31"/>
  <c r="L77" i="31"/>
  <c r="M77" i="31"/>
  <c r="L78" i="31"/>
  <c r="M78" i="31"/>
  <c r="L79" i="31"/>
  <c r="M79" i="31"/>
  <c r="L80" i="31"/>
  <c r="M80" i="31"/>
  <c r="L81" i="31"/>
  <c r="M81" i="31"/>
  <c r="L90" i="31"/>
  <c r="M90" i="31"/>
  <c r="L91" i="31"/>
  <c r="M91" i="31"/>
  <c r="L92" i="31"/>
  <c r="M92" i="31"/>
  <c r="L93" i="31"/>
  <c r="M93" i="31"/>
  <c r="L94" i="31"/>
  <c r="M94" i="31"/>
  <c r="L95" i="31"/>
  <c r="M95" i="31"/>
  <c r="L96" i="31"/>
  <c r="M96" i="31"/>
  <c r="L97" i="31"/>
  <c r="M97" i="31"/>
  <c r="L98" i="31"/>
  <c r="M98" i="31"/>
  <c r="L99" i="31"/>
  <c r="M99" i="31"/>
  <c r="L102" i="31"/>
  <c r="M102" i="31"/>
  <c r="L103" i="31"/>
  <c r="M103" i="31"/>
  <c r="L104" i="31"/>
  <c r="M104" i="31"/>
  <c r="L107" i="31"/>
  <c r="M107" i="31"/>
  <c r="L108" i="31"/>
  <c r="M108" i="31"/>
  <c r="L109" i="31"/>
  <c r="M109" i="31"/>
  <c r="L110" i="31"/>
  <c r="M110" i="31"/>
  <c r="L111" i="31"/>
  <c r="M111" i="31"/>
  <c r="L114" i="31"/>
  <c r="M114" i="31"/>
  <c r="L115" i="31"/>
  <c r="M115" i="31"/>
  <c r="L116" i="31"/>
  <c r="M116" i="31"/>
  <c r="L117" i="31"/>
  <c r="M117" i="31"/>
  <c r="L120" i="31"/>
  <c r="M120" i="31"/>
  <c r="L121" i="31"/>
  <c r="M121" i="31"/>
  <c r="L122" i="31"/>
  <c r="M122" i="31"/>
  <c r="L125" i="31"/>
  <c r="M125" i="31"/>
  <c r="L126" i="31"/>
  <c r="M126" i="31"/>
  <c r="L127" i="31"/>
  <c r="M127" i="31"/>
  <c r="L128" i="31"/>
  <c r="M128" i="31"/>
  <c r="L129" i="31"/>
  <c r="M129" i="31"/>
  <c r="L130" i="31"/>
  <c r="M130" i="31"/>
  <c r="L133" i="31"/>
  <c r="M133" i="31"/>
  <c r="L134" i="31"/>
  <c r="M134" i="31"/>
  <c r="L135" i="31"/>
  <c r="M135" i="31"/>
  <c r="L136" i="31"/>
  <c r="M136" i="31"/>
  <c r="L139" i="31"/>
  <c r="M139" i="31"/>
  <c r="L140" i="31"/>
  <c r="M140" i="31"/>
  <c r="L141" i="31"/>
  <c r="M141" i="31"/>
  <c r="L142" i="31"/>
  <c r="M142" i="31"/>
  <c r="L143" i="31"/>
  <c r="M143" i="31"/>
  <c r="L144" i="31"/>
  <c r="M144" i="31"/>
  <c r="L145" i="31"/>
  <c r="M145" i="31"/>
  <c r="L148" i="31"/>
  <c r="M148" i="31"/>
  <c r="L149" i="31"/>
  <c r="M149" i="31"/>
  <c r="L150" i="31"/>
  <c r="M150" i="31"/>
  <c r="L153" i="31"/>
  <c r="M153" i="31"/>
  <c r="L154" i="31"/>
  <c r="M154" i="31"/>
  <c r="L155" i="31"/>
  <c r="M155" i="31"/>
  <c r="L156" i="31"/>
  <c r="M156" i="31"/>
  <c r="L157" i="31"/>
  <c r="M157" i="31"/>
  <c r="L160" i="31"/>
  <c r="M160" i="31"/>
  <c r="L161" i="31"/>
  <c r="M161" i="31"/>
  <c r="L162" i="31"/>
  <c r="M162" i="31"/>
  <c r="L163" i="31"/>
  <c r="M163" i="31"/>
  <c r="L164" i="31"/>
  <c r="M164" i="31"/>
  <c r="L165" i="31"/>
  <c r="M165" i="31"/>
  <c r="L166" i="31"/>
  <c r="M166" i="31"/>
  <c r="L167" i="31"/>
  <c r="M167" i="31"/>
  <c r="V168" i="31"/>
  <c r="U168" i="31"/>
  <c r="Y167" i="31"/>
  <c r="Y166" i="31"/>
  <c r="Y165" i="31"/>
  <c r="Y164" i="31"/>
  <c r="Y163" i="31"/>
  <c r="Y162" i="31"/>
  <c r="Y161" i="31"/>
  <c r="Y160" i="31"/>
  <c r="V158" i="31"/>
  <c r="U158" i="31"/>
  <c r="Y157" i="31"/>
  <c r="Y156" i="31"/>
  <c r="Y155" i="31"/>
  <c r="Y154" i="31"/>
  <c r="Y153" i="31"/>
  <c r="V151" i="31"/>
  <c r="U151" i="31"/>
  <c r="Y150" i="31"/>
  <c r="Y149" i="31"/>
  <c r="Y148" i="31"/>
  <c r="V146" i="31"/>
  <c r="U146" i="31"/>
  <c r="Y145" i="31"/>
  <c r="Y144" i="31"/>
  <c r="Y143" i="31"/>
  <c r="Y142" i="31"/>
  <c r="Y141" i="31"/>
  <c r="Y140" i="31"/>
  <c r="Y139" i="31"/>
  <c r="V137" i="31"/>
  <c r="U137" i="31"/>
  <c r="Y136" i="31"/>
  <c r="Y135" i="31"/>
  <c r="Y134" i="31"/>
  <c r="Y133" i="31"/>
  <c r="V131" i="31"/>
  <c r="U131" i="31"/>
  <c r="Y130" i="31"/>
  <c r="Y129" i="31"/>
  <c r="Y128" i="31"/>
  <c r="Y127" i="31"/>
  <c r="Y126" i="31"/>
  <c r="Y125" i="31"/>
  <c r="V123" i="31"/>
  <c r="U123" i="31"/>
  <c r="Y122" i="31"/>
  <c r="Y121" i="31"/>
  <c r="Y120" i="31"/>
  <c r="V118" i="31"/>
  <c r="U118" i="31"/>
  <c r="Y117" i="31"/>
  <c r="Y116" i="31"/>
  <c r="Y115" i="31"/>
  <c r="Y114" i="31"/>
  <c r="V112" i="31"/>
  <c r="U112" i="31"/>
  <c r="Y111" i="31"/>
  <c r="Y110" i="31"/>
  <c r="Y109" i="31"/>
  <c r="Y108" i="31"/>
  <c r="Y107" i="31"/>
  <c r="V105" i="31"/>
  <c r="U105" i="31"/>
  <c r="Y104" i="31"/>
  <c r="Y103" i="31"/>
  <c r="Y102" i="31"/>
  <c r="V100" i="31"/>
  <c r="U100" i="31"/>
  <c r="Y99" i="31"/>
  <c r="Y98" i="31"/>
  <c r="Y97" i="31"/>
  <c r="Y96" i="31"/>
  <c r="Y95" i="31"/>
  <c r="Y94" i="31"/>
  <c r="Y93" i="31"/>
  <c r="Y92" i="31"/>
  <c r="Y91" i="31"/>
  <c r="Y90" i="31"/>
  <c r="V88" i="31"/>
  <c r="U88" i="31"/>
  <c r="Y87" i="31"/>
  <c r="Y86" i="31"/>
  <c r="Y85" i="31"/>
  <c r="Y84" i="31"/>
  <c r="V82" i="31"/>
  <c r="U82" i="31"/>
  <c r="Y81" i="31"/>
  <c r="Y80" i="31"/>
  <c r="Y79" i="31"/>
  <c r="Y78" i="31"/>
  <c r="Y77" i="31"/>
  <c r="Y76" i="31"/>
  <c r="Y75" i="31"/>
  <c r="Y74" i="31"/>
  <c r="Y73" i="31"/>
  <c r="V71" i="31"/>
  <c r="U71" i="31"/>
  <c r="Y70" i="31"/>
  <c r="Y69" i="31"/>
  <c r="Y68" i="31"/>
  <c r="Y67" i="31"/>
  <c r="Y66" i="31"/>
  <c r="Y65" i="31"/>
  <c r="Y64" i="31"/>
  <c r="Y63" i="31"/>
  <c r="Y62" i="31"/>
  <c r="V60" i="31"/>
  <c r="U60" i="31"/>
  <c r="Y59" i="31"/>
  <c r="Y58" i="31"/>
  <c r="Y57" i="31"/>
  <c r="Y56" i="31"/>
  <c r="Y55" i="31"/>
  <c r="Y54" i="31"/>
  <c r="Y53" i="31"/>
  <c r="Y52" i="31"/>
  <c r="Y51" i="31"/>
  <c r="Y50" i="31"/>
  <c r="V48" i="31"/>
  <c r="U48" i="31"/>
  <c r="Y47" i="31"/>
  <c r="Y46" i="31"/>
  <c r="Y45" i="31"/>
  <c r="Y44" i="31"/>
  <c r="V42" i="31"/>
  <c r="U42" i="31"/>
  <c r="Y41" i="31"/>
  <c r="Y40" i="31"/>
  <c r="V38" i="31"/>
  <c r="U38" i="31"/>
  <c r="Y37" i="31"/>
  <c r="Y36" i="31"/>
  <c r="Y35" i="31"/>
  <c r="Y34" i="31"/>
  <c r="V32" i="31"/>
  <c r="U32" i="31"/>
  <c r="Y31" i="31"/>
  <c r="Y30" i="31"/>
  <c r="V28" i="31"/>
  <c r="U28" i="31"/>
  <c r="Y27" i="31"/>
  <c r="Y26" i="31"/>
  <c r="Y25" i="31"/>
  <c r="Y24" i="31"/>
  <c r="Y23" i="31"/>
  <c r="Y22" i="31"/>
  <c r="V20" i="31"/>
  <c r="U20" i="31"/>
  <c r="Y19" i="31"/>
  <c r="Y18" i="31"/>
  <c r="Y17" i="31"/>
  <c r="V15" i="31"/>
  <c r="U15" i="31"/>
  <c r="Y14" i="31"/>
  <c r="Y13" i="31"/>
  <c r="Y12" i="31"/>
  <c r="Y11" i="31"/>
  <c r="Y10" i="31"/>
  <c r="Y9" i="31"/>
  <c r="Y8" i="31"/>
  <c r="Y176" i="30"/>
  <c r="Y180" i="30"/>
  <c r="U180" i="30" s="1"/>
  <c r="Z180" i="30"/>
  <c r="V180" i="30" s="1"/>
  <c r="AA180" i="30"/>
  <c r="W180" i="30" s="1"/>
  <c r="U181" i="30"/>
  <c r="V181" i="30"/>
  <c r="W181" i="30"/>
  <c r="U182" i="30"/>
  <c r="V182" i="30"/>
  <c r="W182" i="30"/>
  <c r="U183" i="30"/>
  <c r="V183" i="30"/>
  <c r="W183" i="30"/>
  <c r="U184" i="30"/>
  <c r="V184" i="30"/>
  <c r="W184" i="30"/>
  <c r="U185" i="30"/>
  <c r="V185" i="30"/>
  <c r="W185" i="30"/>
  <c r="U186" i="30"/>
  <c r="V186" i="30"/>
  <c r="W186" i="30"/>
  <c r="U187" i="30"/>
  <c r="V187" i="30"/>
  <c r="W187" i="30"/>
  <c r="U188" i="30"/>
  <c r="V188" i="30"/>
  <c r="W188" i="30"/>
  <c r="U189" i="30"/>
  <c r="V189" i="30"/>
  <c r="W189" i="30"/>
  <c r="U190" i="30"/>
  <c r="V190" i="30"/>
  <c r="W190" i="30"/>
  <c r="U191" i="30"/>
  <c r="V191" i="30"/>
  <c r="W191" i="30"/>
  <c r="U192" i="30"/>
  <c r="V192" i="30"/>
  <c r="W192" i="30"/>
  <c r="U193" i="30"/>
  <c r="V193" i="30"/>
  <c r="W193" i="30"/>
  <c r="U194" i="30"/>
  <c r="V194" i="30"/>
  <c r="W194" i="30"/>
  <c r="U195" i="30"/>
  <c r="V195" i="30"/>
  <c r="W195" i="30"/>
  <c r="U196" i="30"/>
  <c r="V196" i="30"/>
  <c r="W196" i="30"/>
  <c r="U197" i="30"/>
  <c r="V197" i="30"/>
  <c r="W197" i="30"/>
  <c r="U198" i="30"/>
  <c r="V198" i="30"/>
  <c r="W198" i="30"/>
  <c r="U199" i="30"/>
  <c r="V199" i="30"/>
  <c r="W199" i="30"/>
  <c r="U200" i="30"/>
  <c r="V200" i="30"/>
  <c r="W200" i="30"/>
  <c r="U201" i="30"/>
  <c r="V201" i="30"/>
  <c r="W201" i="30"/>
  <c r="U202" i="30"/>
  <c r="V202" i="30"/>
  <c r="W202" i="30"/>
  <c r="U203" i="30"/>
  <c r="V203" i="30"/>
  <c r="W203" i="30"/>
  <c r="U204" i="30"/>
  <c r="V204" i="30"/>
  <c r="W204" i="30"/>
  <c r="U205" i="30"/>
  <c r="V205" i="30"/>
  <c r="W205" i="30"/>
  <c r="U206" i="30"/>
  <c r="V206" i="30"/>
  <c r="W206" i="30"/>
  <c r="U207" i="30"/>
  <c r="V207" i="30"/>
  <c r="W207" i="30"/>
  <c r="U208" i="30"/>
  <c r="V208" i="30"/>
  <c r="W208" i="30"/>
  <c r="U209" i="30"/>
  <c r="V209" i="30"/>
  <c r="W209" i="30"/>
  <c r="U210" i="30"/>
  <c r="V210" i="30"/>
  <c r="W210" i="30"/>
  <c r="U211" i="30"/>
  <c r="V211" i="30"/>
  <c r="W211" i="30"/>
  <c r="U212" i="30"/>
  <c r="V212" i="30"/>
  <c r="W212" i="30"/>
  <c r="U213" i="30"/>
  <c r="V213" i="30"/>
  <c r="W213" i="30"/>
  <c r="U214" i="30"/>
  <c r="V214" i="30"/>
  <c r="W214" i="30"/>
  <c r="U215" i="30"/>
  <c r="V215" i="30"/>
  <c r="W215" i="30"/>
  <c r="U216" i="30"/>
  <c r="V216" i="30"/>
  <c r="W216" i="30"/>
  <c r="U217" i="30"/>
  <c r="V217" i="30"/>
  <c r="W217" i="30"/>
  <c r="U218" i="30"/>
  <c r="V218" i="30"/>
  <c r="W218" i="30"/>
  <c r="U219" i="30"/>
  <c r="V219" i="30"/>
  <c r="W219" i="30"/>
  <c r="U220" i="30"/>
  <c r="V220" i="30"/>
  <c r="W220" i="30"/>
  <c r="U221" i="30"/>
  <c r="V221" i="30"/>
  <c r="W221" i="30"/>
  <c r="U222" i="30"/>
  <c r="V222" i="30"/>
  <c r="W222" i="30"/>
  <c r="U223" i="30"/>
  <c r="V223" i="30"/>
  <c r="W223" i="30"/>
  <c r="U224" i="30"/>
  <c r="V224" i="30"/>
  <c r="W224" i="30"/>
  <c r="U225" i="30"/>
  <c r="V225" i="30"/>
  <c r="W225" i="30"/>
  <c r="U226" i="30"/>
  <c r="V226" i="30"/>
  <c r="W226" i="30"/>
  <c r="U227" i="30"/>
  <c r="V227" i="30"/>
  <c r="W227" i="30"/>
  <c r="U228" i="30"/>
  <c r="V228" i="30"/>
  <c r="W228" i="30"/>
  <c r="U229" i="30"/>
  <c r="V229" i="30"/>
  <c r="W229" i="30"/>
  <c r="U230" i="30"/>
  <c r="V230" i="30"/>
  <c r="W230" i="30"/>
  <c r="U231" i="30"/>
  <c r="V231" i="30"/>
  <c r="W231" i="30"/>
  <c r="U232" i="30"/>
  <c r="V232" i="30"/>
  <c r="W232" i="30"/>
  <c r="U233" i="30"/>
  <c r="V233" i="30"/>
  <c r="W233" i="30"/>
  <c r="U234" i="30"/>
  <c r="V234" i="30"/>
  <c r="W234" i="30"/>
  <c r="U235" i="30"/>
  <c r="V235" i="30"/>
  <c r="W235" i="30"/>
  <c r="U236" i="30"/>
  <c r="V236" i="30"/>
  <c r="W236" i="30"/>
  <c r="U237" i="30"/>
  <c r="V237" i="30"/>
  <c r="W237" i="30"/>
  <c r="U238" i="30"/>
  <c r="V238" i="30"/>
  <c r="W238" i="30"/>
  <c r="U239" i="30"/>
  <c r="V239" i="30"/>
  <c r="W239" i="30"/>
  <c r="U240" i="30"/>
  <c r="V240" i="30"/>
  <c r="W240" i="30"/>
  <c r="U241" i="30"/>
  <c r="V241" i="30"/>
  <c r="W241" i="30"/>
  <c r="U242" i="30"/>
  <c r="V242" i="30"/>
  <c r="W242" i="30"/>
  <c r="U243" i="30"/>
  <c r="V243" i="30"/>
  <c r="W243" i="30"/>
  <c r="U244" i="30"/>
  <c r="V244" i="30"/>
  <c r="W244" i="30"/>
  <c r="U245" i="30"/>
  <c r="V245" i="30"/>
  <c r="W245" i="30"/>
  <c r="U246" i="30"/>
  <c r="V246" i="30"/>
  <c r="W246" i="30"/>
  <c r="U247" i="30"/>
  <c r="V247" i="30"/>
  <c r="W247" i="30"/>
  <c r="U248" i="30"/>
  <c r="V248" i="30"/>
  <c r="W248" i="30"/>
  <c r="U249" i="30"/>
  <c r="V249" i="30"/>
  <c r="W249" i="30"/>
  <c r="U250" i="30"/>
  <c r="V250" i="30"/>
  <c r="W250" i="30"/>
  <c r="U251" i="30"/>
  <c r="V251" i="30"/>
  <c r="W251" i="30"/>
  <c r="U252" i="30"/>
  <c r="V252" i="30"/>
  <c r="W252" i="30"/>
  <c r="U253" i="30"/>
  <c r="V253" i="30"/>
  <c r="W253" i="30"/>
  <c r="U254" i="30"/>
  <c r="V254" i="30"/>
  <c r="W254" i="30"/>
  <c r="U255" i="30"/>
  <c r="V255" i="30"/>
  <c r="W255" i="30"/>
  <c r="U256" i="30"/>
  <c r="V256" i="30"/>
  <c r="W256" i="30"/>
  <c r="U257" i="30"/>
  <c r="V257" i="30"/>
  <c r="W257" i="30"/>
  <c r="U258" i="30"/>
  <c r="V258" i="30"/>
  <c r="W258" i="30"/>
  <c r="U259" i="30"/>
  <c r="V259" i="30"/>
  <c r="W259" i="30"/>
  <c r="U260" i="30"/>
  <c r="V260" i="30"/>
  <c r="W260" i="30"/>
  <c r="U261" i="30"/>
  <c r="V261" i="30"/>
  <c r="W261" i="30"/>
  <c r="U262" i="30"/>
  <c r="V262" i="30"/>
  <c r="W262" i="30"/>
  <c r="U263" i="30"/>
  <c r="V263" i="30"/>
  <c r="W263" i="30"/>
  <c r="U264" i="30"/>
  <c r="V264" i="30"/>
  <c r="W264" i="30"/>
  <c r="U265" i="30"/>
  <c r="V265" i="30"/>
  <c r="W265" i="30"/>
  <c r="U266" i="30"/>
  <c r="V266" i="30"/>
  <c r="W266" i="30"/>
  <c r="U267" i="30"/>
  <c r="V267" i="30"/>
  <c r="W267" i="30"/>
  <c r="U268" i="30"/>
  <c r="V268" i="30"/>
  <c r="W268" i="30"/>
  <c r="U269" i="30"/>
  <c r="V269" i="30"/>
  <c r="W269" i="30"/>
  <c r="U270" i="30"/>
  <c r="V270" i="30"/>
  <c r="W270" i="30"/>
  <c r="U271" i="30"/>
  <c r="V271" i="30"/>
  <c r="W271" i="30"/>
  <c r="U272" i="30"/>
  <c r="V272" i="30"/>
  <c r="W272" i="30"/>
  <c r="U273" i="30"/>
  <c r="V273" i="30"/>
  <c r="W273" i="30"/>
  <c r="U274" i="30"/>
  <c r="V274" i="30"/>
  <c r="W274" i="30"/>
  <c r="U275" i="30"/>
  <c r="V275" i="30"/>
  <c r="W275" i="30"/>
  <c r="U276" i="30"/>
  <c r="V276" i="30"/>
  <c r="W276" i="30"/>
  <c r="U277" i="30"/>
  <c r="V277" i="30"/>
  <c r="W277" i="30"/>
  <c r="U278" i="30"/>
  <c r="V278" i="30"/>
  <c r="W278" i="30"/>
  <c r="U280" i="30"/>
  <c r="V280" i="30"/>
  <c r="W280" i="30"/>
  <c r="U281" i="30"/>
  <c r="V281" i="30"/>
  <c r="W281" i="30"/>
  <c r="U282" i="30"/>
  <c r="V282" i="30"/>
  <c r="W282" i="30"/>
  <c r="U283" i="30"/>
  <c r="V283" i="30"/>
  <c r="W283" i="30"/>
  <c r="U284" i="30"/>
  <c r="V284" i="30"/>
  <c r="W284" i="30"/>
  <c r="U285" i="30"/>
  <c r="V285" i="30"/>
  <c r="W285" i="30"/>
  <c r="U286" i="30"/>
  <c r="V286" i="30"/>
  <c r="W286" i="30"/>
  <c r="U287" i="30"/>
  <c r="V287" i="30"/>
  <c r="W287" i="30"/>
  <c r="U288" i="30"/>
  <c r="V288" i="30"/>
  <c r="W288" i="30"/>
  <c r="U289" i="30"/>
  <c r="V289" i="30"/>
  <c r="W289" i="30"/>
  <c r="U290" i="30"/>
  <c r="V290" i="30"/>
  <c r="W290" i="30"/>
  <c r="U291" i="30"/>
  <c r="V291" i="30"/>
  <c r="W291" i="30"/>
  <c r="U292" i="30"/>
  <c r="V292" i="30"/>
  <c r="W292" i="30"/>
  <c r="U293" i="30"/>
  <c r="V293" i="30"/>
  <c r="W293" i="30"/>
  <c r="U294" i="30"/>
  <c r="V294" i="30"/>
  <c r="W294" i="30"/>
  <c r="U295" i="30"/>
  <c r="V295" i="30"/>
  <c r="W295" i="30"/>
  <c r="U296" i="30"/>
  <c r="V296" i="30"/>
  <c r="W296" i="30"/>
  <c r="U297" i="30"/>
  <c r="V297" i="30"/>
  <c r="W297" i="30"/>
  <c r="U298" i="30"/>
  <c r="V298" i="30"/>
  <c r="W298" i="30"/>
  <c r="U299" i="30"/>
  <c r="V299" i="30"/>
  <c r="W299" i="30"/>
  <c r="U300" i="30"/>
  <c r="V300" i="30"/>
  <c r="W300" i="30"/>
  <c r="U301" i="30"/>
  <c r="V301" i="30"/>
  <c r="W301" i="30"/>
  <c r="U302" i="30"/>
  <c r="V302" i="30"/>
  <c r="W302" i="30"/>
  <c r="U303" i="30"/>
  <c r="V303" i="30"/>
  <c r="W303" i="30"/>
  <c r="U304" i="30"/>
  <c r="V304" i="30"/>
  <c r="W304" i="30"/>
  <c r="U305" i="30"/>
  <c r="V305" i="30"/>
  <c r="W305" i="30"/>
  <c r="U306" i="30"/>
  <c r="V306" i="30"/>
  <c r="W306" i="30"/>
  <c r="U307" i="30"/>
  <c r="V307" i="30"/>
  <c r="W307" i="30"/>
  <c r="U308" i="30"/>
  <c r="V308" i="30"/>
  <c r="W308" i="30"/>
  <c r="U309" i="30"/>
  <c r="V309" i="30"/>
  <c r="W309" i="30"/>
  <c r="U310" i="30"/>
  <c r="V310" i="30"/>
  <c r="W310" i="30"/>
  <c r="U311" i="30"/>
  <c r="V311" i="30"/>
  <c r="W311" i="30"/>
  <c r="U312" i="30"/>
  <c r="V312" i="30"/>
  <c r="W312" i="30"/>
  <c r="U313" i="30"/>
  <c r="V313" i="30"/>
  <c r="W313" i="30"/>
  <c r="U314" i="30"/>
  <c r="V314" i="30"/>
  <c r="W314" i="30"/>
  <c r="U315" i="30"/>
  <c r="V315" i="30"/>
  <c r="W315" i="30"/>
  <c r="U316" i="30"/>
  <c r="V316" i="30"/>
  <c r="W316" i="30"/>
  <c r="U317" i="30"/>
  <c r="V317" i="30"/>
  <c r="W317" i="30"/>
  <c r="U319" i="30"/>
  <c r="V319" i="30"/>
  <c r="W319" i="30"/>
  <c r="U320" i="30"/>
  <c r="V320" i="30"/>
  <c r="W320" i="30"/>
  <c r="U321" i="30"/>
  <c r="V321" i="30"/>
  <c r="W321" i="30"/>
  <c r="U322" i="30"/>
  <c r="V322" i="30"/>
  <c r="W322" i="30"/>
  <c r="U323" i="30"/>
  <c r="V323" i="30"/>
  <c r="W323" i="30"/>
  <c r="U324" i="30"/>
  <c r="V324" i="30"/>
  <c r="W324" i="30"/>
  <c r="U325" i="30"/>
  <c r="V325" i="30"/>
  <c r="W325" i="30"/>
  <c r="U326" i="30"/>
  <c r="V326" i="30"/>
  <c r="W326" i="30"/>
  <c r="U327" i="30"/>
  <c r="V327" i="30"/>
  <c r="W327" i="30"/>
  <c r="U328" i="30"/>
  <c r="V328" i="30"/>
  <c r="W328" i="30"/>
  <c r="U329" i="30"/>
  <c r="V329" i="30"/>
  <c r="W329" i="30"/>
  <c r="U331" i="30"/>
  <c r="V331" i="30"/>
  <c r="W331" i="30"/>
  <c r="U332" i="30"/>
  <c r="V332" i="30"/>
  <c r="W332" i="30"/>
  <c r="U333" i="30"/>
  <c r="V333" i="30"/>
  <c r="W333" i="30"/>
  <c r="U334" i="30"/>
  <c r="V334" i="30"/>
  <c r="W334" i="30"/>
  <c r="U335" i="30"/>
  <c r="V335" i="30"/>
  <c r="W335" i="30"/>
  <c r="U336" i="30"/>
  <c r="V336" i="30"/>
  <c r="W336" i="30"/>
  <c r="U337" i="30"/>
  <c r="V337" i="30"/>
  <c r="W337" i="30"/>
  <c r="U338" i="30"/>
  <c r="V338" i="30"/>
  <c r="W338" i="30"/>
  <c r="U339" i="30"/>
  <c r="V339" i="30"/>
  <c r="W339" i="30"/>
  <c r="U340" i="30"/>
  <c r="V340" i="30"/>
  <c r="W340" i="30"/>
  <c r="U342" i="30"/>
  <c r="V342" i="30"/>
  <c r="W342" i="30"/>
  <c r="U343" i="30"/>
  <c r="V343" i="30"/>
  <c r="W343" i="30"/>
  <c r="U344" i="30"/>
  <c r="V344" i="30"/>
  <c r="W344" i="30"/>
  <c r="U345" i="30"/>
  <c r="V345" i="30"/>
  <c r="W345" i="30"/>
  <c r="U346" i="30"/>
  <c r="V346" i="30"/>
  <c r="W346" i="30"/>
  <c r="U347" i="30"/>
  <c r="V347" i="30"/>
  <c r="W347" i="30"/>
  <c r="U348" i="30"/>
  <c r="V348" i="30"/>
  <c r="W348" i="30"/>
  <c r="U349" i="30"/>
  <c r="V349" i="30"/>
  <c r="W349" i="30"/>
  <c r="U350" i="30"/>
  <c r="V350" i="30"/>
  <c r="W350" i="30"/>
  <c r="U351" i="30"/>
  <c r="V351" i="30"/>
  <c r="W351" i="30"/>
  <c r="U352" i="30"/>
  <c r="V352" i="30"/>
  <c r="W352" i="30"/>
  <c r="U353" i="30"/>
  <c r="V353" i="30"/>
  <c r="W353" i="30"/>
  <c r="U354" i="30"/>
  <c r="V354" i="30"/>
  <c r="W354" i="30"/>
  <c r="U355" i="30"/>
  <c r="V355" i="30"/>
  <c r="W355" i="30"/>
  <c r="U356" i="30"/>
  <c r="V356" i="30"/>
  <c r="W356" i="30"/>
  <c r="U357" i="30"/>
  <c r="V357" i="30"/>
  <c r="W357" i="30"/>
  <c r="U358" i="30"/>
  <c r="V358" i="30"/>
  <c r="W358" i="30"/>
  <c r="U359" i="30"/>
  <c r="V359" i="30"/>
  <c r="W359" i="30"/>
  <c r="U360" i="30"/>
  <c r="V360" i="30"/>
  <c r="W360" i="30"/>
  <c r="U361" i="30"/>
  <c r="V361" i="30"/>
  <c r="W361" i="30"/>
  <c r="U362" i="30"/>
  <c r="V362" i="30"/>
  <c r="W362" i="30"/>
  <c r="U363" i="30"/>
  <c r="V363" i="30"/>
  <c r="W363" i="30"/>
  <c r="U364" i="30"/>
  <c r="V364" i="30"/>
  <c r="W364" i="30"/>
  <c r="U365" i="30"/>
  <c r="V365" i="30"/>
  <c r="W365" i="30"/>
  <c r="U366" i="30"/>
  <c r="V366" i="30"/>
  <c r="W366" i="30"/>
  <c r="U367" i="30"/>
  <c r="V367" i="30"/>
  <c r="W367" i="30"/>
  <c r="U368" i="30"/>
  <c r="V368" i="30"/>
  <c r="W368" i="30"/>
  <c r="U369" i="30"/>
  <c r="V369" i="30"/>
  <c r="W369" i="30"/>
  <c r="Y9" i="30"/>
  <c r="Z9" i="30"/>
  <c r="Y17" i="30"/>
  <c r="U17" i="30" s="1"/>
  <c r="Z17" i="30"/>
  <c r="V17" i="30" s="1"/>
  <c r="AA17" i="30"/>
  <c r="W17" i="30" s="1"/>
  <c r="Y18" i="30"/>
  <c r="Z18" i="30"/>
  <c r="AA18" i="30"/>
  <c r="Y19" i="30"/>
  <c r="Z19" i="30"/>
  <c r="AA19" i="30"/>
  <c r="Y20" i="30"/>
  <c r="Z20" i="30"/>
  <c r="AA20" i="30"/>
  <c r="Y22" i="30"/>
  <c r="U22" i="30" s="1"/>
  <c r="Z22" i="30"/>
  <c r="V22" i="30" s="1"/>
  <c r="AA22" i="30"/>
  <c r="W22" i="30" s="1"/>
  <c r="Y23" i="30"/>
  <c r="Z23" i="30"/>
  <c r="AA23" i="30"/>
  <c r="Y24" i="30"/>
  <c r="Z24" i="30"/>
  <c r="AA24" i="30"/>
  <c r="Y25" i="30"/>
  <c r="Z25" i="30"/>
  <c r="AA25" i="30"/>
  <c r="Z28" i="30"/>
  <c r="Y30" i="30"/>
  <c r="U30" i="30" s="1"/>
  <c r="Z30" i="30"/>
  <c r="V30" i="30" s="1"/>
  <c r="AA30" i="30"/>
  <c r="W30" i="30" s="1"/>
  <c r="Y31" i="30"/>
  <c r="U31" i="30" s="1"/>
  <c r="Z31" i="30"/>
  <c r="V31" i="30" s="1"/>
  <c r="AA31" i="30"/>
  <c r="Y32" i="30"/>
  <c r="U32" i="30" s="1"/>
  <c r="Z32" i="30"/>
  <c r="V32" i="30" s="1"/>
  <c r="AA32" i="30"/>
  <c r="Y34" i="30"/>
  <c r="U34" i="30" s="1"/>
  <c r="Z34" i="30"/>
  <c r="V34" i="30" s="1"/>
  <c r="AA34" i="30"/>
  <c r="W34" i="30" s="1"/>
  <c r="Y35" i="30"/>
  <c r="Z35" i="30"/>
  <c r="AA35" i="30"/>
  <c r="Y36" i="30"/>
  <c r="Z36" i="30"/>
  <c r="AA36" i="30"/>
  <c r="Y37" i="30"/>
  <c r="Z37" i="30"/>
  <c r="AA37" i="30"/>
  <c r="Y38" i="30"/>
  <c r="Z38" i="30"/>
  <c r="AA38" i="30"/>
  <c r="Y40" i="30"/>
  <c r="U40" i="30" s="1"/>
  <c r="Z40" i="30"/>
  <c r="V40" i="30" s="1"/>
  <c r="AA40" i="30"/>
  <c r="W40" i="30" s="1"/>
  <c r="Y41" i="30"/>
  <c r="Z41" i="30"/>
  <c r="AA41" i="30"/>
  <c r="Y42" i="30"/>
  <c r="U42" i="30" s="1"/>
  <c r="Z42" i="30"/>
  <c r="V42" i="30" s="1"/>
  <c r="AA42" i="30"/>
  <c r="W42" i="30" s="1"/>
  <c r="Y45" i="30"/>
  <c r="U45" i="30" s="1"/>
  <c r="Z45" i="30"/>
  <c r="V45" i="30" s="1"/>
  <c r="AA45" i="30"/>
  <c r="W45" i="30" s="1"/>
  <c r="Y46" i="30"/>
  <c r="Z46" i="30"/>
  <c r="AA46" i="30"/>
  <c r="Y47" i="30"/>
  <c r="Z47" i="30"/>
  <c r="AA47" i="30"/>
  <c r="Y48" i="30"/>
  <c r="Z48" i="30"/>
  <c r="AA48" i="30"/>
  <c r="Y49" i="30"/>
  <c r="Z49" i="30"/>
  <c r="AA49" i="30"/>
  <c r="Y51" i="30"/>
  <c r="U51" i="30" s="1"/>
  <c r="Z51" i="30"/>
  <c r="V51" i="30" s="1"/>
  <c r="AA51" i="30"/>
  <c r="W51" i="30" s="1"/>
  <c r="Y52" i="30"/>
  <c r="Z52" i="30"/>
  <c r="AA52" i="30"/>
  <c r="Y53" i="30"/>
  <c r="Z53" i="30"/>
  <c r="AA53" i="30"/>
  <c r="Y54" i="30"/>
  <c r="Z54" i="30"/>
  <c r="AA54" i="30"/>
  <c r="Y55" i="30"/>
  <c r="Z55" i="30"/>
  <c r="AA55" i="30"/>
  <c r="Y56" i="30"/>
  <c r="Z56" i="30"/>
  <c r="AA56" i="30"/>
  <c r="Y57" i="30"/>
  <c r="Z57" i="30"/>
  <c r="AA57" i="30"/>
  <c r="Y58" i="30"/>
  <c r="Z58" i="30"/>
  <c r="AA58" i="30"/>
  <c r="Y59" i="30"/>
  <c r="Z59" i="30"/>
  <c r="AA59" i="30"/>
  <c r="Y60" i="30"/>
  <c r="Z60" i="30"/>
  <c r="AA60" i="30"/>
  <c r="Y61" i="30"/>
  <c r="Z61" i="30"/>
  <c r="AA61" i="30"/>
  <c r="Y63" i="30"/>
  <c r="U63" i="30" s="1"/>
  <c r="Z63" i="30"/>
  <c r="V63" i="30" s="1"/>
  <c r="AA63" i="30"/>
  <c r="W63" i="30" s="1"/>
  <c r="Y64" i="30"/>
  <c r="Z64" i="30"/>
  <c r="AA64" i="30"/>
  <c r="Y65" i="30"/>
  <c r="Z65" i="30"/>
  <c r="AA65" i="30"/>
  <c r="Y66" i="30"/>
  <c r="Z66" i="30"/>
  <c r="AA66" i="30"/>
  <c r="Y67" i="30"/>
  <c r="Z67" i="30"/>
  <c r="AA67" i="30"/>
  <c r="Y68" i="30"/>
  <c r="Z68" i="30"/>
  <c r="AA68" i="30"/>
  <c r="Y69" i="30"/>
  <c r="Z69" i="30"/>
  <c r="AA69" i="30"/>
  <c r="Y70" i="30"/>
  <c r="Z70" i="30"/>
  <c r="AA70" i="30"/>
  <c r="Y71" i="30"/>
  <c r="Z71" i="30"/>
  <c r="AA71" i="30"/>
  <c r="Y72" i="30"/>
  <c r="Z72" i="30"/>
  <c r="AA72" i="30"/>
  <c r="Y74" i="30"/>
  <c r="U74" i="30" s="1"/>
  <c r="Z74" i="30"/>
  <c r="V74" i="30" s="1"/>
  <c r="AA74" i="30"/>
  <c r="W74" i="30" s="1"/>
  <c r="Y75" i="30"/>
  <c r="Z75" i="30"/>
  <c r="AA75" i="30"/>
  <c r="Y76" i="30"/>
  <c r="Z76" i="30"/>
  <c r="AA76" i="30"/>
  <c r="Y77" i="30"/>
  <c r="Z77" i="30"/>
  <c r="AA77" i="30"/>
  <c r="Y78" i="30"/>
  <c r="Z78" i="30"/>
  <c r="AA78" i="30"/>
  <c r="Y79" i="30"/>
  <c r="Z79" i="30"/>
  <c r="AA79" i="30"/>
  <c r="Y80" i="30"/>
  <c r="Z80" i="30"/>
  <c r="AA80" i="30"/>
  <c r="Y81" i="30"/>
  <c r="Z81" i="30"/>
  <c r="AA81" i="30"/>
  <c r="Y82" i="30"/>
  <c r="Z82" i="30"/>
  <c r="AA82" i="30"/>
  <c r="Y83" i="30"/>
  <c r="Z83" i="30"/>
  <c r="AA83" i="30"/>
  <c r="Y85" i="30"/>
  <c r="U85" i="30" s="1"/>
  <c r="Z85" i="30"/>
  <c r="V85" i="30" s="1"/>
  <c r="AA85" i="30"/>
  <c r="W85" i="30" s="1"/>
  <c r="Y86" i="30"/>
  <c r="Z86" i="30"/>
  <c r="AA86" i="30"/>
  <c r="Y87" i="30"/>
  <c r="Z87" i="30"/>
  <c r="AA87" i="30"/>
  <c r="Y88" i="30"/>
  <c r="Z88" i="30"/>
  <c r="AA88" i="30"/>
  <c r="Y89" i="30"/>
  <c r="Z89" i="30"/>
  <c r="AA89" i="30"/>
  <c r="Y91" i="30"/>
  <c r="U91" i="30" s="1"/>
  <c r="Z91" i="30"/>
  <c r="V91" i="30" s="1"/>
  <c r="AA91" i="30"/>
  <c r="W91" i="30" s="1"/>
  <c r="Y92" i="30"/>
  <c r="Z92" i="30"/>
  <c r="AA92" i="30"/>
  <c r="Y93" i="30"/>
  <c r="Z93" i="30"/>
  <c r="AA93" i="30"/>
  <c r="Y94" i="30"/>
  <c r="Z94" i="30"/>
  <c r="AA94" i="30"/>
  <c r="Y95" i="30"/>
  <c r="Z95" i="30"/>
  <c r="AA95" i="30"/>
  <c r="Y96" i="30"/>
  <c r="Z96" i="30"/>
  <c r="AA96" i="30"/>
  <c r="Y97" i="30"/>
  <c r="Z97" i="30"/>
  <c r="AA97" i="30"/>
  <c r="Y98" i="30"/>
  <c r="Z98" i="30"/>
  <c r="AA98" i="30"/>
  <c r="Y99" i="30"/>
  <c r="Z99" i="30"/>
  <c r="AA99" i="30"/>
  <c r="Y100" i="30"/>
  <c r="Z100" i="30"/>
  <c r="AA100" i="30"/>
  <c r="Y101" i="30"/>
  <c r="Z101" i="30"/>
  <c r="AA101" i="30"/>
  <c r="Y103" i="30"/>
  <c r="U103" i="30" s="1"/>
  <c r="Z103" i="30"/>
  <c r="V103" i="30" s="1"/>
  <c r="AA103" i="30"/>
  <c r="W103" i="30" s="1"/>
  <c r="Y104" i="30"/>
  <c r="Z104" i="30"/>
  <c r="AA104" i="30"/>
  <c r="Y105" i="30"/>
  <c r="Z105" i="30"/>
  <c r="AA105" i="30"/>
  <c r="Y106" i="30"/>
  <c r="Z106" i="30"/>
  <c r="AA106" i="30"/>
  <c r="Y108" i="30"/>
  <c r="U108" i="30" s="1"/>
  <c r="Z108" i="30"/>
  <c r="V108" i="30" s="1"/>
  <c r="AA108" i="30"/>
  <c r="W108" i="30" s="1"/>
  <c r="Y109" i="30"/>
  <c r="Z109" i="30"/>
  <c r="AA109" i="30"/>
  <c r="Y110" i="30"/>
  <c r="Z110" i="30"/>
  <c r="AA110" i="30"/>
  <c r="Y111" i="30"/>
  <c r="U111" i="30" s="1"/>
  <c r="Z111" i="30"/>
  <c r="AA111" i="30"/>
  <c r="Y112" i="30"/>
  <c r="Z112" i="30"/>
  <c r="V112" i="30" s="1"/>
  <c r="AA112" i="30"/>
  <c r="Y113" i="30"/>
  <c r="Z113" i="30"/>
  <c r="AA113" i="30"/>
  <c r="Y115" i="30"/>
  <c r="U115" i="30" s="1"/>
  <c r="Z115" i="30"/>
  <c r="V115" i="30" s="1"/>
  <c r="AA115" i="30"/>
  <c r="W115" i="30" s="1"/>
  <c r="Y116" i="30"/>
  <c r="Z116" i="30"/>
  <c r="AA116" i="30"/>
  <c r="Y117" i="30"/>
  <c r="Z117" i="30"/>
  <c r="AA117" i="30"/>
  <c r="Y118" i="30"/>
  <c r="Z118" i="30"/>
  <c r="AA118" i="30"/>
  <c r="Y119" i="30"/>
  <c r="Z119" i="30"/>
  <c r="AA119" i="30"/>
  <c r="Y121" i="30"/>
  <c r="U121" i="30" s="1"/>
  <c r="Z121" i="30"/>
  <c r="V121" i="30" s="1"/>
  <c r="AA121" i="30"/>
  <c r="W121" i="30" s="1"/>
  <c r="Y122" i="30"/>
  <c r="Z122" i="30"/>
  <c r="AA122" i="30"/>
  <c r="Y123" i="30"/>
  <c r="Z123" i="30"/>
  <c r="AA123" i="30"/>
  <c r="Y124" i="30"/>
  <c r="Z124" i="30"/>
  <c r="AA124" i="30"/>
  <c r="Y126" i="30"/>
  <c r="U126" i="30" s="1"/>
  <c r="Z126" i="30"/>
  <c r="V126" i="30" s="1"/>
  <c r="AA126" i="30"/>
  <c r="W126" i="30" s="1"/>
  <c r="Y127" i="30"/>
  <c r="Z127" i="30"/>
  <c r="AA127" i="30"/>
  <c r="Y128" i="30"/>
  <c r="Z128" i="30"/>
  <c r="AA128" i="30"/>
  <c r="Y129" i="30"/>
  <c r="Z129" i="30"/>
  <c r="AA129" i="30"/>
  <c r="Y130" i="30"/>
  <c r="Z130" i="30"/>
  <c r="AA130" i="30"/>
  <c r="Y131" i="30"/>
  <c r="Z131" i="30"/>
  <c r="AA131" i="30"/>
  <c r="Y132" i="30"/>
  <c r="Z132" i="30"/>
  <c r="AA132" i="30"/>
  <c r="Y134" i="30"/>
  <c r="U134" i="30" s="1"/>
  <c r="Z134" i="30"/>
  <c r="V134" i="30" s="1"/>
  <c r="AA134" i="30"/>
  <c r="W134" i="30" s="1"/>
  <c r="Y135" i="30"/>
  <c r="Z135" i="30"/>
  <c r="AA135" i="30"/>
  <c r="Y136" i="30"/>
  <c r="Z136" i="30"/>
  <c r="AA136" i="30"/>
  <c r="Y137" i="30"/>
  <c r="Z137" i="30"/>
  <c r="AA137" i="30"/>
  <c r="Y138" i="30"/>
  <c r="Z138" i="30"/>
  <c r="AA138" i="30"/>
  <c r="Y140" i="30"/>
  <c r="U140" i="30" s="1"/>
  <c r="Z140" i="30"/>
  <c r="V140" i="30" s="1"/>
  <c r="AA140" i="30"/>
  <c r="W140" i="30" s="1"/>
  <c r="Y141" i="30"/>
  <c r="Z141" i="30"/>
  <c r="AA141" i="30"/>
  <c r="Y142" i="30"/>
  <c r="Z142" i="30"/>
  <c r="AA142" i="30"/>
  <c r="Y143" i="30"/>
  <c r="Z143" i="30"/>
  <c r="AA143" i="30"/>
  <c r="Y144" i="30"/>
  <c r="Z144" i="30"/>
  <c r="AA144" i="30"/>
  <c r="Y145" i="30"/>
  <c r="Z145" i="30"/>
  <c r="AA145" i="30"/>
  <c r="Y146" i="30"/>
  <c r="Z146" i="30"/>
  <c r="AA146" i="30"/>
  <c r="Y147" i="30"/>
  <c r="Z147" i="30"/>
  <c r="AA147" i="30"/>
  <c r="Y149" i="30"/>
  <c r="U149" i="30" s="1"/>
  <c r="Z149" i="30"/>
  <c r="V149" i="30" s="1"/>
  <c r="AA149" i="30"/>
  <c r="W149" i="30" s="1"/>
  <c r="Y150" i="30"/>
  <c r="Z150" i="30"/>
  <c r="AA150" i="30"/>
  <c r="Y151" i="30"/>
  <c r="Z151" i="30"/>
  <c r="AA151" i="30"/>
  <c r="Y152" i="30"/>
  <c r="Z152" i="30"/>
  <c r="AA152" i="30"/>
  <c r="Y153" i="30"/>
  <c r="Z153" i="30"/>
  <c r="AA153" i="30"/>
  <c r="Y154" i="30"/>
  <c r="U154" i="30" s="1"/>
  <c r="Z154" i="30"/>
  <c r="V154" i="30" s="1"/>
  <c r="AA154" i="30"/>
  <c r="W154" i="30" s="1"/>
  <c r="Y155" i="30"/>
  <c r="Z155" i="30"/>
  <c r="AA155" i="30"/>
  <c r="Y156" i="30"/>
  <c r="Z156" i="30"/>
  <c r="AA156" i="30"/>
  <c r="Y157" i="30"/>
  <c r="Z157" i="30"/>
  <c r="AA157" i="30"/>
  <c r="Y158" i="30"/>
  <c r="Z158" i="30"/>
  <c r="AA158" i="30"/>
  <c r="Y159" i="30"/>
  <c r="Z159" i="30"/>
  <c r="AA159" i="30"/>
  <c r="Y161" i="30"/>
  <c r="U161" i="30" s="1"/>
  <c r="Z161" i="30"/>
  <c r="V161" i="30" s="1"/>
  <c r="AA161" i="30"/>
  <c r="W161" i="30" s="1"/>
  <c r="Y162" i="30"/>
  <c r="Z162" i="30"/>
  <c r="AA162" i="30"/>
  <c r="Y163" i="30"/>
  <c r="Z163" i="30"/>
  <c r="AA163" i="30"/>
  <c r="Y164" i="30"/>
  <c r="Z164" i="30"/>
  <c r="AA164" i="30"/>
  <c r="Y165" i="30"/>
  <c r="Z165" i="30"/>
  <c r="AA165" i="30"/>
  <c r="Y166" i="30"/>
  <c r="Z166" i="30"/>
  <c r="AA166" i="30"/>
  <c r="Y167" i="30"/>
  <c r="Z167" i="30"/>
  <c r="AA167" i="30"/>
  <c r="Y168" i="30"/>
  <c r="Z168" i="30"/>
  <c r="AA168" i="30"/>
  <c r="Y169" i="30"/>
  <c r="Z169" i="30"/>
  <c r="AA169" i="30"/>
  <c r="Y5" i="30"/>
  <c r="V8" i="28"/>
  <c r="W8" i="28"/>
  <c r="V9" i="28"/>
  <c r="W9" i="28"/>
  <c r="V10" i="28"/>
  <c r="W10" i="28"/>
  <c r="V11" i="28"/>
  <c r="W11" i="28"/>
  <c r="V12" i="28"/>
  <c r="R12" i="28" s="1"/>
  <c r="W12" i="28"/>
  <c r="V13" i="28"/>
  <c r="R13" i="28" s="1"/>
  <c r="W13" i="28"/>
  <c r="V14" i="28"/>
  <c r="R14" i="28" s="1"/>
  <c r="W14" i="28"/>
  <c r="V16" i="28"/>
  <c r="R16" i="28" s="1"/>
  <c r="W16" i="28"/>
  <c r="S16" i="28" s="1"/>
  <c r="X16" i="28"/>
  <c r="T16" i="28" s="1"/>
  <c r="V17" i="28"/>
  <c r="R17" i="28" s="1"/>
  <c r="W17" i="28"/>
  <c r="V18" i="28"/>
  <c r="W18" i="28"/>
  <c r="V19" i="28"/>
  <c r="W19" i="28"/>
  <c r="V21" i="28"/>
  <c r="R21" i="28" s="1"/>
  <c r="W21" i="28"/>
  <c r="S21" i="28" s="1"/>
  <c r="X21" i="28"/>
  <c r="T21" i="28" s="1"/>
  <c r="V22" i="28"/>
  <c r="W22" i="28"/>
  <c r="V23" i="28"/>
  <c r="W23" i="28"/>
  <c r="V24" i="28"/>
  <c r="W24" i="28"/>
  <c r="V25" i="28"/>
  <c r="W25" i="28"/>
  <c r="V26" i="28"/>
  <c r="W26" i="28"/>
  <c r="V27" i="28"/>
  <c r="W27" i="28"/>
  <c r="V29" i="28"/>
  <c r="R29" i="28" s="1"/>
  <c r="W29" i="28"/>
  <c r="S29" i="28" s="1"/>
  <c r="X29" i="28"/>
  <c r="T29" i="28" s="1"/>
  <c r="S30" i="28"/>
  <c r="V33" i="28"/>
  <c r="R33" i="28" s="1"/>
  <c r="W33" i="28"/>
  <c r="S33" i="28" s="1"/>
  <c r="X33" i="28"/>
  <c r="T33" i="28" s="1"/>
  <c r="V34" i="28"/>
  <c r="R34" i="28" s="1"/>
  <c r="W34" i="28"/>
  <c r="S34" i="28" s="1"/>
  <c r="V35" i="28"/>
  <c r="R35" i="28" s="1"/>
  <c r="W35" i="28"/>
  <c r="S35" i="28" s="1"/>
  <c r="V36" i="28"/>
  <c r="R36" i="28" s="1"/>
  <c r="W36" i="28"/>
  <c r="S36" i="28" s="1"/>
  <c r="V37" i="28"/>
  <c r="R37" i="28" s="1"/>
  <c r="W37" i="28"/>
  <c r="S37" i="28" s="1"/>
  <c r="V39" i="28"/>
  <c r="R39" i="28" s="1"/>
  <c r="W39" i="28"/>
  <c r="S39" i="28" s="1"/>
  <c r="X39" i="28"/>
  <c r="T39" i="28" s="1"/>
  <c r="V40" i="28"/>
  <c r="W40" i="28"/>
  <c r="V41" i="28"/>
  <c r="R41" i="28" s="1"/>
  <c r="W41" i="28"/>
  <c r="S41" i="28" s="1"/>
  <c r="V44" i="28"/>
  <c r="R44" i="28" s="1"/>
  <c r="W44" i="28"/>
  <c r="S44" i="28" s="1"/>
  <c r="X44" i="28"/>
  <c r="T44" i="28" s="1"/>
  <c r="V50" i="28"/>
  <c r="R50" i="28" s="1"/>
  <c r="W50" i="28"/>
  <c r="S50" i="28" s="1"/>
  <c r="X50" i="28"/>
  <c r="T50" i="28" s="1"/>
  <c r="V51" i="28"/>
  <c r="W51" i="28"/>
  <c r="V52" i="28"/>
  <c r="W52" i="28"/>
  <c r="V53" i="28"/>
  <c r="W53" i="28"/>
  <c r="V54" i="28"/>
  <c r="W54" i="28"/>
  <c r="V55" i="28"/>
  <c r="W55" i="28"/>
  <c r="V56" i="28"/>
  <c r="W56" i="28"/>
  <c r="V57" i="28"/>
  <c r="W57" i="28"/>
  <c r="V58" i="28"/>
  <c r="W58" i="28"/>
  <c r="V59" i="28"/>
  <c r="W59" i="28"/>
  <c r="V60" i="28"/>
  <c r="W60" i="28"/>
  <c r="V62" i="28"/>
  <c r="R62" i="28" s="1"/>
  <c r="W62" i="28"/>
  <c r="S62" i="28" s="1"/>
  <c r="X62" i="28"/>
  <c r="T62" i="28" s="1"/>
  <c r="V63" i="28"/>
  <c r="R63" i="28" s="1"/>
  <c r="W63" i="28"/>
  <c r="S63" i="28" s="1"/>
  <c r="V64" i="28"/>
  <c r="R64" i="28" s="1"/>
  <c r="W64" i="28"/>
  <c r="S64" i="28" s="1"/>
  <c r="V65" i="28"/>
  <c r="R65" i="28" s="1"/>
  <c r="W65" i="28"/>
  <c r="S65" i="28" s="1"/>
  <c r="V66" i="28"/>
  <c r="R66" i="28" s="1"/>
  <c r="W66" i="28"/>
  <c r="S66" i="28" s="1"/>
  <c r="V67" i="28"/>
  <c r="R67" i="28" s="1"/>
  <c r="W67" i="28"/>
  <c r="S67" i="28" s="1"/>
  <c r="V68" i="28"/>
  <c r="R68" i="28" s="1"/>
  <c r="W68" i="28"/>
  <c r="S68" i="28" s="1"/>
  <c r="V69" i="28"/>
  <c r="R69" i="28" s="1"/>
  <c r="W69" i="28"/>
  <c r="S69" i="28" s="1"/>
  <c r="V70" i="28"/>
  <c r="R70" i="28" s="1"/>
  <c r="W70" i="28"/>
  <c r="S70" i="28" s="1"/>
  <c r="V71" i="28"/>
  <c r="R71" i="28" s="1"/>
  <c r="W71" i="28"/>
  <c r="S71" i="28" s="1"/>
  <c r="V73" i="28"/>
  <c r="R73" i="28" s="1"/>
  <c r="W73" i="28"/>
  <c r="S73" i="28" s="1"/>
  <c r="X73" i="28"/>
  <c r="T73" i="28" s="1"/>
  <c r="V74" i="28"/>
  <c r="R74" i="28" s="1"/>
  <c r="W74" i="28"/>
  <c r="S74" i="28" s="1"/>
  <c r="V75" i="28"/>
  <c r="R75" i="28" s="1"/>
  <c r="W75" i="28"/>
  <c r="S75" i="28" s="1"/>
  <c r="V76" i="28"/>
  <c r="R76" i="28" s="1"/>
  <c r="W76" i="28"/>
  <c r="S76" i="28" s="1"/>
  <c r="V77" i="28"/>
  <c r="R77" i="28" s="1"/>
  <c r="W77" i="28"/>
  <c r="S77" i="28" s="1"/>
  <c r="V78" i="28"/>
  <c r="R78" i="28" s="1"/>
  <c r="W78" i="28"/>
  <c r="S78" i="28" s="1"/>
  <c r="V79" i="28"/>
  <c r="R79" i="28" s="1"/>
  <c r="W79" i="28"/>
  <c r="S79" i="28" s="1"/>
  <c r="V80" i="28"/>
  <c r="R80" i="28" s="1"/>
  <c r="W80" i="28"/>
  <c r="S80" i="28" s="1"/>
  <c r="V81" i="28"/>
  <c r="R81" i="28" s="1"/>
  <c r="W81" i="28"/>
  <c r="S81" i="28" s="1"/>
  <c r="V82" i="28"/>
  <c r="R82" i="28" s="1"/>
  <c r="W82" i="28"/>
  <c r="S82" i="28" s="1"/>
  <c r="V84" i="28"/>
  <c r="R84" i="28" s="1"/>
  <c r="W84" i="28"/>
  <c r="S84" i="28" s="1"/>
  <c r="X84" i="28"/>
  <c r="T84" i="28" s="1"/>
  <c r="V90" i="28"/>
  <c r="R90" i="28" s="1"/>
  <c r="W90" i="28"/>
  <c r="S90" i="28" s="1"/>
  <c r="X90" i="28"/>
  <c r="T90" i="28" s="1"/>
  <c r="V91" i="28"/>
  <c r="W91" i="28"/>
  <c r="V92" i="28"/>
  <c r="W92" i="28"/>
  <c r="V93" i="28"/>
  <c r="W93" i="28"/>
  <c r="V94" i="28"/>
  <c r="W94" i="28"/>
  <c r="V95" i="28"/>
  <c r="W95" i="28"/>
  <c r="V96" i="28"/>
  <c r="W96" i="28"/>
  <c r="V97" i="28"/>
  <c r="W97" i="28"/>
  <c r="V98" i="28"/>
  <c r="W98" i="28"/>
  <c r="V99" i="28"/>
  <c r="W99" i="28"/>
  <c r="V100" i="28"/>
  <c r="W100" i="28"/>
  <c r="V102" i="28"/>
  <c r="R102" i="28" s="1"/>
  <c r="W102" i="28"/>
  <c r="S102" i="28" s="1"/>
  <c r="X102" i="28"/>
  <c r="T102" i="28" s="1"/>
  <c r="V103" i="28"/>
  <c r="W103" i="28"/>
  <c r="V104" i="28"/>
  <c r="W104" i="28"/>
  <c r="V105" i="28"/>
  <c r="W105" i="28"/>
  <c r="V107" i="28"/>
  <c r="R107" i="28" s="1"/>
  <c r="W107" i="28"/>
  <c r="S107" i="28" s="1"/>
  <c r="X107" i="28"/>
  <c r="T107" i="28" s="1"/>
  <c r="V108" i="28"/>
  <c r="W108" i="28"/>
  <c r="V109" i="28"/>
  <c r="W109" i="28"/>
  <c r="V110" i="28"/>
  <c r="W110" i="28"/>
  <c r="V111" i="28"/>
  <c r="W111" i="28"/>
  <c r="V112" i="28"/>
  <c r="W112" i="28"/>
  <c r="V114" i="28"/>
  <c r="R114" i="28" s="1"/>
  <c r="W114" i="28"/>
  <c r="S114" i="28" s="1"/>
  <c r="X114" i="28"/>
  <c r="T114" i="28" s="1"/>
  <c r="V115" i="28"/>
  <c r="W115" i="28"/>
  <c r="V116" i="28"/>
  <c r="W116" i="28"/>
  <c r="V117" i="28"/>
  <c r="W117" i="28"/>
  <c r="V118" i="28"/>
  <c r="W118" i="28"/>
  <c r="V120" i="28"/>
  <c r="R120" i="28" s="1"/>
  <c r="W120" i="28"/>
  <c r="S120" i="28" s="1"/>
  <c r="X120" i="28"/>
  <c r="T120" i="28" s="1"/>
  <c r="V121" i="28"/>
  <c r="W121" i="28"/>
  <c r="V122" i="28"/>
  <c r="W122" i="28"/>
  <c r="V123" i="28"/>
  <c r="W123" i="28"/>
  <c r="V125" i="28"/>
  <c r="R125" i="28" s="1"/>
  <c r="W125" i="28"/>
  <c r="S125" i="28" s="1"/>
  <c r="X125" i="28"/>
  <c r="T125" i="28" s="1"/>
  <c r="V126" i="28"/>
  <c r="R126" i="28" s="1"/>
  <c r="W126" i="28"/>
  <c r="S126" i="28" s="1"/>
  <c r="V127" i="28"/>
  <c r="R127" i="28" s="1"/>
  <c r="W127" i="28"/>
  <c r="S127" i="28" s="1"/>
  <c r="V128" i="28"/>
  <c r="R128" i="28" s="1"/>
  <c r="W128" i="28"/>
  <c r="S128" i="28" s="1"/>
  <c r="V129" i="28"/>
  <c r="R129" i="28" s="1"/>
  <c r="W129" i="28"/>
  <c r="S129" i="28" s="1"/>
  <c r="V130" i="28"/>
  <c r="R130" i="28" s="1"/>
  <c r="W130" i="28"/>
  <c r="S130" i="28" s="1"/>
  <c r="V131" i="28"/>
  <c r="R131" i="28" s="1"/>
  <c r="W131" i="28"/>
  <c r="S131" i="28" s="1"/>
  <c r="V133" i="28"/>
  <c r="R133" i="28" s="1"/>
  <c r="W133" i="28"/>
  <c r="S133" i="28" s="1"/>
  <c r="X133" i="28"/>
  <c r="T133" i="28" s="1"/>
  <c r="V134" i="28"/>
  <c r="W134" i="28"/>
  <c r="V135" i="28"/>
  <c r="W135" i="28"/>
  <c r="V136" i="28"/>
  <c r="W136" i="28"/>
  <c r="V137" i="28"/>
  <c r="W137" i="28"/>
  <c r="V139" i="28"/>
  <c r="R139" i="28" s="1"/>
  <c r="W139" i="28"/>
  <c r="S139" i="28" s="1"/>
  <c r="X139" i="28"/>
  <c r="T139" i="28" s="1"/>
  <c r="V140" i="28"/>
  <c r="R140" i="28" s="1"/>
  <c r="W140" i="28"/>
  <c r="V141" i="28"/>
  <c r="R141" i="28" s="1"/>
  <c r="W141" i="28"/>
  <c r="V142" i="28"/>
  <c r="R142" i="28" s="1"/>
  <c r="W142" i="28"/>
  <c r="V143" i="28"/>
  <c r="R143" i="28" s="1"/>
  <c r="W143" i="28"/>
  <c r="V144" i="28"/>
  <c r="R144" i="28" s="1"/>
  <c r="W144" i="28"/>
  <c r="V145" i="28"/>
  <c r="R145" i="28" s="1"/>
  <c r="W145" i="28"/>
  <c r="V146" i="28"/>
  <c r="R146" i="28" s="1"/>
  <c r="W146" i="28"/>
  <c r="V148" i="28"/>
  <c r="R148" i="28" s="1"/>
  <c r="W148" i="28"/>
  <c r="S148" i="28" s="1"/>
  <c r="X148" i="28"/>
  <c r="T148" i="28" s="1"/>
  <c r="V149" i="28"/>
  <c r="W149" i="28"/>
  <c r="V150" i="28"/>
  <c r="W150" i="28"/>
  <c r="V151" i="28"/>
  <c r="W151" i="28"/>
  <c r="V153" i="28"/>
  <c r="R153" i="28" s="1"/>
  <c r="W153" i="28"/>
  <c r="S153" i="28" s="1"/>
  <c r="X153" i="28"/>
  <c r="T153" i="28" s="1"/>
  <c r="V154" i="28"/>
  <c r="W154" i="28"/>
  <c r="V155" i="28"/>
  <c r="R155" i="28" s="1"/>
  <c r="W155" i="28"/>
  <c r="S155" i="28" s="1"/>
  <c r="V156" i="28"/>
  <c r="R156" i="28" s="1"/>
  <c r="W156" i="28"/>
  <c r="S156" i="28" s="1"/>
  <c r="V157" i="28"/>
  <c r="R157" i="28" s="1"/>
  <c r="W157" i="28"/>
  <c r="S157" i="28" s="1"/>
  <c r="V158" i="28"/>
  <c r="R158" i="28" s="1"/>
  <c r="W158" i="28"/>
  <c r="S158" i="28" s="1"/>
  <c r="M159" i="28"/>
  <c r="L159" i="28"/>
  <c r="J159" i="28"/>
  <c r="I159" i="28"/>
  <c r="G159" i="28"/>
  <c r="F159" i="28"/>
  <c r="D159" i="28"/>
  <c r="C159" i="28"/>
  <c r="P154" i="28"/>
  <c r="P159" i="28" s="1"/>
  <c r="O154" i="28"/>
  <c r="O159" i="28" s="1"/>
  <c r="N159" i="28"/>
  <c r="M152" i="28"/>
  <c r="L152" i="28"/>
  <c r="J152" i="28"/>
  <c r="I152" i="28"/>
  <c r="G152" i="28"/>
  <c r="F152" i="28"/>
  <c r="D152" i="28"/>
  <c r="C152" i="28"/>
  <c r="P151" i="28"/>
  <c r="O151" i="28"/>
  <c r="P150" i="28"/>
  <c r="O150" i="28"/>
  <c r="P149" i="28"/>
  <c r="O149" i="28"/>
  <c r="J147" i="28"/>
  <c r="I147" i="28"/>
  <c r="G147" i="28"/>
  <c r="F147" i="28"/>
  <c r="D147" i="28"/>
  <c r="C147" i="28"/>
  <c r="P146" i="28"/>
  <c r="P145" i="28"/>
  <c r="P144" i="28"/>
  <c r="P143" i="28"/>
  <c r="P142" i="28"/>
  <c r="P141" i="28"/>
  <c r="P140" i="28"/>
  <c r="N147" i="28"/>
  <c r="M138" i="28"/>
  <c r="L138" i="28"/>
  <c r="J138" i="28"/>
  <c r="I138" i="28"/>
  <c r="G138" i="28"/>
  <c r="F138" i="28"/>
  <c r="D138" i="28"/>
  <c r="C138" i="28"/>
  <c r="P137" i="28"/>
  <c r="O137" i="28"/>
  <c r="P136" i="28"/>
  <c r="O136" i="28"/>
  <c r="P135" i="28"/>
  <c r="O135" i="28"/>
  <c r="P134" i="28"/>
  <c r="O134" i="28"/>
  <c r="M132" i="28"/>
  <c r="L132" i="28"/>
  <c r="J132" i="28"/>
  <c r="I132" i="28"/>
  <c r="G132" i="28"/>
  <c r="F132" i="28"/>
  <c r="D132" i="28"/>
  <c r="C132" i="28"/>
  <c r="N132" i="28"/>
  <c r="M124" i="28"/>
  <c r="L124" i="28"/>
  <c r="J124" i="28"/>
  <c r="I124" i="28"/>
  <c r="G124" i="28"/>
  <c r="F124" i="28"/>
  <c r="D124" i="28"/>
  <c r="C124" i="28"/>
  <c r="P123" i="28"/>
  <c r="O123" i="28"/>
  <c r="P122" i="28"/>
  <c r="O122" i="28"/>
  <c r="P121" i="28"/>
  <c r="O121" i="28"/>
  <c r="M119" i="28"/>
  <c r="L119" i="28"/>
  <c r="J119" i="28"/>
  <c r="I119" i="28"/>
  <c r="G119" i="28"/>
  <c r="F119" i="28"/>
  <c r="D119" i="28"/>
  <c r="C119" i="28"/>
  <c r="P118" i="28"/>
  <c r="O118" i="28"/>
  <c r="P117" i="28"/>
  <c r="O117" i="28"/>
  <c r="P116" i="28"/>
  <c r="O116" i="28"/>
  <c r="P115" i="28"/>
  <c r="O115" i="28"/>
  <c r="M113" i="28"/>
  <c r="L113" i="28"/>
  <c r="J113" i="28"/>
  <c r="I113" i="28"/>
  <c r="G113" i="28"/>
  <c r="F113" i="28"/>
  <c r="D113" i="28"/>
  <c r="C113" i="28"/>
  <c r="P112" i="28"/>
  <c r="O112" i="28"/>
  <c r="P111" i="28"/>
  <c r="O111" i="28"/>
  <c r="P110" i="28"/>
  <c r="O110" i="28"/>
  <c r="P109" i="28"/>
  <c r="O109" i="28"/>
  <c r="P108" i="28"/>
  <c r="O108" i="28"/>
  <c r="M106" i="28"/>
  <c r="L106" i="28"/>
  <c r="J106" i="28"/>
  <c r="I106" i="28"/>
  <c r="G106" i="28"/>
  <c r="F106" i="28"/>
  <c r="D106" i="28"/>
  <c r="C106" i="28"/>
  <c r="P105" i="28"/>
  <c r="O105" i="28"/>
  <c r="P104" i="28"/>
  <c r="O104" i="28"/>
  <c r="P103" i="28"/>
  <c r="O103" i="28"/>
  <c r="M101" i="28"/>
  <c r="L101" i="28"/>
  <c r="J101" i="28"/>
  <c r="I101" i="28"/>
  <c r="G101" i="28"/>
  <c r="F101" i="28"/>
  <c r="D101" i="28"/>
  <c r="C101" i="28"/>
  <c r="P100" i="28"/>
  <c r="O100" i="28"/>
  <c r="P99" i="28"/>
  <c r="O99" i="28"/>
  <c r="P98" i="28"/>
  <c r="O98" i="28"/>
  <c r="P97" i="28"/>
  <c r="O97" i="28"/>
  <c r="P96" i="28"/>
  <c r="O96" i="28"/>
  <c r="P95" i="28"/>
  <c r="O95" i="28"/>
  <c r="P94" i="28"/>
  <c r="O94" i="28"/>
  <c r="P93" i="28"/>
  <c r="O93" i="28"/>
  <c r="P92" i="28"/>
  <c r="O92" i="28"/>
  <c r="P91" i="28"/>
  <c r="O91" i="28"/>
  <c r="M89" i="28"/>
  <c r="L89" i="28"/>
  <c r="J89" i="28"/>
  <c r="I89" i="28"/>
  <c r="G89" i="28"/>
  <c r="F89" i="28"/>
  <c r="D89" i="28"/>
  <c r="C89" i="28"/>
  <c r="P88" i="28"/>
  <c r="O88" i="28"/>
  <c r="P87" i="28"/>
  <c r="O87" i="28"/>
  <c r="P86" i="28"/>
  <c r="O86" i="28"/>
  <c r="P85" i="28"/>
  <c r="O85" i="28"/>
  <c r="M83" i="28"/>
  <c r="L83" i="28"/>
  <c r="J83" i="28"/>
  <c r="I83" i="28"/>
  <c r="D83" i="28"/>
  <c r="C83" i="28"/>
  <c r="K83" i="28"/>
  <c r="M72" i="28"/>
  <c r="L72" i="28"/>
  <c r="F72" i="28"/>
  <c r="D72" i="28"/>
  <c r="C72" i="28"/>
  <c r="O72" i="28"/>
  <c r="E72" i="28"/>
  <c r="P60" i="28"/>
  <c r="O60" i="28"/>
  <c r="P59" i="28"/>
  <c r="O59" i="28"/>
  <c r="P58" i="28"/>
  <c r="O58" i="28"/>
  <c r="P57" i="28"/>
  <c r="O57" i="28"/>
  <c r="P56" i="28"/>
  <c r="O56" i="28"/>
  <c r="P55" i="28"/>
  <c r="O55" i="28"/>
  <c r="P54" i="28"/>
  <c r="O54" i="28"/>
  <c r="P53" i="28"/>
  <c r="O53" i="28"/>
  <c r="P52" i="28"/>
  <c r="O52" i="28"/>
  <c r="P51" i="28"/>
  <c r="O51" i="28"/>
  <c r="M49" i="28"/>
  <c r="L49" i="28"/>
  <c r="J49" i="28"/>
  <c r="I49" i="28"/>
  <c r="G49" i="28"/>
  <c r="F49" i="28"/>
  <c r="D49" i="28"/>
  <c r="C49" i="28"/>
  <c r="P48" i="28"/>
  <c r="S48" i="28" s="1"/>
  <c r="P47" i="28"/>
  <c r="S47" i="28" s="1"/>
  <c r="P46" i="28"/>
  <c r="S46" i="28" s="1"/>
  <c r="P45" i="28"/>
  <c r="E49" i="28"/>
  <c r="P40" i="28"/>
  <c r="P43" i="28" s="1"/>
  <c r="O40" i="28"/>
  <c r="O43" i="28" s="1"/>
  <c r="M38" i="28"/>
  <c r="L38" i="28"/>
  <c r="J38" i="28"/>
  <c r="I38" i="28"/>
  <c r="G38" i="28"/>
  <c r="F38" i="28"/>
  <c r="D38" i="28"/>
  <c r="C38" i="28"/>
  <c r="E38" i="28"/>
  <c r="M32" i="28"/>
  <c r="L32" i="28"/>
  <c r="J32" i="28"/>
  <c r="I32" i="28"/>
  <c r="G32" i="28"/>
  <c r="F32" i="28"/>
  <c r="D32" i="28"/>
  <c r="C32" i="28"/>
  <c r="O30" i="28"/>
  <c r="R30" i="28" s="1"/>
  <c r="E32" i="28"/>
  <c r="C28" i="28"/>
  <c r="P27" i="28"/>
  <c r="O27" i="28"/>
  <c r="P26" i="28"/>
  <c r="O26" i="28"/>
  <c r="P25" i="28"/>
  <c r="O25" i="28"/>
  <c r="P24" i="28"/>
  <c r="O24" i="28"/>
  <c r="P23" i="28"/>
  <c r="O23" i="28"/>
  <c r="P22" i="28"/>
  <c r="O22" i="28"/>
  <c r="M20" i="28"/>
  <c r="L20" i="28"/>
  <c r="J20" i="28"/>
  <c r="I20" i="28"/>
  <c r="G20" i="28"/>
  <c r="F20" i="28"/>
  <c r="D20" i="28"/>
  <c r="P19" i="28"/>
  <c r="O19" i="28"/>
  <c r="P18" i="28"/>
  <c r="O18" i="28"/>
  <c r="P17" i="28"/>
  <c r="K20" i="28"/>
  <c r="D15" i="28"/>
  <c r="C15" i="28"/>
  <c r="P14" i="28"/>
  <c r="P13" i="28"/>
  <c r="P12" i="28"/>
  <c r="P11" i="28"/>
  <c r="O11" i="28"/>
  <c r="P10" i="28"/>
  <c r="O10" i="28"/>
  <c r="P9" i="28"/>
  <c r="O9" i="28"/>
  <c r="P8" i="28"/>
  <c r="O8" i="28"/>
  <c r="AO27" i="27"/>
  <c r="AP27" i="27"/>
  <c r="AQ27" i="27"/>
  <c r="AQ85" i="27" s="1"/>
  <c r="AR27" i="27"/>
  <c r="AR85" i="27" s="1"/>
  <c r="AS27" i="27"/>
  <c r="AS85" i="27" s="1"/>
  <c r="AT27" i="27"/>
  <c r="AT85" i="27" s="1"/>
  <c r="AU27" i="27"/>
  <c r="AU85" i="27" s="1"/>
  <c r="AV27" i="27"/>
  <c r="AV85" i="27" s="1"/>
  <c r="AW27" i="27"/>
  <c r="AW85" i="27" s="1"/>
  <c r="AX27" i="27"/>
  <c r="AX85" i="27" s="1"/>
  <c r="O168" i="31"/>
  <c r="AJ168" i="27"/>
  <c r="X27" i="23" s="1"/>
  <c r="X85" i="23" s="1"/>
  <c r="AN27" i="27"/>
  <c r="AO26" i="27"/>
  <c r="AQ26" i="27"/>
  <c r="AQ84" i="27" s="1"/>
  <c r="AR26" i="27"/>
  <c r="AR84" i="27" s="1"/>
  <c r="AS26" i="27"/>
  <c r="AT26" i="27"/>
  <c r="AT84" i="27" s="1"/>
  <c r="AU26" i="27"/>
  <c r="AU84" i="27" s="1"/>
  <c r="AV26" i="27"/>
  <c r="AV84" i="27" s="1"/>
  <c r="O158" i="31"/>
  <c r="AJ158" i="27"/>
  <c r="X26" i="23" s="1"/>
  <c r="X84" i="23" s="1"/>
  <c r="AN26" i="27"/>
  <c r="AO25" i="27"/>
  <c r="AQ25" i="27"/>
  <c r="AQ83" i="27" s="1"/>
  <c r="AR25" i="27"/>
  <c r="AR83" i="27" s="1"/>
  <c r="AS25" i="27"/>
  <c r="AT25" i="27"/>
  <c r="AT83" i="27" s="1"/>
  <c r="AU25" i="27"/>
  <c r="AU83" i="27" s="1"/>
  <c r="AV25" i="27"/>
  <c r="AV83" i="27" s="1"/>
  <c r="AW25" i="27"/>
  <c r="AW83" i="27" s="1"/>
  <c r="AX25" i="27"/>
  <c r="AX83" i="27" s="1"/>
  <c r="AJ151" i="27"/>
  <c r="X25" i="23" s="1"/>
  <c r="X83" i="23" s="1"/>
  <c r="AN25" i="27"/>
  <c r="AO24" i="27"/>
  <c r="AQ24" i="27"/>
  <c r="AQ82" i="27" s="1"/>
  <c r="AR24" i="27"/>
  <c r="AR82" i="27" s="1"/>
  <c r="AS24" i="27"/>
  <c r="AT24" i="27"/>
  <c r="AT82" i="27" s="1"/>
  <c r="AU24" i="27"/>
  <c r="AU82" i="27" s="1"/>
  <c r="AV24" i="27"/>
  <c r="AV82" i="27" s="1"/>
  <c r="AW24" i="27"/>
  <c r="AW82" i="27" s="1"/>
  <c r="AX24" i="27"/>
  <c r="AX82" i="27" s="1"/>
  <c r="Y148" i="30"/>
  <c r="AJ146" i="27"/>
  <c r="X24" i="23" s="1"/>
  <c r="X82" i="23" s="1"/>
  <c r="AN24" i="27"/>
  <c r="AO23" i="27"/>
  <c r="AQ23" i="27"/>
  <c r="AQ81" i="27" s="1"/>
  <c r="AR23" i="27"/>
  <c r="AR81" i="27" s="1"/>
  <c r="AS23" i="27"/>
  <c r="AT23" i="27"/>
  <c r="AT81" i="27" s="1"/>
  <c r="AU23" i="27"/>
  <c r="AU81" i="27" s="1"/>
  <c r="AV23" i="27"/>
  <c r="AV81" i="27" s="1"/>
  <c r="AW23" i="27"/>
  <c r="AW81" i="27" s="1"/>
  <c r="AX23" i="27"/>
  <c r="AX81" i="27" s="1"/>
  <c r="AY23" i="27"/>
  <c r="AY81" i="27" s="1"/>
  <c r="AN23" i="27"/>
  <c r="AO22" i="27"/>
  <c r="AQ22" i="27"/>
  <c r="AQ80" i="27" s="1"/>
  <c r="AR22" i="27"/>
  <c r="AR80" i="27" s="1"/>
  <c r="AS22" i="27"/>
  <c r="AT22" i="27"/>
  <c r="AT80" i="27" s="1"/>
  <c r="AU22" i="27"/>
  <c r="AU80" i="27" s="1"/>
  <c r="AV22" i="27"/>
  <c r="AV80" i="27" s="1"/>
  <c r="AW22" i="27"/>
  <c r="AW80" i="27" s="1"/>
  <c r="AX22" i="27"/>
  <c r="AX80" i="27" s="1"/>
  <c r="AN22" i="27"/>
  <c r="AO21" i="27"/>
  <c r="AQ21" i="27"/>
  <c r="AQ79" i="27" s="1"/>
  <c r="AR21" i="27"/>
  <c r="AR79" i="27" s="1"/>
  <c r="AS21" i="27"/>
  <c r="AT21" i="27"/>
  <c r="AT79" i="27" s="1"/>
  <c r="AU21" i="27"/>
  <c r="AU79" i="27" s="1"/>
  <c r="AV21" i="27"/>
  <c r="AV79" i="27" s="1"/>
  <c r="AW21" i="27"/>
  <c r="AW79" i="27" s="1"/>
  <c r="Y125" i="30"/>
  <c r="AJ123" i="27"/>
  <c r="X21" i="23" s="1"/>
  <c r="X79" i="23" s="1"/>
  <c r="AN21" i="27"/>
  <c r="D124" i="25"/>
  <c r="AO22" i="25" s="1"/>
  <c r="AO80" i="25" s="1"/>
  <c r="E124" i="25"/>
  <c r="AP22" i="25" s="1"/>
  <c r="AP80" i="25" s="1"/>
  <c r="F124" i="25"/>
  <c r="AQ22" i="25" s="1"/>
  <c r="AQ80" i="25" s="1"/>
  <c r="G124" i="25"/>
  <c r="AR22" i="25" s="1"/>
  <c r="AR80" i="25" s="1"/>
  <c r="H124" i="25"/>
  <c r="AS22" i="25" s="1"/>
  <c r="AS80" i="25" s="1"/>
  <c r="I124" i="25"/>
  <c r="AT22" i="25" s="1"/>
  <c r="AT80" i="25" s="1"/>
  <c r="J124" i="25"/>
  <c r="AU22" i="25" s="1"/>
  <c r="AU80" i="25" s="1"/>
  <c r="L124" i="25"/>
  <c r="AW22" i="25" s="1"/>
  <c r="AW80" i="25" s="1"/>
  <c r="AX22" i="25"/>
  <c r="AX80" i="25" s="1"/>
  <c r="AA124" i="25"/>
  <c r="F21" i="23" s="1"/>
  <c r="AB124" i="25"/>
  <c r="G21" i="23" s="1"/>
  <c r="AG124" i="25"/>
  <c r="AH124" i="25"/>
  <c r="C124" i="25"/>
  <c r="AN22" i="25" s="1"/>
  <c r="AN80" i="25" s="1"/>
  <c r="D169" i="25"/>
  <c r="AO28" i="25" s="1"/>
  <c r="AO86" i="25" s="1"/>
  <c r="E169" i="25"/>
  <c r="AP28" i="25" s="1"/>
  <c r="AP86" i="25" s="1"/>
  <c r="F169" i="25"/>
  <c r="AQ28" i="25" s="1"/>
  <c r="AQ86" i="25" s="1"/>
  <c r="G169" i="25"/>
  <c r="AR28" i="25" s="1"/>
  <c r="AR86" i="25" s="1"/>
  <c r="H169" i="25"/>
  <c r="AS28" i="25" s="1"/>
  <c r="AS86" i="25" s="1"/>
  <c r="I169" i="25"/>
  <c r="AT28" i="25" s="1"/>
  <c r="AT86" i="25" s="1"/>
  <c r="J169" i="25"/>
  <c r="AU28" i="25" s="1"/>
  <c r="AU86" i="25" s="1"/>
  <c r="L169" i="25"/>
  <c r="AW28" i="25" s="1"/>
  <c r="AW86" i="25" s="1"/>
  <c r="M169" i="25"/>
  <c r="AX28" i="25" s="1"/>
  <c r="AX86" i="25" s="1"/>
  <c r="X169" i="25"/>
  <c r="BI28" i="25" s="1"/>
  <c r="Y169" i="25"/>
  <c r="AA169" i="25"/>
  <c r="F27" i="23" s="1"/>
  <c r="AB169" i="25"/>
  <c r="G27" i="23" s="1"/>
  <c r="AG169" i="25"/>
  <c r="AH169" i="25"/>
  <c r="C169" i="25"/>
  <c r="AN28" i="25" s="1"/>
  <c r="AN86" i="25" s="1"/>
  <c r="D159" i="25"/>
  <c r="AO27" i="25" s="1"/>
  <c r="AO85" i="25" s="1"/>
  <c r="E159" i="25"/>
  <c r="AP27" i="25" s="1"/>
  <c r="AP85" i="25" s="1"/>
  <c r="F159" i="25"/>
  <c r="AQ27" i="25" s="1"/>
  <c r="AQ85" i="25" s="1"/>
  <c r="G159" i="25"/>
  <c r="AR27" i="25" s="1"/>
  <c r="AR85" i="25" s="1"/>
  <c r="H159" i="25"/>
  <c r="AS27" i="25" s="1"/>
  <c r="AS85" i="25" s="1"/>
  <c r="I159" i="25"/>
  <c r="AT27" i="25" s="1"/>
  <c r="AT85" i="25" s="1"/>
  <c r="J159" i="25"/>
  <c r="AU27" i="25" s="1"/>
  <c r="AU85" i="25" s="1"/>
  <c r="L159" i="25"/>
  <c r="AW27" i="25" s="1"/>
  <c r="AW85" i="25" s="1"/>
  <c r="M159" i="25"/>
  <c r="AX27" i="25" s="1"/>
  <c r="AX85" i="25" s="1"/>
  <c r="Y159" i="25"/>
  <c r="BJ27" i="25" s="1"/>
  <c r="BJ85" i="25" s="1"/>
  <c r="AA159" i="25"/>
  <c r="F26" i="23" s="1"/>
  <c r="AB159" i="25"/>
  <c r="G26" i="23" s="1"/>
  <c r="AG159" i="25"/>
  <c r="AH159" i="25"/>
  <c r="C159" i="25"/>
  <c r="AN27" i="25" s="1"/>
  <c r="AN85" i="25" s="1"/>
  <c r="D152" i="25"/>
  <c r="AO26" i="25" s="1"/>
  <c r="AO84" i="25" s="1"/>
  <c r="E152" i="25"/>
  <c r="AP26" i="25" s="1"/>
  <c r="AP84" i="25" s="1"/>
  <c r="F152" i="25"/>
  <c r="AQ26" i="25" s="1"/>
  <c r="AQ84" i="25" s="1"/>
  <c r="AR26" i="25"/>
  <c r="AR84" i="25" s="1"/>
  <c r="AS26" i="25"/>
  <c r="AS84" i="25" s="1"/>
  <c r="AT26" i="25"/>
  <c r="AT84" i="25" s="1"/>
  <c r="AU26" i="25"/>
  <c r="AU84" i="25" s="1"/>
  <c r="L152" i="25"/>
  <c r="AW26" i="25" s="1"/>
  <c r="AW84" i="25" s="1"/>
  <c r="M152" i="25"/>
  <c r="AX26" i="25" s="1"/>
  <c r="AX84" i="25" s="1"/>
  <c r="Y152" i="25"/>
  <c r="BJ26" i="25" s="1"/>
  <c r="BJ84" i="25" s="1"/>
  <c r="AB152" i="25"/>
  <c r="G25" i="23" s="1"/>
  <c r="AG152" i="25"/>
  <c r="AH152" i="25"/>
  <c r="C152" i="25"/>
  <c r="AN26" i="25" s="1"/>
  <c r="AN84" i="25" s="1"/>
  <c r="D147" i="25"/>
  <c r="AO25" i="25" s="1"/>
  <c r="AO83" i="25" s="1"/>
  <c r="E147" i="25"/>
  <c r="AP25" i="25" s="1"/>
  <c r="AP83" i="25" s="1"/>
  <c r="F147" i="25"/>
  <c r="AQ25" i="25" s="1"/>
  <c r="AQ83" i="25" s="1"/>
  <c r="G147" i="25"/>
  <c r="AR25" i="25" s="1"/>
  <c r="AR83" i="25" s="1"/>
  <c r="H147" i="25"/>
  <c r="AS25" i="25" s="1"/>
  <c r="AS83" i="25" s="1"/>
  <c r="I147" i="25"/>
  <c r="AT25" i="25" s="1"/>
  <c r="AT83" i="25" s="1"/>
  <c r="J147" i="25"/>
  <c r="AU25" i="25" s="1"/>
  <c r="AU83" i="25" s="1"/>
  <c r="L147" i="25"/>
  <c r="AW25" i="25" s="1"/>
  <c r="AW83" i="25" s="1"/>
  <c r="M147" i="25"/>
  <c r="AX25" i="25" s="1"/>
  <c r="AX83" i="25" s="1"/>
  <c r="AG147" i="25"/>
  <c r="AH147" i="25"/>
  <c r="C147" i="25"/>
  <c r="AN25" i="25" s="1"/>
  <c r="AN83" i="25" s="1"/>
  <c r="D138" i="25"/>
  <c r="AO24" i="25" s="1"/>
  <c r="AO82" i="25" s="1"/>
  <c r="E138" i="25"/>
  <c r="AP24" i="25" s="1"/>
  <c r="AP82" i="25" s="1"/>
  <c r="F138" i="25"/>
  <c r="AQ24" i="25" s="1"/>
  <c r="AQ82" i="25" s="1"/>
  <c r="G138" i="25"/>
  <c r="AR24" i="25" s="1"/>
  <c r="AR82" i="25" s="1"/>
  <c r="H138" i="25"/>
  <c r="AS24" i="25" s="1"/>
  <c r="AS82" i="25" s="1"/>
  <c r="I138" i="25"/>
  <c r="AT24" i="25" s="1"/>
  <c r="AT82" i="25" s="1"/>
  <c r="AU24" i="25"/>
  <c r="AU82" i="25" s="1"/>
  <c r="L138" i="25"/>
  <c r="AW24" i="25" s="1"/>
  <c r="AW82" i="25" s="1"/>
  <c r="M138" i="25"/>
  <c r="AX24" i="25" s="1"/>
  <c r="AX82" i="25" s="1"/>
  <c r="Y138" i="25"/>
  <c r="BJ24" i="25" s="1"/>
  <c r="BJ82" i="25" s="1"/>
  <c r="AA138" i="25"/>
  <c r="F23" i="23" s="1"/>
  <c r="AB138" i="25"/>
  <c r="G23" i="23" s="1"/>
  <c r="AG138" i="25"/>
  <c r="AH138" i="25"/>
  <c r="AO23" i="25"/>
  <c r="AO81" i="25" s="1"/>
  <c r="AP23" i="25"/>
  <c r="AP81" i="25" s="1"/>
  <c r="AQ23" i="25"/>
  <c r="AQ81" i="25" s="1"/>
  <c r="AR23" i="25"/>
  <c r="AR81" i="25" s="1"/>
  <c r="AS23" i="25"/>
  <c r="AS81" i="25" s="1"/>
  <c r="AT23" i="25"/>
  <c r="AT81" i="25" s="1"/>
  <c r="AU23" i="25"/>
  <c r="AU81" i="25" s="1"/>
  <c r="AW23" i="25"/>
  <c r="AW81" i="25" s="1"/>
  <c r="AX23" i="25"/>
  <c r="AX81" i="25" s="1"/>
  <c r="R131" i="31"/>
  <c r="S131" i="31"/>
  <c r="C132" i="25"/>
  <c r="AN23" i="25" s="1"/>
  <c r="AN81" i="25" s="1"/>
  <c r="D119" i="25"/>
  <c r="AO21" i="25" s="1"/>
  <c r="AO79" i="25" s="1"/>
  <c r="E119" i="25"/>
  <c r="AP21" i="25" s="1"/>
  <c r="AP79" i="25" s="1"/>
  <c r="F119" i="25"/>
  <c r="AQ21" i="25" s="1"/>
  <c r="AQ79" i="25" s="1"/>
  <c r="G119" i="25"/>
  <c r="AR21" i="25" s="1"/>
  <c r="AR79" i="25" s="1"/>
  <c r="H119" i="25"/>
  <c r="AS21" i="25" s="1"/>
  <c r="AS79" i="25" s="1"/>
  <c r="I119" i="25"/>
  <c r="AT21" i="25" s="1"/>
  <c r="AT79" i="25" s="1"/>
  <c r="J119" i="25"/>
  <c r="AU21" i="25" s="1"/>
  <c r="AU79" i="25" s="1"/>
  <c r="L119" i="25"/>
  <c r="AW21" i="25" s="1"/>
  <c r="AW79" i="25" s="1"/>
  <c r="AX21" i="25"/>
  <c r="AX79" i="25" s="1"/>
  <c r="AA119" i="25"/>
  <c r="F20" i="23" s="1"/>
  <c r="AB119" i="25"/>
  <c r="G20" i="23" s="1"/>
  <c r="AG119" i="25"/>
  <c r="AH119" i="25"/>
  <c r="AO20" i="25"/>
  <c r="AO78" i="25" s="1"/>
  <c r="E113" i="25"/>
  <c r="AP20" i="25" s="1"/>
  <c r="AP78" i="25" s="1"/>
  <c r="AQ20" i="25"/>
  <c r="AQ78" i="25" s="1"/>
  <c r="G113" i="25"/>
  <c r="AR20" i="25" s="1"/>
  <c r="AR78" i="25" s="1"/>
  <c r="H113" i="25"/>
  <c r="AS20" i="25" s="1"/>
  <c r="AS78" i="25" s="1"/>
  <c r="I113" i="25"/>
  <c r="AT20" i="25" s="1"/>
  <c r="AT78" i="25" s="1"/>
  <c r="J113" i="25"/>
  <c r="AU20" i="25" s="1"/>
  <c r="AU78" i="25" s="1"/>
  <c r="L113" i="25"/>
  <c r="AW20" i="25" s="1"/>
  <c r="AW78" i="25" s="1"/>
  <c r="M113" i="25"/>
  <c r="AX20" i="25" s="1"/>
  <c r="AX78" i="25" s="1"/>
  <c r="F19" i="23"/>
  <c r="G19" i="23"/>
  <c r="D106" i="25"/>
  <c r="AO19" i="25" s="1"/>
  <c r="AO77" i="25" s="1"/>
  <c r="E106" i="25"/>
  <c r="F106" i="25"/>
  <c r="AQ19" i="25" s="1"/>
  <c r="AQ77" i="25" s="1"/>
  <c r="G106" i="25"/>
  <c r="AR19" i="25" s="1"/>
  <c r="AR77" i="25" s="1"/>
  <c r="H106" i="25"/>
  <c r="I106" i="25"/>
  <c r="AT19" i="25" s="1"/>
  <c r="AT77" i="25" s="1"/>
  <c r="J106" i="25"/>
  <c r="AU19" i="25" s="1"/>
  <c r="AU77" i="25" s="1"/>
  <c r="L106" i="25"/>
  <c r="AX19" i="25"/>
  <c r="AA106" i="25"/>
  <c r="AB106" i="25"/>
  <c r="AG106" i="25"/>
  <c r="AH106" i="25"/>
  <c r="D101" i="25"/>
  <c r="AO18" i="25" s="1"/>
  <c r="AO76" i="25" s="1"/>
  <c r="E101" i="25"/>
  <c r="AP18" i="25" s="1"/>
  <c r="AP76" i="25" s="1"/>
  <c r="F101" i="25"/>
  <c r="AQ18" i="25" s="1"/>
  <c r="AQ76" i="25" s="1"/>
  <c r="G101" i="25"/>
  <c r="AR18" i="25" s="1"/>
  <c r="AR76" i="25" s="1"/>
  <c r="H101" i="25"/>
  <c r="AS18" i="25" s="1"/>
  <c r="AS76" i="25" s="1"/>
  <c r="I101" i="25"/>
  <c r="AT18" i="25" s="1"/>
  <c r="AT76" i="25" s="1"/>
  <c r="J101" i="25"/>
  <c r="AU18" i="25" s="1"/>
  <c r="AU76" i="25" s="1"/>
  <c r="L101" i="25"/>
  <c r="AW18" i="25" s="1"/>
  <c r="AW76" i="25" s="1"/>
  <c r="M101" i="25"/>
  <c r="AX18" i="25" s="1"/>
  <c r="AX76" i="25" s="1"/>
  <c r="AA101" i="25"/>
  <c r="F17" i="23" s="1"/>
  <c r="AB101" i="25"/>
  <c r="G17" i="23" s="1"/>
  <c r="R100" i="31"/>
  <c r="S100" i="31"/>
  <c r="D89" i="25"/>
  <c r="AO17" i="25" s="1"/>
  <c r="AO75" i="25" s="1"/>
  <c r="F89" i="25"/>
  <c r="AQ17" i="25" s="1"/>
  <c r="AQ75" i="25" s="1"/>
  <c r="G89" i="25"/>
  <c r="AR17" i="25" s="1"/>
  <c r="AR75" i="25" s="1"/>
  <c r="I89" i="25"/>
  <c r="AT17" i="25" s="1"/>
  <c r="AT75" i="25" s="1"/>
  <c r="J89" i="25"/>
  <c r="AU17" i="25" s="1"/>
  <c r="AU75" i="25" s="1"/>
  <c r="L89" i="25"/>
  <c r="AW17" i="25" s="1"/>
  <c r="AW75" i="25" s="1"/>
  <c r="M89" i="25"/>
  <c r="AX17" i="25" s="1"/>
  <c r="AX75" i="25" s="1"/>
  <c r="F16" i="23"/>
  <c r="AB89" i="25"/>
  <c r="G16" i="23" s="1"/>
  <c r="AG89" i="25"/>
  <c r="AH89" i="25"/>
  <c r="L82" i="31"/>
  <c r="M82" i="31"/>
  <c r="AG83" i="25"/>
  <c r="AH83" i="25"/>
  <c r="D72" i="25"/>
  <c r="AO15" i="25" s="1"/>
  <c r="AO73" i="25" s="1"/>
  <c r="E72" i="25"/>
  <c r="AP15" i="25" s="1"/>
  <c r="AP73" i="25" s="1"/>
  <c r="F72" i="25"/>
  <c r="AQ15" i="25" s="1"/>
  <c r="AQ73" i="25" s="1"/>
  <c r="G72" i="25"/>
  <c r="AR15" i="25" s="1"/>
  <c r="AR73" i="25" s="1"/>
  <c r="I72" i="25"/>
  <c r="AT15" i="25" s="1"/>
  <c r="AT73" i="25" s="1"/>
  <c r="J72" i="25"/>
  <c r="AU15" i="25" s="1"/>
  <c r="AU73" i="25" s="1"/>
  <c r="L72" i="25"/>
  <c r="AW15" i="25" s="1"/>
  <c r="AW73" i="25" s="1"/>
  <c r="M72" i="25"/>
  <c r="AX15" i="25" s="1"/>
  <c r="AX73" i="25" s="1"/>
  <c r="AA72" i="25"/>
  <c r="F14" i="23" s="1"/>
  <c r="AB72" i="25"/>
  <c r="G14" i="23" s="1"/>
  <c r="AG72" i="25"/>
  <c r="AH72" i="25"/>
  <c r="AO14" i="25"/>
  <c r="AO72" i="25" s="1"/>
  <c r="AP14" i="25"/>
  <c r="AP72" i="25" s="1"/>
  <c r="AQ14" i="25"/>
  <c r="AQ72" i="25" s="1"/>
  <c r="AR14" i="25"/>
  <c r="AR72" i="25" s="1"/>
  <c r="AS14" i="25"/>
  <c r="AS72" i="25" s="1"/>
  <c r="AT14" i="25"/>
  <c r="AT72" i="25" s="1"/>
  <c r="AU14" i="25"/>
  <c r="AU72" i="25" s="1"/>
  <c r="AW14" i="25"/>
  <c r="AW72" i="25" s="1"/>
  <c r="AX14" i="25"/>
  <c r="AX72" i="25" s="1"/>
  <c r="L60" i="31"/>
  <c r="M60" i="31"/>
  <c r="AG61" i="25"/>
  <c r="AH61" i="25"/>
  <c r="L15" i="31"/>
  <c r="W15" i="28"/>
  <c r="R15" i="31"/>
  <c r="S15" i="31"/>
  <c r="R162" i="30"/>
  <c r="R155" i="30"/>
  <c r="S152" i="30"/>
  <c r="R152" i="30"/>
  <c r="S151" i="30"/>
  <c r="R151" i="30"/>
  <c r="S150" i="30"/>
  <c r="R150" i="30"/>
  <c r="R141" i="30"/>
  <c r="R148" i="30" s="1"/>
  <c r="R138" i="30"/>
  <c r="S138" i="30"/>
  <c r="S137" i="30"/>
  <c r="R137" i="30"/>
  <c r="S136" i="30"/>
  <c r="R136" i="30"/>
  <c r="S135" i="30"/>
  <c r="R135" i="30"/>
  <c r="R130" i="30"/>
  <c r="S130" i="30"/>
  <c r="R131" i="30"/>
  <c r="S131" i="30"/>
  <c r="R132" i="30"/>
  <c r="S132" i="30"/>
  <c r="S129" i="30"/>
  <c r="R129" i="30"/>
  <c r="S128" i="30"/>
  <c r="R128" i="30"/>
  <c r="S127" i="30"/>
  <c r="R127" i="30"/>
  <c r="R109" i="30"/>
  <c r="R114" i="30" s="1"/>
  <c r="S106" i="30"/>
  <c r="R106" i="30"/>
  <c r="S105" i="30"/>
  <c r="R105" i="30"/>
  <c r="S104" i="30"/>
  <c r="T104" i="30" s="1"/>
  <c r="R86" i="30"/>
  <c r="R82" i="30"/>
  <c r="S82" i="30"/>
  <c r="R83" i="30"/>
  <c r="S83" i="30"/>
  <c r="S81" i="30"/>
  <c r="R81" i="30"/>
  <c r="S80" i="30"/>
  <c r="R80" i="30"/>
  <c r="S79" i="30"/>
  <c r="R79" i="30"/>
  <c r="S78" i="30"/>
  <c r="R78" i="30"/>
  <c r="S77" i="30"/>
  <c r="R77" i="30"/>
  <c r="S76" i="30"/>
  <c r="R76" i="30"/>
  <c r="S75" i="30"/>
  <c r="R75" i="30"/>
  <c r="R52" i="30"/>
  <c r="S398" i="30"/>
  <c r="R41" i="30"/>
  <c r="R37" i="30"/>
  <c r="S37" i="30"/>
  <c r="R38" i="30"/>
  <c r="S38" i="30"/>
  <c r="S36" i="30"/>
  <c r="R36" i="30"/>
  <c r="S35" i="30"/>
  <c r="R35" i="30"/>
  <c r="T124" i="30"/>
  <c r="T123" i="30"/>
  <c r="S404" i="30"/>
  <c r="S90" i="30"/>
  <c r="S403" i="30" s="1"/>
  <c r="S73" i="30"/>
  <c r="S401" i="30" s="1"/>
  <c r="S62" i="30"/>
  <c r="S400" i="30" s="1"/>
  <c r="R396" i="30"/>
  <c r="S396" i="30"/>
  <c r="R393" i="30"/>
  <c r="S393" i="30"/>
  <c r="AJ19" i="27"/>
  <c r="X7" i="23" s="1"/>
  <c r="X65" i="23" s="1"/>
  <c r="AJ31" i="27"/>
  <c r="X9" i="23" s="1"/>
  <c r="L9" i="15" s="1"/>
  <c r="AJ71" i="27"/>
  <c r="X14" i="23" s="1"/>
  <c r="X72" i="23" s="1"/>
  <c r="AJ82" i="27"/>
  <c r="X15" i="23" s="1"/>
  <c r="X73" i="23" s="1"/>
  <c r="AJ100" i="27"/>
  <c r="X17" i="23" s="1"/>
  <c r="X75" i="23" s="1"/>
  <c r="AJ105" i="27"/>
  <c r="X18" i="23" s="1"/>
  <c r="X76" i="23" s="1"/>
  <c r="AJ112" i="27"/>
  <c r="X19" i="23" s="1"/>
  <c r="X77" i="23" s="1"/>
  <c r="AJ137" i="27"/>
  <c r="X23" i="23" s="1"/>
  <c r="X81" i="23" s="1"/>
  <c r="AX20" i="27"/>
  <c r="AW20" i="27"/>
  <c r="AW78" i="27" s="1"/>
  <c r="AU20" i="27"/>
  <c r="AU78" i="27" s="1"/>
  <c r="AT20" i="27"/>
  <c r="AT78" i="27" s="1"/>
  <c r="AR20" i="27"/>
  <c r="AR78" i="27" s="1"/>
  <c r="AQ20" i="27"/>
  <c r="AO20" i="27"/>
  <c r="AN20" i="27"/>
  <c r="AN78" i="27" s="1"/>
  <c r="AV20" i="27"/>
  <c r="AV78" i="27" s="1"/>
  <c r="AS20" i="27"/>
  <c r="Y114" i="30"/>
  <c r="AX19" i="27"/>
  <c r="AX77" i="27" s="1"/>
  <c r="AW19" i="27"/>
  <c r="AW77" i="27" s="1"/>
  <c r="AU19" i="27"/>
  <c r="AU77" i="27" s="1"/>
  <c r="AT19" i="27"/>
  <c r="AT77" i="27" s="1"/>
  <c r="AR19" i="27"/>
  <c r="AR77" i="27" s="1"/>
  <c r="AQ19" i="27"/>
  <c r="AQ77" i="27" s="1"/>
  <c r="AO19" i="27"/>
  <c r="AN19" i="27"/>
  <c r="AY19" i="27"/>
  <c r="AY77" i="27" s="1"/>
  <c r="AV19" i="27"/>
  <c r="AV77" i="27" s="1"/>
  <c r="AS19" i="27"/>
  <c r="P105" i="31"/>
  <c r="Y107" i="30"/>
  <c r="AW18" i="27"/>
  <c r="AW76" i="27" s="1"/>
  <c r="AU18" i="27"/>
  <c r="AU76" i="27" s="1"/>
  <c r="AT18" i="27"/>
  <c r="AT76" i="27" s="1"/>
  <c r="AR18" i="27"/>
  <c r="AR76" i="27" s="1"/>
  <c r="AQ18" i="27"/>
  <c r="AQ76" i="27" s="1"/>
  <c r="AO18" i="27"/>
  <c r="AN18" i="27"/>
  <c r="AA107" i="30"/>
  <c r="AV18" i="27"/>
  <c r="AV76" i="27" s="1"/>
  <c r="AS18" i="27"/>
  <c r="AX17" i="27"/>
  <c r="AX75" i="27" s="1"/>
  <c r="AW17" i="27"/>
  <c r="AW75" i="27" s="1"/>
  <c r="AV17" i="27"/>
  <c r="AV75" i="27" s="1"/>
  <c r="AU17" i="27"/>
  <c r="AU75" i="27" s="1"/>
  <c r="AT17" i="27"/>
  <c r="AT75" i="27" s="1"/>
  <c r="AR17" i="27"/>
  <c r="AR75" i="27" s="1"/>
  <c r="AQ17" i="27"/>
  <c r="AQ75" i="27" s="1"/>
  <c r="AO17" i="27"/>
  <c r="AN17" i="27"/>
  <c r="AY17" i="27"/>
  <c r="AY75" i="27" s="1"/>
  <c r="AS17" i="27"/>
  <c r="AX16" i="27"/>
  <c r="AX74" i="27" s="1"/>
  <c r="AW16" i="27"/>
  <c r="AW74" i="27" s="1"/>
  <c r="AU16" i="27"/>
  <c r="AU74" i="27" s="1"/>
  <c r="AT16" i="27"/>
  <c r="AT74" i="27" s="1"/>
  <c r="AR16" i="27"/>
  <c r="AR74" i="27" s="1"/>
  <c r="AQ16" i="27"/>
  <c r="AQ74" i="27" s="1"/>
  <c r="AO16" i="27"/>
  <c r="AN16" i="27"/>
  <c r="AV16" i="27"/>
  <c r="O82" i="31"/>
  <c r="AX15" i="27"/>
  <c r="AX73" i="27" s="1"/>
  <c r="AW15" i="27"/>
  <c r="AW73" i="27" s="1"/>
  <c r="AU15" i="27"/>
  <c r="AU73" i="27" s="1"/>
  <c r="AT15" i="27"/>
  <c r="AT73" i="27" s="1"/>
  <c r="AR15" i="27"/>
  <c r="AR73" i="27" s="1"/>
  <c r="AQ15" i="27"/>
  <c r="AO15" i="27"/>
  <c r="AV15" i="27"/>
  <c r="AV73" i="27" s="1"/>
  <c r="AS15" i="27"/>
  <c r="AX14" i="27"/>
  <c r="AX72" i="27" s="1"/>
  <c r="AW14" i="27"/>
  <c r="AW72" i="27" s="1"/>
  <c r="AU14" i="27"/>
  <c r="AU72" i="27" s="1"/>
  <c r="AT14" i="27"/>
  <c r="AT72" i="27" s="1"/>
  <c r="AR14" i="27"/>
  <c r="AR72" i="27" s="1"/>
  <c r="AQ14" i="27"/>
  <c r="AQ72" i="27" s="1"/>
  <c r="AO14" i="27"/>
  <c r="AN14" i="27"/>
  <c r="AV14" i="27"/>
  <c r="AV72" i="27" s="1"/>
  <c r="AS14" i="27"/>
  <c r="AX13" i="27"/>
  <c r="AX71" i="27" s="1"/>
  <c r="AW13" i="27"/>
  <c r="AW71" i="27" s="1"/>
  <c r="AV13" i="27"/>
  <c r="AV71" i="27" s="1"/>
  <c r="AU13" i="27"/>
  <c r="AU71" i="27" s="1"/>
  <c r="AT13" i="27"/>
  <c r="AT71" i="27" s="1"/>
  <c r="AR13" i="27"/>
  <c r="AR71" i="27" s="1"/>
  <c r="AQ13" i="27"/>
  <c r="AQ71" i="27" s="1"/>
  <c r="AO13" i="27"/>
  <c r="AN13" i="27"/>
  <c r="AS13" i="27"/>
  <c r="AN12" i="27"/>
  <c r="BI12" i="27" s="1"/>
  <c r="BI70" i="27" s="1"/>
  <c r="P48" i="31"/>
  <c r="O42" i="31"/>
  <c r="AA44" i="30"/>
  <c r="P38" i="31"/>
  <c r="AN10" i="27"/>
  <c r="BI10" i="27" s="1"/>
  <c r="BI68" i="27" s="1"/>
  <c r="AA39" i="30"/>
  <c r="AN9" i="27"/>
  <c r="BI9" i="27" s="1"/>
  <c r="BI67" i="27" s="1"/>
  <c r="P32" i="31"/>
  <c r="O32" i="31"/>
  <c r="AX8" i="27"/>
  <c r="AX66" i="27" s="1"/>
  <c r="AW8" i="27"/>
  <c r="AW66" i="27" s="1"/>
  <c r="AU8" i="27"/>
  <c r="AU66" i="27" s="1"/>
  <c r="AT8" i="27"/>
  <c r="AT66" i="27" s="1"/>
  <c r="AR8" i="27"/>
  <c r="AR66" i="27" s="1"/>
  <c r="AQ8" i="27"/>
  <c r="AQ66" i="27" s="1"/>
  <c r="AO8" i="27"/>
  <c r="AN8" i="27"/>
  <c r="AV8" i="27"/>
  <c r="AV66" i="27" s="1"/>
  <c r="AS8" i="27"/>
  <c r="Y21" i="30"/>
  <c r="AW7" i="27"/>
  <c r="AW65" i="27" s="1"/>
  <c r="AU7" i="27"/>
  <c r="AU65" i="27" s="1"/>
  <c r="AT7" i="27"/>
  <c r="AT65" i="27" s="1"/>
  <c r="AR7" i="27"/>
  <c r="AR65" i="27" s="1"/>
  <c r="AQ7" i="27"/>
  <c r="AQ65" i="27" s="1"/>
  <c r="AO7" i="27"/>
  <c r="AN7" i="27"/>
  <c r="AV7" i="27"/>
  <c r="AV65" i="27" s="1"/>
  <c r="AS7" i="27"/>
  <c r="AB169" i="27"/>
  <c r="AN6" i="27"/>
  <c r="BI6" i="27" s="1"/>
  <c r="BI64" i="27" s="1"/>
  <c r="AA15" i="30"/>
  <c r="W15" i="30" s="1"/>
  <c r="AA14" i="30"/>
  <c r="W14" i="30" s="1"/>
  <c r="AA13" i="30"/>
  <c r="W13" i="30" s="1"/>
  <c r="AA12" i="30"/>
  <c r="W12" i="30" s="1"/>
  <c r="AA11" i="30"/>
  <c r="W11" i="30" s="1"/>
  <c r="AA10" i="30"/>
  <c r="AA16" i="30"/>
  <c r="X166" i="28"/>
  <c r="AD166" i="25"/>
  <c r="AE166" i="25"/>
  <c r="X167" i="28"/>
  <c r="AD167" i="25"/>
  <c r="AE167" i="25"/>
  <c r="X168" i="28"/>
  <c r="AC168" i="25"/>
  <c r="AD168" i="25"/>
  <c r="AE168" i="25"/>
  <c r="AE165" i="25"/>
  <c r="AD165" i="25"/>
  <c r="AE164" i="25"/>
  <c r="X164" i="28"/>
  <c r="X163" i="28"/>
  <c r="AE163" i="25"/>
  <c r="AD163" i="25"/>
  <c r="X162" i="28"/>
  <c r="AE162" i="25"/>
  <c r="AD162" i="25"/>
  <c r="AE161" i="25"/>
  <c r="AD161" i="25"/>
  <c r="X157" i="28"/>
  <c r="T157" i="28" s="1"/>
  <c r="AD157" i="25"/>
  <c r="AE157" i="25"/>
  <c r="X158" i="28"/>
  <c r="T158" i="28" s="1"/>
  <c r="AD158" i="25"/>
  <c r="AE158" i="25"/>
  <c r="AE156" i="25"/>
  <c r="AD156" i="25"/>
  <c r="AE155" i="25"/>
  <c r="X155" i="28"/>
  <c r="T155" i="28" s="1"/>
  <c r="AC159" i="25"/>
  <c r="H26" i="23" s="1"/>
  <c r="AE154" i="25"/>
  <c r="AD154" i="25"/>
  <c r="AE151" i="25"/>
  <c r="AD151" i="25"/>
  <c r="AE150" i="25"/>
  <c r="X150" i="28"/>
  <c r="AC152" i="25"/>
  <c r="H25" i="23" s="1"/>
  <c r="X149" i="28"/>
  <c r="AE149" i="25"/>
  <c r="AD149" i="25"/>
  <c r="X144" i="28"/>
  <c r="AD144" i="25"/>
  <c r="AE144" i="25"/>
  <c r="X145" i="28"/>
  <c r="AD145" i="25"/>
  <c r="AE145" i="25"/>
  <c r="X146" i="28"/>
  <c r="AD146" i="25"/>
  <c r="AE146" i="25"/>
  <c r="AE143" i="25"/>
  <c r="AD143" i="25"/>
  <c r="AE142" i="25"/>
  <c r="X142" i="28"/>
  <c r="AE141" i="25"/>
  <c r="AD141" i="25"/>
  <c r="AE140" i="25"/>
  <c r="AD140" i="25"/>
  <c r="AC137" i="25"/>
  <c r="AE137" i="25"/>
  <c r="AD137" i="25"/>
  <c r="AC136" i="25"/>
  <c r="AE136" i="25"/>
  <c r="X136" i="28"/>
  <c r="AC135" i="25"/>
  <c r="X135" i="28"/>
  <c r="AE135" i="25"/>
  <c r="AD135" i="25"/>
  <c r="AC134" i="25"/>
  <c r="X134" i="28"/>
  <c r="AE134" i="25"/>
  <c r="AD134" i="25"/>
  <c r="X131" i="28"/>
  <c r="T131" i="28" s="1"/>
  <c r="X129" i="28"/>
  <c r="T129" i="28" s="1"/>
  <c r="X128" i="28"/>
  <c r="T128" i="28" s="1"/>
  <c r="AE123" i="25"/>
  <c r="AD123" i="25"/>
  <c r="AE122" i="25"/>
  <c r="X122" i="28"/>
  <c r="AE121" i="25"/>
  <c r="AD121" i="25"/>
  <c r="AE118" i="25"/>
  <c r="AD118" i="25"/>
  <c r="AE117" i="25"/>
  <c r="X117" i="28"/>
  <c r="AE116" i="25"/>
  <c r="AD116" i="25"/>
  <c r="X115" i="28"/>
  <c r="AE115" i="25"/>
  <c r="AC112" i="25"/>
  <c r="AE112" i="25"/>
  <c r="AD112" i="25"/>
  <c r="AC111" i="25"/>
  <c r="AE111" i="25"/>
  <c r="X111" i="28"/>
  <c r="AC110" i="25"/>
  <c r="AE110" i="25"/>
  <c r="AD110" i="25"/>
  <c r="AC109" i="25"/>
  <c r="X109" i="28"/>
  <c r="AE109" i="25"/>
  <c r="AD109" i="25"/>
  <c r="AE108" i="25"/>
  <c r="AD108" i="25"/>
  <c r="AE105" i="25"/>
  <c r="AD105" i="25"/>
  <c r="AE104" i="25"/>
  <c r="X104" i="28"/>
  <c r="AC106" i="25"/>
  <c r="H18" i="23" s="1"/>
  <c r="AE103" i="25"/>
  <c r="AD103" i="25"/>
  <c r="X100" i="28"/>
  <c r="AD100" i="25"/>
  <c r="AE100" i="25"/>
  <c r="AE99" i="25"/>
  <c r="AD99" i="25"/>
  <c r="AE98" i="25"/>
  <c r="X98" i="28"/>
  <c r="AE97" i="25"/>
  <c r="AD97" i="25"/>
  <c r="X96" i="28"/>
  <c r="AE96" i="25"/>
  <c r="AD96" i="25"/>
  <c r="AE95" i="25"/>
  <c r="AD95" i="25"/>
  <c r="AE94" i="25"/>
  <c r="X94" i="28"/>
  <c r="X93" i="28"/>
  <c r="AE93" i="25"/>
  <c r="AD93" i="25"/>
  <c r="X92" i="28"/>
  <c r="AE92" i="25"/>
  <c r="AD92" i="25"/>
  <c r="AE91" i="25"/>
  <c r="AD91" i="25"/>
  <c r="AE88" i="25"/>
  <c r="AD88" i="25"/>
  <c r="AE87" i="25"/>
  <c r="AE86" i="25"/>
  <c r="AD86" i="25"/>
  <c r="AE85" i="25"/>
  <c r="AD85" i="25"/>
  <c r="X82" i="28"/>
  <c r="X80" i="28"/>
  <c r="X79" i="28"/>
  <c r="X78" i="28"/>
  <c r="X76" i="28"/>
  <c r="X71" i="28"/>
  <c r="T71" i="28" s="1"/>
  <c r="AE71" i="25"/>
  <c r="AD71" i="25"/>
  <c r="X70" i="28"/>
  <c r="T70" i="28" s="1"/>
  <c r="AE70" i="25"/>
  <c r="AD70" i="25"/>
  <c r="AE69" i="25"/>
  <c r="AD69" i="25"/>
  <c r="AE68" i="25"/>
  <c r="X68" i="28"/>
  <c r="T68" i="28" s="1"/>
  <c r="X67" i="28"/>
  <c r="T67" i="28" s="1"/>
  <c r="AE67" i="25"/>
  <c r="AD67" i="25"/>
  <c r="X66" i="28"/>
  <c r="T66" i="28" s="1"/>
  <c r="AE66" i="25"/>
  <c r="AD66" i="25"/>
  <c r="AE65" i="25"/>
  <c r="AD65" i="25"/>
  <c r="AE64" i="25"/>
  <c r="X64" i="28"/>
  <c r="T64" i="28" s="1"/>
  <c r="AE63" i="25"/>
  <c r="AD63" i="25"/>
  <c r="AD59" i="25"/>
  <c r="AE59" i="25"/>
  <c r="X60" i="28"/>
  <c r="AD60" i="25"/>
  <c r="AE60" i="25"/>
  <c r="AE58" i="25"/>
  <c r="AD58" i="25"/>
  <c r="AE57" i="25"/>
  <c r="X57" i="28"/>
  <c r="AE56" i="25"/>
  <c r="AD56" i="25"/>
  <c r="X55" i="28"/>
  <c r="AE55" i="25"/>
  <c r="AD55" i="25"/>
  <c r="AE54" i="25"/>
  <c r="AD54" i="25"/>
  <c r="AE53" i="25"/>
  <c r="X53" i="28"/>
  <c r="AE52" i="25"/>
  <c r="AD52" i="25"/>
  <c r="X51" i="28"/>
  <c r="AE51" i="25"/>
  <c r="AD51" i="25"/>
  <c r="AE48" i="25"/>
  <c r="AD48" i="25"/>
  <c r="AE47" i="25"/>
  <c r="X47" i="28"/>
  <c r="X46" i="28"/>
  <c r="AE46" i="25"/>
  <c r="AD46" i="25"/>
  <c r="X45" i="28"/>
  <c r="AE45" i="25"/>
  <c r="AD45" i="25"/>
  <c r="AE40" i="25"/>
  <c r="AE43" i="25" s="1"/>
  <c r="D11" i="23" s="1"/>
  <c r="L12" i="51" s="1"/>
  <c r="D12" i="51" s="1"/>
  <c r="X37" i="28"/>
  <c r="T37" i="28" s="1"/>
  <c r="X35" i="28"/>
  <c r="T35" i="28" s="1"/>
  <c r="AC38" i="25"/>
  <c r="H10" i="23" s="1"/>
  <c r="AE31" i="25"/>
  <c r="AD31" i="25"/>
  <c r="AE30" i="25"/>
  <c r="T30" i="28"/>
  <c r="AE27" i="25"/>
  <c r="AD27" i="25"/>
  <c r="AE26" i="25"/>
  <c r="X26" i="28"/>
  <c r="AE25" i="25"/>
  <c r="AD25" i="25"/>
  <c r="AE24" i="25"/>
  <c r="AD24" i="25"/>
  <c r="AE23" i="25"/>
  <c r="AD23" i="25"/>
  <c r="AE22" i="25"/>
  <c r="X22" i="28"/>
  <c r="X18" i="28"/>
  <c r="AD9" i="25"/>
  <c r="AE9" i="25"/>
  <c r="AD10" i="25"/>
  <c r="AE10" i="25"/>
  <c r="AD11" i="25"/>
  <c r="AE11" i="25"/>
  <c r="AD12" i="25"/>
  <c r="AE12" i="25"/>
  <c r="AD13" i="25"/>
  <c r="AE13" i="25"/>
  <c r="AD14" i="25"/>
  <c r="AE14" i="25"/>
  <c r="X10" i="28"/>
  <c r="X14" i="28"/>
  <c r="AE8" i="25"/>
  <c r="AI168" i="25"/>
  <c r="AI167" i="25"/>
  <c r="AI166" i="25"/>
  <c r="AI165" i="25"/>
  <c r="AI164" i="25"/>
  <c r="AI163" i="25"/>
  <c r="AI162" i="25"/>
  <c r="AI161" i="25"/>
  <c r="AI137" i="25"/>
  <c r="AI136" i="25"/>
  <c r="AI135" i="25"/>
  <c r="AI134" i="25"/>
  <c r="AI112" i="25"/>
  <c r="AI111" i="25"/>
  <c r="AI110" i="25"/>
  <c r="AI109" i="25"/>
  <c r="AI108" i="25"/>
  <c r="AH49" i="25"/>
  <c r="AG49" i="25"/>
  <c r="S42" i="31"/>
  <c r="R42" i="31"/>
  <c r="AI41" i="25"/>
  <c r="AI40" i="25"/>
  <c r="AH38" i="25"/>
  <c r="AG38" i="25"/>
  <c r="Y10" i="23" s="1"/>
  <c r="AH32" i="25"/>
  <c r="AG32" i="25"/>
  <c r="AI31" i="25"/>
  <c r="AI30" i="25"/>
  <c r="AH28" i="25"/>
  <c r="AG28" i="25"/>
  <c r="AH20" i="25"/>
  <c r="AG20" i="25"/>
  <c r="AB49" i="25"/>
  <c r="G12" i="23" s="1"/>
  <c r="AA49" i="25"/>
  <c r="F12" i="23" s="1"/>
  <c r="AB38" i="25"/>
  <c r="G10" i="23" s="1"/>
  <c r="AA38" i="25"/>
  <c r="F10" i="23" s="1"/>
  <c r="AB32" i="25"/>
  <c r="G9" i="23" s="1"/>
  <c r="AA32" i="25"/>
  <c r="F9" i="23" s="1"/>
  <c r="AC32" i="25"/>
  <c r="H9" i="23" s="1"/>
  <c r="AB28" i="25"/>
  <c r="G8" i="23" s="1"/>
  <c r="AA28" i="25"/>
  <c r="F8" i="23" s="1"/>
  <c r="AC28" i="25"/>
  <c r="H8" i="23" s="1"/>
  <c r="G7" i="23"/>
  <c r="F7" i="23"/>
  <c r="L48" i="31"/>
  <c r="L42" i="31"/>
  <c r="Y38" i="25"/>
  <c r="BJ11" i="25" s="1"/>
  <c r="BJ69" i="25" s="1"/>
  <c r="Y32" i="25"/>
  <c r="W32" i="28" s="1"/>
  <c r="X13" i="28"/>
  <c r="X12" i="28"/>
  <c r="X11" i="28"/>
  <c r="X9" i="28"/>
  <c r="M49" i="25"/>
  <c r="AX13" i="25" s="1"/>
  <c r="AX71" i="25" s="1"/>
  <c r="L49" i="25"/>
  <c r="AW13" i="25" s="1"/>
  <c r="AW71" i="25" s="1"/>
  <c r="M38" i="25"/>
  <c r="AX11" i="25" s="1"/>
  <c r="AX69" i="25" s="1"/>
  <c r="L38" i="25"/>
  <c r="AW11" i="25" s="1"/>
  <c r="AW69" i="25" s="1"/>
  <c r="M32" i="25"/>
  <c r="L32" i="25"/>
  <c r="AW10" i="25" s="1"/>
  <c r="AW68" i="25" s="1"/>
  <c r="AX9" i="25"/>
  <c r="AX67" i="25" s="1"/>
  <c r="AW9" i="25"/>
  <c r="AW67" i="25" s="1"/>
  <c r="AX8" i="25"/>
  <c r="L20" i="25"/>
  <c r="AW8" i="25" s="1"/>
  <c r="J49" i="25"/>
  <c r="AU13" i="25" s="1"/>
  <c r="AU71" i="25" s="1"/>
  <c r="I49" i="25"/>
  <c r="AT13" i="25" s="1"/>
  <c r="AT71" i="25" s="1"/>
  <c r="J38" i="25"/>
  <c r="AU11" i="25" s="1"/>
  <c r="AU69" i="25" s="1"/>
  <c r="I38" i="25"/>
  <c r="AT11" i="25" s="1"/>
  <c r="AT69" i="25" s="1"/>
  <c r="J32" i="25"/>
  <c r="AU10" i="25" s="1"/>
  <c r="AU68" i="25" s="1"/>
  <c r="I32" i="25"/>
  <c r="AT10" i="25" s="1"/>
  <c r="AT68" i="25" s="1"/>
  <c r="AU9" i="25"/>
  <c r="AU67" i="25" s="1"/>
  <c r="AT9" i="25"/>
  <c r="AT67" i="25" s="1"/>
  <c r="J20" i="25"/>
  <c r="I20" i="25"/>
  <c r="G49" i="25"/>
  <c r="AR13" i="25" s="1"/>
  <c r="AR71" i="25" s="1"/>
  <c r="F49" i="25"/>
  <c r="AQ13" i="25" s="1"/>
  <c r="AQ71" i="25" s="1"/>
  <c r="H49" i="25"/>
  <c r="AS13" i="25" s="1"/>
  <c r="AS71" i="25" s="1"/>
  <c r="G38" i="25"/>
  <c r="AR11" i="25" s="1"/>
  <c r="AR69" i="25" s="1"/>
  <c r="F38" i="25"/>
  <c r="AQ11" i="25" s="1"/>
  <c r="AQ69" i="25" s="1"/>
  <c r="H38" i="25"/>
  <c r="AS11" i="25" s="1"/>
  <c r="AS69" i="25" s="1"/>
  <c r="G32" i="25"/>
  <c r="AR10" i="25" s="1"/>
  <c r="AR68" i="25" s="1"/>
  <c r="F32" i="25"/>
  <c r="AQ10" i="25" s="1"/>
  <c r="AQ68" i="25" s="1"/>
  <c r="AS10" i="25"/>
  <c r="AS68" i="25" s="1"/>
  <c r="G28" i="25"/>
  <c r="AR9" i="25" s="1"/>
  <c r="AR67" i="25" s="1"/>
  <c r="F28" i="25"/>
  <c r="AQ9" i="25" s="1"/>
  <c r="AQ67" i="25" s="1"/>
  <c r="AS9" i="25"/>
  <c r="G20" i="25"/>
  <c r="C138" i="25"/>
  <c r="AN24" i="25" s="1"/>
  <c r="AN82" i="25" s="1"/>
  <c r="C119" i="25"/>
  <c r="AN21" i="25" s="1"/>
  <c r="AN79" i="25" s="1"/>
  <c r="AN20" i="25"/>
  <c r="AN78" i="25" s="1"/>
  <c r="C106" i="25"/>
  <c r="AN19" i="25" s="1"/>
  <c r="AN77" i="25" s="1"/>
  <c r="C101" i="25"/>
  <c r="AN18" i="25" s="1"/>
  <c r="AN76" i="25" s="1"/>
  <c r="C89" i="25"/>
  <c r="AN17" i="25" s="1"/>
  <c r="AN75" i="25" s="1"/>
  <c r="C83" i="25"/>
  <c r="AN16" i="25" s="1"/>
  <c r="AN74" i="25" s="1"/>
  <c r="C72" i="25"/>
  <c r="AN15" i="25" s="1"/>
  <c r="AN73" i="25" s="1"/>
  <c r="AN14" i="25"/>
  <c r="AN72" i="25" s="1"/>
  <c r="C49" i="25"/>
  <c r="AN13" i="25" s="1"/>
  <c r="AN71" i="25" s="1"/>
  <c r="D49" i="25"/>
  <c r="AO13" i="25" s="1"/>
  <c r="AO71" i="25" s="1"/>
  <c r="D38" i="25"/>
  <c r="AO11" i="25" s="1"/>
  <c r="AO69" i="25" s="1"/>
  <c r="C38" i="25"/>
  <c r="AN11" i="25" s="1"/>
  <c r="AN69" i="25" s="1"/>
  <c r="D32" i="25"/>
  <c r="AO10" i="25" s="1"/>
  <c r="AO68" i="25" s="1"/>
  <c r="AN10" i="25"/>
  <c r="AN68" i="25" s="1"/>
  <c r="D28" i="25"/>
  <c r="AO9" i="25" s="1"/>
  <c r="AO67" i="25" s="1"/>
  <c r="C28" i="25"/>
  <c r="AN9" i="25" s="1"/>
  <c r="AN67" i="25" s="1"/>
  <c r="D20" i="25"/>
  <c r="C20" i="25"/>
  <c r="AN8" i="25" s="1"/>
  <c r="W82" i="23"/>
  <c r="O65" i="23"/>
  <c r="P65" i="23"/>
  <c r="O66" i="23"/>
  <c r="P66" i="23"/>
  <c r="O67" i="23"/>
  <c r="P67" i="23"/>
  <c r="O68" i="23"/>
  <c r="P68" i="23"/>
  <c r="O69" i="23"/>
  <c r="P69" i="23"/>
  <c r="O70" i="23"/>
  <c r="P70" i="23"/>
  <c r="O71" i="23"/>
  <c r="P71" i="23"/>
  <c r="O72" i="23"/>
  <c r="P72" i="23"/>
  <c r="O73" i="23"/>
  <c r="P73" i="23"/>
  <c r="O74" i="23"/>
  <c r="P74" i="23"/>
  <c r="O75" i="23"/>
  <c r="P75" i="23"/>
  <c r="O76" i="23"/>
  <c r="P76" i="23"/>
  <c r="O77" i="23"/>
  <c r="P77" i="23"/>
  <c r="O78" i="23"/>
  <c r="P78" i="23"/>
  <c r="O79" i="23"/>
  <c r="P79" i="23"/>
  <c r="O80" i="23"/>
  <c r="P80" i="23"/>
  <c r="O81" i="23"/>
  <c r="P81" i="23"/>
  <c r="O82" i="23"/>
  <c r="P82" i="23"/>
  <c r="O83" i="23"/>
  <c r="P83" i="23"/>
  <c r="O85" i="23"/>
  <c r="P85" i="23"/>
  <c r="Z57" i="23"/>
  <c r="Y57" i="23"/>
  <c r="X57" i="23"/>
  <c r="V57" i="23"/>
  <c r="X57" i="39" s="1"/>
  <c r="P57" i="23"/>
  <c r="O57" i="23"/>
  <c r="M57" i="23"/>
  <c r="Z60" i="51" s="1"/>
  <c r="R60" i="51" s="1"/>
  <c r="L57" i="23"/>
  <c r="Y60" i="51" s="1"/>
  <c r="Q60" i="51" s="1"/>
  <c r="G57" i="23"/>
  <c r="F57" i="23"/>
  <c r="E57" i="23"/>
  <c r="D57" i="23"/>
  <c r="L60" i="51" s="1"/>
  <c r="D60" i="51" s="1"/>
  <c r="C57" i="23"/>
  <c r="K60" i="51" s="1"/>
  <c r="C60" i="51" s="1"/>
  <c r="AA57" i="23"/>
  <c r="W57" i="23"/>
  <c r="Y57" i="39" s="1"/>
  <c r="S57" i="23"/>
  <c r="R57" i="23"/>
  <c r="Q57" i="23"/>
  <c r="N57" i="23"/>
  <c r="J57" i="23"/>
  <c r="AQ57" i="42" s="1"/>
  <c r="I57" i="23"/>
  <c r="AP57" i="42" s="1"/>
  <c r="H57" i="23"/>
  <c r="K20" i="15"/>
  <c r="U21" i="16" s="1"/>
  <c r="K23" i="15"/>
  <c r="U24" i="16" s="1"/>
  <c r="G8" i="15"/>
  <c r="G9" i="15"/>
  <c r="G12" i="15"/>
  <c r="F13" i="15"/>
  <c r="G13" i="15"/>
  <c r="G14" i="15"/>
  <c r="G15" i="15"/>
  <c r="F16" i="15"/>
  <c r="G16" i="15"/>
  <c r="G17" i="15"/>
  <c r="G18" i="15"/>
  <c r="G19" i="15"/>
  <c r="F20" i="15"/>
  <c r="G20" i="15"/>
  <c r="G21" i="15"/>
  <c r="H22" i="15"/>
  <c r="O23" i="16" s="1"/>
  <c r="G22" i="15"/>
  <c r="F23" i="15"/>
  <c r="G23" i="15"/>
  <c r="G24" i="15"/>
  <c r="G25" i="15"/>
  <c r="G26" i="15"/>
  <c r="G27" i="15"/>
  <c r="D22" i="15"/>
  <c r="O6" i="15"/>
  <c r="X7" i="16" s="1"/>
  <c r="F6" i="15"/>
  <c r="G6" i="15"/>
  <c r="S141" i="28" l="1"/>
  <c r="BJ7" i="27"/>
  <c r="BJ65" i="27" s="1"/>
  <c r="BJ14" i="27"/>
  <c r="BJ72" i="27" s="1"/>
  <c r="BI18" i="27"/>
  <c r="BI76" i="27" s="1"/>
  <c r="S142" i="28"/>
  <c r="BI21" i="27"/>
  <c r="BI79" i="27" s="1"/>
  <c r="K399" i="38"/>
  <c r="AI402" i="38"/>
  <c r="K412" i="38"/>
  <c r="K413" i="38"/>
  <c r="AI413" i="38"/>
  <c r="S146" i="28"/>
  <c r="S144" i="28"/>
  <c r="BJ16" i="27"/>
  <c r="BJ74" i="27" s="1"/>
  <c r="S137" i="28"/>
  <c r="R116" i="28"/>
  <c r="S136" i="28"/>
  <c r="S134" i="28"/>
  <c r="S121" i="28"/>
  <c r="R117" i="28"/>
  <c r="R115" i="28"/>
  <c r="R25" i="28"/>
  <c r="S18" i="28"/>
  <c r="BJ21" i="27"/>
  <c r="BJ79" i="27" s="1"/>
  <c r="BJ26" i="27"/>
  <c r="BJ84" i="27" s="1"/>
  <c r="BK27" i="27"/>
  <c r="S59" i="28"/>
  <c r="BJ17" i="27"/>
  <c r="BJ75" i="27" s="1"/>
  <c r="BJ19" i="27"/>
  <c r="BJ77" i="27" s="1"/>
  <c r="BJ22" i="27"/>
  <c r="BJ80" i="27" s="1"/>
  <c r="BI25" i="27"/>
  <c r="BI83" i="27" s="1"/>
  <c r="S55" i="28"/>
  <c r="R27" i="28"/>
  <c r="R23" i="28"/>
  <c r="BI23" i="27"/>
  <c r="BI81" i="27" s="1"/>
  <c r="AS84" i="27"/>
  <c r="BK26" i="27"/>
  <c r="BJ27" i="27"/>
  <c r="BJ85" i="27" s="1"/>
  <c r="S140" i="28"/>
  <c r="R136" i="28"/>
  <c r="R123" i="28"/>
  <c r="S118" i="28"/>
  <c r="R110" i="28"/>
  <c r="R59" i="28"/>
  <c r="R55" i="28"/>
  <c r="R51" i="28"/>
  <c r="S26" i="28"/>
  <c r="S22" i="28"/>
  <c r="R18" i="28"/>
  <c r="BJ13" i="27"/>
  <c r="BJ71" i="27" s="1"/>
  <c r="AS81" i="27"/>
  <c r="BK23" i="27"/>
  <c r="S123" i="28"/>
  <c r="S110" i="28"/>
  <c r="S51" i="28"/>
  <c r="BI7" i="27"/>
  <c r="BI65" i="27" s="1"/>
  <c r="AS66" i="27"/>
  <c r="BK8" i="27"/>
  <c r="BI14" i="27"/>
  <c r="BI72" i="27" s="1"/>
  <c r="AS73" i="27"/>
  <c r="BK15" i="27"/>
  <c r="BJ25" i="27"/>
  <c r="BJ83" i="27" s="1"/>
  <c r="S135" i="28"/>
  <c r="S122" i="28"/>
  <c r="R118" i="28"/>
  <c r="S109" i="28"/>
  <c r="S58" i="28"/>
  <c r="S54" i="28"/>
  <c r="S40" i="28"/>
  <c r="R26" i="28"/>
  <c r="R22" i="28"/>
  <c r="S17" i="28"/>
  <c r="AS65" i="27"/>
  <c r="BK7" i="27"/>
  <c r="AS72" i="27"/>
  <c r="BK14" i="27"/>
  <c r="AS79" i="27"/>
  <c r="BK21" i="27"/>
  <c r="BJ23" i="27"/>
  <c r="BJ81" i="27" s="1"/>
  <c r="BI26" i="27"/>
  <c r="BI84" i="27" s="1"/>
  <c r="R135" i="28"/>
  <c r="R122" i="28"/>
  <c r="S117" i="28"/>
  <c r="R109" i="28"/>
  <c r="R58" i="28"/>
  <c r="R54" i="28"/>
  <c r="R40" i="28"/>
  <c r="S25" i="28"/>
  <c r="BJ15" i="27"/>
  <c r="BJ73" i="27" s="1"/>
  <c r="AS77" i="27"/>
  <c r="BK19" i="27"/>
  <c r="BI20" i="27"/>
  <c r="BI78" i="27" s="1"/>
  <c r="BI24" i="27"/>
  <c r="BI82" i="27" s="1"/>
  <c r="AS82" i="27"/>
  <c r="BK24" i="27"/>
  <c r="S112" i="28"/>
  <c r="Z391" i="38"/>
  <c r="BI8" i="27"/>
  <c r="BI66" i="27" s="1"/>
  <c r="S108" i="28"/>
  <c r="S57" i="28"/>
  <c r="S53" i="28"/>
  <c r="BJ8" i="27"/>
  <c r="BJ66" i="27" s="1"/>
  <c r="AQ73" i="27"/>
  <c r="BI15" i="27"/>
  <c r="BI73" i="27" s="1"/>
  <c r="BI16" i="27"/>
  <c r="BI74" i="27" s="1"/>
  <c r="AS75" i="27"/>
  <c r="BK17" i="27"/>
  <c r="AS80" i="27"/>
  <c r="BK22" i="27"/>
  <c r="BI27" i="27"/>
  <c r="BI85" i="27" s="1"/>
  <c r="R134" i="28"/>
  <c r="R121" i="28"/>
  <c r="S116" i="28"/>
  <c r="R112" i="28"/>
  <c r="R108" i="28"/>
  <c r="R57" i="28"/>
  <c r="R53" i="28"/>
  <c r="S24" i="28"/>
  <c r="AS71" i="27"/>
  <c r="BK13" i="27"/>
  <c r="S60" i="28"/>
  <c r="S56" i="28"/>
  <c r="S52" i="28"/>
  <c r="R24" i="28"/>
  <c r="S19" i="28"/>
  <c r="S111" i="28"/>
  <c r="BI13" i="27"/>
  <c r="BI71" i="27" s="1"/>
  <c r="BI17" i="27"/>
  <c r="BI75" i="27" s="1"/>
  <c r="BI19" i="27"/>
  <c r="BI77" i="27" s="1"/>
  <c r="BI22" i="27"/>
  <c r="BI80" i="27" s="1"/>
  <c r="BJ24" i="27"/>
  <c r="BJ82" i="27" s="1"/>
  <c r="AS83" i="27"/>
  <c r="BK25" i="27"/>
  <c r="Q45" i="28"/>
  <c r="T45" i="28" s="1"/>
  <c r="S45" i="28"/>
  <c r="R137" i="28"/>
  <c r="S115" i="28"/>
  <c r="R111" i="28"/>
  <c r="R60" i="28"/>
  <c r="R56" i="28"/>
  <c r="R52" i="28"/>
  <c r="S27" i="28"/>
  <c r="S23" i="28"/>
  <c r="R19" i="28"/>
  <c r="BJ18" i="27"/>
  <c r="BJ76" i="27" s="1"/>
  <c r="AS76" i="27"/>
  <c r="BK18" i="27"/>
  <c r="S105" i="28"/>
  <c r="S104" i="28"/>
  <c r="R105" i="28"/>
  <c r="R103" i="28"/>
  <c r="S103" i="28"/>
  <c r="R104" i="28"/>
  <c r="AS78" i="27"/>
  <c r="BK20" i="27"/>
  <c r="G351" i="47"/>
  <c r="F351" i="47"/>
  <c r="S31" i="28"/>
  <c r="R31" i="28"/>
  <c r="AX78" i="27"/>
  <c r="BJ20" i="27"/>
  <c r="BJ78" i="27" s="1"/>
  <c r="S150" i="28"/>
  <c r="R151" i="28"/>
  <c r="R149" i="28"/>
  <c r="S151" i="28"/>
  <c r="S149" i="28"/>
  <c r="R150" i="28"/>
  <c r="R10" i="28"/>
  <c r="R8" i="28"/>
  <c r="S14" i="28"/>
  <c r="S12" i="28"/>
  <c r="S10" i="28"/>
  <c r="S8" i="28"/>
  <c r="R11" i="28"/>
  <c r="R9" i="28"/>
  <c r="S13" i="28"/>
  <c r="S11" i="28"/>
  <c r="S9" i="28"/>
  <c r="S100" i="28"/>
  <c r="S98" i="28"/>
  <c r="S96" i="28"/>
  <c r="S94" i="28"/>
  <c r="S92" i="28"/>
  <c r="R99" i="28"/>
  <c r="R97" i="28"/>
  <c r="R95" i="28"/>
  <c r="R93" i="28"/>
  <c r="R91" i="28"/>
  <c r="S99" i="28"/>
  <c r="S97" i="28"/>
  <c r="S95" i="28"/>
  <c r="S93" i="28"/>
  <c r="S91" i="28"/>
  <c r="R100" i="28"/>
  <c r="R98" i="28"/>
  <c r="R96" i="28"/>
  <c r="R94" i="28"/>
  <c r="R92" i="28"/>
  <c r="R154" i="28"/>
  <c r="S154" i="28"/>
  <c r="Q145" i="28"/>
  <c r="T145" i="28" s="1"/>
  <c r="S145" i="28"/>
  <c r="Q143" i="28"/>
  <c r="S143" i="28"/>
  <c r="AV16" i="38"/>
  <c r="AX16" i="38" s="1"/>
  <c r="W169" i="28"/>
  <c r="S169" i="28" s="1"/>
  <c r="BJ28" i="25"/>
  <c r="BJ86" i="25" s="1"/>
  <c r="Y170" i="25"/>
  <c r="BJ10" i="25"/>
  <c r="AX10" i="25"/>
  <c r="AX68" i="25" s="1"/>
  <c r="M170" i="25"/>
  <c r="BI86" i="25"/>
  <c r="BI87" i="25" s="1"/>
  <c r="BI29" i="25"/>
  <c r="G18" i="23"/>
  <c r="G76" i="23" s="1"/>
  <c r="AB170" i="25"/>
  <c r="F18" i="23"/>
  <c r="F76" i="23" s="1"/>
  <c r="AA170" i="25"/>
  <c r="AX77" i="25"/>
  <c r="AW19" i="25"/>
  <c r="L170" i="25"/>
  <c r="AS19" i="25"/>
  <c r="AS77" i="25" s="1"/>
  <c r="AP19" i="25"/>
  <c r="AP77" i="25" s="1"/>
  <c r="AU8" i="25"/>
  <c r="AU29" i="25" s="1"/>
  <c r="J170" i="25"/>
  <c r="AT8" i="25"/>
  <c r="AT29" i="25" s="1"/>
  <c r="I170" i="25"/>
  <c r="AR8" i="25"/>
  <c r="AR66" i="25" s="1"/>
  <c r="AR87" i="25" s="1"/>
  <c r="G170" i="25"/>
  <c r="AQ8" i="25"/>
  <c r="AQ29" i="25" s="1"/>
  <c r="F170" i="25"/>
  <c r="AO8" i="25"/>
  <c r="AO66" i="25" s="1"/>
  <c r="AO87" i="25" s="1"/>
  <c r="D170" i="25"/>
  <c r="I368" i="32"/>
  <c r="H368" i="32"/>
  <c r="V169" i="28"/>
  <c r="R169" i="28" s="1"/>
  <c r="X170" i="25"/>
  <c r="AD15" i="25"/>
  <c r="V29" i="16"/>
  <c r="P29" i="16"/>
  <c r="AW398" i="40"/>
  <c r="AX398" i="40"/>
  <c r="Y29" i="16"/>
  <c r="G316" i="58"/>
  <c r="G371" i="32"/>
  <c r="F316" i="58"/>
  <c r="F371" i="32"/>
  <c r="E316" i="58"/>
  <c r="E371" i="32"/>
  <c r="J29" i="16"/>
  <c r="S29" i="16" s="1"/>
  <c r="K403" i="38"/>
  <c r="F419" i="38"/>
  <c r="E391" i="38"/>
  <c r="AU356" i="38"/>
  <c r="AC391" i="38"/>
  <c r="Q391" i="38"/>
  <c r="AM391" i="38"/>
  <c r="AC412" i="38"/>
  <c r="E414" i="38"/>
  <c r="AI403" i="38"/>
  <c r="K405" i="38"/>
  <c r="AI407" i="38"/>
  <c r="K409" i="38"/>
  <c r="K414" i="38"/>
  <c r="O15" i="28"/>
  <c r="N391" i="38"/>
  <c r="AL391" i="38"/>
  <c r="AC403" i="38"/>
  <c r="AM408" i="38"/>
  <c r="AM412" i="38"/>
  <c r="R54" i="64"/>
  <c r="Q21" i="64"/>
  <c r="S48" i="64" s="1"/>
  <c r="AA22" i="64"/>
  <c r="R107" i="30"/>
  <c r="R405" i="30" s="1"/>
  <c r="E151" i="35"/>
  <c r="AO370" i="38"/>
  <c r="Q139" i="31"/>
  <c r="Q45" i="31"/>
  <c r="Q97" i="31"/>
  <c r="Q95" i="31"/>
  <c r="Q93" i="31"/>
  <c r="Q145" i="31"/>
  <c r="Q41" i="31"/>
  <c r="T137" i="30"/>
  <c r="W137" i="30" s="1"/>
  <c r="Q135" i="31"/>
  <c r="Q133" i="31"/>
  <c r="Q47" i="31"/>
  <c r="Q103" i="31"/>
  <c r="Q156" i="31"/>
  <c r="Q81" i="31"/>
  <c r="Q77" i="31"/>
  <c r="Q73" i="31"/>
  <c r="T78" i="30"/>
  <c r="W78" i="30" s="1"/>
  <c r="Q59" i="31"/>
  <c r="Q57" i="31"/>
  <c r="Q53" i="31"/>
  <c r="Q51" i="31"/>
  <c r="Q86" i="31"/>
  <c r="Q85" i="31"/>
  <c r="Q164" i="31"/>
  <c r="Q129" i="31"/>
  <c r="Q127" i="31"/>
  <c r="Q125" i="31"/>
  <c r="Q121" i="31"/>
  <c r="Q37" i="31"/>
  <c r="T130" i="30"/>
  <c r="W130" i="30" s="1"/>
  <c r="T76" i="30"/>
  <c r="W76" i="30" s="1"/>
  <c r="T80" i="30"/>
  <c r="T152" i="30"/>
  <c r="W152" i="30" s="1"/>
  <c r="Q31" i="31"/>
  <c r="Q25" i="31"/>
  <c r="Q23" i="31"/>
  <c r="S88" i="31"/>
  <c r="Z16" i="23"/>
  <c r="AE152" i="25"/>
  <c r="D25" i="23" s="1"/>
  <c r="T105" i="30"/>
  <c r="T127" i="30"/>
  <c r="W127" i="30" s="1"/>
  <c r="T129" i="30"/>
  <c r="W129" i="30" s="1"/>
  <c r="T131" i="30"/>
  <c r="W131" i="30" s="1"/>
  <c r="T135" i="30"/>
  <c r="R48" i="31"/>
  <c r="Y12" i="23"/>
  <c r="S48" i="31"/>
  <c r="Z12" i="23"/>
  <c r="R88" i="31"/>
  <c r="Y16" i="23"/>
  <c r="S39" i="30"/>
  <c r="S397" i="30" s="1"/>
  <c r="T128" i="30"/>
  <c r="W128" i="30" s="1"/>
  <c r="T136" i="30"/>
  <c r="W136" i="30" s="1"/>
  <c r="T75" i="30"/>
  <c r="W75" i="30" s="1"/>
  <c r="T77" i="30"/>
  <c r="W77" i="30" s="1"/>
  <c r="T79" i="30"/>
  <c r="T81" i="30"/>
  <c r="T151" i="30"/>
  <c r="W151" i="30" s="1"/>
  <c r="L19" i="15"/>
  <c r="L7" i="15"/>
  <c r="AC414" i="38"/>
  <c r="E415" i="38"/>
  <c r="E416" i="38"/>
  <c r="K416" i="38"/>
  <c r="AC416" i="38"/>
  <c r="AI418" i="38"/>
  <c r="Q17" i="31"/>
  <c r="L18" i="15"/>
  <c r="AX356" i="38"/>
  <c r="AN403" i="38"/>
  <c r="AN412" i="38"/>
  <c r="AN414" i="38"/>
  <c r="AN417" i="38"/>
  <c r="Q36" i="31"/>
  <c r="H399" i="38"/>
  <c r="Z399" i="38"/>
  <c r="AF399" i="38"/>
  <c r="AF400" i="38"/>
  <c r="AL401" i="38"/>
  <c r="N402" i="38"/>
  <c r="T402" i="38"/>
  <c r="H403" i="38"/>
  <c r="T404" i="38"/>
  <c r="Z404" i="38"/>
  <c r="N405" i="38"/>
  <c r="Z405" i="38"/>
  <c r="H407" i="38"/>
  <c r="Z407" i="38"/>
  <c r="N409" i="38"/>
  <c r="AF409" i="38"/>
  <c r="H410" i="38"/>
  <c r="H411" i="38"/>
  <c r="Z411" i="38"/>
  <c r="T412" i="38"/>
  <c r="Z412" i="38"/>
  <c r="AL413" i="38"/>
  <c r="H414" i="38"/>
  <c r="AF414" i="38"/>
  <c r="AL414" i="38"/>
  <c r="T415" i="38"/>
  <c r="N416" i="38"/>
  <c r="T417" i="38"/>
  <c r="Z417" i="38"/>
  <c r="AL417" i="38"/>
  <c r="Z418" i="38"/>
  <c r="T106" i="30"/>
  <c r="W106" i="30" s="1"/>
  <c r="S107" i="30"/>
  <c r="S405" i="30" s="1"/>
  <c r="I17" i="51"/>
  <c r="F74" i="23"/>
  <c r="L24" i="15"/>
  <c r="R32" i="31"/>
  <c r="Y9" i="23"/>
  <c r="J17" i="51"/>
  <c r="G74" i="23"/>
  <c r="Q99" i="31"/>
  <c r="Q91" i="31"/>
  <c r="Q55" i="31"/>
  <c r="Q27" i="31"/>
  <c r="Q19" i="31"/>
  <c r="L25" i="15"/>
  <c r="AO382" i="38"/>
  <c r="AO386" i="38"/>
  <c r="H402" i="38"/>
  <c r="N404" i="38"/>
  <c r="AL405" i="38"/>
  <c r="N408" i="38"/>
  <c r="AL408" i="38"/>
  <c r="AF410" i="38"/>
  <c r="AL412" i="38"/>
  <c r="S105" i="31"/>
  <c r="Z18" i="23"/>
  <c r="R20" i="31"/>
  <c r="Y7" i="23"/>
  <c r="T38" i="30"/>
  <c r="W38" i="30" s="1"/>
  <c r="S82" i="31"/>
  <c r="Z15" i="23"/>
  <c r="R105" i="31"/>
  <c r="Y18" i="23"/>
  <c r="L23" i="15"/>
  <c r="L15" i="15"/>
  <c r="AO345" i="38"/>
  <c r="AO347" i="38"/>
  <c r="AO349" i="38"/>
  <c r="AO351" i="38"/>
  <c r="AO353" i="38"/>
  <c r="AO355" i="38"/>
  <c r="AO357" i="38"/>
  <c r="W398" i="38"/>
  <c r="S20" i="31"/>
  <c r="Z7" i="23"/>
  <c r="L73" i="51"/>
  <c r="D73" i="51"/>
  <c r="R82" i="31"/>
  <c r="Y15" i="23"/>
  <c r="L21" i="15"/>
  <c r="AO362" i="38"/>
  <c r="S158" i="31"/>
  <c r="Z26" i="23"/>
  <c r="AF66" i="25"/>
  <c r="G81" i="23"/>
  <c r="J24" i="51"/>
  <c r="F81" i="23"/>
  <c r="I24" i="51"/>
  <c r="S137" i="31"/>
  <c r="Z23" i="23"/>
  <c r="R137" i="31"/>
  <c r="Y23" i="23"/>
  <c r="L26" i="15"/>
  <c r="Q157" i="31"/>
  <c r="Q155" i="31"/>
  <c r="Q154" i="31"/>
  <c r="Q153" i="31"/>
  <c r="L17" i="15"/>
  <c r="Q98" i="31"/>
  <c r="Q96" i="31"/>
  <c r="Q94" i="31"/>
  <c r="Q92" i="31"/>
  <c r="Q90" i="31"/>
  <c r="L14" i="15"/>
  <c r="J15" i="51"/>
  <c r="G72" i="23"/>
  <c r="I15" i="51"/>
  <c r="F72" i="23"/>
  <c r="S71" i="31"/>
  <c r="Z14" i="23"/>
  <c r="R71" i="31"/>
  <c r="Y14" i="23"/>
  <c r="AF69" i="25"/>
  <c r="AF55" i="25"/>
  <c r="Q130" i="31"/>
  <c r="Q128" i="31"/>
  <c r="Q126" i="31"/>
  <c r="AB22" i="23"/>
  <c r="I80" i="23"/>
  <c r="AB80" i="23" s="1"/>
  <c r="R151" i="31"/>
  <c r="Y25" i="23"/>
  <c r="G83" i="23"/>
  <c r="H83" i="23" s="1"/>
  <c r="J26" i="51"/>
  <c r="Q150" i="31"/>
  <c r="Q149" i="31"/>
  <c r="Q148" i="31"/>
  <c r="S151" i="31"/>
  <c r="Z25" i="23"/>
  <c r="G84" i="23"/>
  <c r="J27" i="51"/>
  <c r="F84" i="23"/>
  <c r="I27" i="51"/>
  <c r="R158" i="31"/>
  <c r="Y26" i="23"/>
  <c r="L27" i="15"/>
  <c r="G85" i="23"/>
  <c r="J28" i="51"/>
  <c r="F85" i="23"/>
  <c r="I28" i="51"/>
  <c r="Q166" i="31"/>
  <c r="Q162" i="31"/>
  <c r="Q161" i="31"/>
  <c r="AZ9" i="38"/>
  <c r="S168" i="31"/>
  <c r="Z27" i="23"/>
  <c r="R168" i="31"/>
  <c r="Y27" i="23"/>
  <c r="G77" i="23"/>
  <c r="J20" i="51"/>
  <c r="F77" i="23"/>
  <c r="I20" i="51"/>
  <c r="S112" i="31"/>
  <c r="Z19" i="23"/>
  <c r="R112" i="31"/>
  <c r="Y19" i="23"/>
  <c r="G65" i="23"/>
  <c r="J8" i="51"/>
  <c r="F65" i="23"/>
  <c r="I8" i="51"/>
  <c r="R44" i="30"/>
  <c r="R398" i="30" s="1"/>
  <c r="J11" i="23"/>
  <c r="D69" i="23"/>
  <c r="X67" i="23"/>
  <c r="J10" i="51"/>
  <c r="G67" i="23"/>
  <c r="I10" i="51"/>
  <c r="F67" i="23"/>
  <c r="S32" i="31"/>
  <c r="Z9" i="23"/>
  <c r="Q144" i="31"/>
  <c r="Q143" i="31"/>
  <c r="Q142" i="31"/>
  <c r="Q141" i="31"/>
  <c r="S146" i="31"/>
  <c r="Z24" i="23"/>
  <c r="R146" i="31"/>
  <c r="Y24" i="23"/>
  <c r="AF145" i="25"/>
  <c r="AF143" i="25"/>
  <c r="AF141" i="25"/>
  <c r="T114" i="31"/>
  <c r="T64" i="31"/>
  <c r="T54" i="31"/>
  <c r="T24" i="31"/>
  <c r="T156" i="31"/>
  <c r="T154" i="31"/>
  <c r="T142" i="31"/>
  <c r="T130" i="31"/>
  <c r="T128" i="31"/>
  <c r="T126" i="31"/>
  <c r="T90" i="31"/>
  <c r="T68" i="31"/>
  <c r="T18" i="31"/>
  <c r="T98" i="31"/>
  <c r="T70" i="31"/>
  <c r="T66" i="31"/>
  <c r="T62" i="31"/>
  <c r="J9" i="51"/>
  <c r="G66" i="23"/>
  <c r="I10" i="23"/>
  <c r="I11" i="51"/>
  <c r="C11" i="51" s="1"/>
  <c r="C72" i="51" s="1"/>
  <c r="F70" i="23"/>
  <c r="I13" i="51"/>
  <c r="R28" i="31"/>
  <c r="Y8" i="23"/>
  <c r="I9" i="51"/>
  <c r="F66" i="23"/>
  <c r="J10" i="23"/>
  <c r="J11" i="51"/>
  <c r="D11" i="51" s="1"/>
  <c r="D72" i="51" s="1"/>
  <c r="G70" i="23"/>
  <c r="J13" i="51"/>
  <c r="S28" i="31"/>
  <c r="Z8" i="23"/>
  <c r="Q122" i="31"/>
  <c r="Q120" i="31"/>
  <c r="AX11" i="38"/>
  <c r="G79" i="23"/>
  <c r="J22" i="51"/>
  <c r="F79" i="23"/>
  <c r="I22" i="51"/>
  <c r="S123" i="31"/>
  <c r="Z21" i="23"/>
  <c r="R123" i="31"/>
  <c r="Y21" i="23"/>
  <c r="AF103" i="25"/>
  <c r="G78" i="23"/>
  <c r="J21" i="51"/>
  <c r="F78" i="23"/>
  <c r="I21" i="51"/>
  <c r="S118" i="31"/>
  <c r="Z20" i="23"/>
  <c r="R118" i="31"/>
  <c r="Y20" i="23"/>
  <c r="R83" i="39"/>
  <c r="L85" i="39"/>
  <c r="R85" i="39"/>
  <c r="AZ11" i="38"/>
  <c r="AZ15" i="38"/>
  <c r="Q18" i="28"/>
  <c r="T18" i="28" s="1"/>
  <c r="Q75" i="31"/>
  <c r="S84" i="30"/>
  <c r="S402" i="30" s="1"/>
  <c r="AF88" i="25"/>
  <c r="Q35" i="31"/>
  <c r="Q34" i="31"/>
  <c r="AZ16" i="38"/>
  <c r="AZ14" i="38"/>
  <c r="AZ12" i="38"/>
  <c r="AW20" i="38"/>
  <c r="AZ8" i="38"/>
  <c r="Z10" i="23"/>
  <c r="N10" i="15" s="1"/>
  <c r="AZ18" i="38"/>
  <c r="AZ19" i="38"/>
  <c r="AX18" i="38"/>
  <c r="AX14" i="38"/>
  <c r="AZ13" i="38"/>
  <c r="AX13" i="38"/>
  <c r="AX12" i="38"/>
  <c r="G75" i="23"/>
  <c r="J18" i="51"/>
  <c r="F75" i="23"/>
  <c r="I18" i="51"/>
  <c r="R60" i="31"/>
  <c r="Y13" i="23"/>
  <c r="S60" i="31"/>
  <c r="Z13" i="23"/>
  <c r="V169" i="31"/>
  <c r="N148" i="31"/>
  <c r="N56" i="31"/>
  <c r="Q72" i="23"/>
  <c r="Q66" i="23"/>
  <c r="Q65" i="23"/>
  <c r="Q71" i="23"/>
  <c r="Q69" i="23"/>
  <c r="Q67" i="23"/>
  <c r="Q85" i="23"/>
  <c r="Q83" i="23"/>
  <c r="Q82" i="23"/>
  <c r="Q81" i="23"/>
  <c r="Q80" i="23"/>
  <c r="Q79" i="23"/>
  <c r="Q78" i="23"/>
  <c r="Q77" i="23"/>
  <c r="Q76" i="23"/>
  <c r="Q75" i="23"/>
  <c r="Q111" i="31"/>
  <c r="Q104" i="31"/>
  <c r="Q102" i="31"/>
  <c r="Q116" i="31"/>
  <c r="Q114" i="31"/>
  <c r="Q69" i="31"/>
  <c r="Q67" i="31"/>
  <c r="Q65" i="31"/>
  <c r="Q63" i="31"/>
  <c r="AF156" i="25"/>
  <c r="AF157" i="25"/>
  <c r="N136" i="31"/>
  <c r="AF100" i="25"/>
  <c r="AF60" i="25"/>
  <c r="F68" i="23"/>
  <c r="G68" i="23"/>
  <c r="R38" i="31"/>
  <c r="Q74" i="23"/>
  <c r="Q70" i="23"/>
  <c r="AF46" i="25"/>
  <c r="Q84" i="31"/>
  <c r="Q68" i="23"/>
  <c r="Q80" i="31"/>
  <c r="Q79" i="31"/>
  <c r="N80" i="31"/>
  <c r="N78" i="31"/>
  <c r="N76" i="31"/>
  <c r="T83" i="30"/>
  <c r="Q73" i="23"/>
  <c r="BK64" i="27"/>
  <c r="AO65" i="27"/>
  <c r="AO66" i="27"/>
  <c r="AN70" i="27"/>
  <c r="AN71" i="27"/>
  <c r="AO72" i="27"/>
  <c r="AO73" i="27"/>
  <c r="AO74" i="27"/>
  <c r="AN75" i="27"/>
  <c r="AN76" i="27"/>
  <c r="AN77" i="27"/>
  <c r="AR86" i="27"/>
  <c r="AN80" i="27"/>
  <c r="AN81" i="27"/>
  <c r="AO81" i="27"/>
  <c r="AO82" i="27"/>
  <c r="AN84" i="27"/>
  <c r="Q78" i="31"/>
  <c r="Q76" i="31"/>
  <c r="AO342" i="38"/>
  <c r="BA344" i="38"/>
  <c r="BA346" i="38"/>
  <c r="BA348" i="38"/>
  <c r="BA350" i="38"/>
  <c r="BA352" i="38"/>
  <c r="BA354" i="38"/>
  <c r="AO358" i="38"/>
  <c r="K404" i="38"/>
  <c r="K408" i="38"/>
  <c r="AC408" i="38"/>
  <c r="AI409" i="38"/>
  <c r="K410" i="38"/>
  <c r="AC410" i="38"/>
  <c r="AL410" i="38"/>
  <c r="AC411" i="38"/>
  <c r="N412" i="38"/>
  <c r="AB57" i="23"/>
  <c r="AI32" i="25"/>
  <c r="AA9" i="23" s="1"/>
  <c r="O9" i="15" s="1"/>
  <c r="X10" i="16" s="1"/>
  <c r="Z10" i="16" s="1"/>
  <c r="AF13" i="25"/>
  <c r="AF11" i="25"/>
  <c r="AF9" i="25"/>
  <c r="AF51" i="25"/>
  <c r="AF56" i="25"/>
  <c r="AF97" i="25"/>
  <c r="AF99" i="25"/>
  <c r="AF121" i="25"/>
  <c r="AF123" i="25"/>
  <c r="AF146" i="25"/>
  <c r="AF149" i="25"/>
  <c r="AF154" i="25"/>
  <c r="AF158" i="25"/>
  <c r="AN65" i="27"/>
  <c r="AN66" i="27"/>
  <c r="AN67" i="27"/>
  <c r="AN68" i="27"/>
  <c r="AO71" i="27"/>
  <c r="AN72" i="27"/>
  <c r="BK72" i="27"/>
  <c r="AN73" i="27"/>
  <c r="AN74" i="27"/>
  <c r="AO75" i="27"/>
  <c r="AO76" i="27"/>
  <c r="AO77" i="27"/>
  <c r="AN79" i="27"/>
  <c r="AO80" i="27"/>
  <c r="AN82" i="27"/>
  <c r="AN83" i="27"/>
  <c r="AO83" i="27"/>
  <c r="AO84" i="27"/>
  <c r="N74" i="31"/>
  <c r="N58" i="31"/>
  <c r="N54" i="31"/>
  <c r="N52" i="31"/>
  <c r="N50" i="31"/>
  <c r="N14" i="31"/>
  <c r="T140" i="31"/>
  <c r="T96" i="31"/>
  <c r="T86" i="31"/>
  <c r="T58" i="31"/>
  <c r="T56" i="31"/>
  <c r="T52" i="31"/>
  <c r="T50" i="31"/>
  <c r="T46" i="31"/>
  <c r="T44" i="31"/>
  <c r="T40" i="31"/>
  <c r="T36" i="31"/>
  <c r="T34" i="31"/>
  <c r="T26" i="31"/>
  <c r="T22" i="31"/>
  <c r="T14" i="31"/>
  <c r="T12" i="31"/>
  <c r="T10" i="31"/>
  <c r="T8" i="31"/>
  <c r="AX17" i="38"/>
  <c r="AO371" i="38"/>
  <c r="AO375" i="38"/>
  <c r="AO379" i="38"/>
  <c r="AO381" i="38"/>
  <c r="AO383" i="38"/>
  <c r="AO385" i="38"/>
  <c r="AO387" i="38"/>
  <c r="AL397" i="38"/>
  <c r="N398" i="38"/>
  <c r="Z398" i="38"/>
  <c r="AM399" i="38"/>
  <c r="N400" i="38"/>
  <c r="E402" i="38"/>
  <c r="AL402" i="38"/>
  <c r="T403" i="38"/>
  <c r="H405" i="38"/>
  <c r="AC405" i="38"/>
  <c r="K406" i="38"/>
  <c r="AC406" i="38"/>
  <c r="AF406" i="38"/>
  <c r="AL406" i="38"/>
  <c r="AI412" i="38"/>
  <c r="N413" i="38"/>
  <c r="Q413" i="38"/>
  <c r="AF413" i="38"/>
  <c r="W414" i="38"/>
  <c r="H415" i="38"/>
  <c r="W416" i="38"/>
  <c r="K417" i="38"/>
  <c r="AI417" i="38"/>
  <c r="AO79" i="27"/>
  <c r="Q167" i="31"/>
  <c r="Q165" i="31"/>
  <c r="Q163" i="31"/>
  <c r="Q160" i="31"/>
  <c r="AO85" i="27"/>
  <c r="AN85" i="27"/>
  <c r="T37" i="30"/>
  <c r="W37" i="30" s="1"/>
  <c r="J170" i="28"/>
  <c r="AH182" i="28" s="1"/>
  <c r="AH204" i="28" s="1"/>
  <c r="T144" i="31"/>
  <c r="Q26" i="31"/>
  <c r="T94" i="31"/>
  <c r="T92" i="31"/>
  <c r="Q24" i="31"/>
  <c r="T84" i="31"/>
  <c r="AO78" i="27"/>
  <c r="AQ78" i="27"/>
  <c r="AQ86" i="27" s="1"/>
  <c r="AX19" i="38"/>
  <c r="AZ17" i="38"/>
  <c r="AX10" i="38"/>
  <c r="AZ10" i="38"/>
  <c r="T30" i="31"/>
  <c r="AX9" i="38"/>
  <c r="AX15" i="38"/>
  <c r="AI11" i="39"/>
  <c r="AF27" i="25"/>
  <c r="AF25" i="25"/>
  <c r="AF23" i="25"/>
  <c r="AF91" i="25"/>
  <c r="AF96" i="25"/>
  <c r="AF8" i="25"/>
  <c r="C6" i="23"/>
  <c r="K7" i="51" s="1"/>
  <c r="C7" i="51" s="1"/>
  <c r="C68" i="51" s="1"/>
  <c r="Q46" i="28"/>
  <c r="T46" i="28" s="1"/>
  <c r="T36" i="30"/>
  <c r="S120" i="30"/>
  <c r="W167" i="30"/>
  <c r="AI398" i="38"/>
  <c r="Z413" i="38"/>
  <c r="AI414" i="38"/>
  <c r="AF415" i="38"/>
  <c r="H416" i="38"/>
  <c r="Q416" i="38"/>
  <c r="Q417" i="38"/>
  <c r="E418" i="38"/>
  <c r="K418" i="38"/>
  <c r="W418" i="38"/>
  <c r="AC418" i="38"/>
  <c r="Q48" i="28"/>
  <c r="AF58" i="25"/>
  <c r="AF67" i="25"/>
  <c r="AF86" i="25"/>
  <c r="AO341" i="38"/>
  <c r="AO359" i="38"/>
  <c r="AO376" i="38"/>
  <c r="AO388" i="38"/>
  <c r="T399" i="38"/>
  <c r="Z400" i="38"/>
  <c r="AF403" i="38"/>
  <c r="Q405" i="38"/>
  <c r="N406" i="38"/>
  <c r="K407" i="38"/>
  <c r="Q407" i="38"/>
  <c r="T408" i="38"/>
  <c r="Z408" i="38"/>
  <c r="H409" i="38"/>
  <c r="AC415" i="38"/>
  <c r="AN416" i="38"/>
  <c r="AL416" i="38"/>
  <c r="N417" i="38"/>
  <c r="T418" i="38"/>
  <c r="AF52" i="25"/>
  <c r="AF54" i="25"/>
  <c r="AF63" i="25"/>
  <c r="AF65" i="25"/>
  <c r="AF70" i="25"/>
  <c r="AF92" i="25"/>
  <c r="AF95" i="25"/>
  <c r="AF115" i="25"/>
  <c r="AF140" i="25"/>
  <c r="T35" i="30"/>
  <c r="W35" i="30" s="1"/>
  <c r="W168" i="30"/>
  <c r="N363" i="38"/>
  <c r="Z363" i="38"/>
  <c r="AL363" i="38"/>
  <c r="AZ356" i="38"/>
  <c r="K391" i="38"/>
  <c r="W391" i="38"/>
  <c r="AI391" i="38"/>
  <c r="AO372" i="38"/>
  <c r="E398" i="38"/>
  <c r="K398" i="38"/>
  <c r="AL399" i="38"/>
  <c r="H401" i="38"/>
  <c r="N401" i="38"/>
  <c r="T401" i="38"/>
  <c r="Z401" i="38"/>
  <c r="W402" i="38"/>
  <c r="AC402" i="38"/>
  <c r="Z403" i="38"/>
  <c r="AC404" i="38"/>
  <c r="AI404" i="38"/>
  <c r="W406" i="38"/>
  <c r="AI406" i="38"/>
  <c r="T407" i="38"/>
  <c r="AF407" i="38"/>
  <c r="Q409" i="38"/>
  <c r="W409" i="38"/>
  <c r="N410" i="38"/>
  <c r="T410" i="38"/>
  <c r="K411" i="38"/>
  <c r="Q411" i="38"/>
  <c r="H413" i="38"/>
  <c r="Q47" i="28"/>
  <c r="T47" i="28" s="1"/>
  <c r="AI43" i="25"/>
  <c r="AA11" i="23" s="1"/>
  <c r="O11" i="15" s="1"/>
  <c r="X12" i="16" s="1"/>
  <c r="Z12" i="16" s="1"/>
  <c r="AE15" i="25"/>
  <c r="D6" i="23" s="1"/>
  <c r="L7" i="51" s="1"/>
  <c r="D7" i="51" s="1"/>
  <c r="AF14" i="25"/>
  <c r="AF12" i="25"/>
  <c r="AF10" i="25"/>
  <c r="AF24" i="25"/>
  <c r="AF45" i="25"/>
  <c r="AF48" i="25"/>
  <c r="AF59" i="25"/>
  <c r="AF71" i="25"/>
  <c r="AF85" i="25"/>
  <c r="AF93" i="25"/>
  <c r="AF105" i="25"/>
  <c r="AF116" i="25"/>
  <c r="AF118" i="25"/>
  <c r="AF144" i="25"/>
  <c r="AF151" i="25"/>
  <c r="W166" i="30"/>
  <c r="Y71" i="31"/>
  <c r="Q22" i="31"/>
  <c r="K363" i="38"/>
  <c r="W363" i="38"/>
  <c r="AI363" i="38"/>
  <c r="H398" i="38"/>
  <c r="AC399" i="38"/>
  <c r="AN400" i="38"/>
  <c r="K401" i="38"/>
  <c r="W401" i="38"/>
  <c r="AF402" i="38"/>
  <c r="AM404" i="38"/>
  <c r="AL404" i="38"/>
  <c r="AI408" i="38"/>
  <c r="Z409" i="38"/>
  <c r="AL409" i="38"/>
  <c r="W410" i="38"/>
  <c r="AI410" i="38"/>
  <c r="T411" i="38"/>
  <c r="AF411" i="38"/>
  <c r="W413" i="38"/>
  <c r="N414" i="38"/>
  <c r="T414" i="38"/>
  <c r="Q415" i="38"/>
  <c r="T416" i="38"/>
  <c r="AI132" i="25"/>
  <c r="AA22" i="23" s="1"/>
  <c r="O22" i="15" s="1"/>
  <c r="X23" i="16" s="1"/>
  <c r="Z23" i="16" s="1"/>
  <c r="Q140" i="31"/>
  <c r="T80" i="31"/>
  <c r="T78" i="31"/>
  <c r="T76" i="31"/>
  <c r="T74" i="31"/>
  <c r="W163" i="30"/>
  <c r="N10" i="31"/>
  <c r="T177" i="31"/>
  <c r="AF108" i="25"/>
  <c r="Q110" i="31"/>
  <c r="Q109" i="31"/>
  <c r="Q108" i="31"/>
  <c r="Q107" i="31"/>
  <c r="Q136" i="31"/>
  <c r="Q134" i="31"/>
  <c r="W81" i="23"/>
  <c r="T82" i="30"/>
  <c r="W82" i="30" s="1"/>
  <c r="S133" i="30"/>
  <c r="S409" i="30" s="1"/>
  <c r="S139" i="30"/>
  <c r="S410" i="30" s="1"/>
  <c r="S411" i="30"/>
  <c r="S413" i="30"/>
  <c r="Y123" i="31"/>
  <c r="H363" i="38"/>
  <c r="T363" i="38"/>
  <c r="AF363" i="38"/>
  <c r="AN363" i="38"/>
  <c r="AO343" i="38"/>
  <c r="BA345" i="38"/>
  <c r="BA347" i="38"/>
  <c r="BA349" i="38"/>
  <c r="BA351" i="38"/>
  <c r="BA353" i="38"/>
  <c r="BA355" i="38"/>
  <c r="AO360" i="38"/>
  <c r="H391" i="38"/>
  <c r="T391" i="38"/>
  <c r="AF391" i="38"/>
  <c r="AN391" i="38"/>
  <c r="AO373" i="38"/>
  <c r="AO378" i="38"/>
  <c r="AO380" i="38"/>
  <c r="AO389" i="38"/>
  <c r="C419" i="38"/>
  <c r="N397" i="38"/>
  <c r="S419" i="38"/>
  <c r="AD419" i="38"/>
  <c r="AJ419" i="38"/>
  <c r="AN398" i="38"/>
  <c r="Q398" i="38"/>
  <c r="AF398" i="38"/>
  <c r="AL398" i="38"/>
  <c r="Q399" i="38"/>
  <c r="W399" i="38"/>
  <c r="H400" i="38"/>
  <c r="AI400" i="38"/>
  <c r="E401" i="38"/>
  <c r="AF401" i="38"/>
  <c r="AN402" i="38"/>
  <c r="Q403" i="38"/>
  <c r="W403" i="38"/>
  <c r="AL403" i="38"/>
  <c r="E404" i="38"/>
  <c r="E405" i="38"/>
  <c r="T405" i="38"/>
  <c r="AI405" i="38"/>
  <c r="E406" i="38"/>
  <c r="T406" i="38"/>
  <c r="Z406" i="38"/>
  <c r="AM407" i="38"/>
  <c r="N407" i="38"/>
  <c r="W407" i="38"/>
  <c r="AL407" i="38"/>
  <c r="E408" i="38"/>
  <c r="E409" i="38"/>
  <c r="T409" i="38"/>
  <c r="AC409" i="38"/>
  <c r="Q410" i="38"/>
  <c r="Z410" i="38"/>
  <c r="AM411" i="38"/>
  <c r="N411" i="38"/>
  <c r="W411" i="38"/>
  <c r="AL411" i="38"/>
  <c r="E412" i="38"/>
  <c r="E413" i="38"/>
  <c r="T413" i="38"/>
  <c r="AC413" i="38"/>
  <c r="Q414" i="38"/>
  <c r="Z414" i="38"/>
  <c r="AM415" i="38"/>
  <c r="N415" i="38"/>
  <c r="W415" i="38"/>
  <c r="AL415" i="38"/>
  <c r="Z416" i="38"/>
  <c r="AF416" i="38"/>
  <c r="H417" i="38"/>
  <c r="W417" i="38"/>
  <c r="AC417" i="38"/>
  <c r="H418" i="38"/>
  <c r="N418" i="38"/>
  <c r="N161" i="31"/>
  <c r="N143" i="31"/>
  <c r="N121" i="31"/>
  <c r="N107" i="31"/>
  <c r="N75" i="31"/>
  <c r="T141" i="31"/>
  <c r="T111" i="31"/>
  <c r="AO344" i="38"/>
  <c r="AO346" i="38"/>
  <c r="AO348" i="38"/>
  <c r="AO350" i="38"/>
  <c r="AO352" i="38"/>
  <c r="AO354" i="38"/>
  <c r="AO356" i="38"/>
  <c r="AO361" i="38"/>
  <c r="AO374" i="38"/>
  <c r="AO390" i="38"/>
  <c r="G419" i="38"/>
  <c r="R419" i="38"/>
  <c r="AB419" i="38"/>
  <c r="AH419" i="38"/>
  <c r="T398" i="38"/>
  <c r="AN399" i="38"/>
  <c r="E400" i="38"/>
  <c r="AL400" i="38"/>
  <c r="AI401" i="38"/>
  <c r="E403" i="38"/>
  <c r="AN404" i="38"/>
  <c r="W405" i="38"/>
  <c r="H406" i="38"/>
  <c r="AN408" i="38"/>
  <c r="AO408" i="38" s="1"/>
  <c r="AN410" i="38"/>
  <c r="Q74" i="31"/>
  <c r="Q70" i="31"/>
  <c r="Q68" i="31"/>
  <c r="Q66" i="31"/>
  <c r="Q64" i="31"/>
  <c r="Q62" i="31"/>
  <c r="Q58" i="31"/>
  <c r="Q56" i="31"/>
  <c r="Q54" i="31"/>
  <c r="Q52" i="31"/>
  <c r="Q50" i="31"/>
  <c r="Q46" i="31"/>
  <c r="Q44" i="31"/>
  <c r="Q40" i="31"/>
  <c r="Q30" i="31"/>
  <c r="Q18" i="31"/>
  <c r="AY9" i="38"/>
  <c r="AY11" i="38"/>
  <c r="AY13" i="38"/>
  <c r="AY15" i="38"/>
  <c r="AY17" i="38"/>
  <c r="E363" i="38"/>
  <c r="Q363" i="38"/>
  <c r="AC363" i="38"/>
  <c r="K415" i="38"/>
  <c r="Z415" i="38"/>
  <c r="AI415" i="38"/>
  <c r="AM416" i="38"/>
  <c r="AI416" i="38"/>
  <c r="E417" i="38"/>
  <c r="AF417" i="38"/>
  <c r="AN418" i="38"/>
  <c r="Q418" i="38"/>
  <c r="AF418" i="38"/>
  <c r="AL418" i="38"/>
  <c r="AO377" i="38"/>
  <c r="AO384" i="38"/>
  <c r="AN397" i="38"/>
  <c r="Z397" i="38"/>
  <c r="AC398" i="38"/>
  <c r="N399" i="38"/>
  <c r="AI399" i="38"/>
  <c r="AM400" i="38"/>
  <c r="T400" i="38"/>
  <c r="AN401" i="38"/>
  <c r="Q401" i="38"/>
  <c r="Q402" i="38"/>
  <c r="Z402" i="38"/>
  <c r="AM403" i="38"/>
  <c r="N403" i="38"/>
  <c r="H404" i="38"/>
  <c r="W404" i="38"/>
  <c r="AF404" i="38"/>
  <c r="AN405" i="38"/>
  <c r="AF405" i="38"/>
  <c r="AN406" i="38"/>
  <c r="Q406" i="38"/>
  <c r="AN407" i="38"/>
  <c r="H408" i="38"/>
  <c r="W408" i="38"/>
  <c r="AF408" i="38"/>
  <c r="AN409" i="38"/>
  <c r="AN411" i="38"/>
  <c r="H412" i="38"/>
  <c r="W412" i="38"/>
  <c r="AF412" i="38"/>
  <c r="AN413" i="38"/>
  <c r="AN415" i="38"/>
  <c r="Q140" i="28"/>
  <c r="AC113" i="25"/>
  <c r="H19" i="23" s="1"/>
  <c r="AC147" i="25"/>
  <c r="H24" i="23" s="1"/>
  <c r="N167" i="31"/>
  <c r="N165" i="31"/>
  <c r="N163" i="31"/>
  <c r="N157" i="31"/>
  <c r="N155" i="31"/>
  <c r="N153" i="31"/>
  <c r="N149" i="31"/>
  <c r="N145" i="31"/>
  <c r="N141" i="31"/>
  <c r="N139" i="31"/>
  <c r="N135" i="31"/>
  <c r="N133" i="31"/>
  <c r="N129" i="31"/>
  <c r="N127" i="31"/>
  <c r="N125" i="31"/>
  <c r="N117" i="31"/>
  <c r="N115" i="31"/>
  <c r="N111" i="31"/>
  <c r="N109" i="31"/>
  <c r="N103" i="31"/>
  <c r="N81" i="31"/>
  <c r="N79" i="31"/>
  <c r="N77" i="31"/>
  <c r="N73" i="31"/>
  <c r="N69" i="31"/>
  <c r="N67" i="31"/>
  <c r="N65" i="31"/>
  <c r="N63" i="31"/>
  <c r="N59" i="31"/>
  <c r="N57" i="31"/>
  <c r="N55" i="31"/>
  <c r="N53" i="31"/>
  <c r="N51" i="31"/>
  <c r="N47" i="31"/>
  <c r="N45" i="31"/>
  <c r="N41" i="31"/>
  <c r="N37" i="31"/>
  <c r="N35" i="31"/>
  <c r="N31" i="31"/>
  <c r="N27" i="31"/>
  <c r="N25" i="31"/>
  <c r="N23" i="31"/>
  <c r="N13" i="31"/>
  <c r="N11" i="31"/>
  <c r="N9" i="31"/>
  <c r="T167" i="31"/>
  <c r="T165" i="31"/>
  <c r="T163" i="31"/>
  <c r="T161" i="31"/>
  <c r="T157" i="31"/>
  <c r="T155" i="31"/>
  <c r="T153" i="31"/>
  <c r="T149" i="31"/>
  <c r="T145" i="31"/>
  <c r="T143" i="31"/>
  <c r="T139" i="31"/>
  <c r="T135" i="31"/>
  <c r="T133" i="31"/>
  <c r="T129" i="31"/>
  <c r="T127" i="31"/>
  <c r="T125" i="31"/>
  <c r="T121" i="31"/>
  <c r="T117" i="31"/>
  <c r="T115" i="31"/>
  <c r="T109" i="31"/>
  <c r="T107" i="31"/>
  <c r="T103" i="31"/>
  <c r="T99" i="31"/>
  <c r="T97" i="31"/>
  <c r="T95" i="31"/>
  <c r="T93" i="31"/>
  <c r="T91" i="31"/>
  <c r="T87" i="31"/>
  <c r="T85" i="31"/>
  <c r="T81" i="31"/>
  <c r="T79" i="31"/>
  <c r="T77" i="31"/>
  <c r="T75" i="31"/>
  <c r="T73" i="31"/>
  <c r="T69" i="31"/>
  <c r="T67" i="31"/>
  <c r="T65" i="31"/>
  <c r="T63" i="31"/>
  <c r="T59" i="31"/>
  <c r="T57" i="31"/>
  <c r="T55" i="31"/>
  <c r="T53" i="31"/>
  <c r="T51" i="31"/>
  <c r="T47" i="31"/>
  <c r="T45" i="31"/>
  <c r="T41" i="31"/>
  <c r="T37" i="31"/>
  <c r="T35" i="31"/>
  <c r="T31" i="31"/>
  <c r="T27" i="31"/>
  <c r="T25" i="31"/>
  <c r="T23" i="31"/>
  <c r="T19" i="31"/>
  <c r="T17" i="31"/>
  <c r="L168" i="31"/>
  <c r="N177" i="31"/>
  <c r="N166" i="31"/>
  <c r="N164" i="31"/>
  <c r="N162" i="31"/>
  <c r="N156" i="31"/>
  <c r="N154" i="31"/>
  <c r="N150" i="31"/>
  <c r="N144" i="31"/>
  <c r="N142" i="31"/>
  <c r="N140" i="31"/>
  <c r="N134" i="31"/>
  <c r="N130" i="31"/>
  <c r="N128" i="31"/>
  <c r="N126" i="31"/>
  <c r="N122" i="31"/>
  <c r="N120" i="31"/>
  <c r="N116" i="31"/>
  <c r="N110" i="31"/>
  <c r="N108" i="31"/>
  <c r="N104" i="31"/>
  <c r="N102" i="31"/>
  <c r="N98" i="31"/>
  <c r="N96" i="31"/>
  <c r="N94" i="31"/>
  <c r="N92" i="31"/>
  <c r="N90" i="31"/>
  <c r="N70" i="31"/>
  <c r="N68" i="31"/>
  <c r="N66" i="31"/>
  <c r="N64" i="31"/>
  <c r="N62" i="31"/>
  <c r="N46" i="31"/>
  <c r="N44" i="31"/>
  <c r="N40" i="31"/>
  <c r="N36" i="31"/>
  <c r="N34" i="31"/>
  <c r="N30" i="31"/>
  <c r="N26" i="31"/>
  <c r="N24" i="31"/>
  <c r="N22" i="31"/>
  <c r="N18" i="31"/>
  <c r="N12" i="31"/>
  <c r="N8" i="31"/>
  <c r="T166" i="31"/>
  <c r="T164" i="31"/>
  <c r="T162" i="31"/>
  <c r="T160" i="31"/>
  <c r="T150" i="31"/>
  <c r="T148" i="31"/>
  <c r="T136" i="31"/>
  <c r="T134" i="31"/>
  <c r="T122" i="31"/>
  <c r="T120" i="31"/>
  <c r="T116" i="31"/>
  <c r="T110" i="31"/>
  <c r="T108" i="31"/>
  <c r="AI28" i="25"/>
  <c r="AA8" i="23" s="1"/>
  <c r="O8" i="15" s="1"/>
  <c r="X9" i="16" s="1"/>
  <c r="AI61" i="25"/>
  <c r="AA13" i="23" s="1"/>
  <c r="O13" i="15" s="1"/>
  <c r="X14" i="16" s="1"/>
  <c r="Z14" i="16" s="1"/>
  <c r="AI101" i="25"/>
  <c r="AA17" i="23" s="1"/>
  <c r="O17" i="15" s="1"/>
  <c r="X18" i="16" s="1"/>
  <c r="Z18" i="16" s="1"/>
  <c r="AJ12" i="39"/>
  <c r="F79" i="39"/>
  <c r="F85" i="39"/>
  <c r="Q146" i="28"/>
  <c r="T146" i="28" s="1"/>
  <c r="Q144" i="28"/>
  <c r="T144" i="28" s="1"/>
  <c r="Q142" i="28"/>
  <c r="T142" i="28" s="1"/>
  <c r="Q141" i="28"/>
  <c r="AX8" i="38"/>
  <c r="AY8" i="38"/>
  <c r="AY12" i="38"/>
  <c r="AY14" i="38"/>
  <c r="AY18" i="38"/>
  <c r="AF31" i="25"/>
  <c r="N19" i="31"/>
  <c r="N17" i="31"/>
  <c r="T13" i="31"/>
  <c r="T11" i="31"/>
  <c r="T9" i="31"/>
  <c r="Z7" i="16"/>
  <c r="AR28" i="27"/>
  <c r="P28" i="31"/>
  <c r="AO28" i="27"/>
  <c r="O131" i="31"/>
  <c r="P137" i="31"/>
  <c r="P158" i="31"/>
  <c r="P168" i="31"/>
  <c r="AN28" i="27"/>
  <c r="AN64" i="27"/>
  <c r="AQ28" i="27"/>
  <c r="AW86" i="27"/>
  <c r="AW28" i="27"/>
  <c r="P60" i="31"/>
  <c r="AA73" i="30"/>
  <c r="AA84" i="30"/>
  <c r="P88" i="31"/>
  <c r="P123" i="31"/>
  <c r="P131" i="31"/>
  <c r="AA139" i="30"/>
  <c r="Z148" i="30"/>
  <c r="AA160" i="30"/>
  <c r="AA170" i="30"/>
  <c r="AA169" i="27"/>
  <c r="AA21" i="30"/>
  <c r="AU86" i="27"/>
  <c r="AU28" i="27"/>
  <c r="AX86" i="27"/>
  <c r="AX28" i="27"/>
  <c r="O60" i="31"/>
  <c r="Z73" i="30"/>
  <c r="V73" i="30" s="1"/>
  <c r="P100" i="31"/>
  <c r="AA125" i="30"/>
  <c r="AA133" i="30"/>
  <c r="AA148" i="30"/>
  <c r="AP85" i="27"/>
  <c r="AP86" i="27" s="1"/>
  <c r="AP28" i="27"/>
  <c r="AT86" i="27"/>
  <c r="AT28" i="27"/>
  <c r="Y73" i="30"/>
  <c r="Y139" i="30"/>
  <c r="AY16" i="27"/>
  <c r="AH27" i="16"/>
  <c r="AH23" i="16"/>
  <c r="AH19" i="16"/>
  <c r="AH15" i="16"/>
  <c r="AH11" i="16"/>
  <c r="AH7" i="16"/>
  <c r="AH26" i="16"/>
  <c r="AH22" i="16"/>
  <c r="AH18" i="16"/>
  <c r="AH14" i="16"/>
  <c r="AH10" i="16"/>
  <c r="AH25" i="16"/>
  <c r="AH21" i="16"/>
  <c r="AH17" i="16"/>
  <c r="AH13" i="16"/>
  <c r="AH9" i="16"/>
  <c r="AH28" i="16"/>
  <c r="AH24" i="16"/>
  <c r="AH20" i="16"/>
  <c r="AH16" i="16"/>
  <c r="AH12" i="16"/>
  <c r="AH8" i="16"/>
  <c r="AI42" i="22"/>
  <c r="AI39" i="22"/>
  <c r="AI41" i="22"/>
  <c r="AI38" i="22"/>
  <c r="AI36" i="22"/>
  <c r="AI34" i="22"/>
  <c r="AI40" i="22"/>
  <c r="AI35" i="22"/>
  <c r="AI37" i="22"/>
  <c r="AI28" i="22"/>
  <c r="AI21" i="22"/>
  <c r="AI25" i="22"/>
  <c r="AI24" i="22"/>
  <c r="AI20" i="22"/>
  <c r="AI23" i="22"/>
  <c r="AI27" i="22"/>
  <c r="AI22" i="22"/>
  <c r="AI26" i="22"/>
  <c r="AI14" i="22"/>
  <c r="AI7" i="22"/>
  <c r="AI11" i="22"/>
  <c r="AI10" i="22"/>
  <c r="AI6" i="22"/>
  <c r="AI9" i="22"/>
  <c r="AI13" i="22"/>
  <c r="AI8" i="22"/>
  <c r="AI12" i="22"/>
  <c r="AI29" i="21"/>
  <c r="AI23" i="21"/>
  <c r="AI27" i="21"/>
  <c r="AI28" i="21"/>
  <c r="AI22" i="21"/>
  <c r="AI26" i="21"/>
  <c r="AI25" i="21"/>
  <c r="AI21" i="21"/>
  <c r="AI24" i="21"/>
  <c r="AH45" i="21"/>
  <c r="AI9" i="21"/>
  <c r="AI5" i="21"/>
  <c r="AI7" i="21"/>
  <c r="AI11" i="21"/>
  <c r="AI10" i="21"/>
  <c r="AI8" i="21"/>
  <c r="AI12" i="21"/>
  <c r="AI6" i="21"/>
  <c r="AI13" i="21"/>
  <c r="D15" i="32"/>
  <c r="H15" i="32"/>
  <c r="I15" i="32"/>
  <c r="AI13" i="39"/>
  <c r="AN26" i="16"/>
  <c r="AN22" i="16"/>
  <c r="AN18" i="16"/>
  <c r="AN14" i="16"/>
  <c r="AN10" i="16"/>
  <c r="AN27" i="16"/>
  <c r="AN23" i="16"/>
  <c r="AN11" i="16"/>
  <c r="AN25" i="16"/>
  <c r="AN21" i="16"/>
  <c r="AN17" i="16"/>
  <c r="AN9" i="16"/>
  <c r="Y42" i="31"/>
  <c r="Q8" i="31"/>
  <c r="Y82" i="31"/>
  <c r="Y100" i="31"/>
  <c r="Y118" i="31"/>
  <c r="Y137" i="31"/>
  <c r="Y88" i="31"/>
  <c r="Y105" i="31"/>
  <c r="Y112" i="31"/>
  <c r="Y146" i="31"/>
  <c r="Y158" i="31"/>
  <c r="Y168" i="31"/>
  <c r="Y15" i="31"/>
  <c r="Y28" i="31"/>
  <c r="Y32" i="31"/>
  <c r="Y48" i="31"/>
  <c r="Y151" i="31"/>
  <c r="Y20" i="31"/>
  <c r="Y38" i="31"/>
  <c r="Y60" i="31"/>
  <c r="Y131" i="31"/>
  <c r="AH10" i="39"/>
  <c r="AE12" i="39"/>
  <c r="AH12" i="39"/>
  <c r="R64" i="39"/>
  <c r="O73" i="39"/>
  <c r="AJ13" i="39"/>
  <c r="AH13" i="39"/>
  <c r="O66" i="39"/>
  <c r="AF14" i="39"/>
  <c r="AE11" i="39"/>
  <c r="I79" i="39"/>
  <c r="R80" i="39"/>
  <c r="AE13" i="39"/>
  <c r="AI12" i="39"/>
  <c r="AS16" i="27"/>
  <c r="AV74" i="27"/>
  <c r="AV86" i="27" s="1"/>
  <c r="AV28" i="27"/>
  <c r="AS67" i="25"/>
  <c r="M38" i="31"/>
  <c r="AX66" i="25"/>
  <c r="AX87" i="25" s="1"/>
  <c r="V38" i="28"/>
  <c r="M48" i="31"/>
  <c r="AS13" i="16"/>
  <c r="L131" i="31"/>
  <c r="L137" i="31"/>
  <c r="M146" i="31"/>
  <c r="M123" i="31"/>
  <c r="AI20" i="25"/>
  <c r="AA7" i="23" s="1"/>
  <c r="O7" i="15" s="1"/>
  <c r="X8" i="16" s="1"/>
  <c r="Z8" i="16" s="1"/>
  <c r="AI83" i="25"/>
  <c r="AA15" i="23" s="1"/>
  <c r="O15" i="15" s="1"/>
  <c r="X16" i="16" s="1"/>
  <c r="Z16" i="16" s="1"/>
  <c r="AI138" i="25"/>
  <c r="AA23" i="23" s="1"/>
  <c r="O23" i="15" s="1"/>
  <c r="X24" i="16" s="1"/>
  <c r="Z24" i="16" s="1"/>
  <c r="AI147" i="25"/>
  <c r="AA24" i="23" s="1"/>
  <c r="O24" i="15" s="1"/>
  <c r="X25" i="16" s="1"/>
  <c r="Z25" i="16" s="1"/>
  <c r="AE20" i="25"/>
  <c r="D7" i="23" s="1"/>
  <c r="L8" i="51" s="1"/>
  <c r="AE113" i="25"/>
  <c r="D19" i="23" s="1"/>
  <c r="L20" i="51" s="1"/>
  <c r="V147" i="28"/>
  <c r="AN66" i="25"/>
  <c r="AN87" i="25" s="1"/>
  <c r="AN29" i="25"/>
  <c r="AQ66" i="25"/>
  <c r="AQ87" i="25" s="1"/>
  <c r="M32" i="31"/>
  <c r="X40" i="28"/>
  <c r="V106" i="28"/>
  <c r="L112" i="31"/>
  <c r="L118" i="31"/>
  <c r="M131" i="31"/>
  <c r="M137" i="31"/>
  <c r="V159" i="28"/>
  <c r="R159" i="28" s="1"/>
  <c r="AI124" i="25"/>
  <c r="AA21" i="23" s="1"/>
  <c r="O21" i="15" s="1"/>
  <c r="X22" i="16" s="1"/>
  <c r="Z22" i="16" s="1"/>
  <c r="AC83" i="25"/>
  <c r="H15" i="23" s="1"/>
  <c r="AC138" i="25"/>
  <c r="H23" i="23" s="1"/>
  <c r="V28" i="28"/>
  <c r="W72" i="28"/>
  <c r="M151" i="31"/>
  <c r="L123" i="31"/>
  <c r="AW66" i="25"/>
  <c r="L32" i="31"/>
  <c r="V72" i="28"/>
  <c r="R72" i="28" s="1"/>
  <c r="M100" i="31"/>
  <c r="AS18" i="16"/>
  <c r="M105" i="31"/>
  <c r="M112" i="31"/>
  <c r="M118" i="31"/>
  <c r="L151" i="31"/>
  <c r="M158" i="31"/>
  <c r="AI72" i="25"/>
  <c r="AA14" i="23" s="1"/>
  <c r="O14" i="15" s="1"/>
  <c r="X15" i="16" s="1"/>
  <c r="Z15" i="16" s="1"/>
  <c r="AI106" i="25"/>
  <c r="AA18" i="23" s="1"/>
  <c r="O18" i="15" s="1"/>
  <c r="X19" i="16" s="1"/>
  <c r="Z19" i="16" s="1"/>
  <c r="AI119" i="25"/>
  <c r="AA20" i="23" s="1"/>
  <c r="O20" i="15" s="1"/>
  <c r="X21" i="16" s="1"/>
  <c r="Z21" i="16" s="1"/>
  <c r="AI169" i="25"/>
  <c r="AA27" i="23" s="1"/>
  <c r="O27" i="15" s="1"/>
  <c r="X28" i="16" s="1"/>
  <c r="Z28" i="16" s="1"/>
  <c r="AI113" i="25"/>
  <c r="AA19" i="23" s="1"/>
  <c r="O19" i="15" s="1"/>
  <c r="X20" i="16" s="1"/>
  <c r="Z20" i="16" s="1"/>
  <c r="AI159" i="25"/>
  <c r="AA26" i="23" s="1"/>
  <c r="O26" i="15" s="1"/>
  <c r="X27" i="16" s="1"/>
  <c r="Z27" i="16" s="1"/>
  <c r="AC49" i="25"/>
  <c r="H12" i="23" s="1"/>
  <c r="AC124" i="25"/>
  <c r="H21" i="23" s="1"/>
  <c r="AC169" i="25"/>
  <c r="H27" i="23" s="1"/>
  <c r="AF168" i="25"/>
  <c r="AF167" i="25"/>
  <c r="AF166" i="25"/>
  <c r="N99" i="31"/>
  <c r="N97" i="31"/>
  <c r="N95" i="31"/>
  <c r="N93" i="31"/>
  <c r="N91" i="31"/>
  <c r="Q17" i="28"/>
  <c r="AC101" i="25"/>
  <c r="H17" i="23" s="1"/>
  <c r="R75" i="39"/>
  <c r="O100" i="31"/>
  <c r="AE101" i="25"/>
  <c r="D17" i="23" s="1"/>
  <c r="L18" i="51" s="1"/>
  <c r="V101" i="28"/>
  <c r="Q177" i="31"/>
  <c r="O32" i="28"/>
  <c r="P28" i="28"/>
  <c r="Q22" i="28"/>
  <c r="T22" i="28" s="1"/>
  <c r="O28" i="28"/>
  <c r="R21" i="30"/>
  <c r="R394" i="30" s="1"/>
  <c r="R120" i="30"/>
  <c r="W27" i="30"/>
  <c r="W25" i="30"/>
  <c r="S399" i="30"/>
  <c r="S21" i="30"/>
  <c r="S394" i="30" s="1"/>
  <c r="S170" i="30"/>
  <c r="S414" i="30" s="1"/>
  <c r="U152" i="30"/>
  <c r="U138" i="30"/>
  <c r="V135" i="30"/>
  <c r="V130" i="30"/>
  <c r="U129" i="30"/>
  <c r="V106" i="30"/>
  <c r="U105" i="30"/>
  <c r="V101" i="30"/>
  <c r="U100" i="30"/>
  <c r="W98" i="30"/>
  <c r="V97" i="30"/>
  <c r="U96" i="30"/>
  <c r="W94" i="30"/>
  <c r="V93" i="30"/>
  <c r="U92" i="30"/>
  <c r="W89" i="30"/>
  <c r="V88" i="30"/>
  <c r="U87" i="30"/>
  <c r="V61" i="30"/>
  <c r="U60" i="30"/>
  <c r="W58" i="30"/>
  <c r="V57" i="30"/>
  <c r="U56" i="30"/>
  <c r="W54" i="30"/>
  <c r="V53" i="30"/>
  <c r="U52" i="30"/>
  <c r="U41" i="30"/>
  <c r="V37" i="30"/>
  <c r="U36" i="30"/>
  <c r="V27" i="30"/>
  <c r="U26" i="30"/>
  <c r="V23" i="30"/>
  <c r="W19" i="30"/>
  <c r="V18" i="30"/>
  <c r="V152" i="30"/>
  <c r="U151" i="30"/>
  <c r="V138" i="30"/>
  <c r="U137" i="30"/>
  <c r="W135" i="30"/>
  <c r="U132" i="30"/>
  <c r="V129" i="30"/>
  <c r="U128" i="30"/>
  <c r="U109" i="30"/>
  <c r="V105" i="30"/>
  <c r="U104" i="30"/>
  <c r="W101" i="30"/>
  <c r="V100" i="30"/>
  <c r="U99" i="30"/>
  <c r="W97" i="30"/>
  <c r="V96" i="30"/>
  <c r="U95" i="30"/>
  <c r="W93" i="30"/>
  <c r="V92" i="30"/>
  <c r="W88" i="30"/>
  <c r="V87" i="30"/>
  <c r="U86" i="30"/>
  <c r="W61" i="30"/>
  <c r="V60" i="30"/>
  <c r="U59" i="30"/>
  <c r="W57" i="30"/>
  <c r="V56" i="30"/>
  <c r="U55" i="30"/>
  <c r="W53" i="30"/>
  <c r="V52" i="30"/>
  <c r="V41" i="30"/>
  <c r="V36" i="30"/>
  <c r="U35" i="30"/>
  <c r="V26" i="30"/>
  <c r="U25" i="30"/>
  <c r="U20" i="30"/>
  <c r="V151" i="30"/>
  <c r="U150" i="30"/>
  <c r="V137" i="30"/>
  <c r="U136" i="30"/>
  <c r="V132" i="30"/>
  <c r="U131" i="30"/>
  <c r="V128" i="30"/>
  <c r="U127" i="30"/>
  <c r="W105" i="30"/>
  <c r="V104" i="30"/>
  <c r="W100" i="30"/>
  <c r="V99" i="30"/>
  <c r="U98" i="30"/>
  <c r="W96" i="30"/>
  <c r="V95" i="30"/>
  <c r="U94" i="30"/>
  <c r="W92" i="30"/>
  <c r="U89" i="30"/>
  <c r="W87" i="30"/>
  <c r="V86" i="30"/>
  <c r="W60" i="30"/>
  <c r="V59" i="30"/>
  <c r="U58" i="30"/>
  <c r="W56" i="30"/>
  <c r="V55" i="30"/>
  <c r="U54" i="30"/>
  <c r="W52" i="30"/>
  <c r="U38" i="30"/>
  <c r="V35" i="30"/>
  <c r="U28" i="30"/>
  <c r="V25" i="30"/>
  <c r="U24" i="30"/>
  <c r="V20" i="30"/>
  <c r="U19" i="30"/>
  <c r="V150" i="30"/>
  <c r="V136" i="30"/>
  <c r="U135" i="30"/>
  <c r="V131" i="30"/>
  <c r="U130" i="30"/>
  <c r="V127" i="30"/>
  <c r="U106" i="30"/>
  <c r="W104" i="30"/>
  <c r="U101" i="30"/>
  <c r="W99" i="30"/>
  <c r="V98" i="30"/>
  <c r="U97" i="30"/>
  <c r="W95" i="30"/>
  <c r="V94" i="30"/>
  <c r="U93" i="30"/>
  <c r="V89" i="30"/>
  <c r="U88" i="30"/>
  <c r="W86" i="30"/>
  <c r="U61" i="30"/>
  <c r="W59" i="30"/>
  <c r="V58" i="30"/>
  <c r="U57" i="30"/>
  <c r="W55" i="30"/>
  <c r="V54" i="30"/>
  <c r="U53" i="30"/>
  <c r="V38" i="30"/>
  <c r="U37" i="30"/>
  <c r="V28" i="30"/>
  <c r="U27" i="30"/>
  <c r="V24" i="30"/>
  <c r="U23" i="30"/>
  <c r="V19" i="30"/>
  <c r="U18" i="30"/>
  <c r="AN55" i="38"/>
  <c r="AQ56" i="38" s="1"/>
  <c r="AL55" i="38"/>
  <c r="M168" i="31"/>
  <c r="N160" i="31"/>
  <c r="T104" i="31"/>
  <c r="T102" i="31"/>
  <c r="Q117" i="31"/>
  <c r="Q115" i="31"/>
  <c r="W32" i="30"/>
  <c r="H17" i="15"/>
  <c r="O18" i="16" s="1"/>
  <c r="F17" i="15"/>
  <c r="W31" i="30"/>
  <c r="U169" i="30"/>
  <c r="V166" i="30"/>
  <c r="U165" i="30"/>
  <c r="V162" i="30"/>
  <c r="V169" i="30"/>
  <c r="U168" i="30"/>
  <c r="V165" i="30"/>
  <c r="U164" i="30"/>
  <c r="W162" i="30"/>
  <c r="W169" i="30"/>
  <c r="V168" i="30"/>
  <c r="U167" i="30"/>
  <c r="W165" i="30"/>
  <c r="V164" i="30"/>
  <c r="U163" i="30"/>
  <c r="V167" i="30"/>
  <c r="U166" i="30"/>
  <c r="W164" i="30"/>
  <c r="V163" i="30"/>
  <c r="U162" i="30"/>
  <c r="AE169" i="25"/>
  <c r="D27" i="23" s="1"/>
  <c r="L28" i="51" s="1"/>
  <c r="AF162" i="25"/>
  <c r="H27" i="15"/>
  <c r="O28" i="16" s="1"/>
  <c r="N85" i="23"/>
  <c r="F27" i="15"/>
  <c r="AU19" i="38"/>
  <c r="AY19" i="38"/>
  <c r="AU18" i="38"/>
  <c r="AU17" i="38"/>
  <c r="AU15" i="38"/>
  <c r="AU14" i="38"/>
  <c r="AU13" i="38"/>
  <c r="AU12" i="38"/>
  <c r="AU11" i="38"/>
  <c r="AU10" i="38"/>
  <c r="AY10" i="38"/>
  <c r="AU9" i="38"/>
  <c r="AS20" i="38"/>
  <c r="AN19" i="16"/>
  <c r="AN15" i="16"/>
  <c r="AN28" i="16"/>
  <c r="AN24" i="16"/>
  <c r="AN20" i="16"/>
  <c r="AN16" i="16"/>
  <c r="AN12" i="16"/>
  <c r="AN8" i="16"/>
  <c r="AN7" i="16"/>
  <c r="AN13" i="16"/>
  <c r="AU8" i="38"/>
  <c r="AU16" i="38"/>
  <c r="W113" i="30"/>
  <c r="W109" i="30"/>
  <c r="W112" i="30"/>
  <c r="V111" i="30"/>
  <c r="U110" i="30"/>
  <c r="U113" i="30"/>
  <c r="W111" i="30"/>
  <c r="V110" i="30"/>
  <c r="V113" i="30"/>
  <c r="U112" i="30"/>
  <c r="W110" i="30"/>
  <c r="V109" i="30"/>
  <c r="W77" i="23"/>
  <c r="H19" i="15"/>
  <c r="O20" i="16" s="1"/>
  <c r="N77" i="23"/>
  <c r="F19" i="15"/>
  <c r="AT20" i="38"/>
  <c r="W123" i="30"/>
  <c r="V122" i="30"/>
  <c r="U124" i="30"/>
  <c r="V124" i="30"/>
  <c r="U123" i="30"/>
  <c r="W124" i="30"/>
  <c r="V123" i="30"/>
  <c r="U122" i="30"/>
  <c r="AE124" i="25"/>
  <c r="D21" i="23" s="1"/>
  <c r="L22" i="51" s="1"/>
  <c r="H21" i="15"/>
  <c r="O22" i="16" s="1"/>
  <c r="N79" i="23"/>
  <c r="F21" i="15"/>
  <c r="W146" i="30"/>
  <c r="V145" i="30"/>
  <c r="U144" i="30"/>
  <c r="W142" i="30"/>
  <c r="V141" i="30"/>
  <c r="U147" i="30"/>
  <c r="W145" i="30"/>
  <c r="V144" i="30"/>
  <c r="U143" i="30"/>
  <c r="W141" i="30"/>
  <c r="V147" i="30"/>
  <c r="U146" i="30"/>
  <c r="W144" i="30"/>
  <c r="V143" i="30"/>
  <c r="U142" i="30"/>
  <c r="W147" i="30"/>
  <c r="V146" i="30"/>
  <c r="U145" i="30"/>
  <c r="W143" i="30"/>
  <c r="V142" i="30"/>
  <c r="U141" i="30"/>
  <c r="AE147" i="25"/>
  <c r="D24" i="23" s="1"/>
  <c r="L25" i="51" s="1"/>
  <c r="D25" i="51" s="1"/>
  <c r="H24" i="15"/>
  <c r="O25" i="16" s="1"/>
  <c r="N82" i="23"/>
  <c r="F24" i="15"/>
  <c r="H82" i="23"/>
  <c r="C169" i="27"/>
  <c r="B399" i="40" s="1"/>
  <c r="W67" i="23"/>
  <c r="N67" i="23"/>
  <c r="H9" i="15"/>
  <c r="O10" i="16" s="1"/>
  <c r="V83" i="30"/>
  <c r="U82" i="30"/>
  <c r="W80" i="30"/>
  <c r="V79" i="30"/>
  <c r="U78" i="30"/>
  <c r="V75" i="30"/>
  <c r="W83" i="30"/>
  <c r="V82" i="30"/>
  <c r="U81" i="30"/>
  <c r="W79" i="30"/>
  <c r="V78" i="30"/>
  <c r="U77" i="30"/>
  <c r="V81" i="30"/>
  <c r="U80" i="30"/>
  <c r="V77" i="30"/>
  <c r="U76" i="30"/>
  <c r="U83" i="30"/>
  <c r="V80" i="30"/>
  <c r="U79" i="30"/>
  <c r="V76" i="30"/>
  <c r="U75" i="30"/>
  <c r="AE83" i="25"/>
  <c r="D15" i="23" s="1"/>
  <c r="L16" i="51" s="1"/>
  <c r="D16" i="51" s="1"/>
  <c r="W73" i="23"/>
  <c r="H15" i="15"/>
  <c r="O16" i="16" s="1"/>
  <c r="N73" i="23"/>
  <c r="F15" i="15"/>
  <c r="H73" i="23"/>
  <c r="W49" i="30"/>
  <c r="V48" i="30"/>
  <c r="U47" i="30"/>
  <c r="W48" i="30"/>
  <c r="V47" i="30"/>
  <c r="U46" i="30"/>
  <c r="U49" i="30"/>
  <c r="V46" i="30"/>
  <c r="V49" i="30"/>
  <c r="U48" i="30"/>
  <c r="W46" i="30"/>
  <c r="O49" i="28"/>
  <c r="AI49" i="25"/>
  <c r="AA12" i="23" s="1"/>
  <c r="O12" i="15" s="1"/>
  <c r="X13" i="16" s="1"/>
  <c r="Z13" i="16" s="1"/>
  <c r="W70" i="23"/>
  <c r="H12" i="15"/>
  <c r="O13" i="16" s="1"/>
  <c r="N70" i="23"/>
  <c r="F12" i="15"/>
  <c r="U9" i="30"/>
  <c r="V9" i="30"/>
  <c r="Y15" i="30"/>
  <c r="U15" i="30" s="1"/>
  <c r="Z12" i="30"/>
  <c r="V12" i="30" s="1"/>
  <c r="Y11" i="30"/>
  <c r="U11" i="30" s="1"/>
  <c r="P14" i="31"/>
  <c r="P12" i="31"/>
  <c r="P10" i="31"/>
  <c r="Z16" i="30"/>
  <c r="V16" i="30" s="1"/>
  <c r="Z15" i="30"/>
  <c r="V15" i="30" s="1"/>
  <c r="Y14" i="30"/>
  <c r="U14" i="30" s="1"/>
  <c r="Z11" i="30"/>
  <c r="V11" i="30" s="1"/>
  <c r="Y10" i="30"/>
  <c r="U10" i="30" s="1"/>
  <c r="O13" i="31"/>
  <c r="O11" i="31"/>
  <c r="O9" i="31"/>
  <c r="Z14" i="30"/>
  <c r="V14" i="30" s="1"/>
  <c r="Y13" i="30"/>
  <c r="U13" i="30" s="1"/>
  <c r="Z10" i="30"/>
  <c r="V10" i="30" s="1"/>
  <c r="P13" i="31"/>
  <c r="P11" i="31"/>
  <c r="P9" i="31"/>
  <c r="Z13" i="30"/>
  <c r="V13" i="30" s="1"/>
  <c r="Y12" i="30"/>
  <c r="U12" i="30" s="1"/>
  <c r="O14" i="31"/>
  <c r="O12" i="31"/>
  <c r="O10" i="31"/>
  <c r="U72" i="30"/>
  <c r="W70" i="30"/>
  <c r="V69" i="30"/>
  <c r="U68" i="30"/>
  <c r="W66" i="30"/>
  <c r="V65" i="30"/>
  <c r="U64" i="30"/>
  <c r="V72" i="30"/>
  <c r="U71" i="30"/>
  <c r="W69" i="30"/>
  <c r="V68" i="30"/>
  <c r="U67" i="30"/>
  <c r="W65" i="30"/>
  <c r="V64" i="30"/>
  <c r="W72" i="30"/>
  <c r="V71" i="30"/>
  <c r="U70" i="30"/>
  <c r="W68" i="30"/>
  <c r="V67" i="30"/>
  <c r="U66" i="30"/>
  <c r="W64" i="30"/>
  <c r="W71" i="30"/>
  <c r="V70" i="30"/>
  <c r="U69" i="30"/>
  <c r="W67" i="30"/>
  <c r="V66" i="30"/>
  <c r="U65" i="30"/>
  <c r="W118" i="30"/>
  <c r="U119" i="30"/>
  <c r="W117" i="30"/>
  <c r="V116" i="30"/>
  <c r="V119" i="30"/>
  <c r="U118" i="30"/>
  <c r="W119" i="30"/>
  <c r="V118" i="30"/>
  <c r="U117" i="30"/>
  <c r="V117" i="30"/>
  <c r="U116" i="30"/>
  <c r="E150" i="35"/>
  <c r="W159" i="30"/>
  <c r="V158" i="30"/>
  <c r="U157" i="30"/>
  <c r="W155" i="30"/>
  <c r="V157" i="30"/>
  <c r="U156" i="30"/>
  <c r="U159" i="30"/>
  <c r="W157" i="30"/>
  <c r="V156" i="30"/>
  <c r="U155" i="30"/>
  <c r="V159" i="30"/>
  <c r="U158" i="30"/>
  <c r="W156" i="30"/>
  <c r="V155" i="30"/>
  <c r="F9" i="15"/>
  <c r="AE159" i="25"/>
  <c r="D26" i="23" s="1"/>
  <c r="L27" i="51" s="1"/>
  <c r="H26" i="15"/>
  <c r="O27" i="16" s="1"/>
  <c r="F26" i="15"/>
  <c r="AA80" i="23"/>
  <c r="N80" i="23"/>
  <c r="F22" i="15"/>
  <c r="E22" i="15"/>
  <c r="I23" i="16" s="1"/>
  <c r="R23" i="16" s="1"/>
  <c r="C22" i="15"/>
  <c r="AE72" i="25"/>
  <c r="D14" i="23" s="1"/>
  <c r="L15" i="51" s="1"/>
  <c r="H14" i="15"/>
  <c r="O15" i="16" s="1"/>
  <c r="F14" i="15"/>
  <c r="H69" i="23"/>
  <c r="N72" i="23"/>
  <c r="W85" i="23"/>
  <c r="W80" i="23"/>
  <c r="W72" i="23"/>
  <c r="H80" i="23"/>
  <c r="N75" i="23"/>
  <c r="N71" i="23"/>
  <c r="W79" i="23"/>
  <c r="W75" i="23"/>
  <c r="W69" i="23"/>
  <c r="AA75" i="23"/>
  <c r="W68" i="23"/>
  <c r="R65" i="39"/>
  <c r="F65" i="39"/>
  <c r="AC169" i="27"/>
  <c r="N65" i="23"/>
  <c r="AE106" i="25"/>
  <c r="D18" i="23" s="1"/>
  <c r="L19" i="51" s="1"/>
  <c r="W76" i="23"/>
  <c r="H18" i="15"/>
  <c r="O19" i="16" s="1"/>
  <c r="N76" i="23"/>
  <c r="F18" i="15"/>
  <c r="W65" i="23"/>
  <c r="W23" i="30"/>
  <c r="AH169" i="27"/>
  <c r="AG169" i="27"/>
  <c r="AH170" i="25"/>
  <c r="W66" i="23"/>
  <c r="H8" i="15"/>
  <c r="O9" i="16" s="1"/>
  <c r="N66" i="23"/>
  <c r="F8" i="15"/>
  <c r="F151" i="35"/>
  <c r="F150" i="35"/>
  <c r="G151" i="35"/>
  <c r="AI152" i="25"/>
  <c r="AA25" i="23" s="1"/>
  <c r="O25" i="15" s="1"/>
  <c r="X26" i="16" s="1"/>
  <c r="Z26" i="16" s="1"/>
  <c r="W83" i="23"/>
  <c r="H25" i="15"/>
  <c r="O26" i="16" s="1"/>
  <c r="N83" i="23"/>
  <c r="F25" i="15"/>
  <c r="O61" i="28"/>
  <c r="W71" i="23"/>
  <c r="H13" i="15"/>
  <c r="O14" i="16" s="1"/>
  <c r="H71" i="23"/>
  <c r="AA69" i="23"/>
  <c r="N69" i="23"/>
  <c r="O38" i="28"/>
  <c r="S38" i="31"/>
  <c r="AG170" i="25"/>
  <c r="AI38" i="25"/>
  <c r="AA10" i="23" s="1"/>
  <c r="C170" i="25"/>
  <c r="N68" i="23"/>
  <c r="L78" i="39"/>
  <c r="W116" i="30"/>
  <c r="Y120" i="30"/>
  <c r="U120" i="30" s="1"/>
  <c r="O118" i="31"/>
  <c r="AE119" i="25"/>
  <c r="D20" i="23" s="1"/>
  <c r="L21" i="51" s="1"/>
  <c r="AC119" i="25"/>
  <c r="H20" i="23" s="1"/>
  <c r="N114" i="31"/>
  <c r="W78" i="23"/>
  <c r="N78" i="23"/>
  <c r="H20" i="15"/>
  <c r="O21" i="16" s="1"/>
  <c r="G150" i="35"/>
  <c r="D151" i="35"/>
  <c r="AI169" i="27"/>
  <c r="AI388" i="27" s="1"/>
  <c r="AF135" i="25"/>
  <c r="H23" i="15"/>
  <c r="O24" i="16" s="1"/>
  <c r="N81" i="23"/>
  <c r="H151" i="35"/>
  <c r="H150" i="35"/>
  <c r="BB384" i="40"/>
  <c r="AQ380" i="30"/>
  <c r="AQ402" i="30" s="1"/>
  <c r="AP380" i="30"/>
  <c r="AP402" i="30" s="1"/>
  <c r="AJ88" i="27"/>
  <c r="Q87" i="31"/>
  <c r="Y170" i="30"/>
  <c r="Z170" i="30"/>
  <c r="Y160" i="30"/>
  <c r="Z160" i="30"/>
  <c r="V160" i="30" s="1"/>
  <c r="O146" i="31"/>
  <c r="P146" i="31"/>
  <c r="Z139" i="30"/>
  <c r="O137" i="31"/>
  <c r="Y133" i="30"/>
  <c r="Z133" i="30"/>
  <c r="Z125" i="30"/>
  <c r="O123" i="31"/>
  <c r="O112" i="31"/>
  <c r="Z107" i="30"/>
  <c r="V107" i="30" s="1"/>
  <c r="O105" i="31"/>
  <c r="Y102" i="30"/>
  <c r="Z102" i="30"/>
  <c r="V102" i="30" s="1"/>
  <c r="Z90" i="30"/>
  <c r="V90" i="30" s="1"/>
  <c r="Y84" i="30"/>
  <c r="O71" i="31"/>
  <c r="P71" i="31"/>
  <c r="Y62" i="30"/>
  <c r="Z62" i="30"/>
  <c r="V62" i="30" s="1"/>
  <c r="Z50" i="30"/>
  <c r="V50" i="30" s="1"/>
  <c r="Y44" i="30"/>
  <c r="Z39" i="30"/>
  <c r="Y33" i="30"/>
  <c r="U33" i="30" s="1"/>
  <c r="Z33" i="30"/>
  <c r="V33" i="30" s="1"/>
  <c r="Z29" i="30"/>
  <c r="O20" i="31"/>
  <c r="P15" i="31"/>
  <c r="AA9" i="30"/>
  <c r="W9" i="30" s="1"/>
  <c r="AC89" i="25"/>
  <c r="H16" i="23" s="1"/>
  <c r="M87" i="31"/>
  <c r="W88" i="28"/>
  <c r="S88" i="28" s="1"/>
  <c r="L87" i="31"/>
  <c r="V88" i="28"/>
  <c r="R88" i="28" s="1"/>
  <c r="W87" i="28"/>
  <c r="S87" i="28" s="1"/>
  <c r="M86" i="31"/>
  <c r="E89" i="25"/>
  <c r="AP17" i="25" s="1"/>
  <c r="AP75" i="25" s="1"/>
  <c r="X87" i="28"/>
  <c r="L86" i="31"/>
  <c r="V87" i="28"/>
  <c r="R87" i="28" s="1"/>
  <c r="AI89" i="25"/>
  <c r="AA16" i="23" s="1"/>
  <c r="O16" i="15" s="1"/>
  <c r="X17" i="16" s="1"/>
  <c r="Z17" i="16" s="1"/>
  <c r="H89" i="25"/>
  <c r="AS17" i="25" s="1"/>
  <c r="AS75" i="25" s="1"/>
  <c r="M85" i="31"/>
  <c r="AE89" i="25"/>
  <c r="D16" i="23" s="1"/>
  <c r="L17" i="51" s="1"/>
  <c r="W86" i="28"/>
  <c r="S86" i="28" s="1"/>
  <c r="L85" i="31"/>
  <c r="V86" i="28"/>
  <c r="R86" i="28" s="1"/>
  <c r="AF163" i="25"/>
  <c r="W159" i="28"/>
  <c r="S159" i="28" s="1"/>
  <c r="L158" i="31"/>
  <c r="V152" i="28"/>
  <c r="W152" i="28"/>
  <c r="W147" i="28"/>
  <c r="X140" i="28"/>
  <c r="L146" i="31"/>
  <c r="AE138" i="25"/>
  <c r="D23" i="23" s="1"/>
  <c r="L24" i="51" s="1"/>
  <c r="V138" i="28"/>
  <c r="W138" i="28"/>
  <c r="V132" i="28"/>
  <c r="R132" i="28" s="1"/>
  <c r="W132" i="28"/>
  <c r="S132" i="28" s="1"/>
  <c r="V124" i="28"/>
  <c r="W124" i="28"/>
  <c r="V119" i="28"/>
  <c r="W119" i="28"/>
  <c r="V113" i="28"/>
  <c r="W113" i="28"/>
  <c r="W106" i="28"/>
  <c r="L105" i="31"/>
  <c r="W101" i="28"/>
  <c r="L100" i="31"/>
  <c r="X74" i="28"/>
  <c r="V83" i="28"/>
  <c r="W83" i="28"/>
  <c r="L71" i="31"/>
  <c r="X63" i="28"/>
  <c r="T63" i="28" s="1"/>
  <c r="M71" i="31"/>
  <c r="AE61" i="25"/>
  <c r="D13" i="23" s="1"/>
  <c r="L14" i="51" s="1"/>
  <c r="D14" i="51" s="1"/>
  <c r="V61" i="28"/>
  <c r="R61" i="28" s="1"/>
  <c r="W61" i="28"/>
  <c r="V43" i="28"/>
  <c r="R43" i="28" s="1"/>
  <c r="V49" i="28"/>
  <c r="R49" i="28" s="1"/>
  <c r="W49" i="28"/>
  <c r="W38" i="28"/>
  <c r="S38" i="28" s="1"/>
  <c r="L38" i="31"/>
  <c r="R32" i="28"/>
  <c r="L28" i="31"/>
  <c r="M15" i="31"/>
  <c r="V15" i="28"/>
  <c r="W85" i="28"/>
  <c r="S85" i="28" s="1"/>
  <c r="M84" i="31"/>
  <c r="V85" i="28"/>
  <c r="R85" i="28" s="1"/>
  <c r="L84" i="31"/>
  <c r="W74" i="23"/>
  <c r="K16" i="15"/>
  <c r="U17" i="16" s="1"/>
  <c r="N74" i="23"/>
  <c r="J7" i="32"/>
  <c r="S64" i="39"/>
  <c r="T65" i="39"/>
  <c r="T84" i="39"/>
  <c r="F71" i="39"/>
  <c r="O72" i="39"/>
  <c r="O85" i="39"/>
  <c r="F68" i="39"/>
  <c r="F70" i="39"/>
  <c r="R81" i="39"/>
  <c r="R71" i="39"/>
  <c r="N86" i="39"/>
  <c r="S82" i="39"/>
  <c r="T83" i="39"/>
  <c r="L68" i="39"/>
  <c r="L70" i="39"/>
  <c r="L76" i="39"/>
  <c r="S68" i="39"/>
  <c r="U68" i="39" s="1"/>
  <c r="T69" i="39"/>
  <c r="S72" i="39"/>
  <c r="U72" i="39" s="1"/>
  <c r="L71" i="39"/>
  <c r="L73" i="39"/>
  <c r="L64" i="39"/>
  <c r="L66" i="39"/>
  <c r="S66" i="39"/>
  <c r="S70" i="39"/>
  <c r="T71" i="39"/>
  <c r="T79" i="39"/>
  <c r="T82" i="39"/>
  <c r="I67" i="39"/>
  <c r="I69" i="39"/>
  <c r="I68" i="39"/>
  <c r="F64" i="39"/>
  <c r="F75" i="39"/>
  <c r="F73" i="39"/>
  <c r="T70" i="39"/>
  <c r="T75" i="39"/>
  <c r="T78" i="39"/>
  <c r="T81" i="39"/>
  <c r="S84" i="39"/>
  <c r="T85" i="39"/>
  <c r="O69" i="39"/>
  <c r="R70" i="39"/>
  <c r="I71" i="39"/>
  <c r="L72" i="39"/>
  <c r="F74" i="39"/>
  <c r="L74" i="39"/>
  <c r="R77" i="39"/>
  <c r="O78" i="39"/>
  <c r="O79" i="39"/>
  <c r="O81" i="39"/>
  <c r="L82" i="39"/>
  <c r="R82" i="39"/>
  <c r="I83" i="39"/>
  <c r="I72" i="39"/>
  <c r="I74" i="39"/>
  <c r="AG11" i="39"/>
  <c r="AH11" i="39" s="1"/>
  <c r="O76" i="39"/>
  <c r="O77" i="39"/>
  <c r="O82" i="39"/>
  <c r="F83" i="39"/>
  <c r="L67" i="39"/>
  <c r="R67" i="39"/>
  <c r="F69" i="39"/>
  <c r="R69" i="39"/>
  <c r="R79" i="39"/>
  <c r="F81" i="39"/>
  <c r="L84" i="39"/>
  <c r="R72" i="39"/>
  <c r="R74" i="39"/>
  <c r="R78" i="39"/>
  <c r="R84" i="39"/>
  <c r="R66" i="39"/>
  <c r="R68" i="39"/>
  <c r="R76" i="39"/>
  <c r="O64" i="39"/>
  <c r="O67" i="39"/>
  <c r="O70" i="39"/>
  <c r="O75" i="39"/>
  <c r="O80" i="39"/>
  <c r="O83" i="39"/>
  <c r="O65" i="39"/>
  <c r="O71" i="39"/>
  <c r="O68" i="39"/>
  <c r="O84" i="39"/>
  <c r="O74" i="39"/>
  <c r="L80" i="39"/>
  <c r="L83" i="39"/>
  <c r="L65" i="39"/>
  <c r="L75" i="39"/>
  <c r="L77" i="39"/>
  <c r="L81" i="39"/>
  <c r="L69" i="39"/>
  <c r="L79" i="39"/>
  <c r="I65" i="39"/>
  <c r="I66" i="39"/>
  <c r="I73" i="39"/>
  <c r="I75" i="39"/>
  <c r="I76" i="39"/>
  <c r="I77" i="39"/>
  <c r="I78" i="39"/>
  <c r="I81" i="39"/>
  <c r="I82" i="39"/>
  <c r="I85" i="39"/>
  <c r="I70" i="39"/>
  <c r="I84" i="39"/>
  <c r="S81" i="39"/>
  <c r="S83" i="39"/>
  <c r="S85" i="39"/>
  <c r="T66" i="39"/>
  <c r="F66" i="39"/>
  <c r="F72" i="39"/>
  <c r="F76" i="39"/>
  <c r="F80" i="39"/>
  <c r="F82" i="39"/>
  <c r="F84" i="39"/>
  <c r="J86" i="39"/>
  <c r="S80" i="39"/>
  <c r="K86" i="39"/>
  <c r="AC9" i="39"/>
  <c r="AD10" i="39"/>
  <c r="AJ10" i="39" s="1"/>
  <c r="I64" i="39"/>
  <c r="S65" i="39"/>
  <c r="S67" i="39"/>
  <c r="U67" i="39" s="1"/>
  <c r="S69" i="39"/>
  <c r="S71" i="39"/>
  <c r="S73" i="39"/>
  <c r="U73" i="39" s="1"/>
  <c r="S75" i="39"/>
  <c r="S79" i="39"/>
  <c r="M86" i="39"/>
  <c r="AC10" i="39"/>
  <c r="T64" i="39"/>
  <c r="D78" i="39"/>
  <c r="F78" i="39" s="1"/>
  <c r="H80" i="39"/>
  <c r="H86" i="39" s="1"/>
  <c r="P86" i="39"/>
  <c r="T77" i="39"/>
  <c r="AG9" i="39"/>
  <c r="AH9" i="39" s="1"/>
  <c r="E67" i="39"/>
  <c r="F67" i="39" s="1"/>
  <c r="Q73" i="39"/>
  <c r="R73" i="39" s="1"/>
  <c r="S74" i="39"/>
  <c r="U74" i="39" s="1"/>
  <c r="S76" i="39"/>
  <c r="U76" i="39" s="1"/>
  <c r="E77" i="39"/>
  <c r="F77" i="39" s="1"/>
  <c r="G80" i="39"/>
  <c r="AM363" i="38"/>
  <c r="K397" i="38"/>
  <c r="W397" i="38"/>
  <c r="AI397" i="38"/>
  <c r="AM397" i="38"/>
  <c r="E399" i="38"/>
  <c r="AM401" i="38"/>
  <c r="AO401" i="38" s="1"/>
  <c r="AM405" i="38"/>
  <c r="AO405" i="38" s="1"/>
  <c r="AM409" i="38"/>
  <c r="AO409" i="38" s="1"/>
  <c r="AM413" i="38"/>
  <c r="AO413" i="38" s="1"/>
  <c r="AM417" i="38"/>
  <c r="AO417" i="38" s="1"/>
  <c r="AY356" i="38"/>
  <c r="AM398" i="38"/>
  <c r="AO398" i="38" s="1"/>
  <c r="AM402" i="38"/>
  <c r="AM406" i="38"/>
  <c r="AM410" i="38"/>
  <c r="AM414" i="38"/>
  <c r="AM418" i="38"/>
  <c r="AO418" i="38" s="1"/>
  <c r="D419" i="38"/>
  <c r="E397" i="38"/>
  <c r="Q397" i="38"/>
  <c r="AC397" i="38"/>
  <c r="AO55" i="38"/>
  <c r="AR56" i="38" s="1"/>
  <c r="AO369" i="38"/>
  <c r="H397" i="38"/>
  <c r="T397" i="38"/>
  <c r="AF397" i="38"/>
  <c r="E89" i="28"/>
  <c r="O89" i="28"/>
  <c r="E101" i="28"/>
  <c r="O101" i="28"/>
  <c r="E106" i="28"/>
  <c r="O106" i="28"/>
  <c r="K113" i="28"/>
  <c r="E119" i="28"/>
  <c r="E124" i="28"/>
  <c r="O124" i="28"/>
  <c r="K132" i="28"/>
  <c r="K138" i="28"/>
  <c r="K147" i="28"/>
  <c r="E152" i="28"/>
  <c r="O152" i="28"/>
  <c r="K159" i="28"/>
  <c r="H20" i="28"/>
  <c r="P20" i="28"/>
  <c r="N32" i="28"/>
  <c r="N38" i="28"/>
  <c r="N49" i="28"/>
  <c r="P83" i="28"/>
  <c r="N89" i="28"/>
  <c r="N101" i="28"/>
  <c r="H113" i="28"/>
  <c r="P113" i="28"/>
  <c r="N119" i="28"/>
  <c r="N124" i="28"/>
  <c r="U125" i="30"/>
  <c r="R153" i="30"/>
  <c r="R170" i="30"/>
  <c r="R414" i="30" s="1"/>
  <c r="W158" i="30"/>
  <c r="T396" i="30"/>
  <c r="S153" i="30"/>
  <c r="U169" i="31"/>
  <c r="AD380" i="30"/>
  <c r="AD402" i="30" s="1"/>
  <c r="AJ380" i="30"/>
  <c r="AJ402" i="30" s="1"/>
  <c r="T170" i="30"/>
  <c r="AH380" i="30"/>
  <c r="AH402" i="30" s="1"/>
  <c r="AN380" i="30"/>
  <c r="AN402" i="30" s="1"/>
  <c r="S29" i="30"/>
  <c r="S395" i="30" s="1"/>
  <c r="R133" i="30"/>
  <c r="R409" i="30" s="1"/>
  <c r="R139" i="30"/>
  <c r="R160" i="30"/>
  <c r="R413" i="30" s="1"/>
  <c r="S125" i="30"/>
  <c r="S408" i="30" s="1"/>
  <c r="T132" i="30"/>
  <c r="W132" i="30" s="1"/>
  <c r="H106" i="28"/>
  <c r="H119" i="28"/>
  <c r="O119" i="28"/>
  <c r="H132" i="28"/>
  <c r="N152" i="28"/>
  <c r="H32" i="28"/>
  <c r="P32" i="28"/>
  <c r="H38" i="28"/>
  <c r="H49" i="28"/>
  <c r="P49" i="28"/>
  <c r="P61" i="28"/>
  <c r="H89" i="28"/>
  <c r="P89" i="28"/>
  <c r="H101" i="28"/>
  <c r="P101" i="28"/>
  <c r="N138" i="28"/>
  <c r="AG380" i="30"/>
  <c r="AG402" i="30" s="1"/>
  <c r="AM380" i="30"/>
  <c r="AM402" i="30" s="1"/>
  <c r="W20" i="30"/>
  <c r="W26" i="30"/>
  <c r="W24" i="30"/>
  <c r="AE380" i="30"/>
  <c r="AE402" i="30" s="1"/>
  <c r="AK380" i="30"/>
  <c r="AK402" i="30" s="1"/>
  <c r="W28" i="30"/>
  <c r="T21" i="30"/>
  <c r="T394" i="30" s="1"/>
  <c r="P15" i="28"/>
  <c r="S15" i="28" s="1"/>
  <c r="P72" i="28"/>
  <c r="N72" i="28"/>
  <c r="P106" i="28"/>
  <c r="N106" i="28"/>
  <c r="P119" i="28"/>
  <c r="H147" i="28"/>
  <c r="P147" i="28"/>
  <c r="H159" i="28"/>
  <c r="N20" i="28"/>
  <c r="N83" i="28"/>
  <c r="H124" i="28"/>
  <c r="P124" i="28"/>
  <c r="H138" i="28"/>
  <c r="P138" i="28"/>
  <c r="H152" i="28"/>
  <c r="P152" i="28"/>
  <c r="E20" i="28"/>
  <c r="O20" i="28"/>
  <c r="K32" i="28"/>
  <c r="K38" i="28"/>
  <c r="K49" i="28"/>
  <c r="O83" i="28"/>
  <c r="K89" i="28"/>
  <c r="K101" i="28"/>
  <c r="K106" i="28"/>
  <c r="E113" i="28"/>
  <c r="O113" i="28"/>
  <c r="K119" i="28"/>
  <c r="K124" i="28"/>
  <c r="E132" i="28"/>
  <c r="E138" i="28"/>
  <c r="O138" i="28"/>
  <c r="E147" i="28"/>
  <c r="O147" i="28"/>
  <c r="R147" i="28" s="1"/>
  <c r="K152" i="28"/>
  <c r="E159" i="28"/>
  <c r="T138" i="30"/>
  <c r="T406" i="30"/>
  <c r="S406" i="30"/>
  <c r="T404" i="30"/>
  <c r="T90" i="30"/>
  <c r="T403" i="30" s="1"/>
  <c r="T399" i="30"/>
  <c r="R29" i="30"/>
  <c r="R395" i="30" s="1"/>
  <c r="T62" i="30"/>
  <c r="T400" i="30" s="1"/>
  <c r="T73" i="30"/>
  <c r="R62" i="30"/>
  <c r="R400" i="30" s="1"/>
  <c r="R84" i="30"/>
  <c r="R402" i="30" s="1"/>
  <c r="R404" i="30"/>
  <c r="R39" i="30"/>
  <c r="R397" i="30" s="1"/>
  <c r="R399" i="30"/>
  <c r="R90" i="30"/>
  <c r="R403" i="30" s="1"/>
  <c r="R73" i="30"/>
  <c r="T122" i="30"/>
  <c r="T125" i="30" s="1"/>
  <c r="T150" i="30"/>
  <c r="F170" i="28"/>
  <c r="Q19" i="28"/>
  <c r="L170" i="28"/>
  <c r="Q58" i="28"/>
  <c r="Q60" i="28"/>
  <c r="T60" i="28" s="1"/>
  <c r="D170" i="28"/>
  <c r="Q57" i="28"/>
  <c r="T57" i="28" s="1"/>
  <c r="Q59" i="28"/>
  <c r="C170" i="28"/>
  <c r="C388" i="28" s="1"/>
  <c r="G170" i="28"/>
  <c r="Q24" i="28"/>
  <c r="Q26" i="28"/>
  <c r="T26" i="28" s="1"/>
  <c r="Q52" i="28"/>
  <c r="Q54" i="28"/>
  <c r="Q56" i="28"/>
  <c r="Q8" i="28"/>
  <c r="Q9" i="28"/>
  <c r="T9" i="28" s="1"/>
  <c r="Q10" i="28"/>
  <c r="T10" i="28" s="1"/>
  <c r="Q11" i="28"/>
  <c r="T11" i="28" s="1"/>
  <c r="Q12" i="28"/>
  <c r="T12" i="28" s="1"/>
  <c r="Q13" i="28"/>
  <c r="T13" i="28" s="1"/>
  <c r="Q14" i="28"/>
  <c r="T14" i="28" s="1"/>
  <c r="I170" i="28"/>
  <c r="M170" i="28"/>
  <c r="Q23" i="28"/>
  <c r="Q25" i="28"/>
  <c r="Q27" i="28"/>
  <c r="Q40" i="28"/>
  <c r="Q43" i="28" s="1"/>
  <c r="Q51" i="28"/>
  <c r="T51" i="28" s="1"/>
  <c r="Q53" i="28"/>
  <c r="T53" i="28" s="1"/>
  <c r="Q55" i="28"/>
  <c r="T55" i="28" s="1"/>
  <c r="Q74" i="28"/>
  <c r="Q75" i="28"/>
  <c r="Q76" i="28"/>
  <c r="T76" i="28" s="1"/>
  <c r="Q77" i="28"/>
  <c r="Q78" i="28"/>
  <c r="T78" i="28" s="1"/>
  <c r="Q79" i="28"/>
  <c r="T79" i="28" s="1"/>
  <c r="Q80" i="28"/>
  <c r="T80" i="28" s="1"/>
  <c r="Q81" i="28"/>
  <c r="Q82" i="28"/>
  <c r="T82" i="28" s="1"/>
  <c r="Q85" i="28"/>
  <c r="Q86" i="28"/>
  <c r="Q87" i="28"/>
  <c r="Q88" i="28"/>
  <c r="Q91" i="28"/>
  <c r="Q92" i="28"/>
  <c r="T92" i="28" s="1"/>
  <c r="Q93" i="28"/>
  <c r="T93" i="28" s="1"/>
  <c r="Q94" i="28"/>
  <c r="T94" i="28" s="1"/>
  <c r="Q95" i="28"/>
  <c r="Q96" i="28"/>
  <c r="T96" i="28" s="1"/>
  <c r="Q97" i="28"/>
  <c r="Q98" i="28"/>
  <c r="T98" i="28" s="1"/>
  <c r="Q99" i="28"/>
  <c r="Q100" i="28"/>
  <c r="T100" i="28" s="1"/>
  <c r="Q103" i="28"/>
  <c r="Q104" i="28"/>
  <c r="T104" i="28" s="1"/>
  <c r="Q105" i="28"/>
  <c r="Q108" i="28"/>
  <c r="Q109" i="28"/>
  <c r="T109" i="28" s="1"/>
  <c r="Q110" i="28"/>
  <c r="Q111" i="28"/>
  <c r="T111" i="28" s="1"/>
  <c r="Q112" i="28"/>
  <c r="Q115" i="28"/>
  <c r="T115" i="28" s="1"/>
  <c r="Q116" i="28"/>
  <c r="Q117" i="28"/>
  <c r="T117" i="28" s="1"/>
  <c r="Q118" i="28"/>
  <c r="Q121" i="28"/>
  <c r="Q122" i="28"/>
  <c r="T122" i="28" s="1"/>
  <c r="Q123" i="28"/>
  <c r="Q134" i="28"/>
  <c r="T134" i="28" s="1"/>
  <c r="Q135" i="28"/>
  <c r="T135" i="28" s="1"/>
  <c r="Q136" i="28"/>
  <c r="T136" i="28" s="1"/>
  <c r="Q137" i="28"/>
  <c r="Q149" i="28"/>
  <c r="T149" i="28" s="1"/>
  <c r="Q150" i="28"/>
  <c r="T150" i="28" s="1"/>
  <c r="Q151" i="28"/>
  <c r="Q154" i="28"/>
  <c r="Q159" i="28" s="1"/>
  <c r="Q161" i="28"/>
  <c r="Q162" i="28"/>
  <c r="T162" i="28" s="1"/>
  <c r="Q163" i="28"/>
  <c r="T163" i="28" s="1"/>
  <c r="Q164" i="28"/>
  <c r="T164" i="28" s="1"/>
  <c r="Q165" i="28"/>
  <c r="Q166" i="28"/>
  <c r="T166" i="28" s="1"/>
  <c r="Q167" i="28"/>
  <c r="T167" i="28" s="1"/>
  <c r="Q168" i="28"/>
  <c r="T168" i="28" s="1"/>
  <c r="AA33" i="30"/>
  <c r="AF161" i="25"/>
  <c r="AF165" i="25"/>
  <c r="X161" i="28"/>
  <c r="X165" i="28"/>
  <c r="AD164" i="25"/>
  <c r="AF164" i="25" s="1"/>
  <c r="X156" i="28"/>
  <c r="T156" i="28" s="1"/>
  <c r="AD155" i="25"/>
  <c r="X151" i="28"/>
  <c r="AD150" i="25"/>
  <c r="AF150" i="25" s="1"/>
  <c r="X143" i="28"/>
  <c r="AD142" i="25"/>
  <c r="AF142" i="25" s="1"/>
  <c r="X141" i="28"/>
  <c r="AF134" i="25"/>
  <c r="AF137" i="25"/>
  <c r="X137" i="28"/>
  <c r="AD136" i="25"/>
  <c r="AF136" i="25" s="1"/>
  <c r="X130" i="28"/>
  <c r="T130" i="28" s="1"/>
  <c r="X127" i="28"/>
  <c r="T127" i="28" s="1"/>
  <c r="X123" i="28"/>
  <c r="AD122" i="25"/>
  <c r="AF122" i="25" s="1"/>
  <c r="X118" i="28"/>
  <c r="AD117" i="25"/>
  <c r="AF117" i="25" s="1"/>
  <c r="X116" i="28"/>
  <c r="AF109" i="25"/>
  <c r="AF110" i="25"/>
  <c r="AF112" i="25"/>
  <c r="X112" i="28"/>
  <c r="AD111" i="25"/>
  <c r="AF111" i="25" s="1"/>
  <c r="X110" i="28"/>
  <c r="X105" i="28"/>
  <c r="AD104" i="25"/>
  <c r="AF104" i="25" s="1"/>
  <c r="X95" i="28"/>
  <c r="X99" i="28"/>
  <c r="AD94" i="25"/>
  <c r="AF94" i="25" s="1"/>
  <c r="AD98" i="25"/>
  <c r="AF98" i="25" s="1"/>
  <c r="X97" i="28"/>
  <c r="X88" i="28"/>
  <c r="AD87" i="25"/>
  <c r="AF87" i="25" s="1"/>
  <c r="X86" i="28"/>
  <c r="X77" i="28"/>
  <c r="X81" i="28"/>
  <c r="T81" i="28" s="1"/>
  <c r="X75" i="28"/>
  <c r="AD64" i="25"/>
  <c r="AF64" i="25" s="1"/>
  <c r="AD68" i="25"/>
  <c r="AF68" i="25" s="1"/>
  <c r="X65" i="28"/>
  <c r="T65" i="28" s="1"/>
  <c r="X69" i="28"/>
  <c r="T69" i="28" s="1"/>
  <c r="X59" i="28"/>
  <c r="X58" i="28"/>
  <c r="AD57" i="25"/>
  <c r="AF57" i="25" s="1"/>
  <c r="X56" i="28"/>
  <c r="T56" i="28" s="1"/>
  <c r="X54" i="28"/>
  <c r="AD53" i="25"/>
  <c r="AF53" i="25" s="1"/>
  <c r="X52" i="28"/>
  <c r="AE49" i="25"/>
  <c r="D12" i="23" s="1"/>
  <c r="L13" i="51" s="1"/>
  <c r="X48" i="28"/>
  <c r="T48" i="28" s="1"/>
  <c r="AD47" i="25"/>
  <c r="AF47" i="25" s="1"/>
  <c r="X41" i="28"/>
  <c r="T41" i="28" s="1"/>
  <c r="AD40" i="25"/>
  <c r="X36" i="28"/>
  <c r="T36" i="28" s="1"/>
  <c r="AE32" i="25"/>
  <c r="D9" i="23" s="1"/>
  <c r="L10" i="51" s="1"/>
  <c r="D10" i="51" s="1"/>
  <c r="AD30" i="25"/>
  <c r="AE28" i="25"/>
  <c r="D8" i="23" s="1"/>
  <c r="L9" i="51" s="1"/>
  <c r="X27" i="28"/>
  <c r="AD22" i="25"/>
  <c r="AF22" i="25" s="1"/>
  <c r="X24" i="28"/>
  <c r="AD26" i="25"/>
  <c r="AF26" i="25" s="1"/>
  <c r="X25" i="28"/>
  <c r="X19" i="28"/>
  <c r="T19" i="28" s="1"/>
  <c r="AF20" i="25"/>
  <c r="E7" i="23" s="1"/>
  <c r="E28" i="25"/>
  <c r="AP9" i="25" s="1"/>
  <c r="E32" i="25"/>
  <c r="AP10" i="25" s="1"/>
  <c r="AP68" i="25" s="1"/>
  <c r="AP11" i="25"/>
  <c r="AP69" i="25" s="1"/>
  <c r="E49" i="25"/>
  <c r="AP13" i="25" s="1"/>
  <c r="AP71" i="25" s="1"/>
  <c r="T57" i="23"/>
  <c r="K57" i="23"/>
  <c r="AR57" i="42" s="1"/>
  <c r="H6" i="15"/>
  <c r="O7" i="16" s="1"/>
  <c r="T25" i="28" l="1"/>
  <c r="T123" i="28"/>
  <c r="R15" i="28"/>
  <c r="I19" i="51"/>
  <c r="T24" i="28"/>
  <c r="T99" i="28"/>
  <c r="T77" i="28"/>
  <c r="T27" i="28"/>
  <c r="AO399" i="38"/>
  <c r="T75" i="28"/>
  <c r="T58" i="28"/>
  <c r="T95" i="28"/>
  <c r="T59" i="28"/>
  <c r="T86" i="28"/>
  <c r="T116" i="28"/>
  <c r="T137" i="28"/>
  <c r="T88" i="28"/>
  <c r="T110" i="28"/>
  <c r="T118" i="28"/>
  <c r="J19" i="51"/>
  <c r="D19" i="51" s="1"/>
  <c r="D80" i="51" s="1"/>
  <c r="S147" i="28"/>
  <c r="G28" i="23"/>
  <c r="R124" i="28"/>
  <c r="S49" i="28"/>
  <c r="S113" i="28"/>
  <c r="BI86" i="27"/>
  <c r="R38" i="28"/>
  <c r="S138" i="28"/>
  <c r="S72" i="28"/>
  <c r="T52" i="28"/>
  <c r="S83" i="28"/>
  <c r="R113" i="28"/>
  <c r="R138" i="28"/>
  <c r="R28" i="28"/>
  <c r="T54" i="28"/>
  <c r="T112" i="28"/>
  <c r="R83" i="28"/>
  <c r="S119" i="28"/>
  <c r="S61" i="28"/>
  <c r="T74" i="28"/>
  <c r="R119" i="28"/>
  <c r="T40" i="28"/>
  <c r="AS74" i="27"/>
  <c r="AS86" i="27" s="1"/>
  <c r="BK16" i="27"/>
  <c r="AY74" i="27"/>
  <c r="AY28" i="27"/>
  <c r="S124" i="28"/>
  <c r="T87" i="28"/>
  <c r="BJ86" i="27"/>
  <c r="R106" i="28"/>
  <c r="T105" i="28"/>
  <c r="S106" i="28"/>
  <c r="H351" i="47"/>
  <c r="S32" i="28"/>
  <c r="R152" i="28"/>
  <c r="T151" i="28"/>
  <c r="S152" i="28"/>
  <c r="T97" i="28"/>
  <c r="S101" i="28"/>
  <c r="R101" i="28"/>
  <c r="F28" i="23"/>
  <c r="T140" i="28"/>
  <c r="T141" i="28"/>
  <c r="T143" i="28"/>
  <c r="Z68" i="23"/>
  <c r="T165" i="28"/>
  <c r="T161" i="28"/>
  <c r="AY16" i="38"/>
  <c r="AY20" i="38" s="1"/>
  <c r="AV20" i="38"/>
  <c r="AX29" i="25"/>
  <c r="H170" i="25"/>
  <c r="BJ68" i="25"/>
  <c r="BJ87" i="25" s="1"/>
  <c r="BJ29" i="25"/>
  <c r="E170" i="25"/>
  <c r="AW77" i="25"/>
  <c r="AW87" i="25" s="1"/>
  <c r="AW29" i="25"/>
  <c r="AU66" i="25"/>
  <c r="AU87" i="25" s="1"/>
  <c r="AT66" i="25"/>
  <c r="AT87" i="25" s="1"/>
  <c r="AR29" i="25"/>
  <c r="AO29" i="25"/>
  <c r="D9" i="51"/>
  <c r="H78" i="23"/>
  <c r="AY398" i="40"/>
  <c r="M388" i="28"/>
  <c r="AK182" i="28"/>
  <c r="AK204" i="28" s="1"/>
  <c r="L388" i="28"/>
  <c r="AJ182" i="28"/>
  <c r="AJ204" i="28" s="1"/>
  <c r="I388" i="28"/>
  <c r="AG182" i="28"/>
  <c r="AG204" i="28" s="1"/>
  <c r="G388" i="28"/>
  <c r="AE182" i="28"/>
  <c r="AE204" i="28" s="1"/>
  <c r="F388" i="28"/>
  <c r="AD182" i="28"/>
  <c r="AD204" i="28" s="1"/>
  <c r="D388" i="28"/>
  <c r="AB182" i="28"/>
  <c r="AB204" i="28" s="1"/>
  <c r="X177" i="31"/>
  <c r="AS24" i="16"/>
  <c r="Z9" i="16"/>
  <c r="J15" i="32"/>
  <c r="J360" i="32"/>
  <c r="J368" i="32" s="1"/>
  <c r="I177" i="31"/>
  <c r="J177" i="31" s="1"/>
  <c r="V177" i="31" s="1"/>
  <c r="AO412" i="38"/>
  <c r="Q12" i="31"/>
  <c r="AS19" i="16"/>
  <c r="AS23" i="16"/>
  <c r="AS27" i="16"/>
  <c r="V148" i="30"/>
  <c r="AS21" i="16"/>
  <c r="AS20" i="16"/>
  <c r="Q54" i="64"/>
  <c r="J388" i="28"/>
  <c r="AS28" i="16"/>
  <c r="AS26" i="16"/>
  <c r="AS25" i="16"/>
  <c r="AS22" i="16"/>
  <c r="AS17" i="16"/>
  <c r="AS15" i="16"/>
  <c r="AS11" i="16"/>
  <c r="AS9" i="16"/>
  <c r="K7" i="23"/>
  <c r="R6" i="64"/>
  <c r="T33" i="64" s="1"/>
  <c r="Q14" i="31"/>
  <c r="Q10" i="31"/>
  <c r="H67" i="23"/>
  <c r="D18" i="51"/>
  <c r="D79" i="51" s="1"/>
  <c r="U107" i="30"/>
  <c r="D24" i="51"/>
  <c r="D85" i="51" s="1"/>
  <c r="D27" i="51"/>
  <c r="D88" i="51" s="1"/>
  <c r="Q42" i="31"/>
  <c r="D28" i="51"/>
  <c r="D89" i="51" s="1"/>
  <c r="T139" i="30"/>
  <c r="W139" i="30" s="1"/>
  <c r="V170" i="30"/>
  <c r="T153" i="30"/>
  <c r="T412" i="30" s="1"/>
  <c r="D21" i="51"/>
  <c r="D82" i="51" s="1"/>
  <c r="D8" i="51"/>
  <c r="D69" i="51" s="1"/>
  <c r="H79" i="23"/>
  <c r="U44" i="30"/>
  <c r="N32" i="31"/>
  <c r="D13" i="51"/>
  <c r="D74" i="51" s="1"/>
  <c r="D15" i="51"/>
  <c r="D76" i="51" s="1"/>
  <c r="D22" i="51"/>
  <c r="D83" i="51" s="1"/>
  <c r="D20" i="51"/>
  <c r="D81" i="51" s="1"/>
  <c r="Q32" i="31"/>
  <c r="H68" i="23"/>
  <c r="Q28" i="31"/>
  <c r="T38" i="31"/>
  <c r="D17" i="51"/>
  <c r="Q123" i="31"/>
  <c r="V139" i="30"/>
  <c r="H81" i="23"/>
  <c r="L26" i="51"/>
  <c r="D26" i="51" s="1"/>
  <c r="D87" i="51" s="1"/>
  <c r="T118" i="31"/>
  <c r="H74" i="23"/>
  <c r="AO403" i="38"/>
  <c r="Q151" i="31"/>
  <c r="T107" i="30"/>
  <c r="T405" i="30" s="1"/>
  <c r="AO415" i="38"/>
  <c r="AO400" i="38"/>
  <c r="T32" i="31"/>
  <c r="T42" i="31"/>
  <c r="J25" i="23"/>
  <c r="J83" i="23" s="1"/>
  <c r="Z70" i="23"/>
  <c r="N12" i="15"/>
  <c r="U21" i="30"/>
  <c r="Q88" i="31"/>
  <c r="Y74" i="23"/>
  <c r="M16" i="15"/>
  <c r="Y70" i="23"/>
  <c r="M12" i="15"/>
  <c r="Z74" i="23"/>
  <c r="N16" i="15"/>
  <c r="V39" i="30"/>
  <c r="Q20" i="31"/>
  <c r="H70" i="23"/>
  <c r="H65" i="23"/>
  <c r="H77" i="23"/>
  <c r="D83" i="23"/>
  <c r="AO363" i="38"/>
  <c r="H76" i="23"/>
  <c r="T84" i="30"/>
  <c r="W84" i="30" s="1"/>
  <c r="W81" i="30"/>
  <c r="H84" i="23"/>
  <c r="Q100" i="31"/>
  <c r="Q158" i="31"/>
  <c r="J80" i="51"/>
  <c r="AO402" i="38"/>
  <c r="BK66" i="27"/>
  <c r="L82" i="51"/>
  <c r="J78" i="51"/>
  <c r="H419" i="38"/>
  <c r="Q419" i="38"/>
  <c r="AO414" i="38"/>
  <c r="AO404" i="38"/>
  <c r="T82" i="31"/>
  <c r="T39" i="30"/>
  <c r="T397" i="30" s="1"/>
  <c r="BA356" i="38"/>
  <c r="L74" i="51"/>
  <c r="L81" i="51"/>
  <c r="L89" i="51"/>
  <c r="I80" i="51"/>
  <c r="I78" i="51"/>
  <c r="D71" i="51"/>
  <c r="Y65" i="23"/>
  <c r="M7" i="15"/>
  <c r="D70" i="51"/>
  <c r="AO391" i="38"/>
  <c r="AO410" i="38"/>
  <c r="AI419" i="38"/>
  <c r="L75" i="51"/>
  <c r="D75" i="51"/>
  <c r="S169" i="31"/>
  <c r="L86" i="51"/>
  <c r="D86" i="51"/>
  <c r="BK79" i="27"/>
  <c r="H85" i="23"/>
  <c r="H72" i="23"/>
  <c r="Z73" i="23"/>
  <c r="N15" i="15"/>
  <c r="AF419" i="38"/>
  <c r="AO406" i="38"/>
  <c r="W419" i="38"/>
  <c r="J15" i="23"/>
  <c r="D73" i="23"/>
  <c r="W36" i="30"/>
  <c r="L68" i="51"/>
  <c r="D68" i="51"/>
  <c r="H75" i="23"/>
  <c r="Z76" i="23"/>
  <c r="N18" i="15"/>
  <c r="Q7" i="16"/>
  <c r="AP7" i="16"/>
  <c r="T419" i="38"/>
  <c r="AC419" i="38"/>
  <c r="K419" i="38"/>
  <c r="J16" i="23"/>
  <c r="D74" i="23"/>
  <c r="V133" i="30"/>
  <c r="AJ169" i="27"/>
  <c r="X16" i="23"/>
  <c r="L79" i="51"/>
  <c r="AO416" i="38"/>
  <c r="BA9" i="38"/>
  <c r="AL419" i="38"/>
  <c r="K68" i="51"/>
  <c r="Y73" i="23"/>
  <c r="M15" i="15"/>
  <c r="Z65" i="23"/>
  <c r="N7" i="15"/>
  <c r="Y76" i="23"/>
  <c r="M18" i="15"/>
  <c r="Y67" i="23"/>
  <c r="M9" i="15"/>
  <c r="Z84" i="23"/>
  <c r="N26" i="15"/>
  <c r="Q105" i="31"/>
  <c r="L80" i="51"/>
  <c r="L76" i="51"/>
  <c r="Q137" i="31"/>
  <c r="L85" i="51"/>
  <c r="J85" i="51"/>
  <c r="I85" i="51"/>
  <c r="Z81" i="23"/>
  <c r="N23" i="15"/>
  <c r="Y81" i="23"/>
  <c r="M23" i="15"/>
  <c r="J23" i="23"/>
  <c r="D81" i="23"/>
  <c r="N137" i="31"/>
  <c r="BA12" i="38"/>
  <c r="J6" i="23"/>
  <c r="D64" i="23"/>
  <c r="I6" i="23"/>
  <c r="C64" i="23"/>
  <c r="AK13" i="39"/>
  <c r="Q71" i="31"/>
  <c r="BA15" i="38"/>
  <c r="J76" i="51"/>
  <c r="I76" i="51"/>
  <c r="Z28" i="23"/>
  <c r="Z72" i="23"/>
  <c r="N14" i="15"/>
  <c r="Y72" i="23"/>
  <c r="M14" i="15"/>
  <c r="J14" i="23"/>
  <c r="D72" i="23"/>
  <c r="N60" i="31"/>
  <c r="Q131" i="31"/>
  <c r="Y83" i="23"/>
  <c r="M25" i="15"/>
  <c r="J87" i="51"/>
  <c r="Z83" i="23"/>
  <c r="N25" i="15"/>
  <c r="BA11" i="38"/>
  <c r="L88" i="51"/>
  <c r="J88" i="51"/>
  <c r="I88" i="51"/>
  <c r="Y84" i="23"/>
  <c r="M26" i="15"/>
  <c r="J26" i="23"/>
  <c r="D84" i="23"/>
  <c r="J89" i="51"/>
  <c r="I89" i="51"/>
  <c r="Q168" i="31"/>
  <c r="BA10" i="38"/>
  <c r="Z85" i="23"/>
  <c r="N27" i="15"/>
  <c r="Y85" i="23"/>
  <c r="M27" i="15"/>
  <c r="J27" i="23"/>
  <c r="D85" i="23"/>
  <c r="J81" i="51"/>
  <c r="I81" i="51"/>
  <c r="Z77" i="23"/>
  <c r="N19" i="15"/>
  <c r="Y77" i="23"/>
  <c r="M19" i="15"/>
  <c r="J19" i="23"/>
  <c r="D77" i="23"/>
  <c r="R169" i="31"/>
  <c r="BA18" i="38"/>
  <c r="L69" i="51"/>
  <c r="J69" i="51"/>
  <c r="I69" i="51"/>
  <c r="J7" i="23"/>
  <c r="D65" i="23"/>
  <c r="BA8" i="38"/>
  <c r="J69" i="23"/>
  <c r="D11" i="15"/>
  <c r="L71" i="51"/>
  <c r="J71" i="51"/>
  <c r="I71" i="51"/>
  <c r="Z67" i="23"/>
  <c r="N9" i="15"/>
  <c r="J9" i="23"/>
  <c r="D67" i="23"/>
  <c r="Q146" i="31"/>
  <c r="Z82" i="23"/>
  <c r="N24" i="15"/>
  <c r="Y82" i="23"/>
  <c r="M24" i="15"/>
  <c r="J24" i="23"/>
  <c r="D82" i="23"/>
  <c r="N146" i="31"/>
  <c r="BA13" i="38"/>
  <c r="H66" i="23"/>
  <c r="G86" i="23"/>
  <c r="F86" i="23"/>
  <c r="T123" i="31"/>
  <c r="N105" i="31"/>
  <c r="T20" i="31"/>
  <c r="T28" i="31"/>
  <c r="T48" i="31"/>
  <c r="T60" i="31"/>
  <c r="T88" i="31"/>
  <c r="T146" i="31"/>
  <c r="T158" i="31"/>
  <c r="T137" i="31"/>
  <c r="T151" i="31"/>
  <c r="N131" i="31"/>
  <c r="T100" i="31"/>
  <c r="J8" i="23"/>
  <c r="D66" i="23"/>
  <c r="Z66" i="23"/>
  <c r="N8" i="15"/>
  <c r="J74" i="51"/>
  <c r="Y66" i="23"/>
  <c r="M8" i="15"/>
  <c r="I74" i="51"/>
  <c r="I70" i="51"/>
  <c r="L70" i="51"/>
  <c r="J70" i="51"/>
  <c r="L83" i="51"/>
  <c r="J83" i="51"/>
  <c r="I83" i="51"/>
  <c r="Z79" i="23"/>
  <c r="N21" i="15"/>
  <c r="Y79" i="23"/>
  <c r="M21" i="15"/>
  <c r="J21" i="23"/>
  <c r="D79" i="23"/>
  <c r="J18" i="23"/>
  <c r="D76" i="23"/>
  <c r="J82" i="51"/>
  <c r="I82" i="51"/>
  <c r="H28" i="23"/>
  <c r="S407" i="30"/>
  <c r="S171" i="30"/>
  <c r="R407" i="30"/>
  <c r="R171" i="30"/>
  <c r="Z78" i="23"/>
  <c r="N20" i="15"/>
  <c r="Y78" i="23"/>
  <c r="M20" i="15"/>
  <c r="J20" i="23"/>
  <c r="D78" i="23"/>
  <c r="BA14" i="38"/>
  <c r="BA17" i="38"/>
  <c r="BA19" i="38"/>
  <c r="BA16" i="38"/>
  <c r="AZ20" i="38"/>
  <c r="Q38" i="31"/>
  <c r="J12" i="23"/>
  <c r="D70" i="23"/>
  <c r="J17" i="23"/>
  <c r="D75" i="23"/>
  <c r="I79" i="51"/>
  <c r="J79" i="51"/>
  <c r="Z71" i="23"/>
  <c r="N13" i="15"/>
  <c r="Y71" i="23"/>
  <c r="M13" i="15"/>
  <c r="J13" i="23"/>
  <c r="D71" i="23"/>
  <c r="D28" i="23"/>
  <c r="L29" i="51" s="1"/>
  <c r="N158" i="31"/>
  <c r="Q112" i="31"/>
  <c r="Q82" i="31"/>
  <c r="AO86" i="27"/>
  <c r="Q48" i="31"/>
  <c r="N151" i="31"/>
  <c r="N118" i="31"/>
  <c r="N42" i="31"/>
  <c r="J68" i="23"/>
  <c r="AB10" i="23"/>
  <c r="D10" i="15"/>
  <c r="I68" i="23"/>
  <c r="C10" i="15"/>
  <c r="J72" i="51"/>
  <c r="J29" i="51"/>
  <c r="I29" i="51"/>
  <c r="I72" i="51"/>
  <c r="Y68" i="23"/>
  <c r="Y28" i="23"/>
  <c r="M10" i="15"/>
  <c r="AA28" i="23"/>
  <c r="O10" i="15"/>
  <c r="X11" i="16" s="1"/>
  <c r="X29" i="16" s="1"/>
  <c r="N20" i="31"/>
  <c r="N48" i="31"/>
  <c r="N38" i="31"/>
  <c r="N82" i="31"/>
  <c r="AN86" i="27"/>
  <c r="W125" i="30"/>
  <c r="T408" i="30"/>
  <c r="U73" i="30"/>
  <c r="R401" i="30"/>
  <c r="U139" i="30"/>
  <c r="R410" i="30"/>
  <c r="W170" i="30"/>
  <c r="T414" i="30"/>
  <c r="W44" i="30"/>
  <c r="T398" i="30"/>
  <c r="BK76" i="27"/>
  <c r="BK70" i="27"/>
  <c r="U114" i="30"/>
  <c r="R406" i="30"/>
  <c r="W16" i="30"/>
  <c r="T393" i="30"/>
  <c r="W73" i="30"/>
  <c r="T401" i="30"/>
  <c r="U148" i="30"/>
  <c r="R411" i="30"/>
  <c r="W148" i="30"/>
  <c r="T411" i="30"/>
  <c r="V153" i="30"/>
  <c r="S412" i="30"/>
  <c r="U153" i="30"/>
  <c r="R412" i="30"/>
  <c r="AF89" i="25"/>
  <c r="E16" i="23" s="1"/>
  <c r="BK83" i="27"/>
  <c r="BK82" i="27"/>
  <c r="BK73" i="27"/>
  <c r="BK68" i="27"/>
  <c r="BK67" i="27"/>
  <c r="BK65" i="27"/>
  <c r="BK84" i="27"/>
  <c r="BK81" i="27"/>
  <c r="BK80" i="27"/>
  <c r="BK85" i="27"/>
  <c r="Q169" i="28"/>
  <c r="AX20" i="38"/>
  <c r="Z419" i="38"/>
  <c r="AF15" i="25"/>
  <c r="E6" i="23" s="1"/>
  <c r="AD43" i="25"/>
  <c r="C11" i="23" s="1"/>
  <c r="K12" i="51" s="1"/>
  <c r="C12" i="51" s="1"/>
  <c r="AF40" i="25"/>
  <c r="AF43" i="25" s="1"/>
  <c r="E11" i="23" s="1"/>
  <c r="AD159" i="25"/>
  <c r="C26" i="23" s="1"/>
  <c r="K27" i="51" s="1"/>
  <c r="C27" i="51" s="1"/>
  <c r="AF155" i="25"/>
  <c r="AF159" i="25" s="1"/>
  <c r="E26" i="23" s="1"/>
  <c r="AH14" i="39"/>
  <c r="AS28" i="27"/>
  <c r="T71" i="31"/>
  <c r="AY86" i="27"/>
  <c r="T131" i="31"/>
  <c r="C346" i="46"/>
  <c r="AK12" i="39"/>
  <c r="Q60" i="31"/>
  <c r="U64" i="39"/>
  <c r="AO411" i="38"/>
  <c r="AN419" i="38"/>
  <c r="N419" i="38"/>
  <c r="AO407" i="38"/>
  <c r="T112" i="31"/>
  <c r="T168" i="31"/>
  <c r="N15" i="31"/>
  <c r="N28" i="31"/>
  <c r="N112" i="31"/>
  <c r="N71" i="31"/>
  <c r="N123" i="31"/>
  <c r="T15" i="31"/>
  <c r="N168" i="31"/>
  <c r="BB395" i="40"/>
  <c r="Q147" i="28"/>
  <c r="AA29" i="30"/>
  <c r="Y171" i="30"/>
  <c r="I150" i="35"/>
  <c r="AH29" i="16"/>
  <c r="AG23" i="16"/>
  <c r="AI45" i="21"/>
  <c r="AI41" i="21"/>
  <c r="AI39" i="21"/>
  <c r="AI43" i="21"/>
  <c r="AI37" i="21"/>
  <c r="AI40" i="21"/>
  <c r="AI42" i="21"/>
  <c r="AI44" i="21"/>
  <c r="AI38" i="21"/>
  <c r="Q118" i="31"/>
  <c r="Y169" i="31"/>
  <c r="N100" i="31"/>
  <c r="I151" i="35"/>
  <c r="U65" i="39"/>
  <c r="AD14" i="39"/>
  <c r="AJ11" i="39"/>
  <c r="AK11" i="39" s="1"/>
  <c r="AJ9" i="39"/>
  <c r="AE10" i="39"/>
  <c r="AI10" i="39"/>
  <c r="AK10" i="39" s="1"/>
  <c r="AC14" i="39"/>
  <c r="AE9" i="39"/>
  <c r="AI9" i="39"/>
  <c r="AG14" i="39"/>
  <c r="V170" i="28"/>
  <c r="AI170" i="25"/>
  <c r="Z43" i="25"/>
  <c r="BK12" i="25" s="1"/>
  <c r="BK70" i="25" s="1"/>
  <c r="AD83" i="25"/>
  <c r="C15" i="23" s="1"/>
  <c r="K16" i="51" s="1"/>
  <c r="C16" i="51" s="1"/>
  <c r="AS87" i="25"/>
  <c r="AP67" i="25"/>
  <c r="AP87" i="25" s="1"/>
  <c r="AP29" i="25"/>
  <c r="AS29" i="25"/>
  <c r="AA182" i="28"/>
  <c r="AA204" i="28" s="1"/>
  <c r="T105" i="31"/>
  <c r="N86" i="31"/>
  <c r="Q28" i="28"/>
  <c r="AS380" i="30"/>
  <c r="V29" i="30"/>
  <c r="U102" i="30"/>
  <c r="U133" i="30"/>
  <c r="U62" i="30"/>
  <c r="W41" i="30"/>
  <c r="W18" i="30"/>
  <c r="AT380" i="30"/>
  <c r="U170" i="30"/>
  <c r="W138" i="30"/>
  <c r="W150" i="30"/>
  <c r="U82" i="39"/>
  <c r="W33" i="30"/>
  <c r="AU20" i="38"/>
  <c r="W122" i="30"/>
  <c r="V125" i="30"/>
  <c r="U84" i="30"/>
  <c r="W47" i="30"/>
  <c r="W10" i="30"/>
  <c r="Q11" i="31"/>
  <c r="Q9" i="31"/>
  <c r="Q13" i="31"/>
  <c r="T120" i="30"/>
  <c r="U84" i="39"/>
  <c r="U160" i="30"/>
  <c r="K80" i="23"/>
  <c r="AF106" i="25"/>
  <c r="E18" i="23" s="1"/>
  <c r="U66" i="39"/>
  <c r="U83" i="39"/>
  <c r="AF152" i="25"/>
  <c r="E25" i="23" s="1"/>
  <c r="L86" i="39"/>
  <c r="AF380" i="30"/>
  <c r="AF402" i="30" s="1"/>
  <c r="AO380" i="30"/>
  <c r="AO402" i="30" s="1"/>
  <c r="P118" i="31"/>
  <c r="Z120" i="30"/>
  <c r="V120" i="30" s="1"/>
  <c r="AC170" i="25"/>
  <c r="P112" i="31"/>
  <c r="Z114" i="30"/>
  <c r="V114" i="30" s="1"/>
  <c r="O88" i="31"/>
  <c r="Y90" i="30"/>
  <c r="U90" i="30" s="1"/>
  <c r="P82" i="31"/>
  <c r="Z84" i="30"/>
  <c r="V84" i="30" s="1"/>
  <c r="O48" i="31"/>
  <c r="Y50" i="30"/>
  <c r="U50" i="30" s="1"/>
  <c r="P42" i="31"/>
  <c r="Z44" i="30"/>
  <c r="V44" i="30" s="1"/>
  <c r="O38" i="31"/>
  <c r="Y39" i="30"/>
  <c r="U39" i="30" s="1"/>
  <c r="AE169" i="27"/>
  <c r="O28" i="31"/>
  <c r="Y29" i="30"/>
  <c r="U29" i="30" s="1"/>
  <c r="Z171" i="30"/>
  <c r="P20" i="31"/>
  <c r="Z21" i="30"/>
  <c r="V21" i="30" s="1"/>
  <c r="O15" i="31"/>
  <c r="Y16" i="30"/>
  <c r="U16" i="30" s="1"/>
  <c r="N87" i="31"/>
  <c r="AD89" i="25"/>
  <c r="C16" i="23" s="1"/>
  <c r="K17" i="51" s="1"/>
  <c r="C17" i="51" s="1"/>
  <c r="N85" i="31"/>
  <c r="AF169" i="25"/>
  <c r="E27" i="23" s="1"/>
  <c r="AD169" i="25"/>
  <c r="C27" i="23" s="1"/>
  <c r="K28" i="51" s="1"/>
  <c r="C28" i="51" s="1"/>
  <c r="Z169" i="25"/>
  <c r="X154" i="28"/>
  <c r="T154" i="28" s="1"/>
  <c r="Z159" i="25"/>
  <c r="BK27" i="25" s="1"/>
  <c r="BK85" i="25" s="1"/>
  <c r="AD152" i="25"/>
  <c r="C25" i="23" s="1"/>
  <c r="K26" i="51" s="1"/>
  <c r="C26" i="51" s="1"/>
  <c r="Z152" i="25"/>
  <c r="BK26" i="25" s="1"/>
  <c r="BK84" i="25" s="1"/>
  <c r="AF147" i="25"/>
  <c r="E24" i="23" s="1"/>
  <c r="AD147" i="25"/>
  <c r="C24" i="23" s="1"/>
  <c r="K25" i="51" s="1"/>
  <c r="C25" i="51" s="1"/>
  <c r="Z138" i="25"/>
  <c r="BK24" i="25" s="1"/>
  <c r="BK82" i="25" s="1"/>
  <c r="AF138" i="25"/>
  <c r="E23" i="23" s="1"/>
  <c r="AD138" i="25"/>
  <c r="C23" i="23" s="1"/>
  <c r="K24" i="51" s="1"/>
  <c r="C24" i="51" s="1"/>
  <c r="AE170" i="25"/>
  <c r="X126" i="28"/>
  <c r="T126" i="28" s="1"/>
  <c r="AD124" i="25"/>
  <c r="C21" i="23" s="1"/>
  <c r="K22" i="51" s="1"/>
  <c r="C22" i="51" s="1"/>
  <c r="X121" i="28"/>
  <c r="T121" i="28" s="1"/>
  <c r="Z124" i="25"/>
  <c r="BK22" i="25" s="1"/>
  <c r="BK80" i="25" s="1"/>
  <c r="AF124" i="25"/>
  <c r="E21" i="23" s="1"/>
  <c r="AD119" i="25"/>
  <c r="C20" i="23" s="1"/>
  <c r="K21" i="51" s="1"/>
  <c r="C21" i="51" s="1"/>
  <c r="AF119" i="25"/>
  <c r="E20" i="23" s="1"/>
  <c r="AD113" i="25"/>
  <c r="C19" i="23" s="1"/>
  <c r="K20" i="51" s="1"/>
  <c r="C20" i="51" s="1"/>
  <c r="AF113" i="25"/>
  <c r="E19" i="23" s="1"/>
  <c r="X108" i="28"/>
  <c r="T108" i="28" s="1"/>
  <c r="AD106" i="25"/>
  <c r="C18" i="23" s="1"/>
  <c r="K19" i="51" s="1"/>
  <c r="C19" i="51" s="1"/>
  <c r="Z106" i="25"/>
  <c r="BK19" i="25" s="1"/>
  <c r="X103" i="28"/>
  <c r="T103" i="28" s="1"/>
  <c r="AF101" i="25"/>
  <c r="E17" i="23" s="1"/>
  <c r="X91" i="28"/>
  <c r="T91" i="28" s="1"/>
  <c r="Z101" i="25"/>
  <c r="BK18" i="25" s="1"/>
  <c r="BK76" i="25" s="1"/>
  <c r="AD101" i="25"/>
  <c r="C17" i="23" s="1"/>
  <c r="K18" i="51" s="1"/>
  <c r="C18" i="51" s="1"/>
  <c r="X83" i="28"/>
  <c r="AF83" i="25"/>
  <c r="E15" i="23" s="1"/>
  <c r="AF72" i="25"/>
  <c r="E14" i="23" s="1"/>
  <c r="X72" i="28"/>
  <c r="AD72" i="25"/>
  <c r="C14" i="23" s="1"/>
  <c r="K15" i="51" s="1"/>
  <c r="C15" i="51" s="1"/>
  <c r="AD61" i="25"/>
  <c r="C13" i="23" s="1"/>
  <c r="K14" i="51" s="1"/>
  <c r="C14" i="51" s="1"/>
  <c r="AF61" i="25"/>
  <c r="E13" i="23" s="1"/>
  <c r="M42" i="31"/>
  <c r="W43" i="28"/>
  <c r="S43" i="28" s="1"/>
  <c r="Z38" i="25"/>
  <c r="BK11" i="25" s="1"/>
  <c r="BK69" i="25" s="1"/>
  <c r="X34" i="28"/>
  <c r="T34" i="28" s="1"/>
  <c r="Z32" i="25"/>
  <c r="T31" i="28"/>
  <c r="M28" i="31"/>
  <c r="W28" i="28"/>
  <c r="S28" i="28" s="1"/>
  <c r="X23" i="28"/>
  <c r="T23" i="28" s="1"/>
  <c r="X20" i="28"/>
  <c r="X17" i="28"/>
  <c r="T17" i="28" s="1"/>
  <c r="M20" i="31"/>
  <c r="W20" i="28"/>
  <c r="S20" i="28" s="1"/>
  <c r="V20" i="28"/>
  <c r="R20" i="28" s="1"/>
  <c r="L20" i="31"/>
  <c r="X15" i="28"/>
  <c r="X8" i="28"/>
  <c r="T8" i="28" s="1"/>
  <c r="W170" i="28"/>
  <c r="M88" i="31"/>
  <c r="W89" i="28"/>
  <c r="S89" i="28" s="1"/>
  <c r="N84" i="31"/>
  <c r="X85" i="28"/>
  <c r="T85" i="28" s="1"/>
  <c r="L88" i="31"/>
  <c r="V89" i="28"/>
  <c r="R89" i="28" s="1"/>
  <c r="H16" i="15"/>
  <c r="O17" i="16" s="1"/>
  <c r="O29" i="16" s="1"/>
  <c r="R86" i="39"/>
  <c r="Q86" i="39"/>
  <c r="U79" i="39"/>
  <c r="U69" i="39"/>
  <c r="U85" i="39"/>
  <c r="U70" i="39"/>
  <c r="U71" i="39"/>
  <c r="T80" i="39"/>
  <c r="U80" i="39" s="1"/>
  <c r="U81" i="39"/>
  <c r="U75" i="39"/>
  <c r="O86" i="39"/>
  <c r="F86" i="39"/>
  <c r="I80" i="39"/>
  <c r="I86" i="39" s="1"/>
  <c r="G86" i="39"/>
  <c r="S77" i="39"/>
  <c r="U77" i="39" s="1"/>
  <c r="S78" i="39"/>
  <c r="U78" i="39" s="1"/>
  <c r="E86" i="39"/>
  <c r="D86" i="39"/>
  <c r="AM419" i="38"/>
  <c r="AO397" i="38"/>
  <c r="E419" i="38"/>
  <c r="W21" i="30"/>
  <c r="T29" i="30"/>
  <c r="T395" i="30" s="1"/>
  <c r="AR380" i="30"/>
  <c r="AR402" i="30" s="1"/>
  <c r="T133" i="30"/>
  <c r="AI380" i="30"/>
  <c r="AI402" i="30" s="1"/>
  <c r="H170" i="28"/>
  <c r="F236" i="44" s="1"/>
  <c r="AL380" i="30"/>
  <c r="AL402" i="30" s="1"/>
  <c r="Q20" i="28"/>
  <c r="Q32" i="28"/>
  <c r="K170" i="28"/>
  <c r="AI182" i="28" s="1"/>
  <c r="AI204" i="28" s="1"/>
  <c r="Q152" i="28"/>
  <c r="Q124" i="28"/>
  <c r="Q106" i="28"/>
  <c r="Q72" i="28"/>
  <c r="E170" i="28"/>
  <c r="C236" i="44" s="1"/>
  <c r="N170" i="28"/>
  <c r="Q119" i="28"/>
  <c r="O170" i="28"/>
  <c r="Q101" i="28"/>
  <c r="Q89" i="28"/>
  <c r="Q113" i="28"/>
  <c r="Q61" i="28"/>
  <c r="P170" i="28"/>
  <c r="Q138" i="28"/>
  <c r="Q83" i="28"/>
  <c r="Q15" i="28"/>
  <c r="Q49" i="28"/>
  <c r="AA50" i="30"/>
  <c r="W50" i="30" s="1"/>
  <c r="AD49" i="25"/>
  <c r="C12" i="23" s="1"/>
  <c r="K13" i="51" s="1"/>
  <c r="C13" i="51" s="1"/>
  <c r="AF49" i="25"/>
  <c r="E12" i="23" s="1"/>
  <c r="E10" i="23"/>
  <c r="AF30" i="25"/>
  <c r="AF32" i="25" s="1"/>
  <c r="E9" i="23" s="1"/>
  <c r="AD32" i="25"/>
  <c r="C9" i="23" s="1"/>
  <c r="K10" i="51" s="1"/>
  <c r="C10" i="51" s="1"/>
  <c r="AF28" i="25"/>
  <c r="E8" i="23" s="1"/>
  <c r="AD28" i="25"/>
  <c r="C8" i="23" s="1"/>
  <c r="K9" i="51" s="1"/>
  <c r="C9" i="51" s="1"/>
  <c r="AD20" i="25"/>
  <c r="C7" i="23" s="1"/>
  <c r="K8" i="51" s="1"/>
  <c r="C8" i="51" s="1"/>
  <c r="T72" i="28" l="1"/>
  <c r="T20" i="28"/>
  <c r="T83" i="28"/>
  <c r="AS10" i="16"/>
  <c r="BK10" i="25"/>
  <c r="BK68" i="25" s="1"/>
  <c r="X32" i="28"/>
  <c r="T15" i="28"/>
  <c r="AM182" i="28"/>
  <c r="AM204" i="28" s="1"/>
  <c r="R170" i="28"/>
  <c r="AN182" i="28"/>
  <c r="AN204" i="28" s="1"/>
  <c r="S170" i="28"/>
  <c r="X169" i="28"/>
  <c r="T169" i="28" s="1"/>
  <c r="BK28" i="25"/>
  <c r="BK86" i="25" s="1"/>
  <c r="BK77" i="25"/>
  <c r="Z170" i="25"/>
  <c r="X170" i="28" s="1"/>
  <c r="N388" i="28"/>
  <c r="AL182" i="28"/>
  <c r="AL204" i="28" s="1"/>
  <c r="U177" i="31"/>
  <c r="B316" i="58"/>
  <c r="B371" i="32"/>
  <c r="D371" i="32"/>
  <c r="D316" i="58"/>
  <c r="C371" i="32"/>
  <c r="C316" i="58"/>
  <c r="H388" i="28"/>
  <c r="AF182" i="28"/>
  <c r="AF204" i="28" s="1"/>
  <c r="E388" i="28"/>
  <c r="AC182" i="28"/>
  <c r="AC204" i="28" s="1"/>
  <c r="W153" i="30"/>
  <c r="K388" i="28"/>
  <c r="M390" i="28"/>
  <c r="O388" i="28"/>
  <c r="P388" i="28"/>
  <c r="K27" i="23"/>
  <c r="R26" i="64"/>
  <c r="T53" i="64" s="1"/>
  <c r="K26" i="23"/>
  <c r="R25" i="64"/>
  <c r="T52" i="64" s="1"/>
  <c r="K25" i="23"/>
  <c r="R24" i="64"/>
  <c r="T51" i="64" s="1"/>
  <c r="K24" i="23"/>
  <c r="R23" i="64"/>
  <c r="T50" i="64" s="1"/>
  <c r="K23" i="23"/>
  <c r="R22" i="64"/>
  <c r="T49" i="64" s="1"/>
  <c r="K21" i="23"/>
  <c r="R20" i="64"/>
  <c r="T47" i="64" s="1"/>
  <c r="K20" i="23"/>
  <c r="R19" i="64"/>
  <c r="T46" i="64" s="1"/>
  <c r="K19" i="23"/>
  <c r="R18" i="64"/>
  <c r="T45" i="64" s="1"/>
  <c r="K18" i="23"/>
  <c r="R17" i="64"/>
  <c r="T44" i="64" s="1"/>
  <c r="K17" i="23"/>
  <c r="R16" i="64"/>
  <c r="T43" i="64" s="1"/>
  <c r="K16" i="23"/>
  <c r="R15" i="64"/>
  <c r="T42" i="64" s="1"/>
  <c r="K15" i="23"/>
  <c r="R14" i="64"/>
  <c r="T41" i="64" s="1"/>
  <c r="K14" i="23"/>
  <c r="R13" i="64"/>
  <c r="T40" i="64" s="1"/>
  <c r="K13" i="23"/>
  <c r="R12" i="64"/>
  <c r="T39" i="64" s="1"/>
  <c r="K12" i="23"/>
  <c r="R11" i="64"/>
  <c r="T38" i="64" s="1"/>
  <c r="K11" i="23"/>
  <c r="R10" i="64"/>
  <c r="T37" i="64" s="1"/>
  <c r="K10" i="23"/>
  <c r="E10" i="15" s="1"/>
  <c r="I11" i="16" s="1"/>
  <c r="R11" i="16" s="1"/>
  <c r="R9" i="64"/>
  <c r="T36" i="64" s="1"/>
  <c r="K9" i="23"/>
  <c r="R8" i="64"/>
  <c r="T35" i="64" s="1"/>
  <c r="K8" i="23"/>
  <c r="R7" i="64"/>
  <c r="T34" i="64" s="1"/>
  <c r="E7" i="15"/>
  <c r="I8" i="16" s="1"/>
  <c r="AA7" i="64"/>
  <c r="Q6" i="64"/>
  <c r="S33" i="64" s="1"/>
  <c r="K6" i="23"/>
  <c r="R5" i="64"/>
  <c r="T32" i="64" s="1"/>
  <c r="AA67" i="23"/>
  <c r="AA76" i="23"/>
  <c r="W107" i="30"/>
  <c r="T410" i="30"/>
  <c r="AA73" i="23"/>
  <c r="W39" i="30"/>
  <c r="L87" i="51"/>
  <c r="T402" i="30"/>
  <c r="AA84" i="23"/>
  <c r="AA83" i="23"/>
  <c r="AA79" i="23"/>
  <c r="AA82" i="23"/>
  <c r="D25" i="15"/>
  <c r="AA72" i="23"/>
  <c r="D29" i="51"/>
  <c r="AA74" i="23"/>
  <c r="AA66" i="23"/>
  <c r="AA70" i="23"/>
  <c r="S415" i="30"/>
  <c r="AA78" i="23"/>
  <c r="AA85" i="23"/>
  <c r="AA65" i="23"/>
  <c r="AA81" i="23"/>
  <c r="L77" i="51"/>
  <c r="K70" i="51"/>
  <c r="C70" i="51"/>
  <c r="K88" i="51"/>
  <c r="C88" i="51"/>
  <c r="K83" i="51"/>
  <c r="C83" i="51"/>
  <c r="X74" i="23"/>
  <c r="X86" i="23" s="1"/>
  <c r="L16" i="15"/>
  <c r="X28" i="23"/>
  <c r="J74" i="23"/>
  <c r="D16" i="15"/>
  <c r="J73" i="23"/>
  <c r="D15" i="15"/>
  <c r="K85" i="51"/>
  <c r="C85" i="51"/>
  <c r="K89" i="51"/>
  <c r="C89" i="51"/>
  <c r="K77" i="51"/>
  <c r="C77" i="51"/>
  <c r="K79" i="51"/>
  <c r="C79" i="51"/>
  <c r="K81" i="51"/>
  <c r="C81" i="51"/>
  <c r="C82" i="51"/>
  <c r="K86" i="51"/>
  <c r="C86" i="51"/>
  <c r="I16" i="23"/>
  <c r="C74" i="23"/>
  <c r="AB6" i="23"/>
  <c r="L78" i="51"/>
  <c r="D78" i="51"/>
  <c r="D77" i="51"/>
  <c r="K71" i="51"/>
  <c r="C71" i="51"/>
  <c r="K74" i="51"/>
  <c r="C74" i="51"/>
  <c r="AO419" i="38"/>
  <c r="K75" i="51"/>
  <c r="C75" i="51"/>
  <c r="K73" i="51"/>
  <c r="C73" i="51"/>
  <c r="AA71" i="23"/>
  <c r="AA77" i="23"/>
  <c r="K87" i="51"/>
  <c r="C87" i="51"/>
  <c r="K80" i="51"/>
  <c r="C80" i="51"/>
  <c r="K76" i="51"/>
  <c r="C76" i="51"/>
  <c r="C65" i="23"/>
  <c r="E65" i="23" s="1"/>
  <c r="J81" i="23"/>
  <c r="D23" i="15"/>
  <c r="I23" i="23"/>
  <c r="C81" i="23"/>
  <c r="J64" i="23"/>
  <c r="D6" i="15"/>
  <c r="I64" i="23"/>
  <c r="J72" i="23"/>
  <c r="D14" i="15"/>
  <c r="I14" i="23"/>
  <c r="C72" i="23"/>
  <c r="I25" i="23"/>
  <c r="C83" i="23"/>
  <c r="J84" i="23"/>
  <c r="D26" i="15"/>
  <c r="I26" i="23"/>
  <c r="C84" i="23"/>
  <c r="J85" i="23"/>
  <c r="D27" i="15"/>
  <c r="I27" i="23"/>
  <c r="C85" i="23"/>
  <c r="J77" i="23"/>
  <c r="D19" i="15"/>
  <c r="I19" i="23"/>
  <c r="C77" i="23"/>
  <c r="J65" i="23"/>
  <c r="D7" i="15"/>
  <c r="I7" i="23"/>
  <c r="I11" i="23"/>
  <c r="C69" i="23"/>
  <c r="J67" i="23"/>
  <c r="D9" i="15"/>
  <c r="I9" i="23"/>
  <c r="C67" i="23"/>
  <c r="J82" i="23"/>
  <c r="D24" i="15"/>
  <c r="I24" i="23"/>
  <c r="C82" i="23"/>
  <c r="D86" i="23"/>
  <c r="Z86" i="23"/>
  <c r="I8" i="23"/>
  <c r="AB8" i="23" s="1"/>
  <c r="C66" i="23"/>
  <c r="J66" i="23"/>
  <c r="D8" i="15"/>
  <c r="K82" i="51"/>
  <c r="J79" i="23"/>
  <c r="D21" i="15"/>
  <c r="I21" i="23"/>
  <c r="C79" i="23"/>
  <c r="J76" i="23"/>
  <c r="D18" i="15"/>
  <c r="I18" i="23"/>
  <c r="C76" i="23"/>
  <c r="T407" i="30"/>
  <c r="T171" i="30"/>
  <c r="J78" i="23"/>
  <c r="D20" i="15"/>
  <c r="I20" i="23"/>
  <c r="C78" i="23"/>
  <c r="R415" i="30"/>
  <c r="BA20" i="38"/>
  <c r="I90" i="51"/>
  <c r="J90" i="51"/>
  <c r="I15" i="23"/>
  <c r="C73" i="23"/>
  <c r="J70" i="23"/>
  <c r="D12" i="15"/>
  <c r="I12" i="23"/>
  <c r="C70" i="23"/>
  <c r="I17" i="23"/>
  <c r="AB17" i="23" s="1"/>
  <c r="C75" i="23"/>
  <c r="J75" i="23"/>
  <c r="D17" i="15"/>
  <c r="J28" i="23"/>
  <c r="AQ28" i="42" s="1"/>
  <c r="E28" i="23"/>
  <c r="R27" i="64" s="1"/>
  <c r="T54" i="64" s="1"/>
  <c r="I13" i="23"/>
  <c r="AB13" i="23" s="1"/>
  <c r="C71" i="23"/>
  <c r="C28" i="23"/>
  <c r="K29" i="51" s="1"/>
  <c r="C29" i="51" s="1"/>
  <c r="J71" i="23"/>
  <c r="D13" i="15"/>
  <c r="K72" i="51"/>
  <c r="L72" i="51"/>
  <c r="K68" i="23"/>
  <c r="AB68" i="23"/>
  <c r="Z11" i="16"/>
  <c r="Z29" i="16" s="1"/>
  <c r="Y86" i="23"/>
  <c r="AA68" i="23"/>
  <c r="W133" i="30"/>
  <c r="T409" i="30"/>
  <c r="AS402" i="30"/>
  <c r="AS408" i="30"/>
  <c r="W160" i="30"/>
  <c r="T413" i="30"/>
  <c r="AT402" i="30"/>
  <c r="AT408" i="30"/>
  <c r="BJ28" i="27"/>
  <c r="W29" i="30"/>
  <c r="T169" i="31"/>
  <c r="AA62" i="30"/>
  <c r="W62" i="30" s="1"/>
  <c r="AA102" i="30"/>
  <c r="W102" i="30" s="1"/>
  <c r="BK75" i="27"/>
  <c r="AA114" i="30"/>
  <c r="W114" i="30" s="1"/>
  <c r="BK77" i="27"/>
  <c r="AA120" i="30"/>
  <c r="W120" i="30" s="1"/>
  <c r="BK78" i="27"/>
  <c r="AA90" i="30"/>
  <c r="W90" i="30" s="1"/>
  <c r="BK74" i="27"/>
  <c r="BI28" i="27"/>
  <c r="AJ14" i="39"/>
  <c r="AI14" i="39"/>
  <c r="AK9" i="39"/>
  <c r="AK14" i="39" s="1"/>
  <c r="AE14" i="39"/>
  <c r="X113" i="28"/>
  <c r="T113" i="28" s="1"/>
  <c r="X138" i="28"/>
  <c r="T138" i="28" s="1"/>
  <c r="X61" i="28"/>
  <c r="T61" i="28" s="1"/>
  <c r="X101" i="28"/>
  <c r="T101" i="28" s="1"/>
  <c r="X119" i="28"/>
  <c r="T119" i="28" s="1"/>
  <c r="X152" i="28"/>
  <c r="T152" i="28" s="1"/>
  <c r="X43" i="28"/>
  <c r="T43" i="28" s="1"/>
  <c r="T32" i="28"/>
  <c r="X28" i="28"/>
  <c r="T28" i="28" s="1"/>
  <c r="X38" i="28"/>
  <c r="T38" i="28" s="1"/>
  <c r="X106" i="28"/>
  <c r="T106" i="28" s="1"/>
  <c r="X124" i="28"/>
  <c r="T124" i="28" s="1"/>
  <c r="X147" i="28"/>
  <c r="T147" i="28" s="1"/>
  <c r="X159" i="28"/>
  <c r="T159" i="28" s="1"/>
  <c r="X49" i="28"/>
  <c r="T49" i="28" s="1"/>
  <c r="X132" i="28"/>
  <c r="T132" i="28" s="1"/>
  <c r="N88" i="31"/>
  <c r="N169" i="31" s="1"/>
  <c r="AU380" i="30"/>
  <c r="L169" i="31"/>
  <c r="AM23" i="16"/>
  <c r="Q15" i="31"/>
  <c r="Q169" i="31" s="1"/>
  <c r="U171" i="30"/>
  <c r="V171" i="30"/>
  <c r="M169" i="31"/>
  <c r="P169" i="31"/>
  <c r="AA171" i="30"/>
  <c r="O169" i="31"/>
  <c r="AD170" i="25"/>
  <c r="AF170" i="25"/>
  <c r="X89" i="28"/>
  <c r="T89" i="28" s="1"/>
  <c r="T86" i="39"/>
  <c r="S86" i="39"/>
  <c r="U86" i="39"/>
  <c r="D29" i="16"/>
  <c r="E24" i="16"/>
  <c r="E16" i="16"/>
  <c r="E25" i="16"/>
  <c r="E27" i="16"/>
  <c r="E23" i="16"/>
  <c r="E19" i="16"/>
  <c r="E15" i="16"/>
  <c r="E11" i="16"/>
  <c r="E7" i="16"/>
  <c r="C29" i="16"/>
  <c r="E28" i="16"/>
  <c r="E8" i="16"/>
  <c r="E20" i="16"/>
  <c r="E21" i="16"/>
  <c r="E17" i="16"/>
  <c r="E13" i="16"/>
  <c r="E9" i="16"/>
  <c r="E12" i="16"/>
  <c r="E26" i="16"/>
  <c r="E22" i="16"/>
  <c r="E18" i="16"/>
  <c r="E14" i="16"/>
  <c r="E10" i="16"/>
  <c r="Q170" i="28"/>
  <c r="AF169" i="27"/>
  <c r="AD169" i="27"/>
  <c r="AM8" i="16" l="1"/>
  <c r="R8" i="16"/>
  <c r="AO182" i="28"/>
  <c r="AO204" i="28" s="1"/>
  <c r="T170" i="28"/>
  <c r="BK87" i="25"/>
  <c r="BK29" i="25"/>
  <c r="N18" i="16"/>
  <c r="H18" i="16"/>
  <c r="N14" i="16"/>
  <c r="H14" i="16"/>
  <c r="H12" i="16"/>
  <c r="N12" i="16"/>
  <c r="N21" i="16"/>
  <c r="H21" i="16"/>
  <c r="H19" i="16"/>
  <c r="N19" i="16"/>
  <c r="H16" i="16"/>
  <c r="N16" i="16"/>
  <c r="N26" i="16"/>
  <c r="H26" i="16"/>
  <c r="H28" i="16"/>
  <c r="N28" i="16"/>
  <c r="H15" i="16"/>
  <c r="N15" i="16"/>
  <c r="N25" i="16"/>
  <c r="H25" i="16"/>
  <c r="N10" i="16"/>
  <c r="H10" i="16"/>
  <c r="N17" i="16"/>
  <c r="H17" i="16"/>
  <c r="N22" i="16"/>
  <c r="H22" i="16"/>
  <c r="N13" i="16"/>
  <c r="H13" i="16"/>
  <c r="H8" i="16"/>
  <c r="N8" i="16"/>
  <c r="H11" i="16"/>
  <c r="N11" i="16"/>
  <c r="H27" i="16"/>
  <c r="N27" i="16"/>
  <c r="N9" i="16"/>
  <c r="H9" i="16"/>
  <c r="H20" i="16"/>
  <c r="N20" i="16"/>
  <c r="N7" i="16"/>
  <c r="H7" i="16"/>
  <c r="H23" i="16"/>
  <c r="N23" i="16"/>
  <c r="H24" i="16"/>
  <c r="N24" i="16"/>
  <c r="AN29" i="16"/>
  <c r="Q388" i="28"/>
  <c r="E27" i="15"/>
  <c r="I28" i="16" s="1"/>
  <c r="R28" i="16" s="1"/>
  <c r="AA27" i="64"/>
  <c r="Q26" i="64"/>
  <c r="S53" i="64" s="1"/>
  <c r="E26" i="15"/>
  <c r="I27" i="16" s="1"/>
  <c r="R27" i="16" s="1"/>
  <c r="Q25" i="64"/>
  <c r="S52" i="64" s="1"/>
  <c r="AA26" i="64"/>
  <c r="E25" i="15"/>
  <c r="I26" i="16" s="1"/>
  <c r="R26" i="16" s="1"/>
  <c r="Q24" i="64"/>
  <c r="S51" i="64" s="1"/>
  <c r="AA25" i="64"/>
  <c r="E24" i="15"/>
  <c r="I25" i="16" s="1"/>
  <c r="R25" i="16" s="1"/>
  <c r="AA24" i="64"/>
  <c r="Q23" i="64"/>
  <c r="S50" i="64" s="1"/>
  <c r="E23" i="15"/>
  <c r="I24" i="16" s="1"/>
  <c r="R24" i="16" s="1"/>
  <c r="Q22" i="64"/>
  <c r="S49" i="64" s="1"/>
  <c r="AA23" i="64"/>
  <c r="E21" i="15"/>
  <c r="I22" i="16" s="1"/>
  <c r="R22" i="16" s="1"/>
  <c r="AA21" i="64"/>
  <c r="Q20" i="64"/>
  <c r="S47" i="64" s="1"/>
  <c r="E20" i="15"/>
  <c r="I21" i="16" s="1"/>
  <c r="R21" i="16" s="1"/>
  <c r="Q19" i="64"/>
  <c r="S46" i="64" s="1"/>
  <c r="AA20" i="64"/>
  <c r="E19" i="15"/>
  <c r="I20" i="16" s="1"/>
  <c r="R20" i="16" s="1"/>
  <c r="Q18" i="64"/>
  <c r="S45" i="64" s="1"/>
  <c r="AA19" i="64"/>
  <c r="E18" i="15"/>
  <c r="I19" i="16" s="1"/>
  <c r="R19" i="16" s="1"/>
  <c r="Q17" i="64"/>
  <c r="S44" i="64" s="1"/>
  <c r="AA18" i="64"/>
  <c r="E17" i="15"/>
  <c r="I18" i="16" s="1"/>
  <c r="R18" i="16" s="1"/>
  <c r="Q16" i="64"/>
  <c r="S43" i="64" s="1"/>
  <c r="AA17" i="64"/>
  <c r="E16" i="15"/>
  <c r="I17" i="16" s="1"/>
  <c r="R17" i="16" s="1"/>
  <c r="Q15" i="64"/>
  <c r="S42" i="64" s="1"/>
  <c r="AA16" i="64"/>
  <c r="E15" i="15"/>
  <c r="I16" i="16" s="1"/>
  <c r="R16" i="16" s="1"/>
  <c r="Q14" i="64"/>
  <c r="S41" i="64" s="1"/>
  <c r="AA15" i="64"/>
  <c r="E14" i="15"/>
  <c r="I15" i="16" s="1"/>
  <c r="R15" i="16" s="1"/>
  <c r="AA14" i="64"/>
  <c r="Q13" i="64"/>
  <c r="S40" i="64" s="1"/>
  <c r="E13" i="15"/>
  <c r="I14" i="16" s="1"/>
  <c r="R14" i="16" s="1"/>
  <c r="Q12" i="64"/>
  <c r="S39" i="64" s="1"/>
  <c r="AA13" i="64"/>
  <c r="E12" i="15"/>
  <c r="I13" i="16" s="1"/>
  <c r="R13" i="16" s="1"/>
  <c r="Q11" i="64"/>
  <c r="S38" i="64" s="1"/>
  <c r="AA12" i="64"/>
  <c r="E11" i="15"/>
  <c r="I12" i="16" s="1"/>
  <c r="R12" i="16" s="1"/>
  <c r="Q10" i="64"/>
  <c r="S37" i="64" s="1"/>
  <c r="AA11" i="64"/>
  <c r="K28" i="23"/>
  <c r="AA10" i="64"/>
  <c r="Q9" i="64"/>
  <c r="S36" i="64" s="1"/>
  <c r="E9" i="15"/>
  <c r="I10" i="16" s="1"/>
  <c r="R10" i="16" s="1"/>
  <c r="AA9" i="64"/>
  <c r="Q8" i="64"/>
  <c r="S35" i="64" s="1"/>
  <c r="E8" i="15"/>
  <c r="I9" i="16" s="1"/>
  <c r="R9" i="16" s="1"/>
  <c r="AA8" i="64"/>
  <c r="Q7" i="64"/>
  <c r="S34" i="64" s="1"/>
  <c r="AS29" i="16"/>
  <c r="AS8" i="16"/>
  <c r="AG8" i="16"/>
  <c r="AA6" i="64"/>
  <c r="Q5" i="64"/>
  <c r="S32" i="64" s="1"/>
  <c r="T415" i="30"/>
  <c r="L90" i="51"/>
  <c r="D90" i="51"/>
  <c r="AB64" i="23"/>
  <c r="I74" i="23"/>
  <c r="K74" i="23" s="1"/>
  <c r="C16" i="15"/>
  <c r="AB16" i="23"/>
  <c r="K78" i="51"/>
  <c r="C78" i="51"/>
  <c r="C69" i="51"/>
  <c r="AB23" i="23"/>
  <c r="I81" i="23"/>
  <c r="C23" i="15"/>
  <c r="AB14" i="23"/>
  <c r="I72" i="23"/>
  <c r="C14" i="15"/>
  <c r="I83" i="23"/>
  <c r="AB25" i="23"/>
  <c r="C25" i="15"/>
  <c r="I84" i="23"/>
  <c r="AB26" i="23"/>
  <c r="C26" i="15"/>
  <c r="I85" i="23"/>
  <c r="AB27" i="23"/>
  <c r="C27" i="15"/>
  <c r="AB19" i="23"/>
  <c r="I77" i="23"/>
  <c r="C19" i="15"/>
  <c r="I65" i="23"/>
  <c r="AB7" i="23"/>
  <c r="C7" i="15"/>
  <c r="I69" i="23"/>
  <c r="AB11" i="23"/>
  <c r="C11" i="15"/>
  <c r="AB9" i="23"/>
  <c r="I67" i="23"/>
  <c r="C9" i="15"/>
  <c r="AB24" i="23"/>
  <c r="I82" i="23"/>
  <c r="C24" i="15"/>
  <c r="AM11" i="16"/>
  <c r="I66" i="23"/>
  <c r="K66" i="23" s="1"/>
  <c r="C8" i="15"/>
  <c r="I79" i="23"/>
  <c r="AB21" i="23"/>
  <c r="C21" i="15"/>
  <c r="J86" i="23"/>
  <c r="I76" i="23"/>
  <c r="AB18" i="23"/>
  <c r="C18" i="15"/>
  <c r="AB20" i="23"/>
  <c r="I78" i="23"/>
  <c r="C20" i="15"/>
  <c r="C86" i="23"/>
  <c r="AB15" i="23"/>
  <c r="I73" i="23"/>
  <c r="C15" i="15"/>
  <c r="AB12" i="23"/>
  <c r="I70" i="23"/>
  <c r="C12" i="15"/>
  <c r="I75" i="23"/>
  <c r="K75" i="23" s="1"/>
  <c r="C17" i="15"/>
  <c r="I71" i="23"/>
  <c r="AB71" i="23" s="1"/>
  <c r="C13" i="15"/>
  <c r="I28" i="23"/>
  <c r="AG11" i="16"/>
  <c r="AI5" i="28"/>
  <c r="AU408" i="30"/>
  <c r="AU402" i="30"/>
  <c r="E29" i="16"/>
  <c r="BK71" i="27"/>
  <c r="BK86" i="27" s="1"/>
  <c r="BK28" i="27"/>
  <c r="AB29" i="16"/>
  <c r="W171" i="30"/>
  <c r="H29" i="16" l="1"/>
  <c r="N29" i="16"/>
  <c r="AB28" i="23"/>
  <c r="AP28" i="42"/>
  <c r="Q27" i="64"/>
  <c r="S54" i="64" s="1"/>
  <c r="S57" i="64" s="1"/>
  <c r="AR28" i="42"/>
  <c r="AG28" i="16"/>
  <c r="AM28" i="16"/>
  <c r="AG27" i="16"/>
  <c r="AM27" i="16"/>
  <c r="AM26" i="16"/>
  <c r="AG26" i="16"/>
  <c r="AM25" i="16"/>
  <c r="AG25" i="16"/>
  <c r="AM24" i="16"/>
  <c r="AG24" i="16"/>
  <c r="AM22" i="16"/>
  <c r="AG22" i="16"/>
  <c r="AM21" i="16"/>
  <c r="AG21" i="16"/>
  <c r="AG20" i="16"/>
  <c r="AM20" i="16"/>
  <c r="AG19" i="16"/>
  <c r="AM19" i="16"/>
  <c r="AG18" i="16"/>
  <c r="AM18" i="16"/>
  <c r="AG17" i="16"/>
  <c r="AM17" i="16"/>
  <c r="AG16" i="16"/>
  <c r="AM16" i="16"/>
  <c r="AG15" i="16"/>
  <c r="AM15" i="16"/>
  <c r="AM14" i="16"/>
  <c r="AG14" i="16"/>
  <c r="AM13" i="16"/>
  <c r="AG13" i="16"/>
  <c r="AG12" i="16"/>
  <c r="AM12" i="16"/>
  <c r="AA28" i="64"/>
  <c r="AA30" i="64" s="1"/>
  <c r="AM10" i="16"/>
  <c r="AG10" i="16"/>
  <c r="AM9" i="16"/>
  <c r="AG9" i="16"/>
  <c r="C90" i="51"/>
  <c r="AB74" i="23"/>
  <c r="K69" i="51"/>
  <c r="K90" i="51" s="1"/>
  <c r="AB81" i="23"/>
  <c r="K81" i="23"/>
  <c r="AB75" i="23"/>
  <c r="AB72" i="23"/>
  <c r="K72" i="23"/>
  <c r="AB83" i="23"/>
  <c r="K83" i="23"/>
  <c r="AB84" i="23"/>
  <c r="K84" i="23"/>
  <c r="AB85" i="23"/>
  <c r="K85" i="23"/>
  <c r="AB77" i="23"/>
  <c r="K77" i="23"/>
  <c r="AB65" i="23"/>
  <c r="K65" i="23"/>
  <c r="AB69" i="23"/>
  <c r="K69" i="23"/>
  <c r="AB67" i="23"/>
  <c r="K67" i="23"/>
  <c r="AB82" i="23"/>
  <c r="K82" i="23"/>
  <c r="AB66" i="23"/>
  <c r="AB79" i="23"/>
  <c r="K79" i="23"/>
  <c r="AB76" i="23"/>
  <c r="K76" i="23"/>
  <c r="AB78" i="23"/>
  <c r="K78" i="23"/>
  <c r="AB73" i="23"/>
  <c r="K73" i="23"/>
  <c r="AB70" i="23"/>
  <c r="K70" i="23"/>
  <c r="K71" i="23"/>
  <c r="I86" i="23"/>
  <c r="AB86" i="23" s="1"/>
  <c r="W5" i="21"/>
  <c r="W6" i="21"/>
  <c r="W7" i="21"/>
  <c r="W8" i="21"/>
  <c r="W9" i="21"/>
  <c r="W10" i="21"/>
  <c r="W11" i="21"/>
  <c r="W12" i="21"/>
  <c r="B13" i="21"/>
  <c r="C7" i="21" s="1"/>
  <c r="D13" i="21"/>
  <c r="E6" i="21" s="1"/>
  <c r="F13" i="21"/>
  <c r="G13" i="21" s="1"/>
  <c r="H13" i="21"/>
  <c r="I8" i="21" s="1"/>
  <c r="J13" i="21"/>
  <c r="K5" i="21" s="1"/>
  <c r="L13" i="21"/>
  <c r="M7" i="21" s="1"/>
  <c r="N13" i="21"/>
  <c r="O13" i="21" s="1"/>
  <c r="P13" i="21"/>
  <c r="Q5" i="21" s="1"/>
  <c r="R13" i="21"/>
  <c r="S6" i="21" s="1"/>
  <c r="T13" i="21"/>
  <c r="U5" i="21" s="1"/>
  <c r="W13" i="21"/>
  <c r="X13" i="21"/>
  <c r="Y7" i="21" s="1"/>
  <c r="Z13" i="21"/>
  <c r="AA7" i="21" s="1"/>
  <c r="AB13" i="21"/>
  <c r="AC8" i="21" s="1"/>
  <c r="AD13" i="21"/>
  <c r="AE7" i="21" s="1"/>
  <c r="AF13" i="21"/>
  <c r="AG8" i="21" s="1"/>
  <c r="B29" i="21"/>
  <c r="C21" i="21" s="1"/>
  <c r="D29" i="21"/>
  <c r="E24" i="21" s="1"/>
  <c r="F29" i="21"/>
  <c r="G24" i="21" s="1"/>
  <c r="H29" i="21"/>
  <c r="I24" i="21" s="1"/>
  <c r="J29" i="21"/>
  <c r="K21" i="21" s="1"/>
  <c r="L29" i="21"/>
  <c r="M29" i="21" s="1"/>
  <c r="N29" i="21"/>
  <c r="O25" i="21" s="1"/>
  <c r="P29" i="21"/>
  <c r="Q22" i="21" s="1"/>
  <c r="R29" i="21"/>
  <c r="S22" i="21" s="1"/>
  <c r="T29" i="21"/>
  <c r="U23" i="21" s="1"/>
  <c r="V29" i="21"/>
  <c r="W21" i="21" s="1"/>
  <c r="X29" i="21"/>
  <c r="X45" i="21" s="1"/>
  <c r="Z29" i="21"/>
  <c r="AA24" i="21" s="1"/>
  <c r="AB29" i="21"/>
  <c r="AC21" i="21" s="1"/>
  <c r="AD29" i="21"/>
  <c r="AE22" i="21" s="1"/>
  <c r="AF29" i="21"/>
  <c r="AG27" i="21" s="1"/>
  <c r="B37" i="21"/>
  <c r="D37" i="21"/>
  <c r="F37" i="21"/>
  <c r="H37" i="21"/>
  <c r="J37" i="21"/>
  <c r="L37" i="21"/>
  <c r="N37" i="21"/>
  <c r="P37" i="21"/>
  <c r="R37" i="21"/>
  <c r="T37" i="21"/>
  <c r="V37" i="21"/>
  <c r="X37" i="21"/>
  <c r="Z37" i="21"/>
  <c r="AB37" i="21"/>
  <c r="AD37" i="21"/>
  <c r="AF37" i="21"/>
  <c r="B38" i="21"/>
  <c r="D38" i="21"/>
  <c r="F38" i="21"/>
  <c r="H38" i="21"/>
  <c r="J38" i="21"/>
  <c r="L38" i="21"/>
  <c r="N38" i="21"/>
  <c r="P38" i="21"/>
  <c r="R38" i="21"/>
  <c r="T38" i="21"/>
  <c r="V38" i="21"/>
  <c r="X38" i="21"/>
  <c r="Z38" i="21"/>
  <c r="AB38" i="21"/>
  <c r="AD38" i="21"/>
  <c r="AF38" i="21"/>
  <c r="B39" i="21"/>
  <c r="D39" i="21"/>
  <c r="F39" i="21"/>
  <c r="H39" i="21"/>
  <c r="J39" i="21"/>
  <c r="L39" i="21"/>
  <c r="N39" i="21"/>
  <c r="P39" i="21"/>
  <c r="R39" i="21"/>
  <c r="T39" i="21"/>
  <c r="V39" i="21"/>
  <c r="X39" i="21"/>
  <c r="Z39" i="21"/>
  <c r="AB39" i="21"/>
  <c r="AD39" i="21"/>
  <c r="AF39" i="21"/>
  <c r="B40" i="21"/>
  <c r="D40" i="21"/>
  <c r="F40" i="21"/>
  <c r="H40" i="21"/>
  <c r="J40" i="21"/>
  <c r="L40" i="21"/>
  <c r="N40" i="21"/>
  <c r="P40" i="21"/>
  <c r="R40" i="21"/>
  <c r="T40" i="21"/>
  <c r="V40" i="21"/>
  <c r="X40" i="21"/>
  <c r="Z40" i="21"/>
  <c r="AB40" i="21"/>
  <c r="AD40" i="21"/>
  <c r="AF40" i="21"/>
  <c r="B41" i="21"/>
  <c r="D41" i="21"/>
  <c r="F41" i="21"/>
  <c r="H41" i="21"/>
  <c r="J41" i="21"/>
  <c r="L41" i="21"/>
  <c r="N41" i="21"/>
  <c r="P41" i="21"/>
  <c r="R41" i="21"/>
  <c r="T41" i="21"/>
  <c r="V41" i="21"/>
  <c r="X41" i="21"/>
  <c r="Z41" i="21"/>
  <c r="AB41" i="21"/>
  <c r="AD41" i="21"/>
  <c r="AF41" i="21"/>
  <c r="B42" i="21"/>
  <c r="D42" i="21"/>
  <c r="F42" i="21"/>
  <c r="H42" i="21"/>
  <c r="J42" i="21"/>
  <c r="L42" i="21"/>
  <c r="N42" i="21"/>
  <c r="P42" i="21"/>
  <c r="R42" i="21"/>
  <c r="T42" i="21"/>
  <c r="V42" i="21"/>
  <c r="X42" i="21"/>
  <c r="Z42" i="21"/>
  <c r="AB42" i="21"/>
  <c r="AD42" i="21"/>
  <c r="AF42" i="21"/>
  <c r="B43" i="21"/>
  <c r="D43" i="21"/>
  <c r="F43" i="21"/>
  <c r="H43" i="21"/>
  <c r="J43" i="21"/>
  <c r="L43" i="21"/>
  <c r="N43" i="21"/>
  <c r="P43" i="21"/>
  <c r="R43" i="21"/>
  <c r="T43" i="21"/>
  <c r="V43" i="21"/>
  <c r="X43" i="21"/>
  <c r="Z43" i="21"/>
  <c r="AB43" i="21"/>
  <c r="AD43" i="21"/>
  <c r="AF43" i="21"/>
  <c r="B44" i="21"/>
  <c r="D44" i="21"/>
  <c r="F44" i="21"/>
  <c r="H44" i="21"/>
  <c r="J44" i="21"/>
  <c r="L44" i="21"/>
  <c r="N44" i="21"/>
  <c r="P44" i="21"/>
  <c r="R44" i="21"/>
  <c r="T44" i="21"/>
  <c r="V44" i="21"/>
  <c r="X44" i="21"/>
  <c r="Z44" i="21"/>
  <c r="AB44" i="21"/>
  <c r="AD44" i="21"/>
  <c r="AF44" i="21"/>
  <c r="B14" i="22"/>
  <c r="C6" i="22" s="1"/>
  <c r="D14" i="22"/>
  <c r="E8" i="22" s="1"/>
  <c r="F14" i="22"/>
  <c r="G6" i="22" s="1"/>
  <c r="H14" i="22"/>
  <c r="I11" i="22" s="1"/>
  <c r="J14" i="22"/>
  <c r="K6" i="22" s="1"/>
  <c r="L14" i="22"/>
  <c r="M7" i="22" s="1"/>
  <c r="N14" i="22"/>
  <c r="O8" i="22" s="1"/>
  <c r="P14" i="22"/>
  <c r="Q9" i="22" s="1"/>
  <c r="R14" i="22"/>
  <c r="S6" i="22" s="1"/>
  <c r="T14" i="22"/>
  <c r="U7" i="22" s="1"/>
  <c r="V14" i="22"/>
  <c r="W9" i="22" s="1"/>
  <c r="X14" i="22"/>
  <c r="Y11" i="22" s="1"/>
  <c r="Z14" i="22"/>
  <c r="AA6" i="22" s="1"/>
  <c r="AB14" i="22"/>
  <c r="AC8" i="22" s="1"/>
  <c r="AD14" i="22"/>
  <c r="AE6" i="22" s="1"/>
  <c r="AF14" i="22"/>
  <c r="AG6" i="22" s="1"/>
  <c r="B28" i="22"/>
  <c r="C28" i="22" s="1"/>
  <c r="D28" i="22"/>
  <c r="E23" i="22" s="1"/>
  <c r="F28" i="22"/>
  <c r="G24" i="22" s="1"/>
  <c r="H28" i="22"/>
  <c r="I21" i="22" s="1"/>
  <c r="J28" i="22"/>
  <c r="K28" i="22" s="1"/>
  <c r="L28" i="22"/>
  <c r="M23" i="22" s="1"/>
  <c r="N28" i="22"/>
  <c r="O23" i="22" s="1"/>
  <c r="P28" i="22"/>
  <c r="Q22" i="22" s="1"/>
  <c r="R28" i="22"/>
  <c r="S20" i="22" s="1"/>
  <c r="T28" i="22"/>
  <c r="U20" i="22" s="1"/>
  <c r="V28" i="22"/>
  <c r="W22" i="22" s="1"/>
  <c r="X28" i="22"/>
  <c r="X42" i="22" s="1"/>
  <c r="Z28" i="22"/>
  <c r="AA20" i="22" s="1"/>
  <c r="AB28" i="22"/>
  <c r="AC20" i="22" s="1"/>
  <c r="AD28" i="22"/>
  <c r="AE21" i="22" s="1"/>
  <c r="AF28" i="22"/>
  <c r="AG23" i="22" s="1"/>
  <c r="B34" i="22"/>
  <c r="D34" i="22"/>
  <c r="F34" i="22"/>
  <c r="H34" i="22"/>
  <c r="J34" i="22"/>
  <c r="L34" i="22"/>
  <c r="N34" i="22"/>
  <c r="P34" i="22"/>
  <c r="R34" i="22"/>
  <c r="T34" i="22"/>
  <c r="V34" i="22"/>
  <c r="X34" i="22"/>
  <c r="Z34" i="22"/>
  <c r="AB34" i="22"/>
  <c r="AD34" i="22"/>
  <c r="AF34" i="22"/>
  <c r="B35" i="22"/>
  <c r="D35" i="22"/>
  <c r="F35" i="22"/>
  <c r="H35" i="22"/>
  <c r="J35" i="22"/>
  <c r="L35" i="22"/>
  <c r="N35" i="22"/>
  <c r="P35" i="22"/>
  <c r="R35" i="22"/>
  <c r="T35" i="22"/>
  <c r="V35" i="22"/>
  <c r="X35" i="22"/>
  <c r="Z35" i="22"/>
  <c r="AB35" i="22"/>
  <c r="AD35" i="22"/>
  <c r="AF35" i="22"/>
  <c r="B36" i="22"/>
  <c r="D36" i="22"/>
  <c r="F36" i="22"/>
  <c r="H36" i="22"/>
  <c r="J36" i="22"/>
  <c r="L36" i="22"/>
  <c r="N36" i="22"/>
  <c r="P36" i="22"/>
  <c r="R36" i="22"/>
  <c r="T36" i="22"/>
  <c r="V36" i="22"/>
  <c r="X36" i="22"/>
  <c r="Z36" i="22"/>
  <c r="AB36" i="22"/>
  <c r="AD36" i="22"/>
  <c r="AF36" i="22"/>
  <c r="B37" i="22"/>
  <c r="D37" i="22"/>
  <c r="F37" i="22"/>
  <c r="H37" i="22"/>
  <c r="J37" i="22"/>
  <c r="L37" i="22"/>
  <c r="N37" i="22"/>
  <c r="P37" i="22"/>
  <c r="R37" i="22"/>
  <c r="T37" i="22"/>
  <c r="V37" i="22"/>
  <c r="X37" i="22"/>
  <c r="Z37" i="22"/>
  <c r="AB37" i="22"/>
  <c r="AD37" i="22"/>
  <c r="AF37" i="22"/>
  <c r="B38" i="22"/>
  <c r="D38" i="22"/>
  <c r="F38" i="22"/>
  <c r="H38" i="22"/>
  <c r="J38" i="22"/>
  <c r="L38" i="22"/>
  <c r="N38" i="22"/>
  <c r="P38" i="22"/>
  <c r="R38" i="22"/>
  <c r="T38" i="22"/>
  <c r="V38" i="22"/>
  <c r="X38" i="22"/>
  <c r="Z38" i="22"/>
  <c r="AB38" i="22"/>
  <c r="AD38" i="22"/>
  <c r="AF38" i="22"/>
  <c r="B39" i="22"/>
  <c r="D39" i="22"/>
  <c r="F39" i="22"/>
  <c r="H39" i="22"/>
  <c r="J39" i="22"/>
  <c r="L39" i="22"/>
  <c r="N39" i="22"/>
  <c r="P39" i="22"/>
  <c r="R39" i="22"/>
  <c r="T39" i="22"/>
  <c r="V39" i="22"/>
  <c r="X39" i="22"/>
  <c r="Z39" i="22"/>
  <c r="AB39" i="22"/>
  <c r="AD39" i="22"/>
  <c r="AF39" i="22"/>
  <c r="B40" i="22"/>
  <c r="D40" i="22"/>
  <c r="F40" i="22"/>
  <c r="H40" i="22"/>
  <c r="J40" i="22"/>
  <c r="L40" i="22"/>
  <c r="N40" i="22"/>
  <c r="P40" i="22"/>
  <c r="R40" i="22"/>
  <c r="T40" i="22"/>
  <c r="V40" i="22"/>
  <c r="X40" i="22"/>
  <c r="Z40" i="22"/>
  <c r="AB40" i="22"/>
  <c r="AD40" i="22"/>
  <c r="AF40" i="22"/>
  <c r="B41" i="22"/>
  <c r="D41" i="22"/>
  <c r="F41" i="22"/>
  <c r="H41" i="22"/>
  <c r="J41" i="22"/>
  <c r="L41" i="22"/>
  <c r="N41" i="22"/>
  <c r="P41" i="22"/>
  <c r="R41" i="22"/>
  <c r="T41" i="22"/>
  <c r="V41" i="22"/>
  <c r="X41" i="22"/>
  <c r="Z41" i="22"/>
  <c r="AB41" i="22"/>
  <c r="AB42" i="22" s="1"/>
  <c r="AC42" i="22" s="1"/>
  <c r="AD41" i="22"/>
  <c r="AF41" i="22"/>
  <c r="B42" i="22"/>
  <c r="O64" i="23"/>
  <c r="M70" i="15"/>
  <c r="J71" i="15"/>
  <c r="J72" i="15"/>
  <c r="J73" i="15"/>
  <c r="I75" i="15"/>
  <c r="J78" i="15"/>
  <c r="M79" i="15"/>
  <c r="J81" i="15"/>
  <c r="I82" i="15"/>
  <c r="M82" i="15"/>
  <c r="I73" i="15"/>
  <c r="I79" i="15"/>
  <c r="Y21" i="22"/>
  <c r="Y23" i="22"/>
  <c r="Y25" i="22"/>
  <c r="Y6" i="22"/>
  <c r="Y8" i="22"/>
  <c r="Y10" i="22"/>
  <c r="Y14" i="22"/>
  <c r="I24" i="22"/>
  <c r="I20" i="22"/>
  <c r="I8" i="22"/>
  <c r="I6" i="22"/>
  <c r="E10" i="22"/>
  <c r="O5" i="21"/>
  <c r="O6" i="21"/>
  <c r="O7" i="21"/>
  <c r="O8" i="21"/>
  <c r="O9" i="21"/>
  <c r="O10" i="21"/>
  <c r="O11" i="21"/>
  <c r="O12" i="21"/>
  <c r="Y12" i="21"/>
  <c r="S11" i="21"/>
  <c r="Y8" i="21"/>
  <c r="Y22" i="21"/>
  <c r="Y26" i="21"/>
  <c r="I21" i="21"/>
  <c r="I25" i="21"/>
  <c r="I29" i="21"/>
  <c r="O24" i="21"/>
  <c r="Y9" i="21"/>
  <c r="Y5" i="21"/>
  <c r="Y10" i="21"/>
  <c r="Y6" i="21"/>
  <c r="S25" i="22"/>
  <c r="S13" i="22"/>
  <c r="S10" i="22"/>
  <c r="G77" i="15"/>
  <c r="G80" i="15"/>
  <c r="F72" i="15"/>
  <c r="G81" i="15"/>
  <c r="F74" i="15"/>
  <c r="AG14" i="22" l="1"/>
  <c r="I22" i="22"/>
  <c r="Y9" i="22"/>
  <c r="Y24" i="22"/>
  <c r="AG28" i="22"/>
  <c r="I26" i="22"/>
  <c r="Y7" i="22"/>
  <c r="Y22" i="22"/>
  <c r="Y13" i="22"/>
  <c r="Y28" i="22"/>
  <c r="Y20" i="22"/>
  <c r="I10" i="22"/>
  <c r="Y27" i="22"/>
  <c r="AG26" i="21"/>
  <c r="Q29" i="21"/>
  <c r="Y12" i="22"/>
  <c r="I12" i="22"/>
  <c r="Y26" i="22"/>
  <c r="Q13" i="22"/>
  <c r="AG9" i="22"/>
  <c r="Q26" i="21"/>
  <c r="AG23" i="21"/>
  <c r="Q7" i="22"/>
  <c r="AG8" i="22"/>
  <c r="V42" i="22"/>
  <c r="W40" i="22" s="1"/>
  <c r="Q8" i="22"/>
  <c r="Q21" i="21"/>
  <c r="Q14" i="22"/>
  <c r="Q6" i="22"/>
  <c r="AG7" i="22"/>
  <c r="Q12" i="22"/>
  <c r="AG13" i="22"/>
  <c r="Q11" i="22"/>
  <c r="AG12" i="22"/>
  <c r="G12" i="21"/>
  <c r="AG11" i="21"/>
  <c r="Q10" i="22"/>
  <c r="AG11" i="22"/>
  <c r="G9" i="21"/>
  <c r="G26" i="21"/>
  <c r="AG10" i="22"/>
  <c r="S11" i="22"/>
  <c r="S26" i="22"/>
  <c r="G11" i="21"/>
  <c r="Q28" i="21"/>
  <c r="W27" i="21"/>
  <c r="AG7" i="21"/>
  <c r="AG25" i="21"/>
  <c r="AF45" i="21"/>
  <c r="AG40" i="21" s="1"/>
  <c r="S12" i="22"/>
  <c r="S27" i="22"/>
  <c r="G10" i="21"/>
  <c r="Q27" i="21"/>
  <c r="W23" i="21"/>
  <c r="AG13" i="21"/>
  <c r="AG24" i="21"/>
  <c r="P45" i="21"/>
  <c r="Q45" i="21" s="1"/>
  <c r="G8" i="21"/>
  <c r="Q25" i="21"/>
  <c r="AG9" i="21"/>
  <c r="G22" i="21"/>
  <c r="AG22" i="21"/>
  <c r="S7" i="22"/>
  <c r="S22" i="22"/>
  <c r="G7" i="21"/>
  <c r="Q24" i="21"/>
  <c r="AG5" i="21"/>
  <c r="AG29" i="21"/>
  <c r="AG21" i="21"/>
  <c r="S21" i="22"/>
  <c r="S8" i="22"/>
  <c r="S23" i="22"/>
  <c r="G6" i="21"/>
  <c r="Q23" i="21"/>
  <c r="AG10" i="21"/>
  <c r="AG28" i="21"/>
  <c r="AC14" i="22"/>
  <c r="S9" i="22"/>
  <c r="S24" i="22"/>
  <c r="G5" i="21"/>
  <c r="AG6" i="21"/>
  <c r="M21" i="22"/>
  <c r="AB29" i="64"/>
  <c r="AD42" i="22"/>
  <c r="AE42" i="22" s="1"/>
  <c r="M21" i="21"/>
  <c r="N42" i="22"/>
  <c r="O42" i="22" s="1"/>
  <c r="L45" i="21"/>
  <c r="M41" i="21" s="1"/>
  <c r="M24" i="21"/>
  <c r="Q44" i="21"/>
  <c r="AA9" i="21"/>
  <c r="K10" i="21"/>
  <c r="C23" i="21"/>
  <c r="E14" i="22"/>
  <c r="E21" i="22"/>
  <c r="M9" i="22"/>
  <c r="M25" i="22"/>
  <c r="C25" i="21"/>
  <c r="E6" i="22"/>
  <c r="AC10" i="22"/>
  <c r="AC26" i="22"/>
  <c r="Z42" i="22"/>
  <c r="AA41" i="22" s="1"/>
  <c r="J42" i="22"/>
  <c r="K41" i="22" s="1"/>
  <c r="C9" i="21"/>
  <c r="C27" i="21"/>
  <c r="E25" i="22"/>
  <c r="M13" i="22"/>
  <c r="AC6" i="22"/>
  <c r="AC22" i="22"/>
  <c r="AA7" i="22"/>
  <c r="AA8" i="22"/>
  <c r="AA9" i="22"/>
  <c r="AA10" i="22"/>
  <c r="AA11" i="22"/>
  <c r="AA12" i="22"/>
  <c r="AA13" i="22"/>
  <c r="AA21" i="22"/>
  <c r="AA22" i="22"/>
  <c r="AA23" i="22"/>
  <c r="AA24" i="22"/>
  <c r="AA25" i="22"/>
  <c r="AA26" i="22"/>
  <c r="AA27" i="22"/>
  <c r="AC6" i="21"/>
  <c r="AC10" i="21"/>
  <c r="M22" i="21"/>
  <c r="M27" i="21"/>
  <c r="R42" i="22"/>
  <c r="S34" i="22" s="1"/>
  <c r="D45" i="21"/>
  <c r="E45" i="21" s="1"/>
  <c r="C7" i="22"/>
  <c r="C8" i="22"/>
  <c r="C9" i="22"/>
  <c r="C10" i="22"/>
  <c r="C11" i="22"/>
  <c r="C12" i="22"/>
  <c r="C13" i="22"/>
  <c r="C21" i="22"/>
  <c r="C22" i="22"/>
  <c r="C23" i="22"/>
  <c r="C24" i="22"/>
  <c r="C25" i="22"/>
  <c r="C26" i="22"/>
  <c r="C27" i="22"/>
  <c r="M25" i="21"/>
  <c r="M28" i="21"/>
  <c r="AB45" i="21"/>
  <c r="AC40" i="21" s="1"/>
  <c r="K7" i="22"/>
  <c r="K8" i="22"/>
  <c r="K9" i="22"/>
  <c r="K10" i="22"/>
  <c r="K11" i="22"/>
  <c r="K12" i="22"/>
  <c r="K13" i="22"/>
  <c r="K21" i="22"/>
  <c r="K22" i="22"/>
  <c r="K23" i="22"/>
  <c r="K24" i="22"/>
  <c r="K25" i="22"/>
  <c r="K26" i="22"/>
  <c r="K27" i="22"/>
  <c r="M23" i="21"/>
  <c r="M26" i="21"/>
  <c r="AC40" i="22"/>
  <c r="AC39" i="22"/>
  <c r="AC38" i="22"/>
  <c r="AC37" i="22"/>
  <c r="AC36" i="22"/>
  <c r="AC35" i="22"/>
  <c r="AC34" i="22"/>
  <c r="AE8" i="21"/>
  <c r="W28" i="21"/>
  <c r="W24" i="21"/>
  <c r="V45" i="21"/>
  <c r="W39" i="21" s="1"/>
  <c r="E11" i="22"/>
  <c r="E7" i="22"/>
  <c r="E26" i="22"/>
  <c r="E22" i="22"/>
  <c r="G27" i="21"/>
  <c r="G23" i="21"/>
  <c r="M14" i="22"/>
  <c r="M10" i="22"/>
  <c r="M6" i="22"/>
  <c r="AC11" i="22"/>
  <c r="AC7" i="22"/>
  <c r="M26" i="22"/>
  <c r="M22" i="22"/>
  <c r="AC27" i="22"/>
  <c r="AC23" i="22"/>
  <c r="L42" i="22"/>
  <c r="M36" i="22" s="1"/>
  <c r="AE29" i="21"/>
  <c r="O28" i="21"/>
  <c r="W26" i="21"/>
  <c r="W22" i="21"/>
  <c r="E13" i="22"/>
  <c r="E9" i="22"/>
  <c r="E28" i="22"/>
  <c r="E24" i="22"/>
  <c r="E20" i="22"/>
  <c r="AC41" i="22"/>
  <c r="G29" i="21"/>
  <c r="G25" i="21"/>
  <c r="G21" i="21"/>
  <c r="M12" i="22"/>
  <c r="M8" i="22"/>
  <c r="AC13" i="22"/>
  <c r="AC9" i="22"/>
  <c r="M28" i="22"/>
  <c r="M24" i="22"/>
  <c r="M20" i="22"/>
  <c r="AC25" i="22"/>
  <c r="AC21" i="22"/>
  <c r="AE12" i="21"/>
  <c r="W29" i="21"/>
  <c r="W25" i="21"/>
  <c r="E12" i="22"/>
  <c r="E27" i="22"/>
  <c r="G28" i="21"/>
  <c r="M11" i="22"/>
  <c r="AC12" i="22"/>
  <c r="M27" i="22"/>
  <c r="AC28" i="22"/>
  <c r="AC24" i="22"/>
  <c r="S13" i="21"/>
  <c r="O86" i="23"/>
  <c r="AG24" i="22"/>
  <c r="M13" i="21"/>
  <c r="Q23" i="22"/>
  <c r="R45" i="21"/>
  <c r="S37" i="21" s="1"/>
  <c r="Q27" i="22"/>
  <c r="AG20" i="22"/>
  <c r="AA29" i="21"/>
  <c r="Q13" i="21"/>
  <c r="D42" i="22"/>
  <c r="E40" i="22" s="1"/>
  <c r="AG44" i="21"/>
  <c r="S7" i="21"/>
  <c r="Y42" i="22"/>
  <c r="Y39" i="22"/>
  <c r="Y35" i="22"/>
  <c r="Y40" i="22"/>
  <c r="Y36" i="22"/>
  <c r="Y38" i="22"/>
  <c r="Y41" i="22"/>
  <c r="Y37" i="22"/>
  <c r="Y34" i="22"/>
  <c r="Q28" i="22"/>
  <c r="Q24" i="22"/>
  <c r="Q20" i="22"/>
  <c r="AG25" i="22"/>
  <c r="AG21" i="22"/>
  <c r="T42" i="22"/>
  <c r="U14" i="22"/>
  <c r="Q25" i="22"/>
  <c r="Q21" i="22"/>
  <c r="AG26" i="22"/>
  <c r="AG22" i="22"/>
  <c r="P42" i="22"/>
  <c r="Q38" i="22" s="1"/>
  <c r="Q26" i="22"/>
  <c r="AG27" i="22"/>
  <c r="O28" i="22"/>
  <c r="S28" i="22"/>
  <c r="K14" i="22"/>
  <c r="I13" i="22"/>
  <c r="K20" i="22"/>
  <c r="I14" i="22"/>
  <c r="C14" i="22"/>
  <c r="AF42" i="22"/>
  <c r="AG34" i="22" s="1"/>
  <c r="H42" i="22"/>
  <c r="I34" i="22" s="1"/>
  <c r="G11" i="22"/>
  <c r="K29" i="21"/>
  <c r="E29" i="21"/>
  <c r="K26" i="21"/>
  <c r="AA21" i="21"/>
  <c r="C5" i="21"/>
  <c r="E12" i="21"/>
  <c r="S9" i="21"/>
  <c r="F45" i="21"/>
  <c r="G45" i="21" s="1"/>
  <c r="AC26" i="21"/>
  <c r="K22" i="21"/>
  <c r="Q12" i="21"/>
  <c r="E8" i="21"/>
  <c r="S5" i="21"/>
  <c r="H45" i="21"/>
  <c r="I37" i="21" s="1"/>
  <c r="U24" i="21"/>
  <c r="Y13" i="21"/>
  <c r="E13" i="21"/>
  <c r="Q8" i="21"/>
  <c r="AA25" i="21"/>
  <c r="E21" i="21"/>
  <c r="C24" i="12"/>
  <c r="F24" i="12"/>
  <c r="C12" i="12"/>
  <c r="F12" i="12"/>
  <c r="F8" i="12"/>
  <c r="F21" i="12"/>
  <c r="F13" i="12"/>
  <c r="F26" i="12"/>
  <c r="C22" i="12"/>
  <c r="F18" i="12"/>
  <c r="C18" i="12"/>
  <c r="C14" i="12"/>
  <c r="F10" i="12"/>
  <c r="C10" i="12"/>
  <c r="C6" i="12"/>
  <c r="F23" i="12"/>
  <c r="F19" i="12"/>
  <c r="F15" i="12"/>
  <c r="F7" i="12"/>
  <c r="F66" i="15"/>
  <c r="Y40" i="21"/>
  <c r="Y44" i="21"/>
  <c r="Y45" i="21"/>
  <c r="O29" i="21"/>
  <c r="O23" i="21"/>
  <c r="O27" i="21"/>
  <c r="AE9" i="21"/>
  <c r="AE5" i="21"/>
  <c r="I26" i="21"/>
  <c r="I22" i="21"/>
  <c r="Y27" i="21"/>
  <c r="Y23" i="21"/>
  <c r="AA11" i="21"/>
  <c r="Y42" i="21"/>
  <c r="Y41" i="21"/>
  <c r="AD45" i="21"/>
  <c r="AE41" i="21" s="1"/>
  <c r="S29" i="21"/>
  <c r="N45" i="21"/>
  <c r="S27" i="21"/>
  <c r="E25" i="21"/>
  <c r="AC22" i="21"/>
  <c r="AA5" i="21"/>
  <c r="I13" i="21"/>
  <c r="AA10" i="21"/>
  <c r="AA6" i="21"/>
  <c r="AE13" i="21"/>
  <c r="O22" i="21"/>
  <c r="O26" i="21"/>
  <c r="AE10" i="21"/>
  <c r="AE6" i="21"/>
  <c r="I27" i="21"/>
  <c r="I23" i="21"/>
  <c r="Y28" i="21"/>
  <c r="Y24" i="21"/>
  <c r="C22" i="21"/>
  <c r="C24" i="21"/>
  <c r="C26" i="21"/>
  <c r="C28" i="21"/>
  <c r="T45" i="21"/>
  <c r="U45" i="21" s="1"/>
  <c r="AE27" i="21"/>
  <c r="S23" i="21"/>
  <c r="AA13" i="21"/>
  <c r="AA12" i="21"/>
  <c r="C10" i="21"/>
  <c r="AA8" i="21"/>
  <c r="C6" i="21"/>
  <c r="O21" i="21"/>
  <c r="AE11" i="21"/>
  <c r="I28" i="21"/>
  <c r="Y29" i="21"/>
  <c r="Y25" i="21"/>
  <c r="Y21" i="21"/>
  <c r="Y38" i="21"/>
  <c r="Y37" i="21"/>
  <c r="U28" i="21"/>
  <c r="AE23" i="21"/>
  <c r="Q10" i="21"/>
  <c r="I9" i="21"/>
  <c r="Q6" i="21"/>
  <c r="I5" i="21"/>
  <c r="G72" i="15"/>
  <c r="H72" i="15" s="1"/>
  <c r="M77" i="15"/>
  <c r="J76" i="15"/>
  <c r="W15" i="16"/>
  <c r="M75" i="15"/>
  <c r="M67" i="15"/>
  <c r="N81" i="15"/>
  <c r="I37" i="22"/>
  <c r="W28" i="22"/>
  <c r="G28" i="22"/>
  <c r="C20" i="22"/>
  <c r="C41" i="22"/>
  <c r="C34" i="22"/>
  <c r="AA28" i="22"/>
  <c r="C23" i="12"/>
  <c r="C19" i="12"/>
  <c r="C20" i="12"/>
  <c r="F20" i="12"/>
  <c r="C16" i="12"/>
  <c r="C8" i="12"/>
  <c r="C17" i="12"/>
  <c r="F17" i="12"/>
  <c r="F9" i="12"/>
  <c r="F6" i="12"/>
  <c r="F5" i="12"/>
  <c r="F25" i="12"/>
  <c r="F22" i="12"/>
  <c r="F14" i="12"/>
  <c r="C11" i="12"/>
  <c r="C7" i="12"/>
  <c r="I65" i="15"/>
  <c r="J74" i="15"/>
  <c r="AP22" i="16"/>
  <c r="G78" i="15"/>
  <c r="I72" i="15"/>
  <c r="K72" i="15" s="1"/>
  <c r="N74" i="15"/>
  <c r="N73" i="15"/>
  <c r="M68" i="15"/>
  <c r="M83" i="15"/>
  <c r="N64" i="15"/>
  <c r="N69" i="15"/>
  <c r="M65" i="15"/>
  <c r="M76" i="15"/>
  <c r="N67" i="15"/>
  <c r="N66" i="15"/>
  <c r="M71" i="15"/>
  <c r="N78" i="15"/>
  <c r="N68" i="15"/>
  <c r="M64" i="15"/>
  <c r="N76" i="15"/>
  <c r="N71" i="15"/>
  <c r="N82" i="15"/>
  <c r="O82" i="15" s="1"/>
  <c r="D81" i="15"/>
  <c r="N62" i="15"/>
  <c r="E73" i="23"/>
  <c r="N83" i="15"/>
  <c r="N70" i="15"/>
  <c r="O70" i="15" s="1"/>
  <c r="N63" i="15"/>
  <c r="M78" i="15"/>
  <c r="M81" i="15"/>
  <c r="N77" i="15"/>
  <c r="M69" i="15"/>
  <c r="N79" i="15"/>
  <c r="O79" i="15" s="1"/>
  <c r="M63" i="15"/>
  <c r="I83" i="15"/>
  <c r="I70" i="15"/>
  <c r="I69" i="15"/>
  <c r="I68" i="15"/>
  <c r="J65" i="15"/>
  <c r="L68" i="15"/>
  <c r="G65" i="15"/>
  <c r="J67" i="15"/>
  <c r="I63" i="15"/>
  <c r="L78" i="15"/>
  <c r="L74" i="15"/>
  <c r="J62" i="15"/>
  <c r="L81" i="15"/>
  <c r="I77" i="15"/>
  <c r="L83" i="15"/>
  <c r="L82" i="15"/>
  <c r="L69" i="15"/>
  <c r="L79" i="15"/>
  <c r="L75" i="15"/>
  <c r="W18" i="16"/>
  <c r="L72" i="15"/>
  <c r="F70" i="15"/>
  <c r="L67" i="15"/>
  <c r="I67" i="15"/>
  <c r="L65" i="15"/>
  <c r="L64" i="15"/>
  <c r="P64" i="23"/>
  <c r="P86" i="23" s="1"/>
  <c r="G62" i="15"/>
  <c r="L77" i="15"/>
  <c r="C77" i="15"/>
  <c r="F16" i="12"/>
  <c r="AD22" i="16"/>
  <c r="C25" i="12"/>
  <c r="C21" i="12"/>
  <c r="C9" i="12"/>
  <c r="J82" i="15"/>
  <c r="K82" i="15" s="1"/>
  <c r="J75" i="15"/>
  <c r="K75" i="15" s="1"/>
  <c r="M66" i="15"/>
  <c r="L63" i="15"/>
  <c r="G76" i="15"/>
  <c r="F62" i="15"/>
  <c r="N80" i="15"/>
  <c r="I78" i="15"/>
  <c r="K78" i="15" s="1"/>
  <c r="M74" i="15"/>
  <c r="M73" i="15"/>
  <c r="M72" i="15"/>
  <c r="I66" i="15"/>
  <c r="M28" i="15"/>
  <c r="L62" i="15"/>
  <c r="L76" i="15"/>
  <c r="L80" i="15"/>
  <c r="F83" i="15"/>
  <c r="M62" i="15"/>
  <c r="F79" i="15"/>
  <c r="L70" i="15"/>
  <c r="L66" i="15"/>
  <c r="G82" i="15"/>
  <c r="G69" i="15"/>
  <c r="J83" i="15"/>
  <c r="I80" i="15"/>
  <c r="J79" i="15"/>
  <c r="K79" i="15" s="1"/>
  <c r="J70" i="15"/>
  <c r="J63" i="15"/>
  <c r="I71" i="15"/>
  <c r="K71" i="15" s="1"/>
  <c r="L71" i="15"/>
  <c r="J77" i="15"/>
  <c r="J69" i="15"/>
  <c r="J68" i="15"/>
  <c r="I64" i="15"/>
  <c r="I81" i="15"/>
  <c r="K81" i="15" s="1"/>
  <c r="J80" i="15"/>
  <c r="I76" i="15"/>
  <c r="I74" i="15"/>
  <c r="J66" i="15"/>
  <c r="J64" i="15"/>
  <c r="W26" i="16"/>
  <c r="F68" i="15"/>
  <c r="F71" i="15"/>
  <c r="G68" i="15"/>
  <c r="I62" i="15"/>
  <c r="W14" i="16"/>
  <c r="L73" i="15"/>
  <c r="I56" i="15"/>
  <c r="G73" i="15"/>
  <c r="D66" i="15"/>
  <c r="C13" i="12"/>
  <c r="F11" i="12"/>
  <c r="L28" i="15"/>
  <c r="I28" i="15"/>
  <c r="J56" i="15"/>
  <c r="J28" i="15"/>
  <c r="C15" i="12"/>
  <c r="L56" i="15"/>
  <c r="T73" i="23"/>
  <c r="AE41" i="22"/>
  <c r="O41" i="22"/>
  <c r="AE40" i="22"/>
  <c r="O40" i="22"/>
  <c r="AE39" i="22"/>
  <c r="O39" i="22"/>
  <c r="AE38" i="22"/>
  <c r="O38" i="22"/>
  <c r="AE37" i="22"/>
  <c r="O37" i="22"/>
  <c r="AE36" i="22"/>
  <c r="O36" i="22"/>
  <c r="AE35" i="22"/>
  <c r="O35" i="22"/>
  <c r="AE34" i="22"/>
  <c r="O34" i="22"/>
  <c r="AA34" i="22"/>
  <c r="K34" i="22"/>
  <c r="K35" i="22"/>
  <c r="K36" i="22"/>
  <c r="K37" i="22"/>
  <c r="K38" i="22"/>
  <c r="K39" i="22"/>
  <c r="K40" i="22"/>
  <c r="C35" i="22"/>
  <c r="C36" i="22"/>
  <c r="C37" i="22"/>
  <c r="C38" i="22"/>
  <c r="C39" i="22"/>
  <c r="C40" i="22"/>
  <c r="F42" i="22"/>
  <c r="G41" i="22" s="1"/>
  <c r="K42" i="22"/>
  <c r="C42" i="22"/>
  <c r="U28" i="22"/>
  <c r="I28" i="22"/>
  <c r="AE27" i="22"/>
  <c r="I27" i="22"/>
  <c r="U26" i="22"/>
  <c r="W25" i="22"/>
  <c r="G25" i="22"/>
  <c r="O24" i="22"/>
  <c r="U23" i="22"/>
  <c r="AE22" i="22"/>
  <c r="G22" i="22"/>
  <c r="O21" i="22"/>
  <c r="W20" i="22"/>
  <c r="AA14" i="22"/>
  <c r="W14" i="22"/>
  <c r="S14" i="22"/>
  <c r="O14" i="22"/>
  <c r="G14" i="22"/>
  <c r="U13" i="22"/>
  <c r="AE12" i="22"/>
  <c r="G12" i="22"/>
  <c r="O11" i="22"/>
  <c r="W10" i="22"/>
  <c r="AE9" i="22"/>
  <c r="I9" i="22"/>
  <c r="U8" i="22"/>
  <c r="W7" i="22"/>
  <c r="G7" i="22"/>
  <c r="O6" i="22"/>
  <c r="J45" i="21"/>
  <c r="K44" i="21" s="1"/>
  <c r="AC29" i="21"/>
  <c r="C29" i="21"/>
  <c r="AC28" i="21"/>
  <c r="K28" i="21"/>
  <c r="AA27" i="21"/>
  <c r="E27" i="21"/>
  <c r="U26" i="21"/>
  <c r="AE25" i="21"/>
  <c r="S25" i="21"/>
  <c r="AC24" i="21"/>
  <c r="K24" i="21"/>
  <c r="AA23" i="21"/>
  <c r="E23" i="21"/>
  <c r="U22" i="21"/>
  <c r="AE21" i="21"/>
  <c r="S21" i="21"/>
  <c r="K13" i="21"/>
  <c r="AG12" i="21"/>
  <c r="U12" i="21"/>
  <c r="K12" i="21"/>
  <c r="AC11" i="21"/>
  <c r="Q11" i="21"/>
  <c r="E11" i="21"/>
  <c r="U10" i="21"/>
  <c r="I10" i="21"/>
  <c r="M9" i="21"/>
  <c r="U8" i="21"/>
  <c r="K8" i="21"/>
  <c r="AC7" i="21"/>
  <c r="Q7" i="21"/>
  <c r="E7" i="21"/>
  <c r="U6" i="21"/>
  <c r="I6" i="21"/>
  <c r="M5" i="21"/>
  <c r="AE28" i="22"/>
  <c r="O27" i="22"/>
  <c r="W26" i="22"/>
  <c r="AE25" i="22"/>
  <c r="I25" i="22"/>
  <c r="U24" i="22"/>
  <c r="W23" i="22"/>
  <c r="G23" i="22"/>
  <c r="O22" i="22"/>
  <c r="U21" i="22"/>
  <c r="AE20" i="22"/>
  <c r="G20" i="22"/>
  <c r="W13" i="22"/>
  <c r="G13" i="22"/>
  <c r="O12" i="22"/>
  <c r="U11" i="22"/>
  <c r="AE10" i="22"/>
  <c r="G10" i="22"/>
  <c r="O9" i="22"/>
  <c r="W8" i="22"/>
  <c r="AE7" i="22"/>
  <c r="I7" i="22"/>
  <c r="U6" i="22"/>
  <c r="Y43" i="21"/>
  <c r="AC39" i="21"/>
  <c r="Y39" i="21"/>
  <c r="Z45" i="21"/>
  <c r="AA39" i="21" s="1"/>
  <c r="U29" i="21"/>
  <c r="AE28" i="21"/>
  <c r="S28" i="21"/>
  <c r="AC27" i="21"/>
  <c r="K27" i="21"/>
  <c r="AA26" i="21"/>
  <c r="E26" i="21"/>
  <c r="U25" i="21"/>
  <c r="AE24" i="21"/>
  <c r="S24" i="21"/>
  <c r="AC23" i="21"/>
  <c r="K23" i="21"/>
  <c r="AA22" i="21"/>
  <c r="E22" i="21"/>
  <c r="U21" i="21"/>
  <c r="M12" i="21"/>
  <c r="C12" i="21"/>
  <c r="U11" i="21"/>
  <c r="I11" i="21"/>
  <c r="M10" i="21"/>
  <c r="AC9" i="21"/>
  <c r="Q9" i="21"/>
  <c r="E9" i="21"/>
  <c r="M8" i="21"/>
  <c r="C8" i="21"/>
  <c r="U7" i="21"/>
  <c r="I7" i="21"/>
  <c r="M6" i="21"/>
  <c r="AC5" i="21"/>
  <c r="E5" i="21"/>
  <c r="U27" i="22"/>
  <c r="AE26" i="22"/>
  <c r="G26" i="22"/>
  <c r="O25" i="22"/>
  <c r="W24" i="22"/>
  <c r="AE23" i="22"/>
  <c r="I23" i="22"/>
  <c r="U22" i="22"/>
  <c r="W21" i="22"/>
  <c r="G21" i="22"/>
  <c r="O20" i="22"/>
  <c r="AE13" i="22"/>
  <c r="U12" i="22"/>
  <c r="W11" i="22"/>
  <c r="O10" i="22"/>
  <c r="U9" i="22"/>
  <c r="AE8" i="22"/>
  <c r="G8" i="22"/>
  <c r="O7" i="22"/>
  <c r="W6" i="22"/>
  <c r="B45" i="21"/>
  <c r="C42" i="21" s="1"/>
  <c r="K11" i="21"/>
  <c r="K7" i="21"/>
  <c r="W27" i="22"/>
  <c r="G27" i="22"/>
  <c r="O26" i="22"/>
  <c r="U25" i="22"/>
  <c r="AE24" i="22"/>
  <c r="AE14" i="22"/>
  <c r="O13" i="22"/>
  <c r="W12" i="22"/>
  <c r="AE11" i="22"/>
  <c r="U10" i="22"/>
  <c r="G9" i="22"/>
  <c r="AA28" i="21"/>
  <c r="E28" i="21"/>
  <c r="U27" i="21"/>
  <c r="AE26" i="21"/>
  <c r="S26" i="21"/>
  <c r="AC25" i="21"/>
  <c r="K25" i="21"/>
  <c r="AC13" i="21"/>
  <c r="U13" i="21"/>
  <c r="K6" i="21"/>
  <c r="C13" i="21"/>
  <c r="AC12" i="21"/>
  <c r="S12" i="21"/>
  <c r="I12" i="21"/>
  <c r="Y11" i="21"/>
  <c r="M11" i="21"/>
  <c r="C11" i="21"/>
  <c r="S10" i="21"/>
  <c r="E10" i="21"/>
  <c r="U9" i="21"/>
  <c r="K9" i="21"/>
  <c r="S8" i="21"/>
  <c r="K73" i="15"/>
  <c r="N28" i="15"/>
  <c r="U43" i="21" l="1"/>
  <c r="AC43" i="21"/>
  <c r="W38" i="22"/>
  <c r="AC42" i="21"/>
  <c r="Q42" i="21"/>
  <c r="W35" i="22"/>
  <c r="Q37" i="21"/>
  <c r="Q38" i="21"/>
  <c r="AC37" i="21"/>
  <c r="W36" i="22"/>
  <c r="W42" i="22"/>
  <c r="W39" i="22"/>
  <c r="U38" i="21"/>
  <c r="W34" i="22"/>
  <c r="W41" i="22"/>
  <c r="Q43" i="21"/>
  <c r="AC45" i="21"/>
  <c r="W37" i="22"/>
  <c r="Q39" i="21"/>
  <c r="I41" i="21"/>
  <c r="I38" i="21"/>
  <c r="I44" i="21"/>
  <c r="I42" i="21"/>
  <c r="Q41" i="21"/>
  <c r="AC41" i="21"/>
  <c r="I43" i="21"/>
  <c r="AC44" i="21"/>
  <c r="Q40" i="21"/>
  <c r="M44" i="21"/>
  <c r="E39" i="22"/>
  <c r="S36" i="22"/>
  <c r="S41" i="22"/>
  <c r="AC38" i="21"/>
  <c r="G39" i="21"/>
  <c r="I36" i="22"/>
  <c r="U40" i="21"/>
  <c r="E37" i="22"/>
  <c r="AA42" i="22"/>
  <c r="AA40" i="22"/>
  <c r="S43" i="21"/>
  <c r="E36" i="22"/>
  <c r="AA38" i="22"/>
  <c r="I40" i="21"/>
  <c r="W41" i="21"/>
  <c r="AG45" i="21"/>
  <c r="AG43" i="21"/>
  <c r="AG39" i="21"/>
  <c r="AG41" i="21"/>
  <c r="AA37" i="22"/>
  <c r="AG38" i="21"/>
  <c r="AA36" i="22"/>
  <c r="W42" i="21"/>
  <c r="AG37" i="21"/>
  <c r="AA39" i="22"/>
  <c r="AA35" i="22"/>
  <c r="G42" i="21"/>
  <c r="I39" i="21"/>
  <c r="AG42" i="21"/>
  <c r="S42" i="22"/>
  <c r="S37" i="22"/>
  <c r="M42" i="21"/>
  <c r="M39" i="21"/>
  <c r="M40" i="21"/>
  <c r="S39" i="22"/>
  <c r="S35" i="22"/>
  <c r="M43" i="21"/>
  <c r="M38" i="21"/>
  <c r="S40" i="22"/>
  <c r="S38" i="22"/>
  <c r="M45" i="21"/>
  <c r="W37" i="21"/>
  <c r="E37" i="21"/>
  <c r="E39" i="21"/>
  <c r="E38" i="21"/>
  <c r="E40" i="21"/>
  <c r="E43" i="21"/>
  <c r="I39" i="22"/>
  <c r="I38" i="22"/>
  <c r="E41" i="22"/>
  <c r="E38" i="22"/>
  <c r="E42" i="21"/>
  <c r="I42" i="22"/>
  <c r="I41" i="22"/>
  <c r="I40" i="22"/>
  <c r="E44" i="21"/>
  <c r="E41" i="21"/>
  <c r="I35" i="22"/>
  <c r="S42" i="21"/>
  <c r="S45" i="21"/>
  <c r="E34" i="22"/>
  <c r="E42" i="22"/>
  <c r="M34" i="22"/>
  <c r="M38" i="22"/>
  <c r="W43" i="21"/>
  <c r="M42" i="22"/>
  <c r="M39" i="22"/>
  <c r="M41" i="22"/>
  <c r="M35" i="22"/>
  <c r="M37" i="22"/>
  <c r="W44" i="21"/>
  <c r="W38" i="21"/>
  <c r="W45" i="21"/>
  <c r="W40" i="21"/>
  <c r="M40" i="22"/>
  <c r="K68" i="15"/>
  <c r="J12" i="12"/>
  <c r="J16" i="12"/>
  <c r="Q64" i="23"/>
  <c r="Q86" i="23" s="1"/>
  <c r="J24" i="12"/>
  <c r="J13" i="12"/>
  <c r="I45" i="21"/>
  <c r="S44" i="21"/>
  <c r="E35" i="22"/>
  <c r="S39" i="21"/>
  <c r="S38" i="21"/>
  <c r="S41" i="21"/>
  <c r="AE37" i="21"/>
  <c r="S40" i="21"/>
  <c r="K67" i="15"/>
  <c r="K76" i="15"/>
  <c r="O74" i="15"/>
  <c r="K65" i="15"/>
  <c r="K62" i="15"/>
  <c r="K74" i="15"/>
  <c r="Q39" i="22"/>
  <c r="O77" i="15"/>
  <c r="K63" i="15"/>
  <c r="Q42" i="22"/>
  <c r="Q34" i="22"/>
  <c r="Q35" i="22"/>
  <c r="Q37" i="22"/>
  <c r="Q41" i="22"/>
  <c r="Q36" i="22"/>
  <c r="Q40" i="22"/>
  <c r="U42" i="22"/>
  <c r="U41" i="22"/>
  <c r="U39" i="22"/>
  <c r="U37" i="22"/>
  <c r="U35" i="22"/>
  <c r="U40" i="22"/>
  <c r="U38" i="22"/>
  <c r="U36" i="22"/>
  <c r="U34" i="22"/>
  <c r="AG42" i="22"/>
  <c r="AG40" i="22"/>
  <c r="AG38" i="22"/>
  <c r="AG36" i="22"/>
  <c r="AG41" i="22"/>
  <c r="AG39" i="22"/>
  <c r="AG37" i="22"/>
  <c r="AG35" i="22"/>
  <c r="U41" i="21"/>
  <c r="G40" i="21"/>
  <c r="G44" i="21"/>
  <c r="U39" i="21"/>
  <c r="G37" i="21"/>
  <c r="G41" i="21"/>
  <c r="G43" i="21"/>
  <c r="U42" i="21"/>
  <c r="G38" i="21"/>
  <c r="O71" i="15"/>
  <c r="K6" i="15"/>
  <c r="U7" i="16" s="1"/>
  <c r="H62" i="15"/>
  <c r="AA64" i="23"/>
  <c r="AA86" i="23" s="1"/>
  <c r="O73" i="15"/>
  <c r="K69" i="15"/>
  <c r="C5" i="12"/>
  <c r="O68" i="15"/>
  <c r="O81" i="15"/>
  <c r="K70" i="15"/>
  <c r="O64" i="15"/>
  <c r="N65" i="15"/>
  <c r="O65" i="15" s="1"/>
  <c r="W64" i="23"/>
  <c r="W86" i="23" s="1"/>
  <c r="K37" i="21"/>
  <c r="AE42" i="21"/>
  <c r="O43" i="21"/>
  <c r="O39" i="21"/>
  <c r="O40" i="21"/>
  <c r="O38" i="21"/>
  <c r="O45" i="21"/>
  <c r="O41" i="21"/>
  <c r="U44" i="21"/>
  <c r="U37" i="21"/>
  <c r="O42" i="21"/>
  <c r="AA43" i="21"/>
  <c r="O37" i="21"/>
  <c r="O44" i="21"/>
  <c r="AE45" i="21"/>
  <c r="AE39" i="21"/>
  <c r="AE44" i="21"/>
  <c r="AE40" i="21"/>
  <c r="AE38" i="21"/>
  <c r="AE43" i="21"/>
  <c r="W9" i="16"/>
  <c r="F65" i="15"/>
  <c r="H65" i="15" s="1"/>
  <c r="N75" i="15"/>
  <c r="O75" i="15" s="1"/>
  <c r="M56" i="15"/>
  <c r="G70" i="15"/>
  <c r="H70" i="15" s="1"/>
  <c r="O63" i="15"/>
  <c r="K77" i="15"/>
  <c r="K83" i="15"/>
  <c r="O78" i="15"/>
  <c r="O83" i="15"/>
  <c r="O67" i="15"/>
  <c r="O76" i="15"/>
  <c r="O69" i="15"/>
  <c r="M80" i="15"/>
  <c r="O80" i="15" s="1"/>
  <c r="H64" i="23"/>
  <c r="H86" i="23" s="1"/>
  <c r="N56" i="15"/>
  <c r="O62" i="15"/>
  <c r="G34" i="22"/>
  <c r="G35" i="22"/>
  <c r="G36" i="22"/>
  <c r="G37" i="22"/>
  <c r="G38" i="22"/>
  <c r="G39" i="22"/>
  <c r="W12" i="16"/>
  <c r="G71" i="15"/>
  <c r="H71" i="15" s="1"/>
  <c r="W13" i="16"/>
  <c r="F78" i="15"/>
  <c r="H78" i="15" s="1"/>
  <c r="F76" i="15"/>
  <c r="H76" i="15" s="1"/>
  <c r="K66" i="15"/>
  <c r="G66" i="15"/>
  <c r="H66" i="15" s="1"/>
  <c r="W28" i="16"/>
  <c r="F81" i="15"/>
  <c r="H81" i="15" s="1"/>
  <c r="G83" i="15"/>
  <c r="H83" i="15" s="1"/>
  <c r="W22" i="16"/>
  <c r="O66" i="15"/>
  <c r="C73" i="15"/>
  <c r="D82" i="15"/>
  <c r="D64" i="15"/>
  <c r="C78" i="15"/>
  <c r="C83" i="15"/>
  <c r="N72" i="15"/>
  <c r="O72" i="15" s="1"/>
  <c r="C79" i="15"/>
  <c r="D71" i="15"/>
  <c r="D80" i="15"/>
  <c r="C82" i="15"/>
  <c r="D78" i="15"/>
  <c r="C72" i="15"/>
  <c r="D76" i="15"/>
  <c r="C66" i="15"/>
  <c r="E66" i="15" s="1"/>
  <c r="C26" i="12"/>
  <c r="F27" i="12"/>
  <c r="F82" i="15"/>
  <c r="H82" i="15" s="1"/>
  <c r="W25" i="16"/>
  <c r="G79" i="15"/>
  <c r="H79" i="15" s="1"/>
  <c r="W23" i="16"/>
  <c r="W21" i="16"/>
  <c r="W20" i="16"/>
  <c r="F67" i="15"/>
  <c r="AP11" i="16"/>
  <c r="W11" i="16"/>
  <c r="AJ27" i="16"/>
  <c r="F77" i="15"/>
  <c r="H77" i="15" s="1"/>
  <c r="D77" i="15"/>
  <c r="J84" i="15"/>
  <c r="O56" i="15"/>
  <c r="H68" i="15"/>
  <c r="K80" i="15"/>
  <c r="O28" i="15"/>
  <c r="I84" i="15"/>
  <c r="L84" i="15"/>
  <c r="K64" i="15"/>
  <c r="D73" i="15"/>
  <c r="K56" i="15"/>
  <c r="AK18" i="16"/>
  <c r="C71" i="15"/>
  <c r="K39" i="21"/>
  <c r="K43" i="21"/>
  <c r="K38" i="21"/>
  <c r="K42" i="21"/>
  <c r="K45" i="21"/>
  <c r="AK22" i="16"/>
  <c r="AA37" i="21"/>
  <c r="K40" i="21"/>
  <c r="C37" i="21"/>
  <c r="C41" i="21"/>
  <c r="C40" i="21"/>
  <c r="C44" i="21"/>
  <c r="C45" i="21"/>
  <c r="C75" i="15"/>
  <c r="F69" i="15"/>
  <c r="H69" i="15" s="1"/>
  <c r="K41" i="21"/>
  <c r="C39" i="21"/>
  <c r="G74" i="15"/>
  <c r="H74" i="15" s="1"/>
  <c r="G75" i="15"/>
  <c r="C81" i="15"/>
  <c r="E81" i="15" s="1"/>
  <c r="C74" i="15"/>
  <c r="F73" i="15"/>
  <c r="H73" i="15" s="1"/>
  <c r="AA38" i="21"/>
  <c r="AA42" i="21"/>
  <c r="AA45" i="21"/>
  <c r="AA41" i="21"/>
  <c r="G40" i="22"/>
  <c r="G42" i="22"/>
  <c r="G64" i="15"/>
  <c r="AD24" i="16"/>
  <c r="AP24" i="16"/>
  <c r="C43" i="21"/>
  <c r="AA40" i="21"/>
  <c r="C38" i="21"/>
  <c r="AA44" i="21"/>
  <c r="W7" i="16" l="1"/>
  <c r="J5" i="12" s="1"/>
  <c r="U29" i="16"/>
  <c r="J18" i="12"/>
  <c r="J21" i="12"/>
  <c r="J23" i="12"/>
  <c r="J26" i="12"/>
  <c r="J7" i="12"/>
  <c r="J9" i="12"/>
  <c r="J19" i="12"/>
  <c r="J20" i="12"/>
  <c r="J11" i="12"/>
  <c r="J10" i="12"/>
  <c r="M84" i="15"/>
  <c r="C27" i="12"/>
  <c r="W19" i="16"/>
  <c r="W10" i="16"/>
  <c r="W24" i="16"/>
  <c r="D74" i="15"/>
  <c r="E74" i="15" s="1"/>
  <c r="W17" i="16"/>
  <c r="C69" i="15"/>
  <c r="E77" i="15"/>
  <c r="E73" i="15"/>
  <c r="N84" i="15"/>
  <c r="D69" i="15"/>
  <c r="AJ25" i="16"/>
  <c r="AJ9" i="16"/>
  <c r="E79" i="23"/>
  <c r="E71" i="15"/>
  <c r="D79" i="15"/>
  <c r="O84" i="15"/>
  <c r="E85" i="23"/>
  <c r="AJ23" i="16"/>
  <c r="AQ8" i="16"/>
  <c r="AQ19" i="16"/>
  <c r="AJ17" i="16"/>
  <c r="W27" i="16"/>
  <c r="G63" i="15"/>
  <c r="AQ21" i="16"/>
  <c r="AQ16" i="16"/>
  <c r="AQ15" i="16"/>
  <c r="AQ20" i="16"/>
  <c r="C80" i="15"/>
  <c r="D75" i="15"/>
  <c r="E82" i="15"/>
  <c r="D67" i="15"/>
  <c r="C76" i="15"/>
  <c r="E76" i="15" s="1"/>
  <c r="E69" i="23"/>
  <c r="D72" i="15"/>
  <c r="C67" i="15"/>
  <c r="K22" i="16"/>
  <c r="T22" i="16" s="1"/>
  <c r="C70" i="15"/>
  <c r="D70" i="15"/>
  <c r="E67" i="23"/>
  <c r="C65" i="15"/>
  <c r="D65" i="15"/>
  <c r="D83" i="15"/>
  <c r="E78" i="15"/>
  <c r="C68" i="15"/>
  <c r="E81" i="23"/>
  <c r="K23" i="16"/>
  <c r="T23" i="16" s="1"/>
  <c r="AK19" i="16"/>
  <c r="AB19" i="16"/>
  <c r="K17" i="16"/>
  <c r="T17" i="16" s="1"/>
  <c r="E77" i="23"/>
  <c r="AP16" i="16"/>
  <c r="K28" i="15"/>
  <c r="AP15" i="16"/>
  <c r="AP13" i="16"/>
  <c r="AP12" i="16"/>
  <c r="G67" i="15"/>
  <c r="H67" i="15" s="1"/>
  <c r="G28" i="15"/>
  <c r="AD11" i="16"/>
  <c r="AP9" i="16"/>
  <c r="W8" i="16"/>
  <c r="D63" i="15"/>
  <c r="AJ8" i="16"/>
  <c r="AA27" i="16"/>
  <c r="AJ26" i="16"/>
  <c r="AJ24" i="16"/>
  <c r="AA23" i="16"/>
  <c r="AJ21" i="16"/>
  <c r="E78" i="23"/>
  <c r="AJ20" i="16"/>
  <c r="AJ19" i="16"/>
  <c r="AA17" i="16"/>
  <c r="AJ16" i="16"/>
  <c r="AJ15" i="16"/>
  <c r="AJ14" i="16"/>
  <c r="AJ12" i="16"/>
  <c r="AJ11" i="16"/>
  <c r="AJ10" i="16"/>
  <c r="AQ22" i="16"/>
  <c r="K84" i="15"/>
  <c r="G56" i="15"/>
  <c r="F75" i="15"/>
  <c r="H75" i="15" s="1"/>
  <c r="AK29" i="16"/>
  <c r="W16" i="16"/>
  <c r="AQ18" i="16"/>
  <c r="AB18" i="16"/>
  <c r="D68" i="15"/>
  <c r="D28" i="15"/>
  <c r="AQ13" i="16"/>
  <c r="AP10" i="16"/>
  <c r="AP17" i="16"/>
  <c r="E82" i="23"/>
  <c r="AQ17" i="16"/>
  <c r="AK27" i="16"/>
  <c r="AK15" i="16"/>
  <c r="AK10" i="16"/>
  <c r="AD26" i="16"/>
  <c r="AP26" i="16"/>
  <c r="E76" i="23"/>
  <c r="AJ18" i="16"/>
  <c r="AQ28" i="16"/>
  <c r="AE28" i="16"/>
  <c r="C64" i="15"/>
  <c r="E64" i="15" s="1"/>
  <c r="AK7" i="16"/>
  <c r="AP14" i="16"/>
  <c r="AP20" i="16"/>
  <c r="AK11" i="16"/>
  <c r="F80" i="15"/>
  <c r="H80" i="15" s="1"/>
  <c r="AQ10" i="16"/>
  <c r="AP21" i="16"/>
  <c r="E68" i="23"/>
  <c r="E75" i="23"/>
  <c r="AQ12" i="16"/>
  <c r="AP19" i="16"/>
  <c r="AP8" i="16"/>
  <c r="F63" i="15"/>
  <c r="F28" i="15"/>
  <c r="AP18" i="16"/>
  <c r="AQ14" i="16"/>
  <c r="AK9" i="16"/>
  <c r="E71" i="23"/>
  <c r="D62" i="15"/>
  <c r="D56" i="15"/>
  <c r="AB22" i="16"/>
  <c r="E70" i="23"/>
  <c r="W29" i="16" l="1"/>
  <c r="AT23" i="16"/>
  <c r="AT22" i="16"/>
  <c r="J6" i="12"/>
  <c r="J15" i="12"/>
  <c r="AT17" i="16"/>
  <c r="J22" i="12"/>
  <c r="J17" i="12"/>
  <c r="J14" i="12"/>
  <c r="J25" i="12"/>
  <c r="J8" i="12"/>
  <c r="AI22" i="16"/>
  <c r="AI23" i="16"/>
  <c r="I15" i="12"/>
  <c r="AI17" i="16"/>
  <c r="AO22" i="16"/>
  <c r="AO17" i="16"/>
  <c r="AO23" i="16"/>
  <c r="N64" i="23"/>
  <c r="N86" i="23" s="1"/>
  <c r="E80" i="15"/>
  <c r="E83" i="23"/>
  <c r="E79" i="15"/>
  <c r="AB28" i="16"/>
  <c r="Q11" i="16"/>
  <c r="G9" i="12" s="1"/>
  <c r="H9" i="12" s="1"/>
  <c r="AQ11" i="16"/>
  <c r="E83" i="15"/>
  <c r="E80" i="23"/>
  <c r="E75" i="15"/>
  <c r="E72" i="15"/>
  <c r="E69" i="15"/>
  <c r="E68" i="15"/>
  <c r="K25" i="16"/>
  <c r="T25" i="16" s="1"/>
  <c r="AA9" i="16"/>
  <c r="AA25" i="16"/>
  <c r="G5" i="12"/>
  <c r="H5" i="12" s="1"/>
  <c r="AE20" i="16"/>
  <c r="AE16" i="16"/>
  <c r="AE11" i="16"/>
  <c r="T64" i="23"/>
  <c r="AE15" i="16"/>
  <c r="AE21" i="16"/>
  <c r="AE19" i="16"/>
  <c r="AE23" i="16"/>
  <c r="AQ23" i="16"/>
  <c r="AE8" i="16"/>
  <c r="AQ27" i="16"/>
  <c r="AE27" i="16"/>
  <c r="AE24" i="16"/>
  <c r="AQ24" i="16"/>
  <c r="Q24" i="16"/>
  <c r="AQ7" i="16"/>
  <c r="AE7" i="16"/>
  <c r="G84" i="15"/>
  <c r="E67" i="15"/>
  <c r="AK28" i="16"/>
  <c r="K28" i="16"/>
  <c r="T28" i="16" s="1"/>
  <c r="E70" i="15"/>
  <c r="AA22" i="16"/>
  <c r="AJ22" i="16"/>
  <c r="E74" i="23"/>
  <c r="AK12" i="16"/>
  <c r="AB12" i="16"/>
  <c r="AA28" i="16"/>
  <c r="AJ28" i="16"/>
  <c r="E65" i="15"/>
  <c r="AJ13" i="16"/>
  <c r="AA13" i="16"/>
  <c r="E72" i="23"/>
  <c r="E84" i="23"/>
  <c r="AK26" i="16"/>
  <c r="AB26" i="16"/>
  <c r="AK25" i="16"/>
  <c r="AB25" i="16"/>
  <c r="AK24" i="16"/>
  <c r="AB24" i="16"/>
  <c r="AK23" i="16"/>
  <c r="AB23" i="16"/>
  <c r="D21" i="12"/>
  <c r="E21" i="12" s="1"/>
  <c r="AL23" i="16"/>
  <c r="D20" i="12"/>
  <c r="E20" i="12" s="1"/>
  <c r="AL22" i="16"/>
  <c r="AK21" i="16"/>
  <c r="AB21" i="16"/>
  <c r="AK20" i="16"/>
  <c r="AB20" i="16"/>
  <c r="D15" i="12"/>
  <c r="E15" i="12" s="1"/>
  <c r="AL17" i="16"/>
  <c r="AB17" i="16"/>
  <c r="AK17" i="16"/>
  <c r="AK16" i="16"/>
  <c r="AK14" i="16"/>
  <c r="AB14" i="16"/>
  <c r="AK13" i="16"/>
  <c r="K13" i="16"/>
  <c r="T13" i="16" s="1"/>
  <c r="AB13" i="16"/>
  <c r="T79" i="23"/>
  <c r="AD7" i="16"/>
  <c r="T81" i="23"/>
  <c r="Q23" i="16"/>
  <c r="G21" i="12" s="1"/>
  <c r="H21" i="12" s="1"/>
  <c r="AD23" i="16"/>
  <c r="AP23" i="16"/>
  <c r="AD16" i="16"/>
  <c r="Q16" i="16"/>
  <c r="G14" i="12" s="1"/>
  <c r="H14" i="12" s="1"/>
  <c r="AD15" i="16"/>
  <c r="Q15" i="16"/>
  <c r="G13" i="12" s="1"/>
  <c r="H13" i="12" s="1"/>
  <c r="AD13" i="16"/>
  <c r="AD12" i="16"/>
  <c r="T67" i="23"/>
  <c r="AD9" i="16"/>
  <c r="AA8" i="16"/>
  <c r="K26" i="16"/>
  <c r="T26" i="16" s="1"/>
  <c r="AA26" i="16"/>
  <c r="AA24" i="16"/>
  <c r="K24" i="16"/>
  <c r="T24" i="16" s="1"/>
  <c r="AC23" i="16"/>
  <c r="AB21" i="17" s="1"/>
  <c r="AA21" i="16"/>
  <c r="K21" i="16"/>
  <c r="T21" i="16" s="1"/>
  <c r="AA20" i="16"/>
  <c r="K20" i="16"/>
  <c r="T20" i="16" s="1"/>
  <c r="AA19" i="16"/>
  <c r="K19" i="16"/>
  <c r="T19" i="16" s="1"/>
  <c r="AC17" i="16"/>
  <c r="AB15" i="17" s="1"/>
  <c r="AA16" i="16"/>
  <c r="AA15" i="16"/>
  <c r="AA14" i="16"/>
  <c r="K14" i="16"/>
  <c r="T14" i="16" s="1"/>
  <c r="AA12" i="16"/>
  <c r="K12" i="16"/>
  <c r="T12" i="16" s="1"/>
  <c r="AA11" i="16"/>
  <c r="AA10" i="16"/>
  <c r="E66" i="23"/>
  <c r="AE22" i="16"/>
  <c r="Q22" i="16"/>
  <c r="G20" i="12" s="1"/>
  <c r="H20" i="12" s="1"/>
  <c r="AD10" i="16"/>
  <c r="AC22" i="16"/>
  <c r="AB20" i="17" s="1"/>
  <c r="Q26" i="16"/>
  <c r="H28" i="15"/>
  <c r="AE18" i="16"/>
  <c r="AK8" i="16"/>
  <c r="E56" i="15"/>
  <c r="AQ9" i="16"/>
  <c r="AE14" i="16"/>
  <c r="Q18" i="16"/>
  <c r="AD18" i="16"/>
  <c r="Q21" i="16"/>
  <c r="AD21" i="16"/>
  <c r="T76" i="23"/>
  <c r="AB11" i="16"/>
  <c r="K11" i="16"/>
  <c r="T11" i="16" s="1"/>
  <c r="AD27" i="16"/>
  <c r="AP27" i="16"/>
  <c r="Q27" i="16"/>
  <c r="AA18" i="16"/>
  <c r="K18" i="16"/>
  <c r="T18" i="16" s="1"/>
  <c r="AE17" i="16"/>
  <c r="Q10" i="16"/>
  <c r="T85" i="23"/>
  <c r="AP28" i="16"/>
  <c r="Q28" i="16"/>
  <c r="AD28" i="16"/>
  <c r="T83" i="23"/>
  <c r="Q20" i="16"/>
  <c r="AD20" i="16"/>
  <c r="AD14" i="16"/>
  <c r="Q14" i="16"/>
  <c r="T75" i="23"/>
  <c r="Q25" i="16"/>
  <c r="T78" i="23"/>
  <c r="AE13" i="16"/>
  <c r="Q13" i="16"/>
  <c r="H63" i="15"/>
  <c r="AB9" i="16"/>
  <c r="K9" i="16"/>
  <c r="T9" i="16" s="1"/>
  <c r="AE10" i="16"/>
  <c r="AB15" i="16"/>
  <c r="K15" i="16"/>
  <c r="T15" i="16" s="1"/>
  <c r="D84" i="15"/>
  <c r="AB16" i="16"/>
  <c r="K16" i="16"/>
  <c r="T16" i="16" s="1"/>
  <c r="Q8" i="16"/>
  <c r="AD8" i="16"/>
  <c r="AD19" i="16"/>
  <c r="Q19" i="16"/>
  <c r="F56" i="15"/>
  <c r="F64" i="15"/>
  <c r="H64" i="15" s="1"/>
  <c r="Q17" i="16"/>
  <c r="AD17" i="16"/>
  <c r="AP25" i="16"/>
  <c r="AD25" i="16"/>
  <c r="AE26" i="16"/>
  <c r="AQ26" i="16"/>
  <c r="AE12" i="16"/>
  <c r="Q12" i="16"/>
  <c r="T70" i="23"/>
  <c r="AB7" i="16"/>
  <c r="C56" i="15"/>
  <c r="C63" i="15"/>
  <c r="K10" i="16"/>
  <c r="T10" i="16" s="1"/>
  <c r="AB10" i="16"/>
  <c r="AB27" i="16"/>
  <c r="K27" i="16"/>
  <c r="T27" i="16" s="1"/>
  <c r="K15" i="12" l="1"/>
  <c r="AT16" i="16"/>
  <c r="AT18" i="16"/>
  <c r="I21" i="12"/>
  <c r="K21" i="12" s="1"/>
  <c r="I20" i="12"/>
  <c r="K20" i="12" s="1"/>
  <c r="AT27" i="16"/>
  <c r="AT19" i="16"/>
  <c r="AT20" i="16"/>
  <c r="AT21" i="16"/>
  <c r="AT26" i="16"/>
  <c r="AT24" i="16"/>
  <c r="AT28" i="16"/>
  <c r="AT25" i="16"/>
  <c r="AT15" i="16"/>
  <c r="AT14" i="16"/>
  <c r="AT12" i="16"/>
  <c r="AT10" i="16"/>
  <c r="AT9" i="16"/>
  <c r="AT11" i="16"/>
  <c r="AT13" i="16"/>
  <c r="Z15" i="19"/>
  <c r="AC15" i="19"/>
  <c r="Z21" i="19"/>
  <c r="AC21" i="19"/>
  <c r="Z20" i="19"/>
  <c r="AC20" i="19"/>
  <c r="I23" i="12"/>
  <c r="K23" i="12" s="1"/>
  <c r="AI25" i="16"/>
  <c r="AI10" i="16"/>
  <c r="AI20" i="16"/>
  <c r="AI26" i="16"/>
  <c r="I11" i="12"/>
  <c r="K11" i="12" s="1"/>
  <c r="AI13" i="16"/>
  <c r="AI18" i="16"/>
  <c r="AI12" i="16"/>
  <c r="AI15" i="16"/>
  <c r="AI11" i="16"/>
  <c r="AI19" i="16"/>
  <c r="AI21" i="16"/>
  <c r="AI28" i="16"/>
  <c r="AI16" i="16"/>
  <c r="AI27" i="16"/>
  <c r="AI9" i="16"/>
  <c r="AI14" i="16"/>
  <c r="AI24" i="16"/>
  <c r="AO14" i="16"/>
  <c r="AO24" i="16"/>
  <c r="AO26" i="16"/>
  <c r="AO13" i="16"/>
  <c r="AO27" i="16"/>
  <c r="AO16" i="16"/>
  <c r="AO15" i="16"/>
  <c r="AO11" i="16"/>
  <c r="AO12" i="16"/>
  <c r="AO10" i="16"/>
  <c r="AO9" i="16"/>
  <c r="AO19" i="16"/>
  <c r="AO21" i="16"/>
  <c r="AO18" i="16"/>
  <c r="AO28" i="16"/>
  <c r="AO20" i="16"/>
  <c r="AL25" i="16"/>
  <c r="AO25" i="16"/>
  <c r="C6" i="15"/>
  <c r="AP29" i="16"/>
  <c r="AD29" i="16"/>
  <c r="J27" i="12"/>
  <c r="T74" i="23"/>
  <c r="D23" i="12"/>
  <c r="E23" i="12" s="1"/>
  <c r="AR7" i="16"/>
  <c r="AR11" i="16"/>
  <c r="AF11" i="16"/>
  <c r="D26" i="12"/>
  <c r="E26" i="12" s="1"/>
  <c r="AF7" i="16"/>
  <c r="AC25" i="16"/>
  <c r="AB23" i="17" s="1"/>
  <c r="T69" i="23"/>
  <c r="T82" i="23"/>
  <c r="AF24" i="16"/>
  <c r="AR24" i="16"/>
  <c r="G22" i="12"/>
  <c r="H22" i="12" s="1"/>
  <c r="T68" i="23"/>
  <c r="AL28" i="16"/>
  <c r="AC28" i="16"/>
  <c r="AB26" i="17" s="1"/>
  <c r="D25" i="12"/>
  <c r="E25" i="12" s="1"/>
  <c r="AL27" i="16"/>
  <c r="D24" i="12"/>
  <c r="E24" i="12" s="1"/>
  <c r="AL26" i="16"/>
  <c r="D22" i="12"/>
  <c r="E22" i="12" s="1"/>
  <c r="AL24" i="16"/>
  <c r="D19" i="12"/>
  <c r="E19" i="12" s="1"/>
  <c r="AL21" i="16"/>
  <c r="D18" i="12"/>
  <c r="E18" i="12" s="1"/>
  <c r="AL20" i="16"/>
  <c r="D17" i="12"/>
  <c r="E17" i="12" s="1"/>
  <c r="AL19" i="16"/>
  <c r="D16" i="12"/>
  <c r="E16" i="12" s="1"/>
  <c r="AL18" i="16"/>
  <c r="D14" i="12"/>
  <c r="E14" i="12" s="1"/>
  <c r="AL16" i="16"/>
  <c r="D13" i="12"/>
  <c r="E13" i="12" s="1"/>
  <c r="AL15" i="16"/>
  <c r="D12" i="12"/>
  <c r="E12" i="12" s="1"/>
  <c r="AL14" i="16"/>
  <c r="D11" i="12"/>
  <c r="E11" i="12" s="1"/>
  <c r="AL13" i="16"/>
  <c r="AC13" i="16"/>
  <c r="AB11" i="17" s="1"/>
  <c r="D10" i="12"/>
  <c r="E10" i="12" s="1"/>
  <c r="AL12" i="16"/>
  <c r="D9" i="12"/>
  <c r="E9" i="12" s="1"/>
  <c r="AL11" i="16"/>
  <c r="D8" i="12"/>
  <c r="E8" i="12" s="1"/>
  <c r="AL10" i="16"/>
  <c r="D7" i="12"/>
  <c r="E7" i="12" s="1"/>
  <c r="AL9" i="16"/>
  <c r="T80" i="23"/>
  <c r="AF17" i="16"/>
  <c r="G15" i="12"/>
  <c r="H15" i="12" s="1"/>
  <c r="AF19" i="16"/>
  <c r="G17" i="12"/>
  <c r="H17" i="12" s="1"/>
  <c r="AF28" i="16"/>
  <c r="G26" i="12"/>
  <c r="H26" i="12" s="1"/>
  <c r="AF27" i="16"/>
  <c r="G25" i="12"/>
  <c r="H25" i="12" s="1"/>
  <c r="AF21" i="16"/>
  <c r="G19" i="12"/>
  <c r="H19" i="12" s="1"/>
  <c r="AF26" i="16"/>
  <c r="G24" i="12"/>
  <c r="H24" i="12" s="1"/>
  <c r="AF8" i="16"/>
  <c r="G6" i="12"/>
  <c r="AF20" i="16"/>
  <c r="G18" i="12"/>
  <c r="H18" i="12" s="1"/>
  <c r="AF10" i="16"/>
  <c r="G8" i="12"/>
  <c r="H8" i="12" s="1"/>
  <c r="AF18" i="16"/>
  <c r="G16" i="12"/>
  <c r="H16" i="12" s="1"/>
  <c r="AF25" i="16"/>
  <c r="G23" i="12"/>
  <c r="H23" i="12" s="1"/>
  <c r="AF12" i="16"/>
  <c r="G10" i="12"/>
  <c r="H10" i="12" s="1"/>
  <c r="AF14" i="16"/>
  <c r="G12" i="12"/>
  <c r="H12" i="12" s="1"/>
  <c r="AF13" i="16"/>
  <c r="G11" i="12"/>
  <c r="H11" i="12" s="1"/>
  <c r="T72" i="23"/>
  <c r="AF23" i="16"/>
  <c r="AR23" i="16"/>
  <c r="T77" i="23"/>
  <c r="AR16" i="16"/>
  <c r="AF16" i="16"/>
  <c r="AR15" i="16"/>
  <c r="AF15" i="16"/>
  <c r="AC26" i="16"/>
  <c r="AB24" i="17" s="1"/>
  <c r="AC24" i="16"/>
  <c r="AB22" i="17" s="1"/>
  <c r="AC21" i="16"/>
  <c r="AB19" i="17" s="1"/>
  <c r="AC20" i="16"/>
  <c r="AB18" i="17" s="1"/>
  <c r="AC19" i="16"/>
  <c r="AB17" i="17" s="1"/>
  <c r="AC14" i="16"/>
  <c r="AB12" i="17" s="1"/>
  <c r="AC12" i="16"/>
  <c r="AB10" i="17" s="1"/>
  <c r="AF22" i="16"/>
  <c r="AR22" i="16"/>
  <c r="AC16" i="16"/>
  <c r="AB14" i="17" s="1"/>
  <c r="AC9" i="16"/>
  <c r="AB7" i="17" s="1"/>
  <c r="AC27" i="16"/>
  <c r="AB25" i="17" s="1"/>
  <c r="AC10" i="16"/>
  <c r="AB8" i="17" s="1"/>
  <c r="AC18" i="16"/>
  <c r="AB16" i="17" s="1"/>
  <c r="AC15" i="16"/>
  <c r="AB13" i="17" s="1"/>
  <c r="AC11" i="16"/>
  <c r="AB9" i="17" s="1"/>
  <c r="AR17" i="16"/>
  <c r="AR12" i="16"/>
  <c r="AR25" i="16"/>
  <c r="AR19" i="16"/>
  <c r="AR14" i="16"/>
  <c r="AR28" i="16"/>
  <c r="AR13" i="16"/>
  <c r="AR20" i="16"/>
  <c r="AR8" i="16"/>
  <c r="AR10" i="16"/>
  <c r="AR26" i="16"/>
  <c r="F84" i="15"/>
  <c r="AR27" i="16"/>
  <c r="AR21" i="16"/>
  <c r="AR18" i="16"/>
  <c r="H56" i="15"/>
  <c r="E63" i="15"/>
  <c r="E64" i="23"/>
  <c r="E86" i="23" s="1"/>
  <c r="AB8" i="16"/>
  <c r="K8" i="16"/>
  <c r="T8" i="16" s="1"/>
  <c r="AQ25" i="16"/>
  <c r="AE25" i="16"/>
  <c r="AE9" i="16"/>
  <c r="Q9" i="16"/>
  <c r="G7" i="12" s="1"/>
  <c r="H7" i="12" s="1"/>
  <c r="T65" i="23"/>
  <c r="H84" i="15"/>
  <c r="T71" i="23"/>
  <c r="Q29" i="16" l="1"/>
  <c r="I17" i="12"/>
  <c r="K17" i="12" s="1"/>
  <c r="I22" i="12"/>
  <c r="K22" i="12" s="1"/>
  <c r="I16" i="12"/>
  <c r="K16" i="12" s="1"/>
  <c r="I13" i="12"/>
  <c r="K13" i="12" s="1"/>
  <c r="I24" i="12"/>
  <c r="K24" i="12" s="1"/>
  <c r="I10" i="12"/>
  <c r="K10" i="12" s="1"/>
  <c r="I8" i="12"/>
  <c r="K8" i="12" s="1"/>
  <c r="I7" i="12"/>
  <c r="K7" i="12" s="1"/>
  <c r="I14" i="12"/>
  <c r="K14" i="12" s="1"/>
  <c r="I9" i="12"/>
  <c r="K9" i="12" s="1"/>
  <c r="I26" i="12"/>
  <c r="K26" i="12" s="1"/>
  <c r="I25" i="12"/>
  <c r="K25" i="12" s="1"/>
  <c r="I19" i="12"/>
  <c r="K19" i="12" s="1"/>
  <c r="I12" i="12"/>
  <c r="K12" i="12" s="1"/>
  <c r="I18" i="12"/>
  <c r="K18" i="12" s="1"/>
  <c r="AT8" i="16"/>
  <c r="Z8" i="19"/>
  <c r="AC8" i="19"/>
  <c r="Z10" i="19"/>
  <c r="AC10" i="19"/>
  <c r="Z11" i="19"/>
  <c r="AC11" i="19"/>
  <c r="Z13" i="19"/>
  <c r="AC13" i="19"/>
  <c r="Z16" i="19"/>
  <c r="AC16" i="19"/>
  <c r="Z18" i="19"/>
  <c r="AC18" i="19"/>
  <c r="Z22" i="19"/>
  <c r="AC22" i="19"/>
  <c r="Z25" i="19"/>
  <c r="AC25" i="19"/>
  <c r="Z7" i="19"/>
  <c r="AC7" i="19"/>
  <c r="Z9" i="19"/>
  <c r="AC9" i="19"/>
  <c r="Z26" i="19"/>
  <c r="AC26" i="19"/>
  <c r="Z23" i="19"/>
  <c r="AC23" i="19"/>
  <c r="Z12" i="19"/>
  <c r="AC12" i="19"/>
  <c r="Z14" i="19"/>
  <c r="AC14" i="19"/>
  <c r="Z17" i="19"/>
  <c r="AC17" i="19"/>
  <c r="Z19" i="19"/>
  <c r="AC19" i="19"/>
  <c r="Z24" i="19"/>
  <c r="AC24" i="19"/>
  <c r="I6" i="12"/>
  <c r="K6" i="12" s="1"/>
  <c r="AI8" i="16"/>
  <c r="AO8" i="16"/>
  <c r="E6" i="15"/>
  <c r="I7" i="16" s="1"/>
  <c r="R7" i="16" s="1"/>
  <c r="C62" i="15"/>
  <c r="C28" i="15"/>
  <c r="AQ29" i="16"/>
  <c r="AE29" i="16"/>
  <c r="D6" i="12"/>
  <c r="E6" i="12" s="1"/>
  <c r="AL8" i="16"/>
  <c r="H6" i="12"/>
  <c r="G27" i="12"/>
  <c r="H27" i="12" s="1"/>
  <c r="AF9" i="16"/>
  <c r="AC8" i="16"/>
  <c r="AB6" i="17" s="1"/>
  <c r="K64" i="23"/>
  <c r="K86" i="23" s="1"/>
  <c r="AR9" i="16"/>
  <c r="AM7" i="16" l="1"/>
  <c r="I29" i="16"/>
  <c r="R29" i="16" s="1"/>
  <c r="AA7" i="16"/>
  <c r="Z6" i="19"/>
  <c r="AC6" i="19"/>
  <c r="E62" i="15"/>
  <c r="E84" i="15" s="1"/>
  <c r="C84" i="15"/>
  <c r="AG7" i="16"/>
  <c r="E28" i="15"/>
  <c r="AR29" i="16"/>
  <c r="AF29" i="16"/>
  <c r="T66" i="23"/>
  <c r="T86" i="23" s="1"/>
  <c r="K7" i="16" l="1"/>
  <c r="T7" i="16" s="1"/>
  <c r="AT7" i="16" s="1"/>
  <c r="AJ7" i="16"/>
  <c r="I5" i="12" l="1"/>
  <c r="K5" i="12" s="1"/>
  <c r="K29" i="16"/>
  <c r="T29" i="16" s="1"/>
  <c r="AI7" i="16"/>
  <c r="AC7" i="16"/>
  <c r="AB5" i="17" s="1"/>
  <c r="AG29" i="16"/>
  <c r="AM29" i="16"/>
  <c r="AA29" i="16"/>
  <c r="AJ29" i="16"/>
  <c r="AO7" i="16"/>
  <c r="AL7" i="16"/>
  <c r="D5" i="12"/>
  <c r="Z5" i="19" l="1"/>
  <c r="AC5" i="19"/>
  <c r="AI29" i="16"/>
  <c r="AC29" i="16"/>
  <c r="AB27" i="17" s="1"/>
  <c r="AO29" i="16"/>
  <c r="AL29" i="16"/>
  <c r="E5" i="12"/>
  <c r="D27" i="12"/>
  <c r="E27" i="12" s="1"/>
  <c r="AT29" i="16" l="1"/>
  <c r="I27" i="12"/>
  <c r="K27" i="12" s="1"/>
  <c r="Z27" i="19"/>
  <c r="AC27" i="19"/>
  <c r="X398" i="40" l="1"/>
  <c r="V7" i="43" l="1"/>
  <c r="V273" i="43" s="1"/>
  <c r="V10" i="43"/>
  <c r="V276" i="43" s="1"/>
  <c r="V11" i="43"/>
  <c r="V277" i="43" s="1"/>
  <c r="V8" i="43"/>
  <c r="V274" i="43" s="1"/>
  <c r="V9" i="43"/>
  <c r="V275" i="43" s="1"/>
  <c r="V278" i="43" l="1"/>
  <c r="V371" i="57" s="1"/>
  <c r="V12" i="43"/>
  <c r="Y398" i="40" l="1"/>
  <c r="W398" i="40"/>
  <c r="V89" i="61"/>
  <c r="S92" i="61"/>
  <c r="V92" i="61" l="1"/>
  <c r="W89" i="61" s="1"/>
  <c r="W84" i="61" l="1"/>
  <c r="T93" i="61"/>
  <c r="Q93" i="61"/>
  <c r="W86" i="61"/>
  <c r="R93" i="61"/>
  <c r="U93" i="61"/>
  <c r="W92" i="61"/>
  <c r="W87" i="61"/>
  <c r="W83" i="61"/>
  <c r="W90" i="61"/>
  <c r="P93" i="61"/>
  <c r="S93" i="61"/>
  <c r="V93" i="61"/>
  <c r="W91" i="61"/>
  <c r="W85" i="61"/>
  <c r="W88" i="61"/>
  <c r="O93" i="61"/>
  <c r="N93" i="61"/>
</calcChain>
</file>

<file path=xl/sharedStrings.xml><?xml version="1.0" encoding="utf-8"?>
<sst xmlns="http://schemas.openxmlformats.org/spreadsheetml/2006/main" count="17803" uniqueCount="910">
  <si>
    <t>Urban</t>
  </si>
  <si>
    <t>S No.</t>
  </si>
  <si>
    <t>Population 2011 census</t>
  </si>
  <si>
    <t>Hindu</t>
  </si>
  <si>
    <t>Sikh</t>
  </si>
  <si>
    <t>Muslim</t>
  </si>
  <si>
    <t>Total</t>
  </si>
  <si>
    <t>Still Births</t>
  </si>
  <si>
    <t>Vital Rates</t>
  </si>
  <si>
    <t>Sex Ratio</t>
  </si>
  <si>
    <t>Male</t>
  </si>
  <si>
    <t>Female</t>
  </si>
  <si>
    <t>Birth Rate</t>
  </si>
  <si>
    <t>Death Rate</t>
  </si>
  <si>
    <t>PUNJAB</t>
  </si>
  <si>
    <t>Amritsar</t>
  </si>
  <si>
    <t>Ajnala</t>
  </si>
  <si>
    <t>Majitha</t>
  </si>
  <si>
    <t>Ramdass</t>
  </si>
  <si>
    <t>Rayya</t>
  </si>
  <si>
    <t>Barnala</t>
  </si>
  <si>
    <t>Bathinda</t>
  </si>
  <si>
    <t>Goniana</t>
  </si>
  <si>
    <t>Sangat</t>
  </si>
  <si>
    <t>Talwandi Sabo</t>
  </si>
  <si>
    <t>Faridkot</t>
  </si>
  <si>
    <t>Jaito</t>
  </si>
  <si>
    <t>Fazilka</t>
  </si>
  <si>
    <t>Abohar</t>
  </si>
  <si>
    <t>Fatehgarh Sahib</t>
  </si>
  <si>
    <t>Amloh</t>
  </si>
  <si>
    <t>Bassi Pathana</t>
  </si>
  <si>
    <t>Gobindgarh</t>
  </si>
  <si>
    <t>Ferozepur</t>
  </si>
  <si>
    <t>Guruharsahai</t>
  </si>
  <si>
    <t>Makhu</t>
  </si>
  <si>
    <t>Mallanwala</t>
  </si>
  <si>
    <t>Mudki</t>
  </si>
  <si>
    <t>Talwandi Bhai</t>
  </si>
  <si>
    <t>Zira</t>
  </si>
  <si>
    <t>Gurdaspur</t>
  </si>
  <si>
    <t>Batala</t>
  </si>
  <si>
    <t>Dera Baba Nanak</t>
  </si>
  <si>
    <t>Dhariwal</t>
  </si>
  <si>
    <t>Hoshiarpur</t>
  </si>
  <si>
    <t>Dasuya</t>
  </si>
  <si>
    <t>Garhdiwala</t>
  </si>
  <si>
    <t>Garhshankar</t>
  </si>
  <si>
    <t>Mahilpur</t>
  </si>
  <si>
    <t>Mukerian</t>
  </si>
  <si>
    <t>Tanda</t>
  </si>
  <si>
    <t>Jalandhar</t>
  </si>
  <si>
    <t>Adampur</t>
  </si>
  <si>
    <t>Bhogpur</t>
  </si>
  <si>
    <t>Jalandhar Cantt.</t>
  </si>
  <si>
    <t>Kartarpur</t>
  </si>
  <si>
    <t>Nakodar</t>
  </si>
  <si>
    <t>Kapurthala</t>
  </si>
  <si>
    <t>Begowal</t>
  </si>
  <si>
    <t>Dhilwan</t>
  </si>
  <si>
    <t>Phagwara</t>
  </si>
  <si>
    <t>Ludhiana</t>
  </si>
  <si>
    <t>Mansa</t>
  </si>
  <si>
    <t>Bhikhi</t>
  </si>
  <si>
    <t>Breta</t>
  </si>
  <si>
    <t>Budladha</t>
  </si>
  <si>
    <t>Sardulgarh</t>
  </si>
  <si>
    <t xml:space="preserve">Moga </t>
  </si>
  <si>
    <t>Badhni Kalan</t>
  </si>
  <si>
    <t>Moga</t>
  </si>
  <si>
    <t>Mukatsar</t>
  </si>
  <si>
    <t>Bariwala</t>
  </si>
  <si>
    <t>Malout</t>
  </si>
  <si>
    <t>Pathankot</t>
  </si>
  <si>
    <t>Sujanpur</t>
  </si>
  <si>
    <t>Patiala</t>
  </si>
  <si>
    <t>Nabha</t>
  </si>
  <si>
    <t>Patran</t>
  </si>
  <si>
    <t>Rajpura</t>
  </si>
  <si>
    <t>Samana</t>
  </si>
  <si>
    <t>Anandpur Sahib</t>
  </si>
  <si>
    <t>Chamkaur Sahib</t>
  </si>
  <si>
    <t>Kiratpur Sahib</t>
  </si>
  <si>
    <t>Morinda</t>
  </si>
  <si>
    <t>Nangal</t>
  </si>
  <si>
    <t>Ropar</t>
  </si>
  <si>
    <t>Sangrur</t>
  </si>
  <si>
    <t>Cheema</t>
  </si>
  <si>
    <t>Dhuri</t>
  </si>
  <si>
    <t>Dirba</t>
  </si>
  <si>
    <t>Khanori</t>
  </si>
  <si>
    <t>Longowal</t>
  </si>
  <si>
    <t>Malerkotla</t>
  </si>
  <si>
    <t>Moonak</t>
  </si>
  <si>
    <t>Sunam</t>
  </si>
  <si>
    <t>Derabassi</t>
  </si>
  <si>
    <t>Rural</t>
  </si>
  <si>
    <t>Baba Bakala</t>
  </si>
  <si>
    <t>Lopoke</t>
  </si>
  <si>
    <t>Manawala</t>
  </si>
  <si>
    <t>Ramdas</t>
  </si>
  <si>
    <t>Tarsika</t>
  </si>
  <si>
    <t>Threawal</t>
  </si>
  <si>
    <t>Verka</t>
  </si>
  <si>
    <t>Dhanaula</t>
  </si>
  <si>
    <t>Bhagta</t>
  </si>
  <si>
    <t>Nathana</t>
  </si>
  <si>
    <t>Baja Khana</t>
  </si>
  <si>
    <t>Jand Sahib</t>
  </si>
  <si>
    <t>Dabwala Kalan</t>
  </si>
  <si>
    <t>Kassoana</t>
  </si>
  <si>
    <t>Mamdot</t>
  </si>
  <si>
    <t>Behrampur</t>
  </si>
  <si>
    <t>Bham</t>
  </si>
  <si>
    <t>Bhular</t>
  </si>
  <si>
    <t>Dorangla</t>
  </si>
  <si>
    <t>Kalanaur</t>
  </si>
  <si>
    <t>Ranjit Bagh</t>
  </si>
  <si>
    <t>Bhunga</t>
  </si>
  <si>
    <t>Harta Badla</t>
  </si>
  <si>
    <t>Paldi</t>
  </si>
  <si>
    <t>Possi</t>
  </si>
  <si>
    <t>Mehatpur</t>
  </si>
  <si>
    <t>Kala sangian</t>
  </si>
  <si>
    <t>Panchhat</t>
  </si>
  <si>
    <t xml:space="preserve">Tibba </t>
  </si>
  <si>
    <t>Khiala Kalan</t>
  </si>
  <si>
    <t>Daroli Bhai</t>
  </si>
  <si>
    <t>Patto Hira Singh</t>
  </si>
  <si>
    <t>Thathi Bhai</t>
  </si>
  <si>
    <t>Doda</t>
  </si>
  <si>
    <t>Lambi</t>
  </si>
  <si>
    <t>Bungal Badhani</t>
  </si>
  <si>
    <t>Gharota</t>
  </si>
  <si>
    <t>Narot Jaimal Singh</t>
  </si>
  <si>
    <t>Nurpur Bedi</t>
  </si>
  <si>
    <t>Boothgarh</t>
  </si>
  <si>
    <t>Balachaur</t>
  </si>
  <si>
    <t>Mukandpur</t>
  </si>
  <si>
    <t>Saroya</t>
  </si>
  <si>
    <t>Kairon</t>
  </si>
  <si>
    <t>Kasel</t>
  </si>
  <si>
    <t>Firozepur</t>
  </si>
  <si>
    <t>SAS Nagar</t>
  </si>
  <si>
    <t xml:space="preserve">SBS Nagar </t>
  </si>
  <si>
    <t>Tarn Taran</t>
  </si>
  <si>
    <t>Infants Deaths</t>
  </si>
  <si>
    <t>Maternal Deaths</t>
  </si>
  <si>
    <t>Institutional</t>
  </si>
  <si>
    <t>Domicillary Births</t>
  </si>
  <si>
    <t>Govt. Hospitals</t>
  </si>
  <si>
    <t>Private Hospitals</t>
  </si>
  <si>
    <t>Physician/Nurse
/Mid Wife</t>
  </si>
  <si>
    <t>Other Domicillary</t>
  </si>
  <si>
    <t>Qualified Medical Practitioner (Allopathy)</t>
  </si>
  <si>
    <t>Qualified Medical Practitioner (Other Method)</t>
  </si>
  <si>
    <t>Name of Districts</t>
  </si>
  <si>
    <t>Sr.No.</t>
  </si>
  <si>
    <t>Births</t>
  </si>
  <si>
    <t>Deaths</t>
  </si>
  <si>
    <t>After one year</t>
  </si>
  <si>
    <t>Rup Nagar</t>
  </si>
  <si>
    <t xml:space="preserve">TOTAL </t>
  </si>
  <si>
    <t>Urban + Rural</t>
  </si>
  <si>
    <t>Urban Total</t>
  </si>
  <si>
    <t>Birth Order</t>
  </si>
  <si>
    <t>Age of Mother</t>
  </si>
  <si>
    <t>%age</t>
  </si>
  <si>
    <t>15-19</t>
  </si>
  <si>
    <t>20-24</t>
  </si>
  <si>
    <t>25-29</t>
  </si>
  <si>
    <t>30-34</t>
  </si>
  <si>
    <t>35-39</t>
  </si>
  <si>
    <t>40-44</t>
  </si>
  <si>
    <t>District Patiala</t>
  </si>
  <si>
    <t>District Gurdaspur</t>
  </si>
  <si>
    <t>District Hoshiarpur</t>
  </si>
  <si>
    <t>District Sangrur</t>
  </si>
  <si>
    <t>District Ludhiana</t>
  </si>
  <si>
    <t>District Jalandhar</t>
  </si>
  <si>
    <t>District Kapurthala</t>
  </si>
  <si>
    <t>TOTAL</t>
  </si>
  <si>
    <t>Age of Mother  (in years)</t>
  </si>
  <si>
    <t>Order of Birth</t>
  </si>
  <si>
    <t>6+</t>
  </si>
  <si>
    <t>Below 15</t>
  </si>
  <si>
    <t>45 and over</t>
  </si>
  <si>
    <t>Percentage</t>
  </si>
  <si>
    <t>FatehGarh Sahib</t>
  </si>
  <si>
    <t>Gurdarspur</t>
  </si>
  <si>
    <t>Hoshairpur</t>
  </si>
  <si>
    <t>SBS Nagar</t>
  </si>
  <si>
    <t>District Name</t>
  </si>
  <si>
    <t>S. No.</t>
  </si>
  <si>
    <t>District</t>
  </si>
  <si>
    <t>Age Group</t>
  </si>
  <si>
    <t>Under One week</t>
  </si>
  <si>
    <t>One week to one Month</t>
  </si>
  <si>
    <t>One month but below 3 months</t>
  </si>
  <si>
    <t>3 months but below 6 months</t>
  </si>
  <si>
    <t>6 months but below 12 months</t>
  </si>
  <si>
    <t>Infant Deaths by Sex and Age Group (Area Wise)</t>
  </si>
  <si>
    <t>Under one Week</t>
  </si>
  <si>
    <t>1 Week to 1 Month</t>
  </si>
  <si>
    <t>1 Months but below 3 Months</t>
  </si>
  <si>
    <t>3 Months but below 6 Months</t>
  </si>
  <si>
    <t>6 Months but below 12 Months</t>
  </si>
  <si>
    <t>Table No. 11 (i)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</si>
  <si>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</si>
  <si>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</si>
  <si>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</si>
  <si>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</si>
  <si>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</si>
  <si>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</si>
  <si>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</si>
  <si>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</si>
  <si>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</si>
  <si>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</si>
  <si>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</si>
  <si>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</si>
  <si>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Sr. No</t>
  </si>
  <si>
    <t>Months</t>
  </si>
  <si>
    <t>No. of Births</t>
  </si>
  <si>
    <t>Urban Area</t>
  </si>
  <si>
    <t>Rural Area</t>
  </si>
  <si>
    <t>Table No. 11 (ii)</t>
  </si>
  <si>
    <t>Table No. 11 (iii)</t>
  </si>
  <si>
    <t>Live Births</t>
  </si>
  <si>
    <t>Infant Deaths</t>
  </si>
  <si>
    <t>Infant Mortality Rate</t>
  </si>
  <si>
    <t>L0R Birth</t>
  </si>
  <si>
    <t>LOR Death</t>
  </si>
  <si>
    <t>State  CRS</t>
  </si>
  <si>
    <t>State SRS</t>
  </si>
  <si>
    <t>U</t>
  </si>
  <si>
    <t>R</t>
  </si>
  <si>
    <t>T</t>
  </si>
  <si>
    <t>No of Live Births</t>
  </si>
  <si>
    <t>45+</t>
  </si>
  <si>
    <t>All Ages</t>
  </si>
  <si>
    <t>8+</t>
  </si>
  <si>
    <t>All order</t>
  </si>
  <si>
    <t>M</t>
  </si>
  <si>
    <t>F</t>
  </si>
  <si>
    <t>Age of Mother 
 (in years)</t>
  </si>
  <si>
    <t>Below 15 Years</t>
  </si>
  <si>
    <t>15 Years - 19 Years</t>
  </si>
  <si>
    <t>20 Years - 24 Years</t>
  </si>
  <si>
    <t>25 Years - 29 Years</t>
  </si>
  <si>
    <t>30 Years - 34 Years</t>
  </si>
  <si>
    <t>District Pathankot</t>
  </si>
  <si>
    <t>District Fazilka</t>
  </si>
  <si>
    <t>Live Birth</t>
  </si>
  <si>
    <t>No. of Vital Events</t>
  </si>
  <si>
    <t>Still Birth</t>
  </si>
  <si>
    <t>Roopnagar</t>
  </si>
  <si>
    <t>Muktsar</t>
  </si>
  <si>
    <t>Ferozpur</t>
  </si>
  <si>
    <t>Estimated Infant Deaths</t>
  </si>
  <si>
    <t>Year</t>
  </si>
  <si>
    <t>No. of Deaths</t>
  </si>
  <si>
    <t>With Population 1 Lac and Above</t>
  </si>
  <si>
    <t>15 - 19</t>
  </si>
  <si>
    <t>20 - 24</t>
  </si>
  <si>
    <t>25 - 29</t>
  </si>
  <si>
    <t>30 - 34</t>
  </si>
  <si>
    <t>35 - 39</t>
  </si>
  <si>
    <t>40 - 44</t>
  </si>
  <si>
    <t>15  -  19</t>
  </si>
  <si>
    <t>Registered</t>
  </si>
  <si>
    <t>District Wise Estimated and Registered Event of Births, Deaths &amp; Infant Deaths</t>
  </si>
  <si>
    <t>Estimated</t>
  </si>
  <si>
    <t>Districtwise Number of Registered Births &amp; Deaths, Infant Deaths, Still Births &amp; Maternal Deaths  By Sex (Urban)</t>
  </si>
  <si>
    <t xml:space="preserve">Committee Wise Live Births, Deaths, Still Births &amp; Vital Rates </t>
  </si>
  <si>
    <t>District wise &amp; Religion wise Registered Live Birth (Urban)</t>
  </si>
  <si>
    <t>District wise &amp; Religion wise Registered Live Birth (Rural)</t>
  </si>
  <si>
    <t>Table No. 2A (i)</t>
  </si>
  <si>
    <t>Table No. 2A (ii)</t>
  </si>
  <si>
    <t>Table No. 2A (iii)</t>
  </si>
  <si>
    <t>Table 10-B (i)</t>
  </si>
  <si>
    <t>Table 10-B (ii)</t>
  </si>
  <si>
    <t>Table 10-D (i)</t>
  </si>
  <si>
    <t>Table 10-D (ii)</t>
  </si>
  <si>
    <t>Sr. No.</t>
  </si>
  <si>
    <t>Table No. 11 - D</t>
  </si>
  <si>
    <t>Vital Statistics of Deaths by Month, Sex &amp;  Area</t>
  </si>
  <si>
    <t>RupNagar</t>
  </si>
  <si>
    <t>Name of Blocks</t>
  </si>
  <si>
    <t>Late Registration 
(Above 1 year)</t>
  </si>
  <si>
    <t>Total Births</t>
  </si>
  <si>
    <t xml:space="preserve">Christian </t>
  </si>
  <si>
    <t>Total Deaths</t>
  </si>
  <si>
    <t>District wise &amp; Religion wise Registered Deaths (Rural)</t>
  </si>
  <si>
    <t>District wise &amp; Religion wise Registered Deaths (Urban)</t>
  </si>
  <si>
    <t xml:space="preserve">Christian  </t>
  </si>
  <si>
    <t>Maternal Death</t>
  </si>
  <si>
    <t>Name of committees</t>
  </si>
  <si>
    <t>Medical Attention at Births Registartion  (Rural)</t>
  </si>
  <si>
    <t>Medical Attention at Births Registartion  (Urban)</t>
  </si>
  <si>
    <t>Medical Attention at Deaths Registartion  (Urban)</t>
  </si>
  <si>
    <t>Medical Attention at Deaths Registartion  (Rural)</t>
  </si>
  <si>
    <t>After 21 But Within 30 days</t>
  </si>
  <si>
    <t>District Amritsar</t>
  </si>
  <si>
    <t>District SAS Nagar</t>
  </si>
  <si>
    <t xml:space="preserve">Below 15 </t>
  </si>
  <si>
    <t>Districtwise Number of Registered Births &amp; Deaths, Infant Deaths, Still Births &amp; Maternal Deaths  By Sex (Total)</t>
  </si>
  <si>
    <t>Punjab State-Year 2014</t>
  </si>
  <si>
    <t>Table S- 3</t>
  </si>
  <si>
    <t>Still Births by Sex and Age of Mother (Rural &amp; Urban)</t>
  </si>
  <si>
    <t>Rupnagar</t>
  </si>
  <si>
    <t>Tran Taran</t>
  </si>
  <si>
    <t>Table B- 20</t>
  </si>
  <si>
    <t>Live births by Duration of pregnancy and Birth Weight (Rural &amp; Urban)</t>
  </si>
  <si>
    <t>Births Weight (in Kgs)</t>
  </si>
  <si>
    <t>Duration of Pregnancy 
(in weeks)</t>
  </si>
  <si>
    <t>Less than 1.500</t>
  </si>
  <si>
    <t>1.600-2.000</t>
  </si>
  <si>
    <t>2.000-3.000</t>
  </si>
  <si>
    <t>3.000-4.000</t>
  </si>
  <si>
    <t>4.000 +</t>
  </si>
  <si>
    <t>&lt;32</t>
  </si>
  <si>
    <t>32-36</t>
  </si>
  <si>
    <t>37-39</t>
  </si>
  <si>
    <t>41+</t>
  </si>
  <si>
    <t>Tarn Tarn</t>
  </si>
  <si>
    <t>Table B - 6</t>
  </si>
  <si>
    <t>Live Births by Method of Delivery ( Rural &amp; Urban)</t>
  </si>
  <si>
    <t>S.No</t>
  </si>
  <si>
    <t>Method of Delivery</t>
  </si>
  <si>
    <t>Type of Institution</t>
  </si>
  <si>
    <t>Domicilary</t>
  </si>
  <si>
    <t>Government Hospitals</t>
  </si>
  <si>
    <t xml:space="preserve">U </t>
  </si>
  <si>
    <t>Natural</t>
  </si>
  <si>
    <t>Caesaraan</t>
  </si>
  <si>
    <t>Forceps/Vaccum</t>
  </si>
  <si>
    <t>Level of Education</t>
  </si>
  <si>
    <t>Illiterate</t>
  </si>
  <si>
    <t>Below Primary</t>
  </si>
  <si>
    <t>Primary But Below Matric</t>
  </si>
  <si>
    <t>Matric But Below Graduate</t>
  </si>
  <si>
    <t>Graduate &amp; 
Above</t>
  </si>
  <si>
    <t xml:space="preserve">Mother </t>
  </si>
  <si>
    <t>Father</t>
  </si>
  <si>
    <t>Table B- 16</t>
  </si>
  <si>
    <t xml:space="preserve">Occupation </t>
  </si>
  <si>
    <t>Mother</t>
  </si>
  <si>
    <t>Professional, Technical &amp; Related Workers</t>
  </si>
  <si>
    <t>Administrative Executive &amp; Managerial Workers</t>
  </si>
  <si>
    <t>Clerical &amp; Related Workers</t>
  </si>
  <si>
    <t>Sales Workers</t>
  </si>
  <si>
    <t>Service Workers</t>
  </si>
  <si>
    <t>Famers, Fisherman, Hunter Etc.</t>
  </si>
  <si>
    <t>Production &amp; Other Related Worker, Transport Worker</t>
  </si>
  <si>
    <t>Others</t>
  </si>
  <si>
    <t>Non Workers</t>
  </si>
  <si>
    <t>Occupation of Parents at the time of Birth</t>
  </si>
  <si>
    <t>Occupation of Deceased at the time of Death</t>
  </si>
  <si>
    <t>Table D- 7</t>
  </si>
  <si>
    <t>Vital Statistics of Deaths by Month, Sex &amp; Area Punjab State (Rural &amp; Urban)</t>
  </si>
  <si>
    <t>Vital Statistics of Deaths by Month, Sex &amp; Area Punjab State (Urban)</t>
  </si>
  <si>
    <t>Vital Statistics of Deaths by Month, Sex &amp; Area Punjab State (Rural)</t>
  </si>
  <si>
    <t>Table No 7 (i)</t>
  </si>
  <si>
    <t>Deaths by Age,Sex and Religion of the Deceased (Rural )</t>
  </si>
  <si>
    <t>Age</t>
  </si>
  <si>
    <t>5 - 14 years</t>
  </si>
  <si>
    <t>15 - 24 years</t>
  </si>
  <si>
    <t>25 - 34years</t>
  </si>
  <si>
    <t>35 - 44 years</t>
  </si>
  <si>
    <t>45 - 54years</t>
  </si>
  <si>
    <t>55 - 64 years</t>
  </si>
  <si>
    <t>65 - 69 years</t>
  </si>
  <si>
    <t>Below 1 Year</t>
  </si>
  <si>
    <t>1 Year - 4 Years</t>
  </si>
  <si>
    <t>15 Years - 24 Years</t>
  </si>
  <si>
    <t>5 Years - 14 Years</t>
  </si>
  <si>
    <t>25 Years - 34 Years</t>
  </si>
  <si>
    <t>35 Years - 44 Years</t>
  </si>
  <si>
    <t>45 Years - 54 Years</t>
  </si>
  <si>
    <t>55 Years - 64 Years</t>
  </si>
  <si>
    <t>65 Years - 69 Years</t>
  </si>
  <si>
    <t>70 Years and Above</t>
  </si>
  <si>
    <t>Christian</t>
  </si>
  <si>
    <t>Domicillary</t>
  </si>
  <si>
    <t>Table No. 8</t>
  </si>
  <si>
    <t>Deaths by Cause (Medically Certified or otherwise)</t>
  </si>
  <si>
    <t>Disease Code</t>
  </si>
  <si>
    <t>Name of the Disease</t>
  </si>
  <si>
    <t>Cholera</t>
  </si>
  <si>
    <t>Typhoid Fever and  Para Typhoid Fevers</t>
  </si>
  <si>
    <t xml:space="preserve">Salmonella Infection Food Poisoning </t>
  </si>
  <si>
    <t>4,5,9</t>
  </si>
  <si>
    <t>Shigellosis, Amoebiasis ill- Defined Intestinal Infections</t>
  </si>
  <si>
    <t>10,19</t>
  </si>
  <si>
    <t>Tuberculosis</t>
  </si>
  <si>
    <t xml:space="preserve">Leprosy </t>
  </si>
  <si>
    <t xml:space="preserve">Diphtheria </t>
  </si>
  <si>
    <t xml:space="preserve">Whooping Cough </t>
  </si>
  <si>
    <t>Neonatal Tetanus</t>
  </si>
  <si>
    <t>Acute Poliomyelitis</t>
  </si>
  <si>
    <t>Measles</t>
  </si>
  <si>
    <t>Rabies</t>
  </si>
  <si>
    <t>140-239</t>
  </si>
  <si>
    <t>Neoplasms</t>
  </si>
  <si>
    <t>Diabetes</t>
  </si>
  <si>
    <t>280-289</t>
  </si>
  <si>
    <t>Diseases of Blood &amp; Blood Forming Organs</t>
  </si>
  <si>
    <t>320-322</t>
  </si>
  <si>
    <t>393-398 &amp; 401-429</t>
  </si>
  <si>
    <t>Ischaemic, Hypertensive Chronic Pulmonary Heart Disease</t>
  </si>
  <si>
    <t>430-438</t>
  </si>
  <si>
    <t>Cerebrovascular Diseases (Heamorrahage)</t>
  </si>
  <si>
    <t>480-486</t>
  </si>
  <si>
    <t>Pneumonia</t>
  </si>
  <si>
    <t>Influenza</t>
  </si>
  <si>
    <t>490-493</t>
  </si>
  <si>
    <t>Bronchitis &amp; Asthma</t>
  </si>
  <si>
    <t>482-484</t>
  </si>
  <si>
    <t>Jaundice</t>
  </si>
  <si>
    <t>531-533</t>
  </si>
  <si>
    <t>540-543</t>
  </si>
  <si>
    <t>Appendicitis</t>
  </si>
  <si>
    <t>Chronic Liver Diseases &amp; Cirrhosis</t>
  </si>
  <si>
    <t>580-629</t>
  </si>
  <si>
    <t xml:space="preserve">Diseases of the Genitourinary System </t>
  </si>
  <si>
    <t>630-699</t>
  </si>
  <si>
    <t>Pregnancy with Abortive Outcome</t>
  </si>
  <si>
    <t>760-779</t>
  </si>
  <si>
    <t>Senility Without mention of Psychosis</t>
  </si>
  <si>
    <t>905-906</t>
  </si>
  <si>
    <t>Venomous Animals &amp; Plants as the Cause of poisoning and Toxic reactions &amp; Other Injury casued by Animals</t>
  </si>
  <si>
    <t>850-858</t>
  </si>
  <si>
    <t>Accidental Posioning by drugs medicaments Biologicals</t>
  </si>
  <si>
    <t>890-897</t>
  </si>
  <si>
    <t>Accidental Cause by fire</t>
  </si>
  <si>
    <t>880-888</t>
  </si>
  <si>
    <t>Accidental Falls, Accidental Drowing and submersion</t>
  </si>
  <si>
    <t>916-928</t>
  </si>
  <si>
    <t>Railway, Motor vehicle traffic, road vehicle, Water transpor, Air Space Transport Accidents &amp; other transport accidents</t>
  </si>
  <si>
    <t>950-959</t>
  </si>
  <si>
    <t>960-969</t>
  </si>
  <si>
    <t>Other Cause</t>
  </si>
  <si>
    <t>Bharatgarh</t>
  </si>
  <si>
    <t xml:space="preserve">PHC Alam wala </t>
  </si>
  <si>
    <t>PHC Lambi</t>
  </si>
  <si>
    <t>PHC Chak Shere wala</t>
  </si>
  <si>
    <t>PHC Doda</t>
  </si>
  <si>
    <t xml:space="preserve">Khui Khera </t>
  </si>
  <si>
    <t xml:space="preserve">Sitto Gunno </t>
  </si>
  <si>
    <t>Jandwala B.S.</t>
  </si>
  <si>
    <t xml:space="preserve">Jandwala B.S. </t>
  </si>
  <si>
    <t>FG Sahib</t>
  </si>
  <si>
    <t>Fateagarh Churian</t>
  </si>
  <si>
    <t>N.M.Singh</t>
  </si>
  <si>
    <t>Kahnuwan</t>
  </si>
  <si>
    <t>Dhianpur</t>
  </si>
  <si>
    <t>Gharun</t>
  </si>
  <si>
    <t>Ballawali</t>
  </si>
  <si>
    <t>Talwandi sabo</t>
  </si>
  <si>
    <t>Budhabar</t>
  </si>
  <si>
    <t>KALOMAJRA</t>
  </si>
  <si>
    <t>KAULI</t>
  </si>
  <si>
    <t>DUDHAN SADHAN</t>
  </si>
  <si>
    <t>HARPALPUR</t>
  </si>
  <si>
    <t>BHADSON</t>
  </si>
  <si>
    <t>SHUTRANA</t>
  </si>
  <si>
    <t>Muzzafarpur</t>
  </si>
  <si>
    <t>Sujjon</t>
  </si>
  <si>
    <t>35+</t>
  </si>
  <si>
    <t>Ferozeshah</t>
  </si>
  <si>
    <t>PHC Daroli Bhai</t>
  </si>
  <si>
    <t>PHC Patto Hira Singh</t>
  </si>
  <si>
    <t>PHC Thathi Bhai</t>
  </si>
  <si>
    <t>Below 1 year</t>
  </si>
  <si>
    <t>1 year - 4 years</t>
  </si>
  <si>
    <t>70 years and above</t>
  </si>
  <si>
    <t>Sarhali</t>
  </si>
  <si>
    <t>Miawind</t>
  </si>
  <si>
    <t>Gharyala</t>
  </si>
  <si>
    <t>Chabhal</t>
  </si>
  <si>
    <t>Khemkaran</t>
  </si>
  <si>
    <t>Sur Singh</t>
  </si>
  <si>
    <t>Kot ise khan</t>
  </si>
  <si>
    <t xml:space="preserve">Dhudhike </t>
  </si>
  <si>
    <t>Nandpur Kalour</t>
  </si>
  <si>
    <t>Sanghol</t>
  </si>
  <si>
    <t>Chnarthal Kalan</t>
  </si>
  <si>
    <t>Tapa</t>
  </si>
  <si>
    <t>Mehal Kalan</t>
  </si>
  <si>
    <t xml:space="preserve">Alam wala </t>
  </si>
  <si>
    <t>Chak Shere wala</t>
  </si>
  <si>
    <t>Table No. B-4</t>
  </si>
  <si>
    <t>Table No.B-7</t>
  </si>
  <si>
    <t>Table No.12(i)</t>
  </si>
  <si>
    <t xml:space="preserve"> Time Gap in Registration in live Births (Urban)</t>
  </si>
  <si>
    <t>Catagory</t>
  </si>
  <si>
    <t>Institutional Births</t>
  </si>
  <si>
    <t>Physician/Nurse/Mid Wife</t>
  </si>
  <si>
    <t>Goverment</t>
  </si>
  <si>
    <t>Private</t>
  </si>
  <si>
    <t>Institutional Deaths</t>
  </si>
  <si>
    <t>Govt.</t>
  </si>
  <si>
    <t>Amritsar Cantt.</t>
  </si>
  <si>
    <t>1. Amritsar City</t>
  </si>
  <si>
    <t>3. Bathinda</t>
  </si>
  <si>
    <t>4. Abohar</t>
  </si>
  <si>
    <t>5. Batala</t>
  </si>
  <si>
    <t>State Total</t>
  </si>
  <si>
    <t>Live Births By Type of Medical Attention at Delivery (Rural &amp; Urban)</t>
  </si>
  <si>
    <t>Table B-5</t>
  </si>
  <si>
    <t>Table D-5</t>
  </si>
  <si>
    <t>6. Hoshirpur</t>
  </si>
  <si>
    <t>Deaths By Type of Medical Attention at Death (Rural &amp; Urban)</t>
  </si>
  <si>
    <t xml:space="preserve">    (II) All Others Urban Area</t>
  </si>
  <si>
    <t>2. Barnala</t>
  </si>
  <si>
    <t>Sultanpur Lodhi</t>
  </si>
  <si>
    <t xml:space="preserve"> Time Gap in Registration of live Births (Rural)</t>
  </si>
  <si>
    <t xml:space="preserve"> Time Gap in Registration of Deaths (Rural)</t>
  </si>
  <si>
    <t>Table D-3</t>
  </si>
  <si>
    <t xml:space="preserve"> Time Gap in Registration of Deaths (Urban)</t>
  </si>
  <si>
    <t xml:space="preserve"> Time Gap in Registration in live Births (Rural &amp; Urban)</t>
  </si>
  <si>
    <t xml:space="preserve"> Time Gap in Registration of Deaths (Rural &amp; Urban)</t>
  </si>
  <si>
    <t>Table D- 4</t>
  </si>
  <si>
    <t>Table No. D-4</t>
  </si>
  <si>
    <t>Table B-8</t>
  </si>
  <si>
    <t>Table B 10 &amp; B 11</t>
  </si>
  <si>
    <t>Level of Education of the mother &amp; Father at the time of births (Total)</t>
  </si>
  <si>
    <t>Table D-6</t>
  </si>
  <si>
    <t>Table No.10</t>
  </si>
  <si>
    <t>Table D-14</t>
  </si>
  <si>
    <t>Infant Deaths by Age and Sex (Rural &amp; Urban)</t>
  </si>
  <si>
    <t xml:space="preserve">CHC Pakhowal </t>
  </si>
  <si>
    <t xml:space="preserve">CHC Payal </t>
  </si>
  <si>
    <t>sahnewal</t>
  </si>
  <si>
    <t>malaudh</t>
  </si>
  <si>
    <t xml:space="preserve">Hathur </t>
  </si>
  <si>
    <t>manupur</t>
  </si>
  <si>
    <t>sudhar</t>
  </si>
  <si>
    <t>koomkalan</t>
  </si>
  <si>
    <t>machhiwara</t>
  </si>
  <si>
    <t>sidhwanbet</t>
  </si>
  <si>
    <t>SIDHWANBET</t>
  </si>
  <si>
    <t>District wise &amp; Religion wise Registered Live Birth ( Rural &amp; Urban)</t>
  </si>
  <si>
    <t>District wise &amp; Religion wise Registered Deaths ( Rural &amp; Urban)</t>
  </si>
  <si>
    <t>Table No. 16</t>
  </si>
  <si>
    <t>35 Years - &amp; Above</t>
  </si>
  <si>
    <t>Domiciliary Births</t>
  </si>
  <si>
    <t>Table No.  B-4</t>
  </si>
  <si>
    <t>Table D- 10</t>
  </si>
  <si>
    <t>Deaths by Cause of Death and Sex for all Deaths Medically Certified or Not</t>
  </si>
  <si>
    <t>Cause of Death</t>
  </si>
  <si>
    <t>Registered Births &amp; Deaths, Infant Deaths, Still Births &amp; Maternal Deaths  By Sex (Rural)</t>
  </si>
  <si>
    <t>Still Birth Rate</t>
  </si>
  <si>
    <t>Live Births by Birth Order and Age of the Mother for Towns</t>
  </si>
  <si>
    <t xml:space="preserve">Town : - Amritsar </t>
  </si>
  <si>
    <t>Town : - Abohar</t>
  </si>
  <si>
    <t>Town : - Hoshiarpur</t>
  </si>
  <si>
    <t>Town : - Jalandhar</t>
  </si>
  <si>
    <t>Town : - Phagwara</t>
  </si>
  <si>
    <t>Town : - Ludhiana</t>
  </si>
  <si>
    <t>Town : - Moga</t>
  </si>
  <si>
    <t>Town : - Mohali</t>
  </si>
  <si>
    <t>Town : - Patiala</t>
  </si>
  <si>
    <t>Town : - Pathankot</t>
  </si>
  <si>
    <t>Place of Occurrence of the Birth</t>
  </si>
  <si>
    <t>Place of Occurrence of the Death</t>
  </si>
  <si>
    <t>Place of Occurrence of the Still Birth</t>
  </si>
  <si>
    <t>Deaths by Age,Sex and Religion of the Deceased (Urban)</t>
  </si>
  <si>
    <t>All Areas</t>
  </si>
  <si>
    <t>Death by Occupation and Sex (Rural, Urban &amp; All Areas)</t>
  </si>
  <si>
    <t>Pregnancy Related Deaths by Age Group of the Deceased for all Deaths Medically Certified or Not (Maternal Deaths) (Rural &amp; Urban)</t>
  </si>
  <si>
    <t>Live Births, Deaths, Still Births &amp; Vital Rates Based on Registered Vital Events by Place of Occurrence</t>
  </si>
  <si>
    <t>District Wise Recording Efficiency (Level of Registration)</t>
  </si>
  <si>
    <t>District wise Birth Rate Under Civil Registration System</t>
  </si>
  <si>
    <t xml:space="preserve">Districtwise Death Rate Under Civil Registration System </t>
  </si>
  <si>
    <t xml:space="preserve">Districtwise Infant Deaths Rate Under Civil Registration System </t>
  </si>
  <si>
    <t>Live Births By age of the Mother (Urban)</t>
  </si>
  <si>
    <t>Live Births By age of the Mother (Rural)</t>
  </si>
  <si>
    <t>Live Births By age of the Mother (Rural &amp; Urban)</t>
  </si>
  <si>
    <t>Live Births By Order of Birth (Urban)</t>
  </si>
  <si>
    <t>Live Births By Order of Birth (Rural)</t>
  </si>
  <si>
    <t>Live Births By Order of Birth (Rural &amp; Urban)</t>
  </si>
  <si>
    <t>Age Group 
(in Years)</t>
  </si>
  <si>
    <t>&lt; 15 Yearrs</t>
  </si>
  <si>
    <t>Name of Month</t>
  </si>
  <si>
    <t>Birth of Males &amp; Females for the Year 2014</t>
  </si>
  <si>
    <t>Live Births, Deaths, Infant Deaths, Maternal Deaths and Still Births By Place of Occurrence   (Rural)</t>
  </si>
  <si>
    <t>Total Births by Place of Occurrence  
1</t>
  </si>
  <si>
    <t>Total Deathby Place of Occurrence  
4</t>
  </si>
  <si>
    <t>Table  B-1, D-1 &amp; S-1</t>
  </si>
  <si>
    <t>Live Births by Sex &amp; Month of occurrence (Rural)</t>
  </si>
  <si>
    <t>Live Births by Sex &amp; Month of Occurrence  (Rural)</t>
  </si>
  <si>
    <t>Live Births by Sex &amp; Month of Occurrence  (Urban)</t>
  </si>
  <si>
    <t>Live Births by Sex &amp; Month of Occurrence  (Rural &amp; Urban)</t>
  </si>
  <si>
    <t>Age of Mother 
(in Years)</t>
  </si>
  <si>
    <t>Table B-4</t>
  </si>
  <si>
    <t>Table B-10 &amp; B-11</t>
  </si>
  <si>
    <t>Table B-16 &amp; B-17</t>
  </si>
  <si>
    <t>Table B-20</t>
  </si>
  <si>
    <t>Live Births by Duration of Pregnancy and Birth Weight (Rural &amp; Urban)</t>
  </si>
  <si>
    <t>Table  D-4</t>
  </si>
  <si>
    <t>Deaths by Sex &amp; Month of Occurrence (Rural &amp; Urban)</t>
  </si>
  <si>
    <t>Deaths by Sex &amp; Month of Occurrence  (Rural)</t>
  </si>
  <si>
    <t>Deaths by Sex &amp; Month of Occurrence  (Urban)</t>
  </si>
  <si>
    <t xml:space="preserve">    (I) Urban Town with population 1 lakh &amp; Above</t>
  </si>
  <si>
    <t>Deaths by Age, Sex and Religion of the Deceased (Rural)</t>
  </si>
  <si>
    <t>Deaths by Age, Sex and Religion of the Deceased (Urban)</t>
  </si>
  <si>
    <t>Table D - 16</t>
  </si>
  <si>
    <t>Live Births, Deaths, Infant Deaths, Maternal Deaths and Still Births By Place of Occurrence (Urban)</t>
  </si>
  <si>
    <t>Live Births, Deaths, Infant Deaths, Maternal Deaths and Still Births By Place of Occurrence (Rural &amp; Urban)</t>
  </si>
  <si>
    <t>Table B-3</t>
  </si>
  <si>
    <t>Live Births by Age of the Mothers and Birth Order for Eeach Level of Education of Mother (Rural)</t>
  </si>
  <si>
    <t>Table B-12</t>
  </si>
  <si>
    <t>Sham Churasi</t>
  </si>
  <si>
    <t>Name of 
Districts</t>
  </si>
  <si>
    <t>PUNJAB - 2015</t>
  </si>
  <si>
    <t>Not Stated</t>
  </si>
  <si>
    <t>Punjab State-Year 2015</t>
  </si>
  <si>
    <t>Age Not Stated</t>
  </si>
  <si>
    <t>Live births by Age of the mother and Birth Weight (Rural &amp; Urban)</t>
  </si>
  <si>
    <t>Not stated</t>
  </si>
  <si>
    <t>45 &amp; Above</t>
  </si>
  <si>
    <t>Table 21</t>
  </si>
  <si>
    <t>Still Births by Sex and Duration of pregnancy (Rural &amp; Urban)</t>
  </si>
  <si>
    <t>Duration of pregnancy
 (in weeks)</t>
  </si>
  <si>
    <t xml:space="preserve">&lt;32 </t>
  </si>
  <si>
    <t>Table S-4</t>
  </si>
  <si>
    <t>Rural &amp; Urban</t>
  </si>
  <si>
    <t>Live Births by Age of the Mothers and Birth Order for Eeach Level of Education of Mother (Urban)</t>
  </si>
  <si>
    <t>Hazipur</t>
  </si>
  <si>
    <t>Mand Bhander</t>
  </si>
  <si>
    <t>Chakowal</t>
  </si>
  <si>
    <t>PHC Adampur</t>
  </si>
  <si>
    <t>PHC Kala Bakra</t>
  </si>
  <si>
    <t>PHC Jamsher</t>
  </si>
  <si>
    <t>PHC Kartarpur</t>
  </si>
  <si>
    <t>PHC Mehatpur</t>
  </si>
  <si>
    <t>PHC Shahkot</t>
  </si>
  <si>
    <t>PHC Bilga</t>
  </si>
  <si>
    <t>PHC Bara Pind</t>
  </si>
  <si>
    <t>PHC Jandiala</t>
  </si>
  <si>
    <t>SDH Tapa</t>
  </si>
  <si>
    <t>PHC Mehal Kalan</t>
  </si>
  <si>
    <t>PHC LONGOWAL</t>
  </si>
  <si>
    <t>PHC FATEHGARH PANJ.</t>
  </si>
  <si>
    <t xml:space="preserve">PHC SHERPUR </t>
  </si>
  <si>
    <t>PHC AMARGARH</t>
  </si>
  <si>
    <t>PHC BHAWANIGARH</t>
  </si>
  <si>
    <t xml:space="preserve">PHC KAURIAN </t>
  </si>
  <si>
    <t>SDH MOONAK</t>
  </si>
  <si>
    <t>HARPALPURA</t>
  </si>
  <si>
    <t>MANUPUR</t>
  </si>
  <si>
    <t>SUDHAR</t>
  </si>
  <si>
    <t>PAYAL</t>
  </si>
  <si>
    <t>PAKHOWAL</t>
  </si>
  <si>
    <t>MACHIWARA</t>
  </si>
  <si>
    <r>
      <t xml:space="preserve">Late Registration 
</t>
    </r>
    <r>
      <rPr>
        <sz val="10"/>
        <rFont val="Calibri"/>
        <family val="2"/>
        <scheme val="minor"/>
      </rPr>
      <t xml:space="preserve">(Above 1 Year) </t>
    </r>
    <r>
      <rPr>
        <sz val="12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2</t>
    </r>
  </si>
  <si>
    <t>Population, Registration Units, Monthly Return Due &amp; Received (Rural)</t>
  </si>
  <si>
    <t xml:space="preserve">Table A - 1                                          </t>
  </si>
  <si>
    <t xml:space="preserve">Sr. No. </t>
  </si>
  <si>
    <t>Population as per 2011 Census</t>
  </si>
  <si>
    <t>Population 2011 Census</t>
  </si>
  <si>
    <t>Census 2011 Rural %age of Total</t>
  </si>
  <si>
    <t>Census 2011 Urban %age of Total</t>
  </si>
  <si>
    <t>total %age</t>
  </si>
  <si>
    <t>Punjab</t>
  </si>
  <si>
    <t>Population, Registration Units, Monthly Return Due &amp; Received (Urban)</t>
  </si>
  <si>
    <t>Table A-2</t>
  </si>
  <si>
    <t>Population, Registration Units, Returns Due &amp; Received ( Rural &amp; Urban)</t>
  </si>
  <si>
    <t>Table A1 + A2</t>
  </si>
  <si>
    <t>Rajasansi</t>
  </si>
  <si>
    <t>Kotkapura</t>
  </si>
  <si>
    <t>Khamanon</t>
  </si>
  <si>
    <t>Sirhind</t>
  </si>
  <si>
    <t>Quadian</t>
  </si>
  <si>
    <t>Dinanagar</t>
  </si>
  <si>
    <t>Hariana</t>
  </si>
  <si>
    <t>Talwara</t>
  </si>
  <si>
    <t>Urmur Tanda</t>
  </si>
  <si>
    <t xml:space="preserve">Kapurthala </t>
  </si>
  <si>
    <t xml:space="preserve">Bholath </t>
  </si>
  <si>
    <t>Nadala</t>
  </si>
  <si>
    <t>Budhlada</t>
  </si>
  <si>
    <t>Sardhulgarh</t>
  </si>
  <si>
    <t>Joga</t>
  </si>
  <si>
    <t>Boha</t>
  </si>
  <si>
    <t>Dharmkot</t>
  </si>
  <si>
    <t>Baghapurana</t>
  </si>
  <si>
    <t>Nihal singh wala</t>
  </si>
  <si>
    <t>Gidhherbaha</t>
  </si>
  <si>
    <t>Jandiala Guru</t>
  </si>
  <si>
    <t>Jalalabad</t>
  </si>
  <si>
    <t>Ferozepur City</t>
  </si>
  <si>
    <t>Ferozepur cantt</t>
  </si>
  <si>
    <t>Fatehgarh churia</t>
  </si>
  <si>
    <t>Shri Hargobindpur</t>
  </si>
  <si>
    <t>Alawalpur</t>
  </si>
  <si>
    <t xml:space="preserve">Shahkot </t>
  </si>
  <si>
    <t>Lohian Khas</t>
  </si>
  <si>
    <t>Noormehal</t>
  </si>
  <si>
    <t>Phiilaur</t>
  </si>
  <si>
    <t>Gorayan</t>
  </si>
  <si>
    <t>Kot isse khan</t>
  </si>
  <si>
    <t>Ghagga</t>
  </si>
  <si>
    <t>Ghanour</t>
  </si>
  <si>
    <t>Bhawanigarh</t>
  </si>
  <si>
    <t>Ahmedgarh</t>
  </si>
  <si>
    <t>Lehargaga</t>
  </si>
  <si>
    <t>Duration of Pregnancy
(in weeks)</t>
  </si>
  <si>
    <t xml:space="preserve">Infant Deaths
</t>
  </si>
  <si>
    <t xml:space="preserve">Still Births
</t>
  </si>
  <si>
    <t>Late Registration 
(Above 1 Year)
5</t>
  </si>
  <si>
    <t>Live Births Registered
3 (1-2)</t>
  </si>
  <si>
    <t>Deaths Registered
6 (4-5)</t>
  </si>
  <si>
    <t>After 30 days &lt; 1 year</t>
  </si>
  <si>
    <t>Live Births by Age of the Mothers and Birth Order ( Rural &amp; Urban)</t>
  </si>
  <si>
    <t>Level of Education of the Mother &amp; Father at the Time of Births (Rural)</t>
  </si>
  <si>
    <t>Level of Education of the Mother &amp; Father at the Time of Births (Urban)</t>
  </si>
  <si>
    <t>Live Births by Occupation of the Mother &amp; Father at the Time of Birth (Rural &amp; Urban)</t>
  </si>
  <si>
    <t>Live Births by Age of the Mother and Birth Weight (Rural &amp; Urban)</t>
  </si>
  <si>
    <t>Table B-21</t>
  </si>
  <si>
    <t>Deaths by Age, Sex and Religion of the Deceased (Rural &amp; Urban)</t>
  </si>
  <si>
    <t>Table D- 7,  D-8 &amp; D- 9</t>
  </si>
  <si>
    <t>growth 9.3</t>
  </si>
  <si>
    <t>Table B-2(i), D-2(i) &amp; S-2 (i)</t>
  </si>
  <si>
    <t xml:space="preserve">Live Births, Deaths, Still Births &amp; Vital Rates by Place of Occurrence with Population  </t>
  </si>
  <si>
    <t>No. of Monthly Returns Received</t>
  </si>
  <si>
    <t>No. of Monthly Returns Due</t>
  </si>
  <si>
    <t xml:space="preserve">    (I) Urban Town with Population 1 lakh &amp; Above</t>
  </si>
  <si>
    <t>6. Hoshiarpur</t>
  </si>
  <si>
    <t>Town : - Barnala</t>
  </si>
  <si>
    <t>District Barnala</t>
  </si>
  <si>
    <t xml:space="preserve">Town : - Bathinda </t>
  </si>
  <si>
    <t xml:space="preserve">District Bathinda </t>
  </si>
  <si>
    <t xml:space="preserve">Town : - Batala </t>
  </si>
  <si>
    <t xml:space="preserve">Town : - Khanna </t>
  </si>
  <si>
    <t>District  Moga</t>
  </si>
  <si>
    <t>Town : - Muktsar</t>
  </si>
  <si>
    <t>District Muktsar</t>
  </si>
  <si>
    <t xml:space="preserve">Town : - Malerkotla </t>
  </si>
  <si>
    <t xml:space="preserve">Birth Order </t>
  </si>
  <si>
    <t xml:space="preserve">Percentage </t>
  </si>
  <si>
    <t>Table B-7</t>
  </si>
  <si>
    <t>Table B-13</t>
  </si>
  <si>
    <t>No. of Registration Units</t>
  </si>
  <si>
    <t>Estimated Mid-Year Population</t>
  </si>
  <si>
    <t>Table 6</t>
  </si>
  <si>
    <t>Table -14</t>
  </si>
  <si>
    <t>Roop Nagar</t>
  </si>
  <si>
    <t xml:space="preserve">4. Abohar </t>
  </si>
  <si>
    <t>PUNJAB - 2016</t>
  </si>
  <si>
    <t>total</t>
  </si>
  <si>
    <t>Total Death by Place of Occurrence  
4</t>
  </si>
  <si>
    <t>+</t>
  </si>
  <si>
    <t>Within Prescribed Time Limit (21 Days)</t>
  </si>
  <si>
    <t>Town : - Tanda</t>
  </si>
  <si>
    <t>7.Tanda</t>
  </si>
  <si>
    <t>8. Jalandhar City</t>
  </si>
  <si>
    <t>9. Phagwara</t>
  </si>
  <si>
    <t>10. Khanna</t>
  </si>
  <si>
    <t>11. Ludhiana</t>
  </si>
  <si>
    <t>12. Moga</t>
  </si>
  <si>
    <t>13. Muktsar</t>
  </si>
  <si>
    <t>14. Pathankot</t>
  </si>
  <si>
    <t>15. Patiala</t>
  </si>
  <si>
    <t>16. Malerkotla</t>
  </si>
  <si>
    <t>17. Mohali</t>
  </si>
  <si>
    <t>Mid YearPopulation  Calculation 2017</t>
  </si>
  <si>
    <t>PUNJAB - 2017</t>
  </si>
  <si>
    <t>Mid year 2017</t>
  </si>
  <si>
    <t>Rural Mid Year 2017</t>
  </si>
  <si>
    <t>Urban Mid Year 2017</t>
  </si>
  <si>
    <t>Mid Year Population 2017</t>
  </si>
  <si>
    <t>F.G. Panjtoor</t>
  </si>
  <si>
    <t>F.G.Panj Toor</t>
  </si>
  <si>
    <t>F.G.Panjtoor</t>
  </si>
  <si>
    <t>Malaria/ Dengue</t>
  </si>
  <si>
    <t>Diseases of the Nervous System</t>
  </si>
  <si>
    <t>Gastric and Duodenal ulcer Peptic Ulcer, Site Unspecified</t>
  </si>
  <si>
    <t>Certain Conditions Originating in the Parinatal Period ( New Born or by Birth)</t>
  </si>
  <si>
    <t>Other Defined &amp; Un-known Cause of Morbidity &amp; Mortality</t>
  </si>
  <si>
    <t>Suicide and Self inflicted Injury</t>
  </si>
  <si>
    <t>Homicide and Injury purposely inflicted by other persons</t>
  </si>
  <si>
    <t>Bilga</t>
  </si>
  <si>
    <t>Registered by Sex and Month of Occurrence (Rural &amp; Urban)</t>
  </si>
  <si>
    <t>Narot jaimal Singh</t>
  </si>
  <si>
    <t>Narot jai mal Singh</t>
  </si>
  <si>
    <t>Sri Muktsar Sahib</t>
  </si>
  <si>
    <t>CHC Dhanaula</t>
  </si>
  <si>
    <t>MC Barnala</t>
  </si>
  <si>
    <t>MC Dhanaula</t>
  </si>
  <si>
    <t>MC Tapa</t>
  </si>
  <si>
    <t>MC Bhadaur</t>
  </si>
  <si>
    <t>NP Handiaya</t>
  </si>
  <si>
    <t>sanour</t>
  </si>
  <si>
    <t>NP BHADSON</t>
  </si>
  <si>
    <t xml:space="preserve">PHC Boothgarh </t>
  </si>
  <si>
    <t>PHC Derabassi</t>
  </si>
  <si>
    <t>PHC Gharuan</t>
  </si>
  <si>
    <t>Naya Goan</t>
  </si>
  <si>
    <t>MC  Kurali</t>
  </si>
  <si>
    <t>MC ZIRAKPUR</t>
  </si>
  <si>
    <t>MC Mohali</t>
  </si>
  <si>
    <t>MC Kharar</t>
  </si>
  <si>
    <t>MC Banur</t>
  </si>
  <si>
    <t>MC Lalur</t>
  </si>
  <si>
    <t>MC Derabassi</t>
  </si>
  <si>
    <t>PHC Kot Ise Khan</t>
  </si>
  <si>
    <t>PHC Dhudike</t>
  </si>
  <si>
    <t>CHC MUKANDPUR</t>
  </si>
  <si>
    <t>PHC SUJJON</t>
  </si>
  <si>
    <t xml:space="preserve">CHC SAROYA </t>
  </si>
  <si>
    <t>PHC MUZAFARPUR</t>
  </si>
  <si>
    <t>SDH BALACHAUR</t>
  </si>
  <si>
    <t>BANGA</t>
  </si>
  <si>
    <t>RAHON</t>
  </si>
  <si>
    <t>BALACHAUR</t>
  </si>
  <si>
    <t>NAWANSHAHR</t>
  </si>
  <si>
    <t>MC Bathinda</t>
  </si>
  <si>
    <t>MC Goniana</t>
  </si>
  <si>
    <t xml:space="preserve">MC Maur </t>
  </si>
  <si>
    <t>MC Sangat</t>
  </si>
  <si>
    <t>MC Talwandi Sabo</t>
  </si>
  <si>
    <t>MC Kotfatta</t>
  </si>
  <si>
    <t>MC Rampura Phul</t>
  </si>
  <si>
    <t>MC Bhagta</t>
  </si>
  <si>
    <t>MC Bhucho mandi</t>
  </si>
  <si>
    <t>NP Bhai Rupa</t>
  </si>
  <si>
    <t>NP Kotha Guru</t>
  </si>
  <si>
    <t>NP Nathana</t>
  </si>
  <si>
    <t>NP Lehra Mohabbat</t>
  </si>
  <si>
    <t>NP Kotshamir</t>
  </si>
  <si>
    <t>NP Mehraj</t>
  </si>
  <si>
    <t>NP Maluka</t>
  </si>
  <si>
    <t>CHC SARHALI</t>
  </si>
  <si>
    <t>CHC GHARYALA</t>
  </si>
  <si>
    <t>CHC KASEL</t>
  </si>
  <si>
    <t>CHC MIANWIND</t>
  </si>
  <si>
    <t>CHC KHEMKARAN</t>
  </si>
  <si>
    <t>CHC KAIRON</t>
  </si>
  <si>
    <t>CHC SURSINGH</t>
  </si>
  <si>
    <t>CHC CHABHAL</t>
  </si>
  <si>
    <t>MC PATTI</t>
  </si>
  <si>
    <t>MC KHEMKARAN</t>
  </si>
  <si>
    <t>MC BHIKHIWIND</t>
  </si>
  <si>
    <t>MC TARN TARAN</t>
  </si>
  <si>
    <t>SAHNEWAL</t>
  </si>
  <si>
    <t>KOOMKALAN</t>
  </si>
  <si>
    <t>MALOUDH</t>
  </si>
  <si>
    <t>HATHUR</t>
  </si>
  <si>
    <t>LUDHIANA</t>
  </si>
  <si>
    <t>N.C MULLANPUR DAKHA</t>
  </si>
  <si>
    <t>MACHIWARA SAHIB</t>
  </si>
  <si>
    <t>KHANNA</t>
  </si>
  <si>
    <t>RAIKOT</t>
  </si>
  <si>
    <t>DORAHA</t>
  </si>
  <si>
    <t>SAMRALA</t>
  </si>
  <si>
    <t>JAGRAON</t>
  </si>
  <si>
    <t>Mid Year Population 2018</t>
  </si>
  <si>
    <t>mid year population</t>
  </si>
  <si>
    <t>district</t>
  </si>
  <si>
    <t>Mid year 2019</t>
  </si>
  <si>
    <t>Estimated 
Mid-Year Population 2017</t>
  </si>
  <si>
    <t xml:space="preserve"> PUNJAB - 2017 </t>
  </si>
  <si>
    <t xml:space="preserve"> PUNJAB - 2017</t>
  </si>
  <si>
    <t xml:space="preserve">Rural </t>
  </si>
  <si>
    <t xml:space="preserve">Urban </t>
  </si>
  <si>
    <t>PUNJAB - 2020</t>
  </si>
  <si>
    <t>Live Births by Birth Order and Age of Mother</t>
  </si>
  <si>
    <t>urban</t>
  </si>
  <si>
    <t>Year 2011-2020</t>
  </si>
  <si>
    <t>Year 2018 - 2020</t>
  </si>
  <si>
    <t>Mid Year Population 2019</t>
  </si>
  <si>
    <t>U07.2</t>
  </si>
  <si>
    <t>U07.1</t>
  </si>
  <si>
    <t>Covid 19 virus not identified</t>
  </si>
  <si>
    <t>Covid 19 Virus identified</t>
  </si>
  <si>
    <t xml:space="preserve">Covid 19 Virus identified </t>
  </si>
  <si>
    <t xml:space="preserve">Bodh </t>
  </si>
  <si>
    <t>Jain</t>
  </si>
  <si>
    <t>others</t>
  </si>
  <si>
    <t>PUNJAB - 2021</t>
  </si>
  <si>
    <t xml:space="preserve"> PUNJAB - 2021</t>
  </si>
  <si>
    <t>Rahon</t>
  </si>
  <si>
    <t>Banga</t>
  </si>
  <si>
    <t>Nawanshahar</t>
  </si>
  <si>
    <t>TD-1</t>
  </si>
  <si>
    <t>Punjab - 2021</t>
  </si>
  <si>
    <t>PUNJAB -2021</t>
  </si>
  <si>
    <t>PUNJAB-2021</t>
  </si>
  <si>
    <t>Maternal Deaths Year 2021</t>
  </si>
  <si>
    <t>TB-2</t>
  </si>
  <si>
    <t>TD-2</t>
  </si>
  <si>
    <t>TB-1</t>
  </si>
  <si>
    <t>SB-1</t>
  </si>
  <si>
    <t>Year 2011-2021</t>
  </si>
  <si>
    <t xml:space="preserve"> Year 2011-2021</t>
  </si>
  <si>
    <t>PUNJAB -  2021</t>
  </si>
  <si>
    <t>Estimated Births 2021</t>
  </si>
  <si>
    <t>Infants Deaths Reg. 2021</t>
  </si>
  <si>
    <t>Estimated Deaths 2021</t>
  </si>
  <si>
    <t>Estimated 
Mid-Year Population 2021</t>
  </si>
  <si>
    <t>MC Lalru</t>
  </si>
  <si>
    <t>MC Raman</t>
  </si>
  <si>
    <t>Fatehgarh Churian</t>
  </si>
  <si>
    <t>MACCHIWARA SAHIB</t>
  </si>
  <si>
    <t>Nihal Singh Wala</t>
  </si>
  <si>
    <t>Kot Isse Khan</t>
  </si>
  <si>
    <t>Gidderbaha</t>
  </si>
  <si>
    <t>Sanour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</si>
</sst>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_ * #,##0_ ;_ * \-#,##0_ ;_ * &quot;-&quot;_ ;_ @_ "/>
    <numFmt numFmtId="166" formatCode="_ * #,##0.00_ ;_ * \-#,##0.00_ ;_ * &quot;-&quot;??_ ;_ @_ "/>
    <numFmt numFmtId="167" formatCode="0.0"/>
    <numFmt numFmtId="168" formatCode="_ * #,##0_ ;_ * \-#,##0_ ;_ * &quot;-&quot;??_ ;_ @_ "/>
  </numFmts>
  <fonts count="104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</font>
    <font>
      <sz val="18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6"/>
      <color indexed="8"/>
      <name val="Calibri"/>
      <family val="2"/>
    </font>
    <font>
      <b/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sz val="11"/>
      <color rgb="FF7030A0"/>
      <name val="Calibri"/>
      <family val="2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rgb="FF7030A0"/>
      <name val="Calibri"/>
      <family val="2"/>
    </font>
    <font>
      <sz val="18"/>
      <color rgb="FF7030A0"/>
      <name val="Calibri"/>
      <family val="2"/>
    </font>
    <font>
      <sz val="10"/>
      <name val="Arial"/>
      <family val="2"/>
    </font>
    <font>
      <b/>
      <sz val="20"/>
      <color indexed="8"/>
      <name val="Calibri"/>
      <family val="2"/>
    </font>
    <font>
      <b/>
      <sz val="16"/>
      <name val="Calibri"/>
      <family val="2"/>
      <scheme val="minor"/>
    </font>
    <font>
      <b/>
      <sz val="16"/>
      <name val="Calibri"/>
      <family val="2"/>
    </font>
    <font>
      <b/>
      <sz val="11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indexed="8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</font>
    <font>
      <sz val="9"/>
      <name val="Calibri"/>
      <family val="2"/>
    </font>
    <font>
      <sz val="13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4"/>
      <color theme="1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24"/>
      <name val="Calibri"/>
      <family val="2"/>
    </font>
    <font>
      <sz val="16"/>
      <color indexed="8"/>
      <name val="Calibri"/>
      <family val="2"/>
      <scheme val="minor"/>
    </font>
    <font>
      <sz val="20"/>
      <color indexed="8"/>
      <name val="Calibri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8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Calibri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Wingdings"/>
      <charset val="2"/>
    </font>
    <font>
      <sz val="11"/>
      <color indexed="8"/>
      <name val="Calibri"/>
      <family val="2"/>
    </font>
    <font>
      <b/>
      <sz val="16"/>
      <color theme="4" tint="-0.249977111117893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4"/>
      <name val="Arial"/>
      <family val="2"/>
    </font>
    <font>
      <b/>
      <sz val="10"/>
      <color indexed="8"/>
      <name val="Arial"/>
      <family val="2"/>
      <charset val="134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34"/>
    </font>
    <font>
      <sz val="11"/>
      <color theme="1"/>
      <name val="Arial"/>
      <family val="2"/>
    </font>
    <font>
      <sz val="11"/>
      <color rgb="FF7030A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9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8"/>
      <name val="Calibri"/>
      <family val="2"/>
      <scheme val="minor"/>
    </font>
    <font>
      <sz val="10"/>
      <color theme="1"/>
      <name val="Arial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>
      <alignment vertical="center"/>
    </xf>
    <xf numFmtId="0" fontId="47" fillId="0" borderId="0">
      <alignment vertical="center"/>
    </xf>
    <xf numFmtId="166" fontId="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66" fontId="84" fillId="0" borderId="0" applyFont="0" applyFill="0" applyBorder="0" applyAlignment="0" applyProtection="0"/>
    <xf numFmtId="0" fontId="37" fillId="0" borderId="0">
      <alignment vertical="center"/>
    </xf>
    <xf numFmtId="0" fontId="95" fillId="0" borderId="0">
      <alignment vertical="center"/>
    </xf>
    <xf numFmtId="166" fontId="37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2044">
    <xf numFmtId="0" fontId="0" fillId="0" borderId="0" xfId="0" applyAlignment="1"/>
    <xf numFmtId="0" fontId="3" fillId="0" borderId="1" xfId="0" applyFont="1" applyBorder="1" applyAlignment="1" applyProtection="1">
      <alignment vertical="top"/>
    </xf>
    <xf numFmtId="0" fontId="3" fillId="0" borderId="1" xfId="0" applyFont="1" applyBorder="1" applyAlignment="1" applyProtection="1">
      <alignment vertical="top" wrapText="1"/>
    </xf>
    <xf numFmtId="0" fontId="3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vertical="top" wrapText="1"/>
    </xf>
    <xf numFmtId="167" fontId="3" fillId="0" borderId="0" xfId="0" applyNumberFormat="1" applyFont="1" applyAlignment="1" applyProtection="1"/>
    <xf numFmtId="0" fontId="3" fillId="0" borderId="3" xfId="0" applyFont="1" applyBorder="1" applyAlignment="1" applyProtection="1">
      <alignment horizontal="center" vertical="top"/>
    </xf>
    <xf numFmtId="0" fontId="7" fillId="0" borderId="0" xfId="0" applyFont="1" applyAlignment="1" applyProtection="1">
      <protection locked="0"/>
    </xf>
    <xf numFmtId="0" fontId="10" fillId="0" borderId="1" xfId="0" applyFont="1" applyFill="1" applyBorder="1" applyAlignment="1" applyProtection="1">
      <protection locked="0"/>
    </xf>
    <xf numFmtId="0" fontId="11" fillId="0" borderId="0" xfId="0" applyFont="1" applyAlignment="1"/>
    <xf numFmtId="0" fontId="3" fillId="0" borderId="33" xfId="0" applyFont="1" applyBorder="1" applyAlignment="1" applyProtection="1">
      <alignment horizontal="center" vertical="top"/>
    </xf>
    <xf numFmtId="0" fontId="3" fillId="0" borderId="10" xfId="0" applyFont="1" applyBorder="1" applyAlignment="1" applyProtection="1">
      <alignment vertical="top"/>
    </xf>
    <xf numFmtId="1" fontId="14" fillId="0" borderId="1" xfId="0" applyNumberFormat="1" applyFont="1" applyBorder="1" applyAlignment="1" applyProtection="1">
      <alignment horizontal="right"/>
    </xf>
    <xf numFmtId="0" fontId="14" fillId="0" borderId="7" xfId="0" applyFont="1" applyBorder="1" applyAlignment="1" applyProtection="1"/>
    <xf numFmtId="1" fontId="14" fillId="0" borderId="10" xfId="0" applyNumberFormat="1" applyFont="1" applyBorder="1" applyAlignment="1" applyProtection="1">
      <alignment horizontal="right"/>
    </xf>
    <xf numFmtId="0" fontId="14" fillId="0" borderId="18" xfId="0" applyFont="1" applyBorder="1" applyAlignment="1" applyProtection="1"/>
    <xf numFmtId="0" fontId="14" fillId="0" borderId="1" xfId="0" applyFont="1" applyBorder="1" applyAlignment="1" applyProtection="1"/>
    <xf numFmtId="0" fontId="14" fillId="0" borderId="10" xfId="0" applyFont="1" applyBorder="1" applyAlignment="1" applyProtection="1"/>
    <xf numFmtId="0" fontId="10" fillId="0" borderId="1" xfId="0" applyFont="1" applyFill="1" applyBorder="1" applyAlignment="1" applyProtection="1">
      <alignment wrapText="1"/>
      <protection locked="0"/>
    </xf>
    <xf numFmtId="0" fontId="10" fillId="0" borderId="1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 applyProtection="1">
      <alignment horizontal="center" wrapText="1"/>
      <protection locked="0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0" borderId="1" xfId="0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167" fontId="11" fillId="0" borderId="1" xfId="0" applyNumberFormat="1" applyFont="1" applyBorder="1" applyAlignment="1"/>
    <xf numFmtId="0" fontId="11" fillId="0" borderId="1" xfId="0" applyFont="1" applyBorder="1" applyAlignment="1"/>
    <xf numFmtId="0" fontId="16" fillId="0" borderId="0" xfId="0" applyFont="1" applyAlignment="1"/>
    <xf numFmtId="0" fontId="11" fillId="0" borderId="9" xfId="0" applyFont="1" applyBorder="1" applyAlignment="1">
      <alignment horizontal="center"/>
    </xf>
    <xf numFmtId="0" fontId="11" fillId="0" borderId="12" xfId="0" applyFont="1" applyBorder="1" applyAlignment="1"/>
    <xf numFmtId="0" fontId="21" fillId="0" borderId="0" xfId="0" applyFont="1" applyAlignment="1" applyProtection="1">
      <protection locked="0"/>
    </xf>
    <xf numFmtId="0" fontId="23" fillId="0" borderId="0" xfId="0" applyFont="1" applyAlignment="1"/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locked="0"/>
    </xf>
    <xf numFmtId="1" fontId="21" fillId="0" borderId="0" xfId="0" applyNumberFormat="1" applyFont="1" applyAlignment="1" applyProtection="1">
      <protection locked="0"/>
    </xf>
    <xf numFmtId="0" fontId="23" fillId="0" borderId="0" xfId="0" applyFont="1" applyAlignme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1" fillId="0" borderId="0" xfId="0" applyFont="1" applyBorder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 vertical="top"/>
      <protection locked="0"/>
    </xf>
    <xf numFmtId="0" fontId="21" fillId="0" borderId="1" xfId="0" applyFont="1" applyBorder="1" applyAlignment="1" applyProtection="1">
      <alignment vertical="top"/>
      <protection locked="0"/>
    </xf>
    <xf numFmtId="0" fontId="23" fillId="0" borderId="1" xfId="0" applyFont="1" applyBorder="1" applyAlignment="1" applyProtection="1">
      <protection locked="0"/>
    </xf>
    <xf numFmtId="0" fontId="21" fillId="0" borderId="1" xfId="0" applyFont="1" applyBorder="1" applyAlignment="1" applyProtection="1">
      <protection locked="0"/>
    </xf>
    <xf numFmtId="0" fontId="21" fillId="0" borderId="1" xfId="0" applyFont="1" applyBorder="1" applyAlignment="1" applyProtection="1"/>
    <xf numFmtId="0" fontId="21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vertical="top" wrapText="1"/>
      <protection locked="0"/>
    </xf>
    <xf numFmtId="0" fontId="21" fillId="0" borderId="3" xfId="0" applyFont="1" applyBorder="1" applyAlignment="1" applyProtection="1">
      <alignment horizontal="center" vertical="center"/>
    </xf>
    <xf numFmtId="1" fontId="21" fillId="0" borderId="1" xfId="0" applyNumberFormat="1" applyFont="1" applyBorder="1" applyAlignment="1" applyProtection="1">
      <alignment horizontal="center" vertical="center"/>
    </xf>
    <xf numFmtId="1" fontId="21" fillId="0" borderId="7" xfId="0" applyNumberFormat="1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left" vertical="center"/>
    </xf>
    <xf numFmtId="0" fontId="21" fillId="0" borderId="3" xfId="0" applyFont="1" applyBorder="1" applyAlignment="1" applyProtection="1">
      <alignment horizontal="center" vertical="center"/>
      <protection locked="0"/>
    </xf>
    <xf numFmtId="1" fontId="21" fillId="0" borderId="1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Alignment="1" applyProtection="1"/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/>
    <xf numFmtId="0" fontId="21" fillId="0" borderId="1" xfId="0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vertical="center" wrapText="1"/>
    </xf>
    <xf numFmtId="2" fontId="22" fillId="0" borderId="7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1" fillId="0" borderId="0" xfId="0" applyFont="1" applyAlignment="1"/>
    <xf numFmtId="0" fontId="21" fillId="0" borderId="0" xfId="0" applyFont="1" applyAlignment="1">
      <alignment vertical="center"/>
    </xf>
    <xf numFmtId="0" fontId="21" fillId="0" borderId="3" xfId="0" applyFont="1" applyBorder="1" applyAlignment="1" applyProtection="1">
      <alignment horizontal="center" vertical="top"/>
      <protection locked="0"/>
    </xf>
    <xf numFmtId="1" fontId="21" fillId="0" borderId="1" xfId="0" applyNumberFormat="1" applyFont="1" applyBorder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 applyProtection="1">
      <alignment horizontal="right" vertical="center"/>
    </xf>
    <xf numFmtId="167" fontId="21" fillId="0" borderId="7" xfId="0" applyNumberFormat="1" applyFont="1" applyBorder="1" applyAlignment="1">
      <alignment horizontal="right"/>
    </xf>
    <xf numFmtId="0" fontId="21" fillId="0" borderId="1" xfId="0" applyFont="1" applyBorder="1" applyAlignment="1" applyProtection="1">
      <alignment vertical="center"/>
      <protection locked="0"/>
    </xf>
    <xf numFmtId="0" fontId="35" fillId="0" borderId="0" xfId="0" applyFont="1" applyAlignment="1"/>
    <xf numFmtId="0" fontId="30" fillId="0" borderId="0" xfId="0" applyFont="1" applyAlignment="1"/>
    <xf numFmtId="0" fontId="23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2" fillId="0" borderId="0" xfId="0" applyFont="1" applyFill="1" applyBorder="1" applyAlignment="1"/>
    <xf numFmtId="0" fontId="36" fillId="0" borderId="0" xfId="0" applyFont="1" applyAlignment="1">
      <alignment horizontal="center" vertical="center"/>
    </xf>
    <xf numFmtId="0" fontId="21" fillId="0" borderId="1" xfId="0" applyFont="1" applyBorder="1" applyAlignment="1">
      <alignment vertical="center"/>
    </xf>
    <xf numFmtId="2" fontId="21" fillId="0" borderId="1" xfId="0" applyNumberFormat="1" applyFont="1" applyBorder="1" applyAlignment="1">
      <alignment vertical="center"/>
    </xf>
    <xf numFmtId="0" fontId="3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11" fillId="0" borderId="1" xfId="0" applyNumberFormat="1" applyFont="1" applyBorder="1" applyAlignment="1"/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1" fontId="22" fillId="5" borderId="1" xfId="0" applyNumberFormat="1" applyFont="1" applyFill="1" applyBorder="1" applyAlignment="1" applyProtection="1">
      <alignment vertical="center"/>
    </xf>
    <xf numFmtId="0" fontId="10" fillId="5" borderId="1" xfId="0" applyFont="1" applyFill="1" applyBorder="1" applyAlignment="1" applyProtection="1">
      <alignment horizontal="center"/>
      <protection locked="0"/>
    </xf>
    <xf numFmtId="0" fontId="10" fillId="5" borderId="12" xfId="0" applyFont="1" applyFill="1" applyBorder="1" applyAlignment="1" applyProtection="1">
      <protection locked="0"/>
    </xf>
    <xf numFmtId="0" fontId="10" fillId="5" borderId="19" xfId="0" applyFont="1" applyFill="1" applyBorder="1" applyAlignment="1" applyProtection="1">
      <protection locked="0"/>
    </xf>
    <xf numFmtId="0" fontId="10" fillId="5" borderId="1" xfId="0" applyFont="1" applyFill="1" applyBorder="1" applyAlignment="1" applyProtection="1"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10" fillId="0" borderId="12" xfId="0" applyFont="1" applyFill="1" applyBorder="1" applyAlignment="1">
      <alignment horizontal="left"/>
    </xf>
    <xf numFmtId="0" fontId="10" fillId="0" borderId="12" xfId="0" applyFont="1" applyFill="1" applyBorder="1" applyAlignment="1" applyProtection="1">
      <alignment horizontal="left"/>
      <protection locked="0"/>
    </xf>
    <xf numFmtId="0" fontId="21" fillId="0" borderId="0" xfId="0" applyFont="1" applyAlignment="1" applyProtection="1">
      <alignment vertical="center" wrapText="1"/>
      <protection locked="0"/>
    </xf>
    <xf numFmtId="1" fontId="22" fillId="0" borderId="0" xfId="0" applyNumberFormat="1" applyFont="1" applyBorder="1" applyAlignment="1" applyProtection="1">
      <alignment vertical="center"/>
      <protection locked="0"/>
    </xf>
    <xf numFmtId="0" fontId="22" fillId="3" borderId="1" xfId="0" applyFont="1" applyFill="1" applyBorder="1" applyAlignment="1" applyProtection="1">
      <alignment horizontal="center" vertical="center"/>
    </xf>
    <xf numFmtId="2" fontId="22" fillId="5" borderId="7" xfId="0" applyNumberFormat="1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center" vertical="center"/>
    </xf>
    <xf numFmtId="0" fontId="12" fillId="5" borderId="7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/>
    <xf numFmtId="0" fontId="15" fillId="5" borderId="38" xfId="0" applyFont="1" applyFill="1" applyBorder="1" applyAlignment="1" applyProtection="1"/>
    <xf numFmtId="1" fontId="3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7" xfId="0" applyFont="1" applyFill="1" applyBorder="1" applyAlignment="1">
      <alignment horizontal="center" vertical="center"/>
    </xf>
    <xf numFmtId="1" fontId="22" fillId="5" borderId="5" xfId="0" applyNumberFormat="1" applyFont="1" applyFill="1" applyBorder="1" applyAlignment="1">
      <alignment horizontal="right"/>
    </xf>
    <xf numFmtId="167" fontId="22" fillId="5" borderId="5" xfId="0" applyNumberFormat="1" applyFont="1" applyFill="1" applyBorder="1" applyAlignment="1">
      <alignment horizontal="right"/>
    </xf>
    <xf numFmtId="1" fontId="22" fillId="5" borderId="5" xfId="0" applyNumberFormat="1" applyFont="1" applyFill="1" applyBorder="1" applyAlignment="1" applyProtection="1">
      <alignment horizontal="right" vertical="center"/>
    </xf>
    <xf numFmtId="167" fontId="22" fillId="5" borderId="8" xfId="0" applyNumberFormat="1" applyFont="1" applyFill="1" applyBorder="1" applyAlignment="1">
      <alignment horizontal="right"/>
    </xf>
    <xf numFmtId="1" fontId="14" fillId="0" borderId="7" xfId="0" applyNumberFormat="1" applyFont="1" applyBorder="1" applyAlignment="1" applyProtection="1"/>
    <xf numFmtId="1" fontId="14" fillId="0" borderId="18" xfId="0" applyNumberFormat="1" applyFont="1" applyBorder="1" applyAlignment="1" applyProtection="1"/>
    <xf numFmtId="0" fontId="39" fillId="5" borderId="1" xfId="0" applyFont="1" applyFill="1" applyBorder="1" applyAlignment="1" applyProtection="1">
      <alignment horizontal="center" vertical="center"/>
    </xf>
    <xf numFmtId="0" fontId="39" fillId="5" borderId="7" xfId="0" applyFont="1" applyFill="1" applyBorder="1" applyAlignment="1" applyProtection="1">
      <alignment horizontal="center" vertical="center"/>
    </xf>
    <xf numFmtId="0" fontId="21" fillId="5" borderId="7" xfId="0" applyFont="1" applyFill="1" applyBorder="1" applyAlignment="1" applyProtection="1">
      <alignment horizontal="center" vertical="center"/>
      <protection locked="0"/>
    </xf>
    <xf numFmtId="1" fontId="22" fillId="5" borderId="5" xfId="0" applyNumberFormat="1" applyFont="1" applyFill="1" applyBorder="1" applyAlignment="1" applyProtection="1">
      <alignment horizontal="center" vertical="center"/>
    </xf>
    <xf numFmtId="1" fontId="22" fillId="5" borderId="8" xfId="0" applyNumberFormat="1" applyFont="1" applyFill="1" applyBorder="1" applyAlignment="1" applyProtection="1">
      <alignment horizontal="center" vertical="center"/>
    </xf>
    <xf numFmtId="0" fontId="11" fillId="5" borderId="1" xfId="0" applyFont="1" applyFill="1" applyBorder="1" applyAlignment="1"/>
    <xf numFmtId="0" fontId="11" fillId="0" borderId="0" xfId="0" applyFont="1" applyBorder="1" applyAlignment="1">
      <alignment horizontal="center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2" fontId="21" fillId="5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vertical="center"/>
    </xf>
    <xf numFmtId="2" fontId="21" fillId="5" borderId="1" xfId="0" applyNumberFormat="1" applyFont="1" applyFill="1" applyBorder="1" applyAlignment="1">
      <alignment vertical="center"/>
    </xf>
    <xf numFmtId="0" fontId="30" fillId="5" borderId="1" xfId="0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8" fillId="0" borderId="0" xfId="0" applyFo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0" fillId="0" borderId="0" xfId="0" applyFont="1" applyProtection="1">
      <alignment vertical="center"/>
      <protection locked="0"/>
    </xf>
    <xf numFmtId="0" fontId="23" fillId="0" borderId="0" xfId="0" applyFont="1" applyProtection="1">
      <alignment vertical="center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Protection="1">
      <alignment vertical="center"/>
      <protection locked="0"/>
    </xf>
    <xf numFmtId="0" fontId="28" fillId="0" borderId="1" xfId="0" applyFont="1" applyBorder="1" applyProtection="1">
      <alignment vertical="center"/>
      <protection locked="0"/>
    </xf>
    <xf numFmtId="0" fontId="21" fillId="0" borderId="1" xfId="0" applyFont="1" applyFill="1" applyBorder="1" applyProtection="1">
      <alignment vertical="center"/>
      <protection locked="0"/>
    </xf>
    <xf numFmtId="0" fontId="22" fillId="0" borderId="1" xfId="0" applyFont="1" applyFill="1" applyBorder="1" applyAlignment="1" applyProtection="1">
      <alignment horizontal="right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Protection="1">
      <alignment vertical="center"/>
    </xf>
    <xf numFmtId="0" fontId="21" fillId="0" borderId="1" xfId="0" applyFont="1" applyBorder="1" applyProtection="1">
      <alignment vertical="center"/>
    </xf>
    <xf numFmtId="0" fontId="21" fillId="0" borderId="1" xfId="0" applyFont="1" applyFill="1" applyBorder="1" applyProtection="1">
      <alignment vertical="center"/>
    </xf>
    <xf numFmtId="0" fontId="43" fillId="0" borderId="0" xfId="0" applyFont="1" applyAlignment="1" applyProtection="1">
      <protection locked="0"/>
    </xf>
    <xf numFmtId="0" fontId="45" fillId="0" borderId="1" xfId="0" applyFont="1" applyBorder="1" applyAlignment="1" applyProtection="1">
      <alignment vertical="top"/>
      <protection locked="0"/>
    </xf>
    <xf numFmtId="0" fontId="45" fillId="0" borderId="1" xfId="0" applyFont="1" applyBorder="1" applyAlignment="1" applyProtection="1">
      <alignment vertical="top" wrapText="1"/>
      <protection locked="0"/>
    </xf>
    <xf numFmtId="0" fontId="42" fillId="0" borderId="0" xfId="0" applyFont="1" applyProtection="1">
      <alignment vertical="center"/>
      <protection locked="0"/>
    </xf>
    <xf numFmtId="0" fontId="42" fillId="0" borderId="0" xfId="0" applyFont="1" applyBorder="1" applyProtection="1">
      <alignment vertical="center"/>
      <protection locked="0"/>
    </xf>
    <xf numFmtId="0" fontId="45" fillId="0" borderId="0" xfId="0" applyFont="1" applyAlignment="1" applyProtection="1">
      <protection locked="0"/>
    </xf>
    <xf numFmtId="0" fontId="45" fillId="0" borderId="0" xfId="0" applyFont="1" applyBorder="1" applyAlignment="1" applyProtection="1">
      <protection locked="0"/>
    </xf>
    <xf numFmtId="0" fontId="45" fillId="5" borderId="1" xfId="0" applyFont="1" applyFill="1" applyBorder="1" applyAlignment="1" applyProtection="1">
      <protection locked="0"/>
    </xf>
    <xf numFmtId="0" fontId="21" fillId="5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0" fillId="0" borderId="1" xfId="0" applyFont="1" applyFill="1" applyBorder="1">
      <alignment vertical="center"/>
    </xf>
    <xf numFmtId="0" fontId="10" fillId="0" borderId="19" xfId="0" applyFont="1" applyFill="1" applyBorder="1" applyAlignment="1" applyProtection="1">
      <alignment horizontal="left"/>
      <protection locked="0"/>
    </xf>
    <xf numFmtId="0" fontId="8" fillId="0" borderId="1" xfId="0" applyFont="1" applyBorder="1" applyProtection="1">
      <alignment vertical="center"/>
      <protection locked="0"/>
    </xf>
    <xf numFmtId="0" fontId="19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left"/>
    </xf>
    <xf numFmtId="0" fontId="5" fillId="0" borderId="0" xfId="0" applyFont="1">
      <alignment vertical="center"/>
    </xf>
    <xf numFmtId="0" fontId="10" fillId="0" borderId="1" xfId="0" applyFont="1" applyFill="1" applyBorder="1" applyAlignment="1" applyProtection="1"/>
    <xf numFmtId="0" fontId="9" fillId="0" borderId="1" xfId="0" applyFont="1" applyFill="1" applyBorder="1">
      <alignment vertical="center"/>
    </xf>
    <xf numFmtId="0" fontId="10" fillId="0" borderId="0" xfId="0" applyFont="1" applyFill="1" applyAlignment="1" applyProtection="1">
      <protection locked="0"/>
    </xf>
    <xf numFmtId="0" fontId="29" fillId="0" borderId="0" xfId="0" applyFont="1">
      <alignment vertical="center"/>
    </xf>
    <xf numFmtId="0" fontId="34" fillId="0" borderId="0" xfId="0" applyFo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left" vertical="center" wrapText="1"/>
    </xf>
    <xf numFmtId="0" fontId="27" fillId="0" borderId="1" xfId="0" applyFont="1" applyFill="1" applyBorder="1" applyAlignment="1" applyProtection="1">
      <protection locked="0"/>
    </xf>
    <xf numFmtId="0" fontId="21" fillId="0" borderId="1" xfId="0" applyFont="1" applyFill="1" applyBorder="1" applyAlignment="1" applyProtection="1"/>
    <xf numFmtId="0" fontId="21" fillId="0" borderId="3" xfId="0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left" vertical="center"/>
    </xf>
    <xf numFmtId="1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1" fontId="21" fillId="0" borderId="7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1" fontId="22" fillId="0" borderId="0" xfId="0" applyNumberFormat="1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vertical="center"/>
      <protection locked="0"/>
    </xf>
    <xf numFmtId="0" fontId="27" fillId="0" borderId="1" xfId="0" applyFont="1" applyFill="1" applyBorder="1" applyAlignment="1" applyProtection="1"/>
    <xf numFmtId="0" fontId="32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/>
    </xf>
    <xf numFmtId="0" fontId="10" fillId="0" borderId="0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>
      <alignment horizontal="right" vertical="center"/>
    </xf>
    <xf numFmtId="0" fontId="10" fillId="5" borderId="1" xfId="0" applyFont="1" applyFill="1" applyBorder="1" applyAlignment="1" applyProtection="1"/>
    <xf numFmtId="0" fontId="10" fillId="0" borderId="43" xfId="0" applyFont="1" applyBorder="1" applyAlignment="1" applyProtection="1">
      <protection locked="0"/>
    </xf>
    <xf numFmtId="0" fontId="10" fillId="0" borderId="15" xfId="0" applyFont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/>
    <xf numFmtId="0" fontId="10" fillId="0" borderId="35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left"/>
    </xf>
    <xf numFmtId="0" fontId="10" fillId="0" borderId="35" xfId="0" applyFont="1" applyFill="1" applyBorder="1" applyAlignment="1" applyProtection="1">
      <alignment horizontal="left"/>
      <protection locked="0"/>
    </xf>
    <xf numFmtId="0" fontId="10" fillId="0" borderId="35" xfId="0" applyFont="1" applyFill="1" applyBorder="1" applyAlignment="1" applyProtection="1"/>
    <xf numFmtId="0" fontId="9" fillId="0" borderId="1" xfId="0" applyFont="1" applyBorder="1">
      <alignment vertical="center"/>
    </xf>
    <xf numFmtId="0" fontId="18" fillId="4" borderId="46" xfId="0" applyFont="1" applyFill="1" applyBorder="1" applyAlignment="1" applyProtection="1"/>
    <xf numFmtId="0" fontId="8" fillId="0" borderId="0" xfId="0" applyFont="1" applyAlignment="1" applyProtection="1">
      <protection locked="0"/>
    </xf>
    <xf numFmtId="0" fontId="10" fillId="0" borderId="16" xfId="0" applyFont="1" applyFill="1" applyBorder="1" applyAlignment="1" applyProtection="1"/>
    <xf numFmtId="1" fontId="9" fillId="0" borderId="1" xfId="0" applyNumberFormat="1" applyFont="1" applyFill="1" applyBorder="1">
      <alignment vertical="center"/>
    </xf>
    <xf numFmtId="0" fontId="10" fillId="0" borderId="0" xfId="0" applyFont="1" applyFill="1" applyAlignment="1" applyProtection="1">
      <alignment horizontal="center"/>
      <protection locked="0"/>
    </xf>
    <xf numFmtId="0" fontId="8" fillId="5" borderId="1" xfId="0" applyFont="1" applyFill="1" applyBorder="1" applyAlignment="1">
      <alignment horizontal="center" vertical="center" wrapText="1"/>
    </xf>
    <xf numFmtId="0" fontId="25" fillId="0" borderId="0" xfId="0" applyFont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22" fillId="5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2" fillId="0" borderId="9" xfId="0" applyFont="1" applyBorder="1" applyAlignment="1" applyProtection="1">
      <alignment horizontal="center" vertical="center"/>
    </xf>
    <xf numFmtId="0" fontId="7" fillId="0" borderId="0" xfId="0" applyFont="1" applyProtection="1">
      <alignment vertical="center"/>
      <protection locked="0"/>
    </xf>
    <xf numFmtId="0" fontId="28" fillId="5" borderId="1" xfId="0" applyFont="1" applyFill="1" applyBorder="1" applyAlignment="1" applyProtection="1">
      <alignment horizontal="center" vertical="center"/>
    </xf>
    <xf numFmtId="0" fontId="21" fillId="0" borderId="0" xfId="0" applyFont="1" applyBorder="1" applyProtection="1">
      <alignment vertical="center"/>
    </xf>
    <xf numFmtId="0" fontId="21" fillId="5" borderId="1" xfId="0" applyFont="1" applyFill="1" applyBorder="1" applyAlignment="1" applyProtection="1">
      <protection locked="0"/>
    </xf>
    <xf numFmtId="0" fontId="8" fillId="0" borderId="0" xfId="0" applyFont="1" applyAlignment="1">
      <alignment horizontal="center" vertical="center"/>
    </xf>
    <xf numFmtId="0" fontId="56" fillId="0" borderId="0" xfId="0" applyFont="1" applyAlignment="1" applyProtection="1">
      <alignment vertical="center"/>
      <protection locked="0"/>
    </xf>
    <xf numFmtId="0" fontId="22" fillId="0" borderId="0" xfId="0" applyFont="1" applyBorder="1" applyAlignment="1" applyProtection="1">
      <protection locked="0"/>
    </xf>
    <xf numFmtId="1" fontId="60" fillId="0" borderId="1" xfId="0" applyNumberFormat="1" applyFont="1" applyBorder="1" applyAlignment="1" applyProtection="1">
      <alignment horizontal="right" vertical="center"/>
      <protection locked="0"/>
    </xf>
    <xf numFmtId="1" fontId="60" fillId="0" borderId="1" xfId="0" applyNumberFormat="1" applyFont="1" applyBorder="1" applyAlignment="1" applyProtection="1">
      <alignment horizontal="right" vertical="center"/>
    </xf>
    <xf numFmtId="167" fontId="60" fillId="0" borderId="1" xfId="0" applyNumberFormat="1" applyFont="1" applyBorder="1" applyAlignment="1" applyProtection="1">
      <alignment vertical="center"/>
    </xf>
    <xf numFmtId="167" fontId="60" fillId="0" borderId="1" xfId="0" applyNumberFormat="1" applyFont="1" applyBorder="1" applyAlignment="1" applyProtection="1">
      <alignment vertical="center"/>
      <protection locked="0"/>
    </xf>
    <xf numFmtId="0" fontId="22" fillId="5" borderId="1" xfId="0" applyFont="1" applyFill="1" applyBorder="1" applyAlignment="1" applyProtection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1" fillId="0" borderId="1" xfId="0" applyFont="1" applyFill="1" applyBorder="1" applyAlignment="1" applyProtection="1">
      <alignment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167" fontId="8" fillId="0" borderId="1" xfId="0" applyNumberFormat="1" applyFont="1" applyBorder="1" applyAlignment="1"/>
    <xf numFmtId="167" fontId="5" fillId="5" borderId="1" xfId="0" applyNumberFormat="1" applyFont="1" applyFill="1" applyBorder="1" applyAlignment="1"/>
    <xf numFmtId="0" fontId="5" fillId="5" borderId="1" xfId="0" applyFont="1" applyFill="1" applyBorder="1" applyAlignment="1"/>
    <xf numFmtId="167" fontId="5" fillId="5" borderId="0" xfId="0" applyNumberFormat="1" applyFont="1" applyFill="1" applyAlignment="1"/>
    <xf numFmtId="1" fontId="5" fillId="5" borderId="1" xfId="0" applyNumberFormat="1" applyFont="1" applyFill="1" applyBorder="1" applyAlignment="1"/>
    <xf numFmtId="2" fontId="23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vertical="center"/>
    </xf>
    <xf numFmtId="0" fontId="23" fillId="5" borderId="1" xfId="0" applyFont="1" applyFill="1" applyBorder="1" applyAlignment="1">
      <alignment horizontal="center" vertical="center"/>
    </xf>
    <xf numFmtId="2" fontId="23" fillId="5" borderId="1" xfId="0" applyNumberFormat="1" applyFont="1" applyFill="1" applyBorder="1" applyAlignment="1">
      <alignment horizontal="center" vertical="center"/>
    </xf>
    <xf numFmtId="1" fontId="60" fillId="0" borderId="10" xfId="0" applyNumberFormat="1" applyFont="1" applyBorder="1" applyAlignment="1" applyProtection="1">
      <alignment horizontal="right" vertical="center"/>
    </xf>
    <xf numFmtId="167" fontId="60" fillId="0" borderId="10" xfId="0" applyNumberFormat="1" applyFont="1" applyBorder="1" applyAlignment="1" applyProtection="1">
      <alignment vertical="center"/>
    </xf>
    <xf numFmtId="167" fontId="60" fillId="0" borderId="10" xfId="0" applyNumberFormat="1" applyFont="1" applyBorder="1" applyAlignment="1" applyProtection="1">
      <alignment vertical="center"/>
      <protection locked="0"/>
    </xf>
    <xf numFmtId="1" fontId="60" fillId="0" borderId="1" xfId="0" applyNumberFormat="1" applyFont="1" applyBorder="1" applyAlignment="1" applyProtection="1">
      <alignment vertical="center"/>
      <protection locked="0"/>
    </xf>
    <xf numFmtId="0" fontId="23" fillId="0" borderId="1" xfId="0" applyFont="1" applyBorder="1" applyAlignment="1" applyProtection="1">
      <alignment horizont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17" fillId="5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vertical="center" wrapText="1"/>
      <protection locked="0"/>
    </xf>
    <xf numFmtId="1" fontId="49" fillId="5" borderId="1" xfId="0" applyNumberFormat="1" applyFont="1" applyFill="1" applyBorder="1" applyAlignment="1" applyProtection="1">
      <alignment horizontal="center" vertical="center"/>
      <protection locked="0"/>
    </xf>
    <xf numFmtId="1" fontId="49" fillId="5" borderId="1" xfId="0" applyNumberFormat="1" applyFont="1" applyFill="1" applyBorder="1" applyAlignment="1" applyProtection="1">
      <alignment horizontal="center" vertical="center"/>
    </xf>
    <xf numFmtId="1" fontId="49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1" xfId="0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vertical="center"/>
      <protection locked="0"/>
    </xf>
    <xf numFmtId="164" fontId="60" fillId="0" borderId="1" xfId="0" applyNumberFormat="1" applyFont="1" applyFill="1" applyBorder="1" applyAlignment="1" applyProtection="1">
      <alignment horizontal="center" vertical="center"/>
    </xf>
    <xf numFmtId="164" fontId="60" fillId="0" borderId="1" xfId="0" applyNumberFormat="1" applyFont="1" applyFill="1" applyBorder="1" applyAlignment="1" applyProtection="1">
      <alignment vertical="center"/>
    </xf>
    <xf numFmtId="0" fontId="60" fillId="0" borderId="1" xfId="0" applyFont="1" applyBorder="1" applyAlignment="1" applyProtection="1">
      <alignment vertical="center" wrapText="1"/>
      <protection locked="0"/>
    </xf>
    <xf numFmtId="167" fontId="49" fillId="5" borderId="1" xfId="0" applyNumberFormat="1" applyFont="1" applyFill="1" applyBorder="1" applyAlignment="1" applyProtection="1">
      <alignment horizontal="right" vertical="center"/>
    </xf>
    <xf numFmtId="167" fontId="49" fillId="5" borderId="1" xfId="0" applyNumberFormat="1" applyFont="1" applyFill="1" applyBorder="1" applyAlignment="1" applyProtection="1">
      <alignment vertical="center"/>
    </xf>
    <xf numFmtId="167" fontId="49" fillId="5" borderId="1" xfId="0" applyNumberFormat="1" applyFont="1" applyFill="1" applyBorder="1" applyAlignment="1" applyProtection="1">
      <alignment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21" fillId="0" borderId="1" xfId="0" applyFont="1" applyBorder="1" applyAlignment="1" applyProtection="1">
      <alignment horizontal="left"/>
      <protection locked="0"/>
    </xf>
    <xf numFmtId="0" fontId="23" fillId="0" borderId="1" xfId="0" applyFont="1" applyBorder="1" applyProtection="1">
      <alignment vertical="center"/>
      <protection locked="0"/>
    </xf>
    <xf numFmtId="0" fontId="23" fillId="0" borderId="1" xfId="0" applyFont="1" applyBorder="1" applyProtection="1">
      <alignment vertical="center"/>
    </xf>
    <xf numFmtId="0" fontId="21" fillId="0" borderId="1" xfId="0" applyFont="1" applyFill="1" applyBorder="1" applyAlignment="1" applyProtection="1">
      <alignment horizontal="left"/>
      <protection locked="0"/>
    </xf>
    <xf numFmtId="0" fontId="21" fillId="0" borderId="1" xfId="0" applyFont="1" applyFill="1" applyBorder="1" applyAlignment="1" applyProtection="1">
      <alignment horizontal="right"/>
      <protection locked="0"/>
    </xf>
    <xf numFmtId="0" fontId="58" fillId="0" borderId="0" xfId="0" applyFont="1" applyAlignment="1" applyProtection="1">
      <protection locked="0"/>
    </xf>
    <xf numFmtId="1" fontId="8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7" fillId="5" borderId="1" xfId="0" applyFont="1" applyFill="1" applyBorder="1" applyAlignment="1">
      <alignment horizontal="center" vertical="center" wrapText="1"/>
    </xf>
    <xf numFmtId="0" fontId="18" fillId="5" borderId="7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8" fillId="0" borderId="0" xfId="0" applyFont="1" applyAlignment="1"/>
    <xf numFmtId="0" fontId="63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vertical="center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vertical="center"/>
    </xf>
    <xf numFmtId="0" fontId="8" fillId="0" borderId="0" xfId="0" applyFont="1" applyBorder="1" applyProtection="1">
      <alignment vertical="center"/>
      <protection locked="0"/>
    </xf>
    <xf numFmtId="0" fontId="50" fillId="0" borderId="0" xfId="0" applyFont="1" applyBorder="1" applyAlignment="1" applyProtection="1">
      <alignment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</xf>
    <xf numFmtId="0" fontId="10" fillId="0" borderId="9" xfId="0" applyFont="1" applyBorder="1" applyAlignment="1" applyProtection="1">
      <alignment horizontal="left" vertical="center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Protection="1">
      <alignment vertical="center"/>
      <protection locked="0"/>
    </xf>
    <xf numFmtId="0" fontId="7" fillId="0" borderId="1" xfId="0" applyFont="1" applyBorder="1" applyProtection="1">
      <alignment vertical="center"/>
    </xf>
    <xf numFmtId="0" fontId="7" fillId="0" borderId="1" xfId="0" applyFont="1" applyBorder="1">
      <alignment vertical="center"/>
    </xf>
    <xf numFmtId="0" fontId="10" fillId="0" borderId="1" xfId="0" applyFont="1" applyBorder="1" applyProtection="1">
      <alignment vertical="center"/>
      <protection locked="0"/>
    </xf>
    <xf numFmtId="0" fontId="10" fillId="0" borderId="1" xfId="0" applyFont="1" applyBorder="1" applyProtection="1">
      <alignment vertical="center"/>
    </xf>
    <xf numFmtId="0" fontId="18" fillId="5" borderId="1" xfId="0" applyFont="1" applyFill="1" applyBorder="1" applyProtection="1">
      <alignment vertical="center"/>
      <protection locked="0"/>
    </xf>
    <xf numFmtId="0" fontId="18" fillId="5" borderId="1" xfId="0" applyFont="1" applyFill="1" applyBorder="1" applyProtection="1">
      <alignment vertical="center"/>
    </xf>
    <xf numFmtId="0" fontId="17" fillId="5" borderId="1" xfId="0" applyFont="1" applyFill="1" applyBorder="1" applyProtection="1">
      <alignment vertical="center"/>
      <protection locked="0"/>
    </xf>
    <xf numFmtId="0" fontId="17" fillId="5" borderId="1" xfId="0" applyFont="1" applyFill="1" applyBorder="1" applyProtection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6" xfId="0" applyFont="1" applyFill="1" applyBorder="1" applyAlignment="1">
      <alignment vertical="center" wrapText="1"/>
    </xf>
    <xf numFmtId="0" fontId="64" fillId="0" borderId="1" xfId="0" applyFont="1" applyBorder="1" applyAlignment="1" applyProtection="1">
      <alignment wrapText="1"/>
    </xf>
    <xf numFmtId="0" fontId="64" fillId="0" borderId="11" xfId="0" applyFont="1" applyBorder="1" applyAlignment="1" applyProtection="1">
      <alignment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65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67" fillId="0" borderId="0" xfId="0" applyFont="1" applyAlignment="1" applyProtection="1"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25" fillId="5" borderId="1" xfId="0" applyFont="1" applyFill="1" applyBorder="1" applyAlignment="1" applyProtection="1">
      <alignment horizontal="center" vertical="center"/>
    </xf>
    <xf numFmtId="0" fontId="57" fillId="0" borderId="3" xfId="0" applyFont="1" applyBorder="1" applyAlignment="1" applyProtection="1">
      <alignment horizontal="left" vertical="center" wrapText="1"/>
    </xf>
    <xf numFmtId="0" fontId="57" fillId="0" borderId="1" xfId="0" applyFont="1" applyBorder="1" applyAlignment="1" applyProtection="1">
      <alignment vertical="center" wrapText="1"/>
    </xf>
    <xf numFmtId="0" fontId="57" fillId="0" borderId="7" xfId="0" applyFont="1" applyBorder="1" applyAlignment="1" applyProtection="1">
      <alignment vertical="center" wrapText="1"/>
    </xf>
    <xf numFmtId="0" fontId="25" fillId="5" borderId="4" xfId="0" applyFont="1" applyFill="1" applyBorder="1" applyAlignment="1" applyProtection="1">
      <alignment horizontal="center" vertical="center" wrapText="1"/>
    </xf>
    <xf numFmtId="0" fontId="25" fillId="5" borderId="5" xfId="0" applyFont="1" applyFill="1" applyBorder="1" applyAlignment="1" applyProtection="1">
      <alignment vertical="center" wrapText="1"/>
    </xf>
    <xf numFmtId="0" fontId="25" fillId="5" borderId="8" xfId="0" applyFont="1" applyFill="1" applyBorder="1" applyAlignment="1" applyProtection="1">
      <alignment vertical="center" wrapText="1"/>
    </xf>
    <xf numFmtId="0" fontId="46" fillId="0" borderId="0" xfId="0" applyFont="1" applyAlignment="1" applyProtection="1">
      <protection locked="0"/>
    </xf>
    <xf numFmtId="0" fontId="45" fillId="5" borderId="1" xfId="0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Border="1" applyAlignment="1" applyProtection="1">
      <alignment horizontal="center" vertical="top"/>
      <protection locked="0"/>
    </xf>
    <xf numFmtId="0" fontId="23" fillId="0" borderId="0" xfId="0" applyFont="1" applyAlignment="1" applyProtection="1"/>
    <xf numFmtId="0" fontId="23" fillId="0" borderId="1" xfId="0" applyFont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 applyProtection="1">
      <alignment wrapText="1"/>
      <protection locked="0"/>
    </xf>
    <xf numFmtId="0" fontId="23" fillId="2" borderId="1" xfId="0" applyFont="1" applyFill="1" applyBorder="1" applyAlignment="1" applyProtection="1">
      <protection locked="0"/>
    </xf>
    <xf numFmtId="0" fontId="20" fillId="0" borderId="0" xfId="0" applyFont="1" applyAlignment="1" applyProtection="1">
      <alignment horizontal="center"/>
    </xf>
    <xf numFmtId="0" fontId="20" fillId="5" borderId="41" xfId="0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wrapText="1"/>
      <protection locked="0"/>
    </xf>
    <xf numFmtId="0" fontId="22" fillId="0" borderId="1" xfId="0" applyFont="1" applyBorder="1" applyAlignment="1" applyProtection="1">
      <alignment horizontal="right"/>
      <protection locked="0"/>
    </xf>
    <xf numFmtId="0" fontId="21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8" fillId="5" borderId="1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protection locked="0"/>
    </xf>
    <xf numFmtId="0" fontId="7" fillId="0" borderId="19" xfId="0" applyFont="1" applyFill="1" applyBorder="1" applyAlignment="1" applyProtection="1">
      <protection locked="0"/>
    </xf>
    <xf numFmtId="0" fontId="7" fillId="0" borderId="1" xfId="0" applyFont="1" applyFill="1" applyBorder="1" applyAlignment="1" applyProtection="1">
      <protection locked="0"/>
    </xf>
    <xf numFmtId="0" fontId="7" fillId="0" borderId="0" xfId="0" applyFont="1" applyFill="1" applyAlignment="1" applyProtection="1"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5" borderId="12" xfId="0" applyFont="1" applyFill="1" applyBorder="1" applyAlignment="1" applyProtection="1">
      <protection locked="0"/>
    </xf>
    <xf numFmtId="0" fontId="7" fillId="0" borderId="34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34" xfId="0" applyFont="1" applyFill="1" applyBorder="1" applyAlignment="1" applyProtection="1">
      <protection locked="0"/>
    </xf>
    <xf numFmtId="0" fontId="7" fillId="5" borderId="1" xfId="0" applyFont="1" applyFill="1" applyBorder="1" applyAlignment="1" applyProtection="1"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left"/>
      <protection locked="0"/>
    </xf>
    <xf numFmtId="0" fontId="7" fillId="0" borderId="17" xfId="0" applyFont="1" applyFill="1" applyBorder="1" applyAlignment="1" applyProtection="1">
      <alignment horizontal="left"/>
      <protection locked="0"/>
    </xf>
    <xf numFmtId="0" fontId="7" fillId="0" borderId="1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1" fontId="21" fillId="0" borderId="0" xfId="0" applyNumberFormat="1" applyFont="1" applyAlignment="1"/>
    <xf numFmtId="0" fontId="30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20" fillId="0" borderId="0" xfId="0" applyFont="1" applyBorder="1" applyAlignment="1" applyProtection="1">
      <alignment vertical="center"/>
      <protection locked="0"/>
    </xf>
    <xf numFmtId="0" fontId="57" fillId="0" borderId="3" xfId="0" applyFont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vertical="center"/>
      <protection locked="0"/>
    </xf>
    <xf numFmtId="1" fontId="57" fillId="0" borderId="1" xfId="0" applyNumberFormat="1" applyFont="1" applyFill="1" applyBorder="1" applyAlignment="1" applyProtection="1">
      <alignment vertical="center"/>
      <protection locked="0"/>
    </xf>
    <xf numFmtId="0" fontId="57" fillId="0" borderId="1" xfId="0" applyFont="1" applyFill="1" applyBorder="1" applyAlignment="1" applyProtection="1">
      <alignment vertical="center"/>
      <protection locked="0"/>
    </xf>
    <xf numFmtId="0" fontId="57" fillId="0" borderId="1" xfId="0" applyFont="1" applyFill="1" applyBorder="1" applyAlignment="1" applyProtection="1">
      <alignment horizontal="right" vertical="center"/>
      <protection locked="0"/>
    </xf>
    <xf numFmtId="0" fontId="57" fillId="0" borderId="1" xfId="0" applyFont="1" applyBorder="1" applyAlignment="1" applyProtection="1">
      <alignment vertical="center" wrapText="1"/>
      <protection locked="0"/>
    </xf>
    <xf numFmtId="0" fontId="57" fillId="0" borderId="33" xfId="0" applyFont="1" applyBorder="1" applyAlignment="1" applyProtection="1">
      <alignment horizontal="center" vertical="center"/>
      <protection locked="0"/>
    </xf>
    <xf numFmtId="0" fontId="57" fillId="0" borderId="10" xfId="0" applyFont="1" applyBorder="1" applyAlignment="1" applyProtection="1">
      <alignment vertical="center"/>
      <protection locked="0"/>
    </xf>
    <xf numFmtId="1" fontId="57" fillId="5" borderId="37" xfId="0" applyNumberFormat="1" applyFont="1" applyFill="1" applyBorder="1" applyAlignment="1" applyProtection="1">
      <alignment vertical="center"/>
      <protection locked="0"/>
    </xf>
    <xf numFmtId="1" fontId="57" fillId="5" borderId="38" xfId="0" applyNumberFormat="1" applyFont="1" applyFill="1" applyBorder="1" applyAlignment="1" applyProtection="1">
      <alignment vertical="center"/>
      <protection locked="0"/>
    </xf>
    <xf numFmtId="1" fontId="57" fillId="0" borderId="1" xfId="0" applyNumberFormat="1" applyFont="1" applyFill="1" applyBorder="1" applyAlignment="1" applyProtection="1">
      <alignment horizontal="right" vertical="center"/>
      <protection locked="0"/>
    </xf>
    <xf numFmtId="0" fontId="55" fillId="0" borderId="0" xfId="0" applyFont="1" applyAlignment="1" applyProtection="1">
      <alignment vertical="center"/>
      <protection locked="0"/>
    </xf>
    <xf numFmtId="1" fontId="56" fillId="0" borderId="0" xfId="0" applyNumberFormat="1" applyFont="1" applyAlignment="1" applyProtection="1">
      <alignment vertical="center"/>
      <protection locked="0"/>
    </xf>
    <xf numFmtId="0" fontId="55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60" fillId="0" borderId="1" xfId="0" applyFont="1" applyBorder="1" applyAlignment="1" applyProtection="1">
      <alignment horizontal="center" vertical="center"/>
    </xf>
    <xf numFmtId="0" fontId="60" fillId="0" borderId="7" xfId="0" applyFont="1" applyBorder="1" applyAlignment="1" applyProtection="1">
      <alignment horizontal="center" vertical="center"/>
    </xf>
    <xf numFmtId="0" fontId="60" fillId="0" borderId="1" xfId="0" applyFont="1" applyBorder="1" applyAlignment="1" applyProtection="1">
      <alignment horizontal="center" vertical="center" wrapText="1"/>
    </xf>
    <xf numFmtId="0" fontId="54" fillId="5" borderId="37" xfId="0" applyFont="1" applyFill="1" applyBorder="1" applyAlignment="1" applyProtection="1">
      <alignment horizontal="center" vertical="center"/>
      <protection locked="0"/>
    </xf>
    <xf numFmtId="0" fontId="49" fillId="5" borderId="37" xfId="0" applyFont="1" applyFill="1" applyBorder="1" applyAlignment="1" applyProtection="1">
      <alignment horizontal="center" vertical="center" wrapText="1"/>
    </xf>
    <xf numFmtId="0" fontId="49" fillId="5" borderId="38" xfId="0" applyFont="1" applyFill="1" applyBorder="1" applyAlignment="1" applyProtection="1">
      <alignment horizontal="center" vertical="center" wrapText="1"/>
    </xf>
    <xf numFmtId="0" fontId="49" fillId="5" borderId="26" xfId="0" applyFont="1" applyFill="1" applyBorder="1" applyAlignment="1" applyProtection="1">
      <alignment horizontal="center" vertical="center"/>
    </xf>
    <xf numFmtId="0" fontId="49" fillId="5" borderId="13" xfId="0" applyFont="1" applyFill="1" applyBorder="1" applyAlignment="1" applyProtection="1">
      <alignment horizontal="center" vertical="center"/>
    </xf>
    <xf numFmtId="0" fontId="49" fillId="5" borderId="14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5" borderId="1" xfId="0" applyFont="1" applyFill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8" fillId="10" borderId="0" xfId="0" applyFont="1" applyFill="1" applyProtection="1">
      <alignment vertical="center"/>
      <protection locked="0"/>
    </xf>
    <xf numFmtId="0" fontId="63" fillId="10" borderId="1" xfId="0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Protection="1">
      <alignment vertical="center"/>
    </xf>
    <xf numFmtId="0" fontId="37" fillId="0" borderId="1" xfId="0" applyFont="1" applyFill="1" applyBorder="1" applyAlignment="1">
      <alignment horizontal="left" vertical="center"/>
    </xf>
    <xf numFmtId="0" fontId="23" fillId="0" borderId="0" xfId="0" applyFont="1" applyAlignment="1" applyProtection="1">
      <alignment vertical="center" wrapText="1"/>
      <protection locked="0"/>
    </xf>
    <xf numFmtId="0" fontId="21" fillId="0" borderId="1" xfId="0" applyFont="1" applyFill="1" applyBorder="1" applyAlignment="1" applyProtection="1">
      <alignment vertical="center" wrapText="1"/>
      <protection locked="0"/>
    </xf>
    <xf numFmtId="0" fontId="22" fillId="0" borderId="1" xfId="0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 applyProtection="1">
      <alignment vertical="center" wrapText="1"/>
    </xf>
    <xf numFmtId="0" fontId="22" fillId="0" borderId="9" xfId="0" applyFont="1" applyBorder="1" applyAlignment="1" applyProtection="1">
      <alignment horizontal="center" vertical="center" wrapText="1"/>
    </xf>
    <xf numFmtId="0" fontId="22" fillId="5" borderId="1" xfId="0" applyFont="1" applyFill="1" applyBorder="1" applyAlignment="1" applyProtection="1">
      <alignment horizontal="center" vertical="center" wrapText="1"/>
    </xf>
    <xf numFmtId="0" fontId="41" fillId="5" borderId="1" xfId="0" applyFont="1" applyFill="1" applyBorder="1" applyAlignment="1"/>
    <xf numFmtId="0" fontId="17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38" fillId="10" borderId="1" xfId="0" applyFont="1" applyFill="1" applyBorder="1" applyAlignment="1">
      <alignment horizontal="center" vertical="center"/>
    </xf>
    <xf numFmtId="0" fontId="8" fillId="10" borderId="48" xfId="0" applyFont="1" applyFill="1" applyBorder="1" applyAlignment="1"/>
    <xf numFmtId="0" fontId="8" fillId="10" borderId="49" xfId="0" applyFont="1" applyFill="1" applyBorder="1" applyAlignment="1"/>
    <xf numFmtId="0" fontId="38" fillId="10" borderId="7" xfId="0" applyFont="1" applyFill="1" applyBorder="1" applyAlignment="1">
      <alignment horizontal="center" vertical="center"/>
    </xf>
    <xf numFmtId="0" fontId="37" fillId="10" borderId="3" xfId="0" applyFont="1" applyFill="1" applyBorder="1" applyAlignment="1">
      <alignment horizontal="center" vertical="center"/>
    </xf>
    <xf numFmtId="0" fontId="37" fillId="10" borderId="4" xfId="0" applyFont="1" applyFill="1" applyBorder="1" applyAlignment="1">
      <alignment horizontal="center" vertical="center"/>
    </xf>
    <xf numFmtId="0" fontId="0" fillId="10" borderId="5" xfId="0" applyFill="1" applyBorder="1">
      <alignment vertical="center"/>
    </xf>
    <xf numFmtId="0" fontId="8" fillId="0" borderId="48" xfId="0" applyFont="1" applyBorder="1" applyAlignment="1"/>
    <xf numFmtId="0" fontId="8" fillId="0" borderId="49" xfId="0" applyFont="1" applyBorder="1" applyAlignment="1"/>
    <xf numFmtId="0" fontId="38" fillId="0" borderId="7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48" fillId="10" borderId="48" xfId="0" applyFont="1" applyFill="1" applyBorder="1" applyAlignment="1"/>
    <xf numFmtId="0" fontId="48" fillId="0" borderId="48" xfId="0" applyFont="1" applyBorder="1" applyAlignment="1"/>
    <xf numFmtId="0" fontId="73" fillId="0" borderId="47" xfId="0" applyFont="1" applyBorder="1" applyAlignment="1"/>
    <xf numFmtId="0" fontId="6" fillId="10" borderId="47" xfId="0" applyFont="1" applyFill="1" applyBorder="1" applyAlignment="1"/>
    <xf numFmtId="0" fontId="0" fillId="0" borderId="1" xfId="0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78" fillId="0" borderId="0" xfId="0" applyFont="1" applyFill="1" applyAlignment="1" applyProtection="1">
      <alignment vertical="center"/>
      <protection locked="0"/>
    </xf>
    <xf numFmtId="0" fontId="7" fillId="5" borderId="1" xfId="0" applyFont="1" applyFill="1" applyBorder="1" applyAlignment="1" applyProtection="1">
      <alignment horizontal="center" vertical="center"/>
    </xf>
    <xf numFmtId="0" fontId="75" fillId="0" borderId="1" xfId="0" applyFont="1" applyBorder="1">
      <alignment vertical="center"/>
    </xf>
    <xf numFmtId="0" fontId="75" fillId="0" borderId="1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8" fillId="0" borderId="0" xfId="0" applyFont="1" applyFill="1" applyAlignment="1"/>
    <xf numFmtId="0" fontId="22" fillId="0" borderId="0" xfId="0" applyFont="1" applyAlignment="1" applyProtection="1">
      <protection locked="0"/>
    </xf>
    <xf numFmtId="0" fontId="22" fillId="5" borderId="2" xfId="0" applyFont="1" applyFill="1" applyBorder="1" applyAlignment="1" applyProtection="1">
      <alignment horizontal="center" vertical="center" wrapText="1"/>
      <protection locked="0"/>
    </xf>
    <xf numFmtId="0" fontId="22" fillId="5" borderId="13" xfId="0" applyFont="1" applyFill="1" applyBorder="1" applyAlignment="1" applyProtection="1">
      <alignment horizontal="center" vertical="center" wrapText="1"/>
      <protection locked="0"/>
    </xf>
    <xf numFmtId="0" fontId="22" fillId="5" borderId="14" xfId="0" applyFont="1" applyFill="1" applyBorder="1" applyAlignment="1" applyProtection="1">
      <alignment horizontal="center" vertical="center" wrapText="1"/>
      <protection locked="0"/>
    </xf>
    <xf numFmtId="4" fontId="22" fillId="0" borderId="1" xfId="0" applyNumberFormat="1" applyFont="1" applyFill="1" applyBorder="1" applyAlignment="1" applyProtection="1">
      <alignment horizontal="center" vertical="center" wrapText="1"/>
    </xf>
    <xf numFmtId="17" fontId="0" fillId="0" borderId="1" xfId="0" applyNumberFormat="1" applyBorder="1" applyAlignment="1"/>
    <xf numFmtId="4" fontId="32" fillId="0" borderId="1" xfId="0" applyNumberFormat="1" applyFont="1" applyFill="1" applyBorder="1" applyAlignment="1" applyProtection="1">
      <alignment horizontal="center" vertical="center" wrapText="1"/>
    </xf>
    <xf numFmtId="0" fontId="79" fillId="0" borderId="3" xfId="0" applyFont="1" applyBorder="1" applyAlignment="1" applyProtection="1">
      <alignment horizontal="center" vertical="top"/>
      <protection locked="0"/>
    </xf>
    <xf numFmtId="0" fontId="79" fillId="0" borderId="1" xfId="0" applyFont="1" applyBorder="1" applyAlignment="1" applyProtection="1">
      <alignment vertical="top"/>
      <protection locked="0"/>
    </xf>
    <xf numFmtId="164" fontId="24" fillId="0" borderId="1" xfId="0" applyNumberFormat="1" applyFont="1" applyBorder="1" applyAlignment="1" applyProtection="1">
      <alignment horizontal="right"/>
      <protection locked="0"/>
    </xf>
    <xf numFmtId="168" fontId="24" fillId="0" borderId="1" xfId="0" applyNumberFormat="1" applyFont="1" applyBorder="1" applyAlignment="1" applyProtection="1">
      <protection locked="0"/>
    </xf>
    <xf numFmtId="0" fontId="24" fillId="0" borderId="1" xfId="0" applyFont="1" applyBorder="1" applyAlignment="1" applyProtection="1">
      <alignment horizontal="right"/>
      <protection locked="0"/>
    </xf>
    <xf numFmtId="0" fontId="24" fillId="0" borderId="7" xfId="0" applyFont="1" applyBorder="1" applyAlignment="1" applyProtection="1">
      <alignment horizontal="right"/>
      <protection locked="0"/>
    </xf>
    <xf numFmtId="166" fontId="43" fillId="0" borderId="0" xfId="0" applyNumberFormat="1" applyFont="1" applyAlignment="1" applyProtection="1">
      <protection locked="0"/>
    </xf>
    <xf numFmtId="168" fontId="21" fillId="0" borderId="0" xfId="0" applyNumberFormat="1" applyFont="1" applyAlignment="1" applyProtection="1">
      <protection locked="0"/>
    </xf>
    <xf numFmtId="3" fontId="21" fillId="0" borderId="1" xfId="0" applyNumberFormat="1" applyFont="1" applyFill="1" applyBorder="1" applyAlignment="1" applyProtection="1">
      <alignment horizontal="center" vertical="top"/>
    </xf>
    <xf numFmtId="4" fontId="21" fillId="0" borderId="1" xfId="0" applyNumberFormat="1" applyFont="1" applyFill="1" applyBorder="1" applyAlignment="1" applyProtection="1">
      <alignment vertical="top"/>
    </xf>
    <xf numFmtId="3" fontId="21" fillId="0" borderId="1" xfId="0" applyNumberFormat="1" applyFont="1" applyFill="1" applyBorder="1" applyAlignment="1" applyProtection="1"/>
    <xf numFmtId="0" fontId="0" fillId="0" borderId="1" xfId="0" applyBorder="1" applyAlignment="1"/>
    <xf numFmtId="2" fontId="0" fillId="0" borderId="1" xfId="0" applyNumberFormat="1" applyBorder="1" applyAlignment="1"/>
    <xf numFmtId="168" fontId="24" fillId="0" borderId="1" xfId="2" applyNumberFormat="1" applyFont="1" applyBorder="1" applyAlignment="1" applyProtection="1">
      <alignment horizontal="right"/>
      <protection locked="0"/>
    </xf>
    <xf numFmtId="0" fontId="79" fillId="0" borderId="1" xfId="0" applyFont="1" applyBorder="1" applyAlignment="1" applyProtection="1">
      <alignment vertical="top" wrapText="1"/>
      <protection locked="0"/>
    </xf>
    <xf numFmtId="4" fontId="21" fillId="0" borderId="1" xfId="0" applyNumberFormat="1" applyFont="1" applyFill="1" applyBorder="1" applyAlignment="1" applyProtection="1">
      <alignment vertical="top" wrapText="1"/>
    </xf>
    <xf numFmtId="0" fontId="79" fillId="0" borderId="33" xfId="0" applyFont="1" applyBorder="1" applyAlignment="1" applyProtection="1">
      <alignment horizontal="center" vertical="top"/>
      <protection locked="0"/>
    </xf>
    <xf numFmtId="0" fontId="79" fillId="0" borderId="10" xfId="0" applyFont="1" applyBorder="1" applyAlignment="1" applyProtection="1">
      <alignment vertical="top"/>
      <protection locked="0"/>
    </xf>
    <xf numFmtId="164" fontId="24" fillId="0" borderId="10" xfId="0" applyNumberFormat="1" applyFont="1" applyBorder="1" applyAlignment="1" applyProtection="1">
      <alignment horizontal="right"/>
      <protection locked="0"/>
    </xf>
    <xf numFmtId="168" fontId="24" fillId="0" borderId="10" xfId="0" applyNumberFormat="1" applyFont="1" applyBorder="1" applyAlignment="1" applyProtection="1">
      <protection locked="0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8" xfId="0" applyFont="1" applyBorder="1" applyAlignment="1" applyProtection="1">
      <alignment horizontal="right"/>
      <protection locked="0"/>
    </xf>
    <xf numFmtId="164" fontId="21" fillId="0" borderId="0" xfId="0" applyNumberFormat="1" applyFont="1" applyAlignment="1" applyProtection="1">
      <protection locked="0"/>
    </xf>
    <xf numFmtId="164" fontId="20" fillId="5" borderId="40" xfId="0" applyNumberFormat="1" applyFont="1" applyFill="1" applyBorder="1" applyAlignment="1" applyProtection="1"/>
    <xf numFmtId="168" fontId="21" fillId="0" borderId="0" xfId="2" applyNumberFormat="1" applyFont="1" applyAlignment="1" applyProtection="1">
      <protection locked="0"/>
    </xf>
    <xf numFmtId="4" fontId="22" fillId="0" borderId="1" xfId="0" applyNumberFormat="1" applyFont="1" applyFill="1" applyBorder="1" applyAlignment="1" applyProtection="1">
      <alignment horizontal="center"/>
    </xf>
    <xf numFmtId="3" fontId="22" fillId="0" borderId="1" xfId="0" applyNumberFormat="1" applyFont="1" applyFill="1" applyBorder="1" applyAlignment="1" applyProtection="1"/>
    <xf numFmtId="0" fontId="80" fillId="0" borderId="0" xfId="0" applyFont="1" applyFill="1" applyBorder="1" applyAlignment="1" applyProtection="1">
      <alignment horizontal="center" vertical="top"/>
      <protection locked="0"/>
    </xf>
    <xf numFmtId="164" fontId="20" fillId="0" borderId="0" xfId="0" applyNumberFormat="1" applyFont="1" applyFill="1" applyBorder="1" applyAlignment="1" applyProtection="1"/>
    <xf numFmtId="164" fontId="20" fillId="0" borderId="0" xfId="0" applyNumberFormat="1" applyFont="1" applyFill="1" applyBorder="1" applyAlignment="1" applyProtection="1">
      <alignment horizontal="right"/>
    </xf>
    <xf numFmtId="4" fontId="22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Alignment="1" applyProtection="1"/>
    <xf numFmtId="0" fontId="0" fillId="0" borderId="0" xfId="0" applyBorder="1" applyAlignment="1"/>
    <xf numFmtId="2" fontId="0" fillId="0" borderId="0" xfId="0" applyNumberFormat="1" applyBorder="1" applyAlignment="1"/>
    <xf numFmtId="166" fontId="21" fillId="0" borderId="0" xfId="0" applyNumberFormat="1" applyFont="1" applyAlignment="1" applyProtection="1">
      <protection locked="0"/>
    </xf>
    <xf numFmtId="2" fontId="0" fillId="0" borderId="0" xfId="0" applyNumberFormat="1" applyFill="1" applyBorder="1" applyAlignment="1"/>
    <xf numFmtId="0" fontId="0" fillId="0" borderId="0" xfId="0" applyFill="1" applyBorder="1" applyAlignment="1"/>
    <xf numFmtId="164" fontId="24" fillId="0" borderId="1" xfId="0" applyNumberFormat="1" applyFont="1" applyBorder="1" applyAlignment="1" applyProtection="1">
      <alignment horizontal="center"/>
      <protection locked="0"/>
    </xf>
    <xf numFmtId="164" fontId="24" fillId="0" borderId="1" xfId="0" applyNumberFormat="1" applyFont="1" applyBorder="1" applyAlignment="1" applyProtection="1">
      <alignment horizontal="left"/>
      <protection locked="0"/>
    </xf>
    <xf numFmtId="164" fontId="24" fillId="0" borderId="1" xfId="0" applyNumberFormat="1" applyFont="1" applyBorder="1" applyAlignment="1" applyProtection="1">
      <protection locked="0"/>
    </xf>
    <xf numFmtId="164" fontId="24" fillId="0" borderId="10" xfId="0" applyNumberFormat="1" applyFont="1" applyBorder="1" applyAlignment="1" applyProtection="1">
      <alignment horizontal="left"/>
      <protection locked="0"/>
    </xf>
    <xf numFmtId="164" fontId="24" fillId="0" borderId="10" xfId="0" applyNumberFormat="1" applyFont="1" applyBorder="1" applyAlignment="1" applyProtection="1">
      <alignment horizontal="center"/>
      <protection locked="0"/>
    </xf>
    <xf numFmtId="164" fontId="20" fillId="5" borderId="37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Alignment="1" applyProtection="1">
      <protection locked="0"/>
    </xf>
    <xf numFmtId="168" fontId="43" fillId="0" borderId="0" xfId="0" applyNumberFormat="1" applyFont="1" applyAlignment="1" applyProtection="1">
      <protection locked="0"/>
    </xf>
    <xf numFmtId="0" fontId="79" fillId="0" borderId="3" xfId="0" applyFont="1" applyBorder="1" applyAlignment="1" applyProtection="1">
      <alignment horizontal="center" vertical="top"/>
    </xf>
    <xf numFmtId="0" fontId="79" fillId="0" borderId="1" xfId="0" applyFont="1" applyBorder="1" applyAlignment="1" applyProtection="1">
      <alignment vertical="top"/>
    </xf>
    <xf numFmtId="164" fontId="24" fillId="0" borderId="1" xfId="0" applyNumberFormat="1" applyFont="1" applyBorder="1" applyAlignment="1" applyProtection="1"/>
    <xf numFmtId="164" fontId="24" fillId="0" borderId="1" xfId="0" applyNumberFormat="1" applyFont="1" applyBorder="1" applyAlignment="1" applyProtection="1">
      <alignment horizontal="center"/>
    </xf>
    <xf numFmtId="0" fontId="79" fillId="0" borderId="1" xfId="0" applyFont="1" applyBorder="1" applyAlignment="1" applyProtection="1">
      <alignment vertical="top" wrapText="1"/>
    </xf>
    <xf numFmtId="0" fontId="79" fillId="0" borderId="33" xfId="0" applyFont="1" applyBorder="1" applyAlignment="1" applyProtection="1">
      <alignment horizontal="center" vertical="top"/>
    </xf>
    <xf numFmtId="0" fontId="79" fillId="0" borderId="10" xfId="0" applyFont="1" applyBorder="1" applyAlignment="1" applyProtection="1">
      <alignment vertical="top"/>
    </xf>
    <xf numFmtId="164" fontId="24" fillId="0" borderId="10" xfId="0" applyNumberFormat="1" applyFont="1" applyBorder="1" applyAlignment="1" applyProtection="1"/>
    <xf numFmtId="164" fontId="24" fillId="0" borderId="10" xfId="0" applyNumberFormat="1" applyFont="1" applyBorder="1" applyAlignment="1" applyProtection="1">
      <alignment horizontal="center"/>
    </xf>
    <xf numFmtId="166" fontId="21" fillId="0" borderId="0" xfId="2" applyFont="1" applyAlignment="1" applyProtection="1">
      <protection locked="0"/>
    </xf>
    <xf numFmtId="164" fontId="20" fillId="5" borderId="37" xfId="0" applyNumberFormat="1" applyFont="1" applyFill="1" applyBorder="1" applyAlignment="1" applyProtection="1"/>
    <xf numFmtId="2" fontId="21" fillId="0" borderId="0" xfId="0" applyNumberFormat="1" applyFont="1" applyAlignment="1" applyProtection="1">
      <protection locked="0"/>
    </xf>
    <xf numFmtId="164" fontId="21" fillId="0" borderId="0" xfId="0" applyNumberFormat="1" applyFont="1" applyAlignment="1" applyProtection="1">
      <alignment horizontal="center"/>
      <protection locked="0"/>
    </xf>
    <xf numFmtId="166" fontId="21" fillId="0" borderId="0" xfId="0" applyNumberFormat="1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</xf>
    <xf numFmtId="0" fontId="10" fillId="0" borderId="1" xfId="0" applyFont="1" applyFill="1" applyBorder="1" applyAlignment="1" applyProtection="1">
      <alignment horizontal="center"/>
    </xf>
    <xf numFmtId="0" fontId="17" fillId="4" borderId="1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center"/>
    </xf>
    <xf numFmtId="0" fontId="7" fillId="0" borderId="12" xfId="0" applyFont="1" applyFill="1" applyBorder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/>
    </xf>
    <xf numFmtId="0" fontId="10" fillId="7" borderId="1" xfId="0" applyFont="1" applyFill="1" applyBorder="1" applyAlignment="1">
      <alignment horizontal="center" vertical="center"/>
    </xf>
    <xf numFmtId="0" fontId="7" fillId="0" borderId="9" xfId="0" applyFont="1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 applyProtection="1">
      <alignment horizontal="center"/>
    </xf>
    <xf numFmtId="0" fontId="18" fillId="4" borderId="1" xfId="0" applyFont="1" applyFill="1" applyBorder="1" applyAlignment="1" applyProtection="1">
      <alignment horizontal="center"/>
    </xf>
    <xf numFmtId="0" fontId="18" fillId="4" borderId="46" xfId="0" applyFont="1" applyFill="1" applyBorder="1" applyAlignment="1" applyProtection="1">
      <alignment horizontal="center"/>
    </xf>
    <xf numFmtId="0" fontId="38" fillId="10" borderId="1" xfId="0" applyFont="1" applyFill="1" applyBorder="1" applyAlignment="1">
      <alignment horizontal="center" vertical="center"/>
    </xf>
    <xf numFmtId="0" fontId="38" fillId="10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27" fillId="0" borderId="1" xfId="0" applyFont="1" applyBorder="1" applyAlignment="1">
      <alignment horizontal="left" vertical="center"/>
    </xf>
    <xf numFmtId="0" fontId="10" fillId="5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left" vertical="center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3" fillId="0" borderId="1" xfId="3" applyFont="1" applyBorder="1" applyAlignment="1">
      <alignment horizontal="left" vertical="center"/>
    </xf>
    <xf numFmtId="0" fontId="3" fillId="0" borderId="0" xfId="3" applyFont="1" applyAlignment="1">
      <alignment horizontal="left" vertical="center"/>
    </xf>
    <xf numFmtId="0" fontId="3" fillId="0" borderId="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81" fillId="0" borderId="1" xfId="0" applyFont="1" applyBorder="1" applyAlignment="1">
      <alignment horizontal="left" vertical="center"/>
    </xf>
    <xf numFmtId="0" fontId="21" fillId="0" borderId="1" xfId="0" applyFont="1" applyBorder="1" applyAlignment="1"/>
    <xf numFmtId="0" fontId="82" fillId="0" borderId="1" xfId="0" applyFont="1" applyBorder="1" applyAlignment="1"/>
    <xf numFmtId="0" fontId="21" fillId="0" borderId="1" xfId="0" applyFont="1" applyFill="1" applyBorder="1" applyAlignment="1"/>
    <xf numFmtId="0" fontId="3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27" fillId="0" borderId="1" xfId="0" applyFont="1" applyBorder="1" applyAlignment="1">
      <alignment horizontal="right" vertical="center"/>
    </xf>
    <xf numFmtId="0" fontId="22" fillId="5" borderId="1" xfId="0" applyFont="1" applyFill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37" fillId="0" borderId="1" xfId="0" applyFont="1" applyBorder="1" applyAlignment="1" applyProtection="1">
      <alignment horizontal="left"/>
      <protection locked="0"/>
    </xf>
    <xf numFmtId="0" fontId="37" fillId="0" borderId="1" xfId="0" applyFont="1" applyFill="1" applyBorder="1" applyAlignment="1" applyProtection="1">
      <alignment horizontal="left"/>
      <protection locked="0"/>
    </xf>
    <xf numFmtId="0" fontId="8" fillId="0" borderId="1" xfId="0" applyFont="1" applyBorder="1" applyAlignment="1">
      <alignment vertical="center" wrapText="1"/>
    </xf>
    <xf numFmtId="0" fontId="83" fillId="0" borderId="0" xfId="0" applyFont="1" applyAlignment="1" applyProtection="1">
      <protection locked="0"/>
    </xf>
    <xf numFmtId="0" fontId="63" fillId="0" borderId="1" xfId="0" applyFont="1" applyBorder="1" applyAlignment="1" applyProtection="1">
      <alignment horizontal="center" vertical="center"/>
      <protection locked="0"/>
    </xf>
    <xf numFmtId="0" fontId="63" fillId="10" borderId="1" xfId="0" applyFont="1" applyFill="1" applyBorder="1" applyAlignment="1" applyProtection="1">
      <alignment horizontal="center" vertical="center"/>
      <protection locked="0"/>
    </xf>
    <xf numFmtId="0" fontId="63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Protection="1">
      <alignment vertical="center"/>
    </xf>
    <xf numFmtId="0" fontId="63" fillId="0" borderId="1" xfId="0" applyFont="1" applyFill="1" applyBorder="1" applyAlignment="1" applyProtection="1">
      <alignment horizontal="center" vertical="center"/>
      <protection locked="0"/>
    </xf>
    <xf numFmtId="0" fontId="63" fillId="0" borderId="1" xfId="0" applyFont="1" applyFill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right" vertical="center"/>
      <protection locked="0"/>
    </xf>
    <xf numFmtId="0" fontId="63" fillId="0" borderId="1" xfId="0" applyFont="1" applyFill="1" applyBorder="1" applyAlignment="1" applyProtection="1">
      <alignment horizontal="center" vertical="center"/>
      <protection locked="0"/>
    </xf>
    <xf numFmtId="0" fontId="63" fillId="0" borderId="1" xfId="0" applyFont="1" applyFill="1" applyBorder="1" applyAlignment="1" applyProtection="1">
      <alignment horizontal="center" vertical="center"/>
      <protection locked="0"/>
    </xf>
    <xf numFmtId="0" fontId="68" fillId="0" borderId="1" xfId="0" applyFont="1" applyFill="1" applyBorder="1" applyAlignment="1">
      <alignment horizontal="right" vertical="center"/>
    </xf>
    <xf numFmtId="0" fontId="17" fillId="0" borderId="0" xfId="0" applyFont="1" applyAlignment="1" applyProtection="1">
      <alignment vertical="center"/>
      <protection locked="0"/>
    </xf>
    <xf numFmtId="0" fontId="38" fillId="10" borderId="1" xfId="0" applyFont="1" applyFill="1" applyBorder="1" applyAlignment="1">
      <alignment horizontal="center" vertical="center"/>
    </xf>
    <xf numFmtId="0" fontId="38" fillId="10" borderId="7" xfId="0" applyFont="1" applyFill="1" applyBorder="1" applyAlignment="1">
      <alignment horizontal="center" vertical="center"/>
    </xf>
    <xf numFmtId="1" fontId="9" fillId="0" borderId="1" xfId="0" applyNumberFormat="1" applyFont="1" applyFill="1" applyBorder="1" applyProtection="1">
      <alignment vertical="center"/>
    </xf>
    <xf numFmtId="0" fontId="9" fillId="0" borderId="1" xfId="0" applyFont="1" applyFill="1" applyBorder="1" applyProtection="1">
      <alignment vertical="center"/>
    </xf>
    <xf numFmtId="0" fontId="22" fillId="5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8" fillId="5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  <protection locked="0"/>
    </xf>
    <xf numFmtId="0" fontId="0" fillId="7" borderId="1" xfId="0" applyFont="1" applyFill="1" applyBorder="1" applyAlignment="1">
      <alignment horizontal="center" vertical="center"/>
    </xf>
    <xf numFmtId="0" fontId="63" fillId="10" borderId="1" xfId="0" applyFont="1" applyFill="1" applyBorder="1" applyAlignment="1" applyProtection="1">
      <alignment horizontal="center" vertical="center"/>
      <protection locked="0"/>
    </xf>
    <xf numFmtId="0" fontId="21" fillId="0" borderId="0" xfId="0" applyFont="1" applyProtection="1">
      <alignment vertical="center"/>
      <protection locked="0"/>
    </xf>
    <xf numFmtId="0" fontId="28" fillId="0" borderId="0" xfId="0" applyFont="1" applyProtection="1">
      <alignment vertical="center"/>
      <protection locked="0"/>
    </xf>
    <xf numFmtId="0" fontId="7" fillId="0" borderId="0" xfId="0" applyFont="1" applyAlignment="1"/>
    <xf numFmtId="0" fontId="28" fillId="0" borderId="0" xfId="0" applyFont="1" applyProtection="1">
      <alignment vertical="center"/>
    </xf>
    <xf numFmtId="0" fontId="30" fillId="0" borderId="1" xfId="0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center" vertical="center"/>
    </xf>
    <xf numFmtId="0" fontId="56" fillId="0" borderId="0" xfId="0" applyFont="1" applyFill="1" applyAlignment="1" applyProtection="1">
      <alignment vertical="center"/>
      <protection locked="0"/>
    </xf>
    <xf numFmtId="0" fontId="57" fillId="0" borderId="3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/>
    <xf numFmtId="0" fontId="37" fillId="0" borderId="1" xfId="0" applyFont="1" applyBorder="1" applyAlignment="1" applyProtection="1">
      <alignment horizontal="center" vertical="center"/>
    </xf>
    <xf numFmtId="0" fontId="0" fillId="0" borderId="1" xfId="0" applyBorder="1" applyProtection="1">
      <alignment vertical="center"/>
    </xf>
    <xf numFmtId="0" fontId="0" fillId="0" borderId="0" xfId="0" applyProtection="1">
      <alignment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/>
    </xf>
    <xf numFmtId="0" fontId="10" fillId="0" borderId="16" xfId="0" applyFont="1" applyFill="1" applyBorder="1" applyAlignment="1" applyProtection="1">
      <alignment horizontal="center"/>
    </xf>
    <xf numFmtId="1" fontId="10" fillId="0" borderId="1" xfId="0" applyNumberFormat="1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/>
    </xf>
    <xf numFmtId="0" fontId="22" fillId="5" borderId="1" xfId="0" applyFont="1" applyFill="1" applyBorder="1" applyAlignment="1" applyProtection="1">
      <alignment horizontal="center" vertical="center"/>
    </xf>
    <xf numFmtId="0" fontId="22" fillId="5" borderId="7" xfId="0" applyFont="1" applyFill="1" applyBorder="1" applyAlignment="1" applyProtection="1">
      <alignment horizontal="center" vertical="center"/>
    </xf>
    <xf numFmtId="0" fontId="40" fillId="5" borderId="1" xfId="0" applyFont="1" applyFill="1" applyBorder="1" applyAlignment="1" applyProtection="1">
      <alignment horizontal="center" vertical="center"/>
    </xf>
    <xf numFmtId="0" fontId="28" fillId="5" borderId="1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center" vertical="center"/>
    </xf>
    <xf numFmtId="0" fontId="10" fillId="0" borderId="19" xfId="0" applyFont="1" applyFill="1" applyBorder="1" applyAlignment="1" applyProtection="1"/>
    <xf numFmtId="0" fontId="10" fillId="0" borderId="19" xfId="0" applyFont="1" applyFill="1" applyBorder="1" applyAlignment="1" applyProtection="1">
      <alignment horizontal="center"/>
    </xf>
    <xf numFmtId="0" fontId="10" fillId="0" borderId="0" xfId="0" applyFont="1" applyFill="1" applyAlignment="1" applyProtection="1"/>
    <xf numFmtId="0" fontId="10" fillId="0" borderId="1" xfId="0" applyFont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/>
    </xf>
    <xf numFmtId="0" fontId="10" fillId="0" borderId="6" xfId="0" applyFont="1" applyBorder="1" applyAlignment="1" applyProtection="1">
      <alignment horizontal="left"/>
    </xf>
    <xf numFmtId="0" fontId="10" fillId="5" borderId="12" xfId="0" applyFont="1" applyFill="1" applyBorder="1" applyAlignment="1" applyProtection="1"/>
    <xf numFmtId="0" fontId="10" fillId="0" borderId="34" xfId="0" applyFont="1" applyFill="1" applyBorder="1" applyAlignment="1" applyProtection="1">
      <alignment horizontal="left"/>
    </xf>
    <xf numFmtId="0" fontId="10" fillId="0" borderId="1" xfId="0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left"/>
    </xf>
    <xf numFmtId="0" fontId="10" fillId="0" borderId="12" xfId="0" applyFont="1" applyFill="1" applyBorder="1" applyAlignment="1" applyProtection="1">
      <alignment horizontal="center"/>
    </xf>
    <xf numFmtId="0" fontId="10" fillId="0" borderId="34" xfId="0" applyFont="1" applyFill="1" applyBorder="1" applyAlignment="1" applyProtection="1"/>
    <xf numFmtId="0" fontId="10" fillId="0" borderId="1" xfId="0" applyFont="1" applyFill="1" applyBorder="1" applyAlignment="1" applyProtection="1">
      <alignment horizontal="center" vertical="center"/>
    </xf>
    <xf numFmtId="0" fontId="10" fillId="5" borderId="19" xfId="0" applyFont="1" applyFill="1" applyBorder="1" applyAlignment="1" applyProtection="1"/>
    <xf numFmtId="0" fontId="10" fillId="0" borderId="0" xfId="0" applyFont="1" applyFill="1" applyAlignment="1" applyProtection="1">
      <alignment horizontal="center"/>
    </xf>
    <xf numFmtId="0" fontId="10" fillId="0" borderId="17" xfId="0" applyFont="1" applyFill="1" applyBorder="1" applyAlignment="1" applyProtection="1">
      <alignment horizontal="left"/>
    </xf>
    <xf numFmtId="0" fontId="10" fillId="0" borderId="0" xfId="0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left" vertical="center"/>
    </xf>
    <xf numFmtId="0" fontId="10" fillId="5" borderId="1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10" fillId="0" borderId="1" xfId="0" applyFont="1" applyFill="1" applyBorder="1" applyAlignment="1" applyProtection="1">
      <alignment horizontal="left" vertical="center" wrapText="1"/>
    </xf>
    <xf numFmtId="0" fontId="37" fillId="0" borderId="1" xfId="0" applyFont="1" applyFill="1" applyBorder="1" applyAlignment="1" applyProtection="1">
      <alignment horizontal="center" vertical="center"/>
    </xf>
    <xf numFmtId="0" fontId="51" fillId="0" borderId="0" xfId="0" applyFont="1" applyAlignment="1" applyProtection="1">
      <alignment horizontal="left" vertical="center"/>
    </xf>
    <xf numFmtId="0" fontId="9" fillId="0" borderId="0" xfId="0" applyFont="1" applyAlignment="1" applyProtection="1"/>
    <xf numFmtId="0" fontId="51" fillId="0" borderId="1" xfId="0" applyFont="1" applyBorder="1" applyAlignment="1" applyProtection="1">
      <alignment vertical="center" wrapText="1"/>
    </xf>
    <xf numFmtId="0" fontId="10" fillId="0" borderId="1" xfId="0" applyFont="1" applyBorder="1" applyAlignment="1" applyProtection="1">
      <alignment horizontal="right" vertical="center" wrapText="1"/>
    </xf>
    <xf numFmtId="1" fontId="10" fillId="0" borderId="1" xfId="0" applyNumberFormat="1" applyFont="1" applyBorder="1" applyAlignment="1" applyProtection="1">
      <alignment horizontal="right" vertical="center" wrapText="1"/>
    </xf>
    <xf numFmtId="0" fontId="18" fillId="5" borderId="1" xfId="0" applyFont="1" applyFill="1" applyBorder="1" applyAlignment="1" applyProtection="1">
      <alignment vertical="center" wrapText="1"/>
    </xf>
    <xf numFmtId="0" fontId="10" fillId="5" borderId="1" xfId="0" applyFont="1" applyFill="1" applyBorder="1" applyAlignment="1" applyProtection="1">
      <alignment horizontal="right" vertical="center" wrapText="1"/>
    </xf>
    <xf numFmtId="0" fontId="10" fillId="0" borderId="1" xfId="0" applyFont="1" applyBorder="1" applyAlignment="1" applyProtection="1">
      <alignment horizontal="left" vertical="center"/>
    </xf>
    <xf numFmtId="0" fontId="10" fillId="0" borderId="1" xfId="0" applyFont="1" applyBorder="1" applyAlignment="1" applyProtection="1">
      <alignment horizontal="left" vertical="center" wrapText="1"/>
    </xf>
    <xf numFmtId="0" fontId="21" fillId="0" borderId="0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horizontal="center" vertical="top"/>
    </xf>
    <xf numFmtId="0" fontId="21" fillId="0" borderId="1" xfId="0" applyFont="1" applyBorder="1" applyAlignment="1" applyProtection="1">
      <alignment vertical="top"/>
    </xf>
    <xf numFmtId="0" fontId="21" fillId="0" borderId="1" xfId="0" applyFont="1" applyFill="1" applyBorder="1" applyAlignment="1" applyProtection="1">
      <alignment vertical="top"/>
    </xf>
    <xf numFmtId="1" fontId="21" fillId="0" borderId="0" xfId="0" applyNumberFormat="1" applyFont="1" applyAlignment="1" applyProtection="1"/>
    <xf numFmtId="0" fontId="21" fillId="0" borderId="1" xfId="0" applyFont="1" applyFill="1" applyBorder="1" applyAlignment="1" applyProtection="1">
      <alignment horizontal="center" vertical="top"/>
    </xf>
    <xf numFmtId="0" fontId="21" fillId="0" borderId="0" xfId="0" applyFont="1" applyFill="1" applyAlignment="1" applyProtection="1"/>
    <xf numFmtId="1" fontId="21" fillId="0" borderId="0" xfId="0" applyNumberFormat="1" applyFont="1" applyFill="1" applyAlignment="1" applyProtection="1"/>
    <xf numFmtId="0" fontId="21" fillId="0" borderId="1" xfId="0" applyFont="1" applyBorder="1" applyAlignment="1" applyProtection="1">
      <alignment vertical="top" wrapText="1"/>
    </xf>
    <xf numFmtId="0" fontId="22" fillId="0" borderId="0" xfId="0" applyFont="1" applyAlignment="1" applyProtection="1">
      <alignment vertical="center"/>
    </xf>
    <xf numFmtId="0" fontId="22" fillId="5" borderId="1" xfId="0" applyFont="1" applyFill="1" applyBorder="1" applyAlignment="1" applyProtection="1"/>
    <xf numFmtId="0" fontId="22" fillId="0" borderId="0" xfId="0" applyFont="1" applyAlignment="1" applyProtection="1"/>
    <xf numFmtId="0" fontId="21" fillId="5" borderId="7" xfId="0" applyFont="1" applyFill="1" applyBorder="1" applyAlignment="1" applyProtection="1">
      <alignment horizontal="center" vertical="center"/>
    </xf>
    <xf numFmtId="0" fontId="8" fillId="0" borderId="6" xfId="0" applyFont="1" applyFill="1" applyBorder="1">
      <alignment vertical="center"/>
    </xf>
    <xf numFmtId="0" fontId="26" fillId="0" borderId="0" xfId="0" applyFont="1" applyAlignment="1" applyProtection="1"/>
    <xf numFmtId="0" fontId="38" fillId="0" borderId="0" xfId="0" applyFont="1" applyProtection="1">
      <alignment vertical="center"/>
    </xf>
    <xf numFmtId="0" fontId="38" fillId="0" borderId="0" xfId="0" applyFont="1" applyAlignment="1" applyProtection="1">
      <alignment horizontal="center" vertical="center"/>
    </xf>
    <xf numFmtId="0" fontId="3" fillId="0" borderId="1" xfId="0" applyFont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right"/>
    </xf>
    <xf numFmtId="0" fontId="23" fillId="8" borderId="0" xfId="0" applyFont="1" applyFill="1" applyAlignment="1" applyProtection="1"/>
    <xf numFmtId="0" fontId="26" fillId="8" borderId="0" xfId="0" applyFont="1" applyFill="1" applyAlignment="1" applyProtection="1"/>
    <xf numFmtId="0" fontId="37" fillId="8" borderId="1" xfId="0" applyFont="1" applyFill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horizontal="left"/>
    </xf>
    <xf numFmtId="0" fontId="0" fillId="8" borderId="1" xfId="0" applyFill="1" applyBorder="1" applyProtection="1">
      <alignment vertical="center"/>
    </xf>
    <xf numFmtId="0" fontId="3" fillId="8" borderId="1" xfId="0" applyFont="1" applyFill="1" applyBorder="1" applyAlignment="1" applyProtection="1">
      <alignment horizontal="right"/>
    </xf>
    <xf numFmtId="0" fontId="23" fillId="0" borderId="0" xfId="0" applyFont="1" applyFill="1" applyAlignment="1" applyProtection="1"/>
    <xf numFmtId="0" fontId="28" fillId="0" borderId="0" xfId="0" applyFont="1" applyAlignment="1" applyProtection="1"/>
    <xf numFmtId="0" fontId="60" fillId="0" borderId="3" xfId="0" applyFont="1" applyFill="1" applyBorder="1" applyAlignment="1" applyProtection="1">
      <alignment horizontal="left"/>
    </xf>
    <xf numFmtId="0" fontId="22" fillId="5" borderId="1" xfId="0" applyFont="1" applyFill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/>
      <protection locked="0"/>
    </xf>
    <xf numFmtId="1" fontId="21" fillId="5" borderId="1" xfId="0" applyNumberFormat="1" applyFont="1" applyFill="1" applyBorder="1" applyAlignment="1" applyProtection="1">
      <alignment vertical="center"/>
      <protection locked="0"/>
    </xf>
    <xf numFmtId="1" fontId="57" fillId="0" borderId="1" xfId="0" applyNumberFormat="1" applyFont="1" applyFill="1" applyBorder="1" applyAlignment="1" applyProtection="1">
      <alignment vertical="center"/>
    </xf>
    <xf numFmtId="1" fontId="57" fillId="0" borderId="10" xfId="0" applyNumberFormat="1" applyFont="1" applyFill="1" applyBorder="1" applyAlignment="1" applyProtection="1">
      <alignment vertical="center"/>
    </xf>
    <xf numFmtId="0" fontId="55" fillId="0" borderId="1" xfId="0" applyFont="1" applyFill="1" applyBorder="1">
      <alignment vertical="center"/>
    </xf>
    <xf numFmtId="0" fontId="55" fillId="5" borderId="5" xfId="0" applyFont="1" applyFill="1" applyBorder="1">
      <alignment vertical="center"/>
    </xf>
    <xf numFmtId="167" fontId="16" fillId="0" borderId="1" xfId="0" applyNumberFormat="1" applyFont="1" applyBorder="1" applyAlignment="1"/>
    <xf numFmtId="0" fontId="8" fillId="5" borderId="1" xfId="0" applyFont="1" applyFill="1" applyBorder="1" applyAlignment="1"/>
    <xf numFmtId="167" fontId="27" fillId="0" borderId="1" xfId="0" applyNumberFormat="1" applyFont="1" applyBorder="1" applyAlignment="1" applyProtection="1">
      <alignment vertical="center"/>
    </xf>
    <xf numFmtId="167" fontId="27" fillId="0" borderId="10" xfId="0" applyNumberFormat="1" applyFont="1" applyBorder="1" applyAlignment="1" applyProtection="1">
      <alignment vertical="center"/>
    </xf>
    <xf numFmtId="167" fontId="32" fillId="5" borderId="1" xfId="0" applyNumberFormat="1" applyFont="1" applyFill="1" applyBorder="1" applyAlignment="1" applyProtection="1">
      <alignment horizontal="right" vertical="center"/>
    </xf>
    <xf numFmtId="0" fontId="5" fillId="5" borderId="12" xfId="0" applyFont="1" applyFill="1" applyBorder="1" applyAlignment="1"/>
    <xf numFmtId="0" fontId="5" fillId="5" borderId="1" xfId="0" applyFont="1" applyFill="1" applyBorder="1" applyAlignment="1">
      <alignment horizontal="left" wrapText="1"/>
    </xf>
    <xf numFmtId="0" fontId="10" fillId="0" borderId="6" xfId="0" applyFont="1" applyFill="1" applyBorder="1" applyAlignment="1" applyProtection="1">
      <alignment horizontal="left"/>
      <protection locked="0"/>
    </xf>
    <xf numFmtId="0" fontId="10" fillId="0" borderId="12" xfId="0" applyFont="1" applyFill="1" applyBorder="1" applyAlignment="1" applyProtection="1">
      <protection locked="0"/>
    </xf>
    <xf numFmtId="0" fontId="10" fillId="0" borderId="19" xfId="0" applyFont="1" applyFill="1" applyBorder="1" applyAlignment="1" applyProtection="1">
      <protection locked="0"/>
    </xf>
    <xf numFmtId="0" fontId="18" fillId="0" borderId="12" xfId="0" applyFont="1" applyFill="1" applyBorder="1" applyAlignment="1" applyProtection="1">
      <alignment horizontal="center" wrapText="1"/>
      <protection locked="0"/>
    </xf>
    <xf numFmtId="0" fontId="10" fillId="0" borderId="16" xfId="0" applyFont="1" applyFill="1" applyBorder="1" applyAlignment="1" applyProtection="1">
      <alignment horizontal="left"/>
    </xf>
    <xf numFmtId="1" fontId="10" fillId="0" borderId="1" xfId="0" applyNumberFormat="1" applyFont="1" applyFill="1" applyBorder="1" applyAlignment="1" applyProtection="1">
      <alignment horizontal="right"/>
      <protection locked="0"/>
    </xf>
    <xf numFmtId="1" fontId="10" fillId="5" borderId="1" xfId="0" applyNumberFormat="1" applyFont="1" applyFill="1" applyBorder="1" applyAlignment="1" applyProtection="1">
      <alignment horizontal="right"/>
      <protection locked="0"/>
    </xf>
    <xf numFmtId="1" fontId="10" fillId="0" borderId="1" xfId="0" applyNumberFormat="1" applyFont="1" applyFill="1" applyBorder="1" applyAlignment="1" applyProtection="1">
      <alignment horizontal="left"/>
      <protection locked="0"/>
    </xf>
    <xf numFmtId="1" fontId="10" fillId="0" borderId="6" xfId="0" applyNumberFormat="1" applyFont="1" applyFill="1" applyBorder="1" applyAlignment="1" applyProtection="1">
      <alignment horizontal="left"/>
      <protection locked="0"/>
    </xf>
    <xf numFmtId="1" fontId="10" fillId="0" borderId="12" xfId="0" applyNumberFormat="1" applyFont="1" applyFill="1" applyBorder="1" applyAlignment="1">
      <alignment horizontal="left"/>
    </xf>
    <xf numFmtId="1" fontId="10" fillId="0" borderId="12" xfId="0" applyNumberFormat="1" applyFont="1" applyFill="1" applyBorder="1" applyAlignment="1" applyProtection="1">
      <protection locked="0"/>
    </xf>
    <xf numFmtId="1" fontId="10" fillId="0" borderId="12" xfId="0" applyNumberFormat="1" applyFont="1" applyFill="1" applyBorder="1" applyAlignment="1" applyProtection="1">
      <alignment horizontal="left"/>
      <protection locked="0"/>
    </xf>
    <xf numFmtId="1" fontId="10" fillId="0" borderId="19" xfId="0" applyNumberFormat="1" applyFont="1" applyFill="1" applyBorder="1" applyAlignment="1" applyProtection="1">
      <protection locked="0"/>
    </xf>
    <xf numFmtId="1" fontId="18" fillId="0" borderId="12" xfId="0" applyNumberFormat="1" applyFont="1" applyFill="1" applyBorder="1" applyAlignment="1" applyProtection="1">
      <alignment horizontal="center" wrapText="1"/>
      <protection locked="0"/>
    </xf>
    <xf numFmtId="0" fontId="10" fillId="5" borderId="10" xfId="0" applyFont="1" applyFill="1" applyBorder="1" applyAlignment="1" applyProtection="1">
      <alignment horizontal="center"/>
    </xf>
    <xf numFmtId="1" fontId="10" fillId="0" borderId="10" xfId="0" applyNumberFormat="1" applyFont="1" applyFill="1" applyBorder="1" applyAlignment="1" applyProtection="1">
      <alignment horizontal="right"/>
      <protection locked="0"/>
    </xf>
    <xf numFmtId="0" fontId="10" fillId="0" borderId="11" xfId="0" applyFont="1" applyFill="1" applyBorder="1" applyAlignment="1" applyProtection="1">
      <alignment horizontal="center" wrapText="1"/>
    </xf>
    <xf numFmtId="1" fontId="10" fillId="0" borderId="11" xfId="0" applyNumberFormat="1" applyFont="1" applyFill="1" applyBorder="1" applyAlignment="1" applyProtection="1">
      <alignment horizontal="right"/>
      <protection locked="0"/>
    </xf>
    <xf numFmtId="1" fontId="10" fillId="0" borderId="19" xfId="0" applyNumberFormat="1" applyFont="1" applyFill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vertical="center" wrapText="1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 wrapText="1"/>
    </xf>
    <xf numFmtId="0" fontId="21" fillId="0" borderId="10" xfId="0" applyFont="1" applyFill="1" applyBorder="1" applyAlignment="1" applyProtection="1">
      <alignment horizontal="center" vertical="center"/>
    </xf>
    <xf numFmtId="1" fontId="22" fillId="5" borderId="1" xfId="0" applyNumberFormat="1" applyFont="1" applyFill="1" applyBorder="1" applyAlignment="1" applyProtection="1">
      <alignment horizontal="center" vertical="center"/>
    </xf>
    <xf numFmtId="2" fontId="22" fillId="0" borderId="7" xfId="0" applyNumberFormat="1" applyFont="1" applyBorder="1" applyAlignment="1" applyProtection="1">
      <alignment horizontal="center" vertical="center"/>
    </xf>
    <xf numFmtId="2" fontId="22" fillId="5" borderId="7" xfId="0" applyNumberFormat="1" applyFont="1" applyFill="1" applyBorder="1" applyAlignment="1" applyProtection="1">
      <alignment horizontal="center" vertical="center"/>
    </xf>
    <xf numFmtId="2" fontId="22" fillId="5" borderId="5" xfId="0" applyNumberFormat="1" applyFont="1" applyFill="1" applyBorder="1" applyAlignment="1" applyProtection="1">
      <alignment horizontal="left" vertical="center" indent="2"/>
      <protection locked="0"/>
    </xf>
    <xf numFmtId="0" fontId="22" fillId="0" borderId="3" xfId="0" applyFont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5" borderId="3" xfId="0" applyFont="1" applyFill="1" applyBorder="1" applyAlignment="1" applyProtection="1">
      <alignment horizontal="center" vertical="center"/>
    </xf>
    <xf numFmtId="0" fontId="22" fillId="5" borderId="4" xfId="0" applyFont="1" applyFill="1" applyBorder="1" applyAlignment="1" applyProtection="1">
      <alignment horizontal="center" vertical="center"/>
    </xf>
    <xf numFmtId="0" fontId="21" fillId="5" borderId="5" xfId="0" applyFont="1" applyFill="1" applyBorder="1" applyAlignment="1" applyProtection="1">
      <alignment horizontal="left" vertical="center" indent="2"/>
      <protection locked="0"/>
    </xf>
    <xf numFmtId="0" fontId="21" fillId="5" borderId="8" xfId="0" applyFont="1" applyFill="1" applyBorder="1" applyAlignment="1" applyProtection="1">
      <alignment horizontal="left" vertical="center" indent="2"/>
      <protection locked="0"/>
    </xf>
    <xf numFmtId="2" fontId="21" fillId="5" borderId="5" xfId="0" applyNumberFormat="1" applyFont="1" applyFill="1" applyBorder="1" applyAlignment="1" applyProtection="1">
      <alignment horizontal="left" vertical="center" indent="2"/>
      <protection locked="0"/>
    </xf>
    <xf numFmtId="0" fontId="22" fillId="5" borderId="8" xfId="0" applyFont="1" applyFill="1" applyBorder="1" applyAlignment="1" applyProtection="1">
      <alignment horizontal="left" vertical="center" indent="2"/>
      <protection locked="0"/>
    </xf>
    <xf numFmtId="164" fontId="49" fillId="5" borderId="1" xfId="0" applyNumberFormat="1" applyFont="1" applyFill="1" applyBorder="1" applyAlignment="1" applyProtection="1">
      <alignment vertical="center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2" fontId="22" fillId="5" borderId="5" xfId="0" applyNumberFormat="1" applyFont="1" applyFill="1" applyBorder="1" applyAlignment="1" applyProtection="1">
      <alignment horizontal="center" vertical="center"/>
    </xf>
    <xf numFmtId="2" fontId="22" fillId="5" borderId="5" xfId="0" applyNumberFormat="1" applyFont="1" applyFill="1" applyBorder="1" applyAlignment="1" applyProtection="1">
      <alignment horizontal="center" vertical="center"/>
      <protection locked="0"/>
    </xf>
    <xf numFmtId="0" fontId="40" fillId="5" borderId="1" xfId="0" applyFont="1" applyFill="1" applyBorder="1" applyAlignment="1" applyProtection="1">
      <alignment horizontal="center" vertical="center"/>
    </xf>
    <xf numFmtId="0" fontId="24" fillId="0" borderId="1" xfId="5" applyNumberFormat="1" applyFont="1" applyBorder="1" applyAlignment="1" applyProtection="1">
      <alignment horizontal="right"/>
    </xf>
    <xf numFmtId="0" fontId="20" fillId="5" borderId="37" xfId="5" applyNumberFormat="1" applyFont="1" applyFill="1" applyBorder="1" applyAlignment="1" applyProtection="1">
      <alignment horizontal="right"/>
    </xf>
    <xf numFmtId="0" fontId="20" fillId="5" borderId="38" xfId="5" applyNumberFormat="1" applyFont="1" applyFill="1" applyBorder="1" applyAlignment="1" applyProtection="1">
      <alignment horizontal="right"/>
    </xf>
    <xf numFmtId="0" fontId="20" fillId="5" borderId="37" xfId="0" applyNumberFormat="1" applyFont="1" applyFill="1" applyBorder="1" applyAlignment="1" applyProtection="1">
      <alignment horizontal="right"/>
    </xf>
    <xf numFmtId="0" fontId="20" fillId="5" borderId="38" xfId="0" applyNumberFormat="1" applyFont="1" applyFill="1" applyBorder="1" applyAlignment="1" applyProtection="1">
      <alignment horizontal="right"/>
    </xf>
    <xf numFmtId="0" fontId="20" fillId="5" borderId="37" xfId="0" applyNumberFormat="1" applyFont="1" applyFill="1" applyBorder="1" applyAlignment="1" applyProtection="1">
      <alignment horizontal="right"/>
      <protection locked="0"/>
    </xf>
    <xf numFmtId="0" fontId="20" fillId="5" borderId="37" xfId="0" applyNumberFormat="1" applyFont="1" applyFill="1" applyBorder="1" applyAlignment="1" applyProtection="1">
      <alignment horizontal="right" vertical="center"/>
      <protection locked="0"/>
    </xf>
    <xf numFmtId="0" fontId="20" fillId="5" borderId="38" xfId="0" applyNumberFormat="1" applyFont="1" applyFill="1" applyBorder="1" applyAlignment="1" applyProtection="1">
      <alignment horizontal="right" vertical="center"/>
      <protection locked="0"/>
    </xf>
    <xf numFmtId="0" fontId="72" fillId="0" borderId="1" xfId="0" applyFont="1" applyBorder="1" applyAlignment="1" applyProtection="1">
      <alignment horizontal="center" vertical="center"/>
      <protection locked="0"/>
    </xf>
    <xf numFmtId="0" fontId="60" fillId="0" borderId="3" xfId="0" applyFont="1" applyBorder="1" applyAlignment="1" applyProtection="1">
      <alignment horizontal="center" vertical="center"/>
    </xf>
    <xf numFmtId="0" fontId="60" fillId="0" borderId="3" xfId="0" applyFont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/>
    </xf>
    <xf numFmtId="0" fontId="40" fillId="5" borderId="5" xfId="0" applyFont="1" applyFill="1" applyBorder="1" applyAlignment="1" applyProtection="1">
      <alignment horizontal="center" vertical="center"/>
    </xf>
    <xf numFmtId="0" fontId="22" fillId="5" borderId="4" xfId="0" applyFont="1" applyFill="1" applyBorder="1" applyAlignment="1" applyProtection="1">
      <alignment horizontal="center"/>
    </xf>
    <xf numFmtId="0" fontId="3" fillId="0" borderId="0" xfId="0" applyFont="1" applyFill="1" applyAlignment="1" applyProtection="1"/>
    <xf numFmtId="0" fontId="15" fillId="5" borderId="37" xfId="0" applyFont="1" applyFill="1" applyBorder="1" applyAlignment="1" applyProtection="1">
      <alignment horizontal="right"/>
    </xf>
    <xf numFmtId="1" fontId="15" fillId="5" borderId="37" xfId="0" applyNumberFormat="1" applyFont="1" applyFill="1" applyBorder="1" applyAlignment="1" applyProtection="1">
      <alignment horizontal="right"/>
    </xf>
    <xf numFmtId="0" fontId="15" fillId="5" borderId="38" xfId="0" applyFont="1" applyFill="1" applyBorder="1" applyAlignment="1" applyProtection="1">
      <alignment horizontal="right"/>
    </xf>
    <xf numFmtId="0" fontId="22" fillId="5" borderId="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  <protection locked="0"/>
    </xf>
    <xf numFmtId="0" fontId="24" fillId="0" borderId="7" xfId="5" applyNumberFormat="1" applyFont="1" applyBorder="1" applyAlignment="1" applyProtection="1">
      <alignment horizontal="right"/>
    </xf>
    <xf numFmtId="0" fontId="56" fillId="0" borderId="1" xfId="0" applyFont="1" applyBorder="1" applyAlignment="1" applyProtection="1">
      <alignment horizontal="center" vertical="center"/>
      <protection locked="0"/>
    </xf>
    <xf numFmtId="0" fontId="56" fillId="0" borderId="1" xfId="0" applyFont="1" applyBorder="1" applyProtection="1">
      <alignment vertical="center"/>
    </xf>
    <xf numFmtId="0" fontId="56" fillId="5" borderId="1" xfId="0" applyFont="1" applyFill="1" applyBorder="1" applyAlignment="1" applyProtection="1">
      <alignment horizontal="center" vertical="center"/>
      <protection locked="0"/>
    </xf>
    <xf numFmtId="0" fontId="56" fillId="5" borderId="1" xfId="0" applyFont="1" applyFill="1" applyBorder="1" applyProtection="1">
      <alignment vertical="center"/>
    </xf>
    <xf numFmtId="0" fontId="66" fillId="0" borderId="3" xfId="0" applyFont="1" applyFill="1" applyBorder="1" applyAlignment="1">
      <alignment horizontal="center" vertical="center"/>
    </xf>
    <xf numFmtId="0" fontId="66" fillId="5" borderId="4" xfId="0" applyFont="1" applyFill="1" applyBorder="1" applyAlignment="1">
      <alignment horizontal="center" vertical="center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1" fontId="21" fillId="0" borderId="0" xfId="0" applyNumberFormat="1" applyFont="1" applyAlignment="1" applyProtection="1">
      <alignment vertical="center"/>
      <protection locked="0"/>
    </xf>
    <xf numFmtId="167" fontId="21" fillId="0" borderId="0" xfId="0" applyNumberFormat="1" applyFont="1" applyAlignment="1" applyProtection="1">
      <alignment vertical="center"/>
      <protection locked="0"/>
    </xf>
    <xf numFmtId="0" fontId="34" fillId="0" borderId="0" xfId="0" applyFont="1" applyBorder="1" applyAlignment="1" applyProtection="1">
      <alignment horizontal="center"/>
      <protection locked="0"/>
    </xf>
    <xf numFmtId="1" fontId="21" fillId="0" borderId="0" xfId="0" applyNumberFormat="1" applyFont="1" applyAlignment="1" applyProtection="1">
      <alignment horizontal="center" vertical="center"/>
      <protection locked="0"/>
    </xf>
    <xf numFmtId="0" fontId="21" fillId="7" borderId="0" xfId="0" applyFont="1" applyFill="1" applyAlignment="1" applyProtection="1"/>
    <xf numFmtId="0" fontId="33" fillId="7" borderId="0" xfId="0" applyFont="1" applyFill="1" applyAlignment="1" applyProtection="1"/>
    <xf numFmtId="0" fontId="21" fillId="7" borderId="0" xfId="0" applyFont="1" applyFill="1" applyBorder="1" applyAlignment="1" applyProtection="1"/>
    <xf numFmtId="0" fontId="30" fillId="7" borderId="0" xfId="0" applyFont="1" applyFill="1" applyAlignment="1" applyProtection="1"/>
    <xf numFmtId="0" fontId="21" fillId="7" borderId="0" xfId="0" applyFont="1" applyFill="1" applyBorder="1" applyAlignment="1" applyProtection="1">
      <alignment horizontal="center"/>
    </xf>
    <xf numFmtId="0" fontId="21" fillId="7" borderId="2" xfId="0" applyFont="1" applyFill="1" applyBorder="1" applyAlignment="1" applyProtection="1"/>
    <xf numFmtId="0" fontId="27" fillId="7" borderId="3" xfId="0" applyFont="1" applyFill="1" applyBorder="1" applyAlignment="1" applyProtection="1">
      <alignment horizontal="center" wrapText="1"/>
    </xf>
    <xf numFmtId="0" fontId="21" fillId="7" borderId="1" xfId="0" applyFont="1" applyFill="1" applyBorder="1" applyAlignment="1" applyProtection="1">
      <alignment horizontal="center"/>
    </xf>
    <xf numFmtId="0" fontId="21" fillId="7" borderId="3" xfId="0" applyFont="1" applyFill="1" applyBorder="1" applyAlignment="1" applyProtection="1">
      <alignment horizontal="center"/>
    </xf>
    <xf numFmtId="0" fontId="21" fillId="7" borderId="1" xfId="0" applyFont="1" applyFill="1" applyBorder="1" applyAlignment="1" applyProtection="1"/>
    <xf numFmtId="0" fontId="21" fillId="7" borderId="16" xfId="0" applyFont="1" applyFill="1" applyBorder="1" applyAlignment="1" applyProtection="1"/>
    <xf numFmtId="0" fontId="21" fillId="7" borderId="7" xfId="0" applyFont="1" applyFill="1" applyBorder="1" applyAlignment="1" applyProtection="1"/>
    <xf numFmtId="0" fontId="21" fillId="7" borderId="4" xfId="0" applyFont="1" applyFill="1" applyBorder="1" applyAlignment="1" applyProtection="1">
      <alignment horizontal="center"/>
    </xf>
    <xf numFmtId="1" fontId="21" fillId="7" borderId="5" xfId="0" applyNumberFormat="1" applyFont="1" applyFill="1" applyBorder="1" applyAlignment="1" applyProtection="1"/>
    <xf numFmtId="1" fontId="21" fillId="7" borderId="0" xfId="0" applyNumberFormat="1" applyFont="1" applyFill="1" applyBorder="1" applyAlignment="1" applyProtection="1"/>
    <xf numFmtId="0" fontId="23" fillId="7" borderId="0" xfId="0" applyFont="1" applyFill="1" applyAlignment="1" applyProtection="1"/>
    <xf numFmtId="0" fontId="23" fillId="7" borderId="0" xfId="0" applyFont="1" applyFill="1" applyBorder="1" applyAlignment="1" applyProtection="1"/>
    <xf numFmtId="0" fontId="21" fillId="7" borderId="26" xfId="0" applyFont="1" applyFill="1" applyBorder="1" applyAlignment="1" applyProtection="1"/>
    <xf numFmtId="167" fontId="21" fillId="7" borderId="0" xfId="0" applyNumberFormat="1" applyFont="1" applyFill="1" applyBorder="1" applyAlignment="1" applyProtection="1"/>
    <xf numFmtId="0" fontId="20" fillId="7" borderId="0" xfId="0" applyFont="1" applyFill="1" applyBorder="1" applyAlignment="1" applyProtection="1">
      <alignment horizontal="center" vertical="center"/>
    </xf>
    <xf numFmtId="0" fontId="24" fillId="7" borderId="0" xfId="0" applyFont="1" applyFill="1" applyAlignment="1" applyProtection="1">
      <alignment vertical="center"/>
    </xf>
    <xf numFmtId="0" fontId="20" fillId="7" borderId="0" xfId="0" applyFont="1" applyFill="1" applyBorder="1" applyAlignment="1" applyProtection="1">
      <alignment horizontal="center"/>
    </xf>
    <xf numFmtId="0" fontId="21" fillId="7" borderId="0" xfId="0" applyFont="1" applyFill="1" applyAlignment="1" applyProtection="1">
      <alignment vertical="center"/>
    </xf>
    <xf numFmtId="0" fontId="30" fillId="7" borderId="0" xfId="0" applyFont="1" applyFill="1" applyAlignment="1" applyProtection="1">
      <alignment horizontal="center" vertical="center"/>
    </xf>
    <xf numFmtId="0" fontId="49" fillId="7" borderId="1" xfId="0" applyFont="1" applyFill="1" applyBorder="1" applyAlignment="1" applyProtection="1"/>
    <xf numFmtId="0" fontId="20" fillId="7" borderId="1" xfId="0" applyFont="1" applyFill="1" applyBorder="1" applyAlignment="1" applyProtection="1">
      <alignment horizontal="center" vertical="center" wrapText="1"/>
    </xf>
    <xf numFmtId="0" fontId="49" fillId="7" borderId="1" xfId="0" applyFont="1" applyFill="1" applyBorder="1" applyAlignment="1" applyProtection="1">
      <alignment horizontal="center" vertical="center" wrapText="1"/>
    </xf>
    <xf numFmtId="0" fontId="60" fillId="7" borderId="1" xfId="0" applyFont="1" applyFill="1" applyBorder="1" applyAlignment="1" applyProtection="1">
      <alignment horizontal="center"/>
    </xf>
    <xf numFmtId="0" fontId="60" fillId="7" borderId="1" xfId="0" applyFont="1" applyFill="1" applyBorder="1" applyAlignment="1" applyProtection="1"/>
    <xf numFmtId="0" fontId="20" fillId="7" borderId="1" xfId="0" applyFont="1" applyFill="1" applyBorder="1" applyAlignment="1" applyProtection="1">
      <alignment horizontal="center" vertical="center"/>
    </xf>
    <xf numFmtId="0" fontId="21" fillId="7" borderId="1" xfId="0" applyFont="1" applyFill="1" applyBorder="1" applyAlignment="1" applyProtection="1">
      <alignment vertical="center"/>
    </xf>
    <xf numFmtId="0" fontId="21" fillId="7" borderId="16" xfId="0" applyFont="1" applyFill="1" applyBorder="1" applyAlignment="1" applyProtection="1">
      <alignment vertical="center"/>
    </xf>
    <xf numFmtId="0" fontId="21" fillId="7" borderId="7" xfId="0" applyFont="1" applyFill="1" applyBorder="1" applyAlignment="1" applyProtection="1">
      <alignment vertical="center"/>
    </xf>
    <xf numFmtId="0" fontId="24" fillId="7" borderId="0" xfId="0" applyFont="1" applyFill="1" applyBorder="1" applyAlignment="1" applyProtection="1">
      <alignment vertical="center"/>
    </xf>
    <xf numFmtId="0" fontId="30" fillId="7" borderId="0" xfId="0" applyFont="1" applyFill="1" applyAlignment="1" applyProtection="1">
      <alignment vertical="center"/>
    </xf>
    <xf numFmtId="0" fontId="49" fillId="7" borderId="1" xfId="0" applyFont="1" applyFill="1" applyBorder="1" applyAlignment="1" applyProtection="1">
      <alignment horizontal="center" vertical="center"/>
    </xf>
    <xf numFmtId="0" fontId="60" fillId="7" borderId="1" xfId="0" applyFont="1" applyFill="1" applyBorder="1" applyAlignment="1" applyProtection="1">
      <alignment vertical="center"/>
    </xf>
    <xf numFmtId="167" fontId="49" fillId="7" borderId="1" xfId="0" applyNumberFormat="1" applyFont="1" applyFill="1" applyBorder="1" applyAlignment="1" applyProtection="1">
      <alignment vertical="center"/>
    </xf>
    <xf numFmtId="0" fontId="22" fillId="7" borderId="1" xfId="0" applyFont="1" applyFill="1" applyBorder="1" applyAlignment="1" applyProtection="1">
      <alignment horizontal="center" vertical="center"/>
    </xf>
    <xf numFmtId="0" fontId="22" fillId="7" borderId="1" xfId="0" applyFont="1" applyFill="1" applyBorder="1" applyAlignment="1" applyProtection="1">
      <alignment vertical="center"/>
    </xf>
    <xf numFmtId="0" fontId="22" fillId="7" borderId="0" xfId="0" applyFont="1" applyFill="1" applyBorder="1" applyAlignment="1" applyProtection="1">
      <alignment vertical="center"/>
    </xf>
    <xf numFmtId="0" fontId="22" fillId="7" borderId="0" xfId="0" applyFont="1" applyFill="1" applyAlignment="1" applyProtection="1">
      <alignment vertical="center"/>
    </xf>
    <xf numFmtId="167" fontId="49" fillId="7" borderId="1" xfId="0" applyNumberFormat="1" applyFont="1" applyFill="1" applyBorder="1" applyAlignment="1" applyProtection="1"/>
    <xf numFmtId="0" fontId="85" fillId="7" borderId="1" xfId="0" applyFont="1" applyFill="1" applyBorder="1" applyAlignment="1" applyProtection="1"/>
    <xf numFmtId="0" fontId="22" fillId="7" borderId="0" xfId="0" applyFont="1" applyFill="1" applyAlignment="1" applyProtection="1"/>
    <xf numFmtId="0" fontId="30" fillId="7" borderId="0" xfId="0" applyFont="1" applyFill="1" applyBorder="1" applyAlignment="1" applyProtection="1"/>
    <xf numFmtId="0" fontId="27" fillId="7" borderId="0" xfId="0" applyFont="1" applyFill="1" applyAlignment="1" applyProtection="1"/>
    <xf numFmtId="0" fontId="21" fillId="7" borderId="0" xfId="0" applyFont="1" applyFill="1" applyAlignment="1" applyProtection="1">
      <alignment horizontal="center"/>
    </xf>
    <xf numFmtId="0" fontId="27" fillId="7" borderId="0" xfId="0" applyFont="1" applyFill="1" applyBorder="1" applyAlignment="1" applyProtection="1"/>
    <xf numFmtId="0" fontId="18" fillId="5" borderId="1" xfId="0" applyFont="1" applyFill="1" applyBorder="1" applyAlignment="1" applyProtection="1">
      <alignment horizontal="center" vertical="center" wrapText="1"/>
    </xf>
    <xf numFmtId="0" fontId="18" fillId="5" borderId="1" xfId="0" applyFont="1" applyFill="1" applyBorder="1" applyAlignment="1" applyProtection="1">
      <alignment horizontal="center" vertical="center"/>
    </xf>
    <xf numFmtId="0" fontId="22" fillId="5" borderId="1" xfId="0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0" fillId="0" borderId="19" xfId="0" applyFont="1" applyFill="1" applyBorder="1" applyAlignment="1" applyProtection="1">
      <alignment horizontal="left"/>
    </xf>
    <xf numFmtId="0" fontId="86" fillId="0" borderId="1" xfId="0" applyFont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 vertical="center"/>
    </xf>
    <xf numFmtId="0" fontId="27" fillId="0" borderId="1" xfId="0" applyFont="1" applyBorder="1" applyAlignment="1" applyProtection="1">
      <alignment horizontal="center" vertical="center"/>
    </xf>
    <xf numFmtId="0" fontId="9" fillId="0" borderId="1" xfId="0" applyFont="1" applyBorder="1" applyProtection="1">
      <alignment vertical="center"/>
    </xf>
    <xf numFmtId="0" fontId="10" fillId="0" borderId="10" xfId="0" applyFont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vertical="center" wrapText="1"/>
    </xf>
    <xf numFmtId="0" fontId="10" fillId="0" borderId="12" xfId="0" applyFont="1" applyFill="1" applyBorder="1" applyAlignment="1" applyProtection="1">
      <alignment vertical="center" wrapText="1"/>
    </xf>
    <xf numFmtId="0" fontId="10" fillId="7" borderId="1" xfId="0" applyFont="1" applyFill="1" applyBorder="1" applyAlignment="1" applyProtection="1">
      <alignment horizontal="center"/>
    </xf>
    <xf numFmtId="0" fontId="10" fillId="0" borderId="1" xfId="0" applyFont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right" vertical="center"/>
    </xf>
    <xf numFmtId="0" fontId="86" fillId="0" borderId="1" xfId="0" applyFont="1" applyBorder="1" applyAlignment="1">
      <alignment horizontal="center"/>
    </xf>
    <xf numFmtId="0" fontId="86" fillId="0" borderId="1" xfId="0" applyFont="1" applyBorder="1" applyAlignment="1"/>
    <xf numFmtId="1" fontId="10" fillId="7" borderId="0" xfId="0" applyNumberFormat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Border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1" fontId="9" fillId="0" borderId="1" xfId="0" applyNumberFormat="1" applyFont="1" applyFill="1" applyBorder="1" applyAlignment="1" applyProtection="1"/>
    <xf numFmtId="0" fontId="10" fillId="0" borderId="11" xfId="0" applyFont="1" applyFill="1" applyBorder="1" applyAlignment="1" applyProtection="1"/>
    <xf numFmtId="167" fontId="10" fillId="0" borderId="11" xfId="0" applyNumberFormat="1" applyFont="1" applyFill="1" applyBorder="1" applyAlignment="1" applyProtection="1"/>
    <xf numFmtId="1" fontId="10" fillId="0" borderId="11" xfId="0" applyNumberFormat="1" applyFont="1" applyFill="1" applyBorder="1" applyAlignment="1" applyProtection="1"/>
    <xf numFmtId="0" fontId="9" fillId="0" borderId="1" xfId="0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87" fillId="0" borderId="0" xfId="0" applyFont="1" applyBorder="1" applyProtection="1">
      <alignment vertical="center"/>
      <protection locked="0"/>
    </xf>
    <xf numFmtId="0" fontId="87" fillId="0" borderId="0" xfId="0" applyFont="1" applyProtection="1">
      <alignment vertical="center"/>
      <protection locked="0"/>
    </xf>
    <xf numFmtId="0" fontId="3" fillId="0" borderId="1" xfId="0" applyFont="1" applyBorder="1">
      <alignment vertical="center"/>
    </xf>
    <xf numFmtId="0" fontId="21" fillId="0" borderId="9" xfId="0" applyFont="1" applyBorder="1" applyAlignment="1" applyProtection="1">
      <protection locked="0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1" fontId="8" fillId="0" borderId="0" xfId="0" applyNumberFormat="1" applyFont="1" applyAlignment="1">
      <alignment vertical="center"/>
    </xf>
    <xf numFmtId="0" fontId="8" fillId="0" borderId="34" xfId="0" applyFont="1" applyFill="1" applyBorder="1" applyAlignment="1" applyProtection="1">
      <alignment vertical="center"/>
    </xf>
    <xf numFmtId="0" fontId="27" fillId="0" borderId="1" xfId="0" applyFont="1" applyBorder="1" applyAlignment="1" applyProtection="1"/>
    <xf numFmtId="0" fontId="10" fillId="0" borderId="1" xfId="0" applyFont="1" applyBorder="1" applyAlignment="1" applyProtection="1">
      <alignment horizontal="right" vertical="center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1" fontId="22" fillId="0" borderId="0" xfId="0" applyNumberFormat="1" applyFont="1" applyAlignment="1" applyProtection="1">
      <alignment vertical="center"/>
      <protection locked="0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167" fontId="23" fillId="5" borderId="1" xfId="0" applyNumberFormat="1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vertical="center"/>
    </xf>
    <xf numFmtId="2" fontId="23" fillId="5" borderId="1" xfId="0" applyNumberFormat="1" applyFont="1" applyFill="1" applyBorder="1" applyAlignment="1">
      <alignment vertical="center"/>
    </xf>
    <xf numFmtId="167" fontId="11" fillId="0" borderId="10" xfId="0" applyNumberFormat="1" applyFont="1" applyBorder="1" applyAlignment="1"/>
    <xf numFmtId="0" fontId="8" fillId="0" borderId="9" xfId="0" applyFont="1" applyBorder="1" applyAlignment="1">
      <alignment horizontal="center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1" fontId="57" fillId="5" borderId="38" xfId="0" applyNumberFormat="1" applyFont="1" applyFill="1" applyBorder="1" applyAlignment="1" applyProtection="1">
      <alignment vertical="center"/>
    </xf>
    <xf numFmtId="1" fontId="57" fillId="0" borderId="10" xfId="0" applyNumberFormat="1" applyFont="1" applyFill="1" applyBorder="1" applyAlignment="1" applyProtection="1">
      <alignment vertical="center"/>
      <protection locked="0"/>
    </xf>
    <xf numFmtId="1" fontId="57" fillId="0" borderId="7" xfId="0" applyNumberFormat="1" applyFont="1" applyFill="1" applyBorder="1" applyAlignment="1" applyProtection="1">
      <alignment vertical="center"/>
    </xf>
    <xf numFmtId="1" fontId="57" fillId="0" borderId="18" xfId="0" applyNumberFormat="1" applyFont="1" applyFill="1" applyBorder="1" applyAlignment="1" applyProtection="1">
      <alignment vertical="center"/>
    </xf>
    <xf numFmtId="1" fontId="57" fillId="5" borderId="37" xfId="0" applyNumberFormat="1" applyFont="1" applyFill="1" applyBorder="1" applyAlignment="1" applyProtection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167" fontId="82" fillId="7" borderId="1" xfId="0" applyNumberFormat="1" applyFont="1" applyFill="1" applyBorder="1" applyAlignment="1">
      <alignment horizontal="center"/>
    </xf>
    <xf numFmtId="0" fontId="82" fillId="7" borderId="0" xfId="0" applyFont="1" applyFill="1" applyAlignment="1"/>
    <xf numFmtId="0" fontId="10" fillId="0" borderId="0" xfId="0" applyFont="1" applyAlignment="1" applyProtection="1">
      <alignment horizontal="center"/>
      <protection locked="0"/>
    </xf>
    <xf numFmtId="0" fontId="10" fillId="0" borderId="10" xfId="0" applyFont="1" applyFill="1" applyBorder="1" applyAlignment="1" applyProtection="1">
      <alignment horizont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167" fontId="8" fillId="0" borderId="1" xfId="0" applyNumberFormat="1" applyFont="1" applyFill="1" applyBorder="1" applyAlignment="1"/>
    <xf numFmtId="2" fontId="27" fillId="5" borderId="1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21" fillId="0" borderId="1" xfId="0" applyFont="1" applyBorder="1">
      <alignment vertical="center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/>
    <xf numFmtId="0" fontId="17" fillId="5" borderId="1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7" fillId="5" borderId="1" xfId="0" applyFont="1" applyFill="1" applyBorder="1" applyAlignment="1">
      <alignment horizontal="center" vertical="center"/>
    </xf>
    <xf numFmtId="0" fontId="82" fillId="7" borderId="1" xfId="0" applyFont="1" applyFill="1" applyBorder="1" applyAlignment="1">
      <alignment horizontal="center"/>
    </xf>
    <xf numFmtId="167" fontId="20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/>
    <xf numFmtId="1" fontId="8" fillId="0" borderId="1" xfId="0" applyNumberFormat="1" applyFont="1" applyFill="1" applyBorder="1" applyAlignment="1"/>
    <xf numFmtId="1" fontId="23" fillId="5" borderId="1" xfId="0" applyNumberFormat="1" applyFont="1" applyFill="1" applyBorder="1" applyAlignment="1">
      <alignment horizontal="center" vertical="center"/>
    </xf>
    <xf numFmtId="167" fontId="27" fillId="7" borderId="1" xfId="0" applyNumberFormat="1" applyFont="1" applyFill="1" applyBorder="1" applyAlignment="1" applyProtection="1">
      <alignment vertical="center"/>
    </xf>
    <xf numFmtId="167" fontId="23" fillId="0" borderId="1" xfId="0" applyNumberFormat="1" applyFont="1" applyBorder="1" applyAlignment="1">
      <alignment vertical="center"/>
    </xf>
    <xf numFmtId="1" fontId="27" fillId="5" borderId="1" xfId="0" applyNumberFormat="1" applyFont="1" applyFill="1" applyBorder="1" applyAlignment="1">
      <alignment vertical="center"/>
    </xf>
    <xf numFmtId="1" fontId="23" fillId="5" borderId="1" xfId="0" applyNumberFormat="1" applyFont="1" applyFill="1" applyBorder="1" applyAlignment="1">
      <alignment vertical="center"/>
    </xf>
    <xf numFmtId="0" fontId="27" fillId="5" borderId="10" xfId="0" applyFont="1" applyFill="1" applyBorder="1" applyAlignment="1">
      <alignment vertical="center" wrapText="1"/>
    </xf>
    <xf numFmtId="0" fontId="21" fillId="5" borderId="16" xfId="0" applyFont="1" applyFill="1" applyBorder="1" applyAlignment="1">
      <alignment vertical="center"/>
    </xf>
    <xf numFmtId="0" fontId="21" fillId="5" borderId="12" xfId="0" applyFont="1" applyFill="1" applyBorder="1" applyAlignment="1">
      <alignment vertical="center"/>
    </xf>
    <xf numFmtId="0" fontId="22" fillId="5" borderId="16" xfId="0" applyFont="1" applyFill="1" applyBorder="1" applyAlignment="1">
      <alignment vertical="center"/>
    </xf>
    <xf numFmtId="0" fontId="22" fillId="5" borderId="12" xfId="0" applyFont="1" applyFill="1" applyBorder="1" applyAlignment="1">
      <alignment vertical="center"/>
    </xf>
    <xf numFmtId="0" fontId="27" fillId="5" borderId="11" xfId="0" applyFont="1" applyFill="1" applyBorder="1" applyAlignment="1">
      <alignment vertical="center" wrapText="1"/>
    </xf>
    <xf numFmtId="1" fontId="21" fillId="0" borderId="1" xfId="0" applyNumberFormat="1" applyFont="1" applyBorder="1" applyAlignment="1" applyProtection="1">
      <alignment horizontal="center" vertical="top"/>
      <protection locked="0"/>
    </xf>
    <xf numFmtId="1" fontId="21" fillId="0" borderId="1" xfId="0" applyNumberFormat="1" applyFont="1" applyBorder="1" applyAlignment="1" applyProtection="1">
      <alignment horizontal="center" vertical="top"/>
    </xf>
    <xf numFmtId="1" fontId="22" fillId="5" borderId="1" xfId="0" applyNumberFormat="1" applyFont="1" applyFill="1" applyBorder="1" applyAlignment="1" applyProtection="1">
      <alignment horizontal="center" vertical="top"/>
    </xf>
    <xf numFmtId="1" fontId="21" fillId="5" borderId="1" xfId="0" applyNumberFormat="1" applyFont="1" applyFill="1" applyBorder="1" applyAlignment="1" applyProtection="1">
      <alignment horizontal="center" vertical="top"/>
      <protection locked="0"/>
    </xf>
    <xf numFmtId="0" fontId="7" fillId="0" borderId="1" xfId="0" applyFont="1" applyFill="1" applyBorder="1" applyAlignment="1">
      <alignment horizontal="right"/>
    </xf>
    <xf numFmtId="0" fontId="30" fillId="0" borderId="1" xfId="0" applyFont="1" applyBorder="1">
      <alignment vertical="center"/>
    </xf>
    <xf numFmtId="0" fontId="30" fillId="0" borderId="1" xfId="0" applyFont="1" applyFill="1" applyBorder="1">
      <alignment vertical="center"/>
    </xf>
    <xf numFmtId="0" fontId="30" fillId="0" borderId="1" xfId="0" applyFont="1" applyBorder="1" applyAlignment="1">
      <alignment horizontal="center" vertical="center"/>
    </xf>
    <xf numFmtId="0" fontId="37" fillId="8" borderId="1" xfId="0" applyFont="1" applyFill="1" applyBorder="1" applyAlignment="1" applyProtection="1">
      <alignment horizontal="center" vertical="center"/>
    </xf>
    <xf numFmtId="0" fontId="88" fillId="0" borderId="1" xfId="0" applyFont="1" applyFill="1" applyBorder="1">
      <alignment vertical="center"/>
    </xf>
    <xf numFmtId="0" fontId="88" fillId="0" borderId="1" xfId="0" applyFont="1" applyBorder="1">
      <alignment vertical="center"/>
    </xf>
    <xf numFmtId="0" fontId="79" fillId="0" borderId="1" xfId="0" applyFont="1" applyFill="1" applyBorder="1" applyAlignment="1" applyProtection="1">
      <alignment vertical="top"/>
      <protection locked="0"/>
    </xf>
    <xf numFmtId="0" fontId="27" fillId="0" borderId="1" xfId="0" applyFont="1" applyBorder="1" applyAlignment="1">
      <alignment vertical="center"/>
    </xf>
    <xf numFmtId="0" fontId="27" fillId="0" borderId="0" xfId="0" applyFont="1">
      <alignment vertical="center"/>
    </xf>
    <xf numFmtId="0" fontId="38" fillId="0" borderId="1" xfId="0" applyFont="1" applyBorder="1" applyAlignment="1">
      <alignment horizontal="left"/>
    </xf>
    <xf numFmtId="0" fontId="89" fillId="0" borderId="1" xfId="0" applyFont="1" applyBorder="1" applyAlignment="1">
      <alignment horizontal="left"/>
    </xf>
    <xf numFmtId="0" fontId="37" fillId="0" borderId="1" xfId="6" applyBorder="1">
      <alignment vertical="center"/>
    </xf>
    <xf numFmtId="1" fontId="10" fillId="0" borderId="1" xfId="0" applyNumberFormat="1" applyFont="1" applyFill="1" applyBorder="1" applyAlignment="1" applyProtection="1">
      <protection locked="0"/>
    </xf>
    <xf numFmtId="0" fontId="24" fillId="0" borderId="1" xfId="0" applyFont="1" applyBorder="1">
      <alignment vertical="center"/>
    </xf>
    <xf numFmtId="0" fontId="27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30" fillId="0" borderId="1" xfId="0" applyFont="1" applyBorder="1" applyAlignment="1">
      <alignment vertical="center"/>
    </xf>
    <xf numFmtId="0" fontId="30" fillId="0" borderId="1" xfId="0" applyFont="1" applyFill="1" applyBorder="1" applyAlignment="1">
      <alignment horizontal="right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right" vertical="center"/>
    </xf>
    <xf numFmtId="0" fontId="90" fillId="0" borderId="1" xfId="0" applyFont="1" applyBorder="1">
      <alignment vertical="center"/>
    </xf>
    <xf numFmtId="0" fontId="7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39" fillId="0" borderId="1" xfId="0" applyFont="1" applyBorder="1">
      <alignment vertical="center"/>
    </xf>
    <xf numFmtId="0" fontId="19" fillId="0" borderId="1" xfId="0" applyFont="1" applyBorder="1">
      <alignment vertical="center"/>
    </xf>
    <xf numFmtId="0" fontId="19" fillId="14" borderId="1" xfId="0" applyFont="1" applyFill="1" applyBorder="1">
      <alignment vertical="center"/>
    </xf>
    <xf numFmtId="0" fontId="19" fillId="7" borderId="1" xfId="0" applyFont="1" applyFill="1" applyBorder="1">
      <alignment vertical="center"/>
    </xf>
    <xf numFmtId="0" fontId="10" fillId="7" borderId="1" xfId="0" applyFont="1" applyFill="1" applyBorder="1" applyAlignment="1" applyProtection="1">
      <alignment horizontal="center" vertical="center"/>
    </xf>
    <xf numFmtId="0" fontId="37" fillId="0" borderId="1" xfId="0" applyFont="1" applyBorder="1" applyAlignment="1">
      <alignment horizontal="left" wrapText="1"/>
    </xf>
    <xf numFmtId="0" fontId="37" fillId="0" borderId="1" xfId="0" applyFont="1" applyFill="1" applyBorder="1" applyAlignment="1">
      <alignment horizontal="left"/>
    </xf>
    <xf numFmtId="1" fontId="10" fillId="0" borderId="6" xfId="0" applyNumberFormat="1" applyFont="1" applyFill="1" applyBorder="1" applyAlignment="1" applyProtection="1">
      <alignment horizontal="right"/>
      <protection locked="0"/>
    </xf>
    <xf numFmtId="0" fontId="18" fillId="5" borderId="1" xfId="0" applyFont="1" applyFill="1" applyBorder="1" applyAlignment="1" applyProtection="1">
      <alignment horizontal="center" vertical="center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right"/>
      <protection locked="0"/>
    </xf>
    <xf numFmtId="0" fontId="10" fillId="5" borderId="10" xfId="0" applyFont="1" applyFill="1" applyBorder="1" applyAlignment="1" applyProtection="1">
      <alignment horizontal="right"/>
      <protection locked="0"/>
    </xf>
    <xf numFmtId="0" fontId="10" fillId="0" borderId="11" xfId="0" applyFont="1" applyFill="1" applyBorder="1" applyAlignment="1" applyProtection="1">
      <alignment horizontal="right" wrapText="1"/>
      <protection locked="0"/>
    </xf>
    <xf numFmtId="0" fontId="10" fillId="0" borderId="1" xfId="0" applyFont="1" applyFill="1" applyBorder="1" applyAlignment="1" applyProtection="1">
      <alignment horizontal="right" wrapText="1"/>
      <protection locked="0"/>
    </xf>
    <xf numFmtId="0" fontId="10" fillId="0" borderId="11" xfId="0" applyFont="1" applyFill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 vertical="center"/>
      <protection locked="0"/>
    </xf>
    <xf numFmtId="0" fontId="10" fillId="0" borderId="11" xfId="0" applyFont="1" applyFill="1" applyBorder="1" applyAlignment="1" applyProtection="1">
      <alignment horizontal="right"/>
      <protection locked="0"/>
    </xf>
    <xf numFmtId="0" fontId="10" fillId="0" borderId="1" xfId="0" applyFont="1" applyFill="1" applyBorder="1" applyAlignment="1" applyProtection="1">
      <alignment horizontal="right" vertical="center" wrapText="1"/>
      <protection locked="0"/>
    </xf>
    <xf numFmtId="0" fontId="10" fillId="0" borderId="11" xfId="0" applyFont="1" applyFill="1" applyBorder="1" applyAlignment="1" applyProtection="1">
      <alignment horizontal="right" vertical="center"/>
      <protection locked="0"/>
    </xf>
    <xf numFmtId="0" fontId="10" fillId="0" borderId="10" xfId="0" applyFont="1" applyFill="1" applyBorder="1" applyAlignment="1" applyProtection="1">
      <protection locked="0"/>
    </xf>
    <xf numFmtId="0" fontId="10" fillId="0" borderId="10" xfId="0" applyFont="1" applyFill="1" applyBorder="1" applyAlignment="1" applyProtection="1">
      <alignment horizontal="right" wrapText="1"/>
      <protection locked="0"/>
    </xf>
    <xf numFmtId="0" fontId="10" fillId="0" borderId="11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vertical="center"/>
      <protection locked="0"/>
    </xf>
    <xf numFmtId="0" fontId="10" fillId="5" borderId="10" xfId="0" applyFont="1" applyFill="1" applyBorder="1" applyAlignment="1" applyProtection="1"/>
    <xf numFmtId="1" fontId="10" fillId="4" borderId="1" xfId="0" applyNumberFormat="1" applyFont="1" applyFill="1" applyBorder="1" applyAlignment="1" applyProtection="1">
      <protection locked="0"/>
    </xf>
    <xf numFmtId="1" fontId="10" fillId="0" borderId="0" xfId="0" applyNumberFormat="1" applyFont="1" applyFill="1" applyAlignment="1" applyProtection="1">
      <protection locked="0"/>
    </xf>
    <xf numFmtId="0" fontId="50" fillId="0" borderId="0" xfId="0" applyFont="1" applyAlignment="1" applyProtection="1">
      <protection locked="0"/>
    </xf>
    <xf numFmtId="1" fontId="10" fillId="0" borderId="0" xfId="0" applyNumberFormat="1" applyFont="1" applyFill="1" applyAlignment="1" applyProtection="1">
      <alignment horizontal="center"/>
      <protection locked="0"/>
    </xf>
    <xf numFmtId="0" fontId="50" fillId="0" borderId="9" xfId="0" applyFont="1" applyBorder="1" applyAlignment="1" applyProtection="1">
      <protection locked="0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1" fontId="10" fillId="0" borderId="0" xfId="0" applyNumberFormat="1" applyFont="1" applyFill="1" applyBorder="1" applyAlignment="1" applyProtection="1">
      <protection locked="0"/>
    </xf>
    <xf numFmtId="1" fontId="10" fillId="0" borderId="0" xfId="0" applyNumberFormat="1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 applyProtection="1">
      <alignment horizontal="left" vertical="center"/>
    </xf>
    <xf numFmtId="0" fontId="10" fillId="0" borderId="1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righ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10" fillId="0" borderId="9" xfId="0" applyFont="1" applyFill="1" applyBorder="1" applyAlignment="1" applyProtection="1"/>
    <xf numFmtId="0" fontId="10" fillId="7" borderId="1" xfId="0" applyFont="1" applyFill="1" applyBorder="1" applyAlignment="1" applyProtection="1"/>
    <xf numFmtId="0" fontId="10" fillId="0" borderId="1" xfId="0" applyFont="1" applyBorder="1" applyAlignment="1" applyProtection="1">
      <alignment wrapText="1"/>
    </xf>
    <xf numFmtId="0" fontId="18" fillId="4" borderId="1" xfId="0" applyFont="1" applyFill="1" applyBorder="1" applyAlignment="1" applyProtection="1"/>
    <xf numFmtId="0" fontId="10" fillId="5" borderId="17" xfId="0" applyFont="1" applyFill="1" applyBorder="1" applyAlignment="1" applyProtection="1">
      <alignment horizontal="left" vertical="center"/>
    </xf>
    <xf numFmtId="0" fontId="10" fillId="5" borderId="6" xfId="0" applyFont="1" applyFill="1" applyBorder="1" applyAlignment="1" applyProtection="1"/>
    <xf numFmtId="167" fontId="10" fillId="5" borderId="6" xfId="0" applyNumberFormat="1" applyFont="1" applyFill="1" applyBorder="1" applyAlignment="1" applyProtection="1"/>
    <xf numFmtId="1" fontId="10" fillId="5" borderId="6" xfId="0" applyNumberFormat="1" applyFont="1" applyFill="1" applyBorder="1" applyAlignment="1" applyProtection="1"/>
    <xf numFmtId="0" fontId="10" fillId="0" borderId="19" xfId="0" applyFont="1" applyFill="1" applyBorder="1" applyAlignment="1" applyProtection="1">
      <alignment horizontal="left" vertical="center"/>
    </xf>
    <xf numFmtId="0" fontId="10" fillId="0" borderId="19" xfId="0" applyFont="1" applyFill="1" applyBorder="1" applyAlignment="1" applyProtection="1">
      <alignment horizontal="right"/>
      <protection locked="0"/>
    </xf>
    <xf numFmtId="167" fontId="10" fillId="0" borderId="19" xfId="0" applyNumberFormat="1" applyFont="1" applyFill="1" applyBorder="1" applyAlignment="1" applyProtection="1"/>
    <xf numFmtId="1" fontId="10" fillId="0" borderId="12" xfId="0" applyNumberFormat="1" applyFont="1" applyFill="1" applyBorder="1" applyAlignment="1" applyProtection="1"/>
    <xf numFmtId="0" fontId="10" fillId="0" borderId="19" xfId="0" applyFont="1" applyFill="1" applyBorder="1" applyAlignment="1" applyProtection="1">
      <alignment horizontal="left" vertical="center"/>
      <protection locked="0"/>
    </xf>
    <xf numFmtId="0" fontId="10" fillId="0" borderId="19" xfId="0" applyFont="1" applyFill="1" applyBorder="1" applyAlignment="1" applyProtection="1">
      <alignment horizontal="right" vertical="center"/>
      <protection locked="0"/>
    </xf>
    <xf numFmtId="0" fontId="10" fillId="0" borderId="19" xfId="0" applyFont="1" applyFill="1" applyBorder="1" applyAlignment="1" applyProtection="1">
      <alignment horizontal="right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0" fillId="0" borderId="10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>
      <alignment vertical="center"/>
    </xf>
    <xf numFmtId="0" fontId="10" fillId="0" borderId="0" xfId="0" applyFont="1" applyBorder="1" applyAlignment="1" applyProtection="1">
      <alignment vertical="center"/>
      <protection locked="0"/>
    </xf>
    <xf numFmtId="0" fontId="9" fillId="0" borderId="1" xfId="0" applyFont="1" applyBorder="1" applyAlignment="1">
      <alignment vertical="center" wrapText="1"/>
    </xf>
    <xf numFmtId="0" fontId="92" fillId="0" borderId="1" xfId="0" applyFont="1" applyBorder="1" applyAlignment="1">
      <alignment horizontal="left"/>
    </xf>
    <xf numFmtId="0" fontId="10" fillId="4" borderId="1" xfId="0" applyFont="1" applyFill="1" applyBorder="1" applyAlignment="1" applyProtection="1"/>
    <xf numFmtId="167" fontId="10" fillId="4" borderId="1" xfId="0" applyNumberFormat="1" applyFont="1" applyFill="1" applyBorder="1" applyAlignment="1" applyProtection="1"/>
    <xf numFmtId="1" fontId="10" fillId="4" borderId="1" xfId="0" applyNumberFormat="1" applyFont="1" applyFill="1" applyBorder="1" applyAlignment="1" applyProtection="1"/>
    <xf numFmtId="0" fontId="10" fillId="0" borderId="0" xfId="0" applyFont="1" applyBorder="1" applyAlignment="1" applyProtection="1"/>
    <xf numFmtId="0" fontId="51" fillId="0" borderId="10" xfId="0" applyFont="1" applyFill="1" applyBorder="1" applyAlignment="1" applyProtection="1">
      <alignment horizontal="center" vertical="center" wrapText="1"/>
      <protection locked="0"/>
    </xf>
    <xf numFmtId="0" fontId="51" fillId="0" borderId="6" xfId="0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167" fontId="10" fillId="5" borderId="11" xfId="0" applyNumberFormat="1" applyFont="1" applyFill="1" applyBorder="1" applyAlignment="1" applyProtection="1"/>
    <xf numFmtId="1" fontId="10" fillId="4" borderId="1" xfId="0" applyNumberFormat="1" applyFont="1" applyFill="1" applyBorder="1" applyAlignment="1" applyProtection="1">
      <alignment horizontal="right"/>
      <protection locked="0"/>
    </xf>
    <xf numFmtId="167" fontId="10" fillId="4" borderId="11" xfId="0" applyNumberFormat="1" applyFont="1" applyFill="1" applyBorder="1" applyAlignment="1" applyProtection="1"/>
    <xf numFmtId="1" fontId="22" fillId="5" borderId="0" xfId="0" applyNumberFormat="1" applyFont="1" applyFill="1" applyAlignment="1" applyProtection="1">
      <alignment vertical="center"/>
      <protection locked="0"/>
    </xf>
    <xf numFmtId="1" fontId="49" fillId="5" borderId="0" xfId="0" applyNumberFormat="1" applyFont="1" applyFill="1" applyAlignment="1" applyProtection="1">
      <alignment vertical="center"/>
      <protection locked="0"/>
    </xf>
    <xf numFmtId="0" fontId="49" fillId="5" borderId="0" xfId="0" applyFont="1" applyFill="1" applyAlignment="1" applyProtection="1">
      <alignment vertical="center"/>
      <protection locked="0"/>
    </xf>
    <xf numFmtId="0" fontId="39" fillId="0" borderId="1" xfId="0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75" fillId="7" borderId="1" xfId="0" applyFont="1" applyFill="1" applyBorder="1" applyAlignment="1">
      <alignment horizontal="right" wrapText="1"/>
    </xf>
    <xf numFmtId="0" fontId="0" fillId="0" borderId="1" xfId="0" applyFon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19" fillId="0" borderId="1" xfId="0" applyFont="1" applyFill="1" applyBorder="1" applyAlignment="1">
      <alignment horizontal="right"/>
    </xf>
    <xf numFmtId="0" fontId="19" fillId="7" borderId="1" xfId="0" applyFont="1" applyFill="1" applyBorder="1" applyAlignment="1">
      <alignment horizontal="right"/>
    </xf>
    <xf numFmtId="0" fontId="7" fillId="0" borderId="1" xfId="0" applyFont="1" applyFill="1" applyBorder="1" applyAlignment="1" applyProtection="1">
      <alignment horizontal="right"/>
      <protection locked="0"/>
    </xf>
    <xf numFmtId="0" fontId="37" fillId="0" borderId="1" xfId="4" applyFont="1" applyFill="1" applyBorder="1" applyAlignment="1">
      <alignment horizontal="right"/>
    </xf>
    <xf numFmtId="0" fontId="77" fillId="0" borderId="1" xfId="0" applyFont="1" applyBorder="1" applyAlignment="1">
      <alignment horizontal="left" vertical="center"/>
    </xf>
    <xf numFmtId="0" fontId="77" fillId="0" borderId="0" xfId="0" applyFont="1" applyAlignment="1" applyProtection="1">
      <protection locked="0"/>
    </xf>
    <xf numFmtId="0" fontId="39" fillId="0" borderId="1" xfId="0" applyFont="1" applyBorder="1" applyAlignment="1">
      <alignment horizontal="left" vertical="center"/>
    </xf>
    <xf numFmtId="0" fontId="77" fillId="0" borderId="1" xfId="0" applyFont="1" applyBorder="1">
      <alignment vertical="center"/>
    </xf>
    <xf numFmtId="0" fontId="77" fillId="0" borderId="1" xfId="0" applyFont="1" applyBorder="1" applyAlignment="1">
      <alignment vertical="center"/>
    </xf>
    <xf numFmtId="0" fontId="77" fillId="0" borderId="1" xfId="0" applyFont="1" applyFill="1" applyBorder="1" applyAlignment="1">
      <alignment horizontal="left" vertical="center"/>
    </xf>
    <xf numFmtId="0" fontId="77" fillId="0" borderId="1" xfId="0" applyFont="1" applyBorder="1" applyAlignment="1">
      <alignment vertical="center" wrapText="1"/>
    </xf>
    <xf numFmtId="0" fontId="77" fillId="0" borderId="1" xfId="0" applyFont="1" applyFill="1" applyBorder="1" applyAlignment="1">
      <alignment horizontal="center" vertical="center"/>
    </xf>
    <xf numFmtId="0" fontId="77" fillId="0" borderId="0" xfId="0" applyFont="1" applyAlignment="1" applyProtection="1">
      <alignment horizontal="center"/>
      <protection locked="0"/>
    </xf>
    <xf numFmtId="0" fontId="77" fillId="0" borderId="0" xfId="0" applyFont="1" applyBorder="1" applyAlignment="1" applyProtection="1">
      <protection locked="0"/>
    </xf>
    <xf numFmtId="0" fontId="77" fillId="0" borderId="0" xfId="0" applyFont="1" applyAlignment="1" applyProtection="1">
      <alignment horizontal="left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77" fillId="0" borderId="16" xfId="0" applyFont="1" applyFill="1" applyBorder="1" applyAlignment="1" applyProtection="1">
      <protection locked="0"/>
    </xf>
    <xf numFmtId="0" fontId="77" fillId="0" borderId="19" xfId="0" applyFont="1" applyFill="1" applyBorder="1" applyAlignment="1" applyProtection="1">
      <protection locked="0"/>
    </xf>
    <xf numFmtId="0" fontId="77" fillId="0" borderId="12" xfId="0" applyFont="1" applyFill="1" applyBorder="1" applyAlignment="1" applyProtection="1">
      <protection locked="0"/>
    </xf>
    <xf numFmtId="0" fontId="77" fillId="0" borderId="0" xfId="0" applyFont="1" applyFill="1" applyAlignment="1" applyProtection="1">
      <alignment horizontal="center"/>
      <protection locked="0"/>
    </xf>
    <xf numFmtId="0" fontId="77" fillId="0" borderId="0" xfId="0" applyFont="1" applyFill="1" applyAlignment="1" applyProtection="1">
      <protection locked="0"/>
    </xf>
    <xf numFmtId="0" fontId="77" fillId="0" borderId="1" xfId="0" applyFont="1" applyBorder="1" applyAlignment="1" applyProtection="1">
      <alignment horizontal="center"/>
      <protection locked="0"/>
    </xf>
    <xf numFmtId="0" fontId="39" fillId="0" borderId="1" xfId="0" applyFont="1" applyBorder="1" applyAlignment="1" applyProtection="1">
      <alignment horizontal="left"/>
      <protection locked="0"/>
    </xf>
    <xf numFmtId="0" fontId="39" fillId="0" borderId="1" xfId="0" applyFont="1" applyFill="1" applyBorder="1" applyAlignment="1" applyProtection="1">
      <alignment horizontal="left"/>
      <protection locked="0"/>
    </xf>
    <xf numFmtId="0" fontId="39" fillId="0" borderId="6" xfId="0" applyFont="1" applyBorder="1" applyAlignment="1" applyProtection="1">
      <alignment horizontal="left"/>
      <protection locked="0"/>
    </xf>
    <xf numFmtId="0" fontId="39" fillId="5" borderId="1" xfId="0" applyFont="1" applyFill="1" applyBorder="1" applyAlignment="1" applyProtection="1">
      <alignment horizontal="center"/>
      <protection locked="0"/>
    </xf>
    <xf numFmtId="0" fontId="77" fillId="5" borderId="12" xfId="0" applyFont="1" applyFill="1" applyBorder="1" applyAlignment="1" applyProtection="1">
      <protection locked="0"/>
    </xf>
    <xf numFmtId="0" fontId="77" fillId="5" borderId="1" xfId="0" applyFont="1" applyFill="1" applyBorder="1" applyAlignment="1" applyProtection="1">
      <alignment horizontal="center"/>
    </xf>
    <xf numFmtId="0" fontId="77" fillId="0" borderId="34" xfId="0" applyFont="1" applyFill="1" applyBorder="1" applyAlignment="1" applyProtection="1">
      <alignment horizontal="left"/>
      <protection locked="0"/>
    </xf>
    <xf numFmtId="0" fontId="77" fillId="0" borderId="0" xfId="0" applyFont="1" applyFill="1" applyBorder="1" applyAlignment="1" applyProtection="1">
      <protection locked="0"/>
    </xf>
    <xf numFmtId="0" fontId="77" fillId="0" borderId="19" xfId="0" applyFont="1" applyFill="1" applyBorder="1" applyAlignment="1" applyProtection="1">
      <alignment horizontal="center"/>
      <protection locked="0"/>
    </xf>
    <xf numFmtId="0" fontId="77" fillId="0" borderId="12" xfId="0" applyFont="1" applyFill="1" applyBorder="1" applyAlignment="1" applyProtection="1">
      <alignment horizontal="center"/>
      <protection locked="0"/>
    </xf>
    <xf numFmtId="0" fontId="39" fillId="0" borderId="1" xfId="0" applyFont="1" applyFill="1" applyBorder="1" applyAlignment="1" applyProtection="1">
      <alignment horizontal="center" wrapText="1"/>
      <protection locked="0"/>
    </xf>
    <xf numFmtId="0" fontId="39" fillId="0" borderId="12" xfId="0" applyFont="1" applyFill="1" applyBorder="1" applyAlignment="1">
      <alignment horizontal="left"/>
    </xf>
    <xf numFmtId="0" fontId="39" fillId="5" borderId="12" xfId="0" applyFont="1" applyFill="1" applyBorder="1" applyAlignment="1" applyProtection="1">
      <protection locked="0"/>
    </xf>
    <xf numFmtId="0" fontId="77" fillId="0" borderId="1" xfId="0" applyFont="1" applyFill="1" applyBorder="1" applyAlignment="1" applyProtection="1">
      <alignment horizontal="left"/>
      <protection locked="0"/>
    </xf>
    <xf numFmtId="0" fontId="93" fillId="0" borderId="1" xfId="0" applyFont="1" applyBorder="1">
      <alignment vertical="center"/>
    </xf>
    <xf numFmtId="0" fontId="77" fillId="0" borderId="34" xfId="0" applyFont="1" applyFill="1" applyBorder="1" applyAlignment="1" applyProtection="1">
      <protection locked="0"/>
    </xf>
    <xf numFmtId="0" fontId="77" fillId="0" borderId="0" xfId="0" applyFont="1" applyFill="1" applyBorder="1" applyAlignment="1" applyProtection="1">
      <alignment horizontal="left"/>
      <protection locked="0"/>
    </xf>
    <xf numFmtId="0" fontId="39" fillId="0" borderId="12" xfId="0" applyFont="1" applyFill="1" applyBorder="1" applyAlignment="1" applyProtection="1">
      <alignment horizontal="left"/>
      <protection locked="0"/>
    </xf>
    <xf numFmtId="0" fontId="39" fillId="0" borderId="19" xfId="0" applyFont="1" applyFill="1" applyBorder="1" applyAlignment="1" applyProtection="1">
      <alignment horizontal="left"/>
      <protection locked="0"/>
    </xf>
    <xf numFmtId="0" fontId="39" fillId="5" borderId="19" xfId="0" applyFont="1" applyFill="1" applyBorder="1" applyAlignment="1" applyProtection="1">
      <protection locked="0"/>
    </xf>
    <xf numFmtId="0" fontId="39" fillId="0" borderId="1" xfId="0" applyFont="1" applyFill="1" applyBorder="1" applyAlignment="1" applyProtection="1">
      <alignment horizontal="center"/>
      <protection locked="0"/>
    </xf>
    <xf numFmtId="0" fontId="39" fillId="5" borderId="1" xfId="0" applyFont="1" applyFill="1" applyBorder="1" applyAlignment="1" applyProtection="1">
      <alignment horizontal="center"/>
    </xf>
    <xf numFmtId="0" fontId="39" fillId="0" borderId="1" xfId="0" applyFont="1" applyFill="1" applyBorder="1" applyAlignment="1" applyProtection="1">
      <alignment wrapText="1"/>
      <protection locked="0"/>
    </xf>
    <xf numFmtId="0" fontId="39" fillId="0" borderId="1" xfId="0" applyFont="1" applyBorder="1" applyAlignment="1">
      <alignment horizontal="left" wrapText="1"/>
    </xf>
    <xf numFmtId="0" fontId="39" fillId="0" borderId="1" xfId="0" applyFont="1" applyFill="1" applyBorder="1" applyAlignment="1">
      <alignment horizontal="left"/>
    </xf>
    <xf numFmtId="0" fontId="77" fillId="0" borderId="9" xfId="0" applyFont="1" applyFill="1" applyBorder="1" applyAlignment="1" applyProtection="1">
      <alignment horizontal="center"/>
      <protection locked="0"/>
    </xf>
    <xf numFmtId="0" fontId="39" fillId="0" borderId="1" xfId="0" applyFont="1" applyFill="1" applyBorder="1" applyAlignment="1">
      <alignment horizontal="left" vertical="center"/>
    </xf>
    <xf numFmtId="0" fontId="77" fillId="5" borderId="1" xfId="0" applyFont="1" applyFill="1" applyBorder="1" applyAlignment="1" applyProtection="1">
      <protection locked="0"/>
    </xf>
    <xf numFmtId="0" fontId="77" fillId="0" borderId="17" xfId="0" applyFont="1" applyFill="1" applyBorder="1" applyAlignment="1" applyProtection="1">
      <alignment horizontal="left"/>
      <protection locked="0"/>
    </xf>
    <xf numFmtId="0" fontId="39" fillId="0" borderId="1" xfId="0" applyFont="1" applyBorder="1" applyAlignment="1">
      <alignment horizontal="left" vertical="center" wrapText="1"/>
    </xf>
    <xf numFmtId="0" fontId="39" fillId="14" borderId="1" xfId="0" applyFont="1" applyFill="1" applyBorder="1">
      <alignment vertical="center"/>
    </xf>
    <xf numFmtId="0" fontId="94" fillId="0" borderId="0" xfId="0" applyFont="1" applyAlignment="1" applyProtection="1">
      <protection locked="0"/>
    </xf>
    <xf numFmtId="0" fontId="94" fillId="0" borderId="0" xfId="0" applyFont="1" applyBorder="1" applyAlignment="1" applyProtection="1">
      <protection locked="0"/>
    </xf>
    <xf numFmtId="0" fontId="94" fillId="0" borderId="0" xfId="0" applyFont="1" applyAlignment="1" applyProtection="1">
      <alignment horizontal="center"/>
      <protection locked="0"/>
    </xf>
    <xf numFmtId="0" fontId="94" fillId="0" borderId="0" xfId="0" applyFont="1" applyAlignment="1" applyProtection="1">
      <alignment horizontal="left"/>
      <protection locked="0"/>
    </xf>
    <xf numFmtId="0" fontId="94" fillId="0" borderId="0" xfId="0" applyFont="1" applyAlignment="1" applyProtection="1">
      <alignment horizontal="center" vertical="center"/>
      <protection locked="0"/>
    </xf>
    <xf numFmtId="0" fontId="94" fillId="3" borderId="1" xfId="0" applyFont="1" applyFill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 applyProtection="1">
      <protection locked="0"/>
    </xf>
    <xf numFmtId="0" fontId="77" fillId="0" borderId="0" xfId="0" applyFont="1" applyAlignment="1" applyProtection="1">
      <alignment horizontal="left" vertical="center"/>
    </xf>
    <xf numFmtId="0" fontId="39" fillId="0" borderId="1" xfId="0" applyFont="1" applyFill="1" applyBorder="1" applyAlignment="1" applyProtection="1">
      <protection locked="0"/>
    </xf>
    <xf numFmtId="0" fontId="39" fillId="0" borderId="1" xfId="0" applyFont="1" applyFill="1" applyBorder="1" applyAlignment="1" applyProtection="1"/>
    <xf numFmtId="0" fontId="39" fillId="0" borderId="3" xfId="0" applyFont="1" applyFill="1" applyBorder="1" applyAlignment="1" applyProtection="1">
      <alignment horizontal="center"/>
      <protection locked="0"/>
    </xf>
    <xf numFmtId="0" fontId="77" fillId="9" borderId="1" xfId="0" applyFont="1" applyFill="1" applyBorder="1" applyAlignment="1" applyProtection="1">
      <alignment horizontal="right" vertical="center" wrapText="1"/>
      <protection locked="0"/>
    </xf>
    <xf numFmtId="0" fontId="77" fillId="0" borderId="1" xfId="0" applyFont="1" applyBorder="1" applyAlignment="1" applyProtection="1">
      <alignment vertical="center" wrapText="1"/>
      <protection locked="0"/>
    </xf>
    <xf numFmtId="0" fontId="77" fillId="0" borderId="1" xfId="0" applyFont="1" applyBorder="1" applyAlignment="1" applyProtection="1">
      <alignment horizontal="right" vertical="center" wrapText="1"/>
      <protection locked="0"/>
    </xf>
    <xf numFmtId="0" fontId="39" fillId="5" borderId="1" xfId="0" applyFont="1" applyFill="1" applyBorder="1" applyAlignment="1" applyProtection="1">
      <alignment horizontal="left" vertical="center"/>
      <protection locked="0"/>
    </xf>
    <xf numFmtId="0" fontId="39" fillId="5" borderId="1" xfId="0" applyFont="1" applyFill="1" applyBorder="1" applyAlignment="1" applyProtection="1"/>
    <xf numFmtId="0" fontId="39" fillId="0" borderId="0" xfId="0" applyFont="1" applyFill="1" applyBorder="1" applyAlignment="1" applyProtection="1">
      <alignment horizontal="center"/>
      <protection locked="0"/>
    </xf>
    <xf numFmtId="0" fontId="39" fillId="0" borderId="0" xfId="0" applyFont="1" applyFill="1" applyBorder="1" applyAlignment="1" applyProtection="1">
      <alignment horizontal="left" vertical="center"/>
      <protection locked="0"/>
    </xf>
    <xf numFmtId="0" fontId="39" fillId="0" borderId="0" xfId="0" applyFont="1" applyFill="1" applyBorder="1" applyAlignment="1" applyProtection="1"/>
    <xf numFmtId="1" fontId="77" fillId="0" borderId="1" xfId="0" applyNumberFormat="1" applyFont="1" applyBorder="1" applyAlignment="1" applyProtection="1">
      <alignment horizontal="right" vertical="center" wrapText="1"/>
      <protection locked="0"/>
    </xf>
    <xf numFmtId="0" fontId="77" fillId="5" borderId="1" xfId="0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Fill="1" applyBorder="1" applyAlignment="1" applyProtection="1">
      <alignment horizontal="left"/>
      <protection locked="0"/>
    </xf>
    <xf numFmtId="0" fontId="39" fillId="0" borderId="0" xfId="0" applyFont="1" applyFill="1" applyBorder="1" applyAlignment="1" applyProtection="1">
      <alignment horizontal="left"/>
    </xf>
    <xf numFmtId="0" fontId="39" fillId="0" borderId="1" xfId="0" applyFont="1" applyFill="1" applyBorder="1" applyAlignment="1" applyProtection="1">
      <alignment horizontal="left" vertical="center" wrapText="1"/>
      <protection locked="0"/>
    </xf>
    <xf numFmtId="0" fontId="77" fillId="0" borderId="10" xfId="0" applyFont="1" applyBorder="1" applyAlignment="1" applyProtection="1">
      <alignment horizontal="left" vertical="center" wrapText="1"/>
      <protection locked="0"/>
    </xf>
    <xf numFmtId="0" fontId="39" fillId="0" borderId="1" xfId="0" applyFont="1" applyBorder="1" applyAlignment="1">
      <alignment horizontal="left"/>
    </xf>
    <xf numFmtId="0" fontId="39" fillId="0" borderId="1" xfId="4" applyFont="1" applyBorder="1">
      <alignment vertical="center"/>
    </xf>
    <xf numFmtId="0" fontId="39" fillId="0" borderId="1" xfId="4" quotePrefix="1" applyFont="1" applyBorder="1" applyAlignment="1">
      <alignment horizontal="right" vertical="center"/>
    </xf>
    <xf numFmtId="0" fontId="39" fillId="0" borderId="1" xfId="0" applyFont="1" applyFill="1" applyBorder="1" applyAlignment="1">
      <alignment vertical="center" wrapText="1"/>
    </xf>
    <xf numFmtId="0" fontId="39" fillId="0" borderId="12" xfId="0" applyFont="1" applyFill="1" applyBorder="1" applyAlignment="1">
      <alignment vertical="center" wrapText="1"/>
    </xf>
    <xf numFmtId="0" fontId="94" fillId="0" borderId="0" xfId="0" applyFont="1" applyFill="1" applyAlignment="1" applyProtection="1">
      <protection locked="0"/>
    </xf>
    <xf numFmtId="0" fontId="39" fillId="0" borderId="0" xfId="0" applyFont="1" applyAlignment="1" applyProtection="1">
      <protection locked="0"/>
    </xf>
    <xf numFmtId="0" fontId="39" fillId="0" borderId="1" xfId="0" applyFont="1" applyFill="1" applyBorder="1" applyAlignment="1" applyProtection="1">
      <alignment horizontal="right"/>
    </xf>
    <xf numFmtId="0" fontId="39" fillId="0" borderId="1" xfId="0" applyFont="1" applyBorder="1" applyAlignment="1"/>
    <xf numFmtId="0" fontId="93" fillId="0" borderId="1" xfId="0" applyFont="1" applyBorder="1" applyAlignment="1"/>
    <xf numFmtId="0" fontId="39" fillId="0" borderId="1" xfId="0" applyFont="1" applyFill="1" applyBorder="1" applyAlignment="1"/>
    <xf numFmtId="0" fontId="39" fillId="0" borderId="1" xfId="0" applyFont="1" applyBorder="1" applyAlignment="1">
      <alignment vertical="center"/>
    </xf>
    <xf numFmtId="0" fontId="39" fillId="0" borderId="1" xfId="0" applyFont="1" applyFill="1" applyBorder="1" applyAlignment="1">
      <alignment horizontal="right" vertical="center"/>
    </xf>
    <xf numFmtId="0" fontId="39" fillId="5" borderId="1" xfId="0" applyFont="1" applyFill="1" applyBorder="1" applyAlignment="1" applyProtection="1">
      <protection locked="0"/>
    </xf>
    <xf numFmtId="0" fontId="77" fillId="13" borderId="1" xfId="0" applyFont="1" applyFill="1" applyBorder="1" applyAlignment="1" applyProtection="1">
      <alignment horizontal="center"/>
      <protection locked="0"/>
    </xf>
    <xf numFmtId="0" fontId="77" fillId="13" borderId="1" xfId="0" applyFont="1" applyFill="1" applyBorder="1" applyAlignment="1" applyProtection="1">
      <protection locked="0"/>
    </xf>
    <xf numFmtId="0" fontId="39" fillId="3" borderId="1" xfId="0" applyFont="1" applyFill="1" applyBorder="1" applyAlignment="1" applyProtection="1">
      <alignment horizontal="center" vertical="center"/>
    </xf>
    <xf numFmtId="0" fontId="77" fillId="4" borderId="1" xfId="0" applyFont="1" applyFill="1" applyBorder="1" applyAlignment="1" applyProtection="1">
      <alignment horizontal="center"/>
    </xf>
    <xf numFmtId="0" fontId="94" fillId="5" borderId="1" xfId="0" applyFont="1" applyFill="1" applyBorder="1" applyAlignment="1" applyProtection="1">
      <alignment horizontal="center" vertical="center"/>
    </xf>
    <xf numFmtId="0" fontId="94" fillId="3" borderId="1" xfId="0" applyFont="1" applyFill="1" applyBorder="1" applyAlignment="1" applyProtection="1">
      <alignment horizontal="center" vertical="center"/>
    </xf>
    <xf numFmtId="0" fontId="77" fillId="5" borderId="1" xfId="0" applyFont="1" applyFill="1" applyBorder="1" applyAlignment="1" applyProtection="1">
      <alignment horizontal="center" vertical="center"/>
      <protection locked="0"/>
    </xf>
    <xf numFmtId="0" fontId="77" fillId="5" borderId="1" xfId="0" applyFont="1" applyFill="1" applyBorder="1" applyAlignment="1" applyProtection="1">
      <alignment horizontal="center" vertical="center" wrapText="1"/>
      <protection locked="0"/>
    </xf>
    <xf numFmtId="0" fontId="77" fillId="9" borderId="1" xfId="0" applyFont="1" applyFill="1" applyBorder="1" applyAlignment="1" applyProtection="1">
      <alignment vertical="center" wrapText="1"/>
      <protection locked="0"/>
    </xf>
    <xf numFmtId="0" fontId="77" fillId="5" borderId="1" xfId="0" applyFont="1" applyFill="1" applyBorder="1" applyAlignment="1" applyProtection="1">
      <alignment vertical="center" wrapText="1"/>
      <protection locked="0"/>
    </xf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right" vertical="center"/>
    </xf>
    <xf numFmtId="0" fontId="77" fillId="0" borderId="1" xfId="0" applyFont="1" applyFill="1" applyBorder="1" applyAlignment="1" applyProtection="1">
      <alignment horizontal="right"/>
    </xf>
    <xf numFmtId="0" fontId="39" fillId="0" borderId="1" xfId="0" applyFont="1" applyBorder="1" applyAlignment="1" applyProtection="1">
      <alignment horizontal="right"/>
    </xf>
    <xf numFmtId="0" fontId="77" fillId="0" borderId="1" xfId="0" applyFont="1" applyBorder="1" applyAlignment="1">
      <alignment horizontal="right"/>
    </xf>
    <xf numFmtId="0" fontId="39" fillId="0" borderId="1" xfId="0" applyFont="1" applyBorder="1" applyAlignment="1">
      <alignment horizontal="right"/>
    </xf>
    <xf numFmtId="0" fontId="39" fillId="0" borderId="1" xfId="0" applyFont="1" applyFill="1" applyBorder="1" applyAlignment="1">
      <alignment horizontal="right"/>
    </xf>
    <xf numFmtId="0" fontId="77" fillId="0" borderId="1" xfId="0" applyFont="1" applyFill="1" applyBorder="1" applyAlignment="1" applyProtection="1">
      <alignment horizontal="right"/>
      <protection locked="0"/>
    </xf>
    <xf numFmtId="0" fontId="39" fillId="0" borderId="1" xfId="0" applyFont="1" applyFill="1" applyBorder="1" applyAlignment="1" applyProtection="1">
      <alignment horizontal="right"/>
      <protection locked="0"/>
    </xf>
    <xf numFmtId="0" fontId="93" fillId="0" borderId="1" xfId="0" applyFont="1" applyBorder="1" applyAlignment="1">
      <alignment horizontal="right"/>
    </xf>
    <xf numFmtId="0" fontId="39" fillId="0" borderId="10" xfId="0" applyFont="1" applyBorder="1" applyAlignment="1">
      <alignment horizontal="right"/>
    </xf>
    <xf numFmtId="0" fontId="77" fillId="5" borderId="1" xfId="0" applyFont="1" applyFill="1" applyBorder="1" applyAlignment="1" applyProtection="1">
      <alignment horizontal="right"/>
    </xf>
    <xf numFmtId="0" fontId="77" fillId="0" borderId="19" xfId="0" applyFont="1" applyFill="1" applyBorder="1" applyAlignment="1" applyProtection="1">
      <alignment horizontal="right"/>
      <protection locked="0"/>
    </xf>
    <xf numFmtId="0" fontId="77" fillId="0" borderId="12" xfId="0" applyFont="1" applyFill="1" applyBorder="1" applyAlignment="1" applyProtection="1">
      <alignment horizontal="right"/>
      <protection locked="0"/>
    </xf>
    <xf numFmtId="164" fontId="77" fillId="0" borderId="1" xfId="0" applyNumberFormat="1" applyFont="1" applyFill="1" applyBorder="1" applyAlignment="1" applyProtection="1">
      <alignment horizontal="right"/>
      <protection locked="0"/>
    </xf>
    <xf numFmtId="1" fontId="0" fillId="0" borderId="0" xfId="0" applyNumberFormat="1" applyAlignment="1"/>
    <xf numFmtId="0" fontId="79" fillId="0" borderId="6" xfId="0" applyFont="1" applyFill="1" applyBorder="1" applyAlignment="1" applyProtection="1">
      <alignment vertical="top"/>
      <protection locked="0"/>
    </xf>
    <xf numFmtId="164" fontId="20" fillId="7" borderId="40" xfId="0" applyNumberFormat="1" applyFont="1" applyFill="1" applyBorder="1" applyAlignment="1" applyProtection="1"/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164" fontId="0" fillId="0" borderId="0" xfId="0" applyNumberFormat="1" applyAlignment="1"/>
    <xf numFmtId="168" fontId="0" fillId="0" borderId="0" xfId="0" applyNumberFormat="1" applyAlignment="1"/>
    <xf numFmtId="168" fontId="24" fillId="0" borderId="0" xfId="0" applyNumberFormat="1" applyFont="1" applyBorder="1" applyAlignment="1" applyProtection="1">
      <protection locked="0"/>
    </xf>
    <xf numFmtId="164" fontId="20" fillId="7" borderId="0" xfId="0" applyNumberFormat="1" applyFont="1" applyFill="1" applyBorder="1" applyAlignment="1" applyProtection="1"/>
    <xf numFmtId="164" fontId="24" fillId="0" borderId="0" xfId="0" applyNumberFormat="1" applyFont="1" applyBorder="1" applyAlignment="1" applyProtection="1">
      <alignment horizontal="center"/>
      <protection locked="0"/>
    </xf>
    <xf numFmtId="164" fontId="20" fillId="5" borderId="0" xfId="0" applyNumberFormat="1" applyFont="1" applyFill="1" applyBorder="1" applyAlignment="1" applyProtection="1">
      <alignment horizontal="right"/>
      <protection locked="0"/>
    </xf>
    <xf numFmtId="168" fontId="20" fillId="5" borderId="40" xfId="0" applyNumberFormat="1" applyFont="1" applyFill="1" applyBorder="1" applyAlignment="1" applyProtection="1"/>
    <xf numFmtId="0" fontId="21" fillId="7" borderId="1" xfId="0" applyFont="1" applyFill="1" applyBorder="1" applyAlignment="1" applyProtection="1">
      <alignment horizont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18" fillId="7" borderId="0" xfId="0" applyFont="1" applyFill="1" applyBorder="1" applyAlignment="1" applyProtection="1">
      <alignment vertical="center"/>
    </xf>
    <xf numFmtId="0" fontId="10" fillId="7" borderId="1" xfId="0" applyFont="1" applyFill="1" applyBorder="1" applyAlignment="1" applyProtection="1">
      <alignment horizontal="left" vertical="center"/>
    </xf>
    <xf numFmtId="16" fontId="10" fillId="7" borderId="1" xfId="0" applyNumberFormat="1" applyFont="1" applyFill="1" applyBorder="1" applyAlignment="1" applyProtection="1">
      <alignment horizontal="left"/>
    </xf>
    <xf numFmtId="2" fontId="10" fillId="7" borderId="1" xfId="0" applyNumberFormat="1" applyFont="1" applyFill="1" applyBorder="1" applyAlignment="1" applyProtection="1">
      <alignment horizontal="left"/>
    </xf>
    <xf numFmtId="0" fontId="10" fillId="7" borderId="1" xfId="0" applyFont="1" applyFill="1" applyBorder="1" applyAlignment="1" applyProtection="1">
      <alignment horizontal="right" vertical="center"/>
    </xf>
    <xf numFmtId="1" fontId="63" fillId="7" borderId="1" xfId="0" applyNumberFormat="1" applyFont="1" applyFill="1" applyBorder="1" applyProtection="1">
      <alignment vertical="center"/>
    </xf>
    <xf numFmtId="0" fontId="9" fillId="7" borderId="0" xfId="0" applyFont="1" applyFill="1" applyAlignment="1" applyProtection="1"/>
    <xf numFmtId="0" fontId="10" fillId="7" borderId="0" xfId="0" applyFont="1" applyFill="1" applyBorder="1" applyAlignment="1" applyProtection="1">
      <alignment horizontal="center" vertical="center"/>
    </xf>
    <xf numFmtId="0" fontId="10" fillId="7" borderId="0" xfId="0" applyFont="1" applyFill="1" applyBorder="1" applyAlignment="1" applyProtection="1">
      <alignment horizontal="left" vertical="center"/>
    </xf>
    <xf numFmtId="1" fontId="10" fillId="7" borderId="1" xfId="0" applyNumberFormat="1" applyFont="1" applyFill="1" applyBorder="1" applyAlignment="1" applyProtection="1">
      <alignment horizontal="center" vertical="center"/>
    </xf>
    <xf numFmtId="0" fontId="10" fillId="7" borderId="1" xfId="0" applyFont="1" applyFill="1" applyBorder="1" applyAlignment="1" applyProtection="1">
      <alignment vertical="center"/>
    </xf>
    <xf numFmtId="16" fontId="10" fillId="7" borderId="1" xfId="0" applyNumberFormat="1" applyFont="1" applyFill="1" applyBorder="1" applyAlignment="1" applyProtection="1">
      <alignment horizontal="center" vertical="center"/>
    </xf>
    <xf numFmtId="16" fontId="10" fillId="7" borderId="1" xfId="0" applyNumberFormat="1" applyFont="1" applyFill="1" applyBorder="1" applyAlignment="1" applyProtection="1">
      <alignment horizontal="left" vertical="center"/>
    </xf>
    <xf numFmtId="2" fontId="10" fillId="7" borderId="1" xfId="0" applyNumberFormat="1" applyFont="1" applyFill="1" applyBorder="1" applyAlignment="1" applyProtection="1">
      <alignment horizontal="center" vertical="center"/>
    </xf>
    <xf numFmtId="2" fontId="10" fillId="7" borderId="1" xfId="0" applyNumberFormat="1" applyFont="1" applyFill="1" applyBorder="1" applyAlignment="1" applyProtection="1">
      <alignment horizontal="left" vertical="center"/>
    </xf>
    <xf numFmtId="0" fontId="10" fillId="7" borderId="1" xfId="0" applyFont="1" applyFill="1" applyBorder="1" applyAlignment="1" applyProtection="1">
      <alignment horizontal="left" vertical="center" wrapText="1"/>
    </xf>
    <xf numFmtId="0" fontId="18" fillId="7" borderId="1" xfId="0" applyFont="1" applyFill="1" applyBorder="1" applyProtection="1">
      <alignment vertical="center"/>
    </xf>
    <xf numFmtId="0" fontId="9" fillId="7" borderId="0" xfId="0" applyFont="1" applyFill="1" applyProtection="1">
      <alignment vertical="center"/>
    </xf>
    <xf numFmtId="0" fontId="19" fillId="7" borderId="1" xfId="0" applyFont="1" applyFill="1" applyBorder="1" applyAlignment="1" applyProtection="1">
      <alignment horizontal="center" vertical="center"/>
    </xf>
    <xf numFmtId="0" fontId="9" fillId="7" borderId="1" xfId="0" applyFont="1" applyFill="1" applyBorder="1" applyAlignment="1" applyProtection="1">
      <alignment horizontal="center" vertical="center"/>
    </xf>
    <xf numFmtId="1" fontId="9" fillId="7" borderId="1" xfId="0" applyNumberFormat="1" applyFont="1" applyFill="1" applyBorder="1" applyProtection="1">
      <alignment vertical="center"/>
    </xf>
    <xf numFmtId="1" fontId="9" fillId="7" borderId="0" xfId="0" applyNumberFormat="1" applyFont="1" applyFill="1" applyAlignment="1" applyProtection="1"/>
    <xf numFmtId="0" fontId="66" fillId="7" borderId="0" xfId="0" applyFont="1" applyFill="1" applyProtection="1">
      <alignment vertical="center"/>
    </xf>
    <xf numFmtId="0" fontId="50" fillId="7" borderId="0" xfId="0" applyFont="1" applyFill="1" applyBorder="1" applyAlignment="1" applyProtection="1">
      <alignment vertical="center"/>
    </xf>
    <xf numFmtId="0" fontId="9" fillId="7" borderId="0" xfId="0" applyFont="1" applyFill="1" applyAlignment="1" applyProtection="1">
      <alignment vertical="center"/>
    </xf>
    <xf numFmtId="0" fontId="0" fillId="0" borderId="1" xfId="0" applyFill="1" applyBorder="1" applyAlignment="1">
      <alignment horizontal="center" vertical="center"/>
    </xf>
    <xf numFmtId="0" fontId="22" fillId="0" borderId="1" xfId="0" applyFont="1" applyBorder="1" applyAlignment="1" applyProtection="1">
      <protection locked="0"/>
    </xf>
    <xf numFmtId="0" fontId="22" fillId="0" borderId="1" xfId="0" applyFont="1" applyBorder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8" borderId="1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1" fillId="8" borderId="1" xfId="0" applyFont="1" applyFill="1" applyBorder="1">
      <alignment vertical="center"/>
    </xf>
    <xf numFmtId="0" fontId="30" fillId="8" borderId="1" xfId="0" applyFont="1" applyFill="1" applyBorder="1">
      <alignment vertical="center"/>
    </xf>
    <xf numFmtId="0" fontId="21" fillId="0" borderId="0" xfId="0" applyFont="1" applyBorder="1">
      <alignment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164" fontId="7" fillId="0" borderId="1" xfId="0" applyNumberFormat="1" applyFont="1" applyFill="1" applyBorder="1" applyAlignment="1" applyProtection="1">
      <alignment horizontal="center"/>
    </xf>
    <xf numFmtId="164" fontId="7" fillId="0" borderId="1" xfId="0" applyNumberFormat="1" applyFont="1" applyFill="1" applyBorder="1" applyAlignment="1">
      <alignment horizontal="center" vertical="center"/>
    </xf>
    <xf numFmtId="164" fontId="30" fillId="0" borderId="1" xfId="0" applyNumberFormat="1" applyFont="1" applyBorder="1">
      <alignment vertical="center"/>
    </xf>
    <xf numFmtId="164" fontId="27" fillId="0" borderId="1" xfId="0" applyNumberFormat="1" applyFont="1" applyFill="1" applyBorder="1" applyAlignment="1" applyProtection="1"/>
    <xf numFmtId="164" fontId="39" fillId="0" borderId="1" xfId="0" applyNumberFormat="1" applyFont="1" applyFill="1" applyBorder="1" applyAlignment="1" applyProtection="1">
      <protection locked="0"/>
    </xf>
    <xf numFmtId="164" fontId="21" fillId="7" borderId="1" xfId="0" applyNumberFormat="1" applyFont="1" applyFill="1" applyBorder="1" applyAlignment="1" applyProtection="1"/>
    <xf numFmtId="165" fontId="10" fillId="0" borderId="1" xfId="0" applyNumberFormat="1" applyFont="1" applyFill="1" applyBorder="1" applyAlignment="1" applyProtection="1">
      <alignment horizontal="center"/>
    </xf>
    <xf numFmtId="164" fontId="10" fillId="0" borderId="1" xfId="0" applyNumberFormat="1" applyFont="1" applyFill="1" applyBorder="1" applyAlignment="1" applyProtection="1"/>
    <xf numFmtId="165" fontId="10" fillId="0" borderId="1" xfId="0" applyNumberFormat="1" applyFont="1" applyFill="1" applyBorder="1" applyAlignment="1" applyProtection="1">
      <alignment vertical="center" wrapText="1"/>
      <protection locked="0"/>
    </xf>
    <xf numFmtId="0" fontId="24" fillId="0" borderId="1" xfId="0" applyFont="1" applyBorder="1" applyAlignment="1">
      <alignment horizontal="center" vertical="center"/>
    </xf>
    <xf numFmtId="0" fontId="82" fillId="7" borderId="1" xfId="0" applyFont="1" applyFill="1" applyBorder="1" applyAlignment="1" applyProtection="1"/>
    <xf numFmtId="0" fontId="30" fillId="0" borderId="1" xfId="7" applyFont="1" applyFill="1" applyBorder="1" applyAlignment="1">
      <alignment horizontal="center" vertical="center"/>
    </xf>
    <xf numFmtId="0" fontId="91" fillId="0" borderId="1" xfId="7" applyFont="1" applyBorder="1" applyAlignment="1">
      <alignment horizontal="center"/>
    </xf>
    <xf numFmtId="0" fontId="30" fillId="0" borderId="1" xfId="7" applyFont="1" applyBorder="1">
      <alignment vertical="center"/>
    </xf>
    <xf numFmtId="0" fontId="30" fillId="0" borderId="1" xfId="7" applyFont="1" applyBorder="1" applyAlignment="1">
      <alignment vertical="center"/>
    </xf>
    <xf numFmtId="0" fontId="81" fillId="0" borderId="1" xfId="7" applyFont="1" applyBorder="1" applyAlignment="1">
      <alignment vertical="center"/>
    </xf>
    <xf numFmtId="0" fontId="31" fillId="0" borderId="10" xfId="7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1" fontId="9" fillId="7" borderId="0" xfId="0" applyNumberFormat="1" applyFont="1" applyFill="1" applyProtection="1">
      <alignment vertical="center"/>
    </xf>
    <xf numFmtId="0" fontId="0" fillId="0" borderId="6" xfId="0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 applyProtection="1">
      <alignment vertical="center" wrapText="1"/>
    </xf>
    <xf numFmtId="0" fontId="10" fillId="9" borderId="1" xfId="0" applyFont="1" applyFill="1" applyBorder="1" applyAlignment="1" applyProtection="1">
      <alignment horizontal="right" vertical="center" wrapText="1"/>
    </xf>
    <xf numFmtId="0" fontId="10" fillId="9" borderId="1" xfId="0" applyFont="1" applyFill="1" applyBorder="1" applyAlignment="1" applyProtection="1">
      <alignment horizontal="right" vertical="center"/>
    </xf>
    <xf numFmtId="0" fontId="51" fillId="9" borderId="1" xfId="0" applyFont="1" applyFill="1" applyBorder="1" applyAlignment="1" applyProtection="1">
      <alignment vertical="center" wrapText="1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40" fillId="5" borderId="1" xfId="0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 applyProtection="1">
      <alignment horizont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5" borderId="1" xfId="0" applyFont="1" applyFill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37" fillId="0" borderId="1" xfId="4" applyBorder="1">
      <alignment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0" fontId="31" fillId="0" borderId="1" xfId="0" applyFont="1" applyBorder="1">
      <alignment vertical="center"/>
    </xf>
    <xf numFmtId="0" fontId="18" fillId="5" borderId="1" xfId="0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 vertical="center"/>
    </xf>
    <xf numFmtId="0" fontId="18" fillId="7" borderId="1" xfId="0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0" fontId="9" fillId="7" borderId="1" xfId="0" applyFont="1" applyFill="1" applyBorder="1" applyProtection="1">
      <alignment vertical="center"/>
    </xf>
    <xf numFmtId="0" fontId="3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center"/>
    </xf>
    <xf numFmtId="168" fontId="24" fillId="0" borderId="1" xfId="0" applyNumberFormat="1" applyFont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/>
    <xf numFmtId="0" fontId="28" fillId="0" borderId="1" xfId="0" applyFont="1" applyBorder="1" applyAlignment="1" applyProtection="1">
      <alignment horizontal="center" vertical="center"/>
      <protection locked="0"/>
    </xf>
    <xf numFmtId="1" fontId="0" fillId="0" borderId="1" xfId="0" applyNumberFormat="1" applyFill="1" applyBorder="1" applyAlignment="1">
      <alignment horizontal="right"/>
    </xf>
    <xf numFmtId="0" fontId="96" fillId="0" borderId="53" xfId="0" applyFont="1" applyBorder="1" applyAlignment="1">
      <alignment vertical="center"/>
    </xf>
    <xf numFmtId="0" fontId="96" fillId="0" borderId="53" xfId="0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8" fillId="7" borderId="0" xfId="0" applyFont="1" applyFill="1" applyBorder="1" applyAlignment="1" applyProtection="1">
      <alignment horizontal="center" vertical="center"/>
    </xf>
    <xf numFmtId="0" fontId="18" fillId="7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Fill="1" applyBorder="1">
      <alignment vertical="center"/>
    </xf>
    <xf numFmtId="0" fontId="37" fillId="7" borderId="1" xfId="0" applyFont="1" applyFill="1" applyBorder="1">
      <alignment vertical="center"/>
    </xf>
    <xf numFmtId="0" fontId="97" fillId="0" borderId="1" xfId="6" applyFont="1" applyBorder="1">
      <alignment vertical="center"/>
    </xf>
    <xf numFmtId="0" fontId="64" fillId="0" borderId="1" xfId="3" applyFont="1" applyBorder="1" applyAlignment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75" fillId="0" borderId="1" xfId="0" applyFont="1" applyBorder="1" applyAlignment="1">
      <alignment horizontal="center" vertical="center" wrapText="1"/>
    </xf>
    <xf numFmtId="0" fontId="14" fillId="0" borderId="1" xfId="0" applyFont="1" applyBorder="1">
      <alignment vertical="center"/>
    </xf>
    <xf numFmtId="0" fontId="14" fillId="7" borderId="1" xfId="0" applyFont="1" applyFill="1" applyBorder="1">
      <alignment vertical="center"/>
    </xf>
    <xf numFmtId="0" fontId="98" fillId="0" borderId="1" xfId="0" applyFont="1" applyBorder="1">
      <alignment vertical="center"/>
    </xf>
    <xf numFmtId="0" fontId="27" fillId="0" borderId="1" xfId="0" applyFont="1" applyFill="1" applyBorder="1">
      <alignment vertical="center"/>
    </xf>
    <xf numFmtId="0" fontId="82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/>
    </xf>
    <xf numFmtId="0" fontId="32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right" vertical="center"/>
    </xf>
    <xf numFmtId="0" fontId="30" fillId="0" borderId="1" xfId="6" applyFont="1" applyFill="1" applyBorder="1">
      <alignment vertical="center"/>
    </xf>
    <xf numFmtId="0" fontId="30" fillId="0" borderId="1" xfId="6" applyFont="1" applyFill="1" applyBorder="1" applyAlignment="1">
      <alignment vertical="center"/>
    </xf>
    <xf numFmtId="0" fontId="30" fillId="0" borderId="1" xfId="0" quotePrefix="1" applyFont="1" applyFill="1" applyBorder="1" applyAlignment="1">
      <alignment horizontal="right" vertical="center"/>
    </xf>
    <xf numFmtId="0" fontId="2" fillId="0" borderId="1" xfId="0" quotePrefix="1" applyFont="1" applyBorder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99" fillId="0" borderId="53" xfId="0" applyFont="1" applyBorder="1" applyAlignment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8" borderId="1" xfId="0" applyFont="1" applyFill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8" fillId="7" borderId="0" xfId="0" applyFont="1" applyFill="1" applyBorder="1" applyAlignment="1" applyProtection="1">
      <alignment horizontal="center" vertical="center"/>
    </xf>
    <xf numFmtId="0" fontId="18" fillId="7" borderId="1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0" fillId="7" borderId="0" xfId="0" applyFont="1" applyFill="1" applyAlignment="1" applyProtection="1">
      <alignment horizontal="center"/>
    </xf>
    <xf numFmtId="0" fontId="37" fillId="7" borderId="1" xfId="6" applyFont="1" applyFill="1" applyBorder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Border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64" fontId="7" fillId="0" borderId="0" xfId="0" applyNumberFormat="1" applyFont="1" applyFill="1" applyAlignment="1" applyProtection="1">
      <protection locked="0"/>
    </xf>
    <xf numFmtId="164" fontId="10" fillId="0" borderId="0" xfId="0" applyNumberFormat="1" applyFont="1" applyAlignment="1" applyProtection="1">
      <protection locked="0"/>
    </xf>
    <xf numFmtId="164" fontId="27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 applyProtection="1">
      <alignment vertical="center"/>
      <protection locked="0"/>
    </xf>
    <xf numFmtId="0" fontId="9" fillId="0" borderId="1" xfId="0" applyNumberFormat="1" applyFont="1" applyBorder="1" applyAlignment="1">
      <alignment horizontal="right" vertical="center"/>
    </xf>
    <xf numFmtId="165" fontId="21" fillId="7" borderId="1" xfId="0" applyNumberFormat="1" applyFont="1" applyFill="1" applyBorder="1" applyAlignment="1" applyProtection="1"/>
    <xf numFmtId="0" fontId="31" fillId="0" borderId="1" xfId="0" applyNumberFormat="1" applyFont="1" applyBorder="1">
      <alignment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 applyProtection="1">
      <alignment vertical="top"/>
      <protection locked="0"/>
    </xf>
    <xf numFmtId="0" fontId="87" fillId="0" borderId="0" xfId="0" applyFont="1" applyAlignment="1"/>
    <xf numFmtId="0" fontId="87" fillId="0" borderId="1" xfId="0" applyFont="1" applyBorder="1" applyAlignment="1">
      <alignment horizontal="right" vertical="center"/>
    </xf>
    <xf numFmtId="0" fontId="22" fillId="5" borderId="1" xfId="0" applyFont="1" applyFill="1" applyBorder="1" applyAlignment="1" applyProtection="1">
      <alignment horizontal="center" vertical="center"/>
    </xf>
    <xf numFmtId="0" fontId="21" fillId="5" borderId="1" xfId="0" applyFont="1" applyFill="1" applyBorder="1" applyAlignment="1" applyProtection="1">
      <alignment horizontal="center" vertical="center"/>
    </xf>
    <xf numFmtId="0" fontId="22" fillId="5" borderId="7" xfId="0" applyFont="1" applyFill="1" applyBorder="1" applyAlignment="1" applyProtection="1">
      <alignment horizontal="center" vertical="center"/>
    </xf>
    <xf numFmtId="0" fontId="37" fillId="0" borderId="1" xfId="0" applyFont="1" applyBorder="1" applyAlignment="1" applyProtection="1">
      <alignment horizontal="center" vertical="center"/>
    </xf>
    <xf numFmtId="0" fontId="22" fillId="5" borderId="1" xfId="0" applyFont="1" applyFill="1" applyBorder="1" applyAlignment="1" applyProtection="1">
      <alignment horizontal="center" vertical="center"/>
    </xf>
    <xf numFmtId="0" fontId="27" fillId="0" borderId="0" xfId="0" applyFont="1" applyAlignment="1" applyProtection="1"/>
    <xf numFmtId="0" fontId="27" fillId="0" borderId="0" xfId="0" applyFont="1" applyAlignment="1" applyProtection="1">
      <alignment horizontal="center"/>
    </xf>
    <xf numFmtId="0" fontId="21" fillId="5" borderId="1" xfId="0" applyFont="1" applyFill="1" applyBorder="1" applyAlignment="1" applyProtection="1">
      <alignment horizontal="center"/>
    </xf>
    <xf numFmtId="0" fontId="21" fillId="0" borderId="1" xfId="0" applyFont="1" applyBorder="1" applyAlignment="1" applyProtection="1">
      <alignment horizontal="center"/>
    </xf>
    <xf numFmtId="0" fontId="27" fillId="0" borderId="0" xfId="0" applyFont="1" applyAlignment="1" applyProtection="1">
      <protection locked="0"/>
    </xf>
    <xf numFmtId="0" fontId="21" fillId="5" borderId="1" xfId="0" applyFont="1" applyFill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 vertical="top"/>
      <protection locked="0"/>
    </xf>
    <xf numFmtId="0" fontId="21" fillId="0" borderId="0" xfId="0" applyFont="1" applyFill="1" applyAlignment="1" applyProtection="1">
      <protection locked="0"/>
    </xf>
    <xf numFmtId="1" fontId="21" fillId="0" borderId="0" xfId="0" applyNumberFormat="1" applyFont="1" applyFill="1" applyAlignment="1" applyProtection="1">
      <protection locked="0"/>
    </xf>
    <xf numFmtId="0" fontId="9" fillId="0" borderId="1" xfId="0" applyFont="1" applyBorder="1" applyAlignment="1" applyProtection="1"/>
    <xf numFmtId="164" fontId="27" fillId="0" borderId="1" xfId="0" applyNumberFormat="1" applyFont="1" applyBorder="1" applyAlignment="1" applyProtection="1">
      <protection locked="0"/>
    </xf>
    <xf numFmtId="0" fontId="27" fillId="0" borderId="1" xfId="0" applyFont="1" applyBorder="1" applyAlignment="1" applyProtection="1">
      <protection locked="0"/>
    </xf>
    <xf numFmtId="0" fontId="27" fillId="5" borderId="1" xfId="0" applyFont="1" applyFill="1" applyBorder="1" applyAlignment="1" applyProtection="1"/>
    <xf numFmtId="0" fontId="39" fillId="0" borderId="0" xfId="0" applyFont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101" fillId="0" borderId="0" xfId="0" applyFont="1" applyFill="1" applyAlignment="1" applyProtection="1">
      <alignment horizont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7" fillId="0" borderId="1" xfId="0" applyFont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39" fillId="0" borderId="0" xfId="0" applyFont="1" applyFill="1" applyAlignment="1" applyProtection="1"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00" fillId="0" borderId="1" xfId="0" applyFont="1" applyBorder="1" applyProtection="1">
      <alignment vertical="center"/>
    </xf>
    <xf numFmtId="0" fontId="100" fillId="0" borderId="1" xfId="0" applyFont="1" applyFill="1" applyBorder="1" applyAlignment="1" applyProtection="1">
      <alignment wrapText="1"/>
      <protection locked="0"/>
    </xf>
    <xf numFmtId="0" fontId="100" fillId="2" borderId="1" xfId="0" applyFont="1" applyFill="1" applyBorder="1" applyAlignment="1" applyProtection="1">
      <protection locked="0"/>
    </xf>
    <xf numFmtId="0" fontId="27" fillId="0" borderId="1" xfId="0" applyFont="1" applyFill="1" applyBorder="1" applyAlignment="1" applyProtection="1">
      <alignment wrapText="1"/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21" fillId="0" borderId="0" xfId="0" applyFont="1" applyFill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right" vertical="center" wrapText="1"/>
      <protection locked="0"/>
    </xf>
    <xf numFmtId="0" fontId="21" fillId="0" borderId="0" xfId="0" applyFont="1" applyAlignment="1" applyProtection="1">
      <alignment horizontal="right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2" fontId="21" fillId="0" borderId="0" xfId="0" applyNumberFormat="1" applyFont="1" applyAlignment="1" applyProtection="1">
      <alignment horizontal="right" vertical="center"/>
      <protection locked="0"/>
    </xf>
    <xf numFmtId="1" fontId="21" fillId="0" borderId="1" xfId="0" applyNumberFormat="1" applyFont="1" applyFill="1" applyBorder="1" applyAlignment="1" applyProtection="1">
      <alignment horizontal="center" vertical="top"/>
    </xf>
    <xf numFmtId="0" fontId="63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Protection="1">
      <alignment vertical="center"/>
    </xf>
    <xf numFmtId="0" fontId="40" fillId="5" borderId="1" xfId="0" applyFont="1" applyFill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Alignment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vertical="center"/>
      <protection locked="0"/>
    </xf>
    <xf numFmtId="0" fontId="19" fillId="0" borderId="16" xfId="0" applyFont="1" applyBorder="1">
      <alignment vertical="center"/>
    </xf>
    <xf numFmtId="0" fontId="102" fillId="0" borderId="53" xfId="1" applyFont="1" applyBorder="1" applyAlignment="1">
      <alignment vertical="center"/>
    </xf>
    <xf numFmtId="0" fontId="37" fillId="0" borderId="53" xfId="1" applyFont="1" applyBorder="1" applyAlignment="1">
      <alignment vertical="center"/>
    </xf>
    <xf numFmtId="0" fontId="37" fillId="0" borderId="1" xfId="4" applyFont="1" applyBorder="1">
      <alignment vertical="center"/>
    </xf>
    <xf numFmtId="0" fontId="21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21" fillId="0" borderId="1" xfId="0" applyFont="1" applyBorder="1" applyAlignment="1">
      <alignment horizontal="center"/>
    </xf>
    <xf numFmtId="167" fontId="21" fillId="0" borderId="1" xfId="0" applyNumberFormat="1" applyFont="1" applyBorder="1" applyAlignment="1">
      <alignment horizontal="center"/>
    </xf>
    <xf numFmtId="1" fontId="49" fillId="5" borderId="1" xfId="0" applyNumberFormat="1" applyFont="1" applyFill="1" applyBorder="1" applyAlignment="1" applyProtection="1">
      <alignment horizontal="right" vertical="center"/>
    </xf>
    <xf numFmtId="0" fontId="94" fillId="0" borderId="0" xfId="0" applyFont="1" applyAlignment="1" applyProtection="1">
      <alignment horizontal="center"/>
      <protection locked="0"/>
    </xf>
    <xf numFmtId="0" fontId="27" fillId="5" borderId="16" xfId="0" applyFont="1" applyFill="1" applyBorder="1" applyAlignment="1" applyProtection="1">
      <alignment horizontal="center"/>
    </xf>
    <xf numFmtId="0" fontId="10" fillId="0" borderId="0" xfId="0" applyFont="1" applyAlignment="1" applyProtection="1">
      <alignment horizontal="center"/>
      <protection locked="0"/>
    </xf>
    <xf numFmtId="164" fontId="21" fillId="0" borderId="1" xfId="0" applyNumberFormat="1" applyFont="1" applyFill="1" applyBorder="1" applyAlignment="1">
      <alignment vertical="center"/>
    </xf>
    <xf numFmtId="0" fontId="94" fillId="0" borderId="0" xfId="0" applyFont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0" fontId="0" fillId="0" borderId="0" xfId="0" applyBorder="1" applyAlignment="1">
      <alignment vertical="center"/>
    </xf>
    <xf numFmtId="0" fontId="0" fillId="7" borderId="1" xfId="0" applyFill="1" applyBorder="1">
      <alignment vertical="center"/>
    </xf>
    <xf numFmtId="0" fontId="75" fillId="7" borderId="1" xfId="0" applyFont="1" applyFill="1" applyBorder="1">
      <alignment vertical="center"/>
    </xf>
    <xf numFmtId="0" fontId="23" fillId="0" borderId="1" xfId="0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 wrapText="1"/>
    </xf>
    <xf numFmtId="1" fontId="23" fillId="0" borderId="1" xfId="0" applyNumberFormat="1" applyFont="1" applyBorder="1" applyAlignment="1" applyProtection="1">
      <alignment horizontal="center" vertical="center"/>
    </xf>
    <xf numFmtId="0" fontId="23" fillId="0" borderId="1" xfId="0" applyFont="1" applyFill="1" applyBorder="1">
      <alignment vertical="center"/>
    </xf>
    <xf numFmtId="0" fontId="23" fillId="0" borderId="1" xfId="0" applyFont="1" applyBorder="1">
      <alignment vertical="center"/>
    </xf>
    <xf numFmtId="0" fontId="23" fillId="7" borderId="1" xfId="0" applyFont="1" applyFill="1" applyBorder="1" applyAlignment="1">
      <alignment vertical="center"/>
    </xf>
    <xf numFmtId="1" fontId="27" fillId="0" borderId="1" xfId="0" applyNumberFormat="1" applyFont="1" applyFill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left"/>
    </xf>
    <xf numFmtId="0" fontId="103" fillId="0" borderId="9" xfId="0" applyFont="1" applyBorder="1" applyAlignment="1" applyProtection="1">
      <alignment vertical="center"/>
    </xf>
    <xf numFmtId="0" fontId="27" fillId="0" borderId="0" xfId="0" applyFont="1" applyAlignment="1" applyProtection="1">
      <alignment horizontal="center" vertical="center"/>
    </xf>
    <xf numFmtId="0" fontId="32" fillId="5" borderId="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/>
    <xf numFmtId="0" fontId="27" fillId="0" borderId="19" xfId="0" applyFont="1" applyFill="1" applyBorder="1" applyAlignment="1" applyProtection="1"/>
    <xf numFmtId="0" fontId="27" fillId="0" borderId="19" xfId="0" applyFont="1" applyFill="1" applyBorder="1" applyAlignment="1" applyProtection="1">
      <alignment horizontal="center"/>
    </xf>
    <xf numFmtId="0" fontId="27" fillId="0" borderId="1" xfId="0" applyFont="1" applyFill="1" applyBorder="1" applyAlignment="1" applyProtection="1">
      <alignment horizontal="center"/>
    </xf>
    <xf numFmtId="0" fontId="27" fillId="0" borderId="0" xfId="0" applyFont="1" applyFill="1" applyAlignment="1" applyProtection="1"/>
    <xf numFmtId="0" fontId="27" fillId="0" borderId="1" xfId="0" applyFont="1" applyBorder="1" applyAlignment="1" applyProtection="1">
      <alignment vertical="center"/>
    </xf>
    <xf numFmtId="0" fontId="23" fillId="0" borderId="1" xfId="0" applyFont="1" applyFill="1" applyBorder="1" applyAlignment="1" applyProtection="1">
      <alignment vertical="center"/>
    </xf>
    <xf numFmtId="0" fontId="27" fillId="0" borderId="1" xfId="0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left"/>
    </xf>
    <xf numFmtId="0" fontId="23" fillId="0" borderId="1" xfId="0" applyFont="1" applyBorder="1" applyAlignment="1" applyProtection="1">
      <alignment vertical="center"/>
    </xf>
    <xf numFmtId="0" fontId="27" fillId="0" borderId="1" xfId="0" applyFont="1" applyFill="1" applyBorder="1" applyAlignment="1" applyProtection="1">
      <alignment horizontal="left"/>
    </xf>
    <xf numFmtId="0" fontId="27" fillId="0" borderId="6" xfId="0" applyFont="1" applyBorder="1" applyAlignment="1" applyProtection="1">
      <alignment horizontal="left"/>
    </xf>
    <xf numFmtId="0" fontId="27" fillId="5" borderId="1" xfId="0" applyFont="1" applyFill="1" applyBorder="1" applyAlignment="1" applyProtection="1">
      <alignment horizontal="center"/>
    </xf>
    <xf numFmtId="0" fontId="27" fillId="5" borderId="12" xfId="0" applyFont="1" applyFill="1" applyBorder="1" applyAlignment="1" applyProtection="1"/>
    <xf numFmtId="0" fontId="23" fillId="5" borderId="1" xfId="0" applyFont="1" applyFill="1" applyBorder="1" applyAlignment="1" applyProtection="1">
      <alignment horizontal="center" vertical="center"/>
    </xf>
    <xf numFmtId="1" fontId="23" fillId="5" borderId="1" xfId="0" applyNumberFormat="1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left"/>
    </xf>
    <xf numFmtId="0" fontId="27" fillId="0" borderId="0" xfId="0" applyFont="1" applyFill="1" applyBorder="1" applyAlignment="1" applyProtection="1"/>
    <xf numFmtId="0" fontId="23" fillId="0" borderId="19" xfId="0" applyFont="1" applyFill="1" applyBorder="1" applyAlignment="1" applyProtection="1">
      <alignment horizontal="center"/>
    </xf>
    <xf numFmtId="1" fontId="23" fillId="0" borderId="19" xfId="0" applyNumberFormat="1" applyFont="1" applyFill="1" applyBorder="1" applyAlignment="1" applyProtection="1">
      <alignment horizontal="center"/>
    </xf>
    <xf numFmtId="0" fontId="23" fillId="0" borderId="12" xfId="0" applyFont="1" applyFill="1" applyBorder="1" applyAlignment="1" applyProtection="1">
      <alignment horizontal="center"/>
    </xf>
    <xf numFmtId="0" fontId="27" fillId="0" borderId="1" xfId="0" applyFont="1" applyFill="1" applyBorder="1" applyAlignment="1" applyProtection="1">
      <alignment horizontal="center" wrapText="1"/>
    </xf>
    <xf numFmtId="0" fontId="23" fillId="5" borderId="1" xfId="0" applyFont="1" applyFill="1" applyBorder="1" applyAlignment="1" applyProtection="1">
      <alignment horizontal="center"/>
    </xf>
    <xf numFmtId="1" fontId="23" fillId="5" borderId="1" xfId="0" applyNumberFormat="1" applyFont="1" applyFill="1" applyBorder="1" applyAlignment="1" applyProtection="1">
      <alignment horizontal="center"/>
    </xf>
    <xf numFmtId="0" fontId="27" fillId="0" borderId="12" xfId="0" applyFont="1" applyFill="1" applyBorder="1" applyAlignment="1" applyProtection="1">
      <alignment horizontal="center"/>
    </xf>
    <xf numFmtId="0" fontId="1" fillId="0" borderId="1" xfId="0" applyFont="1" applyBorder="1">
      <alignment vertical="center"/>
    </xf>
    <xf numFmtId="0" fontId="23" fillId="0" borderId="1" xfId="0" applyFont="1" applyFill="1" applyBorder="1" applyAlignment="1" applyProtection="1">
      <alignment horizontal="center"/>
    </xf>
    <xf numFmtId="0" fontId="27" fillId="0" borderId="1" xfId="0" applyFont="1" applyBorder="1" applyAlignment="1" applyProtection="1">
      <alignment vertical="center" wrapText="1"/>
    </xf>
    <xf numFmtId="0" fontId="27" fillId="0" borderId="34" xfId="0" applyFont="1" applyFill="1" applyBorder="1" applyAlignment="1" applyProtection="1"/>
    <xf numFmtId="0" fontId="27" fillId="0" borderId="0" xfId="0" applyFont="1" applyFill="1" applyBorder="1" applyAlignment="1" applyProtection="1">
      <alignment horizontal="left"/>
    </xf>
    <xf numFmtId="0" fontId="23" fillId="5" borderId="1" xfId="0" applyFont="1" applyFill="1" applyBorder="1" applyAlignment="1" applyProtection="1">
      <alignment vertical="center"/>
    </xf>
    <xf numFmtId="0" fontId="27" fillId="0" borderId="12" xfId="0" applyFont="1" applyFill="1" applyBorder="1" applyAlignment="1" applyProtection="1">
      <alignment horizontal="left"/>
    </xf>
    <xf numFmtId="1" fontId="23" fillId="0" borderId="1" xfId="0" applyNumberFormat="1" applyFont="1" applyFill="1" applyBorder="1" applyAlignment="1" applyProtection="1">
      <alignment horizontal="center"/>
    </xf>
    <xf numFmtId="0" fontId="23" fillId="0" borderId="0" xfId="0" applyFont="1" applyFill="1" applyAlignment="1" applyProtection="1">
      <alignment horizontal="center"/>
    </xf>
    <xf numFmtId="1" fontId="27" fillId="0" borderId="1" xfId="0" applyNumberFormat="1" applyFont="1" applyFill="1" applyBorder="1">
      <alignment vertical="center"/>
    </xf>
    <xf numFmtId="1" fontId="27" fillId="0" borderId="1" xfId="0" applyNumberFormat="1" applyFont="1" applyBorder="1" applyAlignment="1" applyProtection="1">
      <alignment horizontal="center"/>
    </xf>
    <xf numFmtId="0" fontId="27" fillId="0" borderId="1" xfId="0" applyFont="1" applyFill="1" applyBorder="1" applyProtection="1">
      <alignment vertical="center"/>
    </xf>
    <xf numFmtId="0" fontId="27" fillId="5" borderId="19" xfId="0" applyFont="1" applyFill="1" applyBorder="1" applyAlignment="1" applyProtection="1"/>
    <xf numFmtId="0" fontId="23" fillId="0" borderId="1" xfId="0" applyFont="1" applyBorder="1" applyAlignment="1" applyProtection="1">
      <alignment horizontal="center"/>
    </xf>
    <xf numFmtId="0" fontId="23" fillId="0" borderId="1" xfId="0" applyFont="1" applyFill="1" applyBorder="1" applyAlignment="1" applyProtection="1">
      <alignment horizontal="center" vertical="top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wrapText="1"/>
    </xf>
    <xf numFmtId="0" fontId="1" fillId="0" borderId="1" xfId="0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>
      <alignment horizontal="left"/>
    </xf>
    <xf numFmtId="0" fontId="23" fillId="0" borderId="9" xfId="0" applyFont="1" applyFill="1" applyBorder="1" applyAlignment="1" applyProtection="1">
      <alignment horizontal="center"/>
    </xf>
    <xf numFmtId="0" fontId="27" fillId="0" borderId="12" xfId="0" applyFont="1" applyFill="1" applyBorder="1" applyAlignment="1">
      <alignment horizontal="left"/>
    </xf>
    <xf numFmtId="1" fontId="27" fillId="0" borderId="1" xfId="0" applyNumberFormat="1" applyFont="1" applyFill="1" applyBorder="1" applyAlignment="1" applyProtection="1">
      <alignment horizontal="center"/>
    </xf>
    <xf numFmtId="0" fontId="27" fillId="0" borderId="0" xfId="0" applyFont="1" applyFill="1" applyAlignment="1" applyProtection="1">
      <alignment horizontal="center"/>
    </xf>
    <xf numFmtId="0" fontId="27" fillId="0" borderId="1" xfId="0" applyFont="1" applyBorder="1" applyAlignment="1">
      <alignment horizontal="left"/>
    </xf>
    <xf numFmtId="0" fontId="27" fillId="0" borderId="17" xfId="0" applyFont="1" applyFill="1" applyBorder="1" applyAlignment="1" applyProtection="1">
      <alignment horizontal="left"/>
    </xf>
    <xf numFmtId="0" fontId="1" fillId="0" borderId="53" xfId="0" applyFont="1" applyBorder="1" applyAlignment="1">
      <alignment vertical="center"/>
    </xf>
    <xf numFmtId="0" fontId="27" fillId="0" borderId="1" xfId="0" applyFont="1" applyFill="1" applyBorder="1" applyAlignment="1" applyProtection="1">
      <alignment vertical="center"/>
      <protection locked="0"/>
    </xf>
    <xf numFmtId="0" fontId="27" fillId="0" borderId="1" xfId="0" applyFont="1" applyBorder="1" applyAlignment="1">
      <alignment horizontal="left" vertical="center" wrapText="1"/>
    </xf>
    <xf numFmtId="164" fontId="23" fillId="0" borderId="1" xfId="0" applyNumberFormat="1" applyFont="1" applyFill="1" applyBorder="1" applyAlignment="1" applyProtection="1">
      <alignment horizontal="center"/>
    </xf>
    <xf numFmtId="165" fontId="23" fillId="0" borderId="1" xfId="0" applyNumberFormat="1" applyFont="1" applyFill="1" applyBorder="1" applyAlignment="1" applyProtection="1">
      <alignment horizontal="center"/>
    </xf>
    <xf numFmtId="49" fontId="23" fillId="0" borderId="1" xfId="0" applyNumberFormat="1" applyFont="1" applyFill="1" applyBorder="1" applyAlignment="1" applyProtection="1">
      <alignment horizontal="center"/>
    </xf>
    <xf numFmtId="164" fontId="27" fillId="0" borderId="1" xfId="0" applyNumberFormat="1" applyFont="1" applyBorder="1">
      <alignment vertical="center"/>
    </xf>
    <xf numFmtId="0" fontId="27" fillId="14" borderId="1" xfId="0" applyFont="1" applyFill="1" applyBorder="1">
      <alignment vertical="center"/>
    </xf>
    <xf numFmtId="0" fontId="32" fillId="4" borderId="1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0" fontId="27" fillId="0" borderId="0" xfId="0" applyFont="1" applyBorder="1" applyAlignment="1" applyProtection="1">
      <alignment horizontal="center"/>
    </xf>
    <xf numFmtId="0" fontId="27" fillId="0" borderId="43" xfId="0" applyFont="1" applyBorder="1" applyAlignment="1" applyProtection="1">
      <alignment horizontal="center"/>
    </xf>
    <xf numFmtId="0" fontId="27" fillId="0" borderId="15" xfId="0" applyFont="1" applyBorder="1" applyAlignment="1" applyProtection="1">
      <alignment horizontal="center"/>
    </xf>
    <xf numFmtId="0" fontId="27" fillId="0" borderId="16" xfId="0" applyFont="1" applyFill="1" applyBorder="1" applyAlignment="1" applyProtection="1">
      <alignment horizontal="center"/>
    </xf>
    <xf numFmtId="0" fontId="27" fillId="5" borderId="1" xfId="0" applyFont="1" applyFill="1" applyBorder="1" applyAlignment="1" applyProtection="1">
      <alignment horizontal="left" vertical="center"/>
    </xf>
    <xf numFmtId="0" fontId="27" fillId="0" borderId="0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vertical="top"/>
      <protection locked="0"/>
    </xf>
    <xf numFmtId="0" fontId="1" fillId="7" borderId="1" xfId="0" applyFont="1" applyFill="1" applyBorder="1" applyAlignment="1" applyProtection="1">
      <alignment horizontal="center" vertical="top" wrapText="1"/>
    </xf>
    <xf numFmtId="0" fontId="27" fillId="0" borderId="1" xfId="0" applyFont="1" applyFill="1" applyBorder="1" applyAlignment="1" applyProtection="1">
      <alignment horizontal="left" vertical="center" wrapText="1"/>
    </xf>
    <xf numFmtId="0" fontId="23" fillId="0" borderId="10" xfId="0" applyFont="1" applyBorder="1" applyAlignment="1" applyProtection="1">
      <alignment horizontal="left" vertical="center" wrapText="1"/>
    </xf>
    <xf numFmtId="0" fontId="27" fillId="0" borderId="1" xfId="3" applyFont="1" applyBorder="1" applyAlignment="1">
      <alignment horizontal="left" vertical="center"/>
    </xf>
    <xf numFmtId="0" fontId="27" fillId="0" borderId="1" xfId="4" applyFont="1" applyFill="1" applyBorder="1" applyAlignment="1" applyProtection="1">
      <alignment horizontal="center" vertical="center"/>
    </xf>
    <xf numFmtId="0" fontId="27" fillId="0" borderId="0" xfId="3" applyFont="1" applyAlignment="1">
      <alignment horizontal="left" vertical="center"/>
    </xf>
    <xf numFmtId="0" fontId="27" fillId="0" borderId="1" xfId="0" applyFont="1" applyFill="1" applyBorder="1" applyAlignment="1" applyProtection="1">
      <alignment vertical="center" wrapText="1"/>
    </xf>
    <xf numFmtId="0" fontId="1" fillId="0" borderId="1" xfId="0" applyFont="1" applyBorder="1" applyAlignment="1">
      <alignment vertical="center"/>
    </xf>
    <xf numFmtId="0" fontId="27" fillId="0" borderId="1" xfId="0" quotePrefix="1" applyFont="1" applyBorder="1" applyAlignment="1"/>
    <xf numFmtId="0" fontId="1" fillId="0" borderId="1" xfId="0" quotePrefix="1" applyFont="1" applyBorder="1" applyAlignment="1"/>
    <xf numFmtId="0" fontId="27" fillId="0" borderId="12" xfId="0" applyFont="1" applyFill="1" applyBorder="1" applyAlignment="1" applyProtection="1">
      <alignment vertical="center" wrapText="1"/>
    </xf>
    <xf numFmtId="0" fontId="1" fillId="0" borderId="1" xfId="0" applyFont="1" applyFill="1" applyBorder="1" applyAlignment="1">
      <alignment horizontal="right" vertical="center"/>
    </xf>
    <xf numFmtId="0" fontId="27" fillId="0" borderId="1" xfId="0" applyFont="1" applyFill="1" applyBorder="1" applyAlignment="1" applyProtection="1">
      <alignment horizontal="left" vertical="center" wrapText="1"/>
      <protection locked="0"/>
    </xf>
    <xf numFmtId="1" fontId="27" fillId="5" borderId="1" xfId="0" applyNumberFormat="1" applyFont="1" applyFill="1" applyBorder="1" applyAlignment="1" applyProtection="1">
      <alignment horizontal="center"/>
    </xf>
    <xf numFmtId="0" fontId="103" fillId="0" borderId="1" xfId="0" applyFont="1" applyBorder="1" applyAlignment="1">
      <alignment horizontal="left"/>
    </xf>
    <xf numFmtId="0" fontId="27" fillId="0" borderId="1" xfId="6" applyFont="1" applyBorder="1">
      <alignment vertical="center"/>
    </xf>
    <xf numFmtId="0" fontId="27" fillId="0" borderId="1" xfId="0" applyFont="1" applyBorder="1" applyAlignment="1" applyProtection="1">
      <alignment horizontal="left" vertical="center" wrapText="1"/>
    </xf>
    <xf numFmtId="0" fontId="27" fillId="7" borderId="1" xfId="0" applyFont="1" applyFill="1" applyBorder="1">
      <alignment vertical="center"/>
    </xf>
    <xf numFmtId="0" fontId="1" fillId="0" borderId="1" xfId="0" applyFont="1" applyBorder="1" applyAlignment="1" applyProtection="1"/>
    <xf numFmtId="0" fontId="27" fillId="12" borderId="1" xfId="0" applyFont="1" applyFill="1" applyBorder="1">
      <alignment vertical="center"/>
    </xf>
    <xf numFmtId="0" fontId="27" fillId="0" borderId="16" xfId="0" applyFont="1" applyFill="1" applyBorder="1" applyAlignment="1">
      <alignment horizontal="center" vertical="center"/>
    </xf>
    <xf numFmtId="0" fontId="27" fillId="7" borderId="1" xfId="0" applyFont="1" applyFill="1" applyBorder="1" applyAlignment="1" applyProtection="1">
      <alignment horizontal="center"/>
    </xf>
    <xf numFmtId="0" fontId="27" fillId="7" borderId="1" xfId="0" applyFont="1" applyFill="1" applyBorder="1" applyAlignment="1" applyProtection="1">
      <alignment horizontal="left" vertical="center"/>
    </xf>
    <xf numFmtId="0" fontId="27" fillId="7" borderId="16" xfId="0" applyFont="1" applyFill="1" applyBorder="1" applyAlignment="1" applyProtection="1">
      <alignment horizontal="center"/>
    </xf>
    <xf numFmtId="0" fontId="23" fillId="7" borderId="0" xfId="0" applyFont="1" applyFill="1" applyAlignment="1" applyProtection="1">
      <alignment horizontal="center"/>
    </xf>
    <xf numFmtId="1" fontId="32" fillId="4" borderId="46" xfId="0" applyNumberFormat="1" applyFont="1" applyFill="1" applyBorder="1" applyAlignment="1" applyProtection="1">
      <alignment horizontal="center"/>
    </xf>
    <xf numFmtId="1" fontId="18" fillId="7" borderId="1" xfId="0" applyNumberFormat="1" applyFont="1" applyFill="1" applyBorder="1" applyProtection="1">
      <alignment vertical="center"/>
    </xf>
    <xf numFmtId="0" fontId="80" fillId="5" borderId="39" xfId="0" applyFont="1" applyFill="1" applyBorder="1" applyAlignment="1" applyProtection="1">
      <alignment horizontal="center" vertical="top" wrapText="1"/>
      <protection locked="0"/>
    </xf>
    <xf numFmtId="0" fontId="80" fillId="5" borderId="40" xfId="0" applyFont="1" applyFill="1" applyBorder="1" applyAlignment="1" applyProtection="1">
      <alignment horizontal="center" vertical="top" wrapText="1"/>
      <protection locked="0"/>
    </xf>
    <xf numFmtId="0" fontId="20" fillId="0" borderId="0" xfId="0" applyFont="1" applyAlignment="1" applyProtection="1">
      <alignment horizontal="center"/>
      <protection locked="0"/>
    </xf>
    <xf numFmtId="0" fontId="80" fillId="5" borderId="39" xfId="0" applyFont="1" applyFill="1" applyBorder="1" applyAlignment="1" applyProtection="1">
      <alignment horizontal="center" vertical="top"/>
      <protection locked="0"/>
    </xf>
    <xf numFmtId="0" fontId="80" fillId="5" borderId="40" xfId="0" applyFont="1" applyFill="1" applyBorder="1" applyAlignment="1" applyProtection="1">
      <alignment horizontal="center" vertical="top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80" fillId="5" borderId="39" xfId="0" applyFont="1" applyFill="1" applyBorder="1" applyAlignment="1" applyProtection="1">
      <alignment horizontal="center"/>
    </xf>
    <xf numFmtId="0" fontId="80" fillId="5" borderId="40" xfId="0" applyFont="1" applyFill="1" applyBorder="1" applyAlignment="1" applyProtection="1">
      <alignment horizontal="center"/>
    </xf>
    <xf numFmtId="1" fontId="59" fillId="0" borderId="0" xfId="0" applyNumberFormat="1" applyFont="1" applyAlignment="1" applyProtection="1">
      <alignment horizontal="right"/>
      <protection locked="0"/>
    </xf>
    <xf numFmtId="0" fontId="22" fillId="5" borderId="10" xfId="0" applyFont="1" applyFill="1" applyBorder="1" applyAlignment="1" applyProtection="1">
      <alignment horizontal="center" vertical="center" textRotation="90"/>
      <protection locked="0"/>
    </xf>
    <xf numFmtId="0" fontId="22" fillId="5" borderId="11" xfId="0" applyFont="1" applyFill="1" applyBorder="1" applyAlignment="1" applyProtection="1">
      <alignment horizontal="center" vertical="center" textRotation="90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right" vertical="center"/>
      <protection locked="0"/>
    </xf>
    <xf numFmtId="0" fontId="22" fillId="5" borderId="10" xfId="0" applyFont="1" applyFill="1" applyBorder="1" applyAlignment="1" applyProtection="1">
      <alignment horizontal="center" vertical="center" textRotation="90" wrapText="1"/>
      <protection locked="0"/>
    </xf>
    <xf numFmtId="0" fontId="22" fillId="5" borderId="11" xfId="0" applyFont="1" applyFill="1" applyBorder="1" applyAlignment="1" applyProtection="1">
      <alignment horizontal="center" vertical="center" textRotation="90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49" fillId="5" borderId="16" xfId="0" applyFont="1" applyFill="1" applyBorder="1" applyAlignment="1" applyProtection="1">
      <alignment horizontal="center" vertical="center" wrapText="1"/>
      <protection locked="0"/>
    </xf>
    <xf numFmtId="0" fontId="49" fillId="5" borderId="19" xfId="0" applyFont="1" applyFill="1" applyBorder="1" applyAlignment="1" applyProtection="1">
      <alignment horizontal="center" vertical="center" wrapText="1"/>
      <protection locked="0"/>
    </xf>
    <xf numFmtId="0" fontId="49" fillId="5" borderId="12" xfId="0" applyFont="1" applyFill="1" applyBorder="1" applyAlignment="1" applyProtection="1">
      <alignment horizontal="center" vertical="center" wrapText="1"/>
      <protection locked="0"/>
    </xf>
    <xf numFmtId="0" fontId="49" fillId="5" borderId="16" xfId="0" applyFont="1" applyFill="1" applyBorder="1" applyAlignment="1" applyProtection="1">
      <alignment horizontal="center" vertical="center"/>
      <protection locked="0"/>
    </xf>
    <xf numFmtId="0" fontId="49" fillId="5" borderId="19" xfId="0" applyFont="1" applyFill="1" applyBorder="1" applyAlignment="1" applyProtection="1">
      <alignment horizontal="center" vertical="center"/>
      <protection locked="0"/>
    </xf>
    <xf numFmtId="0" fontId="49" fillId="5" borderId="12" xfId="0" applyFont="1" applyFill="1" applyBorder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center" vertical="center" wrapText="1"/>
      <protection locked="0"/>
    </xf>
    <xf numFmtId="0" fontId="49" fillId="5" borderId="10" xfId="0" applyFont="1" applyFill="1" applyBorder="1" applyAlignment="1" applyProtection="1">
      <alignment horizontal="center" vertical="center" wrapText="1"/>
      <protection locked="0"/>
    </xf>
    <xf numFmtId="0" fontId="49" fillId="5" borderId="11" xfId="0" applyFont="1" applyFill="1" applyBorder="1" applyAlignment="1" applyProtection="1">
      <alignment horizontal="center" vertical="center" wrapText="1"/>
      <protection locked="0"/>
    </xf>
    <xf numFmtId="0" fontId="18" fillId="4" borderId="16" xfId="0" applyFont="1" applyFill="1" applyBorder="1" applyAlignment="1" applyProtection="1">
      <alignment horizontal="center" wrapText="1"/>
    </xf>
    <xf numFmtId="0" fontId="18" fillId="4" borderId="12" xfId="0" applyFont="1" applyFill="1" applyBorder="1" applyAlignment="1" applyProtection="1">
      <alignment horizont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horizontal="center"/>
      <protection locked="0"/>
    </xf>
    <xf numFmtId="0" fontId="18" fillId="5" borderId="1" xfId="0" applyFont="1" applyFill="1" applyBorder="1" applyAlignment="1" applyProtection="1">
      <alignment horizontal="center" vertical="center"/>
    </xf>
    <xf numFmtId="0" fontId="18" fillId="5" borderId="1" xfId="0" applyFont="1" applyFill="1" applyBorder="1" applyAlignment="1" applyProtection="1">
      <alignment horizontal="center" vertical="center" wrapText="1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1" fontId="18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18" fillId="5" borderId="6" xfId="0" applyNumberFormat="1" applyFont="1" applyFill="1" applyBorder="1" applyAlignment="1" applyProtection="1">
      <alignment horizontal="center" vertical="center" wrapText="1"/>
      <protection locked="0"/>
    </xf>
    <xf numFmtId="1" fontId="18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10" fillId="4" borderId="16" xfId="0" applyFont="1" applyFill="1" applyBorder="1" applyAlignment="1" applyProtection="1">
      <alignment horizontal="center" wrapText="1"/>
    </xf>
    <xf numFmtId="0" fontId="10" fillId="4" borderId="12" xfId="0" applyFont="1" applyFill="1" applyBorder="1" applyAlignment="1" applyProtection="1">
      <alignment horizontal="center" wrapText="1"/>
    </xf>
    <xf numFmtId="0" fontId="18" fillId="5" borderId="10" xfId="0" applyFont="1" applyFill="1" applyBorder="1" applyAlignment="1" applyProtection="1">
      <alignment horizontal="center" vertical="center"/>
    </xf>
    <xf numFmtId="0" fontId="18" fillId="5" borderId="11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1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51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5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18" fillId="5" borderId="29" xfId="0" applyFont="1" applyFill="1" applyBorder="1" applyAlignment="1" applyProtection="1">
      <alignment horizontal="center" vertical="center" wrapText="1"/>
      <protection locked="0"/>
    </xf>
    <xf numFmtId="0" fontId="18" fillId="5" borderId="6" xfId="0" applyFont="1" applyFill="1" applyBorder="1" applyAlignment="1" applyProtection="1">
      <alignment horizontal="center" vertical="center" wrapText="1"/>
      <protection locked="0"/>
    </xf>
    <xf numFmtId="0" fontId="18" fillId="5" borderId="11" xfId="0" applyFont="1" applyFill="1" applyBorder="1" applyAlignment="1" applyProtection="1">
      <alignment horizontal="center" vertical="center" wrapText="1"/>
      <protection locked="0"/>
    </xf>
    <xf numFmtId="0" fontId="18" fillId="5" borderId="16" xfId="0" applyFont="1" applyFill="1" applyBorder="1" applyAlignment="1" applyProtection="1">
      <alignment horizontal="center" vertical="center" wrapText="1"/>
      <protection locked="0"/>
    </xf>
    <xf numFmtId="0" fontId="18" fillId="5" borderId="12" xfId="0" applyFont="1" applyFill="1" applyBorder="1" applyAlignment="1" applyProtection="1">
      <alignment horizontal="center" vertical="center" wrapText="1"/>
      <protection locked="0"/>
    </xf>
    <xf numFmtId="0" fontId="18" fillId="5" borderId="32" xfId="0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25" fillId="5" borderId="39" xfId="0" applyFont="1" applyFill="1" applyBorder="1" applyAlignment="1" applyProtection="1">
      <alignment horizontal="center" vertical="center" wrapText="1"/>
      <protection locked="0"/>
    </xf>
    <xf numFmtId="0" fontId="25" fillId="5" borderId="40" xfId="0" applyFont="1" applyFill="1" applyBorder="1" applyAlignment="1" applyProtection="1">
      <alignment horizontal="center" vertical="center" wrapText="1"/>
      <protection locked="0"/>
    </xf>
    <xf numFmtId="0" fontId="25" fillId="5" borderId="41" xfId="0" applyFont="1" applyFill="1" applyBorder="1" applyAlignment="1" applyProtection="1">
      <alignment horizontal="center" vertical="center" wrapText="1"/>
      <protection locked="0"/>
    </xf>
    <xf numFmtId="0" fontId="25" fillId="5" borderId="37" xfId="0" applyFont="1" applyFill="1" applyBorder="1" applyAlignment="1" applyProtection="1">
      <alignment horizontal="center" vertical="center" wrapText="1"/>
      <protection locked="0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8" fillId="5" borderId="27" xfId="0" applyFont="1" applyFill="1" applyBorder="1" applyAlignment="1" applyProtection="1">
      <alignment horizontal="center" vertical="center" wrapText="1"/>
      <protection locked="0"/>
    </xf>
    <xf numFmtId="0" fontId="18" fillId="5" borderId="28" xfId="0" applyFont="1" applyFill="1" applyBorder="1" applyAlignment="1" applyProtection="1">
      <alignment horizontal="center" vertical="center" wrapText="1"/>
      <protection locked="0"/>
    </xf>
    <xf numFmtId="0" fontId="18" fillId="5" borderId="21" xfId="0" applyFont="1" applyFill="1" applyBorder="1" applyAlignment="1" applyProtection="1">
      <alignment horizontal="center" vertical="center" wrapText="1"/>
      <protection locked="0"/>
    </xf>
    <xf numFmtId="0" fontId="18" fillId="5" borderId="22" xfId="0" applyFont="1" applyFill="1" applyBorder="1" applyAlignment="1" applyProtection="1">
      <alignment horizontal="center" vertical="center" wrapText="1"/>
      <protection locked="0"/>
    </xf>
    <xf numFmtId="0" fontId="18" fillId="5" borderId="23" xfId="0" applyFont="1" applyFill="1" applyBorder="1" applyAlignment="1" applyProtection="1">
      <alignment horizontal="center" vertical="center" wrapText="1"/>
      <protection locked="0"/>
    </xf>
    <xf numFmtId="0" fontId="21" fillId="0" borderId="16" xfId="0" applyFont="1" applyBorder="1" applyAlignment="1" applyProtection="1">
      <alignment horizontal="center"/>
      <protection locked="0"/>
    </xf>
    <xf numFmtId="0" fontId="21" fillId="0" borderId="19" xfId="0" applyFont="1" applyBorder="1" applyAlignment="1" applyProtection="1">
      <alignment horizontal="center"/>
      <protection locked="0"/>
    </xf>
    <xf numFmtId="0" fontId="21" fillId="0" borderId="12" xfId="0" applyFont="1" applyBorder="1" applyAlignment="1" applyProtection="1">
      <alignment horizontal="center"/>
      <protection locked="0"/>
    </xf>
    <xf numFmtId="0" fontId="27" fillId="0" borderId="16" xfId="0" applyFont="1" applyBorder="1" applyAlignment="1" applyProtection="1">
      <alignment horizontal="center"/>
      <protection locked="0"/>
    </xf>
    <xf numFmtId="0" fontId="27" fillId="0" borderId="19" xfId="0" applyFont="1" applyBorder="1" applyAlignment="1" applyProtection="1">
      <alignment horizontal="center"/>
      <protection locked="0"/>
    </xf>
    <xf numFmtId="0" fontId="27" fillId="0" borderId="12" xfId="0" applyFont="1" applyBorder="1" applyAlignment="1" applyProtection="1">
      <alignment horizontal="center"/>
      <protection locked="0"/>
    </xf>
    <xf numFmtId="0" fontId="27" fillId="5" borderId="0" xfId="0" applyFont="1" applyFill="1" applyAlignment="1" applyProtection="1">
      <alignment horizont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5" borderId="26" xfId="0" applyFont="1" applyFill="1" applyBorder="1" applyAlignment="1" applyProtection="1">
      <alignment horizontal="center" vertical="center"/>
      <protection locked="0"/>
    </xf>
    <xf numFmtId="0" fontId="21" fillId="5" borderId="27" xfId="0" applyFont="1" applyFill="1" applyBorder="1" applyAlignment="1" applyProtection="1">
      <alignment horizontal="center" vertical="center"/>
      <protection locked="0"/>
    </xf>
    <xf numFmtId="0" fontId="21" fillId="5" borderId="28" xfId="0" applyFont="1" applyFill="1" applyBorder="1" applyAlignment="1" applyProtection="1">
      <alignment horizontal="center" vertical="center"/>
      <protection locked="0"/>
    </xf>
    <xf numFmtId="0" fontId="21" fillId="5" borderId="29" xfId="0" applyFont="1" applyFill="1" applyBorder="1" applyAlignment="1" applyProtection="1">
      <alignment horizontal="center" vertical="center"/>
      <protection locked="0"/>
    </xf>
    <xf numFmtId="0" fontId="21" fillId="5" borderId="6" xfId="0" applyFont="1" applyFill="1" applyBorder="1" applyAlignment="1" applyProtection="1">
      <alignment horizontal="center" vertical="center"/>
      <protection locked="0"/>
    </xf>
    <xf numFmtId="0" fontId="21" fillId="5" borderId="11" xfId="0" applyFont="1" applyFill="1" applyBorder="1" applyAlignment="1" applyProtection="1">
      <alignment horizontal="center" vertical="center"/>
      <protection locked="0"/>
    </xf>
    <xf numFmtId="0" fontId="22" fillId="5" borderId="13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/>
    </xf>
    <xf numFmtId="0" fontId="22" fillId="5" borderId="7" xfId="0" applyFont="1" applyFill="1" applyBorder="1" applyAlignment="1" applyProtection="1">
      <alignment horizontal="center" vertical="center"/>
      <protection locked="0"/>
    </xf>
    <xf numFmtId="0" fontId="22" fillId="5" borderId="24" xfId="0" applyFont="1" applyFill="1" applyBorder="1" applyAlignment="1" applyProtection="1">
      <alignment horizontal="center" vertical="center"/>
      <protection locked="0"/>
    </xf>
    <xf numFmtId="0" fontId="22" fillId="5" borderId="25" xfId="0" applyFont="1" applyFill="1" applyBorder="1" applyAlignment="1" applyProtection="1">
      <alignment horizontal="center" vertical="center"/>
      <protection locked="0"/>
    </xf>
    <xf numFmtId="0" fontId="21" fillId="5" borderId="16" xfId="0" applyFont="1" applyFill="1" applyBorder="1" applyAlignment="1" applyProtection="1">
      <alignment horizontal="center"/>
      <protection locked="0"/>
    </xf>
    <xf numFmtId="0" fontId="21" fillId="5" borderId="19" xfId="0" applyFont="1" applyFill="1" applyBorder="1" applyAlignment="1" applyProtection="1">
      <alignment horizontal="center"/>
      <protection locked="0"/>
    </xf>
    <xf numFmtId="0" fontId="21" fillId="5" borderId="12" xfId="0" applyFont="1" applyFill="1" applyBorder="1" applyAlignment="1" applyProtection="1">
      <alignment horizontal="center"/>
      <protection locked="0"/>
    </xf>
    <xf numFmtId="0" fontId="27" fillId="2" borderId="0" xfId="0" applyFont="1" applyFill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27" fillId="5" borderId="16" xfId="0" applyFont="1" applyFill="1" applyBorder="1" applyAlignment="1" applyProtection="1">
      <alignment horizontal="center"/>
      <protection locked="0"/>
    </xf>
    <xf numFmtId="0" fontId="27" fillId="5" borderId="19" xfId="0" applyFont="1" applyFill="1" applyBorder="1" applyAlignment="1" applyProtection="1">
      <alignment horizontal="center"/>
      <protection locked="0"/>
    </xf>
    <xf numFmtId="0" fontId="27" fillId="5" borderId="12" xfId="0" applyFont="1" applyFill="1" applyBorder="1" applyAlignment="1" applyProtection="1">
      <alignment horizontal="center"/>
      <protection locked="0"/>
    </xf>
    <xf numFmtId="0" fontId="24" fillId="0" borderId="9" xfId="0" applyFont="1" applyBorder="1" applyAlignment="1" applyProtection="1">
      <alignment horizontal="center" vertical="center"/>
      <protection locked="0"/>
    </xf>
    <xf numFmtId="0" fontId="21" fillId="5" borderId="10" xfId="0" applyFont="1" applyFill="1" applyBorder="1" applyAlignment="1" applyProtection="1">
      <alignment horizontal="center" vertical="center"/>
      <protection locked="0"/>
    </xf>
    <xf numFmtId="0" fontId="21" fillId="5" borderId="10" xfId="0" applyFont="1" applyFill="1" applyBorder="1" applyAlignment="1" applyProtection="1">
      <alignment horizontal="center" vertical="center" wrapText="1"/>
      <protection locked="0"/>
    </xf>
    <xf numFmtId="0" fontId="21" fillId="5" borderId="11" xfId="0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Fill="1" applyAlignment="1" applyProtection="1">
      <alignment horizontal="center" vertical="center"/>
      <protection locked="0"/>
    </xf>
    <xf numFmtId="0" fontId="22" fillId="5" borderId="24" xfId="0" applyFont="1" applyFill="1" applyBorder="1" applyAlignment="1" applyProtection="1">
      <alignment horizontal="center" vertical="center"/>
    </xf>
    <xf numFmtId="0" fontId="22" fillId="5" borderId="25" xfId="0" applyFont="1" applyFill="1" applyBorder="1" applyAlignment="1" applyProtection="1">
      <alignment horizontal="center" vertical="center"/>
    </xf>
    <xf numFmtId="0" fontId="101" fillId="0" borderId="0" xfId="0" applyFont="1" applyFill="1" applyAlignment="1" applyProtection="1">
      <alignment horizontal="center"/>
      <protection locked="0"/>
    </xf>
    <xf numFmtId="0" fontId="21" fillId="5" borderId="1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  <protection locked="0"/>
    </xf>
    <xf numFmtId="0" fontId="49" fillId="0" borderId="0" xfId="0" applyFont="1" applyFill="1" applyAlignment="1" applyProtection="1">
      <alignment horizontal="center"/>
      <protection locked="0"/>
    </xf>
    <xf numFmtId="0" fontId="20" fillId="0" borderId="0" xfId="0" applyFont="1" applyFill="1" applyAlignment="1" applyProtection="1">
      <alignment horizontal="center"/>
      <protection locked="0"/>
    </xf>
    <xf numFmtId="0" fontId="17" fillId="5" borderId="16" xfId="0" applyFont="1" applyFill="1" applyBorder="1" applyAlignment="1" applyProtection="1">
      <alignment horizontal="center" vertical="center" wrapText="1"/>
      <protection locked="0"/>
    </xf>
    <xf numFmtId="0" fontId="17" fillId="5" borderId="19" xfId="0" applyFont="1" applyFill="1" applyBorder="1" applyAlignment="1" applyProtection="1">
      <alignment horizontal="center" vertical="center" wrapText="1"/>
      <protection locked="0"/>
    </xf>
    <xf numFmtId="0" fontId="17" fillId="5" borderId="12" xfId="0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/>
      <protection locked="0"/>
    </xf>
    <xf numFmtId="0" fontId="17" fillId="5" borderId="10" xfId="0" applyFont="1" applyFill="1" applyBorder="1" applyAlignment="1" applyProtection="1">
      <alignment horizontal="center" vertical="center" wrapText="1"/>
      <protection locked="0"/>
    </xf>
    <xf numFmtId="0" fontId="17" fillId="5" borderId="11" xfId="0" applyFont="1" applyFill="1" applyBorder="1" applyAlignment="1" applyProtection="1">
      <alignment horizontal="center" vertical="center" wrapText="1"/>
      <protection locked="0"/>
    </xf>
    <xf numFmtId="0" fontId="10" fillId="4" borderId="44" xfId="0" applyFont="1" applyFill="1" applyBorder="1" applyAlignment="1" applyProtection="1">
      <alignment horizontal="center" wrapText="1"/>
      <protection locked="0"/>
    </xf>
    <xf numFmtId="0" fontId="10" fillId="4" borderId="45" xfId="0" applyFont="1" applyFill="1" applyBorder="1" applyAlignment="1" applyProtection="1">
      <alignment horizontal="center" wrapText="1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0" fontId="7" fillId="0" borderId="16" xfId="0" applyFont="1" applyFill="1" applyBorder="1" applyAlignment="1" applyProtection="1">
      <alignment horizontal="left"/>
      <protection locked="0"/>
    </xf>
    <xf numFmtId="0" fontId="7" fillId="0" borderId="19" xfId="0" applyFont="1" applyFill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/>
      <protection locked="0"/>
    </xf>
    <xf numFmtId="0" fontId="18" fillId="4" borderId="16" xfId="0" applyFont="1" applyFill="1" applyBorder="1" applyAlignment="1" applyProtection="1">
      <alignment horizontal="center" wrapText="1"/>
      <protection locked="0"/>
    </xf>
    <xf numFmtId="0" fontId="18" fillId="4" borderId="12" xfId="0" applyFont="1" applyFill="1" applyBorder="1" applyAlignment="1" applyProtection="1">
      <alignment horizontal="center" wrapText="1"/>
      <protection locked="0"/>
    </xf>
    <xf numFmtId="0" fontId="17" fillId="5" borderId="10" xfId="0" applyFont="1" applyFill="1" applyBorder="1" applyAlignment="1" applyProtection="1">
      <alignment horizontal="center" vertical="center"/>
      <protection locked="0"/>
    </xf>
    <xf numFmtId="0" fontId="17" fillId="5" borderId="11" xfId="0" applyFont="1" applyFill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7" fillId="0" borderId="9" xfId="0" applyFont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/>
      <protection locked="0"/>
    </xf>
    <xf numFmtId="0" fontId="77" fillId="0" borderId="0" xfId="0" applyFont="1" applyBorder="1" applyAlignment="1" applyProtection="1">
      <alignment horizontal="center"/>
      <protection locked="0"/>
    </xf>
    <xf numFmtId="0" fontId="77" fillId="5" borderId="1" xfId="0" applyFont="1" applyFill="1" applyBorder="1" applyAlignment="1" applyProtection="1">
      <alignment horizontal="center" vertical="center" wrapText="1"/>
      <protection locked="0"/>
    </xf>
    <xf numFmtId="0" fontId="77" fillId="5" borderId="1" xfId="0" applyFont="1" applyFill="1" applyBorder="1" applyAlignment="1" applyProtection="1">
      <alignment horizontal="center"/>
      <protection locked="0"/>
    </xf>
    <xf numFmtId="0" fontId="77" fillId="5" borderId="10" xfId="0" applyFont="1" applyFill="1" applyBorder="1" applyAlignment="1" applyProtection="1">
      <alignment horizontal="center" vertical="center"/>
      <protection locked="0"/>
    </xf>
    <xf numFmtId="0" fontId="77" fillId="5" borderId="6" xfId="0" applyFont="1" applyFill="1" applyBorder="1" applyAlignment="1" applyProtection="1">
      <alignment horizontal="center" vertical="center"/>
      <protection locked="0"/>
    </xf>
    <xf numFmtId="0" fontId="77" fillId="5" borderId="11" xfId="0" applyFont="1" applyFill="1" applyBorder="1" applyAlignment="1" applyProtection="1">
      <alignment horizontal="center" vertical="center"/>
      <protection locked="0"/>
    </xf>
    <xf numFmtId="0" fontId="94" fillId="0" borderId="0" xfId="0" applyFont="1" applyBorder="1" applyAlignment="1" applyProtection="1">
      <alignment horizontal="center"/>
      <protection locked="0"/>
    </xf>
    <xf numFmtId="0" fontId="94" fillId="5" borderId="1" xfId="0" applyFont="1" applyFill="1" applyBorder="1" applyAlignment="1" applyProtection="1">
      <alignment horizontal="center" vertical="center" wrapText="1"/>
      <protection locked="0"/>
    </xf>
    <xf numFmtId="0" fontId="94" fillId="5" borderId="10" xfId="0" applyFont="1" applyFill="1" applyBorder="1" applyAlignment="1" applyProtection="1">
      <alignment horizontal="center" vertical="center"/>
      <protection locked="0"/>
    </xf>
    <xf numFmtId="0" fontId="94" fillId="5" borderId="6" xfId="0" applyFont="1" applyFill="1" applyBorder="1" applyAlignment="1" applyProtection="1">
      <alignment horizontal="center" vertical="center"/>
      <protection locked="0"/>
    </xf>
    <xf numFmtId="0" fontId="94" fillId="5" borderId="11" xfId="0" applyFont="1" applyFill="1" applyBorder="1" applyAlignment="1" applyProtection="1">
      <alignment horizontal="center" vertical="center"/>
      <protection locked="0"/>
    </xf>
    <xf numFmtId="0" fontId="94" fillId="5" borderId="1" xfId="0" applyFont="1" applyFill="1" applyBorder="1" applyAlignment="1" applyProtection="1">
      <alignment horizontal="center"/>
      <protection locked="0"/>
    </xf>
    <xf numFmtId="0" fontId="39" fillId="4" borderId="16" xfId="0" applyFont="1" applyFill="1" applyBorder="1" applyAlignment="1" applyProtection="1">
      <alignment horizontal="center" wrapText="1"/>
      <protection locked="0"/>
    </xf>
    <xf numFmtId="0" fontId="39" fillId="4" borderId="12" xfId="0" applyFont="1" applyFill="1" applyBorder="1" applyAlignment="1" applyProtection="1">
      <alignment horizontal="center" wrapText="1"/>
      <protection locked="0"/>
    </xf>
    <xf numFmtId="0" fontId="94" fillId="0" borderId="0" xfId="0" applyFont="1" applyAlignment="1" applyProtection="1">
      <alignment horizontal="center"/>
      <protection locked="0"/>
    </xf>
    <xf numFmtId="0" fontId="77" fillId="0" borderId="16" xfId="0" applyFont="1" applyBorder="1" applyAlignment="1" applyProtection="1">
      <alignment horizontal="left" vertical="center"/>
      <protection locked="0"/>
    </xf>
    <xf numFmtId="0" fontId="77" fillId="0" borderId="19" xfId="0" applyFont="1" applyBorder="1" applyAlignment="1" applyProtection="1">
      <alignment horizontal="left" vertical="center"/>
      <protection locked="0"/>
    </xf>
    <xf numFmtId="0" fontId="77" fillId="0" borderId="12" xfId="0" applyFont="1" applyBorder="1" applyAlignment="1" applyProtection="1">
      <alignment horizontal="left" vertical="center"/>
      <protection locked="0"/>
    </xf>
    <xf numFmtId="0" fontId="77" fillId="3" borderId="1" xfId="0" applyFont="1" applyFill="1" applyBorder="1" applyAlignment="1" applyProtection="1">
      <alignment horizontal="center" vertical="center" wrapText="1"/>
      <protection locked="0"/>
    </xf>
    <xf numFmtId="0" fontId="94" fillId="3" borderId="16" xfId="0" applyFont="1" applyFill="1" applyBorder="1" applyAlignment="1" applyProtection="1">
      <alignment horizontal="center" vertical="center"/>
      <protection locked="0"/>
    </xf>
    <xf numFmtId="0" fontId="94" fillId="3" borderId="19" xfId="0" applyFont="1" applyFill="1" applyBorder="1" applyAlignment="1" applyProtection="1">
      <alignment horizontal="center" vertical="center"/>
      <protection locked="0"/>
    </xf>
    <xf numFmtId="0" fontId="94" fillId="3" borderId="12" xfId="0" applyFont="1" applyFill="1" applyBorder="1" applyAlignment="1" applyProtection="1">
      <alignment horizontal="center" vertical="center"/>
      <protection locked="0"/>
    </xf>
    <xf numFmtId="0" fontId="94" fillId="3" borderId="17" xfId="0" applyFont="1" applyFill="1" applyBorder="1" applyAlignment="1" applyProtection="1">
      <alignment horizontal="center" vertical="center" wrapText="1"/>
      <protection locked="0"/>
    </xf>
    <xf numFmtId="0" fontId="94" fillId="3" borderId="43" xfId="0" applyFont="1" applyFill="1" applyBorder="1" applyAlignment="1" applyProtection="1">
      <alignment horizontal="center" vertical="center" wrapText="1"/>
      <protection locked="0"/>
    </xf>
    <xf numFmtId="0" fontId="94" fillId="3" borderId="15" xfId="0" applyFont="1" applyFill="1" applyBorder="1" applyAlignment="1" applyProtection="1">
      <alignment horizontal="center" vertical="center" wrapText="1"/>
      <protection locked="0"/>
    </xf>
    <xf numFmtId="0" fontId="94" fillId="3" borderId="20" xfId="0" applyFont="1" applyFill="1" applyBorder="1" applyAlignment="1" applyProtection="1">
      <alignment horizontal="center" vertical="center" wrapText="1"/>
      <protection locked="0"/>
    </xf>
    <xf numFmtId="0" fontId="94" fillId="3" borderId="9" xfId="0" applyFont="1" applyFill="1" applyBorder="1" applyAlignment="1" applyProtection="1">
      <alignment horizontal="center" vertical="center" wrapText="1"/>
      <protection locked="0"/>
    </xf>
    <xf numFmtId="0" fontId="94" fillId="3" borderId="36" xfId="0" applyFont="1" applyFill="1" applyBorder="1" applyAlignment="1" applyProtection="1">
      <alignment horizontal="center" vertical="center" wrapText="1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77" fillId="5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center" vertical="center"/>
      <protection locked="0"/>
    </xf>
    <xf numFmtId="0" fontId="63" fillId="0" borderId="1" xfId="0" applyFont="1" applyBorder="1" applyAlignment="1" applyProtection="1">
      <alignment horizontal="center" vertical="center" wrapText="1"/>
      <protection locked="0"/>
    </xf>
    <xf numFmtId="0" fontId="63" fillId="0" borderId="17" xfId="0" applyFont="1" applyBorder="1" applyAlignment="1" applyProtection="1">
      <alignment horizontal="center" vertical="center"/>
      <protection locked="0"/>
    </xf>
    <xf numFmtId="0" fontId="63" fillId="0" borderId="43" xfId="0" applyFont="1" applyBorder="1" applyAlignment="1" applyProtection="1">
      <alignment horizontal="center" vertical="center"/>
      <protection locked="0"/>
    </xf>
    <xf numFmtId="0" fontId="63" fillId="0" borderId="15" xfId="0" applyFont="1" applyBorder="1" applyAlignment="1" applyProtection="1">
      <alignment horizontal="center" vertical="center"/>
      <protection locked="0"/>
    </xf>
    <xf numFmtId="0" fontId="63" fillId="0" borderId="20" xfId="0" applyFont="1" applyBorder="1" applyAlignment="1" applyProtection="1">
      <alignment horizontal="center" vertical="center"/>
      <protection locked="0"/>
    </xf>
    <xf numFmtId="0" fontId="63" fillId="0" borderId="9" xfId="0" applyFont="1" applyBorder="1" applyAlignment="1" applyProtection="1">
      <alignment horizontal="center" vertical="center"/>
      <protection locked="0"/>
    </xf>
    <xf numFmtId="0" fontId="63" fillId="0" borderId="36" xfId="0" applyFont="1" applyBorder="1" applyAlignment="1" applyProtection="1">
      <alignment horizontal="center" vertical="center"/>
      <protection locked="0"/>
    </xf>
    <xf numFmtId="0" fontId="50" fillId="0" borderId="0" xfId="0" applyFont="1" applyFill="1" applyBorder="1" applyAlignment="1" applyProtection="1">
      <alignment horizontal="center" vertical="center"/>
      <protection locked="0"/>
    </xf>
    <xf numFmtId="0" fontId="18" fillId="5" borderId="17" xfId="0" applyFont="1" applyFill="1" applyBorder="1" applyAlignment="1" applyProtection="1">
      <alignment horizontal="center" vertical="center"/>
      <protection locked="0"/>
    </xf>
    <xf numFmtId="0" fontId="18" fillId="5" borderId="43" xfId="0" applyFont="1" applyFill="1" applyBorder="1" applyAlignment="1" applyProtection="1">
      <alignment horizontal="center" vertical="center"/>
      <protection locked="0"/>
    </xf>
    <xf numFmtId="0" fontId="18" fillId="5" borderId="15" xfId="0" applyFont="1" applyFill="1" applyBorder="1" applyAlignment="1" applyProtection="1">
      <alignment horizontal="center" vertical="center"/>
      <protection locked="0"/>
    </xf>
    <xf numFmtId="0" fontId="18" fillId="5" borderId="20" xfId="0" applyFont="1" applyFill="1" applyBorder="1" applyAlignment="1" applyProtection="1">
      <alignment horizontal="center" vertical="center"/>
      <protection locked="0"/>
    </xf>
    <xf numFmtId="0" fontId="18" fillId="5" borderId="9" xfId="0" applyFont="1" applyFill="1" applyBorder="1" applyAlignment="1" applyProtection="1">
      <alignment horizontal="center" vertical="center"/>
      <protection locked="0"/>
    </xf>
    <xf numFmtId="0" fontId="18" fillId="5" borderId="36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5" borderId="2" xfId="0" applyFont="1" applyFill="1" applyBorder="1" applyAlignment="1" applyProtection="1">
      <alignment horizontal="center" vertical="center" wrapText="1"/>
    </xf>
    <xf numFmtId="0" fontId="22" fillId="5" borderId="3" xfId="0" applyFont="1" applyFill="1" applyBorder="1" applyAlignment="1" applyProtection="1">
      <alignment horizontal="center" vertical="center" wrapText="1"/>
    </xf>
    <xf numFmtId="0" fontId="22" fillId="5" borderId="21" xfId="0" applyFont="1" applyFill="1" applyBorder="1" applyAlignment="1" applyProtection="1">
      <alignment horizontal="center" vertical="center"/>
      <protection locked="0"/>
    </xf>
    <xf numFmtId="0" fontId="22" fillId="5" borderId="22" xfId="0" applyFont="1" applyFill="1" applyBorder="1" applyAlignment="1" applyProtection="1">
      <alignment horizontal="center" vertical="center"/>
      <protection locked="0"/>
    </xf>
    <xf numFmtId="0" fontId="22" fillId="5" borderId="52" xfId="0" applyFont="1" applyFill="1" applyBorder="1" applyAlignment="1" applyProtection="1">
      <alignment horizontal="center" vertical="center"/>
      <protection locked="0"/>
    </xf>
    <xf numFmtId="0" fontId="22" fillId="5" borderId="30" xfId="0" applyFont="1" applyFill="1" applyBorder="1" applyAlignment="1" applyProtection="1">
      <alignment horizontal="center" vertical="center"/>
      <protection locked="0"/>
    </xf>
    <xf numFmtId="0" fontId="22" fillId="5" borderId="31" xfId="0" applyFont="1" applyFill="1" applyBorder="1" applyAlignment="1" applyProtection="1">
      <alignment horizontal="center" vertical="center"/>
      <protection locked="0"/>
    </xf>
    <xf numFmtId="0" fontId="21" fillId="7" borderId="0" xfId="0" applyFont="1" applyFill="1" applyAlignment="1" applyProtection="1">
      <alignment horizontal="center"/>
    </xf>
    <xf numFmtId="0" fontId="21" fillId="7" borderId="16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21" fillId="7" borderId="32" xfId="0" applyFont="1" applyFill="1" applyBorder="1" applyAlignment="1" applyProtection="1">
      <alignment horizontal="center"/>
    </xf>
    <xf numFmtId="0" fontId="27" fillId="7" borderId="3" xfId="0" applyFont="1" applyFill="1" applyBorder="1" applyAlignment="1" applyProtection="1">
      <alignment horizontal="center" wrapText="1"/>
    </xf>
    <xf numFmtId="0" fontId="21" fillId="7" borderId="12" xfId="0" applyFont="1" applyFill="1" applyBorder="1" applyAlignment="1" applyProtection="1">
      <alignment horizontal="center"/>
    </xf>
    <xf numFmtId="0" fontId="21" fillId="7" borderId="13" xfId="0" applyFont="1" applyFill="1" applyBorder="1" applyAlignment="1" applyProtection="1">
      <alignment horizontal="center"/>
    </xf>
    <xf numFmtId="0" fontId="21" fillId="7" borderId="21" xfId="0" applyFont="1" applyFill="1" applyBorder="1" applyAlignment="1" applyProtection="1">
      <alignment horizontal="center"/>
    </xf>
    <xf numFmtId="0" fontId="21" fillId="7" borderId="14" xfId="0" applyFont="1" applyFill="1" applyBorder="1" applyAlignment="1" applyProtection="1">
      <alignment horizontal="center"/>
    </xf>
    <xf numFmtId="0" fontId="21" fillId="7" borderId="1" xfId="0" applyFont="1" applyFill="1" applyBorder="1" applyAlignment="1" applyProtection="1">
      <alignment horizontal="center"/>
    </xf>
    <xf numFmtId="0" fontId="21" fillId="7" borderId="7" xfId="0" applyFont="1" applyFill="1" applyBorder="1" applyAlignment="1" applyProtection="1">
      <alignment horizontal="center"/>
    </xf>
    <xf numFmtId="0" fontId="21" fillId="7" borderId="22" xfId="0" applyFont="1" applyFill="1" applyBorder="1" applyAlignment="1" applyProtection="1">
      <alignment horizontal="center"/>
    </xf>
    <xf numFmtId="0" fontId="21" fillId="7" borderId="23" xfId="0" applyFont="1" applyFill="1" applyBorder="1" applyAlignment="1" applyProtection="1">
      <alignment horizontal="center"/>
    </xf>
    <xf numFmtId="0" fontId="21" fillId="7" borderId="29" xfId="0" applyFont="1" applyFill="1" applyBorder="1" applyAlignment="1" applyProtection="1">
      <alignment horizontal="center"/>
    </xf>
    <xf numFmtId="0" fontId="21" fillId="7" borderId="51" xfId="0" applyFont="1" applyFill="1" applyBorder="1" applyAlignment="1" applyProtection="1">
      <alignment horizontal="center"/>
    </xf>
    <xf numFmtId="0" fontId="21" fillId="7" borderId="30" xfId="0" applyFont="1" applyFill="1" applyBorder="1" applyAlignment="1" applyProtection="1">
      <alignment horizontal="center"/>
    </xf>
    <xf numFmtId="0" fontId="27" fillId="7" borderId="2" xfId="0" applyFont="1" applyFill="1" applyBorder="1" applyAlignment="1" applyProtection="1">
      <alignment horizontal="center" wrapText="1"/>
    </xf>
    <xf numFmtId="0" fontId="49" fillId="7" borderId="0" xfId="0" applyFont="1" applyFill="1" applyBorder="1" applyAlignment="1" applyProtection="1">
      <alignment horizontal="center" vertical="center"/>
    </xf>
    <xf numFmtId="0" fontId="20" fillId="7" borderId="0" xfId="0" applyFont="1" applyFill="1" applyBorder="1" applyAlignment="1" applyProtection="1">
      <alignment horizontal="center"/>
    </xf>
    <xf numFmtId="0" fontId="20" fillId="7" borderId="1" xfId="0" applyFont="1" applyFill="1" applyBorder="1" applyAlignment="1" applyProtection="1">
      <alignment horizontal="center" vertical="center" wrapText="1"/>
    </xf>
    <xf numFmtId="0" fontId="20" fillId="7" borderId="1" xfId="0" applyFont="1" applyFill="1" applyBorder="1" applyAlignment="1" applyProtection="1">
      <alignment horizontal="center" vertical="center"/>
    </xf>
    <xf numFmtId="0" fontId="49" fillId="7" borderId="1" xfId="0" applyFont="1" applyFill="1" applyBorder="1" applyAlignment="1" applyProtection="1">
      <alignment horizontal="center" vertical="center" wrapText="1"/>
    </xf>
    <xf numFmtId="0" fontId="22" fillId="7" borderId="16" xfId="0" applyFont="1" applyFill="1" applyBorder="1" applyAlignment="1" applyProtection="1">
      <alignment horizontal="center"/>
    </xf>
    <xf numFmtId="0" fontId="22" fillId="7" borderId="19" xfId="0" applyFont="1" applyFill="1" applyBorder="1" applyAlignment="1" applyProtection="1">
      <alignment horizontal="center"/>
    </xf>
    <xf numFmtId="0" fontId="22" fillId="7" borderId="12" xfId="0" applyFont="1" applyFill="1" applyBorder="1" applyAlignment="1" applyProtection="1">
      <alignment horizontal="center"/>
    </xf>
    <xf numFmtId="0" fontId="49" fillId="7" borderId="1" xfId="0" applyFont="1" applyFill="1" applyBorder="1" applyAlignment="1" applyProtection="1">
      <alignment horizontal="center" vertical="center"/>
    </xf>
    <xf numFmtId="0" fontId="49" fillId="7" borderId="1" xfId="0" applyFont="1" applyFill="1" applyBorder="1" applyAlignment="1" applyProtection="1">
      <alignment horizontal="center"/>
    </xf>
    <xf numFmtId="0" fontId="22" fillId="7" borderId="32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8" fillId="0" borderId="1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50" fillId="0" borderId="0" xfId="0" applyFont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22" fillId="0" borderId="9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40" fillId="5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  <protection locked="0"/>
    </xf>
    <xf numFmtId="0" fontId="22" fillId="5" borderId="16" xfId="0" applyFont="1" applyFill="1" applyBorder="1" applyAlignment="1" applyProtection="1">
      <alignment horizontal="center" vertical="center"/>
      <protection locked="0"/>
    </xf>
    <xf numFmtId="0" fontId="22" fillId="5" borderId="19" xfId="0" applyFont="1" applyFill="1" applyBorder="1" applyAlignment="1" applyProtection="1">
      <alignment horizontal="center" vertical="center"/>
      <protection locked="0"/>
    </xf>
    <xf numFmtId="0" fontId="22" fillId="5" borderId="12" xfId="0" applyFont="1" applyFill="1" applyBorder="1" applyAlignment="1" applyProtection="1">
      <alignment horizontal="center" vertical="center"/>
      <protection locked="0"/>
    </xf>
    <xf numFmtId="0" fontId="40" fillId="5" borderId="16" xfId="0" applyFont="1" applyFill="1" applyBorder="1" applyAlignment="1" applyProtection="1">
      <alignment horizontal="center" vertical="center"/>
      <protection locked="0"/>
    </xf>
    <xf numFmtId="0" fontId="40" fillId="5" borderId="19" xfId="0" applyFont="1" applyFill="1" applyBorder="1" applyAlignment="1" applyProtection="1">
      <alignment horizontal="center" vertical="center"/>
      <protection locked="0"/>
    </xf>
    <xf numFmtId="0" fontId="40" fillId="5" borderId="12" xfId="0" applyFont="1" applyFill="1" applyBorder="1" applyAlignment="1" applyProtection="1">
      <alignment horizontal="center" vertical="center"/>
      <protection locked="0"/>
    </xf>
    <xf numFmtId="0" fontId="63" fillId="0" borderId="10" xfId="0" applyFont="1" applyBorder="1" applyAlignment="1" applyProtection="1">
      <alignment horizontal="center" vertical="center" wrapText="1"/>
      <protection locked="0"/>
    </xf>
    <xf numFmtId="0" fontId="63" fillId="0" borderId="11" xfId="0" applyFont="1" applyBorder="1" applyAlignment="1" applyProtection="1">
      <alignment horizontal="center" vertical="center" wrapText="1"/>
      <protection locked="0"/>
    </xf>
    <xf numFmtId="0" fontId="63" fillId="10" borderId="1" xfId="0" applyFont="1" applyFill="1" applyBorder="1" applyAlignment="1" applyProtection="1">
      <alignment horizontal="center" vertical="center"/>
      <protection locked="0"/>
    </xf>
    <xf numFmtId="0" fontId="63" fillId="10" borderId="10" xfId="0" applyFont="1" applyFill="1" applyBorder="1" applyAlignment="1" applyProtection="1">
      <alignment horizontal="center" vertical="center" wrapText="1"/>
      <protection locked="0"/>
    </xf>
    <xf numFmtId="0" fontId="63" fillId="10" borderId="11" xfId="0" applyFont="1" applyFill="1" applyBorder="1" applyAlignment="1" applyProtection="1">
      <alignment horizontal="center" vertical="center" wrapText="1"/>
      <protection locked="0"/>
    </xf>
    <xf numFmtId="0" fontId="63" fillId="10" borderId="16" xfId="0" applyFont="1" applyFill="1" applyBorder="1" applyAlignment="1" applyProtection="1">
      <alignment horizontal="center" vertical="center"/>
      <protection locked="0"/>
    </xf>
    <xf numFmtId="0" fontId="63" fillId="10" borderId="19" xfId="0" applyFont="1" applyFill="1" applyBorder="1" applyAlignment="1" applyProtection="1">
      <alignment horizontal="center" vertical="center"/>
      <protection locked="0"/>
    </xf>
    <xf numFmtId="0" fontId="63" fillId="10" borderId="12" xfId="0" applyFont="1" applyFill="1" applyBorder="1" applyAlignment="1" applyProtection="1">
      <alignment horizontal="center" vertical="center"/>
      <protection locked="0"/>
    </xf>
    <xf numFmtId="0" fontId="63" fillId="0" borderId="1" xfId="0" applyFont="1" applyFill="1" applyBorder="1" applyAlignment="1" applyProtection="1">
      <alignment horizontal="center" vertical="center"/>
      <protection locked="0"/>
    </xf>
    <xf numFmtId="0" fontId="63" fillId="0" borderId="10" xfId="0" applyFont="1" applyFill="1" applyBorder="1" applyAlignment="1" applyProtection="1">
      <alignment horizontal="center" vertical="center" wrapText="1"/>
      <protection locked="0"/>
    </xf>
    <xf numFmtId="0" fontId="63" fillId="0" borderId="11" xfId="0" applyFont="1" applyFill="1" applyBorder="1" applyAlignment="1" applyProtection="1">
      <alignment horizontal="center" vertical="center" wrapText="1"/>
      <protection locked="0"/>
    </xf>
    <xf numFmtId="0" fontId="63" fillId="0" borderId="16" xfId="0" applyFont="1" applyFill="1" applyBorder="1" applyAlignment="1" applyProtection="1">
      <alignment horizontal="center" vertical="center"/>
      <protection locked="0"/>
    </xf>
    <xf numFmtId="0" fontId="63" fillId="0" borderId="19" xfId="0" applyFont="1" applyFill="1" applyBorder="1" applyAlignment="1" applyProtection="1">
      <alignment horizontal="center" vertical="center"/>
      <protection locked="0"/>
    </xf>
    <xf numFmtId="0" fontId="63" fillId="0" borderId="12" xfId="0" applyFont="1" applyFill="1" applyBorder="1" applyAlignment="1" applyProtection="1">
      <alignment horizontal="center" vertical="center"/>
      <protection locked="0"/>
    </xf>
    <xf numFmtId="0" fontId="63" fillId="0" borderId="16" xfId="0" applyFont="1" applyBorder="1" applyAlignment="1" applyProtection="1">
      <alignment horizontal="center" vertical="center"/>
      <protection locked="0"/>
    </xf>
    <xf numFmtId="0" fontId="63" fillId="0" borderId="19" xfId="0" applyFont="1" applyBorder="1" applyAlignment="1" applyProtection="1">
      <alignment horizontal="center" vertical="center"/>
      <protection locked="0"/>
    </xf>
    <xf numFmtId="0" fontId="63" fillId="0" borderId="12" xfId="0" applyFont="1" applyBorder="1" applyAlignment="1" applyProtection="1">
      <alignment horizontal="center" vertical="center"/>
      <protection locked="0"/>
    </xf>
    <xf numFmtId="0" fontId="71" fillId="0" borderId="43" xfId="0" applyFont="1" applyFill="1" applyBorder="1" applyAlignment="1" applyProtection="1">
      <alignment horizontal="center" vertical="center"/>
      <protection locked="0"/>
    </xf>
    <xf numFmtId="0" fontId="69" fillId="5" borderId="16" xfId="0" applyFont="1" applyFill="1" applyBorder="1" applyAlignment="1" applyProtection="1">
      <alignment horizontal="center" vertical="center"/>
      <protection locked="0"/>
    </xf>
    <xf numFmtId="0" fontId="69" fillId="5" borderId="19" xfId="0" applyFont="1" applyFill="1" applyBorder="1" applyAlignment="1" applyProtection="1">
      <alignment horizontal="center" vertical="center"/>
      <protection locked="0"/>
    </xf>
    <xf numFmtId="0" fontId="69" fillId="5" borderId="12" xfId="0" applyFont="1" applyFill="1" applyBorder="1" applyAlignment="1" applyProtection="1">
      <alignment horizontal="center" vertical="center"/>
      <protection locked="0"/>
    </xf>
    <xf numFmtId="0" fontId="50" fillId="5" borderId="10" xfId="0" applyFont="1" applyFill="1" applyBorder="1" applyAlignment="1" applyProtection="1">
      <alignment horizontal="center" vertical="center" wrapText="1"/>
      <protection locked="0"/>
    </xf>
    <xf numFmtId="0" fontId="50" fillId="5" borderId="11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/>
      <protection locked="0"/>
    </xf>
    <xf numFmtId="0" fontId="50" fillId="5" borderId="16" xfId="0" applyFont="1" applyFill="1" applyBorder="1" applyAlignment="1" applyProtection="1">
      <alignment horizontal="center" vertical="center"/>
      <protection locked="0"/>
    </xf>
    <xf numFmtId="0" fontId="50" fillId="5" borderId="19" xfId="0" applyFont="1" applyFill="1" applyBorder="1" applyAlignment="1" applyProtection="1">
      <alignment horizontal="center" vertical="center"/>
      <protection locked="0"/>
    </xf>
    <xf numFmtId="0" fontId="50" fillId="5" borderId="12" xfId="0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74" fillId="10" borderId="3" xfId="0" applyFont="1" applyFill="1" applyBorder="1" applyAlignment="1">
      <alignment horizontal="center" vertical="center"/>
    </xf>
    <xf numFmtId="0" fontId="74" fillId="10" borderId="1" xfId="0" applyFont="1" applyFill="1" applyBorder="1" applyAlignment="1">
      <alignment horizontal="center" vertical="center"/>
    </xf>
    <xf numFmtId="0" fontId="74" fillId="10" borderId="7" xfId="0" applyFont="1" applyFill="1" applyBorder="1" applyAlignment="1">
      <alignment horizontal="center" vertical="center"/>
    </xf>
    <xf numFmtId="0" fontId="38" fillId="10" borderId="3" xfId="0" applyFont="1" applyFill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/>
    </xf>
    <xf numFmtId="0" fontId="38" fillId="10" borderId="7" xfId="0" applyFont="1" applyFill="1" applyBorder="1" applyAlignment="1">
      <alignment horizontal="center" vertical="center"/>
    </xf>
    <xf numFmtId="0" fontId="38" fillId="10" borderId="33" xfId="0" applyFont="1" applyFill="1" applyBorder="1" applyAlignment="1">
      <alignment horizontal="center" vertical="center" wrapText="1"/>
    </xf>
    <xf numFmtId="0" fontId="38" fillId="10" borderId="28" xfId="0" applyFont="1" applyFill="1" applyBorder="1" applyAlignment="1">
      <alignment horizontal="center" vertical="center" wrapText="1"/>
    </xf>
    <xf numFmtId="0" fontId="38" fillId="10" borderId="16" xfId="0" applyFont="1" applyFill="1" applyBorder="1" applyAlignment="1">
      <alignment horizontal="center" vertical="center"/>
    </xf>
    <xf numFmtId="0" fontId="38" fillId="10" borderId="19" xfId="0" applyFont="1" applyFill="1" applyBorder="1" applyAlignment="1">
      <alignment horizontal="center" vertical="center"/>
    </xf>
    <xf numFmtId="0" fontId="38" fillId="10" borderId="12" xfId="0" applyFont="1" applyFill="1" applyBorder="1" applyAlignment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  <protection locked="0"/>
    </xf>
    <xf numFmtId="0" fontId="74" fillId="0" borderId="3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0" fontId="74" fillId="0" borderId="7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21" fillId="0" borderId="16" xfId="0" applyFont="1" applyBorder="1" applyAlignment="1" applyProtection="1">
      <alignment horizontal="center"/>
    </xf>
    <xf numFmtId="0" fontId="21" fillId="0" borderId="19" xfId="0" applyFont="1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/>
    </xf>
    <xf numFmtId="0" fontId="27" fillId="0" borderId="16" xfId="0" applyFont="1" applyBorder="1" applyAlignment="1" applyProtection="1">
      <alignment horizontal="center"/>
    </xf>
    <xf numFmtId="0" fontId="27" fillId="0" borderId="19" xfId="0" applyFont="1" applyBorder="1" applyAlignment="1" applyProtection="1">
      <alignment horizontal="center"/>
    </xf>
    <xf numFmtId="0" fontId="27" fillId="0" borderId="12" xfId="0" applyFont="1" applyBorder="1" applyAlignment="1" applyProtection="1">
      <alignment horizontal="center"/>
    </xf>
    <xf numFmtId="0" fontId="27" fillId="5" borderId="0" xfId="0" applyFont="1" applyFill="1" applyAlignment="1" applyProtection="1">
      <alignment horizontal="center"/>
    </xf>
    <xf numFmtId="0" fontId="21" fillId="0" borderId="10" xfId="0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center" vertical="center"/>
    </xf>
    <xf numFmtId="0" fontId="21" fillId="5" borderId="26" xfId="0" applyFont="1" applyFill="1" applyBorder="1" applyAlignment="1" applyProtection="1">
      <alignment horizontal="center" vertical="center"/>
    </xf>
    <xf numFmtId="0" fontId="21" fillId="5" borderId="27" xfId="0" applyFont="1" applyFill="1" applyBorder="1" applyAlignment="1" applyProtection="1">
      <alignment horizontal="center" vertical="center"/>
    </xf>
    <xf numFmtId="0" fontId="21" fillId="5" borderId="28" xfId="0" applyFont="1" applyFill="1" applyBorder="1" applyAlignment="1" applyProtection="1">
      <alignment horizontal="center" vertical="center"/>
    </xf>
    <xf numFmtId="0" fontId="21" fillId="5" borderId="29" xfId="0" applyFont="1" applyFill="1" applyBorder="1" applyAlignment="1" applyProtection="1">
      <alignment horizontal="center" vertical="center"/>
    </xf>
    <xf numFmtId="0" fontId="21" fillId="5" borderId="6" xfId="0" applyFont="1" applyFill="1" applyBorder="1" applyAlignment="1" applyProtection="1">
      <alignment horizontal="center" vertical="center"/>
    </xf>
    <xf numFmtId="0" fontId="21" fillId="5" borderId="11" xfId="0" applyFont="1" applyFill="1" applyBorder="1" applyAlignment="1" applyProtection="1">
      <alignment horizontal="center" vertical="center"/>
    </xf>
    <xf numFmtId="0" fontId="22" fillId="5" borderId="13" xfId="0" applyFont="1" applyFill="1" applyBorder="1" applyAlignment="1" applyProtection="1">
      <alignment horizontal="center" vertical="center"/>
    </xf>
    <xf numFmtId="0" fontId="22" fillId="5" borderId="14" xfId="0" applyFont="1" applyFill="1" applyBorder="1" applyAlignment="1" applyProtection="1">
      <alignment horizontal="center" vertical="center"/>
    </xf>
    <xf numFmtId="0" fontId="22" fillId="5" borderId="7" xfId="0" applyFont="1" applyFill="1" applyBorder="1" applyAlignment="1" applyProtection="1">
      <alignment horizontal="center" vertical="center"/>
    </xf>
    <xf numFmtId="0" fontId="22" fillId="5" borderId="16" xfId="0" applyFont="1" applyFill="1" applyBorder="1" applyAlignment="1" applyProtection="1">
      <alignment horizontal="center" vertical="center"/>
    </xf>
    <xf numFmtId="0" fontId="22" fillId="5" borderId="19" xfId="0" applyFont="1" applyFill="1" applyBorder="1" applyAlignment="1" applyProtection="1">
      <alignment horizontal="center" vertical="center"/>
    </xf>
    <xf numFmtId="0" fontId="22" fillId="5" borderId="12" xfId="0" applyFont="1" applyFill="1" applyBorder="1" applyAlignment="1" applyProtection="1">
      <alignment horizontal="center" vertical="center"/>
    </xf>
    <xf numFmtId="0" fontId="27" fillId="2" borderId="0" xfId="0" applyFont="1" applyFill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22" fillId="5" borderId="10" xfId="0" applyFont="1" applyFill="1" applyBorder="1" applyAlignment="1" applyProtection="1">
      <alignment horizontal="center" vertical="center"/>
    </xf>
    <xf numFmtId="0" fontId="22" fillId="5" borderId="11" xfId="0" applyFont="1" applyFill="1" applyBorder="1" applyAlignment="1" applyProtection="1">
      <alignment horizontal="center" vertical="center"/>
    </xf>
    <xf numFmtId="0" fontId="22" fillId="5" borderId="10" xfId="0" applyFont="1" applyFill="1" applyBorder="1" applyAlignment="1" applyProtection="1">
      <alignment horizontal="center" vertical="center" wrapText="1"/>
    </xf>
    <xf numFmtId="0" fontId="22" fillId="5" borderId="11" xfId="0" applyFont="1" applyFill="1" applyBorder="1" applyAlignment="1" applyProtection="1">
      <alignment horizontal="center" vertical="center" wrapText="1"/>
    </xf>
    <xf numFmtId="0" fontId="21" fillId="5" borderId="10" xfId="0" applyFont="1" applyFill="1" applyBorder="1" applyAlignment="1" applyProtection="1">
      <alignment horizontal="center" vertical="center" wrapText="1"/>
    </xf>
    <xf numFmtId="0" fontId="21" fillId="5" borderId="11" xfId="0" applyFont="1" applyFill="1" applyBorder="1" applyAlignment="1" applyProtection="1">
      <alignment horizontal="center" vertical="center" wrapText="1"/>
    </xf>
    <xf numFmtId="0" fontId="21" fillId="5" borderId="16" xfId="0" applyFont="1" applyFill="1" applyBorder="1" applyAlignment="1" applyProtection="1">
      <alignment horizontal="center"/>
    </xf>
    <xf numFmtId="0" fontId="21" fillId="5" borderId="19" xfId="0" applyFont="1" applyFill="1" applyBorder="1" applyAlignment="1" applyProtection="1">
      <alignment horizontal="center"/>
    </xf>
    <xf numFmtId="0" fontId="21" fillId="5" borderId="12" xfId="0" applyFont="1" applyFill="1" applyBorder="1" applyAlignment="1" applyProtection="1">
      <alignment horizontal="center"/>
    </xf>
    <xf numFmtId="0" fontId="27" fillId="5" borderId="16" xfId="0" applyFont="1" applyFill="1" applyBorder="1" applyAlignment="1" applyProtection="1">
      <alignment horizontal="center"/>
    </xf>
    <xf numFmtId="0" fontId="27" fillId="5" borderId="19" xfId="0" applyFont="1" applyFill="1" applyBorder="1" applyAlignment="1" applyProtection="1">
      <alignment horizontal="center"/>
    </xf>
    <xf numFmtId="0" fontId="27" fillId="5" borderId="12" xfId="0" applyFont="1" applyFill="1" applyBorder="1" applyAlignment="1" applyProtection="1">
      <alignment horizontal="center"/>
    </xf>
    <xf numFmtId="0" fontId="22" fillId="0" borderId="0" xfId="0" applyFont="1" applyFill="1" applyAlignment="1" applyProtection="1">
      <alignment horizontal="center"/>
    </xf>
    <xf numFmtId="0" fontId="49" fillId="0" borderId="0" xfId="0" applyFont="1" applyFill="1" applyAlignment="1" applyProtection="1">
      <alignment horizontal="center"/>
    </xf>
    <xf numFmtId="0" fontId="20" fillId="0" borderId="0" xfId="0" applyFont="1" applyAlignment="1" applyProtection="1">
      <alignment horizontal="center"/>
    </xf>
    <xf numFmtId="0" fontId="22" fillId="5" borderId="26" xfId="0" applyFont="1" applyFill="1" applyBorder="1" applyAlignment="1" applyProtection="1">
      <alignment horizontal="center" vertical="center"/>
    </xf>
    <xf numFmtId="0" fontId="22" fillId="5" borderId="27" xfId="0" applyFont="1" applyFill="1" applyBorder="1" applyAlignment="1" applyProtection="1">
      <alignment horizontal="center" vertical="center"/>
    </xf>
    <xf numFmtId="0" fontId="22" fillId="5" borderId="28" xfId="0" applyFont="1" applyFill="1" applyBorder="1" applyAlignment="1" applyProtection="1">
      <alignment horizontal="center" vertical="center"/>
    </xf>
    <xf numFmtId="0" fontId="22" fillId="5" borderId="29" xfId="0" applyFont="1" applyFill="1" applyBorder="1" applyAlignment="1" applyProtection="1">
      <alignment horizontal="center" vertical="center"/>
    </xf>
    <xf numFmtId="0" fontId="22" fillId="5" borderId="6" xfId="0" applyFont="1" applyFill="1" applyBorder="1" applyAlignment="1" applyProtection="1">
      <alignment horizontal="center" vertical="center"/>
    </xf>
    <xf numFmtId="0" fontId="10" fillId="4" borderId="44" xfId="0" applyFont="1" applyFill="1" applyBorder="1" applyAlignment="1" applyProtection="1">
      <alignment horizontal="center" wrapText="1"/>
    </xf>
    <xf numFmtId="0" fontId="10" fillId="4" borderId="45" xfId="0" applyFont="1" applyFill="1" applyBorder="1" applyAlignment="1" applyProtection="1">
      <alignment horizontal="center" wrapText="1"/>
    </xf>
    <xf numFmtId="0" fontId="25" fillId="0" borderId="16" xfId="0" applyFont="1" applyBorder="1" applyAlignment="1" applyProtection="1">
      <alignment horizontal="left" vertical="center" wrapText="1"/>
    </xf>
    <xf numFmtId="0" fontId="25" fillId="0" borderId="19" xfId="0" applyFont="1" applyBorder="1" applyAlignment="1" applyProtection="1">
      <alignment horizontal="left" vertical="center" wrapText="1"/>
    </xf>
    <xf numFmtId="0" fontId="25" fillId="0" borderId="12" xfId="0" applyFont="1" applyBorder="1" applyAlignment="1" applyProtection="1">
      <alignment horizontal="left" vertical="center" wrapText="1"/>
    </xf>
    <xf numFmtId="0" fontId="69" fillId="0" borderId="0" xfId="0" applyFont="1" applyAlignment="1" applyProtection="1">
      <alignment horizontal="center"/>
    </xf>
    <xf numFmtId="0" fontId="25" fillId="0" borderId="0" xfId="0" applyFont="1" applyAlignment="1" applyProtection="1">
      <alignment horizontal="center"/>
    </xf>
    <xf numFmtId="0" fontId="18" fillId="5" borderId="6" xfId="0" applyFont="1" applyFill="1" applyBorder="1" applyAlignment="1" applyProtection="1">
      <alignment horizontal="center" vertical="center"/>
    </xf>
    <xf numFmtId="0" fontId="50" fillId="6" borderId="0" xfId="0" applyFont="1" applyFill="1" applyAlignment="1" applyProtection="1">
      <alignment horizontal="center"/>
    </xf>
    <xf numFmtId="0" fontId="50" fillId="6" borderId="9" xfId="0" applyFont="1" applyFill="1" applyBorder="1" applyAlignment="1" applyProtection="1">
      <alignment horizontal="center"/>
    </xf>
    <xf numFmtId="0" fontId="50" fillId="6" borderId="0" xfId="0" applyFont="1" applyFill="1" applyBorder="1" applyAlignment="1" applyProtection="1">
      <alignment horizontal="center"/>
    </xf>
    <xf numFmtId="0" fontId="51" fillId="5" borderId="1" xfId="0" applyFont="1" applyFill="1" applyBorder="1" applyAlignment="1" applyProtection="1">
      <alignment horizontal="center" vertical="center" wrapText="1"/>
    </xf>
    <xf numFmtId="0" fontId="18" fillId="5" borderId="16" xfId="0" applyFont="1" applyFill="1" applyBorder="1" applyAlignment="1" applyProtection="1">
      <alignment horizontal="center"/>
    </xf>
    <xf numFmtId="0" fontId="18" fillId="5" borderId="19" xfId="0" applyFont="1" applyFill="1" applyBorder="1" applyAlignment="1" applyProtection="1">
      <alignment horizontal="center"/>
    </xf>
    <xf numFmtId="0" fontId="18" fillId="5" borderId="12" xfId="0" applyFont="1" applyFill="1" applyBorder="1" applyAlignment="1" applyProtection="1">
      <alignment horizontal="center"/>
    </xf>
    <xf numFmtId="0" fontId="51" fillId="5" borderId="16" xfId="0" applyFont="1" applyFill="1" applyBorder="1" applyAlignment="1" applyProtection="1">
      <alignment horizontal="center" vertical="center" wrapText="1"/>
    </xf>
    <xf numFmtId="0" fontId="51" fillId="5" borderId="19" xfId="0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0" fillId="5" borderId="16" xfId="0" applyFont="1" applyFill="1" applyBorder="1" applyAlignment="1" applyProtection="1">
      <alignment horizontal="center"/>
    </xf>
    <xf numFmtId="0" fontId="10" fillId="5" borderId="19" xfId="0" applyFont="1" applyFill="1" applyBorder="1" applyAlignment="1" applyProtection="1">
      <alignment horizontal="center"/>
    </xf>
    <xf numFmtId="0" fontId="10" fillId="5" borderId="12" xfId="0" applyFont="1" applyFill="1" applyBorder="1" applyAlignment="1" applyProtection="1">
      <alignment horizontal="center"/>
    </xf>
    <xf numFmtId="0" fontId="9" fillId="5" borderId="1" xfId="0" applyFont="1" applyFill="1" applyBorder="1" applyAlignment="1" applyProtection="1">
      <alignment horizontal="center"/>
    </xf>
    <xf numFmtId="0" fontId="10" fillId="3" borderId="1" xfId="0" applyFont="1" applyFill="1" applyBorder="1" applyAlignment="1" applyProtection="1">
      <alignment horizontal="center"/>
    </xf>
    <xf numFmtId="0" fontId="18" fillId="3" borderId="1" xfId="0" applyFont="1" applyFill="1" applyBorder="1" applyAlignment="1" applyProtection="1">
      <alignment horizontal="center" vertical="center" wrapText="1"/>
    </xf>
    <xf numFmtId="0" fontId="27" fillId="4" borderId="44" xfId="0" applyFont="1" applyFill="1" applyBorder="1" applyAlignment="1" applyProtection="1">
      <alignment horizontal="center" wrapText="1"/>
    </xf>
    <xf numFmtId="0" fontId="27" fillId="4" borderId="45" xfId="0" applyFont="1" applyFill="1" applyBorder="1" applyAlignment="1" applyProtection="1">
      <alignment horizontal="center" wrapText="1"/>
    </xf>
    <xf numFmtId="0" fontId="23" fillId="5" borderId="1" xfId="0" applyFont="1" applyFill="1" applyBorder="1" applyAlignment="1" applyProtection="1">
      <alignment horizontal="center" vertical="center"/>
    </xf>
    <xf numFmtId="0" fontId="103" fillId="0" borderId="0" xfId="0" applyFont="1" applyAlignment="1" applyProtection="1">
      <alignment horizontal="center" vertical="center"/>
    </xf>
    <xf numFmtId="0" fontId="103" fillId="5" borderId="1" xfId="0" applyFont="1" applyFill="1" applyBorder="1" applyAlignment="1" applyProtection="1">
      <alignment horizontal="center" vertical="center"/>
    </xf>
    <xf numFmtId="0" fontId="103" fillId="5" borderId="10" xfId="0" applyFont="1" applyFill="1" applyBorder="1" applyAlignment="1" applyProtection="1">
      <alignment horizontal="center" vertical="center" wrapText="1"/>
    </xf>
    <xf numFmtId="0" fontId="103" fillId="5" borderId="11" xfId="0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 applyProtection="1">
      <alignment horizontal="center" vertical="center"/>
    </xf>
    <xf numFmtId="0" fontId="32" fillId="4" borderId="16" xfId="0" applyFont="1" applyFill="1" applyBorder="1" applyAlignment="1" applyProtection="1">
      <alignment horizontal="center" wrapText="1"/>
    </xf>
    <xf numFmtId="0" fontId="32" fillId="4" borderId="12" xfId="0" applyFont="1" applyFill="1" applyBorder="1" applyAlignment="1" applyProtection="1">
      <alignment horizontal="center" wrapText="1"/>
    </xf>
    <xf numFmtId="0" fontId="32" fillId="5" borderId="1" xfId="0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 wrapText="1"/>
      <protection locked="0"/>
    </xf>
    <xf numFmtId="0" fontId="32" fillId="5" borderId="10" xfId="0" applyFont="1" applyFill="1" applyBorder="1" applyAlignment="1" applyProtection="1">
      <alignment horizontal="center" vertical="center"/>
    </xf>
    <xf numFmtId="0" fontId="32" fillId="5" borderId="11" xfId="0" applyFont="1" applyFill="1" applyBorder="1" applyAlignment="1" applyProtection="1">
      <alignment horizontal="center" vertical="center"/>
    </xf>
    <xf numFmtId="0" fontId="32" fillId="5" borderId="16" xfId="0" applyFont="1" applyFill="1" applyBorder="1" applyAlignment="1" applyProtection="1">
      <alignment horizontal="center" vertical="center" wrapText="1"/>
    </xf>
    <xf numFmtId="0" fontId="32" fillId="5" borderId="19" xfId="0" applyFont="1" applyFill="1" applyBorder="1" applyAlignment="1" applyProtection="1">
      <alignment horizontal="center" vertical="center" wrapText="1"/>
    </xf>
    <xf numFmtId="0" fontId="32" fillId="5" borderId="12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 applyProtection="1">
      <alignment horizontal="center" vertical="center" textRotation="90" wrapText="1"/>
    </xf>
    <xf numFmtId="0" fontId="32" fillId="6" borderId="47" xfId="0" applyFont="1" applyFill="1" applyBorder="1" applyAlignment="1" applyProtection="1">
      <alignment horizontal="center"/>
    </xf>
    <xf numFmtId="0" fontId="32" fillId="6" borderId="48" xfId="0" applyFont="1" applyFill="1" applyBorder="1" applyAlignment="1" applyProtection="1">
      <alignment horizontal="center"/>
    </xf>
    <xf numFmtId="0" fontId="32" fillId="6" borderId="49" xfId="0" applyFont="1" applyFill="1" applyBorder="1" applyAlignment="1" applyProtection="1">
      <alignment horizontal="center"/>
    </xf>
    <xf numFmtId="0" fontId="32" fillId="6" borderId="44" xfId="0" applyFont="1" applyFill="1" applyBorder="1" applyAlignment="1" applyProtection="1">
      <alignment horizontal="center"/>
    </xf>
    <xf numFmtId="0" fontId="32" fillId="6" borderId="42" xfId="0" applyFont="1" applyFill="1" applyBorder="1" applyAlignment="1" applyProtection="1">
      <alignment horizontal="center"/>
    </xf>
    <xf numFmtId="0" fontId="32" fillId="6" borderId="50" xfId="0" applyFont="1" applyFill="1" applyBorder="1" applyAlignment="1" applyProtection="1">
      <alignment horizontal="center"/>
    </xf>
    <xf numFmtId="0" fontId="32" fillId="6" borderId="0" xfId="0" applyFont="1" applyFill="1" applyAlignment="1" applyProtection="1">
      <alignment horizontal="center"/>
    </xf>
    <xf numFmtId="0" fontId="32" fillId="6" borderId="9" xfId="0" applyFont="1" applyFill="1" applyBorder="1" applyAlignment="1" applyProtection="1">
      <alignment horizontal="center"/>
    </xf>
    <xf numFmtId="0" fontId="51" fillId="7" borderId="1" xfId="0" applyFont="1" applyFill="1" applyBorder="1" applyAlignment="1" applyProtection="1">
      <alignment horizontal="center" vertical="center" wrapText="1"/>
    </xf>
    <xf numFmtId="0" fontId="63" fillId="7" borderId="1" xfId="0" applyFont="1" applyFill="1" applyBorder="1" applyAlignment="1" applyProtection="1">
      <alignment horizontal="center" vertical="center"/>
    </xf>
    <xf numFmtId="0" fontId="18" fillId="7" borderId="10" xfId="0" applyFont="1" applyFill="1" applyBorder="1" applyAlignment="1" applyProtection="1">
      <alignment horizontal="center" vertical="center"/>
    </xf>
    <xf numFmtId="0" fontId="18" fillId="7" borderId="11" xfId="0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left" vertical="center"/>
    </xf>
    <xf numFmtId="0" fontId="50" fillId="7" borderId="0" xfId="0" applyFont="1" applyFill="1" applyBorder="1" applyAlignment="1" applyProtection="1">
      <alignment horizontal="center" vertical="center"/>
    </xf>
    <xf numFmtId="0" fontId="18" fillId="7" borderId="1" xfId="0" applyFont="1" applyFill="1" applyBorder="1" applyAlignment="1" applyProtection="1">
      <alignment horizontal="center" vertical="center"/>
    </xf>
    <xf numFmtId="0" fontId="25" fillId="7" borderId="0" xfId="0" applyFont="1" applyFill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53" fillId="5" borderId="1" xfId="0" applyFont="1" applyFill="1" applyBorder="1" applyAlignment="1" applyProtection="1">
      <alignment horizontal="center" vertical="center"/>
    </xf>
    <xf numFmtId="0" fontId="49" fillId="0" borderId="0" xfId="0" applyFont="1" applyBorder="1" applyAlignment="1" applyProtection="1">
      <alignment horizontal="center" vertical="center"/>
    </xf>
    <xf numFmtId="0" fontId="58" fillId="5" borderId="1" xfId="0" applyFont="1" applyFill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horizontal="center" vertical="center" wrapText="1"/>
    </xf>
    <xf numFmtId="0" fontId="20" fillId="5" borderId="1" xfId="0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3" fillId="5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left" vertical="center" wrapText="1"/>
    </xf>
    <xf numFmtId="0" fontId="63" fillId="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/>
    </xf>
    <xf numFmtId="0" fontId="63" fillId="7" borderId="1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10" fillId="5" borderId="16" xfId="0" applyFont="1" applyFill="1" applyBorder="1" applyAlignment="1" applyProtection="1">
      <alignment horizontal="center" vertical="center" wrapText="1"/>
      <protection locked="0"/>
    </xf>
    <xf numFmtId="0" fontId="10" fillId="5" borderId="19" xfId="0" applyFont="1" applyFill="1" applyBorder="1" applyAlignment="1" applyProtection="1">
      <alignment horizontal="center" vertical="center" wrapText="1"/>
      <protection locked="0"/>
    </xf>
    <xf numFmtId="0" fontId="10" fillId="5" borderId="12" xfId="0" applyFont="1" applyFill="1" applyBorder="1" applyAlignment="1" applyProtection="1">
      <alignment horizontal="center" vertical="center" wrapText="1"/>
      <protection locked="0"/>
    </xf>
    <xf numFmtId="0" fontId="45" fillId="5" borderId="1" xfId="0" applyFont="1" applyFill="1" applyBorder="1" applyAlignment="1" applyProtection="1">
      <alignment horizontal="center" vertical="center"/>
      <protection locked="0"/>
    </xf>
    <xf numFmtId="0" fontId="45" fillId="5" borderId="16" xfId="0" applyFont="1" applyFill="1" applyBorder="1" applyAlignment="1" applyProtection="1">
      <alignment horizontal="center" vertical="center" wrapText="1"/>
      <protection locked="0"/>
    </xf>
    <xf numFmtId="0" fontId="45" fillId="5" borderId="19" xfId="0" applyFont="1" applyFill="1" applyBorder="1" applyAlignment="1" applyProtection="1">
      <alignment horizontal="center" vertical="center" wrapText="1"/>
      <protection locked="0"/>
    </xf>
    <xf numFmtId="0" fontId="45" fillId="5" borderId="12" xfId="0" applyFont="1" applyFill="1" applyBorder="1" applyAlignment="1" applyProtection="1">
      <alignment horizontal="center" vertical="center" wrapText="1"/>
      <protection locked="0"/>
    </xf>
    <xf numFmtId="0" fontId="10" fillId="5" borderId="16" xfId="0" applyFont="1" applyFill="1" applyBorder="1" applyAlignment="1" applyProtection="1">
      <alignment horizontal="center" vertical="center"/>
      <protection locked="0"/>
    </xf>
    <xf numFmtId="0" fontId="10" fillId="5" borderId="19" xfId="0" applyFont="1" applyFill="1" applyBorder="1" applyAlignment="1" applyProtection="1">
      <alignment horizontal="center" vertical="center"/>
      <protection locked="0"/>
    </xf>
    <xf numFmtId="0" fontId="10" fillId="5" borderId="12" xfId="0" applyFont="1" applyFill="1" applyBorder="1" applyAlignment="1" applyProtection="1">
      <alignment horizontal="center" vertical="center"/>
      <protection locked="0"/>
    </xf>
    <xf numFmtId="0" fontId="66" fillId="0" borderId="0" xfId="0" applyFont="1" applyAlignment="1" applyProtection="1">
      <alignment horizontal="center"/>
      <protection locked="0"/>
    </xf>
    <xf numFmtId="0" fontId="10" fillId="5" borderId="10" xfId="0" applyFont="1" applyFill="1" applyBorder="1" applyAlignment="1" applyProtection="1">
      <alignment horizontal="center" vertical="center"/>
      <protection locked="0"/>
    </xf>
    <xf numFmtId="0" fontId="10" fillId="5" borderId="11" xfId="0" applyFont="1" applyFill="1" applyBorder="1" applyAlignment="1" applyProtection="1">
      <alignment horizontal="center" vertical="center"/>
      <protection locked="0"/>
    </xf>
    <xf numFmtId="0" fontId="45" fillId="5" borderId="10" xfId="0" applyFont="1" applyFill="1" applyBorder="1" applyAlignment="1" applyProtection="1">
      <alignment horizontal="center" vertical="center"/>
      <protection locked="0"/>
    </xf>
    <xf numFmtId="0" fontId="45" fillId="5" borderId="1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center" vertical="center"/>
      <protection locked="0"/>
    </xf>
    <xf numFmtId="0" fontId="45" fillId="5" borderId="16" xfId="0" applyFont="1" applyFill="1" applyBorder="1" applyAlignment="1" applyProtection="1">
      <alignment horizontal="center" vertical="center"/>
      <protection locked="0"/>
    </xf>
    <xf numFmtId="0" fontId="45" fillId="5" borderId="19" xfId="0" applyFont="1" applyFill="1" applyBorder="1" applyAlignment="1" applyProtection="1">
      <alignment horizontal="center" vertical="center"/>
      <protection locked="0"/>
    </xf>
    <xf numFmtId="0" fontId="45" fillId="5" borderId="12" xfId="0" applyFont="1" applyFill="1" applyBorder="1" applyAlignment="1" applyProtection="1">
      <alignment horizontal="center" vertical="center"/>
      <protection locked="0"/>
    </xf>
    <xf numFmtId="0" fontId="25" fillId="5" borderId="13" xfId="0" applyFont="1" applyFill="1" applyBorder="1" applyAlignment="1" applyProtection="1">
      <alignment horizontal="center" vertical="center"/>
    </xf>
    <xf numFmtId="0" fontId="25" fillId="5" borderId="26" xfId="0" applyFont="1" applyFill="1" applyBorder="1" applyAlignment="1" applyProtection="1">
      <alignment horizontal="center" vertical="center"/>
    </xf>
    <xf numFmtId="0" fontId="25" fillId="5" borderId="28" xfId="0" applyFont="1" applyFill="1" applyBorder="1" applyAlignment="1" applyProtection="1">
      <alignment horizontal="center" vertical="center"/>
    </xf>
    <xf numFmtId="0" fontId="25" fillId="5" borderId="14" xfId="0" applyFont="1" applyFill="1" applyBorder="1" applyAlignment="1" applyProtection="1">
      <alignment horizontal="center" vertical="center"/>
    </xf>
    <xf numFmtId="0" fontId="49" fillId="0" borderId="0" xfId="0" applyFont="1" applyAlignment="1" applyProtection="1">
      <alignment horizontal="center" wrapText="1"/>
    </xf>
    <xf numFmtId="0" fontId="24" fillId="0" borderId="0" xfId="0" applyFont="1" applyAlignment="1" applyProtection="1">
      <alignment horizontal="center"/>
    </xf>
    <xf numFmtId="0" fontId="26" fillId="0" borderId="9" xfId="0" applyFont="1" applyBorder="1" applyAlignment="1" applyProtection="1">
      <alignment horizontal="center" vertical="center"/>
      <protection locked="0"/>
    </xf>
    <xf numFmtId="0" fontId="23" fillId="0" borderId="10" xfId="0" applyFont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protection locked="0"/>
    </xf>
    <xf numFmtId="0" fontId="23" fillId="0" borderId="16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protection locked="0"/>
    </xf>
    <xf numFmtId="0" fontId="23" fillId="0" borderId="12" xfId="0" applyFont="1" applyBorder="1" applyAlignment="1" applyProtection="1"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wrapText="1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wrapText="1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3" fillId="11" borderId="9" xfId="0" applyFont="1" applyFill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</xf>
    <xf numFmtId="0" fontId="22" fillId="5" borderId="2" xfId="0" applyFont="1" applyFill="1" applyBorder="1" applyAlignment="1" applyProtection="1">
      <alignment horizontal="center" wrapText="1"/>
    </xf>
    <xf numFmtId="0" fontId="22" fillId="5" borderId="3" xfId="0" applyFont="1" applyFill="1" applyBorder="1" applyAlignment="1" applyProtection="1">
      <alignment horizontal="center" wrapText="1"/>
    </xf>
    <xf numFmtId="0" fontId="38" fillId="8" borderId="1" xfId="0" applyFont="1" applyFill="1" applyBorder="1" applyAlignment="1" applyProtection="1">
      <alignment horizontal="center" vertical="center"/>
    </xf>
    <xf numFmtId="0" fontId="37" fillId="8" borderId="1" xfId="0" applyFont="1" applyFill="1" applyBorder="1" applyAlignment="1" applyProtection="1">
      <alignment horizontal="center" vertical="center"/>
    </xf>
    <xf numFmtId="0" fontId="39" fillId="8" borderId="1" xfId="0" applyFont="1" applyFill="1" applyBorder="1" applyAlignment="1" applyProtection="1">
      <alignment horizontal="center" wrapText="1"/>
    </xf>
    <xf numFmtId="0" fontId="38" fillId="0" borderId="0" xfId="0" applyFont="1" applyFill="1" applyBorder="1" applyAlignment="1" applyProtection="1">
      <alignment horizontal="center" vertical="center"/>
    </xf>
    <xf numFmtId="0" fontId="38" fillId="0" borderId="1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wrapText="1"/>
    </xf>
    <xf numFmtId="0" fontId="37" fillId="0" borderId="1" xfId="0" applyFont="1" applyBorder="1" applyAlignment="1" applyProtection="1">
      <alignment horizontal="center" vertical="center"/>
    </xf>
    <xf numFmtId="0" fontId="76" fillId="8" borderId="9" xfId="0" applyFont="1" applyFill="1" applyBorder="1" applyAlignment="1" applyProtection="1">
      <alignment horizontal="center"/>
    </xf>
    <xf numFmtId="0" fontId="24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49" fillId="0" borderId="0" xfId="0" applyFont="1" applyBorder="1" applyAlignment="1" applyProtection="1">
      <alignment horizontal="center" vertical="center"/>
      <protection locked="0"/>
    </xf>
    <xf numFmtId="0" fontId="22" fillId="5" borderId="10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top"/>
      <protection locked="0"/>
    </xf>
    <xf numFmtId="0" fontId="29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center"/>
    </xf>
    <xf numFmtId="0" fontId="18" fillId="5" borderId="1" xfId="0" applyFont="1" applyFill="1" applyBorder="1" applyAlignment="1" applyProtection="1">
      <alignment horizontal="center" vertical="top"/>
      <protection locked="0"/>
    </xf>
    <xf numFmtId="0" fontId="22" fillId="5" borderId="1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1" fillId="0" borderId="9" xfId="0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61" fillId="0" borderId="9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/>
    </xf>
    <xf numFmtId="0" fontId="61" fillId="0" borderId="9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27" fillId="5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/>
    </xf>
    <xf numFmtId="0" fontId="22" fillId="5" borderId="25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8" xfId="0" applyFont="1" applyFill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4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3" fillId="0" borderId="0" xfId="0" applyFont="1" applyFill="1" applyBorder="1" applyAlignment="1" applyProtection="1">
      <alignment horizontal="right"/>
    </xf>
    <xf numFmtId="0" fontId="12" fillId="5" borderId="13" xfId="0" applyFont="1" applyFill="1" applyBorder="1" applyAlignment="1" applyProtection="1">
      <alignment horizontal="center" vertical="center" wrapText="1"/>
    </xf>
    <xf numFmtId="0" fontId="12" fillId="5" borderId="14" xfId="0" applyFont="1" applyFill="1" applyBorder="1" applyAlignment="1" applyProtection="1">
      <alignment horizontal="center" vertical="center" wrapText="1"/>
    </xf>
    <xf numFmtId="0" fontId="12" fillId="5" borderId="2" xfId="0" applyFont="1" applyFill="1" applyBorder="1" applyAlignment="1" applyProtection="1">
      <alignment horizontal="center" vertical="center"/>
    </xf>
    <xf numFmtId="0" fontId="12" fillId="5" borderId="3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 vertical="center"/>
    </xf>
    <xf numFmtId="0" fontId="12" fillId="5" borderId="1" xfId="0" applyFont="1" applyFill="1" applyBorder="1" applyAlignment="1" applyProtection="1">
      <alignment horizontal="center" vertical="center"/>
    </xf>
    <xf numFmtId="0" fontId="38" fillId="5" borderId="29" xfId="0" applyFont="1" applyFill="1" applyBorder="1" applyAlignment="1" applyProtection="1">
      <alignment horizontal="center" vertical="center" textRotation="90" wrapText="1"/>
    </xf>
    <xf numFmtId="0" fontId="38" fillId="5" borderId="11" xfId="0" applyFont="1" applyFill="1" applyBorder="1" applyAlignment="1" applyProtection="1">
      <alignment horizontal="center" vertical="center" textRotation="90" wrapText="1"/>
    </xf>
    <xf numFmtId="0" fontId="13" fillId="5" borderId="29" xfId="0" applyFont="1" applyFill="1" applyBorder="1" applyAlignment="1" applyProtection="1">
      <alignment horizontal="center" vertical="center" textRotation="90" wrapText="1"/>
    </xf>
    <xf numFmtId="0" fontId="13" fillId="5" borderId="11" xfId="0" applyFont="1" applyFill="1" applyBorder="1" applyAlignment="1" applyProtection="1">
      <alignment horizontal="center" vertical="center" textRotation="90" wrapText="1"/>
    </xf>
    <xf numFmtId="0" fontId="12" fillId="5" borderId="39" xfId="0" applyFont="1" applyFill="1" applyBorder="1" applyAlignment="1" applyProtection="1">
      <alignment horizontal="center"/>
    </xf>
    <xf numFmtId="0" fontId="12" fillId="5" borderId="40" xfId="0" applyFont="1" applyFill="1" applyBorder="1" applyAlignment="1" applyProtection="1">
      <alignment horizontal="center"/>
    </xf>
  </cellXfs>
  <cellStyles count="10">
    <cellStyle name="Comma" xfId="5" builtinId="3"/>
    <cellStyle name="Comma 2" xfId="2"/>
    <cellStyle name="Comma 3" xfId="8"/>
    <cellStyle name="Normal" xfId="0" builtinId="0"/>
    <cellStyle name="Normal 2" xfId="1"/>
    <cellStyle name="Normal 2 2" xfId="6"/>
    <cellStyle name="Normal 3" xfId="3"/>
    <cellStyle name="Normal 4" xfId="4"/>
    <cellStyle name="Normal 5" xfId="7"/>
    <cellStyle name="Normal 6" xfId="9"/>
  </cellStyles>
  <dxfs count="0"/>
  <tableStyles count="0" defaultTableStyle="TableStyleMedium9" defaultPivotStyle="PivotStyleLight16"/>
  <colors>
    <mruColors>
      <color rgb="FF00CC99"/>
      <color rgb="FF336600"/>
      <color rgb="FF66FFFF"/>
      <color rgb="FFFFFF99"/>
      <color rgb="FF66FFCC"/>
      <color rgb="FFCCFFCC"/>
      <color rgb="FFD6FAE2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rome%20Downloads/Annual%20B&amp;D%20Report%202018%20(Fina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rome%20Downloads/Annual%20B%20N%20D%20Report%202021%20dt.%2003.08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-1 &amp; A-2"/>
      <sheetName val="Master Table"/>
      <sheetName val="Table B 2 d 2"/>
      <sheetName val="Vital Stat. "/>
      <sheetName val="New Time Gap B-3 &amp; D 3 "/>
      <sheetName val="Monthwise Birth B-4"/>
      <sheetName val="Birth"/>
      <sheetName val="Med. Attent. at Births B- 5"/>
      <sheetName val="Method of delivery B-6"/>
      <sheetName val="Order of Birth B-7 12 13 14 15"/>
      <sheetName val="MC B- 8 (2)"/>
      <sheetName val="Edu. at Birth B-10 &amp; 11"/>
      <sheetName val="Occup. at Birth B 16 &amp; 17"/>
      <sheetName val="Duration of Preg B-20 "/>
      <sheetName val="Age of Mother &amp; Weight B- 21"/>
      <sheetName val="Macro1"/>
      <sheetName val="Monthwise Death -4"/>
      <sheetName val="Med. Attent. at Deaths D-5"/>
      <sheetName val="Death"/>
      <sheetName val="Death by age D-6"/>
      <sheetName val="Occup. of Deceased D- 7-9"/>
      <sheetName val="Death by Cause D-10"/>
      <sheetName val="Sheet2"/>
      <sheetName val="Infant death by Age D-14"/>
      <sheetName val="Maternal D- 16"/>
      <sheetName val="Still Birth sex &amp; age S-3"/>
      <sheetName val="Still Birth dur. of Preg S-4"/>
      <sheetName val="Income"/>
      <sheetName val="Districtwise"/>
      <sheetName val="BR 91-14"/>
      <sheetName val="DT 91-14"/>
      <sheetName val="INF 91-14"/>
      <sheetName val="Live Birth By Age of Mother"/>
      <sheetName val="Live Birth by Order"/>
      <sheetName val="Expected &amp; Actual"/>
      <sheetName val="B &amp; D 13"/>
      <sheetName val="Table B-1"/>
      <sheetName val="1 Reg. Units"/>
      <sheetName val="Sheet1"/>
    </sheetNames>
    <sheetDataSet>
      <sheetData sheetId="0"/>
      <sheetData sheetId="1">
        <row r="6">
          <cell r="K6">
            <v>7721</v>
          </cell>
          <cell r="T6">
            <v>8524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able A-1 &amp; A-2"/>
      <sheetName val="Master Table"/>
      <sheetName val="Table B 2 d 2"/>
      <sheetName val="Vital Stat. "/>
      <sheetName val="New Time Gap B-3 &amp; D 3 "/>
      <sheetName val="Monthwise Birth B-4"/>
      <sheetName val="Birth"/>
      <sheetName val="Med. Attent. at Births B- 5"/>
      <sheetName val="Method of delivery B-6"/>
      <sheetName val="MC B- 8 (2)"/>
      <sheetName val="Order of Birth B-7 12 13 14 15"/>
      <sheetName val="Edu. at Birth B-10 &amp; 11"/>
      <sheetName val="Occup. at Birth B 16 &amp; 17"/>
      <sheetName val="Duration of Preg B-20 "/>
      <sheetName val="Age of Mother &amp; Weight B- 21"/>
      <sheetName val="Monthwise Death -4"/>
      <sheetName val="Med. Attent. at Deaths D-5"/>
      <sheetName val="Death"/>
      <sheetName val="Death by age D-6"/>
      <sheetName val="Occup. of Deceased D- 7-9"/>
      <sheetName val="D-10"/>
      <sheetName val="Sheet2"/>
      <sheetName val="Infant death by Age D-14"/>
      <sheetName val="Maternal D- 16"/>
      <sheetName val="Still Birth sex &amp; age S-3"/>
      <sheetName val="Still Birth dur. of Preg S-4"/>
      <sheetName val="LOR"/>
      <sheetName val="BR 2011-2020"/>
      <sheetName val="DR 2011-2020"/>
      <sheetName val="INF 2011-2021"/>
      <sheetName val="Live Birth By Age of Mother"/>
      <sheetName val="Live Birth by Order"/>
      <sheetName val="Expected &amp; Actual"/>
      <sheetName val="Table B-1"/>
    </sheetNames>
    <sheetDataSet>
      <sheetData sheetId="0" refreshError="1"/>
      <sheetData sheetId="1" refreshError="1"/>
      <sheetData sheetId="2">
        <row r="28">
          <cell r="R28">
            <v>79526</v>
          </cell>
          <cell r="S28">
            <v>58494</v>
          </cell>
          <cell r="T28">
            <v>138020</v>
          </cell>
        </row>
        <row r="57">
          <cell r="R57">
            <v>76609</v>
          </cell>
          <cell r="S57">
            <v>52507</v>
          </cell>
          <cell r="T57">
            <v>129116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86"/>
  <sheetViews>
    <sheetView workbookViewId="0">
      <selection activeCell="F5" sqref="F5"/>
    </sheetView>
  </sheetViews>
  <sheetFormatPr defaultRowHeight="15"/>
  <cols>
    <col min="1" max="1" width="21.5703125" customWidth="1"/>
    <col min="2" max="16" width="34.5703125" customWidth="1"/>
    <col min="17" max="17" width="16.5703125" customWidth="1"/>
    <col min="24" max="24" width="18.140625" customWidth="1"/>
    <col min="25" max="25" width="31" customWidth="1"/>
    <col min="26" max="26" width="19.7109375" customWidth="1"/>
  </cols>
  <sheetData>
    <row r="2" spans="1:27">
      <c r="V2" t="s">
        <v>657</v>
      </c>
    </row>
    <row r="3" spans="1:27">
      <c r="A3" t="s">
        <v>96</v>
      </c>
      <c r="B3" t="s">
        <v>859</v>
      </c>
      <c r="Q3" t="s">
        <v>96</v>
      </c>
      <c r="V3" t="s">
        <v>768</v>
      </c>
    </row>
    <row r="4" spans="1:27">
      <c r="A4" t="s">
        <v>860</v>
      </c>
      <c r="B4">
        <v>2018</v>
      </c>
      <c r="D4">
        <v>2019</v>
      </c>
      <c r="F4">
        <v>2020</v>
      </c>
      <c r="Q4" t="s">
        <v>861</v>
      </c>
      <c r="V4" t="s">
        <v>658</v>
      </c>
    </row>
    <row r="5" spans="1:27" ht="18.75">
      <c r="A5" s="470" t="s">
        <v>15</v>
      </c>
      <c r="B5" s="472">
        <v>1260868</v>
      </c>
      <c r="C5" s="1149">
        <f>6.2/1000*B5</f>
        <v>7817.3815999999997</v>
      </c>
      <c r="D5" s="1149">
        <f>B5+C5</f>
        <v>1268685.3816</v>
      </c>
      <c r="E5" s="1149">
        <f>5.5/1000*D5</f>
        <v>6977.7695987999996</v>
      </c>
      <c r="F5" s="1149">
        <f>D5+E5</f>
        <v>1275663.1511988</v>
      </c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2">
        <f>B5+('Master Table'!K6-'Master Table'!T6)</f>
        <v>1259960</v>
      </c>
      <c r="R5" s="1142">
        <f>B5+('Master Table'!E6-'Master Table'!N6)</f>
        <v>1259960</v>
      </c>
      <c r="V5" t="s">
        <v>659</v>
      </c>
      <c r="W5" t="s">
        <v>156</v>
      </c>
      <c r="X5" t="s">
        <v>660</v>
      </c>
      <c r="Y5">
        <v>2017</v>
      </c>
      <c r="Z5">
        <v>2018</v>
      </c>
      <c r="AA5">
        <v>2019</v>
      </c>
    </row>
    <row r="6" spans="1:27" ht="18.75">
      <c r="A6" s="470" t="s">
        <v>20</v>
      </c>
      <c r="B6" s="472">
        <v>433538</v>
      </c>
      <c r="C6" s="1149">
        <f t="shared" ref="C6:C27" si="0">6.2/1000*B6</f>
        <v>2687.9355999999998</v>
      </c>
      <c r="D6" s="1149">
        <f t="shared" ref="D6:D27" si="1">B6+C6</f>
        <v>436225.93560000003</v>
      </c>
      <c r="E6" s="1149">
        <f t="shared" ref="E6:E26" si="2">5.5/1000*D6</f>
        <v>2399.2426458</v>
      </c>
      <c r="F6" s="1149">
        <f t="shared" ref="F6:F27" si="3">D6+E6</f>
        <v>438625.17824580002</v>
      </c>
      <c r="G6" s="1149"/>
      <c r="H6" s="1149"/>
      <c r="I6" s="1149"/>
      <c r="J6" s="1149"/>
      <c r="K6" s="1149"/>
      <c r="L6" s="1149"/>
      <c r="M6" s="1149"/>
      <c r="N6" s="1149"/>
      <c r="O6" s="1149"/>
      <c r="P6" s="1149"/>
      <c r="Q6" s="1142">
        <f>B6+('Master Table'!K7-'Master Table'!T7)</f>
        <v>430080</v>
      </c>
      <c r="R6" s="1142">
        <f>B6+('Master Table'!E7-'Master Table'!N7)</f>
        <v>430319</v>
      </c>
      <c r="V6">
        <v>1</v>
      </c>
      <c r="W6" t="s">
        <v>15</v>
      </c>
      <c r="X6" s="1147">
        <v>1156045</v>
      </c>
      <c r="Y6" s="1148">
        <v>1259031</v>
      </c>
      <c r="Z6" s="1142">
        <f>Y6+'[1]Master Table'!$K$6-'[1]Master Table'!$T$6</f>
        <v>1258228</v>
      </c>
      <c r="AA6" s="1142">
        <f>Z6+'Master Table'!K6-'Master Table'!T6</f>
        <v>1257320</v>
      </c>
    </row>
    <row r="7" spans="1:27" ht="18.75">
      <c r="A7" s="470" t="s">
        <v>21</v>
      </c>
      <c r="B7" s="472">
        <v>976882</v>
      </c>
      <c r="C7" s="1149">
        <f t="shared" si="0"/>
        <v>6056.6683999999996</v>
      </c>
      <c r="D7" s="1149">
        <f t="shared" si="1"/>
        <v>982938.66839999997</v>
      </c>
      <c r="E7" s="1149">
        <f t="shared" si="2"/>
        <v>5406.1626761999996</v>
      </c>
      <c r="F7" s="1149">
        <f t="shared" si="3"/>
        <v>988344.8310762</v>
      </c>
      <c r="G7" s="1149"/>
      <c r="H7" s="1149"/>
      <c r="I7" s="1149"/>
      <c r="J7" s="1149"/>
      <c r="K7" s="1149"/>
      <c r="L7" s="1149"/>
      <c r="M7" s="1149"/>
      <c r="N7" s="1149"/>
      <c r="O7" s="1149"/>
      <c r="P7" s="1149"/>
      <c r="Q7" s="1142">
        <f>B7+('Master Table'!K8-'Master Table'!T8)</f>
        <v>970385</v>
      </c>
      <c r="R7" s="1142">
        <f>B7+('Master Table'!E8-'Master Table'!N8)</f>
        <v>970385</v>
      </c>
      <c r="V7">
        <v>2</v>
      </c>
      <c r="W7" t="s">
        <v>20</v>
      </c>
      <c r="X7" s="1147">
        <v>404842</v>
      </c>
      <c r="Y7" s="1148">
        <v>435271</v>
      </c>
      <c r="Z7" s="1142">
        <f>Y7+'[1]Master Table'!$K$6-'[1]Master Table'!$T$6</f>
        <v>434468</v>
      </c>
      <c r="AA7" s="1142">
        <f>Z7+'Master Table'!K7-'Master Table'!T7</f>
        <v>431010</v>
      </c>
    </row>
    <row r="8" spans="1:27" ht="18.75">
      <c r="A8" s="470" t="s">
        <v>25</v>
      </c>
      <c r="B8" s="472">
        <v>427737</v>
      </c>
      <c r="C8" s="1149">
        <f t="shared" si="0"/>
        <v>2651.9694</v>
      </c>
      <c r="D8" s="1149">
        <f t="shared" si="1"/>
        <v>430388.9694</v>
      </c>
      <c r="E8" s="1149">
        <f t="shared" si="2"/>
        <v>2367.1393316999997</v>
      </c>
      <c r="F8" s="1149">
        <f t="shared" si="3"/>
        <v>432756.10873169999</v>
      </c>
      <c r="G8" s="1149"/>
      <c r="H8" s="1149"/>
      <c r="I8" s="1149"/>
      <c r="J8" s="1149"/>
      <c r="K8" s="1149"/>
      <c r="L8" s="1149"/>
      <c r="M8" s="1149"/>
      <c r="N8" s="1149"/>
      <c r="O8" s="1149"/>
      <c r="P8" s="1149"/>
      <c r="Q8" s="1142">
        <f>B8+('Master Table'!K9-'Master Table'!T9)</f>
        <v>425888</v>
      </c>
      <c r="R8" s="1142">
        <f>B8+('Master Table'!E9-'Master Table'!N9)</f>
        <v>426070</v>
      </c>
      <c r="V8">
        <v>3</v>
      </c>
      <c r="W8" t="s">
        <v>21</v>
      </c>
      <c r="X8" s="1147">
        <v>889308</v>
      </c>
      <c r="Y8" s="1148">
        <v>977945</v>
      </c>
      <c r="Z8" s="1142">
        <f>Y8+'[1]Master Table'!$K$6-'[1]Master Table'!$T$6</f>
        <v>977142</v>
      </c>
      <c r="AA8" s="1142">
        <f>Z8+'Master Table'!K8-'Master Table'!T8</f>
        <v>970645</v>
      </c>
    </row>
    <row r="9" spans="1:27" ht="18.75">
      <c r="A9" s="470" t="s">
        <v>27</v>
      </c>
      <c r="B9" s="472">
        <v>828969</v>
      </c>
      <c r="C9" s="1149">
        <f t="shared" si="0"/>
        <v>5139.6077999999998</v>
      </c>
      <c r="D9" s="1149">
        <f t="shared" si="1"/>
        <v>834108.6078</v>
      </c>
      <c r="E9" s="1149">
        <f t="shared" si="2"/>
        <v>4587.5973428999996</v>
      </c>
      <c r="F9" s="1149">
        <f t="shared" si="3"/>
        <v>838696.2051429</v>
      </c>
      <c r="G9" s="1149"/>
      <c r="H9" s="1149"/>
      <c r="I9" s="1149"/>
      <c r="J9" s="1149"/>
      <c r="K9" s="1149"/>
      <c r="L9" s="1149"/>
      <c r="M9" s="1149"/>
      <c r="N9" s="1149"/>
      <c r="O9" s="1149"/>
      <c r="P9" s="1149"/>
      <c r="Q9" s="1142">
        <f>B9+('Master Table'!K10-'Master Table'!T10)</f>
        <v>826241</v>
      </c>
      <c r="R9" s="1142">
        <f>B9+('Master Table'!E10-'Master Table'!N10)</f>
        <v>826410</v>
      </c>
      <c r="V9">
        <v>4</v>
      </c>
      <c r="W9" t="s">
        <v>25</v>
      </c>
      <c r="X9" s="1147">
        <v>400457</v>
      </c>
      <c r="Y9" s="1148">
        <v>428437</v>
      </c>
      <c r="Z9" s="1142">
        <f>Y9+'[1]Master Table'!$K$6-'[1]Master Table'!$T$6</f>
        <v>427634</v>
      </c>
      <c r="AA9" s="1142">
        <f>Z9+'Master Table'!K9-'Master Table'!T9</f>
        <v>425785</v>
      </c>
    </row>
    <row r="10" spans="1:27" ht="18.75">
      <c r="A10" s="470" t="s">
        <v>29</v>
      </c>
      <c r="B10" s="472">
        <v>440427</v>
      </c>
      <c r="C10" s="1149">
        <f t="shared" si="0"/>
        <v>2730.6473999999998</v>
      </c>
      <c r="D10" s="1149">
        <f t="shared" si="1"/>
        <v>443157.64740000002</v>
      </c>
      <c r="E10" s="1149">
        <f t="shared" si="2"/>
        <v>2437.3670606999999</v>
      </c>
      <c r="F10" s="1149">
        <f t="shared" si="3"/>
        <v>445595.01446070004</v>
      </c>
      <c r="G10" s="1149"/>
      <c r="H10" s="1149"/>
      <c r="I10" s="1149"/>
      <c r="J10" s="1149"/>
      <c r="K10" s="1149"/>
      <c r="L10" s="1149"/>
      <c r="M10" s="1149"/>
      <c r="N10" s="1149"/>
      <c r="O10" s="1149"/>
      <c r="P10" s="1149"/>
      <c r="Q10" s="1142">
        <f>B10+('Master Table'!K11-'Master Table'!T11)</f>
        <v>437643</v>
      </c>
      <c r="R10" s="1142">
        <f>B10+('Master Table'!E11-'Master Table'!N11)</f>
        <v>437772</v>
      </c>
      <c r="V10">
        <v>5</v>
      </c>
      <c r="W10" t="s">
        <v>27</v>
      </c>
      <c r="X10" s="1148">
        <v>759111</v>
      </c>
      <c r="Y10" s="1148">
        <v>829950</v>
      </c>
      <c r="Z10" s="1142">
        <f>Y10+'[1]Master Table'!$K$6-'[1]Master Table'!$T$6</f>
        <v>829147</v>
      </c>
      <c r="AA10" s="1142">
        <f>Z10+'Master Table'!K10-'Master Table'!T10</f>
        <v>826419</v>
      </c>
    </row>
    <row r="11" spans="1:27" ht="18.75">
      <c r="A11" s="470" t="s">
        <v>142</v>
      </c>
      <c r="B11" s="472">
        <v>784181</v>
      </c>
      <c r="C11" s="1149">
        <f t="shared" si="0"/>
        <v>4861.9222</v>
      </c>
      <c r="D11" s="1149">
        <f t="shared" si="1"/>
        <v>789042.92220000003</v>
      </c>
      <c r="E11" s="1149">
        <f t="shared" si="2"/>
        <v>4339.7360720999995</v>
      </c>
      <c r="F11" s="1149">
        <f t="shared" si="3"/>
        <v>793382.65827210003</v>
      </c>
      <c r="G11" s="1149"/>
      <c r="H11" s="1149"/>
      <c r="I11" s="1149"/>
      <c r="J11" s="1149"/>
      <c r="K11" s="1149"/>
      <c r="L11" s="1149"/>
      <c r="M11" s="1149"/>
      <c r="N11" s="1149"/>
      <c r="O11" s="1149"/>
      <c r="P11" s="1149"/>
      <c r="Q11" s="1142">
        <f>B11+('Master Table'!K12-'Master Table'!T12)</f>
        <v>781748</v>
      </c>
      <c r="R11" s="1142">
        <f>B11+('Master Table'!E12-'Master Table'!N12)</f>
        <v>781748</v>
      </c>
      <c r="V11">
        <v>6</v>
      </c>
      <c r="W11" t="s">
        <v>29</v>
      </c>
      <c r="X11" s="1147">
        <v>414681</v>
      </c>
      <c r="Y11" s="1148">
        <v>442145</v>
      </c>
      <c r="Z11" s="1142">
        <f>Y11+'[1]Master Table'!$K$6-'[1]Master Table'!$T$6</f>
        <v>441342</v>
      </c>
      <c r="AA11" s="1142">
        <f>Z11+'Master Table'!K11-'Master Table'!T11</f>
        <v>438558</v>
      </c>
    </row>
    <row r="12" spans="1:27" ht="18.75">
      <c r="A12" s="470" t="s">
        <v>40</v>
      </c>
      <c r="B12" s="472">
        <v>1330615</v>
      </c>
      <c r="C12" s="1149">
        <f t="shared" si="0"/>
        <v>8249.8130000000001</v>
      </c>
      <c r="D12" s="1149">
        <f t="shared" si="1"/>
        <v>1338864.8130000001</v>
      </c>
      <c r="E12" s="1149">
        <f t="shared" si="2"/>
        <v>7363.7564714999999</v>
      </c>
      <c r="F12" s="1149">
        <f t="shared" si="3"/>
        <v>1346228.5694715001</v>
      </c>
      <c r="G12" s="1149"/>
      <c r="H12" s="1149"/>
      <c r="I12" s="1149"/>
      <c r="J12" s="1149"/>
      <c r="K12" s="1149"/>
      <c r="L12" s="1149"/>
      <c r="M12" s="1149"/>
      <c r="N12" s="1149"/>
      <c r="O12" s="1149"/>
      <c r="P12" s="1149"/>
      <c r="Q12" s="1142">
        <f>B12+('Master Table'!K13-'Master Table'!T13)</f>
        <v>1326797</v>
      </c>
      <c r="R12" s="1142">
        <f>B12+('Master Table'!E13-'Master Table'!N13)</f>
        <v>1327163</v>
      </c>
      <c r="V12">
        <v>7</v>
      </c>
      <c r="W12" t="s">
        <v>142</v>
      </c>
      <c r="X12" s="1147">
        <v>717407</v>
      </c>
      <c r="Y12" s="1148">
        <v>784265</v>
      </c>
      <c r="Z12" s="1142">
        <f>Y12+'[1]Master Table'!$K$6-'[1]Master Table'!$T$6</f>
        <v>783462</v>
      </c>
      <c r="AA12" s="1142">
        <f>Z12+'Master Table'!K12-'Master Table'!T12</f>
        <v>781029</v>
      </c>
    </row>
    <row r="13" spans="1:27" ht="18.75">
      <c r="A13" s="470" t="s">
        <v>44</v>
      </c>
      <c r="B13" s="472">
        <v>1299752</v>
      </c>
      <c r="C13" s="1149">
        <f t="shared" si="0"/>
        <v>8058.4623999999994</v>
      </c>
      <c r="D13" s="1149">
        <f t="shared" si="1"/>
        <v>1307810.4624000001</v>
      </c>
      <c r="E13" s="1149">
        <f t="shared" si="2"/>
        <v>7192.9575432000001</v>
      </c>
      <c r="F13" s="1149">
        <f t="shared" si="3"/>
        <v>1315003.4199432002</v>
      </c>
      <c r="G13" s="1149"/>
      <c r="H13" s="1149"/>
      <c r="I13" s="1149"/>
      <c r="J13" s="1149"/>
      <c r="K13" s="1149"/>
      <c r="L13" s="1149"/>
      <c r="M13" s="1149"/>
      <c r="N13" s="1149"/>
      <c r="O13" s="1149"/>
      <c r="P13" s="1149"/>
      <c r="Q13" s="1142">
        <f>B13+('Master Table'!K14-'Master Table'!T14)</f>
        <v>1294242</v>
      </c>
      <c r="R13" s="1142">
        <f>B13+('Master Table'!E14-'Master Table'!N14)</f>
        <v>1294260</v>
      </c>
      <c r="V13">
        <v>8</v>
      </c>
      <c r="W13" t="s">
        <v>40</v>
      </c>
      <c r="X13" s="1147">
        <v>1260572</v>
      </c>
      <c r="Y13" s="1148">
        <v>1331722</v>
      </c>
      <c r="Z13" s="1142">
        <f>Y13+'[1]Master Table'!$K$6-'[1]Master Table'!$T$6</f>
        <v>1330919</v>
      </c>
      <c r="AA13" s="1142">
        <f>Z13+'Master Table'!K13-'Master Table'!T13</f>
        <v>1327101</v>
      </c>
    </row>
    <row r="14" spans="1:27" ht="18.75">
      <c r="A14" s="470" t="s">
        <v>51</v>
      </c>
      <c r="B14" s="472">
        <v>1104655</v>
      </c>
      <c r="C14" s="1149">
        <f t="shared" si="0"/>
        <v>6848.8609999999999</v>
      </c>
      <c r="D14" s="1149">
        <f t="shared" si="1"/>
        <v>1111503.861</v>
      </c>
      <c r="E14" s="1149">
        <f t="shared" si="2"/>
        <v>6113.2712354999994</v>
      </c>
      <c r="F14" s="1149">
        <f t="shared" si="3"/>
        <v>1117617.1322355</v>
      </c>
      <c r="G14" s="1149"/>
      <c r="H14" s="1149"/>
      <c r="I14" s="1149"/>
      <c r="J14" s="1149"/>
      <c r="K14" s="1149"/>
      <c r="L14" s="1149"/>
      <c r="M14" s="1149"/>
      <c r="N14" s="1149"/>
      <c r="O14" s="1149"/>
      <c r="P14" s="1149"/>
      <c r="Q14" s="1142">
        <f>B14+('Master Table'!K15-'Master Table'!T15)</f>
        <v>1098374</v>
      </c>
      <c r="R14" s="1142">
        <f>B14+('Master Table'!E15-'Master Table'!N15)</f>
        <v>1099656</v>
      </c>
      <c r="V14">
        <v>9</v>
      </c>
      <c r="W14" t="s">
        <v>44</v>
      </c>
      <c r="X14" s="1147">
        <v>1251656</v>
      </c>
      <c r="Y14" s="1148">
        <v>1303081</v>
      </c>
      <c r="Z14" s="1142">
        <f>Y14+'[1]Master Table'!$K$6-'[1]Master Table'!$T$6</f>
        <v>1302278</v>
      </c>
      <c r="AA14" s="1142">
        <f>Z14+'Master Table'!K14-'Master Table'!T14</f>
        <v>1296768</v>
      </c>
    </row>
    <row r="15" spans="1:27" ht="18.75">
      <c r="A15" s="470" t="s">
        <v>57</v>
      </c>
      <c r="B15" s="472">
        <v>554937</v>
      </c>
      <c r="C15" s="1149">
        <f t="shared" si="0"/>
        <v>3440.6093999999998</v>
      </c>
      <c r="D15" s="1149">
        <f t="shared" si="1"/>
        <v>558377.60939999996</v>
      </c>
      <c r="E15" s="1149">
        <f t="shared" si="2"/>
        <v>3071.0768516999997</v>
      </c>
      <c r="F15" s="1149">
        <f t="shared" si="3"/>
        <v>561448.68625169992</v>
      </c>
      <c r="G15" s="1149"/>
      <c r="H15" s="1149"/>
      <c r="I15" s="1149"/>
      <c r="J15" s="1149"/>
      <c r="K15" s="1149"/>
      <c r="L15" s="1149"/>
      <c r="M15" s="1149"/>
      <c r="N15" s="1149"/>
      <c r="O15" s="1149"/>
      <c r="P15" s="1149"/>
      <c r="Q15" s="1142">
        <f>B15+('Master Table'!K16-'Master Table'!T16)</f>
        <v>551000</v>
      </c>
      <c r="R15" s="1142">
        <f>B15+('Master Table'!E16-'Master Table'!N16)</f>
        <v>551215</v>
      </c>
      <c r="V15">
        <v>10</v>
      </c>
      <c r="W15" t="s">
        <v>51</v>
      </c>
      <c r="X15" s="1147">
        <v>1032419</v>
      </c>
      <c r="Y15" s="1148">
        <v>1102592</v>
      </c>
      <c r="Z15" s="1142">
        <f>Y15+'[1]Master Table'!$K$6-'[1]Master Table'!$T$6</f>
        <v>1101789</v>
      </c>
      <c r="AA15" s="1142">
        <f>Z15+'Master Table'!K15-'Master Table'!T15</f>
        <v>1095508</v>
      </c>
    </row>
    <row r="16" spans="1:27" ht="18.75">
      <c r="A16" s="470" t="s">
        <v>61</v>
      </c>
      <c r="B16" s="472">
        <v>1556722</v>
      </c>
      <c r="C16" s="1149">
        <f t="shared" si="0"/>
        <v>9651.6764000000003</v>
      </c>
      <c r="D16" s="1149">
        <f t="shared" si="1"/>
        <v>1566373.6764</v>
      </c>
      <c r="E16" s="1149">
        <f t="shared" si="2"/>
        <v>8615.0552201999999</v>
      </c>
      <c r="F16" s="1149">
        <f t="shared" si="3"/>
        <v>1574988.7316202</v>
      </c>
      <c r="G16" s="1149"/>
      <c r="H16" s="1149"/>
      <c r="I16" s="1149"/>
      <c r="J16" s="1149"/>
      <c r="K16" s="1149"/>
      <c r="L16" s="1149"/>
      <c r="M16" s="1149"/>
      <c r="N16" s="1149"/>
      <c r="O16" s="1149"/>
      <c r="P16" s="1149"/>
      <c r="Q16" s="1142">
        <f>B16+('Master Table'!K17-'Master Table'!T17)</f>
        <v>1549409</v>
      </c>
      <c r="R16" s="1142">
        <f>B16+('Master Table'!E17-'Master Table'!N17)</f>
        <v>1550097</v>
      </c>
      <c r="V16">
        <v>11</v>
      </c>
      <c r="W16" t="s">
        <v>57</v>
      </c>
      <c r="X16" s="1147">
        <v>532706</v>
      </c>
      <c r="Y16" s="1148">
        <v>557467</v>
      </c>
      <c r="Z16" s="1142">
        <f>Y16+'[1]Master Table'!$K$6-'[1]Master Table'!$T$6</f>
        <v>556664</v>
      </c>
      <c r="AA16" s="1142">
        <f>Z16+'Master Table'!K16-'Master Table'!T16</f>
        <v>552727</v>
      </c>
    </row>
    <row r="17" spans="1:28" ht="18.75">
      <c r="A17" s="470" t="s">
        <v>62</v>
      </c>
      <c r="B17" s="472">
        <v>645370</v>
      </c>
      <c r="C17" s="1149">
        <f t="shared" si="0"/>
        <v>4001.2939999999999</v>
      </c>
      <c r="D17" s="1149">
        <f t="shared" si="1"/>
        <v>649371.29399999999</v>
      </c>
      <c r="E17" s="1149">
        <f t="shared" si="2"/>
        <v>3571.542117</v>
      </c>
      <c r="F17" s="1149">
        <f t="shared" si="3"/>
        <v>652942.83611699997</v>
      </c>
      <c r="G17" s="1149"/>
      <c r="H17" s="1149"/>
      <c r="I17" s="1149"/>
      <c r="J17" s="1149"/>
      <c r="K17" s="1149"/>
      <c r="L17" s="1149"/>
      <c r="M17" s="1149"/>
      <c r="N17" s="1149"/>
      <c r="O17" s="1149"/>
      <c r="P17" s="1149"/>
      <c r="Q17" s="1142">
        <f>B17+('Master Table'!K18-'Master Table'!T18)</f>
        <v>641512</v>
      </c>
      <c r="R17" s="1142">
        <f>B17+('Master Table'!E18-'Master Table'!N18)</f>
        <v>641739</v>
      </c>
      <c r="V17">
        <v>12</v>
      </c>
      <c r="W17" t="s">
        <v>61</v>
      </c>
      <c r="X17" s="1147">
        <v>1429031</v>
      </c>
      <c r="Y17" s="1148">
        <v>1555484</v>
      </c>
      <c r="Z17" s="1142">
        <f>Y17+'[1]Master Table'!$K$6-'[1]Master Table'!$T$6</f>
        <v>1554681</v>
      </c>
      <c r="AA17" s="1142">
        <f>Z17+'Master Table'!K17-'Master Table'!T17</f>
        <v>1547368</v>
      </c>
    </row>
    <row r="18" spans="1:28" ht="18.75">
      <c r="A18" s="470" t="s">
        <v>69</v>
      </c>
      <c r="B18" s="472">
        <v>816246</v>
      </c>
      <c r="C18" s="1149">
        <f t="shared" si="0"/>
        <v>5060.7251999999999</v>
      </c>
      <c r="D18" s="1149">
        <f t="shared" si="1"/>
        <v>821306.72519999999</v>
      </c>
      <c r="E18" s="1149">
        <f t="shared" si="2"/>
        <v>4517.1869885999995</v>
      </c>
      <c r="F18" s="1149">
        <f t="shared" si="3"/>
        <v>825823.91218859993</v>
      </c>
      <c r="G18" s="1149"/>
      <c r="H18" s="1149"/>
      <c r="I18" s="1149"/>
      <c r="J18" s="1149"/>
      <c r="K18" s="1149"/>
      <c r="L18" s="1149"/>
      <c r="M18" s="1149"/>
      <c r="N18" s="1149"/>
      <c r="O18" s="1149"/>
      <c r="P18" s="1149"/>
      <c r="Q18" s="1142">
        <f>B18+('Master Table'!K19-'Master Table'!T19)</f>
        <v>811447</v>
      </c>
      <c r="R18" s="1142">
        <f>B18+('Master Table'!E19-'Master Table'!N19)</f>
        <v>811684</v>
      </c>
      <c r="V18">
        <v>13</v>
      </c>
      <c r="W18" t="s">
        <v>62</v>
      </c>
      <c r="X18" s="1147">
        <v>606147</v>
      </c>
      <c r="Y18" s="1148">
        <v>647342</v>
      </c>
      <c r="Z18" s="1142">
        <f>Y18+'[1]Master Table'!$K$6-'[1]Master Table'!$T$6</f>
        <v>646539</v>
      </c>
      <c r="AA18" s="1142">
        <f>Z18+'Master Table'!K18-'Master Table'!T18</f>
        <v>642681</v>
      </c>
    </row>
    <row r="19" spans="1:28" ht="18.75">
      <c r="A19" s="470" t="s">
        <v>256</v>
      </c>
      <c r="B19" s="472">
        <v>709219</v>
      </c>
      <c r="C19" s="1149">
        <f t="shared" si="0"/>
        <v>4397.1578</v>
      </c>
      <c r="D19" s="1149">
        <f t="shared" si="1"/>
        <v>713616.15780000004</v>
      </c>
      <c r="E19" s="1149">
        <f t="shared" si="2"/>
        <v>3924.8888679000002</v>
      </c>
      <c r="F19" s="1149">
        <f t="shared" si="3"/>
        <v>717541.04666790005</v>
      </c>
      <c r="G19" s="1149"/>
      <c r="H19" s="1149"/>
      <c r="I19" s="1149"/>
      <c r="J19" s="1149"/>
      <c r="K19" s="1149"/>
      <c r="L19" s="1149"/>
      <c r="M19" s="1149"/>
      <c r="N19" s="1149"/>
      <c r="O19" s="1149"/>
      <c r="P19" s="1149"/>
      <c r="Q19" s="1142">
        <f>B19+('Master Table'!K20-'Master Table'!T20)</f>
        <v>706867</v>
      </c>
      <c r="R19" s="1142">
        <f>B19+('Master Table'!E20-'Master Table'!N20)</f>
        <v>706867</v>
      </c>
      <c r="V19">
        <v>14</v>
      </c>
      <c r="W19" t="s">
        <v>69</v>
      </c>
      <c r="X19" s="1147">
        <v>768500</v>
      </c>
      <c r="Y19" s="1148">
        <v>818626</v>
      </c>
      <c r="Z19" s="1142">
        <f>Y19+'[1]Master Table'!$K$6-'[1]Master Table'!$T$6</f>
        <v>817823</v>
      </c>
      <c r="AA19" s="1142">
        <f>Z19+'Master Table'!K19-'Master Table'!T19</f>
        <v>813024</v>
      </c>
    </row>
    <row r="20" spans="1:28" ht="18.75">
      <c r="A20" s="470" t="s">
        <v>73</v>
      </c>
      <c r="B20" s="472">
        <v>255364</v>
      </c>
      <c r="C20" s="1149">
        <f t="shared" si="0"/>
        <v>1583.2567999999999</v>
      </c>
      <c r="D20" s="1149">
        <f t="shared" si="1"/>
        <v>256947.2568</v>
      </c>
      <c r="E20" s="1149">
        <f t="shared" si="2"/>
        <v>1413.2099123999999</v>
      </c>
      <c r="F20" s="1149">
        <f t="shared" si="3"/>
        <v>258360.4667124</v>
      </c>
      <c r="G20" s="1149"/>
      <c r="H20" s="1149"/>
      <c r="I20" s="1149"/>
      <c r="J20" s="1149"/>
      <c r="K20" s="1149"/>
      <c r="L20" s="1149"/>
      <c r="M20" s="1149"/>
      <c r="N20" s="1149"/>
      <c r="O20" s="1149"/>
      <c r="P20" s="1149"/>
      <c r="Q20" s="1142">
        <f>B20+('Master Table'!K21-'Master Table'!T21)</f>
        <v>254600</v>
      </c>
      <c r="R20" s="1142">
        <f>B20+('Master Table'!E21-'Master Table'!N21)</f>
        <v>254600</v>
      </c>
      <c r="V20">
        <v>15</v>
      </c>
      <c r="W20" t="s">
        <v>256</v>
      </c>
      <c r="X20" s="1147">
        <v>649705</v>
      </c>
      <c r="Y20" s="1148">
        <v>709542</v>
      </c>
      <c r="Z20" s="1142">
        <f>Y20+'[1]Master Table'!$K$6-'[1]Master Table'!$T$6</f>
        <v>708739</v>
      </c>
      <c r="AA20" s="1142">
        <f>Z20+'Master Table'!K20-'Master Table'!T20</f>
        <v>706387</v>
      </c>
    </row>
    <row r="21" spans="1:28" ht="18.75">
      <c r="A21" s="470" t="s">
        <v>75</v>
      </c>
      <c r="B21" s="472">
        <v>1256667</v>
      </c>
      <c r="C21" s="1149">
        <f t="shared" si="0"/>
        <v>7791.3353999999999</v>
      </c>
      <c r="D21" s="1149">
        <f t="shared" si="1"/>
        <v>1264458.3354</v>
      </c>
      <c r="E21" s="1149">
        <f t="shared" si="2"/>
        <v>6954.5208446999995</v>
      </c>
      <c r="F21" s="1149">
        <f t="shared" si="3"/>
        <v>1271412.8562447</v>
      </c>
      <c r="G21" s="1149"/>
      <c r="H21" s="1149"/>
      <c r="I21" s="1149"/>
      <c r="J21" s="1149"/>
      <c r="K21" s="1149"/>
      <c r="L21" s="1149"/>
      <c r="M21" s="1149"/>
      <c r="N21" s="1149"/>
      <c r="O21" s="1149"/>
      <c r="P21" s="1149"/>
      <c r="Q21" s="1142">
        <f>B21+('Master Table'!K22-'Master Table'!T22)</f>
        <v>1251143</v>
      </c>
      <c r="R21" s="1142">
        <f>B21+('Master Table'!E22-'Master Table'!N22)</f>
        <v>1251336</v>
      </c>
      <c r="V21">
        <v>16</v>
      </c>
      <c r="W21" t="s">
        <v>73</v>
      </c>
      <c r="X21" s="1147">
        <v>378432</v>
      </c>
      <c r="Y21" s="1148">
        <v>254059</v>
      </c>
      <c r="Z21" s="1142">
        <f>Y21+'[1]Master Table'!$K$6-'[1]Master Table'!$T$6</f>
        <v>253256</v>
      </c>
      <c r="AA21" s="1142">
        <f>Z21+'Master Table'!K21-'Master Table'!T21</f>
        <v>252492</v>
      </c>
    </row>
    <row r="22" spans="1:28" ht="18.75">
      <c r="A22" s="483" t="s">
        <v>161</v>
      </c>
      <c r="B22" s="472">
        <v>531805</v>
      </c>
      <c r="C22" s="1149">
        <f t="shared" si="0"/>
        <v>3297.1909999999998</v>
      </c>
      <c r="D22" s="1149">
        <f t="shared" si="1"/>
        <v>535102.19099999999</v>
      </c>
      <c r="E22" s="1149">
        <f t="shared" si="2"/>
        <v>2943.0620504999997</v>
      </c>
      <c r="F22" s="1149">
        <f t="shared" si="3"/>
        <v>538045.25305049994</v>
      </c>
      <c r="G22" s="1149"/>
      <c r="H22" s="1149"/>
      <c r="I22" s="1149"/>
      <c r="J22" s="1149"/>
      <c r="K22" s="1149"/>
      <c r="L22" s="1149"/>
      <c r="M22" s="1149"/>
      <c r="N22" s="1149"/>
      <c r="O22" s="1149"/>
      <c r="P22" s="1149"/>
      <c r="Q22" s="1142">
        <f>B22+('Master Table'!K23-'Master Table'!T23)</f>
        <v>529429</v>
      </c>
      <c r="R22" s="1142">
        <f>B22+('Master Table'!E23-'Master Table'!N23)</f>
        <v>529429</v>
      </c>
      <c r="V22">
        <v>17</v>
      </c>
      <c r="W22" t="s">
        <v>75</v>
      </c>
      <c r="X22" s="1147">
        <v>1132406</v>
      </c>
      <c r="Y22" s="1148">
        <v>1259699</v>
      </c>
      <c r="Z22" s="1142">
        <f>Y22+'[1]Master Table'!$K$6-'[1]Master Table'!$T$6</f>
        <v>1258896</v>
      </c>
      <c r="AA22" s="1142">
        <f>Z22+'Master Table'!K22-'Master Table'!T22</f>
        <v>1253372</v>
      </c>
    </row>
    <row r="23" spans="1:28" ht="18.75">
      <c r="A23" s="470" t="s">
        <v>86</v>
      </c>
      <c r="B23" s="472">
        <v>1216589</v>
      </c>
      <c r="C23" s="1149">
        <f t="shared" si="0"/>
        <v>7542.8517999999995</v>
      </c>
      <c r="D23" s="1149">
        <f t="shared" si="1"/>
        <v>1224131.8518000001</v>
      </c>
      <c r="E23" s="1149">
        <f t="shared" si="2"/>
        <v>6732.7251849000004</v>
      </c>
      <c r="F23" s="1149">
        <f t="shared" si="3"/>
        <v>1230864.5769849</v>
      </c>
      <c r="G23" s="1149"/>
      <c r="H23" s="1149"/>
      <c r="I23" s="1149"/>
      <c r="J23" s="1149"/>
      <c r="K23" s="1149"/>
      <c r="L23" s="1149"/>
      <c r="M23" s="1149"/>
      <c r="N23" s="1149"/>
      <c r="O23" s="1149"/>
      <c r="P23" s="1149"/>
      <c r="Q23" s="1142">
        <f>B23+('Master Table'!K24-'Master Table'!T24)</f>
        <v>1207959</v>
      </c>
      <c r="R23" s="1142">
        <f>B23+('Master Table'!E24-'Master Table'!N24)</f>
        <v>1208165</v>
      </c>
      <c r="V23">
        <v>18</v>
      </c>
      <c r="W23" t="s">
        <v>161</v>
      </c>
      <c r="X23" s="1147">
        <v>506820</v>
      </c>
      <c r="Y23" s="1148">
        <v>532826</v>
      </c>
      <c r="Z23" s="1142">
        <f>Y23+'[1]Master Table'!$K$6-'[1]Master Table'!$T$6</f>
        <v>532023</v>
      </c>
      <c r="AA23" s="1142">
        <f>Z23+'Master Table'!K23-'Master Table'!T23</f>
        <v>529647</v>
      </c>
    </row>
    <row r="24" spans="1:28" ht="18.75">
      <c r="A24" s="470" t="s">
        <v>143</v>
      </c>
      <c r="B24" s="472">
        <v>533580</v>
      </c>
      <c r="C24" s="1149">
        <f t="shared" si="0"/>
        <v>3308.1959999999999</v>
      </c>
      <c r="D24" s="1149">
        <f t="shared" si="1"/>
        <v>536888.196</v>
      </c>
      <c r="E24" s="1149">
        <f t="shared" si="2"/>
        <v>2952.8850779999998</v>
      </c>
      <c r="F24" s="1149">
        <f t="shared" si="3"/>
        <v>539841.08107800002</v>
      </c>
      <c r="G24" s="1149"/>
      <c r="H24" s="1149"/>
      <c r="I24" s="1149"/>
      <c r="J24" s="1149"/>
      <c r="K24" s="1149"/>
      <c r="L24" s="1149"/>
      <c r="M24" s="1149"/>
      <c r="N24" s="1149"/>
      <c r="O24" s="1149"/>
      <c r="P24" s="1149"/>
      <c r="Q24" s="1142">
        <f>B24+('Master Table'!K25-'Master Table'!T25)</f>
        <v>531014</v>
      </c>
      <c r="R24" s="1142">
        <f>B24+('Master Table'!E25-'Master Table'!N25)</f>
        <v>531187</v>
      </c>
      <c r="V24">
        <v>19</v>
      </c>
      <c r="W24" t="s">
        <v>86</v>
      </c>
      <c r="X24" s="1147">
        <v>1139204</v>
      </c>
      <c r="Y24" s="1148">
        <v>1220474</v>
      </c>
      <c r="Z24" s="1142">
        <f>Y24+'[1]Master Table'!$K$6-'[1]Master Table'!$T$6</f>
        <v>1219671</v>
      </c>
      <c r="AA24" s="1142">
        <f>Z24+'Master Table'!K24-'Master Table'!T24</f>
        <v>1211041</v>
      </c>
    </row>
    <row r="25" spans="1:28" ht="18.75">
      <c r="A25" s="483" t="s">
        <v>144</v>
      </c>
      <c r="B25" s="472">
        <v>495947</v>
      </c>
      <c r="C25" s="1149">
        <f t="shared" si="0"/>
        <v>3074.8714</v>
      </c>
      <c r="D25" s="1149">
        <f t="shared" si="1"/>
        <v>499021.8714</v>
      </c>
      <c r="E25" s="1149">
        <f t="shared" si="2"/>
        <v>2744.6202926999999</v>
      </c>
      <c r="F25" s="1149">
        <f t="shared" si="3"/>
        <v>501766.49169270002</v>
      </c>
      <c r="G25" s="1149"/>
      <c r="H25" s="1149"/>
      <c r="I25" s="1149"/>
      <c r="J25" s="1149"/>
      <c r="K25" s="1149"/>
      <c r="L25" s="1149"/>
      <c r="M25" s="1149"/>
      <c r="N25" s="1149"/>
      <c r="O25" s="1149"/>
      <c r="P25" s="1149"/>
      <c r="Q25" s="1142">
        <f>B25+('Master Table'!K26-'Master Table'!T26)</f>
        <v>492723</v>
      </c>
      <c r="R25" s="1142">
        <f>B25+('Master Table'!E26-'Master Table'!N26)</f>
        <v>493217</v>
      </c>
      <c r="V25">
        <v>20</v>
      </c>
      <c r="W25" t="s">
        <v>143</v>
      </c>
      <c r="X25" s="1147">
        <v>450017</v>
      </c>
      <c r="Y25" s="1148">
        <v>533855</v>
      </c>
      <c r="Z25" s="1142">
        <f>Y25+'[1]Master Table'!$K$6-'[1]Master Table'!$T$6</f>
        <v>533052</v>
      </c>
      <c r="AA25" s="1142">
        <f>Z25+'Master Table'!K25-'Master Table'!T25</f>
        <v>530486</v>
      </c>
    </row>
    <row r="26" spans="1:28" ht="19.5" thickBot="1">
      <c r="A26" s="486" t="s">
        <v>145</v>
      </c>
      <c r="B26" s="488">
        <v>1089785</v>
      </c>
      <c r="C26" s="1149">
        <f t="shared" si="0"/>
        <v>6756.6669999999995</v>
      </c>
      <c r="D26" s="1149">
        <f t="shared" si="1"/>
        <v>1096541.6669999999</v>
      </c>
      <c r="E26" s="1149">
        <f t="shared" si="2"/>
        <v>6030.9791684999991</v>
      </c>
      <c r="F26" s="1149">
        <f t="shared" si="3"/>
        <v>1102572.6461685</v>
      </c>
      <c r="G26" s="1149"/>
      <c r="H26" s="1149"/>
      <c r="I26" s="1149"/>
      <c r="J26" s="1149"/>
      <c r="K26" s="1149"/>
      <c r="L26" s="1149"/>
      <c r="M26" s="1149"/>
      <c r="N26" s="1149"/>
      <c r="O26" s="1149"/>
      <c r="P26" s="1149"/>
      <c r="Q26" s="1142">
        <f>B26+('Master Table'!K27-'Master Table'!T27)</f>
        <v>1089248</v>
      </c>
      <c r="R26" s="1142">
        <f>B26+('Master Table'!E27-'Master Table'!N27)</f>
        <v>1089248</v>
      </c>
      <c r="V26">
        <v>21</v>
      </c>
      <c r="W26" t="s">
        <v>144</v>
      </c>
      <c r="X26" s="1147">
        <v>486894</v>
      </c>
      <c r="Y26" s="1148">
        <v>498669</v>
      </c>
      <c r="Z26" s="1142">
        <f>Y26+'[1]Master Table'!$K$6-'[1]Master Table'!$T$6</f>
        <v>497866</v>
      </c>
      <c r="AA26" s="1142">
        <f>Z26+'Master Table'!K26-'Master Table'!T26</f>
        <v>494642</v>
      </c>
    </row>
    <row r="27" spans="1:28" ht="19.5" thickBot="1">
      <c r="A27" t="s">
        <v>665</v>
      </c>
      <c r="B27" s="1144">
        <f>SUM(B5:B26)</f>
        <v>18549855</v>
      </c>
      <c r="C27" s="1149">
        <f t="shared" si="0"/>
        <v>115009.101</v>
      </c>
      <c r="D27" s="1149">
        <f t="shared" si="1"/>
        <v>18664864.101</v>
      </c>
      <c r="E27" s="1149">
        <f>5.5/1000*D27</f>
        <v>102656.75255549999</v>
      </c>
      <c r="F27" s="1149">
        <f t="shared" si="3"/>
        <v>18767520.853555501</v>
      </c>
      <c r="G27" s="1150"/>
      <c r="H27" s="1150"/>
      <c r="I27" s="1150"/>
      <c r="J27" s="1150"/>
      <c r="K27" s="1150"/>
      <c r="L27" s="1150"/>
      <c r="M27" s="1150"/>
      <c r="N27" s="1150"/>
      <c r="O27" s="1150"/>
      <c r="P27" s="1150"/>
      <c r="Q27" s="1142">
        <f>B27+('Master Table'!K28-'Master Table'!T28)</f>
        <v>18467709</v>
      </c>
      <c r="R27" s="1142">
        <f>B27+('Master Table'!E28-'Master Table'!N28)</f>
        <v>18472527</v>
      </c>
      <c r="V27">
        <v>22</v>
      </c>
      <c r="W27" t="s">
        <v>145</v>
      </c>
      <c r="X27" s="1147">
        <v>977832</v>
      </c>
      <c r="Y27" s="1148">
        <v>1085623</v>
      </c>
      <c r="Z27" s="1142">
        <f>Y27+'[1]Master Table'!$K$6-'[1]Master Table'!$T$6</f>
        <v>1084820</v>
      </c>
      <c r="AA27" s="1142">
        <f>Z27+'Master Table'!K27-'Master Table'!T27</f>
        <v>1084283</v>
      </c>
    </row>
    <row r="28" spans="1:28" ht="18.75" customHeight="1">
      <c r="Q28" s="1142"/>
      <c r="V28" t="s">
        <v>665</v>
      </c>
      <c r="X28" s="1147">
        <v>17344192</v>
      </c>
      <c r="Y28" s="1147">
        <v>18568105</v>
      </c>
      <c r="Z28" s="1142">
        <f>Y28+'[1]Master Table'!$K$6-'[1]Master Table'!$T$6</f>
        <v>18567302</v>
      </c>
      <c r="AA28" s="1142">
        <f>Z28+'Master Table'!K28-'Master Table'!T28</f>
        <v>18485156</v>
      </c>
    </row>
    <row r="29" spans="1:28" ht="18.75" customHeight="1">
      <c r="Q29" s="1142"/>
      <c r="X29" s="1147"/>
      <c r="Y29" s="1147"/>
      <c r="AB29" s="1142">
        <f>Z28-AA28</f>
        <v>82146</v>
      </c>
    </row>
    <row r="30" spans="1:28" ht="18.75" customHeight="1">
      <c r="B30" t="s">
        <v>859</v>
      </c>
      <c r="Q30" s="1142" t="s">
        <v>0</v>
      </c>
      <c r="S30" t="s">
        <v>6</v>
      </c>
      <c r="V30" t="s">
        <v>666</v>
      </c>
      <c r="AA30" s="1142">
        <f>18549855-AA28</f>
        <v>64699</v>
      </c>
    </row>
    <row r="31" spans="1:28">
      <c r="A31" t="s">
        <v>869</v>
      </c>
      <c r="B31">
        <v>2018</v>
      </c>
      <c r="D31">
        <v>2019</v>
      </c>
      <c r="Q31" t="s">
        <v>861</v>
      </c>
      <c r="V31" t="s">
        <v>863</v>
      </c>
    </row>
    <row r="32" spans="1:28" ht="18.75">
      <c r="A32" s="470" t="s">
        <v>15</v>
      </c>
      <c r="B32" s="506">
        <v>1469609</v>
      </c>
      <c r="C32" s="1151">
        <f>6.5/1000*B32</f>
        <v>9552.4584999999988</v>
      </c>
      <c r="D32" s="1151">
        <f>C32+B32</f>
        <v>1479161.4584999999</v>
      </c>
      <c r="E32" s="1151">
        <f>5.5/1000*D32</f>
        <v>8135.3880217499991</v>
      </c>
      <c r="F32" s="1149">
        <f t="shared" ref="F32:F54" si="4">D32+E32</f>
        <v>1487296.8465217499</v>
      </c>
      <c r="G32" s="1151"/>
      <c r="H32" s="1151"/>
      <c r="I32" s="1151"/>
      <c r="J32" s="1151"/>
      <c r="K32" s="1151"/>
      <c r="L32" s="1151"/>
      <c r="M32" s="1151"/>
      <c r="N32" s="1151"/>
      <c r="O32" s="1151"/>
      <c r="P32" s="1151"/>
      <c r="Q32" s="1142">
        <f>B32+('Master Table'!K35-'Master Table'!T35)</f>
        <v>1478156</v>
      </c>
      <c r="R32" s="1142">
        <f>B32+'Master Table'!E35-'Master Table'!N35</f>
        <v>1478217</v>
      </c>
      <c r="S32" s="1142">
        <f>Q32+Q5</f>
        <v>2738116</v>
      </c>
      <c r="T32" s="1142">
        <f>R5+R32</f>
        <v>2738177</v>
      </c>
      <c r="V32" t="s">
        <v>667</v>
      </c>
    </row>
    <row r="33" spans="1:25" ht="18.75">
      <c r="A33" s="470" t="s">
        <v>20</v>
      </c>
      <c r="B33" s="506">
        <v>210610</v>
      </c>
      <c r="C33" s="1151">
        <f t="shared" ref="C33:C54" si="5">6.5/1000*B33</f>
        <v>1368.9649999999999</v>
      </c>
      <c r="D33" s="1151">
        <f t="shared" ref="D33:D54" si="6">C33+B33</f>
        <v>211978.965</v>
      </c>
      <c r="E33" s="1151">
        <f t="shared" ref="E33:E54" si="7">5.5/1000*D33</f>
        <v>1165.8843075</v>
      </c>
      <c r="F33" s="1149">
        <f t="shared" si="4"/>
        <v>213144.8493075</v>
      </c>
      <c r="G33" s="1151"/>
      <c r="H33" s="1151"/>
      <c r="I33" s="1151"/>
      <c r="J33" s="1151"/>
      <c r="K33" s="1151"/>
      <c r="L33" s="1151"/>
      <c r="M33" s="1151"/>
      <c r="N33" s="1151"/>
      <c r="O33" s="1151"/>
      <c r="P33" s="1151"/>
      <c r="Q33" s="1142">
        <f>B33+('Master Table'!K36-'Master Table'!T36)</f>
        <v>216992</v>
      </c>
      <c r="R33" s="1142">
        <f>B33+'Master Table'!E36-'Master Table'!N36</f>
        <v>217099</v>
      </c>
      <c r="S33" s="1142">
        <f t="shared" ref="S33:S54" si="8">Q33+Q6</f>
        <v>647072</v>
      </c>
      <c r="T33" s="1142">
        <f t="shared" ref="T33:T54" si="9">R6+R33</f>
        <v>647418</v>
      </c>
    </row>
    <row r="34" spans="1:25" ht="18.75">
      <c r="A34" s="470" t="s">
        <v>21</v>
      </c>
      <c r="B34" s="506">
        <v>562122</v>
      </c>
      <c r="C34" s="1151">
        <f t="shared" si="5"/>
        <v>3653.7929999999997</v>
      </c>
      <c r="D34" s="1151">
        <f t="shared" si="6"/>
        <v>565775.79299999995</v>
      </c>
      <c r="E34" s="1151">
        <f t="shared" si="7"/>
        <v>3111.7668614999993</v>
      </c>
      <c r="F34" s="1149">
        <f t="shared" si="4"/>
        <v>568887.55986149993</v>
      </c>
      <c r="G34" s="1151"/>
      <c r="H34" s="1151"/>
      <c r="I34" s="1151"/>
      <c r="J34" s="1151"/>
      <c r="K34" s="1151"/>
      <c r="L34" s="1151"/>
      <c r="M34" s="1151"/>
      <c r="N34" s="1151"/>
      <c r="O34" s="1151"/>
      <c r="P34" s="1151"/>
      <c r="Q34" s="1142">
        <f>B34+('Master Table'!K37-'Master Table'!T37)</f>
        <v>573671</v>
      </c>
      <c r="R34" s="1142">
        <f>B34+'Master Table'!E37-'Master Table'!N37</f>
        <v>573671</v>
      </c>
      <c r="S34" s="1142">
        <f t="shared" si="8"/>
        <v>1544056</v>
      </c>
      <c r="T34" s="1142">
        <f t="shared" si="9"/>
        <v>1544056</v>
      </c>
    </row>
    <row r="35" spans="1:25" ht="18.75">
      <c r="A35" s="470" t="s">
        <v>25</v>
      </c>
      <c r="B35" s="506">
        <v>238021</v>
      </c>
      <c r="C35" s="1151">
        <f t="shared" si="5"/>
        <v>1547.1364999999998</v>
      </c>
      <c r="D35" s="1151">
        <f t="shared" si="6"/>
        <v>239568.13649999999</v>
      </c>
      <c r="E35" s="1151">
        <f t="shared" si="7"/>
        <v>1317.62475075</v>
      </c>
      <c r="F35" s="1149">
        <f t="shared" si="4"/>
        <v>240885.76125074999</v>
      </c>
      <c r="G35" s="1151"/>
      <c r="H35" s="1151"/>
      <c r="I35" s="1151"/>
      <c r="J35" s="1151"/>
      <c r="K35" s="1151"/>
      <c r="L35" s="1151"/>
      <c r="M35" s="1151"/>
      <c r="N35" s="1151"/>
      <c r="O35" s="1151"/>
      <c r="P35" s="1151"/>
      <c r="Q35" s="1142">
        <f>B35+('Master Table'!K38-'Master Table'!T38)</f>
        <v>242378</v>
      </c>
      <c r="R35" s="1142">
        <f>B35+'Master Table'!E38-'Master Table'!N38</f>
        <v>242453</v>
      </c>
      <c r="S35" s="1142">
        <f t="shared" si="8"/>
        <v>668266</v>
      </c>
      <c r="T35" s="1142">
        <f t="shared" si="9"/>
        <v>668523</v>
      </c>
      <c r="V35" t="s">
        <v>659</v>
      </c>
      <c r="W35" t="s">
        <v>156</v>
      </c>
      <c r="X35" t="s">
        <v>660</v>
      </c>
      <c r="Y35" t="s">
        <v>862</v>
      </c>
    </row>
    <row r="36" spans="1:25" ht="18.75">
      <c r="A36" s="470" t="s">
        <v>27</v>
      </c>
      <c r="B36" s="506">
        <v>301725</v>
      </c>
      <c r="C36" s="1151">
        <f t="shared" si="5"/>
        <v>1961.2124999999999</v>
      </c>
      <c r="D36" s="1151">
        <f t="shared" si="6"/>
        <v>303686.21250000002</v>
      </c>
      <c r="E36" s="1151">
        <f t="shared" si="7"/>
        <v>1670.2741687499999</v>
      </c>
      <c r="F36" s="1149">
        <f t="shared" si="4"/>
        <v>305356.48666875</v>
      </c>
      <c r="G36" s="1151"/>
      <c r="H36" s="1151"/>
      <c r="I36" s="1151"/>
      <c r="J36" s="1151"/>
      <c r="K36" s="1151"/>
      <c r="L36" s="1151"/>
      <c r="M36" s="1151"/>
      <c r="N36" s="1151"/>
      <c r="O36" s="1151"/>
      <c r="P36" s="1151"/>
      <c r="Q36" s="1142">
        <f>B36+('Master Table'!K39-'Master Table'!T39)</f>
        <v>313027</v>
      </c>
      <c r="R36" s="1142">
        <f>B36+'Master Table'!E39-'Master Table'!N39</f>
        <v>313092</v>
      </c>
      <c r="S36" s="1142">
        <f t="shared" si="8"/>
        <v>1139268</v>
      </c>
      <c r="T36" s="1142">
        <f t="shared" si="9"/>
        <v>1139502</v>
      </c>
      <c r="V36">
        <v>1</v>
      </c>
      <c r="W36" t="s">
        <v>15</v>
      </c>
      <c r="X36" s="1147">
        <v>1334611</v>
      </c>
      <c r="Y36" s="1147">
        <v>1453505</v>
      </c>
    </row>
    <row r="37" spans="1:25" ht="18.75">
      <c r="A37" s="470" t="s">
        <v>29</v>
      </c>
      <c r="B37" s="506">
        <v>201639</v>
      </c>
      <c r="C37" s="1151">
        <f t="shared" si="5"/>
        <v>1310.6534999999999</v>
      </c>
      <c r="D37" s="1151">
        <f t="shared" si="6"/>
        <v>202949.65349999999</v>
      </c>
      <c r="E37" s="1151">
        <f t="shared" si="7"/>
        <v>1116.2230942499998</v>
      </c>
      <c r="F37" s="1149">
        <f t="shared" si="4"/>
        <v>204065.87659424997</v>
      </c>
      <c r="G37" s="1151"/>
      <c r="H37" s="1151"/>
      <c r="I37" s="1151"/>
      <c r="J37" s="1151"/>
      <c r="K37" s="1151"/>
      <c r="L37" s="1151"/>
      <c r="M37" s="1151"/>
      <c r="N37" s="1151"/>
      <c r="O37" s="1151"/>
      <c r="P37" s="1151"/>
      <c r="Q37" s="1142">
        <f>B37+('Master Table'!K40-'Master Table'!T40)</f>
        <v>204827</v>
      </c>
      <c r="R37" s="1142">
        <f>B37+'Master Table'!E40-'Master Table'!N40</f>
        <v>204874</v>
      </c>
      <c r="S37" s="1142">
        <f t="shared" si="8"/>
        <v>642470</v>
      </c>
      <c r="T37" s="1142">
        <f t="shared" si="9"/>
        <v>642646</v>
      </c>
      <c r="V37">
        <v>2</v>
      </c>
      <c r="W37" t="s">
        <v>20</v>
      </c>
      <c r="X37" s="1147">
        <v>190685</v>
      </c>
      <c r="Y37" s="1147">
        <v>205018</v>
      </c>
    </row>
    <row r="38" spans="1:25" ht="18.75">
      <c r="A38" s="470" t="s">
        <v>142</v>
      </c>
      <c r="B38" s="506">
        <v>319037</v>
      </c>
      <c r="C38" s="1151">
        <f t="shared" si="5"/>
        <v>2073.7404999999999</v>
      </c>
      <c r="D38" s="1151">
        <f t="shared" si="6"/>
        <v>321110.74050000001</v>
      </c>
      <c r="E38" s="1151">
        <f t="shared" si="7"/>
        <v>1766.10907275</v>
      </c>
      <c r="F38" s="1149">
        <f t="shared" si="4"/>
        <v>322876.84957275004</v>
      </c>
      <c r="G38" s="1151"/>
      <c r="H38" s="1151"/>
      <c r="I38" s="1151"/>
      <c r="J38" s="1151"/>
      <c r="K38" s="1151"/>
      <c r="L38" s="1151"/>
      <c r="M38" s="1151"/>
      <c r="N38" s="1151"/>
      <c r="O38" s="1151"/>
      <c r="P38" s="1151"/>
      <c r="Q38" s="1142">
        <f>B38+('Master Table'!K41-'Master Table'!T41)</f>
        <v>324298</v>
      </c>
      <c r="R38" s="1142">
        <f>B38+'Master Table'!E41-'Master Table'!N41</f>
        <v>324298</v>
      </c>
      <c r="S38" s="1142">
        <f t="shared" si="8"/>
        <v>1106046</v>
      </c>
      <c r="T38" s="1142">
        <f t="shared" si="9"/>
        <v>1106046</v>
      </c>
      <c r="V38">
        <v>3</v>
      </c>
      <c r="W38" t="s">
        <v>21</v>
      </c>
      <c r="X38" s="1147">
        <v>499217</v>
      </c>
      <c r="Y38" s="1147">
        <v>548974</v>
      </c>
    </row>
    <row r="39" spans="1:25" ht="18.75">
      <c r="A39" s="470" t="s">
        <v>40</v>
      </c>
      <c r="B39" s="506">
        <v>394974</v>
      </c>
      <c r="C39" s="1151">
        <f t="shared" si="5"/>
        <v>2567.3309999999997</v>
      </c>
      <c r="D39" s="1151">
        <f t="shared" si="6"/>
        <v>397541.33100000001</v>
      </c>
      <c r="E39" s="1151">
        <f t="shared" si="7"/>
        <v>2186.4773204999997</v>
      </c>
      <c r="F39" s="1149">
        <f t="shared" si="4"/>
        <v>399727.80832050001</v>
      </c>
      <c r="G39" s="1151"/>
      <c r="H39" s="1151"/>
      <c r="I39" s="1151"/>
      <c r="J39" s="1151"/>
      <c r="K39" s="1151"/>
      <c r="L39" s="1151"/>
      <c r="M39" s="1151"/>
      <c r="N39" s="1151"/>
      <c r="O39" s="1151"/>
      <c r="P39" s="1151"/>
      <c r="Q39" s="1142">
        <f>B39+('Master Table'!K42-'Master Table'!T42)</f>
        <v>408262</v>
      </c>
      <c r="R39" s="1142">
        <f>B39+'Master Table'!E42-'Master Table'!N42</f>
        <v>408365</v>
      </c>
      <c r="S39" s="1142">
        <f t="shared" si="8"/>
        <v>1735059</v>
      </c>
      <c r="T39" s="1142">
        <f t="shared" si="9"/>
        <v>1735528</v>
      </c>
      <c r="V39">
        <v>4</v>
      </c>
      <c r="W39" t="s">
        <v>25</v>
      </c>
      <c r="X39" s="1147">
        <v>217051</v>
      </c>
      <c r="Y39" s="1147">
        <v>232217</v>
      </c>
    </row>
    <row r="40" spans="1:25" ht="18.75">
      <c r="A40" s="470" t="s">
        <v>44</v>
      </c>
      <c r="B40" s="506">
        <v>359887</v>
      </c>
      <c r="C40" s="1151">
        <f t="shared" si="5"/>
        <v>2339.2655</v>
      </c>
      <c r="D40" s="1151">
        <f t="shared" si="6"/>
        <v>362226.26549999998</v>
      </c>
      <c r="E40" s="1151">
        <f t="shared" si="7"/>
        <v>1992.2444602499997</v>
      </c>
      <c r="F40" s="1149">
        <f t="shared" si="4"/>
        <v>364218.50996025</v>
      </c>
      <c r="G40" s="1151"/>
      <c r="H40" s="1151"/>
      <c r="I40" s="1151"/>
      <c r="J40" s="1151"/>
      <c r="K40" s="1151"/>
      <c r="L40" s="1151"/>
      <c r="M40" s="1151"/>
      <c r="N40" s="1151"/>
      <c r="O40" s="1151"/>
      <c r="P40" s="1151"/>
      <c r="Q40" s="1142">
        <f>B40+('Master Table'!K43-'Master Table'!T43)</f>
        <v>370863</v>
      </c>
      <c r="R40" s="1142">
        <f>B40+'Master Table'!E43-'Master Table'!N43</f>
        <v>370915</v>
      </c>
      <c r="S40" s="1142">
        <f t="shared" si="8"/>
        <v>1665105</v>
      </c>
      <c r="T40" s="1142">
        <f t="shared" si="9"/>
        <v>1665175</v>
      </c>
      <c r="V40">
        <v>5</v>
      </c>
      <c r="W40" t="s">
        <v>27</v>
      </c>
      <c r="X40" s="1147">
        <v>267089</v>
      </c>
      <c r="Y40" s="1147">
        <v>292013</v>
      </c>
    </row>
    <row r="41" spans="1:25" ht="18.75">
      <c r="A41" s="470" t="s">
        <v>51</v>
      </c>
      <c r="B41" s="506">
        <v>1254846</v>
      </c>
      <c r="C41" s="1151">
        <f t="shared" si="5"/>
        <v>8156.4989999999998</v>
      </c>
      <c r="D41" s="1151">
        <f t="shared" si="6"/>
        <v>1263002.4990000001</v>
      </c>
      <c r="E41" s="1151">
        <f t="shared" si="7"/>
        <v>6946.5137445</v>
      </c>
      <c r="F41" s="1149">
        <f t="shared" si="4"/>
        <v>1269949.0127445001</v>
      </c>
      <c r="G41" s="1151"/>
      <c r="H41" s="1151"/>
      <c r="I41" s="1151"/>
      <c r="J41" s="1151"/>
      <c r="K41" s="1151"/>
      <c r="L41" s="1151"/>
      <c r="M41" s="1151"/>
      <c r="N41" s="1151"/>
      <c r="O41" s="1151"/>
      <c r="P41" s="1151"/>
      <c r="Q41" s="1142">
        <f>B41+('Master Table'!K44-'Master Table'!T44)</f>
        <v>1263602</v>
      </c>
      <c r="R41" s="1142">
        <f>B41+'Master Table'!E44-'Master Table'!N44</f>
        <v>1263961</v>
      </c>
      <c r="S41" s="1142">
        <f t="shared" si="8"/>
        <v>2361976</v>
      </c>
      <c r="T41" s="1142">
        <f t="shared" si="9"/>
        <v>2363617</v>
      </c>
      <c r="V41">
        <v>6</v>
      </c>
      <c r="W41" t="s">
        <v>29</v>
      </c>
      <c r="X41" s="1147">
        <v>185482</v>
      </c>
      <c r="Y41" s="1147">
        <v>197767</v>
      </c>
    </row>
    <row r="42" spans="1:25" ht="18.75">
      <c r="A42" s="470" t="s">
        <v>57</v>
      </c>
      <c r="B42" s="506">
        <v>304668</v>
      </c>
      <c r="C42" s="1151">
        <f t="shared" si="5"/>
        <v>1980.3419999999999</v>
      </c>
      <c r="D42" s="1151">
        <f t="shared" si="6"/>
        <v>306648.342</v>
      </c>
      <c r="E42" s="1151">
        <f t="shared" si="7"/>
        <v>1686.565881</v>
      </c>
      <c r="F42" s="1149">
        <f t="shared" si="4"/>
        <v>308334.90788100002</v>
      </c>
      <c r="G42" s="1151"/>
      <c r="H42" s="1151"/>
      <c r="I42" s="1151"/>
      <c r="J42" s="1151"/>
      <c r="K42" s="1151"/>
      <c r="L42" s="1151"/>
      <c r="M42" s="1151"/>
      <c r="N42" s="1151"/>
      <c r="O42" s="1151"/>
      <c r="P42" s="1151"/>
      <c r="Q42" s="1142">
        <f>B42+('Master Table'!K45-'Master Table'!T45)</f>
        <v>312028</v>
      </c>
      <c r="R42" s="1142">
        <f>B42+'Master Table'!E45-'Master Table'!N45</f>
        <v>312085</v>
      </c>
      <c r="S42" s="1142">
        <f t="shared" si="8"/>
        <v>863028</v>
      </c>
      <c r="T42" s="1142">
        <f t="shared" si="9"/>
        <v>863300</v>
      </c>
      <c r="V42">
        <v>7</v>
      </c>
      <c r="W42" t="s">
        <v>142</v>
      </c>
      <c r="X42" s="1147">
        <v>285467</v>
      </c>
      <c r="Y42" s="1147">
        <v>312071</v>
      </c>
    </row>
    <row r="43" spans="1:25" ht="18.75">
      <c r="A43" s="470" t="s">
        <v>61</v>
      </c>
      <c r="B43" s="506">
        <v>2284618</v>
      </c>
      <c r="C43" s="1151">
        <f t="shared" si="5"/>
        <v>14850.017</v>
      </c>
      <c r="D43" s="1151">
        <f t="shared" si="6"/>
        <v>2299468.017</v>
      </c>
      <c r="E43" s="1151">
        <f t="shared" si="7"/>
        <v>12647.074093499999</v>
      </c>
      <c r="F43" s="1149">
        <f t="shared" si="4"/>
        <v>2312115.0910935001</v>
      </c>
      <c r="G43" s="1151"/>
      <c r="H43" s="1151"/>
      <c r="I43" s="1151"/>
      <c r="J43" s="1151"/>
      <c r="K43" s="1151"/>
      <c r="L43" s="1151"/>
      <c r="M43" s="1151"/>
      <c r="N43" s="1151"/>
      <c r="O43" s="1151"/>
      <c r="P43" s="1151"/>
      <c r="Q43" s="1142">
        <f>B43+('Master Table'!K46-'Master Table'!T46)</f>
        <v>2301774</v>
      </c>
      <c r="R43" s="1142">
        <f>B43+'Master Table'!E46-'Master Table'!N46</f>
        <v>2306097</v>
      </c>
      <c r="S43" s="1142">
        <f t="shared" si="8"/>
        <v>3851183</v>
      </c>
      <c r="T43" s="1142">
        <f t="shared" si="9"/>
        <v>3856194</v>
      </c>
      <c r="V43">
        <v>8</v>
      </c>
      <c r="W43" t="s">
        <v>40</v>
      </c>
      <c r="X43" s="1147">
        <v>361153</v>
      </c>
      <c r="Y43" s="1147">
        <v>381537</v>
      </c>
    </row>
    <row r="44" spans="1:25" ht="18.75">
      <c r="A44" s="470" t="s">
        <v>62</v>
      </c>
      <c r="B44" s="506">
        <v>181719</v>
      </c>
      <c r="C44" s="1151">
        <f t="shared" si="5"/>
        <v>1181.1734999999999</v>
      </c>
      <c r="D44" s="1151">
        <f t="shared" si="6"/>
        <v>182900.1735</v>
      </c>
      <c r="E44" s="1151">
        <f t="shared" si="7"/>
        <v>1005.95095425</v>
      </c>
      <c r="F44" s="1149">
        <f t="shared" si="4"/>
        <v>183906.12445425001</v>
      </c>
      <c r="G44" s="1151"/>
      <c r="H44" s="1151"/>
      <c r="I44" s="1151"/>
      <c r="J44" s="1151"/>
      <c r="K44" s="1151"/>
      <c r="L44" s="1151"/>
      <c r="M44" s="1151"/>
      <c r="N44" s="1151"/>
      <c r="O44" s="1151"/>
      <c r="P44" s="1151"/>
      <c r="Q44" s="1142">
        <f>B44+('Master Table'!K47-'Master Table'!T47)</f>
        <v>188132</v>
      </c>
      <c r="R44" s="1142">
        <f>B44+'Master Table'!E47-'Master Table'!N47</f>
        <v>188197</v>
      </c>
      <c r="S44" s="1142">
        <f t="shared" si="8"/>
        <v>829644</v>
      </c>
      <c r="T44" s="1142">
        <f t="shared" si="9"/>
        <v>829936</v>
      </c>
      <c r="V44">
        <v>9</v>
      </c>
      <c r="W44" t="s">
        <v>44</v>
      </c>
      <c r="X44" s="1147">
        <v>334969</v>
      </c>
      <c r="Y44" s="1147">
        <v>348731</v>
      </c>
    </row>
    <row r="45" spans="1:25" ht="18.75">
      <c r="A45" s="470" t="s">
        <v>69</v>
      </c>
      <c r="B45" s="506">
        <v>252744</v>
      </c>
      <c r="C45" s="1151">
        <f t="shared" si="5"/>
        <v>1642.836</v>
      </c>
      <c r="D45" s="1151">
        <f t="shared" si="6"/>
        <v>254386.83600000001</v>
      </c>
      <c r="E45" s="1151">
        <f t="shared" si="7"/>
        <v>1399.127598</v>
      </c>
      <c r="F45" s="1149">
        <f t="shared" si="4"/>
        <v>255785.963598</v>
      </c>
      <c r="G45" s="1151"/>
      <c r="H45" s="1151"/>
      <c r="I45" s="1151"/>
      <c r="J45" s="1151"/>
      <c r="K45" s="1151"/>
      <c r="L45" s="1151"/>
      <c r="M45" s="1151"/>
      <c r="N45" s="1151"/>
      <c r="O45" s="1151"/>
      <c r="P45" s="1151"/>
      <c r="Q45" s="1142">
        <f>B45+('Master Table'!K48-'Master Table'!T48)</f>
        <v>261140</v>
      </c>
      <c r="R45" s="1142">
        <f>B45+'Master Table'!E48-'Master Table'!N48</f>
        <v>261204</v>
      </c>
      <c r="S45" s="1142">
        <f t="shared" si="8"/>
        <v>1072587</v>
      </c>
      <c r="T45" s="1142">
        <f t="shared" si="9"/>
        <v>1072888</v>
      </c>
      <c r="V45">
        <v>10</v>
      </c>
      <c r="W45" t="s">
        <v>51</v>
      </c>
      <c r="X45" s="1147">
        <v>1161171</v>
      </c>
      <c r="Y45" s="1147">
        <v>1240095</v>
      </c>
    </row>
    <row r="46" spans="1:25" ht="18.75">
      <c r="A46" s="470" t="s">
        <v>256</v>
      </c>
      <c r="B46" s="506">
        <v>283684</v>
      </c>
      <c r="C46" s="1151">
        <f t="shared" si="5"/>
        <v>1843.9459999999999</v>
      </c>
      <c r="D46" s="1151">
        <f t="shared" si="6"/>
        <v>285527.946</v>
      </c>
      <c r="E46" s="1151">
        <f t="shared" si="7"/>
        <v>1570.403703</v>
      </c>
      <c r="F46" s="1149">
        <f t="shared" si="4"/>
        <v>287098.34970299999</v>
      </c>
      <c r="G46" s="1151"/>
      <c r="H46" s="1151"/>
      <c r="I46" s="1151"/>
      <c r="J46" s="1151"/>
      <c r="K46" s="1151"/>
      <c r="L46" s="1151"/>
      <c r="M46" s="1151"/>
      <c r="N46" s="1151"/>
      <c r="O46" s="1151"/>
      <c r="P46" s="1151"/>
      <c r="Q46" s="1142">
        <f>B46+('Master Table'!K49-'Master Table'!T49)</f>
        <v>290775</v>
      </c>
      <c r="R46" s="1142">
        <f>B46+'Master Table'!E49-'Master Table'!N49</f>
        <v>290797</v>
      </c>
      <c r="S46" s="1142">
        <f t="shared" si="8"/>
        <v>997642</v>
      </c>
      <c r="T46" s="1142">
        <f t="shared" si="9"/>
        <v>997664</v>
      </c>
      <c r="V46">
        <v>11</v>
      </c>
      <c r="W46" t="s">
        <v>57</v>
      </c>
      <c r="X46" s="1147">
        <v>282462</v>
      </c>
      <c r="Y46" s="1147">
        <v>295591</v>
      </c>
    </row>
    <row r="47" spans="1:25" ht="18.75">
      <c r="A47" s="470" t="s">
        <v>73</v>
      </c>
      <c r="B47" s="506">
        <v>462506</v>
      </c>
      <c r="C47" s="1151">
        <f t="shared" si="5"/>
        <v>3006.2889999999998</v>
      </c>
      <c r="D47" s="1151">
        <f t="shared" si="6"/>
        <v>465512.28899999999</v>
      </c>
      <c r="E47" s="1151">
        <f t="shared" si="7"/>
        <v>2560.3175894999999</v>
      </c>
      <c r="F47" s="1149">
        <f t="shared" si="4"/>
        <v>468072.60658949998</v>
      </c>
      <c r="G47" s="1151"/>
      <c r="H47" s="1151"/>
      <c r="I47" s="1151"/>
      <c r="J47" s="1151"/>
      <c r="K47" s="1151"/>
      <c r="L47" s="1151"/>
      <c r="M47" s="1151"/>
      <c r="N47" s="1151"/>
      <c r="O47" s="1151"/>
      <c r="P47" s="1151"/>
      <c r="Q47" s="1142">
        <f>B47+('Master Table'!K50-'Master Table'!T50)</f>
        <v>470532</v>
      </c>
      <c r="R47" s="1142">
        <f>B47+'Master Table'!E50-'Master Table'!N50</f>
        <v>470547</v>
      </c>
      <c r="S47" s="1142">
        <f t="shared" si="8"/>
        <v>725132</v>
      </c>
      <c r="T47" s="1142">
        <f t="shared" si="9"/>
        <v>725147</v>
      </c>
      <c r="V47">
        <v>12</v>
      </c>
      <c r="W47" t="s">
        <v>61</v>
      </c>
      <c r="X47" s="1147">
        <v>2069708</v>
      </c>
      <c r="Y47" s="1147">
        <v>2252854</v>
      </c>
    </row>
    <row r="48" spans="1:25" ht="18.75">
      <c r="A48" s="470" t="s">
        <v>75</v>
      </c>
      <c r="B48" s="506">
        <v>866500</v>
      </c>
      <c r="C48" s="1151">
        <f t="shared" si="5"/>
        <v>5632.25</v>
      </c>
      <c r="D48" s="1151">
        <f t="shared" si="6"/>
        <v>872132.25</v>
      </c>
      <c r="E48" s="1151">
        <f t="shared" si="7"/>
        <v>4796.7273749999995</v>
      </c>
      <c r="F48" s="1149">
        <f t="shared" si="4"/>
        <v>876928.97737500002</v>
      </c>
      <c r="G48" s="1151"/>
      <c r="H48" s="1151"/>
      <c r="I48" s="1151"/>
      <c r="J48" s="1151"/>
      <c r="K48" s="1151"/>
      <c r="L48" s="1151"/>
      <c r="M48" s="1151"/>
      <c r="N48" s="1151"/>
      <c r="O48" s="1151"/>
      <c r="P48" s="1151"/>
      <c r="Q48" s="1142">
        <f>B48+('Master Table'!K51-'Master Table'!T51)</f>
        <v>876760</v>
      </c>
      <c r="R48" s="1142">
        <f>B48+'Master Table'!E51-'Master Table'!N51</f>
        <v>876774</v>
      </c>
      <c r="S48" s="1142">
        <f t="shared" si="8"/>
        <v>2127903</v>
      </c>
      <c r="T48" s="1142">
        <f t="shared" si="9"/>
        <v>2128110</v>
      </c>
      <c r="V48">
        <v>13</v>
      </c>
      <c r="W48" t="s">
        <v>62</v>
      </c>
      <c r="X48" s="1147">
        <v>163604</v>
      </c>
      <c r="Y48" s="1147">
        <v>174723</v>
      </c>
    </row>
    <row r="49" spans="1:25" ht="18.75">
      <c r="A49" s="483" t="s">
        <v>161</v>
      </c>
      <c r="B49" s="506">
        <v>194454</v>
      </c>
      <c r="C49" s="1151">
        <f t="shared" si="5"/>
        <v>1263.951</v>
      </c>
      <c r="D49" s="1151">
        <f t="shared" si="6"/>
        <v>195717.951</v>
      </c>
      <c r="E49" s="1151">
        <f t="shared" si="7"/>
        <v>1076.4487305</v>
      </c>
      <c r="F49" s="1149">
        <f t="shared" si="4"/>
        <v>196794.39973050001</v>
      </c>
      <c r="G49" s="1151"/>
      <c r="H49" s="1151"/>
      <c r="I49" s="1151"/>
      <c r="J49" s="1151"/>
      <c r="K49" s="1151"/>
      <c r="L49" s="1151"/>
      <c r="M49" s="1151"/>
      <c r="N49" s="1151"/>
      <c r="O49" s="1151"/>
      <c r="P49" s="1151"/>
      <c r="Q49" s="1142">
        <f>B49+('Master Table'!K52-'Master Table'!T52)</f>
        <v>200810</v>
      </c>
      <c r="R49" s="1142">
        <f>B49+'Master Table'!E52-'Master Table'!N52</f>
        <v>200810</v>
      </c>
      <c r="S49" s="1142">
        <f t="shared" si="8"/>
        <v>730239</v>
      </c>
      <c r="T49" s="1142">
        <f t="shared" si="9"/>
        <v>730239</v>
      </c>
      <c r="V49">
        <v>14</v>
      </c>
      <c r="W49" t="s">
        <v>69</v>
      </c>
      <c r="X49" s="1147">
        <v>227246</v>
      </c>
      <c r="Y49" s="1147">
        <v>242068</v>
      </c>
    </row>
    <row r="50" spans="1:25" ht="18.75">
      <c r="A50" s="470" t="s">
        <v>86</v>
      </c>
      <c r="B50" s="506">
        <v>562109</v>
      </c>
      <c r="C50" s="1151">
        <f t="shared" si="5"/>
        <v>3653.7084999999997</v>
      </c>
      <c r="D50" s="1151">
        <f t="shared" si="6"/>
        <v>565762.70849999995</v>
      </c>
      <c r="E50" s="1151">
        <f t="shared" si="7"/>
        <v>3111.6948967499993</v>
      </c>
      <c r="F50" s="1149">
        <f t="shared" si="4"/>
        <v>568874.40339674999</v>
      </c>
      <c r="G50" s="1151"/>
      <c r="H50" s="1151"/>
      <c r="I50" s="1151"/>
      <c r="J50" s="1151"/>
      <c r="K50" s="1151"/>
      <c r="L50" s="1151"/>
      <c r="M50" s="1151"/>
      <c r="N50" s="1151"/>
      <c r="O50" s="1151"/>
      <c r="P50" s="1151"/>
      <c r="Q50" s="1142">
        <f>B50+('Master Table'!K53-'Master Table'!T53)</f>
        <v>575649</v>
      </c>
      <c r="R50" s="1142">
        <f>B50+'Master Table'!E53-'Master Table'!N53</f>
        <v>575783</v>
      </c>
      <c r="S50" s="1142">
        <f t="shared" si="8"/>
        <v>1783608</v>
      </c>
      <c r="T50" s="1142">
        <f t="shared" si="9"/>
        <v>1783948</v>
      </c>
      <c r="V50">
        <v>15</v>
      </c>
      <c r="W50" t="s">
        <v>256</v>
      </c>
      <c r="X50" s="1147">
        <v>252191</v>
      </c>
      <c r="Y50" s="1147">
        <v>275418</v>
      </c>
    </row>
    <row r="51" spans="1:25" ht="18.75">
      <c r="A51" s="470" t="s">
        <v>143</v>
      </c>
      <c r="B51" s="506">
        <v>651799</v>
      </c>
      <c r="C51" s="1151">
        <f t="shared" si="5"/>
        <v>4236.6934999999994</v>
      </c>
      <c r="D51" s="1151">
        <f t="shared" si="6"/>
        <v>656035.69350000005</v>
      </c>
      <c r="E51" s="1151">
        <f t="shared" si="7"/>
        <v>3608.1963142499999</v>
      </c>
      <c r="F51" s="1149">
        <f t="shared" si="4"/>
        <v>659643.88981425005</v>
      </c>
      <c r="G51" s="1151"/>
      <c r="H51" s="1151"/>
      <c r="I51" s="1151"/>
      <c r="J51" s="1151"/>
      <c r="K51" s="1151"/>
      <c r="L51" s="1151"/>
      <c r="M51" s="1151"/>
      <c r="N51" s="1151"/>
      <c r="O51" s="1151"/>
      <c r="P51" s="1151"/>
      <c r="Q51" s="1142">
        <f>B51+('Master Table'!K54-'Master Table'!T54)</f>
        <v>659011</v>
      </c>
      <c r="R51" s="1142">
        <f>B51+'Master Table'!E54-'Master Table'!N54</f>
        <v>658859</v>
      </c>
      <c r="S51" s="1142">
        <f t="shared" si="8"/>
        <v>1190025</v>
      </c>
      <c r="T51" s="1142">
        <f t="shared" si="9"/>
        <v>1190046</v>
      </c>
      <c r="V51">
        <v>16</v>
      </c>
      <c r="W51" t="s">
        <v>73</v>
      </c>
      <c r="X51" s="1147">
        <v>298166</v>
      </c>
      <c r="Y51" s="1147">
        <v>454233</v>
      </c>
    </row>
    <row r="52" spans="1:25" ht="18.75">
      <c r="A52" s="483" t="s">
        <v>144</v>
      </c>
      <c r="B52" s="506">
        <v>134145</v>
      </c>
      <c r="C52" s="1151">
        <f t="shared" si="5"/>
        <v>871.9425</v>
      </c>
      <c r="D52" s="1151">
        <f t="shared" si="6"/>
        <v>135016.9425</v>
      </c>
      <c r="E52" s="1151">
        <f t="shared" si="7"/>
        <v>742.59318374999998</v>
      </c>
      <c r="F52" s="1149">
        <f t="shared" si="4"/>
        <v>135759.53568375</v>
      </c>
      <c r="G52" s="1151"/>
      <c r="H52" s="1151"/>
      <c r="I52" s="1151"/>
      <c r="J52" s="1151"/>
      <c r="K52" s="1151"/>
      <c r="L52" s="1151"/>
      <c r="M52" s="1151"/>
      <c r="N52" s="1151"/>
      <c r="O52" s="1151"/>
      <c r="P52" s="1151"/>
      <c r="Q52" s="1142">
        <f>B52+('Master Table'!K55-'Master Table'!T55)</f>
        <v>139528</v>
      </c>
      <c r="R52" s="1142">
        <f>B52+'Master Table'!E55-'Master Table'!N55</f>
        <v>139645</v>
      </c>
      <c r="S52" s="1142">
        <f t="shared" si="8"/>
        <v>632251</v>
      </c>
      <c r="T52" s="1142">
        <f t="shared" si="9"/>
        <v>632862</v>
      </c>
      <c r="V52">
        <v>17</v>
      </c>
      <c r="W52" t="s">
        <v>75</v>
      </c>
      <c r="X52" s="1147">
        <v>763280</v>
      </c>
      <c r="Y52" s="1147">
        <v>849079</v>
      </c>
    </row>
    <row r="53" spans="1:25" ht="19.5" thickBot="1">
      <c r="A53" s="486" t="s">
        <v>145</v>
      </c>
      <c r="B53" s="510">
        <v>163290</v>
      </c>
      <c r="C53" s="1151">
        <f t="shared" si="5"/>
        <v>1061.385</v>
      </c>
      <c r="D53" s="1151">
        <f t="shared" si="6"/>
        <v>164351.38500000001</v>
      </c>
      <c r="E53" s="1151">
        <f t="shared" si="7"/>
        <v>903.93261749999999</v>
      </c>
      <c r="F53" s="1149">
        <f t="shared" si="4"/>
        <v>165255.3176175</v>
      </c>
      <c r="G53" s="1151"/>
      <c r="H53" s="1151"/>
      <c r="I53" s="1151"/>
      <c r="J53" s="1151"/>
      <c r="K53" s="1151"/>
      <c r="L53" s="1151"/>
      <c r="M53" s="1151"/>
      <c r="N53" s="1151"/>
      <c r="O53" s="1151"/>
      <c r="P53" s="1151"/>
      <c r="Q53" s="1142">
        <f>B53+('Master Table'!K56-'Master Table'!T56)</f>
        <v>170690</v>
      </c>
      <c r="R53" s="1142">
        <f>B53+'Master Table'!E56-'Master Table'!N56</f>
        <v>170690</v>
      </c>
      <c r="S53" s="1142">
        <f t="shared" si="8"/>
        <v>1259938</v>
      </c>
      <c r="T53" s="1142">
        <f t="shared" si="9"/>
        <v>1259938</v>
      </c>
      <c r="V53">
        <v>18</v>
      </c>
      <c r="W53" t="s">
        <v>161</v>
      </c>
      <c r="X53" s="1147">
        <v>177807</v>
      </c>
      <c r="Y53" s="1147">
        <v>186931</v>
      </c>
    </row>
    <row r="54" spans="1:25" ht="19.5" thickBot="1">
      <c r="A54" s="1143" t="s">
        <v>665</v>
      </c>
      <c r="B54" s="511">
        <f>SUM(B32:B53)</f>
        <v>11654706</v>
      </c>
      <c r="C54" s="1151">
        <f t="shared" si="5"/>
        <v>75755.588999999993</v>
      </c>
      <c r="D54" s="1151">
        <f t="shared" si="6"/>
        <v>11730461.589</v>
      </c>
      <c r="E54" s="1151">
        <f t="shared" si="7"/>
        <v>64517.538739499993</v>
      </c>
      <c r="F54" s="1149">
        <f t="shared" si="4"/>
        <v>11794979.1277395</v>
      </c>
      <c r="G54" s="1152"/>
      <c r="H54" s="1152"/>
      <c r="I54" s="1152"/>
      <c r="J54" s="1152"/>
      <c r="K54" s="1152"/>
      <c r="L54" s="1152"/>
      <c r="M54" s="1152"/>
      <c r="N54" s="1152"/>
      <c r="O54" s="1152"/>
      <c r="P54" s="1152"/>
      <c r="Q54" s="1142">
        <f>B54+('Master Table'!K57-'Master Table'!T57)</f>
        <v>11842905</v>
      </c>
      <c r="R54" s="1142">
        <f>B54+'Master Table'!E57-'Master Table'!N57</f>
        <v>11848433</v>
      </c>
      <c r="S54" s="1142">
        <f t="shared" si="8"/>
        <v>30310614</v>
      </c>
      <c r="T54" s="1142">
        <f t="shared" si="9"/>
        <v>30320960</v>
      </c>
      <c r="V54">
        <v>19</v>
      </c>
      <c r="W54" t="s">
        <v>86</v>
      </c>
      <c r="X54" s="1147">
        <v>515965</v>
      </c>
      <c r="Y54" s="1147">
        <v>552773</v>
      </c>
    </row>
    <row r="55" spans="1:25">
      <c r="V55">
        <v>20</v>
      </c>
      <c r="W55" t="s">
        <v>143</v>
      </c>
      <c r="X55" s="1147">
        <v>544611</v>
      </c>
      <c r="Y55" s="1147">
        <v>646072</v>
      </c>
    </row>
    <row r="56" spans="1:25">
      <c r="D56" s="1147">
        <f>D54+D27</f>
        <v>30395325.689999998</v>
      </c>
      <c r="F56" s="1148">
        <f>F54+F27</f>
        <v>30562499.981295001</v>
      </c>
      <c r="V56">
        <v>21</v>
      </c>
      <c r="W56" t="s">
        <v>144</v>
      </c>
      <c r="X56" s="1147">
        <v>125416</v>
      </c>
      <c r="Y56" s="1147">
        <v>128449</v>
      </c>
    </row>
    <row r="57" spans="1:25">
      <c r="S57" s="1142">
        <f>30204561-S54</f>
        <v>-106053</v>
      </c>
      <c r="V57">
        <v>22</v>
      </c>
      <c r="W57" t="s">
        <v>145</v>
      </c>
      <c r="X57" s="1147">
        <v>141795</v>
      </c>
      <c r="Y57" s="1147">
        <v>157426</v>
      </c>
    </row>
    <row r="58" spans="1:25">
      <c r="V58" t="s">
        <v>665</v>
      </c>
      <c r="X58" s="1147">
        <v>10399146</v>
      </c>
      <c r="Y58" s="1147">
        <v>11427545</v>
      </c>
    </row>
    <row r="59" spans="1:25">
      <c r="V59" t="s">
        <v>668</v>
      </c>
    </row>
    <row r="60" spans="1:25">
      <c r="V60" t="s">
        <v>864</v>
      </c>
    </row>
    <row r="61" spans="1:25">
      <c r="V61" t="s">
        <v>669</v>
      </c>
    </row>
    <row r="63" spans="1:25">
      <c r="V63" t="s">
        <v>659</v>
      </c>
      <c r="W63" t="s">
        <v>156</v>
      </c>
      <c r="X63" t="s">
        <v>660</v>
      </c>
      <c r="Y63" t="s">
        <v>862</v>
      </c>
    </row>
    <row r="64" spans="1:25">
      <c r="V64">
        <v>1</v>
      </c>
      <c r="W64" t="s">
        <v>15</v>
      </c>
      <c r="X64" s="1147">
        <v>2490656</v>
      </c>
      <c r="Y64" s="1147">
        <v>2712536</v>
      </c>
    </row>
    <row r="65" spans="22:25">
      <c r="V65">
        <v>2</v>
      </c>
      <c r="W65" t="s">
        <v>20</v>
      </c>
      <c r="X65" s="1147">
        <v>595527</v>
      </c>
      <c r="Y65" s="1147">
        <v>640289</v>
      </c>
    </row>
    <row r="66" spans="22:25">
      <c r="V66">
        <v>3</v>
      </c>
      <c r="W66" t="s">
        <v>21</v>
      </c>
      <c r="X66" s="1147">
        <v>1388525</v>
      </c>
      <c r="Y66" s="1147">
        <v>1526919</v>
      </c>
    </row>
    <row r="67" spans="22:25">
      <c r="V67">
        <v>4</v>
      </c>
      <c r="W67" t="s">
        <v>25</v>
      </c>
      <c r="X67" s="1147">
        <v>617508</v>
      </c>
      <c r="Y67" s="1147">
        <v>660654</v>
      </c>
    </row>
    <row r="68" spans="22:25">
      <c r="V68">
        <v>5</v>
      </c>
      <c r="W68" t="s">
        <v>27</v>
      </c>
      <c r="X68" s="1147">
        <v>1026200</v>
      </c>
      <c r="Y68" s="1147">
        <v>1121963</v>
      </c>
    </row>
    <row r="69" spans="22:25">
      <c r="V69">
        <v>6</v>
      </c>
      <c r="W69" t="s">
        <v>29</v>
      </c>
      <c r="X69" s="1147">
        <v>600163</v>
      </c>
      <c r="Y69" s="1147">
        <v>639912</v>
      </c>
    </row>
    <row r="70" spans="22:25">
      <c r="V70">
        <v>7</v>
      </c>
      <c r="W70" t="s">
        <v>142</v>
      </c>
      <c r="X70" s="1147">
        <v>1002874</v>
      </c>
      <c r="Y70" s="1147">
        <v>1096336</v>
      </c>
    </row>
    <row r="71" spans="22:25">
      <c r="V71">
        <v>8</v>
      </c>
      <c r="W71" t="s">
        <v>40</v>
      </c>
      <c r="X71" s="1147">
        <v>1621725</v>
      </c>
      <c r="Y71" s="1147">
        <v>1713259</v>
      </c>
    </row>
    <row r="72" spans="22:25">
      <c r="V72">
        <v>9</v>
      </c>
      <c r="W72" t="s">
        <v>44</v>
      </c>
      <c r="X72" s="1147">
        <v>1586625</v>
      </c>
      <c r="Y72" s="1147">
        <v>1651812</v>
      </c>
    </row>
    <row r="73" spans="22:25">
      <c r="V73">
        <v>10</v>
      </c>
      <c r="W73" t="s">
        <v>51</v>
      </c>
      <c r="X73" s="1147">
        <v>2193590</v>
      </c>
      <c r="Y73" s="1147">
        <v>2342687</v>
      </c>
    </row>
    <row r="74" spans="22:25">
      <c r="V74">
        <v>11</v>
      </c>
      <c r="W74" t="s">
        <v>57</v>
      </c>
      <c r="X74" s="1147">
        <v>815168</v>
      </c>
      <c r="Y74" s="1147">
        <v>853058</v>
      </c>
    </row>
    <row r="75" spans="22:25">
      <c r="V75">
        <v>12</v>
      </c>
      <c r="W75" t="s">
        <v>61</v>
      </c>
      <c r="X75" s="1147">
        <v>3498739</v>
      </c>
      <c r="Y75" s="1147">
        <v>3808338</v>
      </c>
    </row>
    <row r="76" spans="22:25">
      <c r="V76">
        <v>13</v>
      </c>
      <c r="W76" t="s">
        <v>62</v>
      </c>
      <c r="X76" s="1147">
        <v>769751</v>
      </c>
      <c r="Y76" s="1147">
        <v>822065</v>
      </c>
    </row>
    <row r="77" spans="22:25">
      <c r="V77">
        <v>14</v>
      </c>
      <c r="W77" t="s">
        <v>69</v>
      </c>
      <c r="X77" s="1147">
        <v>995746</v>
      </c>
      <c r="Y77" s="1147">
        <v>1060694</v>
      </c>
    </row>
    <row r="78" spans="22:25">
      <c r="V78">
        <v>15</v>
      </c>
      <c r="W78" t="s">
        <v>256</v>
      </c>
      <c r="X78" s="1147">
        <v>901896</v>
      </c>
      <c r="Y78" s="1147">
        <v>984960</v>
      </c>
    </row>
    <row r="79" spans="22:25">
      <c r="V79">
        <v>16</v>
      </c>
      <c r="W79" t="s">
        <v>73</v>
      </c>
      <c r="X79" s="1147">
        <v>676598</v>
      </c>
      <c r="Y79" s="1147">
        <v>708292</v>
      </c>
    </row>
    <row r="80" spans="22:25">
      <c r="V80">
        <v>17</v>
      </c>
      <c r="W80" t="s">
        <v>75</v>
      </c>
      <c r="X80" s="1147">
        <v>1895686</v>
      </c>
      <c r="Y80" s="1147">
        <v>2108778</v>
      </c>
    </row>
    <row r="81" spans="22:25">
      <c r="V81">
        <v>18</v>
      </c>
      <c r="W81" t="s">
        <v>161</v>
      </c>
      <c r="X81" s="1147">
        <v>684627</v>
      </c>
      <c r="Y81" s="1147">
        <v>719757</v>
      </c>
    </row>
    <row r="82" spans="22:25">
      <c r="V82">
        <v>19</v>
      </c>
      <c r="W82" t="s">
        <v>86</v>
      </c>
      <c r="X82" s="1147">
        <v>1655169</v>
      </c>
      <c r="Y82" s="1147">
        <v>1773247</v>
      </c>
    </row>
    <row r="83" spans="22:25">
      <c r="V83">
        <v>20</v>
      </c>
      <c r="W83" t="s">
        <v>143</v>
      </c>
      <c r="X83" s="1147">
        <v>994628</v>
      </c>
      <c r="Y83" s="1147">
        <v>1179927</v>
      </c>
    </row>
    <row r="84" spans="22:25">
      <c r="V84">
        <v>21</v>
      </c>
      <c r="W84" t="s">
        <v>144</v>
      </c>
      <c r="X84" s="1147">
        <v>612310</v>
      </c>
      <c r="Y84" s="1147">
        <v>627118</v>
      </c>
    </row>
    <row r="85" spans="22:25">
      <c r="V85">
        <v>22</v>
      </c>
      <c r="W85" t="s">
        <v>145</v>
      </c>
      <c r="X85" s="1147">
        <v>1119627</v>
      </c>
      <c r="Y85" s="1147">
        <v>1243049</v>
      </c>
    </row>
    <row r="86" spans="22:25">
      <c r="V86" t="s">
        <v>665</v>
      </c>
      <c r="X86" s="1147">
        <v>27743338</v>
      </c>
      <c r="Y86" s="1147">
        <v>29995650</v>
      </c>
    </row>
  </sheetData>
  <pageMargins left="0.39370078740157483" right="0.15748031496062992" top="0.74803149606299213" bottom="0.74803149606299213" header="0.31496062992125984" footer="0.31496062992125984"/>
  <pageSetup scale="1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336600"/>
  </sheetPr>
  <dimension ref="A1:W236"/>
  <sheetViews>
    <sheetView topLeftCell="A52" workbookViewId="0">
      <selection activeCell="E6" sqref="E6"/>
    </sheetView>
  </sheetViews>
  <sheetFormatPr defaultColWidth="9.140625" defaultRowHeight="15"/>
  <cols>
    <col min="1" max="1" width="9.140625" style="290"/>
    <col min="2" max="2" width="18.28515625" style="290" bestFit="1" customWidth="1"/>
    <col min="3" max="8" width="8.42578125" style="290" customWidth="1"/>
    <col min="9" max="12" width="7.140625" style="290" customWidth="1"/>
    <col min="13" max="13" width="9.140625" style="290" customWidth="1"/>
    <col min="14" max="14" width="8.42578125" style="290" customWidth="1"/>
    <col min="15" max="16384" width="9.140625" style="290"/>
  </cols>
  <sheetData>
    <row r="1" spans="1:14">
      <c r="A1" s="133" t="s">
        <v>325</v>
      </c>
      <c r="B1" s="155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 t="s">
        <v>15</v>
      </c>
      <c r="N1" s="134"/>
    </row>
    <row r="2" spans="1:14" ht="15.75">
      <c r="A2" s="1669" t="s">
        <v>326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</row>
    <row r="3" spans="1:14">
      <c r="A3" s="1670" t="s">
        <v>327</v>
      </c>
      <c r="B3" s="1671" t="s">
        <v>328</v>
      </c>
      <c r="C3" s="1670" t="s">
        <v>329</v>
      </c>
      <c r="D3" s="1670"/>
      <c r="E3" s="1670"/>
      <c r="F3" s="1670"/>
      <c r="G3" s="1670"/>
      <c r="H3" s="1670"/>
      <c r="I3" s="1672" t="s">
        <v>330</v>
      </c>
      <c r="J3" s="1673"/>
      <c r="K3" s="1674"/>
      <c r="L3" s="1670" t="s">
        <v>6</v>
      </c>
      <c r="M3" s="1670"/>
      <c r="N3" s="1670"/>
    </row>
    <row r="4" spans="1:14">
      <c r="A4" s="1670"/>
      <c r="B4" s="1671"/>
      <c r="C4" s="1670" t="s">
        <v>331</v>
      </c>
      <c r="D4" s="1670"/>
      <c r="E4" s="1670"/>
      <c r="F4" s="1670" t="s">
        <v>151</v>
      </c>
      <c r="G4" s="1670"/>
      <c r="H4" s="1670"/>
      <c r="I4" s="1675"/>
      <c r="J4" s="1676"/>
      <c r="K4" s="1677"/>
      <c r="L4" s="1670"/>
      <c r="M4" s="1670"/>
      <c r="N4" s="1670"/>
    </row>
    <row r="5" spans="1:14">
      <c r="A5" s="1670"/>
      <c r="B5" s="1671"/>
      <c r="C5" s="291" t="s">
        <v>235</v>
      </c>
      <c r="D5" s="291" t="s">
        <v>234</v>
      </c>
      <c r="E5" s="291" t="s">
        <v>236</v>
      </c>
      <c r="F5" s="291" t="s">
        <v>235</v>
      </c>
      <c r="G5" s="291" t="s">
        <v>234</v>
      </c>
      <c r="H5" s="291" t="s">
        <v>236</v>
      </c>
      <c r="I5" s="291" t="s">
        <v>235</v>
      </c>
      <c r="J5" s="291" t="s">
        <v>234</v>
      </c>
      <c r="K5" s="291" t="s">
        <v>236</v>
      </c>
      <c r="L5" s="291" t="s">
        <v>235</v>
      </c>
      <c r="M5" s="291" t="s">
        <v>332</v>
      </c>
      <c r="N5" s="291" t="s">
        <v>236</v>
      </c>
    </row>
    <row r="6" spans="1:14">
      <c r="A6" s="292">
        <v>1</v>
      </c>
      <c r="B6" s="293" t="s">
        <v>333</v>
      </c>
      <c r="C6" s="177">
        <v>2816</v>
      </c>
      <c r="D6" s="561">
        <v>4977</v>
      </c>
      <c r="E6" s="294">
        <f>C6+D6</f>
        <v>7793</v>
      </c>
      <c r="F6" s="285">
        <v>2330</v>
      </c>
      <c r="G6" s="561">
        <v>4869</v>
      </c>
      <c r="H6" s="294">
        <f>F6+G6</f>
        <v>7199</v>
      </c>
      <c r="I6" s="285">
        <v>75</v>
      </c>
      <c r="J6" s="561">
        <v>2785</v>
      </c>
      <c r="K6" s="294">
        <f>I6+J6</f>
        <v>2860</v>
      </c>
      <c r="L6" s="294">
        <f>C6+F6+I6</f>
        <v>5221</v>
      </c>
      <c r="M6" s="294">
        <f>D6+G6+J6</f>
        <v>12631</v>
      </c>
      <c r="N6" s="294">
        <f>L6+M6</f>
        <v>17852</v>
      </c>
    </row>
    <row r="7" spans="1:14">
      <c r="A7" s="292">
        <v>2</v>
      </c>
      <c r="B7" s="293" t="s">
        <v>334</v>
      </c>
      <c r="C7" s="177">
        <v>599</v>
      </c>
      <c r="D7" s="561">
        <v>5687</v>
      </c>
      <c r="E7" s="294">
        <f>C7+D7</f>
        <v>6286</v>
      </c>
      <c r="F7" s="285">
        <v>3210</v>
      </c>
      <c r="G7" s="561">
        <v>9507</v>
      </c>
      <c r="H7" s="294">
        <f>F7+G7</f>
        <v>12717</v>
      </c>
      <c r="I7" s="285"/>
      <c r="J7" s="561"/>
      <c r="K7" s="294">
        <f>I7+J7</f>
        <v>0</v>
      </c>
      <c r="L7" s="294">
        <f t="shared" ref="L7:M9" si="0">C7+F7+I7</f>
        <v>3809</v>
      </c>
      <c r="M7" s="294">
        <f t="shared" si="0"/>
        <v>15194</v>
      </c>
      <c r="N7" s="294">
        <f>L7+M7</f>
        <v>19003</v>
      </c>
    </row>
    <row r="8" spans="1:14">
      <c r="A8" s="292">
        <v>3</v>
      </c>
      <c r="B8" s="293" t="s">
        <v>335</v>
      </c>
      <c r="C8" s="285"/>
      <c r="D8" s="561"/>
      <c r="E8" s="294">
        <f>C8+D8</f>
        <v>0</v>
      </c>
      <c r="F8" s="285">
        <v>157</v>
      </c>
      <c r="G8" s="561"/>
      <c r="H8" s="294">
        <f>F8+G8</f>
        <v>157</v>
      </c>
      <c r="I8" s="285"/>
      <c r="J8" s="561"/>
      <c r="K8" s="294">
        <f>I8+J8</f>
        <v>0</v>
      </c>
      <c r="L8" s="294">
        <f t="shared" si="0"/>
        <v>157</v>
      </c>
      <c r="M8" s="294">
        <f t="shared" si="0"/>
        <v>0</v>
      </c>
      <c r="N8" s="294">
        <f>L8+M8</f>
        <v>157</v>
      </c>
    </row>
    <row r="9" spans="1:14">
      <c r="A9" s="413">
        <v>4</v>
      </c>
      <c r="B9" s="293" t="s">
        <v>616</v>
      </c>
      <c r="C9" s="285"/>
      <c r="D9" s="561"/>
      <c r="E9" s="294">
        <f>C9+D9</f>
        <v>0</v>
      </c>
      <c r="F9" s="285"/>
      <c r="G9" s="561"/>
      <c r="H9" s="294">
        <f>F9+G9</f>
        <v>0</v>
      </c>
      <c r="I9" s="285"/>
      <c r="J9" s="561"/>
      <c r="K9" s="294">
        <f>I9+J9</f>
        <v>0</v>
      </c>
      <c r="L9" s="294">
        <f t="shared" si="0"/>
        <v>0</v>
      </c>
      <c r="M9" s="294">
        <f t="shared" si="0"/>
        <v>0</v>
      </c>
      <c r="N9" s="294">
        <f>L9+M9</f>
        <v>0</v>
      </c>
    </row>
    <row r="10" spans="1:14">
      <c r="A10" s="292"/>
      <c r="B10" s="292" t="s">
        <v>6</v>
      </c>
      <c r="C10" s="294">
        <f>SUM(C6:C9)</f>
        <v>3415</v>
      </c>
      <c r="D10" s="294">
        <f t="shared" ref="D10:N10" si="1">SUM(D6:D9)</f>
        <v>10664</v>
      </c>
      <c r="E10" s="294">
        <f t="shared" si="1"/>
        <v>14079</v>
      </c>
      <c r="F10" s="294">
        <f t="shared" si="1"/>
        <v>5697</v>
      </c>
      <c r="G10" s="294">
        <f t="shared" si="1"/>
        <v>14376</v>
      </c>
      <c r="H10" s="294">
        <f t="shared" si="1"/>
        <v>20073</v>
      </c>
      <c r="I10" s="294">
        <f t="shared" si="1"/>
        <v>75</v>
      </c>
      <c r="J10" s="294">
        <f t="shared" si="1"/>
        <v>2785</v>
      </c>
      <c r="K10" s="294">
        <f t="shared" si="1"/>
        <v>2860</v>
      </c>
      <c r="L10" s="294">
        <f t="shared" si="1"/>
        <v>9187</v>
      </c>
      <c r="M10" s="294">
        <f t="shared" si="1"/>
        <v>27825</v>
      </c>
      <c r="N10" s="294">
        <f t="shared" si="1"/>
        <v>37012</v>
      </c>
    </row>
    <row r="11" spans="1:14">
      <c r="A11" s="214"/>
      <c r="B11" s="214"/>
      <c r="C11" s="1286"/>
      <c r="D11" s="1286"/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14">
      <c r="A12" s="133" t="s">
        <v>325</v>
      </c>
      <c r="B12" s="155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 t="s">
        <v>20</v>
      </c>
      <c r="N12" s="134"/>
    </row>
    <row r="13" spans="1:14" ht="15.75">
      <c r="A13" s="1669" t="s">
        <v>326</v>
      </c>
      <c r="B13" s="1669"/>
      <c r="C13" s="1669"/>
      <c r="D13" s="1669"/>
      <c r="E13" s="1669"/>
      <c r="F13" s="1669"/>
      <c r="G13" s="1669"/>
      <c r="H13" s="1669"/>
      <c r="I13" s="1669"/>
      <c r="J13" s="1669"/>
      <c r="K13" s="1669"/>
      <c r="L13" s="1669"/>
      <c r="M13" s="1669"/>
      <c r="N13" s="1669"/>
    </row>
    <row r="14" spans="1:14">
      <c r="A14" s="1670" t="s">
        <v>327</v>
      </c>
      <c r="B14" s="1671" t="s">
        <v>328</v>
      </c>
      <c r="C14" s="1670" t="s">
        <v>329</v>
      </c>
      <c r="D14" s="1670"/>
      <c r="E14" s="1670"/>
      <c r="F14" s="1670"/>
      <c r="G14" s="1670"/>
      <c r="H14" s="1670"/>
      <c r="I14" s="1672" t="s">
        <v>330</v>
      </c>
      <c r="J14" s="1673"/>
      <c r="K14" s="1674"/>
      <c r="L14" s="1670" t="s">
        <v>6</v>
      </c>
      <c r="M14" s="1670"/>
      <c r="N14" s="1670"/>
    </row>
    <row r="15" spans="1:14">
      <c r="A15" s="1670"/>
      <c r="B15" s="1671"/>
      <c r="C15" s="1670" t="s">
        <v>331</v>
      </c>
      <c r="D15" s="1670"/>
      <c r="E15" s="1670"/>
      <c r="F15" s="1670" t="s">
        <v>151</v>
      </c>
      <c r="G15" s="1670"/>
      <c r="H15" s="1670"/>
      <c r="I15" s="1675"/>
      <c r="J15" s="1676"/>
      <c r="K15" s="1677"/>
      <c r="L15" s="1670"/>
      <c r="M15" s="1670"/>
      <c r="N15" s="1670"/>
    </row>
    <row r="16" spans="1:14">
      <c r="A16" s="1670"/>
      <c r="B16" s="1671"/>
      <c r="C16" s="291" t="s">
        <v>235</v>
      </c>
      <c r="D16" s="291" t="s">
        <v>234</v>
      </c>
      <c r="E16" s="291" t="s">
        <v>236</v>
      </c>
      <c r="F16" s="291" t="s">
        <v>235</v>
      </c>
      <c r="G16" s="291" t="s">
        <v>234</v>
      </c>
      <c r="H16" s="291" t="s">
        <v>236</v>
      </c>
      <c r="I16" s="291" t="s">
        <v>235</v>
      </c>
      <c r="J16" s="291" t="s">
        <v>234</v>
      </c>
      <c r="K16" s="291" t="s">
        <v>236</v>
      </c>
      <c r="L16" s="291" t="s">
        <v>235</v>
      </c>
      <c r="M16" s="291" t="s">
        <v>332</v>
      </c>
      <c r="N16" s="291" t="s">
        <v>236</v>
      </c>
    </row>
    <row r="17" spans="1:16">
      <c r="A17" s="413">
        <v>1</v>
      </c>
      <c r="B17" s="293" t="s">
        <v>333</v>
      </c>
      <c r="C17" s="177">
        <v>254</v>
      </c>
      <c r="D17" s="561">
        <v>3860</v>
      </c>
      <c r="E17" s="294">
        <f>C17+D17</f>
        <v>4114</v>
      </c>
      <c r="F17" s="285">
        <v>13</v>
      </c>
      <c r="G17" s="561">
        <v>1177</v>
      </c>
      <c r="H17" s="294">
        <f>F17+G17</f>
        <v>1190</v>
      </c>
      <c r="I17" s="285">
        <v>1</v>
      </c>
      <c r="J17" s="561">
        <v>82</v>
      </c>
      <c r="K17" s="294">
        <f>I17+J17</f>
        <v>83</v>
      </c>
      <c r="L17" s="294">
        <f t="shared" ref="L17:M20" si="2">C17+F17+I17</f>
        <v>268</v>
      </c>
      <c r="M17" s="294">
        <f t="shared" si="2"/>
        <v>5119</v>
      </c>
      <c r="N17" s="294">
        <f>L17+M17</f>
        <v>5387</v>
      </c>
    </row>
    <row r="18" spans="1:16">
      <c r="A18" s="413">
        <v>2</v>
      </c>
      <c r="B18" s="293" t="s">
        <v>334</v>
      </c>
      <c r="C18" s="177">
        <v>1</v>
      </c>
      <c r="D18" s="561">
        <v>1873</v>
      </c>
      <c r="E18" s="294">
        <f>C18+D18</f>
        <v>1874</v>
      </c>
      <c r="F18" s="285">
        <v>0</v>
      </c>
      <c r="G18" s="561">
        <v>1089</v>
      </c>
      <c r="H18" s="294">
        <f>F18+G18</f>
        <v>1089</v>
      </c>
      <c r="I18" s="285">
        <v>0</v>
      </c>
      <c r="J18" s="561"/>
      <c r="K18" s="294">
        <f>I18+J18</f>
        <v>0</v>
      </c>
      <c r="L18" s="294">
        <f t="shared" si="2"/>
        <v>1</v>
      </c>
      <c r="M18" s="294">
        <f t="shared" si="2"/>
        <v>2962</v>
      </c>
      <c r="N18" s="294">
        <f>L18+M18</f>
        <v>2963</v>
      </c>
    </row>
    <row r="19" spans="1:16">
      <c r="A19" s="413">
        <v>3</v>
      </c>
      <c r="B19" s="293" t="s">
        <v>335</v>
      </c>
      <c r="C19" s="285">
        <v>0</v>
      </c>
      <c r="D19" s="561">
        <v>25</v>
      </c>
      <c r="E19" s="294">
        <f>C19+D19</f>
        <v>25</v>
      </c>
      <c r="F19" s="285">
        <v>0</v>
      </c>
      <c r="G19" s="561">
        <v>23</v>
      </c>
      <c r="H19" s="294">
        <f>F19+G19</f>
        <v>23</v>
      </c>
      <c r="I19" s="285">
        <v>0</v>
      </c>
      <c r="J19" s="561">
        <v>0</v>
      </c>
      <c r="K19" s="294">
        <f>I19+J19</f>
        <v>0</v>
      </c>
      <c r="L19" s="294">
        <f t="shared" si="2"/>
        <v>0</v>
      </c>
      <c r="M19" s="294">
        <f t="shared" si="2"/>
        <v>48</v>
      </c>
      <c r="N19" s="294">
        <f>L19+M19</f>
        <v>48</v>
      </c>
    </row>
    <row r="20" spans="1:16">
      <c r="A20" s="413">
        <v>4</v>
      </c>
      <c r="B20" s="293" t="s">
        <v>616</v>
      </c>
      <c r="C20" s="285">
        <v>0</v>
      </c>
      <c r="D20" s="561">
        <v>1</v>
      </c>
      <c r="E20" s="294">
        <f>C20+D20</f>
        <v>1</v>
      </c>
      <c r="F20" s="285">
        <v>0</v>
      </c>
      <c r="G20" s="561">
        <v>0</v>
      </c>
      <c r="H20" s="294">
        <f>F20+G20</f>
        <v>0</v>
      </c>
      <c r="I20" s="285">
        <v>1</v>
      </c>
      <c r="J20" s="561">
        <v>0</v>
      </c>
      <c r="K20" s="294">
        <f>I20+J20</f>
        <v>1</v>
      </c>
      <c r="L20" s="294">
        <f t="shared" si="2"/>
        <v>1</v>
      </c>
      <c r="M20" s="294">
        <f t="shared" si="2"/>
        <v>1</v>
      </c>
      <c r="N20" s="294">
        <f>L20+M20</f>
        <v>2</v>
      </c>
    </row>
    <row r="21" spans="1:16">
      <c r="A21" s="413"/>
      <c r="B21" s="413" t="s">
        <v>6</v>
      </c>
      <c r="C21" s="294">
        <f t="shared" ref="C21:N21" si="3">SUM(C17:C20)</f>
        <v>255</v>
      </c>
      <c r="D21" s="294">
        <f t="shared" si="3"/>
        <v>5759</v>
      </c>
      <c r="E21" s="294">
        <f t="shared" si="3"/>
        <v>6014</v>
      </c>
      <c r="F21" s="294">
        <f t="shared" si="3"/>
        <v>13</v>
      </c>
      <c r="G21" s="294">
        <f t="shared" si="3"/>
        <v>2289</v>
      </c>
      <c r="H21" s="294">
        <f t="shared" si="3"/>
        <v>2302</v>
      </c>
      <c r="I21" s="294">
        <f t="shared" si="3"/>
        <v>2</v>
      </c>
      <c r="J21" s="294">
        <f t="shared" si="3"/>
        <v>82</v>
      </c>
      <c r="K21" s="294">
        <f t="shared" si="3"/>
        <v>84</v>
      </c>
      <c r="L21" s="294">
        <f t="shared" si="3"/>
        <v>270</v>
      </c>
      <c r="M21" s="294">
        <f t="shared" si="3"/>
        <v>8130</v>
      </c>
      <c r="N21" s="294">
        <f t="shared" si="3"/>
        <v>8400</v>
      </c>
    </row>
    <row r="22" spans="1:16">
      <c r="A22" s="1291"/>
      <c r="B22" s="1291"/>
      <c r="C22" s="1286"/>
      <c r="D22" s="1286"/>
      <c r="E22" s="1292"/>
      <c r="F22" s="1292"/>
      <c r="G22" s="1292"/>
      <c r="H22" s="1292"/>
      <c r="I22" s="1292"/>
      <c r="J22" s="1292"/>
      <c r="K22" s="1292"/>
      <c r="L22" s="1292"/>
      <c r="M22" s="1292"/>
      <c r="N22" s="1292"/>
    </row>
    <row r="23" spans="1:16">
      <c r="A23" s="133" t="s">
        <v>325</v>
      </c>
      <c r="B23" s="155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 t="s">
        <v>21</v>
      </c>
      <c r="N23" s="134"/>
    </row>
    <row r="24" spans="1:16" ht="15.75">
      <c r="A24" s="1669" t="s">
        <v>326</v>
      </c>
      <c r="B24" s="1669"/>
      <c r="C24" s="1669"/>
      <c r="D24" s="1669"/>
      <c r="E24" s="1669"/>
      <c r="F24" s="1669"/>
      <c r="G24" s="1669"/>
      <c r="H24" s="1669"/>
      <c r="I24" s="1669"/>
      <c r="J24" s="1669"/>
      <c r="K24" s="1669"/>
      <c r="L24" s="1669"/>
      <c r="M24" s="1669"/>
      <c r="N24" s="1669"/>
    </row>
    <row r="25" spans="1:16">
      <c r="A25" s="1670" t="s">
        <v>327</v>
      </c>
      <c r="B25" s="1671" t="s">
        <v>328</v>
      </c>
      <c r="C25" s="1670" t="s">
        <v>329</v>
      </c>
      <c r="D25" s="1670"/>
      <c r="E25" s="1670"/>
      <c r="F25" s="1670"/>
      <c r="G25" s="1670"/>
      <c r="H25" s="1670"/>
      <c r="I25" s="1672" t="s">
        <v>330</v>
      </c>
      <c r="J25" s="1673"/>
      <c r="K25" s="1674"/>
      <c r="L25" s="1670" t="s">
        <v>6</v>
      </c>
      <c r="M25" s="1670"/>
      <c r="N25" s="1670"/>
    </row>
    <row r="26" spans="1:16">
      <c r="A26" s="1670"/>
      <c r="B26" s="1671"/>
      <c r="C26" s="1670" t="s">
        <v>331</v>
      </c>
      <c r="D26" s="1670"/>
      <c r="E26" s="1670"/>
      <c r="F26" s="1670" t="s">
        <v>151</v>
      </c>
      <c r="G26" s="1670"/>
      <c r="H26" s="1670"/>
      <c r="I26" s="1675"/>
      <c r="J26" s="1676"/>
      <c r="K26" s="1677"/>
      <c r="L26" s="1670"/>
      <c r="M26" s="1670"/>
      <c r="N26" s="1670"/>
    </row>
    <row r="27" spans="1:16">
      <c r="A27" s="1670"/>
      <c r="B27" s="1671"/>
      <c r="C27" s="291" t="s">
        <v>235</v>
      </c>
      <c r="D27" s="291" t="s">
        <v>234</v>
      </c>
      <c r="E27" s="291" t="s">
        <v>236</v>
      </c>
      <c r="F27" s="291" t="s">
        <v>235</v>
      </c>
      <c r="G27" s="291" t="s">
        <v>234</v>
      </c>
      <c r="H27" s="291" t="s">
        <v>236</v>
      </c>
      <c r="I27" s="291" t="s">
        <v>235</v>
      </c>
      <c r="J27" s="291" t="s">
        <v>234</v>
      </c>
      <c r="K27" s="291" t="s">
        <v>236</v>
      </c>
      <c r="L27" s="291" t="s">
        <v>235</v>
      </c>
      <c r="M27" s="291" t="s">
        <v>332</v>
      </c>
      <c r="N27" s="291" t="s">
        <v>236</v>
      </c>
    </row>
    <row r="28" spans="1:16">
      <c r="A28" s="413">
        <v>1</v>
      </c>
      <c r="B28" s="293" t="s">
        <v>333</v>
      </c>
      <c r="C28" s="177">
        <v>691</v>
      </c>
      <c r="D28" s="561">
        <v>8451</v>
      </c>
      <c r="E28" s="294">
        <v>9142</v>
      </c>
      <c r="F28" s="285">
        <v>164</v>
      </c>
      <c r="G28" s="561">
        <v>5982</v>
      </c>
      <c r="H28" s="294">
        <v>6146</v>
      </c>
      <c r="I28" s="285">
        <v>127</v>
      </c>
      <c r="J28" s="561">
        <v>817</v>
      </c>
      <c r="K28" s="294">
        <f>I28+J28</f>
        <v>944</v>
      </c>
      <c r="L28" s="294">
        <f t="shared" ref="L28:M31" si="4">C28+F28+I28</f>
        <v>982</v>
      </c>
      <c r="M28" s="294">
        <f t="shared" si="4"/>
        <v>15250</v>
      </c>
      <c r="N28" s="294">
        <f>L28+M28</f>
        <v>16232</v>
      </c>
    </row>
    <row r="29" spans="1:16">
      <c r="A29" s="413">
        <v>2</v>
      </c>
      <c r="B29" s="293" t="s">
        <v>334</v>
      </c>
      <c r="C29" s="177">
        <v>75</v>
      </c>
      <c r="D29" s="561">
        <v>957</v>
      </c>
      <c r="E29" s="294">
        <v>1032</v>
      </c>
      <c r="F29" s="285">
        <v>115</v>
      </c>
      <c r="G29" s="561">
        <v>1635</v>
      </c>
      <c r="H29" s="294">
        <v>1750</v>
      </c>
      <c r="I29" s="285">
        <v>0</v>
      </c>
      <c r="J29" s="561">
        <v>0</v>
      </c>
      <c r="K29" s="294">
        <f t="shared" ref="K29:K31" si="5">I29+J29</f>
        <v>0</v>
      </c>
      <c r="L29" s="294">
        <f t="shared" si="4"/>
        <v>190</v>
      </c>
      <c r="M29" s="294">
        <f t="shared" si="4"/>
        <v>2592</v>
      </c>
      <c r="N29" s="294">
        <f>L29+M29</f>
        <v>2782</v>
      </c>
    </row>
    <row r="30" spans="1:16">
      <c r="A30" s="413">
        <v>3</v>
      </c>
      <c r="B30" s="293" t="s">
        <v>335</v>
      </c>
      <c r="C30" s="285"/>
      <c r="D30" s="561"/>
      <c r="E30" s="294">
        <f>C30+D30</f>
        <v>0</v>
      </c>
      <c r="F30" s="285"/>
      <c r="G30" s="561"/>
      <c r="H30" s="294">
        <f>F30+G30</f>
        <v>0</v>
      </c>
      <c r="I30" s="285"/>
      <c r="J30" s="561"/>
      <c r="K30" s="294">
        <f t="shared" si="5"/>
        <v>0</v>
      </c>
      <c r="L30" s="294">
        <f t="shared" si="4"/>
        <v>0</v>
      </c>
      <c r="M30" s="294">
        <f t="shared" si="4"/>
        <v>0</v>
      </c>
      <c r="N30" s="294">
        <f>L30+M30</f>
        <v>0</v>
      </c>
    </row>
    <row r="31" spans="1:16">
      <c r="A31" s="413">
        <v>4</v>
      </c>
      <c r="B31" s="293" t="s">
        <v>616</v>
      </c>
      <c r="C31" s="285"/>
      <c r="D31" s="561"/>
      <c r="E31" s="294">
        <f>C31+D31</f>
        <v>0</v>
      </c>
      <c r="F31" s="285"/>
      <c r="G31" s="561"/>
      <c r="H31" s="294">
        <f>F31+G31</f>
        <v>0</v>
      </c>
      <c r="I31" s="285"/>
      <c r="J31" s="561"/>
      <c r="K31" s="294">
        <f t="shared" si="5"/>
        <v>0</v>
      </c>
      <c r="L31" s="294">
        <f t="shared" si="4"/>
        <v>0</v>
      </c>
      <c r="M31" s="294">
        <f t="shared" si="4"/>
        <v>0</v>
      </c>
      <c r="N31" s="294">
        <f>L31+M31</f>
        <v>0</v>
      </c>
    </row>
    <row r="32" spans="1:16">
      <c r="A32" s="413"/>
      <c r="B32" s="413" t="s">
        <v>751</v>
      </c>
      <c r="C32" s="294">
        <f t="shared" ref="C32:N32" si="6">SUM(C28:C31)</f>
        <v>766</v>
      </c>
      <c r="D32" s="294">
        <f t="shared" si="6"/>
        <v>9408</v>
      </c>
      <c r="E32" s="294">
        <f t="shared" si="6"/>
        <v>10174</v>
      </c>
      <c r="F32" s="294">
        <f t="shared" si="6"/>
        <v>279</v>
      </c>
      <c r="G32" s="294">
        <f t="shared" si="6"/>
        <v>7617</v>
      </c>
      <c r="H32" s="294">
        <f t="shared" si="6"/>
        <v>7896</v>
      </c>
      <c r="I32" s="294">
        <f t="shared" si="6"/>
        <v>127</v>
      </c>
      <c r="J32" s="294">
        <f t="shared" si="6"/>
        <v>817</v>
      </c>
      <c r="K32" s="294">
        <f t="shared" si="6"/>
        <v>944</v>
      </c>
      <c r="L32" s="294">
        <f t="shared" si="6"/>
        <v>1172</v>
      </c>
      <c r="M32" s="294">
        <f t="shared" si="6"/>
        <v>17842</v>
      </c>
      <c r="N32" s="850">
        <f t="shared" si="6"/>
        <v>19014</v>
      </c>
      <c r="P32" s="858"/>
    </row>
    <row r="33" spans="1:16">
      <c r="A33" s="1291"/>
      <c r="B33" s="1291"/>
      <c r="C33" s="1292"/>
      <c r="D33" s="1292"/>
      <c r="E33" s="1292"/>
      <c r="F33" s="1292"/>
      <c r="G33" s="1292"/>
      <c r="H33" s="1292"/>
      <c r="I33" s="1292"/>
      <c r="J33" s="1292"/>
      <c r="K33" s="1292"/>
      <c r="L33" s="1292"/>
      <c r="M33" s="1292"/>
      <c r="N33" s="1293"/>
      <c r="P33" s="851"/>
    </row>
    <row r="34" spans="1:16">
      <c r="A34" s="133" t="s">
        <v>325</v>
      </c>
      <c r="B34" s="155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 t="s">
        <v>25</v>
      </c>
      <c r="N34" s="134"/>
    </row>
    <row r="35" spans="1:16" ht="15.75">
      <c r="A35" s="1669" t="s">
        <v>326</v>
      </c>
      <c r="B35" s="1669"/>
      <c r="C35" s="1669"/>
      <c r="D35" s="1669"/>
      <c r="E35" s="1669"/>
      <c r="F35" s="1669"/>
      <c r="G35" s="1669"/>
      <c r="H35" s="1669"/>
      <c r="I35" s="1669"/>
      <c r="J35" s="1669"/>
      <c r="K35" s="1669"/>
      <c r="L35" s="1669"/>
      <c r="M35" s="1669"/>
      <c r="N35" s="1669"/>
    </row>
    <row r="36" spans="1:16">
      <c r="A36" s="1670" t="s">
        <v>327</v>
      </c>
      <c r="B36" s="1671" t="s">
        <v>328</v>
      </c>
      <c r="C36" s="1670" t="s">
        <v>329</v>
      </c>
      <c r="D36" s="1670"/>
      <c r="E36" s="1670"/>
      <c r="F36" s="1670"/>
      <c r="G36" s="1670"/>
      <c r="H36" s="1670"/>
      <c r="I36" s="1672" t="s">
        <v>330</v>
      </c>
      <c r="J36" s="1673"/>
      <c r="K36" s="1674"/>
      <c r="L36" s="1670" t="s">
        <v>6</v>
      </c>
      <c r="M36" s="1670"/>
      <c r="N36" s="1670"/>
    </row>
    <row r="37" spans="1:16">
      <c r="A37" s="1670"/>
      <c r="B37" s="1671"/>
      <c r="C37" s="1670" t="s">
        <v>331</v>
      </c>
      <c r="D37" s="1670"/>
      <c r="E37" s="1670"/>
      <c r="F37" s="1670" t="s">
        <v>151</v>
      </c>
      <c r="G37" s="1670"/>
      <c r="H37" s="1670"/>
      <c r="I37" s="1675"/>
      <c r="J37" s="1676"/>
      <c r="K37" s="1677"/>
      <c r="L37" s="1670"/>
      <c r="M37" s="1670"/>
      <c r="N37" s="1670"/>
    </row>
    <row r="38" spans="1:16">
      <c r="A38" s="1670"/>
      <c r="B38" s="1671"/>
      <c r="C38" s="291" t="s">
        <v>235</v>
      </c>
      <c r="D38" s="291" t="s">
        <v>234</v>
      </c>
      <c r="E38" s="291" t="s">
        <v>236</v>
      </c>
      <c r="F38" s="291" t="s">
        <v>235</v>
      </c>
      <c r="G38" s="291" t="s">
        <v>234</v>
      </c>
      <c r="H38" s="291" t="s">
        <v>236</v>
      </c>
      <c r="I38" s="291" t="s">
        <v>235</v>
      </c>
      <c r="J38" s="291" t="s">
        <v>234</v>
      </c>
      <c r="K38" s="291" t="s">
        <v>236</v>
      </c>
      <c r="L38" s="291" t="s">
        <v>235</v>
      </c>
      <c r="M38" s="291" t="s">
        <v>332</v>
      </c>
      <c r="N38" s="291" t="s">
        <v>236</v>
      </c>
    </row>
    <row r="39" spans="1:16">
      <c r="A39" s="413">
        <v>1</v>
      </c>
      <c r="B39" s="293" t="s">
        <v>333</v>
      </c>
      <c r="C39" s="177">
        <v>1149</v>
      </c>
      <c r="D39" s="561">
        <v>2855</v>
      </c>
      <c r="E39" s="294">
        <f>C39+D39</f>
        <v>4004</v>
      </c>
      <c r="F39" s="285">
        <v>0</v>
      </c>
      <c r="G39" s="561">
        <v>1922</v>
      </c>
      <c r="H39" s="294">
        <f>F39+G39</f>
        <v>1922</v>
      </c>
      <c r="I39" s="285">
        <v>49</v>
      </c>
      <c r="J39" s="561">
        <v>885</v>
      </c>
      <c r="K39" s="294">
        <f>I39+J39</f>
        <v>934</v>
      </c>
      <c r="L39" s="294">
        <f t="shared" ref="L39:M42" si="7">C39+F39+I39</f>
        <v>1198</v>
      </c>
      <c r="M39" s="294">
        <f t="shared" si="7"/>
        <v>5662</v>
      </c>
      <c r="N39" s="294">
        <f>L39+M39</f>
        <v>6860</v>
      </c>
    </row>
    <row r="40" spans="1:16">
      <c r="A40" s="413">
        <v>2</v>
      </c>
      <c r="B40" s="293" t="s">
        <v>334</v>
      </c>
      <c r="C40" s="177">
        <v>31</v>
      </c>
      <c r="D40" s="561">
        <v>1921</v>
      </c>
      <c r="E40" s="294">
        <f t="shared" ref="E40:E42" si="8">C40+D40</f>
        <v>1952</v>
      </c>
      <c r="F40" s="285">
        <v>0</v>
      </c>
      <c r="G40" s="561">
        <v>1674</v>
      </c>
      <c r="H40" s="294">
        <f t="shared" ref="H40:H42" si="9">F40+G40</f>
        <v>1674</v>
      </c>
      <c r="I40" s="285">
        <v>0</v>
      </c>
      <c r="J40" s="561"/>
      <c r="K40" s="294">
        <f t="shared" ref="K40:K42" si="10">I40+J40</f>
        <v>0</v>
      </c>
      <c r="L40" s="294">
        <f t="shared" si="7"/>
        <v>31</v>
      </c>
      <c r="M40" s="294">
        <f t="shared" si="7"/>
        <v>3595</v>
      </c>
      <c r="N40" s="294">
        <f>L40+M40</f>
        <v>3626</v>
      </c>
    </row>
    <row r="41" spans="1:16">
      <c r="A41" s="413">
        <v>3</v>
      </c>
      <c r="B41" s="293" t="s">
        <v>335</v>
      </c>
      <c r="C41" s="285">
        <v>0</v>
      </c>
      <c r="D41" s="561">
        <v>38</v>
      </c>
      <c r="E41" s="294">
        <f t="shared" si="8"/>
        <v>38</v>
      </c>
      <c r="F41" s="285">
        <v>0</v>
      </c>
      <c r="G41" s="561">
        <v>10</v>
      </c>
      <c r="H41" s="294">
        <f t="shared" si="9"/>
        <v>10</v>
      </c>
      <c r="I41" s="285">
        <v>0</v>
      </c>
      <c r="J41" s="561">
        <v>0</v>
      </c>
      <c r="K41" s="294">
        <f t="shared" si="10"/>
        <v>0</v>
      </c>
      <c r="L41" s="294">
        <f t="shared" si="7"/>
        <v>0</v>
      </c>
      <c r="M41" s="294">
        <f t="shared" si="7"/>
        <v>48</v>
      </c>
      <c r="N41" s="294">
        <f>L41+M41</f>
        <v>48</v>
      </c>
    </row>
    <row r="42" spans="1:16">
      <c r="A42" s="413">
        <v>4</v>
      </c>
      <c r="B42" s="293" t="s">
        <v>616</v>
      </c>
      <c r="C42" s="285"/>
      <c r="D42" s="561">
        <v>0</v>
      </c>
      <c r="E42" s="294">
        <f t="shared" si="8"/>
        <v>0</v>
      </c>
      <c r="F42" s="285">
        <v>0</v>
      </c>
      <c r="G42" s="561">
        <v>2</v>
      </c>
      <c r="H42" s="294">
        <f t="shared" si="9"/>
        <v>2</v>
      </c>
      <c r="I42" s="285">
        <v>0</v>
      </c>
      <c r="J42" s="561">
        <v>0</v>
      </c>
      <c r="K42" s="294">
        <f t="shared" si="10"/>
        <v>0</v>
      </c>
      <c r="L42" s="294">
        <f t="shared" si="7"/>
        <v>0</v>
      </c>
      <c r="M42" s="294">
        <f t="shared" si="7"/>
        <v>2</v>
      </c>
      <c r="N42" s="294">
        <f>L42+M42</f>
        <v>2</v>
      </c>
    </row>
    <row r="43" spans="1:16">
      <c r="A43" s="413"/>
      <c r="B43" s="413" t="s">
        <v>6</v>
      </c>
      <c r="C43" s="294">
        <f t="shared" ref="C43:N43" si="11">SUM(C39:C42)</f>
        <v>1180</v>
      </c>
      <c r="D43" s="294">
        <f t="shared" si="11"/>
        <v>4814</v>
      </c>
      <c r="E43" s="294">
        <f t="shared" si="11"/>
        <v>5994</v>
      </c>
      <c r="F43" s="294">
        <f t="shared" si="11"/>
        <v>0</v>
      </c>
      <c r="G43" s="294">
        <f t="shared" si="11"/>
        <v>3608</v>
      </c>
      <c r="H43" s="294">
        <f t="shared" si="11"/>
        <v>3608</v>
      </c>
      <c r="I43" s="294">
        <f t="shared" si="11"/>
        <v>49</v>
      </c>
      <c r="J43" s="294">
        <f t="shared" si="11"/>
        <v>885</v>
      </c>
      <c r="K43" s="294">
        <f t="shared" si="11"/>
        <v>934</v>
      </c>
      <c r="L43" s="294">
        <f t="shared" si="11"/>
        <v>1229</v>
      </c>
      <c r="M43" s="294">
        <f t="shared" si="11"/>
        <v>9307</v>
      </c>
      <c r="N43" s="850">
        <f t="shared" si="11"/>
        <v>10536</v>
      </c>
      <c r="P43" s="851"/>
    </row>
    <row r="44" spans="1:16">
      <c r="A44" s="133" t="s">
        <v>325</v>
      </c>
      <c r="B44" s="155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 t="s">
        <v>27</v>
      </c>
      <c r="N44" s="134"/>
    </row>
    <row r="45" spans="1:16" ht="15.75">
      <c r="A45" s="1669" t="s">
        <v>326</v>
      </c>
      <c r="B45" s="1669"/>
      <c r="C45" s="1669"/>
      <c r="D45" s="1669"/>
      <c r="E45" s="1669"/>
      <c r="F45" s="1669"/>
      <c r="G45" s="1669"/>
      <c r="H45" s="1669"/>
      <c r="I45" s="1669"/>
      <c r="J45" s="1669"/>
      <c r="K45" s="1669"/>
      <c r="L45" s="1669"/>
      <c r="M45" s="1669"/>
      <c r="N45" s="1669"/>
    </row>
    <row r="46" spans="1:16">
      <c r="A46" s="1670" t="s">
        <v>327</v>
      </c>
      <c r="B46" s="1671" t="s">
        <v>328</v>
      </c>
      <c r="C46" s="1670" t="s">
        <v>329</v>
      </c>
      <c r="D46" s="1670"/>
      <c r="E46" s="1670"/>
      <c r="F46" s="1670"/>
      <c r="G46" s="1670"/>
      <c r="H46" s="1670"/>
      <c r="I46" s="1672" t="s">
        <v>330</v>
      </c>
      <c r="J46" s="1673"/>
      <c r="K46" s="1674"/>
      <c r="L46" s="1670" t="s">
        <v>6</v>
      </c>
      <c r="M46" s="1670"/>
      <c r="N46" s="1670"/>
    </row>
    <row r="47" spans="1:16">
      <c r="A47" s="1670"/>
      <c r="B47" s="1671"/>
      <c r="C47" s="1670" t="s">
        <v>331</v>
      </c>
      <c r="D47" s="1670"/>
      <c r="E47" s="1670"/>
      <c r="F47" s="1670" t="s">
        <v>151</v>
      </c>
      <c r="G47" s="1670"/>
      <c r="H47" s="1670"/>
      <c r="I47" s="1675"/>
      <c r="J47" s="1676"/>
      <c r="K47" s="1677"/>
      <c r="L47" s="1670"/>
      <c r="M47" s="1670"/>
      <c r="N47" s="1670"/>
    </row>
    <row r="48" spans="1:16">
      <c r="A48" s="1670"/>
      <c r="B48" s="1671"/>
      <c r="C48" s="291" t="s">
        <v>235</v>
      </c>
      <c r="D48" s="291" t="s">
        <v>234</v>
      </c>
      <c r="E48" s="291" t="s">
        <v>236</v>
      </c>
      <c r="F48" s="291" t="s">
        <v>235</v>
      </c>
      <c r="G48" s="291" t="s">
        <v>234</v>
      </c>
      <c r="H48" s="291" t="s">
        <v>236</v>
      </c>
      <c r="I48" s="291" t="s">
        <v>235</v>
      </c>
      <c r="J48" s="291" t="s">
        <v>234</v>
      </c>
      <c r="K48" s="291" t="s">
        <v>236</v>
      </c>
      <c r="L48" s="291" t="s">
        <v>235</v>
      </c>
      <c r="M48" s="291" t="s">
        <v>332</v>
      </c>
      <c r="N48" s="291" t="s">
        <v>236</v>
      </c>
    </row>
    <row r="49" spans="1:14">
      <c r="A49" s="413">
        <v>1</v>
      </c>
      <c r="B49" s="293" t="s">
        <v>333</v>
      </c>
      <c r="C49" s="177">
        <v>1455</v>
      </c>
      <c r="D49" s="561">
        <v>4077</v>
      </c>
      <c r="E49" s="294">
        <f>C49+D49</f>
        <v>5532</v>
      </c>
      <c r="F49" s="285">
        <v>48</v>
      </c>
      <c r="G49" s="561">
        <v>2885</v>
      </c>
      <c r="H49" s="294">
        <f>F49+G49</f>
        <v>2933</v>
      </c>
      <c r="I49" s="285">
        <v>531</v>
      </c>
      <c r="J49" s="561">
        <v>1501</v>
      </c>
      <c r="K49" s="294">
        <f>I49+J49</f>
        <v>2032</v>
      </c>
      <c r="L49" s="294">
        <f t="shared" ref="L49:M52" si="12">C49+F49+I49</f>
        <v>2034</v>
      </c>
      <c r="M49" s="294">
        <f t="shared" si="12"/>
        <v>8463</v>
      </c>
      <c r="N49" s="294">
        <f>L49+M49</f>
        <v>10497</v>
      </c>
    </row>
    <row r="50" spans="1:14">
      <c r="A50" s="413">
        <v>2</v>
      </c>
      <c r="B50" s="293" t="s">
        <v>334</v>
      </c>
      <c r="C50" s="177">
        <v>26</v>
      </c>
      <c r="D50" s="561">
        <v>528</v>
      </c>
      <c r="E50" s="294">
        <f t="shared" ref="E50:E52" si="13">C50+D50</f>
        <v>554</v>
      </c>
      <c r="F50" s="285">
        <v>60</v>
      </c>
      <c r="G50" s="561">
        <v>4377</v>
      </c>
      <c r="H50" s="294">
        <f t="shared" ref="H50:H52" si="14">F50+G50</f>
        <v>4437</v>
      </c>
      <c r="I50" s="285">
        <v>0</v>
      </c>
      <c r="J50" s="561">
        <v>0</v>
      </c>
      <c r="K50" s="294">
        <f t="shared" ref="K50:K52" si="15">I50+J50</f>
        <v>0</v>
      </c>
      <c r="L50" s="294">
        <f t="shared" si="12"/>
        <v>86</v>
      </c>
      <c r="M50" s="294">
        <f t="shared" si="12"/>
        <v>4905</v>
      </c>
      <c r="N50" s="294">
        <f>L50+M50</f>
        <v>4991</v>
      </c>
    </row>
    <row r="51" spans="1:14">
      <c r="A51" s="413">
        <v>3</v>
      </c>
      <c r="B51" s="293" t="s">
        <v>335</v>
      </c>
      <c r="C51" s="285">
        <v>0</v>
      </c>
      <c r="D51" s="561">
        <v>0</v>
      </c>
      <c r="E51" s="294">
        <f t="shared" si="13"/>
        <v>0</v>
      </c>
      <c r="F51" s="285">
        <v>5</v>
      </c>
      <c r="G51" s="561">
        <v>142</v>
      </c>
      <c r="H51" s="294">
        <f t="shared" si="14"/>
        <v>147</v>
      </c>
      <c r="I51" s="285">
        <v>0</v>
      </c>
      <c r="J51" s="561">
        <v>0</v>
      </c>
      <c r="K51" s="294">
        <f t="shared" si="15"/>
        <v>0</v>
      </c>
      <c r="L51" s="294">
        <f t="shared" si="12"/>
        <v>5</v>
      </c>
      <c r="M51" s="294">
        <f t="shared" si="12"/>
        <v>142</v>
      </c>
      <c r="N51" s="294">
        <f>L51+M51</f>
        <v>147</v>
      </c>
    </row>
    <row r="52" spans="1:14">
      <c r="A52" s="413">
        <v>4</v>
      </c>
      <c r="B52" s="293" t="s">
        <v>616</v>
      </c>
      <c r="C52" s="285"/>
      <c r="D52" s="561"/>
      <c r="E52" s="294">
        <f t="shared" si="13"/>
        <v>0</v>
      </c>
      <c r="F52" s="285"/>
      <c r="G52" s="561"/>
      <c r="H52" s="294">
        <f t="shared" si="14"/>
        <v>0</v>
      </c>
      <c r="I52" s="285"/>
      <c r="J52" s="561"/>
      <c r="K52" s="294">
        <f t="shared" si="15"/>
        <v>0</v>
      </c>
      <c r="L52" s="294">
        <f t="shared" si="12"/>
        <v>0</v>
      </c>
      <c r="M52" s="294">
        <f t="shared" si="12"/>
        <v>0</v>
      </c>
      <c r="N52" s="294">
        <f>L52+M52</f>
        <v>0</v>
      </c>
    </row>
    <row r="53" spans="1:14">
      <c r="A53" s="413"/>
      <c r="B53" s="413" t="s">
        <v>6</v>
      </c>
      <c r="C53" s="294">
        <f t="shared" ref="C53:N53" si="16">SUM(C49:C52)</f>
        <v>1481</v>
      </c>
      <c r="D53" s="294">
        <f t="shared" si="16"/>
        <v>4605</v>
      </c>
      <c r="E53" s="294">
        <f t="shared" si="16"/>
        <v>6086</v>
      </c>
      <c r="F53" s="294">
        <f t="shared" si="16"/>
        <v>113</v>
      </c>
      <c r="G53" s="294">
        <f t="shared" si="16"/>
        <v>7404</v>
      </c>
      <c r="H53" s="294">
        <f t="shared" si="16"/>
        <v>7517</v>
      </c>
      <c r="I53" s="294">
        <f t="shared" si="16"/>
        <v>531</v>
      </c>
      <c r="J53" s="294">
        <f t="shared" si="16"/>
        <v>1501</v>
      </c>
      <c r="K53" s="294">
        <f t="shared" si="16"/>
        <v>2032</v>
      </c>
      <c r="L53" s="294">
        <f t="shared" si="16"/>
        <v>2125</v>
      </c>
      <c r="M53" s="294">
        <f t="shared" si="16"/>
        <v>13510</v>
      </c>
      <c r="N53" s="294">
        <f t="shared" si="16"/>
        <v>15635</v>
      </c>
    </row>
    <row r="54" spans="1:14">
      <c r="A54" s="133" t="s">
        <v>325</v>
      </c>
      <c r="B54" s="155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 t="s">
        <v>29</v>
      </c>
      <c r="N54" s="134"/>
    </row>
    <row r="55" spans="1:14" ht="15.75">
      <c r="A55" s="1669" t="s">
        <v>326</v>
      </c>
      <c r="B55" s="1669"/>
      <c r="C55" s="1669"/>
      <c r="D55" s="1669"/>
      <c r="E55" s="1669"/>
      <c r="F55" s="1669"/>
      <c r="G55" s="1669"/>
      <c r="H55" s="1669"/>
      <c r="I55" s="1669"/>
      <c r="J55" s="1669"/>
      <c r="K55" s="1669"/>
      <c r="L55" s="1669"/>
      <c r="M55" s="1669"/>
      <c r="N55" s="1669"/>
    </row>
    <row r="56" spans="1:14">
      <c r="A56" s="1670" t="s">
        <v>327</v>
      </c>
      <c r="B56" s="1671" t="s">
        <v>328</v>
      </c>
      <c r="C56" s="1670" t="s">
        <v>329</v>
      </c>
      <c r="D56" s="1670"/>
      <c r="E56" s="1670"/>
      <c r="F56" s="1670"/>
      <c r="G56" s="1670"/>
      <c r="H56" s="1670"/>
      <c r="I56" s="1672" t="s">
        <v>330</v>
      </c>
      <c r="J56" s="1673"/>
      <c r="K56" s="1674"/>
      <c r="L56" s="1670" t="s">
        <v>6</v>
      </c>
      <c r="M56" s="1670"/>
      <c r="N56" s="1670"/>
    </row>
    <row r="57" spans="1:14">
      <c r="A57" s="1670"/>
      <c r="B57" s="1671"/>
      <c r="C57" s="1670" t="s">
        <v>331</v>
      </c>
      <c r="D57" s="1670"/>
      <c r="E57" s="1670"/>
      <c r="F57" s="1670" t="s">
        <v>151</v>
      </c>
      <c r="G57" s="1670"/>
      <c r="H57" s="1670"/>
      <c r="I57" s="1675"/>
      <c r="J57" s="1676"/>
      <c r="K57" s="1677"/>
      <c r="L57" s="1670"/>
      <c r="M57" s="1670"/>
      <c r="N57" s="1670"/>
    </row>
    <row r="58" spans="1:14">
      <c r="A58" s="1670"/>
      <c r="B58" s="1671"/>
      <c r="C58" s="291" t="s">
        <v>235</v>
      </c>
      <c r="D58" s="291" t="s">
        <v>234</v>
      </c>
      <c r="E58" s="291" t="s">
        <v>236</v>
      </c>
      <c r="F58" s="291" t="s">
        <v>235</v>
      </c>
      <c r="G58" s="291" t="s">
        <v>234</v>
      </c>
      <c r="H58" s="291" t="s">
        <v>236</v>
      </c>
      <c r="I58" s="291" t="s">
        <v>235</v>
      </c>
      <c r="J58" s="291" t="s">
        <v>234</v>
      </c>
      <c r="K58" s="291" t="s">
        <v>236</v>
      </c>
      <c r="L58" s="291" t="s">
        <v>235</v>
      </c>
      <c r="M58" s="291" t="s">
        <v>332</v>
      </c>
      <c r="N58" s="291" t="s">
        <v>236</v>
      </c>
    </row>
    <row r="59" spans="1:14">
      <c r="A59" s="413">
        <v>1</v>
      </c>
      <c r="B59" s="293" t="s">
        <v>333</v>
      </c>
      <c r="C59" s="177">
        <v>155</v>
      </c>
      <c r="D59" s="561">
        <v>1181</v>
      </c>
      <c r="E59" s="294">
        <f>C59+D59</f>
        <v>1336</v>
      </c>
      <c r="F59" s="285">
        <v>84</v>
      </c>
      <c r="G59" s="561">
        <v>1395</v>
      </c>
      <c r="H59" s="294">
        <f>F59+G59</f>
        <v>1479</v>
      </c>
      <c r="I59" s="285">
        <v>17</v>
      </c>
      <c r="J59" s="561">
        <v>130</v>
      </c>
      <c r="K59" s="294">
        <f>I59+J59</f>
        <v>147</v>
      </c>
      <c r="L59" s="294">
        <f t="shared" ref="L59:M62" si="17">C59+F59+I59</f>
        <v>256</v>
      </c>
      <c r="M59" s="294">
        <f t="shared" si="17"/>
        <v>2706</v>
      </c>
      <c r="N59" s="294">
        <f>L59+M59</f>
        <v>2962</v>
      </c>
    </row>
    <row r="60" spans="1:14">
      <c r="A60" s="413">
        <v>2</v>
      </c>
      <c r="B60" s="293" t="s">
        <v>334</v>
      </c>
      <c r="C60" s="177">
        <v>0</v>
      </c>
      <c r="D60" s="561">
        <v>408</v>
      </c>
      <c r="E60" s="294">
        <f>C60+D60</f>
        <v>408</v>
      </c>
      <c r="F60" s="285">
        <v>89</v>
      </c>
      <c r="G60" s="561">
        <v>1459</v>
      </c>
      <c r="H60" s="294">
        <f>F60+G60</f>
        <v>1548</v>
      </c>
      <c r="I60" s="285">
        <v>0</v>
      </c>
      <c r="J60" s="561"/>
      <c r="K60" s="294">
        <f t="shared" ref="K60:K62" si="18">I60+J60</f>
        <v>0</v>
      </c>
      <c r="L60" s="294">
        <f t="shared" si="17"/>
        <v>89</v>
      </c>
      <c r="M60" s="294">
        <f t="shared" si="17"/>
        <v>1867</v>
      </c>
      <c r="N60" s="294">
        <f>L60+M60</f>
        <v>1956</v>
      </c>
    </row>
    <row r="61" spans="1:14">
      <c r="A61" s="413">
        <v>3</v>
      </c>
      <c r="B61" s="293" t="s">
        <v>335</v>
      </c>
      <c r="C61" s="285">
        <v>0</v>
      </c>
      <c r="D61" s="561">
        <v>0</v>
      </c>
      <c r="E61" s="294">
        <f>C61+D61</f>
        <v>0</v>
      </c>
      <c r="F61" s="285">
        <v>0</v>
      </c>
      <c r="G61" s="561">
        <v>3</v>
      </c>
      <c r="H61" s="294">
        <f>F61+G61</f>
        <v>3</v>
      </c>
      <c r="I61" s="285">
        <v>0</v>
      </c>
      <c r="J61" s="561">
        <v>0</v>
      </c>
      <c r="K61" s="294">
        <f t="shared" si="18"/>
        <v>0</v>
      </c>
      <c r="L61" s="294">
        <f t="shared" si="17"/>
        <v>0</v>
      </c>
      <c r="M61" s="294">
        <f t="shared" si="17"/>
        <v>3</v>
      </c>
      <c r="N61" s="294">
        <f>L61+M61</f>
        <v>3</v>
      </c>
    </row>
    <row r="62" spans="1:14">
      <c r="A62" s="413">
        <v>4</v>
      </c>
      <c r="B62" s="293" t="s">
        <v>616</v>
      </c>
      <c r="C62" s="285">
        <v>0</v>
      </c>
      <c r="D62" s="561">
        <v>0</v>
      </c>
      <c r="E62" s="294">
        <f>C62+D62</f>
        <v>0</v>
      </c>
      <c r="F62" s="285">
        <v>1</v>
      </c>
      <c r="G62" s="561">
        <v>2</v>
      </c>
      <c r="H62" s="294">
        <f>F62+G62</f>
        <v>3</v>
      </c>
      <c r="I62" s="285">
        <v>0</v>
      </c>
      <c r="J62" s="561">
        <v>0</v>
      </c>
      <c r="K62" s="294">
        <f t="shared" si="18"/>
        <v>0</v>
      </c>
      <c r="L62" s="294">
        <f t="shared" si="17"/>
        <v>1</v>
      </c>
      <c r="M62" s="294">
        <f t="shared" si="17"/>
        <v>2</v>
      </c>
      <c r="N62" s="294">
        <f>L62+M62</f>
        <v>3</v>
      </c>
    </row>
    <row r="63" spans="1:14">
      <c r="A63" s="413"/>
      <c r="B63" s="413" t="s">
        <v>6</v>
      </c>
      <c r="C63" s="294">
        <f t="shared" ref="C63:N63" si="19">SUM(C59:C62)</f>
        <v>155</v>
      </c>
      <c r="D63" s="294">
        <f t="shared" si="19"/>
        <v>1589</v>
      </c>
      <c r="E63" s="294">
        <f t="shared" si="19"/>
        <v>1744</v>
      </c>
      <c r="F63" s="294">
        <f t="shared" si="19"/>
        <v>174</v>
      </c>
      <c r="G63" s="294">
        <f t="shared" si="19"/>
        <v>2859</v>
      </c>
      <c r="H63" s="294">
        <f t="shared" si="19"/>
        <v>3033</v>
      </c>
      <c r="I63" s="294">
        <f t="shared" si="19"/>
        <v>17</v>
      </c>
      <c r="J63" s="294">
        <f t="shared" si="19"/>
        <v>130</v>
      </c>
      <c r="K63" s="294">
        <f t="shared" si="19"/>
        <v>147</v>
      </c>
      <c r="L63" s="294">
        <f t="shared" si="19"/>
        <v>346</v>
      </c>
      <c r="M63" s="294">
        <f t="shared" si="19"/>
        <v>4578</v>
      </c>
      <c r="N63" s="294">
        <f t="shared" si="19"/>
        <v>4924</v>
      </c>
    </row>
    <row r="64" spans="1:14">
      <c r="A64" s="133" t="s">
        <v>325</v>
      </c>
      <c r="B64" s="155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 t="s">
        <v>142</v>
      </c>
      <c r="N64" s="134"/>
    </row>
    <row r="65" spans="1:14" ht="15.75">
      <c r="A65" s="1669" t="s">
        <v>326</v>
      </c>
      <c r="B65" s="1669"/>
      <c r="C65" s="1669"/>
      <c r="D65" s="1669"/>
      <c r="E65" s="1669"/>
      <c r="F65" s="1669"/>
      <c r="G65" s="1669"/>
      <c r="H65" s="1669"/>
      <c r="I65" s="1669"/>
      <c r="J65" s="1669"/>
      <c r="K65" s="1669"/>
      <c r="L65" s="1669"/>
      <c r="M65" s="1669"/>
      <c r="N65" s="1669"/>
    </row>
    <row r="66" spans="1:14">
      <c r="A66" s="1670" t="s">
        <v>327</v>
      </c>
      <c r="B66" s="1671" t="s">
        <v>328</v>
      </c>
      <c r="C66" s="1670" t="s">
        <v>329</v>
      </c>
      <c r="D66" s="1670"/>
      <c r="E66" s="1670"/>
      <c r="F66" s="1670"/>
      <c r="G66" s="1670"/>
      <c r="H66" s="1670"/>
      <c r="I66" s="1672" t="s">
        <v>330</v>
      </c>
      <c r="J66" s="1673"/>
      <c r="K66" s="1674"/>
      <c r="L66" s="1670" t="s">
        <v>6</v>
      </c>
      <c r="M66" s="1670"/>
      <c r="N66" s="1670"/>
    </row>
    <row r="67" spans="1:14">
      <c r="A67" s="1670"/>
      <c r="B67" s="1671"/>
      <c r="C67" s="1670" t="s">
        <v>331</v>
      </c>
      <c r="D67" s="1670"/>
      <c r="E67" s="1670"/>
      <c r="F67" s="1670" t="s">
        <v>151</v>
      </c>
      <c r="G67" s="1670"/>
      <c r="H67" s="1670"/>
      <c r="I67" s="1675"/>
      <c r="J67" s="1676"/>
      <c r="K67" s="1677"/>
      <c r="L67" s="1670"/>
      <c r="M67" s="1670"/>
      <c r="N67" s="1670"/>
    </row>
    <row r="68" spans="1:14">
      <c r="A68" s="1670"/>
      <c r="B68" s="1671"/>
      <c r="C68" s="579" t="s">
        <v>235</v>
      </c>
      <c r="D68" s="579" t="s">
        <v>234</v>
      </c>
      <c r="E68" s="579" t="s">
        <v>236</v>
      </c>
      <c r="F68" s="579" t="s">
        <v>235</v>
      </c>
      <c r="G68" s="579" t="s">
        <v>234</v>
      </c>
      <c r="H68" s="579" t="s">
        <v>236</v>
      </c>
      <c r="I68" s="579" t="s">
        <v>235</v>
      </c>
      <c r="J68" s="579" t="s">
        <v>234</v>
      </c>
      <c r="K68" s="291" t="s">
        <v>236</v>
      </c>
      <c r="L68" s="291" t="s">
        <v>235</v>
      </c>
      <c r="M68" s="291" t="s">
        <v>332</v>
      </c>
      <c r="N68" s="291" t="s">
        <v>236</v>
      </c>
    </row>
    <row r="69" spans="1:14">
      <c r="A69" s="413">
        <v>1</v>
      </c>
      <c r="B69" s="293" t="s">
        <v>333</v>
      </c>
      <c r="C69" s="177">
        <v>457</v>
      </c>
      <c r="D69" s="561">
        <v>2515</v>
      </c>
      <c r="E69" s="294">
        <f>C69+D69</f>
        <v>2972</v>
      </c>
      <c r="F69" s="285"/>
      <c r="G69" s="561">
        <v>1551</v>
      </c>
      <c r="H69" s="294">
        <f>F69+G69</f>
        <v>1551</v>
      </c>
      <c r="I69" s="285">
        <v>1102</v>
      </c>
      <c r="J69" s="561">
        <v>783</v>
      </c>
      <c r="K69" s="294">
        <f>I69+J69</f>
        <v>1885</v>
      </c>
      <c r="L69" s="294">
        <f t="shared" ref="L69:M72" si="20">C69+F69+I69</f>
        <v>1559</v>
      </c>
      <c r="M69" s="294">
        <f t="shared" si="20"/>
        <v>4849</v>
      </c>
      <c r="N69" s="294">
        <f>L69+M69</f>
        <v>6408</v>
      </c>
    </row>
    <row r="70" spans="1:14">
      <c r="A70" s="413">
        <v>2</v>
      </c>
      <c r="B70" s="293" t="s">
        <v>334</v>
      </c>
      <c r="C70" s="177">
        <v>0</v>
      </c>
      <c r="D70" s="561">
        <v>1149</v>
      </c>
      <c r="E70" s="294">
        <f>C70+D70</f>
        <v>1149</v>
      </c>
      <c r="F70" s="285"/>
      <c r="G70" s="561">
        <v>1794</v>
      </c>
      <c r="H70" s="294">
        <f>F70+G70</f>
        <v>1794</v>
      </c>
      <c r="I70" s="285"/>
      <c r="J70" s="561"/>
      <c r="K70" s="294">
        <f t="shared" ref="K70:K72" si="21">I70+J70</f>
        <v>0</v>
      </c>
      <c r="L70" s="294">
        <f t="shared" si="20"/>
        <v>0</v>
      </c>
      <c r="M70" s="294">
        <f t="shared" si="20"/>
        <v>2943</v>
      </c>
      <c r="N70" s="294">
        <f>L70+M70</f>
        <v>2943</v>
      </c>
    </row>
    <row r="71" spans="1:14">
      <c r="A71" s="413">
        <v>3</v>
      </c>
      <c r="B71" s="293" t="s">
        <v>335</v>
      </c>
      <c r="C71" s="285"/>
      <c r="D71" s="561"/>
      <c r="E71" s="294">
        <f>C71+D71</f>
        <v>0</v>
      </c>
      <c r="F71" s="285"/>
      <c r="G71" s="561"/>
      <c r="H71" s="294">
        <f>F71+G71</f>
        <v>0</v>
      </c>
      <c r="I71" s="285"/>
      <c r="J71" s="561"/>
      <c r="K71" s="294">
        <f t="shared" si="21"/>
        <v>0</v>
      </c>
      <c r="L71" s="294">
        <f t="shared" si="20"/>
        <v>0</v>
      </c>
      <c r="M71" s="294">
        <f t="shared" si="20"/>
        <v>0</v>
      </c>
      <c r="N71" s="294">
        <f>L71+M71</f>
        <v>0</v>
      </c>
    </row>
    <row r="72" spans="1:14">
      <c r="A72" s="413">
        <v>4</v>
      </c>
      <c r="B72" s="293" t="s">
        <v>616</v>
      </c>
      <c r="C72" s="285"/>
      <c r="D72" s="561"/>
      <c r="E72" s="294">
        <f>C72+D72</f>
        <v>0</v>
      </c>
      <c r="F72" s="285"/>
      <c r="G72" s="561"/>
      <c r="H72" s="294">
        <f>F72+G72</f>
        <v>0</v>
      </c>
      <c r="I72" s="285"/>
      <c r="J72" s="561"/>
      <c r="K72" s="294">
        <f t="shared" si="21"/>
        <v>0</v>
      </c>
      <c r="L72" s="294">
        <f t="shared" si="20"/>
        <v>0</v>
      </c>
      <c r="M72" s="294">
        <f t="shared" si="20"/>
        <v>0</v>
      </c>
      <c r="N72" s="294">
        <f>L72+M72</f>
        <v>0</v>
      </c>
    </row>
    <row r="73" spans="1:14">
      <c r="A73" s="413"/>
      <c r="B73" s="413" t="s">
        <v>6</v>
      </c>
      <c r="C73" s="294">
        <f t="shared" ref="C73:N73" si="22">SUM(C69:C72)</f>
        <v>457</v>
      </c>
      <c r="D73" s="294">
        <f t="shared" si="22"/>
        <v>3664</v>
      </c>
      <c r="E73" s="294">
        <f t="shared" si="22"/>
        <v>4121</v>
      </c>
      <c r="F73" s="294">
        <f t="shared" si="22"/>
        <v>0</v>
      </c>
      <c r="G73" s="294">
        <f t="shared" si="22"/>
        <v>3345</v>
      </c>
      <c r="H73" s="294">
        <f t="shared" si="22"/>
        <v>3345</v>
      </c>
      <c r="I73" s="294">
        <f t="shared" si="22"/>
        <v>1102</v>
      </c>
      <c r="J73" s="294">
        <f t="shared" si="22"/>
        <v>783</v>
      </c>
      <c r="K73" s="294">
        <f t="shared" si="22"/>
        <v>1885</v>
      </c>
      <c r="L73" s="294">
        <f t="shared" si="22"/>
        <v>1559</v>
      </c>
      <c r="M73" s="294">
        <f t="shared" si="22"/>
        <v>7792</v>
      </c>
      <c r="N73" s="294">
        <f t="shared" si="22"/>
        <v>9351</v>
      </c>
    </row>
    <row r="74" spans="1:14">
      <c r="A74" s="133" t="s">
        <v>325</v>
      </c>
      <c r="B74" s="155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 t="s">
        <v>40</v>
      </c>
      <c r="N74" s="134"/>
    </row>
    <row r="75" spans="1:14" ht="15.75">
      <c r="A75" s="1669" t="s">
        <v>326</v>
      </c>
      <c r="B75" s="1669"/>
      <c r="C75" s="1669"/>
      <c r="D75" s="1669"/>
      <c r="E75" s="1669"/>
      <c r="F75" s="1669"/>
      <c r="G75" s="1669"/>
      <c r="H75" s="1669"/>
      <c r="I75" s="1669"/>
      <c r="J75" s="1669"/>
      <c r="K75" s="1669"/>
      <c r="L75" s="1669"/>
      <c r="M75" s="1669"/>
      <c r="N75" s="1669"/>
    </row>
    <row r="76" spans="1:14">
      <c r="A76" s="1670" t="s">
        <v>327</v>
      </c>
      <c r="B76" s="1671" t="s">
        <v>328</v>
      </c>
      <c r="C76" s="1670" t="s">
        <v>329</v>
      </c>
      <c r="D76" s="1670"/>
      <c r="E76" s="1670"/>
      <c r="F76" s="1670"/>
      <c r="G76" s="1670"/>
      <c r="H76" s="1670"/>
      <c r="I76" s="1672" t="s">
        <v>330</v>
      </c>
      <c r="J76" s="1673"/>
      <c r="K76" s="1674"/>
      <c r="L76" s="1670" t="s">
        <v>6</v>
      </c>
      <c r="M76" s="1670"/>
      <c r="N76" s="1670"/>
    </row>
    <row r="77" spans="1:14">
      <c r="A77" s="1670"/>
      <c r="B77" s="1671"/>
      <c r="C77" s="1670" t="s">
        <v>331</v>
      </c>
      <c r="D77" s="1670"/>
      <c r="E77" s="1670"/>
      <c r="F77" s="1670" t="s">
        <v>151</v>
      </c>
      <c r="G77" s="1670"/>
      <c r="H77" s="1670"/>
      <c r="I77" s="1675"/>
      <c r="J77" s="1676"/>
      <c r="K77" s="1677"/>
      <c r="L77" s="1670"/>
      <c r="M77" s="1670"/>
      <c r="N77" s="1670"/>
    </row>
    <row r="78" spans="1:14">
      <c r="A78" s="1670"/>
      <c r="B78" s="1671"/>
      <c r="C78" s="291" t="s">
        <v>235</v>
      </c>
      <c r="D78" s="291" t="s">
        <v>234</v>
      </c>
      <c r="E78" s="291" t="s">
        <v>236</v>
      </c>
      <c r="F78" s="291" t="s">
        <v>235</v>
      </c>
      <c r="G78" s="291" t="s">
        <v>234</v>
      </c>
      <c r="H78" s="291" t="s">
        <v>236</v>
      </c>
      <c r="I78" s="291" t="s">
        <v>235</v>
      </c>
      <c r="J78" s="291" t="s">
        <v>234</v>
      </c>
      <c r="K78" s="291" t="s">
        <v>236</v>
      </c>
      <c r="L78" s="291" t="s">
        <v>235</v>
      </c>
      <c r="M78" s="291" t="s">
        <v>332</v>
      </c>
      <c r="N78" s="291" t="s">
        <v>236</v>
      </c>
    </row>
    <row r="79" spans="1:14">
      <c r="A79" s="413">
        <v>1</v>
      </c>
      <c r="B79" s="293" t="s">
        <v>333</v>
      </c>
      <c r="C79" s="177">
        <v>1880</v>
      </c>
      <c r="D79" s="561">
        <v>1914</v>
      </c>
      <c r="E79" s="294">
        <f t="shared" ref="E79:E82" si="23">C79+D79</f>
        <v>3794</v>
      </c>
      <c r="F79" s="285">
        <v>712</v>
      </c>
      <c r="G79" s="561">
        <v>5053</v>
      </c>
      <c r="H79" s="294">
        <f t="shared" ref="H79:H82" si="24">F79+G79</f>
        <v>5765</v>
      </c>
      <c r="I79" s="285">
        <v>429</v>
      </c>
      <c r="J79" s="561">
        <v>821</v>
      </c>
      <c r="K79" s="294">
        <f t="shared" ref="K79:K82" si="25">I79+J79</f>
        <v>1250</v>
      </c>
      <c r="L79" s="294">
        <f t="shared" ref="L79:M82" si="26">C79+F79+I79</f>
        <v>3021</v>
      </c>
      <c r="M79" s="294">
        <f t="shared" si="26"/>
        <v>7788</v>
      </c>
      <c r="N79" s="294">
        <f>L79+M79</f>
        <v>10809</v>
      </c>
    </row>
    <row r="80" spans="1:14">
      <c r="A80" s="413">
        <v>2</v>
      </c>
      <c r="B80" s="293" t="s">
        <v>334</v>
      </c>
      <c r="C80" s="177">
        <v>1273</v>
      </c>
      <c r="D80" s="561">
        <v>1978</v>
      </c>
      <c r="E80" s="294">
        <f t="shared" si="23"/>
        <v>3251</v>
      </c>
      <c r="F80" s="285">
        <v>726</v>
      </c>
      <c r="G80" s="561">
        <v>6898</v>
      </c>
      <c r="H80" s="294">
        <f t="shared" si="24"/>
        <v>7624</v>
      </c>
      <c r="I80" s="285">
        <v>0</v>
      </c>
      <c r="J80" s="561">
        <v>0</v>
      </c>
      <c r="K80" s="294">
        <f t="shared" si="25"/>
        <v>0</v>
      </c>
      <c r="L80" s="294">
        <f t="shared" si="26"/>
        <v>1999</v>
      </c>
      <c r="M80" s="294">
        <f t="shared" si="26"/>
        <v>8876</v>
      </c>
      <c r="N80" s="294">
        <f>L80+M80</f>
        <v>10875</v>
      </c>
    </row>
    <row r="81" spans="1:14">
      <c r="A81" s="413">
        <v>3</v>
      </c>
      <c r="B81" s="293" t="s">
        <v>335</v>
      </c>
      <c r="C81" s="285">
        <v>0</v>
      </c>
      <c r="D81" s="561">
        <v>12</v>
      </c>
      <c r="E81" s="294">
        <f t="shared" si="23"/>
        <v>12</v>
      </c>
      <c r="F81" s="285">
        <v>0</v>
      </c>
      <c r="G81" s="561">
        <v>65</v>
      </c>
      <c r="H81" s="294">
        <f t="shared" si="24"/>
        <v>65</v>
      </c>
      <c r="I81" s="285">
        <v>0</v>
      </c>
      <c r="J81" s="561">
        <v>0</v>
      </c>
      <c r="K81" s="294">
        <f t="shared" si="25"/>
        <v>0</v>
      </c>
      <c r="L81" s="294">
        <f t="shared" si="26"/>
        <v>0</v>
      </c>
      <c r="M81" s="294">
        <f t="shared" si="26"/>
        <v>77</v>
      </c>
      <c r="N81" s="294">
        <f>L81+M81</f>
        <v>77</v>
      </c>
    </row>
    <row r="82" spans="1:14">
      <c r="A82" s="413">
        <v>4</v>
      </c>
      <c r="B82" s="293" t="s">
        <v>616</v>
      </c>
      <c r="C82" s="285"/>
      <c r="D82" s="561"/>
      <c r="E82" s="294">
        <f t="shared" si="23"/>
        <v>0</v>
      </c>
      <c r="F82" s="285"/>
      <c r="G82" s="561"/>
      <c r="H82" s="294">
        <f t="shared" si="24"/>
        <v>0</v>
      </c>
      <c r="I82" s="285"/>
      <c r="J82" s="561"/>
      <c r="K82" s="294">
        <f t="shared" si="25"/>
        <v>0</v>
      </c>
      <c r="L82" s="294">
        <f t="shared" si="26"/>
        <v>0</v>
      </c>
      <c r="M82" s="294">
        <f t="shared" si="26"/>
        <v>0</v>
      </c>
      <c r="N82" s="294">
        <f>L82+M82</f>
        <v>0</v>
      </c>
    </row>
    <row r="83" spans="1:14">
      <c r="A83" s="413"/>
      <c r="B83" s="413" t="s">
        <v>6</v>
      </c>
      <c r="C83" s="294">
        <f t="shared" ref="C83:N83" si="27">SUM(C79:C82)</f>
        <v>3153</v>
      </c>
      <c r="D83" s="294">
        <f t="shared" si="27"/>
        <v>3904</v>
      </c>
      <c r="E83" s="294">
        <f t="shared" si="27"/>
        <v>7057</v>
      </c>
      <c r="F83" s="294">
        <f t="shared" si="27"/>
        <v>1438</v>
      </c>
      <c r="G83" s="294">
        <f t="shared" si="27"/>
        <v>12016</v>
      </c>
      <c r="H83" s="294">
        <f t="shared" si="27"/>
        <v>13454</v>
      </c>
      <c r="I83" s="294">
        <f t="shared" si="27"/>
        <v>429</v>
      </c>
      <c r="J83" s="294">
        <f t="shared" si="27"/>
        <v>821</v>
      </c>
      <c r="K83" s="294">
        <f t="shared" si="27"/>
        <v>1250</v>
      </c>
      <c r="L83" s="294">
        <f t="shared" si="27"/>
        <v>5020</v>
      </c>
      <c r="M83" s="294">
        <f t="shared" si="27"/>
        <v>16741</v>
      </c>
      <c r="N83" s="294">
        <f t="shared" si="27"/>
        <v>21761</v>
      </c>
    </row>
    <row r="84" spans="1:14">
      <c r="A84" s="133" t="s">
        <v>325</v>
      </c>
      <c r="B84" s="155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 t="s">
        <v>190</v>
      </c>
      <c r="N84" s="134"/>
    </row>
    <row r="85" spans="1:14" ht="15.75">
      <c r="A85" s="1669" t="s">
        <v>326</v>
      </c>
      <c r="B85" s="1669"/>
      <c r="C85" s="1669"/>
      <c r="D85" s="1669"/>
      <c r="E85" s="1669"/>
      <c r="F85" s="1669"/>
      <c r="G85" s="1669"/>
      <c r="H85" s="1669"/>
      <c r="I85" s="1669"/>
      <c r="J85" s="1669"/>
      <c r="K85" s="1669"/>
      <c r="L85" s="1669"/>
      <c r="M85" s="1669"/>
      <c r="N85" s="1669"/>
    </row>
    <row r="86" spans="1:14">
      <c r="A86" s="1670" t="s">
        <v>327</v>
      </c>
      <c r="B86" s="1671" t="s">
        <v>328</v>
      </c>
      <c r="C86" s="1670" t="s">
        <v>329</v>
      </c>
      <c r="D86" s="1670"/>
      <c r="E86" s="1670"/>
      <c r="F86" s="1670"/>
      <c r="G86" s="1670"/>
      <c r="H86" s="1670"/>
      <c r="I86" s="1672" t="s">
        <v>330</v>
      </c>
      <c r="J86" s="1673"/>
      <c r="K86" s="1674"/>
      <c r="L86" s="1670" t="s">
        <v>6</v>
      </c>
      <c r="M86" s="1670"/>
      <c r="N86" s="1670"/>
    </row>
    <row r="87" spans="1:14">
      <c r="A87" s="1670"/>
      <c r="B87" s="1671"/>
      <c r="C87" s="1670" t="s">
        <v>331</v>
      </c>
      <c r="D87" s="1670"/>
      <c r="E87" s="1670"/>
      <c r="F87" s="1670" t="s">
        <v>151</v>
      </c>
      <c r="G87" s="1670"/>
      <c r="H87" s="1670"/>
      <c r="I87" s="1675"/>
      <c r="J87" s="1676"/>
      <c r="K87" s="1677"/>
      <c r="L87" s="1670"/>
      <c r="M87" s="1670"/>
      <c r="N87" s="1670"/>
    </row>
    <row r="88" spans="1:14">
      <c r="A88" s="1670"/>
      <c r="B88" s="1671"/>
      <c r="C88" s="291" t="s">
        <v>235</v>
      </c>
      <c r="D88" s="291" t="s">
        <v>234</v>
      </c>
      <c r="E88" s="291" t="s">
        <v>236</v>
      </c>
      <c r="F88" s="291" t="s">
        <v>235</v>
      </c>
      <c r="G88" s="291" t="s">
        <v>234</v>
      </c>
      <c r="H88" s="291" t="s">
        <v>236</v>
      </c>
      <c r="I88" s="291" t="s">
        <v>235</v>
      </c>
      <c r="J88" s="291" t="s">
        <v>234</v>
      </c>
      <c r="K88" s="291" t="s">
        <v>236</v>
      </c>
      <c r="L88" s="291" t="s">
        <v>235</v>
      </c>
      <c r="M88" s="291" t="s">
        <v>332</v>
      </c>
      <c r="N88" s="291" t="s">
        <v>236</v>
      </c>
    </row>
    <row r="89" spans="1:14">
      <c r="A89" s="413">
        <v>1</v>
      </c>
      <c r="B89" s="293" t="s">
        <v>333</v>
      </c>
      <c r="C89" s="177">
        <v>1003</v>
      </c>
      <c r="D89" s="561">
        <v>3342</v>
      </c>
      <c r="E89" s="294">
        <f>C89+D89</f>
        <v>4345</v>
      </c>
      <c r="F89" s="285">
        <v>988</v>
      </c>
      <c r="G89" s="561">
        <v>4311</v>
      </c>
      <c r="H89" s="294">
        <f>F89+G89</f>
        <v>5299</v>
      </c>
      <c r="I89" s="285">
        <v>57</v>
      </c>
      <c r="J89" s="561">
        <v>292</v>
      </c>
      <c r="K89" s="294">
        <f>I89+J89</f>
        <v>349</v>
      </c>
      <c r="L89" s="294">
        <f t="shared" ref="L89:M92" si="28">C89+F89+I89</f>
        <v>2048</v>
      </c>
      <c r="M89" s="294">
        <f t="shared" si="28"/>
        <v>7945</v>
      </c>
      <c r="N89" s="294">
        <f>L89+M89</f>
        <v>9993</v>
      </c>
    </row>
    <row r="90" spans="1:14">
      <c r="A90" s="413">
        <v>2</v>
      </c>
      <c r="B90" s="293" t="s">
        <v>334</v>
      </c>
      <c r="C90" s="177">
        <v>1307</v>
      </c>
      <c r="D90" s="561">
        <v>2490</v>
      </c>
      <c r="E90" s="294">
        <f>C90+D90</f>
        <v>3797</v>
      </c>
      <c r="F90" s="285">
        <v>1147</v>
      </c>
      <c r="G90" s="561">
        <v>5175</v>
      </c>
      <c r="H90" s="294">
        <f>F90+G90</f>
        <v>6322</v>
      </c>
      <c r="I90" s="285"/>
      <c r="J90" s="561"/>
      <c r="K90" s="294">
        <f t="shared" ref="K90:K92" si="29">I90+J90</f>
        <v>0</v>
      </c>
      <c r="L90" s="294">
        <f t="shared" si="28"/>
        <v>2454</v>
      </c>
      <c r="M90" s="294">
        <f t="shared" si="28"/>
        <v>7665</v>
      </c>
      <c r="N90" s="294">
        <f>L90+M90</f>
        <v>10119</v>
      </c>
    </row>
    <row r="91" spans="1:14">
      <c r="A91" s="413">
        <v>3</v>
      </c>
      <c r="B91" s="293" t="s">
        <v>335</v>
      </c>
      <c r="C91" s="285"/>
      <c r="D91" s="561"/>
      <c r="E91" s="294">
        <f>C91+D91</f>
        <v>0</v>
      </c>
      <c r="F91" s="285"/>
      <c r="G91" s="561"/>
      <c r="H91" s="294">
        <f>F91+G91</f>
        <v>0</v>
      </c>
      <c r="I91" s="285"/>
      <c r="J91" s="561"/>
      <c r="K91" s="294">
        <f t="shared" si="29"/>
        <v>0</v>
      </c>
      <c r="L91" s="294">
        <f t="shared" si="28"/>
        <v>0</v>
      </c>
      <c r="M91" s="294">
        <f t="shared" si="28"/>
        <v>0</v>
      </c>
      <c r="N91" s="294">
        <f>L91+M91</f>
        <v>0</v>
      </c>
    </row>
    <row r="92" spans="1:14">
      <c r="A92" s="413">
        <v>4</v>
      </c>
      <c r="B92" s="293" t="s">
        <v>616</v>
      </c>
      <c r="C92" s="285"/>
      <c r="D92" s="561"/>
      <c r="E92" s="294">
        <f>C92+D92</f>
        <v>0</v>
      </c>
      <c r="F92" s="285"/>
      <c r="G92" s="561"/>
      <c r="H92" s="294">
        <f>F92+G92</f>
        <v>0</v>
      </c>
      <c r="I92" s="285"/>
      <c r="J92" s="561"/>
      <c r="K92" s="294">
        <f t="shared" si="29"/>
        <v>0</v>
      </c>
      <c r="L92" s="294">
        <f t="shared" si="28"/>
        <v>0</v>
      </c>
      <c r="M92" s="294">
        <f t="shared" si="28"/>
        <v>0</v>
      </c>
      <c r="N92" s="294">
        <f>L92+M92</f>
        <v>0</v>
      </c>
    </row>
    <row r="93" spans="1:14">
      <c r="A93" s="413"/>
      <c r="B93" s="413" t="s">
        <v>6</v>
      </c>
      <c r="C93" s="294">
        <f t="shared" ref="C93:N93" si="30">SUM(C89:C92)</f>
        <v>2310</v>
      </c>
      <c r="D93" s="294">
        <f t="shared" si="30"/>
        <v>5832</v>
      </c>
      <c r="E93" s="294">
        <f t="shared" si="30"/>
        <v>8142</v>
      </c>
      <c r="F93" s="294">
        <f t="shared" si="30"/>
        <v>2135</v>
      </c>
      <c r="G93" s="294">
        <f t="shared" si="30"/>
        <v>9486</v>
      </c>
      <c r="H93" s="294">
        <f t="shared" si="30"/>
        <v>11621</v>
      </c>
      <c r="I93" s="294">
        <f t="shared" si="30"/>
        <v>57</v>
      </c>
      <c r="J93" s="294">
        <f t="shared" si="30"/>
        <v>292</v>
      </c>
      <c r="K93" s="294">
        <f t="shared" si="30"/>
        <v>349</v>
      </c>
      <c r="L93" s="850">
        <f t="shared" si="30"/>
        <v>4502</v>
      </c>
      <c r="M93" s="850">
        <f t="shared" si="30"/>
        <v>15610</v>
      </c>
      <c r="N93" s="850">
        <f t="shared" si="30"/>
        <v>20112</v>
      </c>
    </row>
    <row r="94" spans="1:14">
      <c r="A94" s="133" t="s">
        <v>325</v>
      </c>
      <c r="B94" s="155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 t="s">
        <v>51</v>
      </c>
      <c r="N94" s="134"/>
    </row>
    <row r="95" spans="1:14" s="1360" customFormat="1" ht="15.75">
      <c r="A95" s="1669" t="s">
        <v>326</v>
      </c>
      <c r="B95" s="1669"/>
      <c r="C95" s="1669"/>
      <c r="D95" s="1669"/>
      <c r="E95" s="1669"/>
      <c r="F95" s="1669"/>
      <c r="G95" s="1669"/>
      <c r="H95" s="1669"/>
      <c r="I95" s="1669"/>
      <c r="J95" s="1669"/>
      <c r="K95" s="1669"/>
      <c r="L95" s="1669"/>
      <c r="M95" s="1669"/>
      <c r="N95" s="1669"/>
    </row>
    <row r="96" spans="1:14" s="1360" customFormat="1">
      <c r="A96" s="1670" t="s">
        <v>327</v>
      </c>
      <c r="B96" s="1671" t="s">
        <v>328</v>
      </c>
      <c r="C96" s="1670" t="s">
        <v>329</v>
      </c>
      <c r="D96" s="1670"/>
      <c r="E96" s="1670"/>
      <c r="F96" s="1670"/>
      <c r="G96" s="1670"/>
      <c r="H96" s="1670"/>
      <c r="I96" s="1672" t="s">
        <v>330</v>
      </c>
      <c r="J96" s="1673"/>
      <c r="K96" s="1674"/>
      <c r="L96" s="1670" t="s">
        <v>6</v>
      </c>
      <c r="M96" s="1670"/>
      <c r="N96" s="1670"/>
    </row>
    <row r="97" spans="1:14" s="1360" customFormat="1">
      <c r="A97" s="1670"/>
      <c r="B97" s="1671"/>
      <c r="C97" s="1670" t="s">
        <v>331</v>
      </c>
      <c r="D97" s="1670"/>
      <c r="E97" s="1670"/>
      <c r="F97" s="1670" t="s">
        <v>151</v>
      </c>
      <c r="G97" s="1670"/>
      <c r="H97" s="1670"/>
      <c r="I97" s="1675"/>
      <c r="J97" s="1676"/>
      <c r="K97" s="1677"/>
      <c r="L97" s="1670"/>
      <c r="M97" s="1670"/>
      <c r="N97" s="1670"/>
    </row>
    <row r="98" spans="1:14" s="1360" customFormat="1">
      <c r="A98" s="1670"/>
      <c r="B98" s="1671"/>
      <c r="C98" s="1355" t="s">
        <v>235</v>
      </c>
      <c r="D98" s="1355" t="s">
        <v>234</v>
      </c>
      <c r="E98" s="1355" t="s">
        <v>236</v>
      </c>
      <c r="F98" s="1355" t="s">
        <v>235</v>
      </c>
      <c r="G98" s="1355" t="s">
        <v>234</v>
      </c>
      <c r="H98" s="1355" t="s">
        <v>236</v>
      </c>
      <c r="I98" s="1355" t="s">
        <v>235</v>
      </c>
      <c r="J98" s="1355" t="s">
        <v>234</v>
      </c>
      <c r="K98" s="1355" t="s">
        <v>236</v>
      </c>
      <c r="L98" s="1355" t="s">
        <v>235</v>
      </c>
      <c r="M98" s="1355" t="s">
        <v>332</v>
      </c>
      <c r="N98" s="1355" t="s">
        <v>236</v>
      </c>
    </row>
    <row r="99" spans="1:14" s="1360" customFormat="1">
      <c r="A99" s="1361">
        <v>1</v>
      </c>
      <c r="B99" s="1362" t="s">
        <v>333</v>
      </c>
      <c r="C99" s="177">
        <v>1832</v>
      </c>
      <c r="D99" s="561">
        <v>4809</v>
      </c>
      <c r="E99" s="294">
        <f>C99+D99</f>
        <v>6641</v>
      </c>
      <c r="F99" s="1363">
        <v>9</v>
      </c>
      <c r="G99" s="561">
        <v>3337</v>
      </c>
      <c r="H99" s="294">
        <f>F99+G99</f>
        <v>3346</v>
      </c>
      <c r="I99" s="1363">
        <v>646</v>
      </c>
      <c r="J99" s="561">
        <v>1672</v>
      </c>
      <c r="K99" s="294">
        <f>I99+J99</f>
        <v>2318</v>
      </c>
      <c r="L99" s="850">
        <f t="shared" ref="L99:M102" si="31">C99+F99+I99</f>
        <v>2487</v>
      </c>
      <c r="M99" s="850">
        <f t="shared" si="31"/>
        <v>9818</v>
      </c>
      <c r="N99" s="850">
        <f>L99+M99</f>
        <v>12305</v>
      </c>
    </row>
    <row r="100" spans="1:14" s="1360" customFormat="1">
      <c r="A100" s="1361">
        <v>2</v>
      </c>
      <c r="B100" s="1362" t="s">
        <v>334</v>
      </c>
      <c r="C100" s="177">
        <v>568</v>
      </c>
      <c r="D100" s="561">
        <v>2629</v>
      </c>
      <c r="E100" s="294">
        <f>C100+D100</f>
        <v>3197</v>
      </c>
      <c r="F100" s="1363">
        <v>8</v>
      </c>
      <c r="G100" s="561">
        <v>14295</v>
      </c>
      <c r="H100" s="294">
        <f>F100+G100</f>
        <v>14303</v>
      </c>
      <c r="I100" s="1363">
        <v>0</v>
      </c>
      <c r="J100" s="561">
        <v>0</v>
      </c>
      <c r="K100" s="294">
        <f>I100+J100</f>
        <v>0</v>
      </c>
      <c r="L100" s="850">
        <f t="shared" si="31"/>
        <v>576</v>
      </c>
      <c r="M100" s="850">
        <f t="shared" si="31"/>
        <v>16924</v>
      </c>
      <c r="N100" s="850">
        <f>L100+M100</f>
        <v>17500</v>
      </c>
    </row>
    <row r="101" spans="1:14" s="1360" customFormat="1">
      <c r="A101" s="1361">
        <v>3</v>
      </c>
      <c r="B101" s="1362" t="s">
        <v>335</v>
      </c>
      <c r="C101" s="1363">
        <v>0</v>
      </c>
      <c r="D101" s="561">
        <v>21</v>
      </c>
      <c r="E101" s="294">
        <f>C101+D101</f>
        <v>21</v>
      </c>
      <c r="F101" s="1363">
        <v>0</v>
      </c>
      <c r="G101" s="561">
        <v>97</v>
      </c>
      <c r="H101" s="294">
        <f>F101+G101</f>
        <v>97</v>
      </c>
      <c r="I101" s="1363">
        <v>0</v>
      </c>
      <c r="J101" s="561">
        <v>0</v>
      </c>
      <c r="K101" s="294">
        <f>I101+J101</f>
        <v>0</v>
      </c>
      <c r="L101" s="850">
        <f t="shared" si="31"/>
        <v>0</v>
      </c>
      <c r="M101" s="850">
        <f t="shared" si="31"/>
        <v>118</v>
      </c>
      <c r="N101" s="850">
        <f>L101+M101</f>
        <v>118</v>
      </c>
    </row>
    <row r="102" spans="1:14" s="1360" customFormat="1">
      <c r="A102" s="1361">
        <v>4</v>
      </c>
      <c r="B102" s="1362" t="s">
        <v>616</v>
      </c>
      <c r="C102" s="1363">
        <v>0</v>
      </c>
      <c r="D102" s="561">
        <v>5</v>
      </c>
      <c r="E102" s="294">
        <f>C102+D102</f>
        <v>5</v>
      </c>
      <c r="F102" s="1363">
        <v>1</v>
      </c>
      <c r="G102" s="561">
        <v>2</v>
      </c>
      <c r="H102" s="294">
        <f>F102+G102</f>
        <v>3</v>
      </c>
      <c r="I102" s="1363">
        <v>3</v>
      </c>
      <c r="J102" s="561">
        <v>0</v>
      </c>
      <c r="K102" s="294">
        <f>I102+J102</f>
        <v>3</v>
      </c>
      <c r="L102" s="850">
        <f t="shared" si="31"/>
        <v>4</v>
      </c>
      <c r="M102" s="850">
        <f t="shared" si="31"/>
        <v>7</v>
      </c>
      <c r="N102" s="850">
        <f>L102+M102</f>
        <v>11</v>
      </c>
    </row>
    <row r="103" spans="1:14" s="1360" customFormat="1">
      <c r="A103" s="1361"/>
      <c r="B103" s="1361" t="s">
        <v>6</v>
      </c>
      <c r="C103" s="850">
        <f t="shared" ref="C103:N103" si="32">SUM(C99:C102)</f>
        <v>2400</v>
      </c>
      <c r="D103" s="850">
        <f t="shared" si="32"/>
        <v>7464</v>
      </c>
      <c r="E103" s="850">
        <f t="shared" si="32"/>
        <v>9864</v>
      </c>
      <c r="F103" s="850">
        <f t="shared" si="32"/>
        <v>18</v>
      </c>
      <c r="G103" s="850">
        <f t="shared" si="32"/>
        <v>17731</v>
      </c>
      <c r="H103" s="850">
        <f t="shared" si="32"/>
        <v>17749</v>
      </c>
      <c r="I103" s="850">
        <f t="shared" si="32"/>
        <v>649</v>
      </c>
      <c r="J103" s="850">
        <f t="shared" si="32"/>
        <v>1672</v>
      </c>
      <c r="K103" s="850">
        <f t="shared" si="32"/>
        <v>2321</v>
      </c>
      <c r="L103" s="850">
        <f t="shared" si="32"/>
        <v>3067</v>
      </c>
      <c r="M103" s="850">
        <f t="shared" si="32"/>
        <v>26867</v>
      </c>
      <c r="N103" s="850">
        <f t="shared" si="32"/>
        <v>29934</v>
      </c>
    </row>
    <row r="104" spans="1:14">
      <c r="A104" s="133" t="s">
        <v>325</v>
      </c>
      <c r="B104" s="155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 t="s">
        <v>57</v>
      </c>
      <c r="N104" s="134"/>
    </row>
    <row r="105" spans="1:14" ht="15.75">
      <c r="A105" s="1669" t="s">
        <v>326</v>
      </c>
      <c r="B105" s="1669"/>
      <c r="C105" s="1669"/>
      <c r="D105" s="1669"/>
      <c r="E105" s="1669"/>
      <c r="F105" s="1669"/>
      <c r="G105" s="1669"/>
      <c r="H105" s="1669"/>
      <c r="I105" s="1669"/>
      <c r="J105" s="1669"/>
      <c r="K105" s="1669"/>
      <c r="L105" s="1669"/>
      <c r="M105" s="1669"/>
      <c r="N105" s="1669"/>
    </row>
    <row r="106" spans="1:14">
      <c r="A106" s="1670" t="s">
        <v>327</v>
      </c>
      <c r="B106" s="1671" t="s">
        <v>328</v>
      </c>
      <c r="C106" s="1670" t="s">
        <v>329</v>
      </c>
      <c r="D106" s="1670"/>
      <c r="E106" s="1670"/>
      <c r="F106" s="1670"/>
      <c r="G106" s="1670"/>
      <c r="H106" s="1670"/>
      <c r="I106" s="1672" t="s">
        <v>330</v>
      </c>
      <c r="J106" s="1673"/>
      <c r="K106" s="1674"/>
      <c r="L106" s="1670" t="s">
        <v>6</v>
      </c>
      <c r="M106" s="1670"/>
      <c r="N106" s="1670"/>
    </row>
    <row r="107" spans="1:14">
      <c r="A107" s="1670"/>
      <c r="B107" s="1671"/>
      <c r="C107" s="1670" t="s">
        <v>331</v>
      </c>
      <c r="D107" s="1670"/>
      <c r="E107" s="1670"/>
      <c r="F107" s="1670" t="s">
        <v>151</v>
      </c>
      <c r="G107" s="1670"/>
      <c r="H107" s="1670"/>
      <c r="I107" s="1675"/>
      <c r="J107" s="1676"/>
      <c r="K107" s="1677"/>
      <c r="L107" s="1670"/>
      <c r="M107" s="1670"/>
      <c r="N107" s="1670"/>
    </row>
    <row r="108" spans="1:14">
      <c r="A108" s="1670"/>
      <c r="B108" s="1671"/>
      <c r="C108" s="291" t="s">
        <v>235</v>
      </c>
      <c r="D108" s="291" t="s">
        <v>234</v>
      </c>
      <c r="E108" s="291" t="s">
        <v>236</v>
      </c>
      <c r="F108" s="291" t="s">
        <v>235</v>
      </c>
      <c r="G108" s="291" t="s">
        <v>234</v>
      </c>
      <c r="H108" s="291" t="s">
        <v>236</v>
      </c>
      <c r="I108" s="291" t="s">
        <v>235</v>
      </c>
      <c r="J108" s="291" t="s">
        <v>234</v>
      </c>
      <c r="K108" s="291" t="s">
        <v>236</v>
      </c>
      <c r="L108" s="291" t="s">
        <v>235</v>
      </c>
      <c r="M108" s="291" t="s">
        <v>332</v>
      </c>
      <c r="N108" s="291" t="s">
        <v>236</v>
      </c>
    </row>
    <row r="109" spans="1:14">
      <c r="A109" s="413">
        <v>1</v>
      </c>
      <c r="B109" s="293" t="s">
        <v>333</v>
      </c>
      <c r="C109" s="177">
        <v>370</v>
      </c>
      <c r="D109" s="561">
        <v>2625</v>
      </c>
      <c r="E109" s="294">
        <f>C109+D109</f>
        <v>2995</v>
      </c>
      <c r="F109" s="285">
        <v>50</v>
      </c>
      <c r="G109" s="561">
        <v>1505</v>
      </c>
      <c r="H109" s="294">
        <f>F109+G109</f>
        <v>1555</v>
      </c>
      <c r="I109" s="285">
        <v>47</v>
      </c>
      <c r="J109" s="561">
        <v>252</v>
      </c>
      <c r="K109" s="294">
        <f>I109+J109</f>
        <v>299</v>
      </c>
      <c r="L109" s="294">
        <f t="shared" ref="L109:M112" si="33">C109+F109+I109</f>
        <v>467</v>
      </c>
      <c r="M109" s="294">
        <f t="shared" si="33"/>
        <v>4382</v>
      </c>
      <c r="N109" s="294">
        <f>L109+M109</f>
        <v>4849</v>
      </c>
    </row>
    <row r="110" spans="1:14">
      <c r="A110" s="413">
        <v>2</v>
      </c>
      <c r="B110" s="293" t="s">
        <v>334</v>
      </c>
      <c r="C110" s="177">
        <v>0</v>
      </c>
      <c r="D110" s="561">
        <v>2290</v>
      </c>
      <c r="E110" s="294">
        <f t="shared" ref="E110:E112" si="34">C110+D110</f>
        <v>2290</v>
      </c>
      <c r="F110" s="285">
        <v>39</v>
      </c>
      <c r="G110" s="561">
        <v>3297</v>
      </c>
      <c r="H110" s="294">
        <f t="shared" ref="H110:H112" si="35">F110+G110</f>
        <v>3336</v>
      </c>
      <c r="I110" s="285">
        <v>0</v>
      </c>
      <c r="J110" s="561"/>
      <c r="K110" s="294">
        <f t="shared" ref="K110:K112" si="36">I110+J110</f>
        <v>0</v>
      </c>
      <c r="L110" s="294">
        <f t="shared" si="33"/>
        <v>39</v>
      </c>
      <c r="M110" s="294">
        <f t="shared" si="33"/>
        <v>5587</v>
      </c>
      <c r="N110" s="294">
        <f>L110+M110</f>
        <v>5626</v>
      </c>
    </row>
    <row r="111" spans="1:14">
      <c r="A111" s="413">
        <v>3</v>
      </c>
      <c r="B111" s="293" t="s">
        <v>335</v>
      </c>
      <c r="C111" s="285">
        <v>0</v>
      </c>
      <c r="D111" s="561">
        <v>1</v>
      </c>
      <c r="E111" s="294">
        <f t="shared" si="34"/>
        <v>1</v>
      </c>
      <c r="F111" s="285">
        <v>0</v>
      </c>
      <c r="G111" s="561">
        <v>137</v>
      </c>
      <c r="H111" s="294">
        <f t="shared" si="35"/>
        <v>137</v>
      </c>
      <c r="I111" s="285">
        <v>0</v>
      </c>
      <c r="J111" s="561"/>
      <c r="K111" s="294">
        <f t="shared" si="36"/>
        <v>0</v>
      </c>
      <c r="L111" s="294">
        <f t="shared" si="33"/>
        <v>0</v>
      </c>
      <c r="M111" s="294">
        <f t="shared" si="33"/>
        <v>138</v>
      </c>
      <c r="N111" s="294">
        <f>L111+M111</f>
        <v>138</v>
      </c>
    </row>
    <row r="112" spans="1:14">
      <c r="A112" s="413">
        <v>4</v>
      </c>
      <c r="B112" s="293" t="s">
        <v>616</v>
      </c>
      <c r="C112" s="285">
        <v>0</v>
      </c>
      <c r="D112" s="561">
        <v>0</v>
      </c>
      <c r="E112" s="294">
        <f t="shared" si="34"/>
        <v>0</v>
      </c>
      <c r="F112" s="285">
        <v>1</v>
      </c>
      <c r="G112" s="561">
        <v>1</v>
      </c>
      <c r="H112" s="294">
        <f t="shared" si="35"/>
        <v>2</v>
      </c>
      <c r="I112" s="285">
        <v>0</v>
      </c>
      <c r="J112" s="561"/>
      <c r="K112" s="294">
        <f t="shared" si="36"/>
        <v>0</v>
      </c>
      <c r="L112" s="294">
        <f t="shared" si="33"/>
        <v>1</v>
      </c>
      <c r="M112" s="294">
        <f t="shared" si="33"/>
        <v>1</v>
      </c>
      <c r="N112" s="294">
        <f>L112+M112</f>
        <v>2</v>
      </c>
    </row>
    <row r="113" spans="1:14">
      <c r="A113" s="413"/>
      <c r="B113" s="413" t="s">
        <v>6</v>
      </c>
      <c r="C113" s="294">
        <f t="shared" ref="C113:N113" si="37">SUM(C109:C112)</f>
        <v>370</v>
      </c>
      <c r="D113" s="294">
        <f t="shared" si="37"/>
        <v>4916</v>
      </c>
      <c r="E113" s="294">
        <f t="shared" si="37"/>
        <v>5286</v>
      </c>
      <c r="F113" s="294">
        <f t="shared" si="37"/>
        <v>90</v>
      </c>
      <c r="G113" s="294">
        <f t="shared" si="37"/>
        <v>4940</v>
      </c>
      <c r="H113" s="294">
        <f t="shared" si="37"/>
        <v>5030</v>
      </c>
      <c r="I113" s="294">
        <f t="shared" si="37"/>
        <v>47</v>
      </c>
      <c r="J113" s="294">
        <f t="shared" si="37"/>
        <v>252</v>
      </c>
      <c r="K113" s="294">
        <f t="shared" si="37"/>
        <v>299</v>
      </c>
      <c r="L113" s="294">
        <f t="shared" si="37"/>
        <v>507</v>
      </c>
      <c r="M113" s="294">
        <f t="shared" si="37"/>
        <v>10108</v>
      </c>
      <c r="N113" s="294">
        <f t="shared" si="37"/>
        <v>10615</v>
      </c>
    </row>
    <row r="114" spans="1:14" ht="24" customHeight="1">
      <c r="A114" s="133" t="s">
        <v>325</v>
      </c>
      <c r="B114" s="155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583" t="s">
        <v>61</v>
      </c>
      <c r="N114" s="134"/>
    </row>
    <row r="115" spans="1:14" ht="15.75">
      <c r="A115" s="1669" t="s">
        <v>326</v>
      </c>
      <c r="B115" s="1669"/>
      <c r="C115" s="1669"/>
      <c r="D115" s="1669"/>
      <c r="E115" s="1669"/>
      <c r="F115" s="1669"/>
      <c r="G115" s="1669"/>
      <c r="H115" s="1669"/>
      <c r="I115" s="1669"/>
      <c r="J115" s="1669"/>
      <c r="K115" s="1669"/>
      <c r="L115" s="1669"/>
      <c r="M115" s="1669"/>
      <c r="N115" s="1669"/>
    </row>
    <row r="116" spans="1:14">
      <c r="A116" s="1670" t="s">
        <v>327</v>
      </c>
      <c r="B116" s="1671" t="s">
        <v>328</v>
      </c>
      <c r="C116" s="1670" t="s">
        <v>329</v>
      </c>
      <c r="D116" s="1670"/>
      <c r="E116" s="1670"/>
      <c r="F116" s="1670"/>
      <c r="G116" s="1670"/>
      <c r="H116" s="1670"/>
      <c r="I116" s="1672" t="s">
        <v>330</v>
      </c>
      <c r="J116" s="1673"/>
      <c r="K116" s="1674"/>
      <c r="L116" s="1670" t="s">
        <v>6</v>
      </c>
      <c r="M116" s="1670"/>
      <c r="N116" s="1670"/>
    </row>
    <row r="117" spans="1:14">
      <c r="A117" s="1670"/>
      <c r="B117" s="1671"/>
      <c r="C117" s="1670" t="s">
        <v>331</v>
      </c>
      <c r="D117" s="1670"/>
      <c r="E117" s="1670"/>
      <c r="F117" s="1670" t="s">
        <v>151</v>
      </c>
      <c r="G117" s="1670"/>
      <c r="H117" s="1670"/>
      <c r="I117" s="1675"/>
      <c r="J117" s="1676"/>
      <c r="K117" s="1677"/>
      <c r="L117" s="1670"/>
      <c r="M117" s="1670"/>
      <c r="N117" s="1670"/>
    </row>
    <row r="118" spans="1:14">
      <c r="A118" s="1670"/>
      <c r="B118" s="1671"/>
      <c r="C118" s="291" t="s">
        <v>235</v>
      </c>
      <c r="D118" s="291" t="s">
        <v>234</v>
      </c>
      <c r="E118" s="291" t="s">
        <v>236</v>
      </c>
      <c r="F118" s="291" t="s">
        <v>235</v>
      </c>
      <c r="G118" s="291" t="s">
        <v>234</v>
      </c>
      <c r="H118" s="291" t="s">
        <v>236</v>
      </c>
      <c r="I118" s="291" t="s">
        <v>235</v>
      </c>
      <c r="J118" s="291" t="s">
        <v>234</v>
      </c>
      <c r="K118" s="291" t="s">
        <v>236</v>
      </c>
      <c r="L118" s="291" t="s">
        <v>235</v>
      </c>
      <c r="M118" s="291" t="s">
        <v>332</v>
      </c>
      <c r="N118" s="291" t="s">
        <v>236</v>
      </c>
    </row>
    <row r="119" spans="1:14">
      <c r="A119" s="413">
        <v>1</v>
      </c>
      <c r="B119" s="293" t="s">
        <v>333</v>
      </c>
      <c r="C119" s="177">
        <v>2731</v>
      </c>
      <c r="D119" s="561">
        <v>9414</v>
      </c>
      <c r="E119" s="294">
        <f>C119+D119</f>
        <v>12145</v>
      </c>
      <c r="F119" s="285">
        <v>1084</v>
      </c>
      <c r="G119" s="561">
        <v>15799</v>
      </c>
      <c r="H119" s="294">
        <f>F119+G119</f>
        <v>16883</v>
      </c>
      <c r="I119" s="285">
        <v>126</v>
      </c>
      <c r="J119" s="561">
        <v>1249</v>
      </c>
      <c r="K119" s="294">
        <f>I119+J119</f>
        <v>1375</v>
      </c>
      <c r="L119" s="294">
        <f t="shared" ref="L119:M122" si="38">C119+F119+I119</f>
        <v>3941</v>
      </c>
      <c r="M119" s="294">
        <f t="shared" si="38"/>
        <v>26462</v>
      </c>
      <c r="N119" s="294">
        <f>L119+M119</f>
        <v>30403</v>
      </c>
    </row>
    <row r="120" spans="1:14">
      <c r="A120" s="413">
        <v>2</v>
      </c>
      <c r="B120" s="293" t="s">
        <v>334</v>
      </c>
      <c r="C120" s="177">
        <v>91</v>
      </c>
      <c r="D120" s="561">
        <v>1795</v>
      </c>
      <c r="E120" s="294">
        <f>C120+D120</f>
        <v>1886</v>
      </c>
      <c r="F120" s="285">
        <v>525</v>
      </c>
      <c r="G120" s="561">
        <v>9781</v>
      </c>
      <c r="H120" s="294">
        <f>F120+G120</f>
        <v>10306</v>
      </c>
      <c r="I120" s="285"/>
      <c r="J120" s="561"/>
      <c r="K120" s="294">
        <f>I120+J120</f>
        <v>0</v>
      </c>
      <c r="L120" s="294">
        <f t="shared" si="38"/>
        <v>616</v>
      </c>
      <c r="M120" s="294">
        <f t="shared" si="38"/>
        <v>11576</v>
      </c>
      <c r="N120" s="294">
        <f>L120+M120</f>
        <v>12192</v>
      </c>
    </row>
    <row r="121" spans="1:14">
      <c r="A121" s="413">
        <v>3</v>
      </c>
      <c r="B121" s="293" t="s">
        <v>335</v>
      </c>
      <c r="C121" s="285">
        <v>6</v>
      </c>
      <c r="D121" s="561">
        <v>885</v>
      </c>
      <c r="E121" s="294">
        <f>C121+D121</f>
        <v>891</v>
      </c>
      <c r="F121" s="285">
        <v>1</v>
      </c>
      <c r="G121" s="561">
        <v>981</v>
      </c>
      <c r="H121" s="294">
        <f>F121+G121</f>
        <v>982</v>
      </c>
      <c r="I121" s="285"/>
      <c r="J121" s="561"/>
      <c r="K121" s="294">
        <f>I121+J121</f>
        <v>0</v>
      </c>
      <c r="L121" s="294">
        <f t="shared" si="38"/>
        <v>7</v>
      </c>
      <c r="M121" s="294">
        <f t="shared" si="38"/>
        <v>1866</v>
      </c>
      <c r="N121" s="294">
        <f>L121+M121</f>
        <v>1873</v>
      </c>
    </row>
    <row r="122" spans="1:14">
      <c r="A122" s="413">
        <v>4</v>
      </c>
      <c r="B122" s="293" t="s">
        <v>616</v>
      </c>
      <c r="C122" s="285"/>
      <c r="D122" s="561"/>
      <c r="E122" s="294">
        <f>C122+D122</f>
        <v>0</v>
      </c>
      <c r="F122" s="285"/>
      <c r="G122" s="561"/>
      <c r="H122" s="294">
        <f>F122+G122</f>
        <v>0</v>
      </c>
      <c r="I122" s="285"/>
      <c r="J122" s="561"/>
      <c r="K122" s="294">
        <f>I122+J122</f>
        <v>0</v>
      </c>
      <c r="L122" s="294">
        <f t="shared" si="38"/>
        <v>0</v>
      </c>
      <c r="M122" s="294">
        <f t="shared" si="38"/>
        <v>0</v>
      </c>
      <c r="N122" s="294">
        <f>L122+M122</f>
        <v>0</v>
      </c>
    </row>
    <row r="123" spans="1:14">
      <c r="A123" s="413"/>
      <c r="B123" s="413" t="s">
        <v>6</v>
      </c>
      <c r="C123" s="294">
        <f t="shared" ref="C123:N123" si="39">SUM(C119:C122)</f>
        <v>2828</v>
      </c>
      <c r="D123" s="294">
        <f t="shared" si="39"/>
        <v>12094</v>
      </c>
      <c r="E123" s="294">
        <f t="shared" si="39"/>
        <v>14922</v>
      </c>
      <c r="F123" s="294">
        <f t="shared" si="39"/>
        <v>1610</v>
      </c>
      <c r="G123" s="294">
        <f t="shared" si="39"/>
        <v>26561</v>
      </c>
      <c r="H123" s="294">
        <f t="shared" si="39"/>
        <v>28171</v>
      </c>
      <c r="I123" s="294">
        <f t="shared" si="39"/>
        <v>126</v>
      </c>
      <c r="J123" s="294">
        <f t="shared" si="39"/>
        <v>1249</v>
      </c>
      <c r="K123" s="294">
        <f t="shared" si="39"/>
        <v>1375</v>
      </c>
      <c r="L123" s="850">
        <f t="shared" si="39"/>
        <v>4564</v>
      </c>
      <c r="M123" s="850">
        <f t="shared" si="39"/>
        <v>39904</v>
      </c>
      <c r="N123" s="294">
        <f t="shared" si="39"/>
        <v>44468</v>
      </c>
    </row>
    <row r="124" spans="1:14" ht="24.75" customHeight="1">
      <c r="A124" s="133" t="s">
        <v>325</v>
      </c>
      <c r="B124" s="155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583" t="s">
        <v>62</v>
      </c>
      <c r="N124" s="134"/>
    </row>
    <row r="125" spans="1:14" ht="15.75">
      <c r="A125" s="1669" t="s">
        <v>326</v>
      </c>
      <c r="B125" s="1669"/>
      <c r="C125" s="1669"/>
      <c r="D125" s="1669"/>
      <c r="E125" s="1669"/>
      <c r="F125" s="1669"/>
      <c r="G125" s="1669"/>
      <c r="H125" s="1669"/>
      <c r="I125" s="1669"/>
      <c r="J125" s="1669"/>
      <c r="K125" s="1669"/>
      <c r="L125" s="1669"/>
      <c r="M125" s="1669"/>
      <c r="N125" s="1669"/>
    </row>
    <row r="126" spans="1:14">
      <c r="A126" s="1670" t="s">
        <v>327</v>
      </c>
      <c r="B126" s="1671" t="s">
        <v>328</v>
      </c>
      <c r="C126" s="1670" t="s">
        <v>329</v>
      </c>
      <c r="D126" s="1670"/>
      <c r="E126" s="1670"/>
      <c r="F126" s="1670"/>
      <c r="G126" s="1670"/>
      <c r="H126" s="1670"/>
      <c r="I126" s="1672" t="s">
        <v>330</v>
      </c>
      <c r="J126" s="1673"/>
      <c r="K126" s="1674"/>
      <c r="L126" s="1670" t="s">
        <v>6</v>
      </c>
      <c r="M126" s="1670"/>
      <c r="N126" s="1670"/>
    </row>
    <row r="127" spans="1:14">
      <c r="A127" s="1670"/>
      <c r="B127" s="1671"/>
      <c r="C127" s="1670" t="s">
        <v>331</v>
      </c>
      <c r="D127" s="1670"/>
      <c r="E127" s="1670"/>
      <c r="F127" s="1670" t="s">
        <v>151</v>
      </c>
      <c r="G127" s="1670"/>
      <c r="H127" s="1670"/>
      <c r="I127" s="1675"/>
      <c r="J127" s="1676"/>
      <c r="K127" s="1677"/>
      <c r="L127" s="1670"/>
      <c r="M127" s="1670"/>
      <c r="N127" s="1670"/>
    </row>
    <row r="128" spans="1:14">
      <c r="A128" s="1670"/>
      <c r="B128" s="1671"/>
      <c r="C128" s="291" t="s">
        <v>235</v>
      </c>
      <c r="D128" s="291" t="s">
        <v>234</v>
      </c>
      <c r="E128" s="291" t="s">
        <v>236</v>
      </c>
      <c r="F128" s="291" t="s">
        <v>235</v>
      </c>
      <c r="G128" s="291" t="s">
        <v>234</v>
      </c>
      <c r="H128" s="291" t="s">
        <v>236</v>
      </c>
      <c r="I128" s="291" t="s">
        <v>235</v>
      </c>
      <c r="J128" s="291" t="s">
        <v>234</v>
      </c>
      <c r="K128" s="291" t="s">
        <v>236</v>
      </c>
      <c r="L128" s="291" t="s">
        <v>235</v>
      </c>
      <c r="M128" s="291" t="s">
        <v>332</v>
      </c>
      <c r="N128" s="291" t="s">
        <v>236</v>
      </c>
    </row>
    <row r="129" spans="1:16">
      <c r="A129" s="413">
        <v>1</v>
      </c>
      <c r="B129" s="293" t="s">
        <v>333</v>
      </c>
      <c r="C129" s="177">
        <v>346</v>
      </c>
      <c r="D129" s="561">
        <v>2198</v>
      </c>
      <c r="E129" s="294">
        <f>C129+D129</f>
        <v>2544</v>
      </c>
      <c r="F129" s="285">
        <v>39</v>
      </c>
      <c r="G129" s="561">
        <v>2362</v>
      </c>
      <c r="H129" s="294">
        <f>F129+G129</f>
        <v>2401</v>
      </c>
      <c r="I129" s="285">
        <v>11</v>
      </c>
      <c r="J129" s="561">
        <v>106</v>
      </c>
      <c r="K129" s="294">
        <f>I129+J129</f>
        <v>117</v>
      </c>
      <c r="L129" s="294">
        <f t="shared" ref="L129:M132" si="40">C129+F129+I129</f>
        <v>396</v>
      </c>
      <c r="M129" s="294">
        <f t="shared" si="40"/>
        <v>4666</v>
      </c>
      <c r="N129" s="294">
        <f>L129+M129</f>
        <v>5062</v>
      </c>
    </row>
    <row r="130" spans="1:16">
      <c r="A130" s="413">
        <v>2</v>
      </c>
      <c r="B130" s="293" t="s">
        <v>334</v>
      </c>
      <c r="C130" s="177"/>
      <c r="D130" s="561">
        <v>1924</v>
      </c>
      <c r="E130" s="294">
        <f t="shared" ref="E130:E132" si="41">C130+D130</f>
        <v>1924</v>
      </c>
      <c r="F130" s="285"/>
      <c r="G130" s="561">
        <v>1826</v>
      </c>
      <c r="H130" s="294">
        <f t="shared" ref="H130:H132" si="42">F130+G130</f>
        <v>1826</v>
      </c>
      <c r="I130" s="285"/>
      <c r="J130" s="561"/>
      <c r="K130" s="294">
        <f t="shared" ref="K130:K132" si="43">I130+J130</f>
        <v>0</v>
      </c>
      <c r="L130" s="294">
        <f t="shared" si="40"/>
        <v>0</v>
      </c>
      <c r="M130" s="294">
        <f t="shared" si="40"/>
        <v>3750</v>
      </c>
      <c r="N130" s="294">
        <f>L130+M130</f>
        <v>3750</v>
      </c>
    </row>
    <row r="131" spans="1:16">
      <c r="A131" s="413">
        <v>3</v>
      </c>
      <c r="B131" s="293" t="s">
        <v>335</v>
      </c>
      <c r="C131" s="285"/>
      <c r="D131" s="561">
        <v>3</v>
      </c>
      <c r="E131" s="294">
        <f t="shared" si="41"/>
        <v>3</v>
      </c>
      <c r="F131" s="285"/>
      <c r="G131" s="561"/>
      <c r="H131" s="294">
        <f t="shared" si="42"/>
        <v>0</v>
      </c>
      <c r="I131" s="285"/>
      <c r="J131" s="561"/>
      <c r="K131" s="294">
        <f t="shared" si="43"/>
        <v>0</v>
      </c>
      <c r="L131" s="294">
        <f t="shared" si="40"/>
        <v>0</v>
      </c>
      <c r="M131" s="294">
        <f t="shared" si="40"/>
        <v>3</v>
      </c>
      <c r="N131" s="294">
        <f>L131+M131</f>
        <v>3</v>
      </c>
    </row>
    <row r="132" spans="1:16">
      <c r="A132" s="413">
        <v>4</v>
      </c>
      <c r="B132" s="293" t="s">
        <v>616</v>
      </c>
      <c r="C132" s="285"/>
      <c r="D132" s="561"/>
      <c r="E132" s="294">
        <f t="shared" si="41"/>
        <v>0</v>
      </c>
      <c r="F132" s="285"/>
      <c r="G132" s="561"/>
      <c r="H132" s="294">
        <f t="shared" si="42"/>
        <v>0</v>
      </c>
      <c r="I132" s="285"/>
      <c r="J132" s="561"/>
      <c r="K132" s="294">
        <f t="shared" si="43"/>
        <v>0</v>
      </c>
      <c r="L132" s="294">
        <f t="shared" si="40"/>
        <v>0</v>
      </c>
      <c r="M132" s="294">
        <f t="shared" si="40"/>
        <v>0</v>
      </c>
      <c r="N132" s="294">
        <f>L132+M132</f>
        <v>0</v>
      </c>
    </row>
    <row r="133" spans="1:16">
      <c r="A133" s="413"/>
      <c r="B133" s="413" t="s">
        <v>6</v>
      </c>
      <c r="C133" s="294">
        <f t="shared" ref="C133:N133" si="44">SUM(C129:C132)</f>
        <v>346</v>
      </c>
      <c r="D133" s="294">
        <f t="shared" si="44"/>
        <v>4125</v>
      </c>
      <c r="E133" s="294">
        <f t="shared" si="44"/>
        <v>4471</v>
      </c>
      <c r="F133" s="294">
        <f t="shared" si="44"/>
        <v>39</v>
      </c>
      <c r="G133" s="294">
        <f t="shared" si="44"/>
        <v>4188</v>
      </c>
      <c r="H133" s="294">
        <f t="shared" si="44"/>
        <v>4227</v>
      </c>
      <c r="I133" s="294">
        <f t="shared" si="44"/>
        <v>11</v>
      </c>
      <c r="J133" s="294">
        <f t="shared" si="44"/>
        <v>106</v>
      </c>
      <c r="K133" s="294">
        <f t="shared" si="44"/>
        <v>117</v>
      </c>
      <c r="L133" s="850">
        <f t="shared" si="44"/>
        <v>396</v>
      </c>
      <c r="M133" s="850">
        <f t="shared" si="44"/>
        <v>8419</v>
      </c>
      <c r="N133" s="850">
        <f t="shared" si="44"/>
        <v>8815</v>
      </c>
    </row>
    <row r="134" spans="1:16">
      <c r="A134" s="133" t="s">
        <v>325</v>
      </c>
      <c r="B134" s="155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 t="s">
        <v>69</v>
      </c>
      <c r="N134" s="134"/>
    </row>
    <row r="135" spans="1:16" ht="15.75">
      <c r="A135" s="1669" t="s">
        <v>326</v>
      </c>
      <c r="B135" s="1669"/>
      <c r="C135" s="1669"/>
      <c r="D135" s="1669"/>
      <c r="E135" s="1669"/>
      <c r="F135" s="1669"/>
      <c r="G135" s="1669"/>
      <c r="H135" s="1669"/>
      <c r="I135" s="1669"/>
      <c r="J135" s="1669"/>
      <c r="K135" s="1669"/>
      <c r="L135" s="1669"/>
      <c r="M135" s="1669"/>
      <c r="N135" s="1669"/>
    </row>
    <row r="136" spans="1:16" ht="15" customHeight="1">
      <c r="A136" s="1670" t="s">
        <v>327</v>
      </c>
      <c r="B136" s="1671" t="s">
        <v>328</v>
      </c>
      <c r="C136" s="1670" t="s">
        <v>329</v>
      </c>
      <c r="D136" s="1670"/>
      <c r="E136" s="1670"/>
      <c r="F136" s="1670"/>
      <c r="G136" s="1670"/>
      <c r="H136" s="1670"/>
      <c r="I136" s="1672" t="s">
        <v>330</v>
      </c>
      <c r="J136" s="1673"/>
      <c r="K136" s="1674"/>
      <c r="L136" s="1670" t="s">
        <v>6</v>
      </c>
      <c r="M136" s="1670"/>
      <c r="N136" s="1670"/>
    </row>
    <row r="137" spans="1:16">
      <c r="A137" s="1670"/>
      <c r="B137" s="1671"/>
      <c r="C137" s="1670" t="s">
        <v>331</v>
      </c>
      <c r="D137" s="1670"/>
      <c r="E137" s="1670"/>
      <c r="F137" s="1670" t="s">
        <v>151</v>
      </c>
      <c r="G137" s="1670"/>
      <c r="H137" s="1670"/>
      <c r="I137" s="1675"/>
      <c r="J137" s="1676"/>
      <c r="K137" s="1677"/>
      <c r="L137" s="1670"/>
      <c r="M137" s="1670"/>
      <c r="N137" s="1670"/>
    </row>
    <row r="138" spans="1:16">
      <c r="A138" s="1670"/>
      <c r="B138" s="1671"/>
      <c r="C138" s="291" t="s">
        <v>235</v>
      </c>
      <c r="D138" s="291" t="s">
        <v>234</v>
      </c>
      <c r="E138" s="291" t="s">
        <v>236</v>
      </c>
      <c r="F138" s="291" t="s">
        <v>235</v>
      </c>
      <c r="G138" s="291" t="s">
        <v>234</v>
      </c>
      <c r="H138" s="291" t="s">
        <v>236</v>
      </c>
      <c r="I138" s="291" t="s">
        <v>235</v>
      </c>
      <c r="J138" s="291" t="s">
        <v>234</v>
      </c>
      <c r="K138" s="291" t="s">
        <v>236</v>
      </c>
      <c r="L138" s="291" t="s">
        <v>235</v>
      </c>
      <c r="M138" s="291" t="s">
        <v>332</v>
      </c>
      <c r="N138" s="291" t="s">
        <v>236</v>
      </c>
    </row>
    <row r="139" spans="1:16">
      <c r="A139" s="413">
        <v>1</v>
      </c>
      <c r="B139" s="293" t="s">
        <v>333</v>
      </c>
      <c r="C139" s="177">
        <v>1176</v>
      </c>
      <c r="D139" s="561">
        <v>2782</v>
      </c>
      <c r="E139" s="294">
        <f>C139+D139</f>
        <v>3958</v>
      </c>
      <c r="F139" s="285">
        <v>89</v>
      </c>
      <c r="G139" s="561">
        <v>2970</v>
      </c>
      <c r="H139" s="294">
        <f>F139+G139</f>
        <v>3059</v>
      </c>
      <c r="I139" s="285">
        <v>54</v>
      </c>
      <c r="J139" s="561">
        <v>704</v>
      </c>
      <c r="K139" s="294">
        <f>I139+J139</f>
        <v>758</v>
      </c>
      <c r="L139" s="294">
        <f t="shared" ref="L139:M142" si="45">C139+F139+I139</f>
        <v>1319</v>
      </c>
      <c r="M139" s="294">
        <f t="shared" si="45"/>
        <v>6456</v>
      </c>
      <c r="N139" s="294">
        <f>L139+M139</f>
        <v>7775</v>
      </c>
    </row>
    <row r="140" spans="1:16">
      <c r="A140" s="413">
        <v>2</v>
      </c>
      <c r="B140" s="293" t="s">
        <v>334</v>
      </c>
      <c r="C140" s="177">
        <v>3</v>
      </c>
      <c r="D140" s="561">
        <v>1651</v>
      </c>
      <c r="E140" s="294">
        <f t="shared" ref="E140:E142" si="46">C140+D140</f>
        <v>1654</v>
      </c>
      <c r="F140" s="285">
        <v>15</v>
      </c>
      <c r="G140" s="561">
        <v>3969</v>
      </c>
      <c r="H140" s="294">
        <f t="shared" ref="H140:H142" si="47">F140+G140</f>
        <v>3984</v>
      </c>
      <c r="I140" s="285">
        <v>0</v>
      </c>
      <c r="J140" s="561"/>
      <c r="K140" s="294">
        <f t="shared" ref="K140:K142" si="48">I140+J140</f>
        <v>0</v>
      </c>
      <c r="L140" s="294">
        <f t="shared" si="45"/>
        <v>18</v>
      </c>
      <c r="M140" s="294">
        <f t="shared" si="45"/>
        <v>5620</v>
      </c>
      <c r="N140" s="294">
        <f>L140+M140</f>
        <v>5638</v>
      </c>
    </row>
    <row r="141" spans="1:16">
      <c r="A141" s="413">
        <v>3</v>
      </c>
      <c r="B141" s="293" t="s">
        <v>335</v>
      </c>
      <c r="C141" s="285">
        <v>0</v>
      </c>
      <c r="D141" s="561">
        <v>0</v>
      </c>
      <c r="E141" s="294">
        <f t="shared" si="46"/>
        <v>0</v>
      </c>
      <c r="F141" s="285">
        <v>0</v>
      </c>
      <c r="G141" s="561">
        <v>13</v>
      </c>
      <c r="H141" s="294">
        <f t="shared" si="47"/>
        <v>13</v>
      </c>
      <c r="I141" s="285">
        <v>0</v>
      </c>
      <c r="J141" s="561">
        <v>0</v>
      </c>
      <c r="K141" s="294">
        <f t="shared" si="48"/>
        <v>0</v>
      </c>
      <c r="L141" s="294">
        <f t="shared" si="45"/>
        <v>0</v>
      </c>
      <c r="M141" s="294">
        <f t="shared" si="45"/>
        <v>13</v>
      </c>
      <c r="N141" s="294">
        <f>L141+M141</f>
        <v>13</v>
      </c>
    </row>
    <row r="142" spans="1:16">
      <c r="A142" s="413">
        <v>4</v>
      </c>
      <c r="B142" s="293" t="s">
        <v>616</v>
      </c>
      <c r="C142" s="285">
        <v>0</v>
      </c>
      <c r="D142" s="561">
        <v>0</v>
      </c>
      <c r="E142" s="294">
        <f t="shared" si="46"/>
        <v>0</v>
      </c>
      <c r="F142" s="285">
        <v>1</v>
      </c>
      <c r="G142" s="561">
        <v>2</v>
      </c>
      <c r="H142" s="294">
        <f t="shared" si="47"/>
        <v>3</v>
      </c>
      <c r="I142" s="285">
        <v>3</v>
      </c>
      <c r="J142" s="561">
        <v>1</v>
      </c>
      <c r="K142" s="294">
        <f t="shared" si="48"/>
        <v>4</v>
      </c>
      <c r="L142" s="294">
        <f t="shared" si="45"/>
        <v>4</v>
      </c>
      <c r="M142" s="294">
        <f t="shared" si="45"/>
        <v>3</v>
      </c>
      <c r="N142" s="294">
        <f>L142+M142</f>
        <v>7</v>
      </c>
    </row>
    <row r="143" spans="1:16">
      <c r="A143" s="413"/>
      <c r="B143" s="413" t="s">
        <v>6</v>
      </c>
      <c r="C143" s="294">
        <f t="shared" ref="C143:N143" si="49">SUM(C139:C142)</f>
        <v>1179</v>
      </c>
      <c r="D143" s="294">
        <f t="shared" si="49"/>
        <v>4433</v>
      </c>
      <c r="E143" s="294">
        <f t="shared" si="49"/>
        <v>5612</v>
      </c>
      <c r="F143" s="294">
        <f t="shared" si="49"/>
        <v>105</v>
      </c>
      <c r="G143" s="294">
        <f t="shared" si="49"/>
        <v>6954</v>
      </c>
      <c r="H143" s="294">
        <f t="shared" si="49"/>
        <v>7059</v>
      </c>
      <c r="I143" s="294">
        <f t="shared" si="49"/>
        <v>57</v>
      </c>
      <c r="J143" s="294">
        <f t="shared" si="49"/>
        <v>705</v>
      </c>
      <c r="K143" s="294">
        <f t="shared" si="49"/>
        <v>762</v>
      </c>
      <c r="L143" s="294">
        <f t="shared" si="49"/>
        <v>1341</v>
      </c>
      <c r="M143" s="294">
        <f t="shared" si="49"/>
        <v>12092</v>
      </c>
      <c r="N143" s="294">
        <f t="shared" si="49"/>
        <v>13433</v>
      </c>
      <c r="P143" s="858"/>
    </row>
    <row r="144" spans="1:16">
      <c r="A144" s="133" t="s">
        <v>325</v>
      </c>
      <c r="B144" s="155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 t="s">
        <v>70</v>
      </c>
      <c r="N144" s="134"/>
    </row>
    <row r="145" spans="1:23" ht="15.75">
      <c r="A145" s="1669" t="s">
        <v>326</v>
      </c>
      <c r="B145" s="1669"/>
      <c r="C145" s="1669"/>
      <c r="D145" s="1669"/>
      <c r="E145" s="1669"/>
      <c r="F145" s="1669"/>
      <c r="G145" s="1669"/>
      <c r="H145" s="1669"/>
      <c r="I145" s="1669"/>
      <c r="J145" s="1669"/>
      <c r="K145" s="1669"/>
      <c r="L145" s="1669"/>
      <c r="M145" s="1669"/>
      <c r="N145" s="1669"/>
    </row>
    <row r="146" spans="1:23">
      <c r="A146" s="1670" t="s">
        <v>327</v>
      </c>
      <c r="B146" s="1671" t="s">
        <v>328</v>
      </c>
      <c r="C146" s="1670" t="s">
        <v>329</v>
      </c>
      <c r="D146" s="1670"/>
      <c r="E146" s="1670"/>
      <c r="F146" s="1670"/>
      <c r="G146" s="1670"/>
      <c r="H146" s="1670"/>
      <c r="I146" s="1672" t="s">
        <v>330</v>
      </c>
      <c r="J146" s="1673"/>
      <c r="K146" s="1674"/>
      <c r="L146" s="1670" t="s">
        <v>6</v>
      </c>
      <c r="M146" s="1670"/>
      <c r="N146" s="1670"/>
    </row>
    <row r="147" spans="1:23">
      <c r="A147" s="1670"/>
      <c r="B147" s="1671"/>
      <c r="C147" s="1670" t="s">
        <v>331</v>
      </c>
      <c r="D147" s="1670"/>
      <c r="E147" s="1670"/>
      <c r="F147" s="1670" t="s">
        <v>151</v>
      </c>
      <c r="G147" s="1670"/>
      <c r="H147" s="1670"/>
      <c r="I147" s="1675"/>
      <c r="J147" s="1676"/>
      <c r="K147" s="1677"/>
      <c r="L147" s="1670"/>
      <c r="M147" s="1670"/>
      <c r="N147" s="1670"/>
    </row>
    <row r="148" spans="1:23">
      <c r="A148" s="1670"/>
      <c r="B148" s="1671"/>
      <c r="C148" s="291" t="s">
        <v>235</v>
      </c>
      <c r="D148" s="291" t="s">
        <v>234</v>
      </c>
      <c r="E148" s="291" t="s">
        <v>236</v>
      </c>
      <c r="F148" s="291" t="s">
        <v>235</v>
      </c>
      <c r="G148" s="291" t="s">
        <v>234</v>
      </c>
      <c r="H148" s="291" t="s">
        <v>236</v>
      </c>
      <c r="I148" s="291" t="s">
        <v>235</v>
      </c>
      <c r="J148" s="291" t="s">
        <v>234</v>
      </c>
      <c r="K148" s="291" t="s">
        <v>236</v>
      </c>
      <c r="L148" s="291" t="s">
        <v>235</v>
      </c>
      <c r="M148" s="291" t="s">
        <v>332</v>
      </c>
      <c r="N148" s="291" t="s">
        <v>236</v>
      </c>
      <c r="W148" s="290">
        <f>363+65+6</f>
        <v>434</v>
      </c>
    </row>
    <row r="149" spans="1:23">
      <c r="A149" s="413">
        <v>1</v>
      </c>
      <c r="B149" s="293" t="s">
        <v>333</v>
      </c>
      <c r="C149" s="177">
        <v>1710</v>
      </c>
      <c r="D149" s="561">
        <v>1463</v>
      </c>
      <c r="E149" s="294">
        <f>C149+D149</f>
        <v>3173</v>
      </c>
      <c r="F149" s="285">
        <v>548</v>
      </c>
      <c r="G149" s="561">
        <v>2791</v>
      </c>
      <c r="H149" s="294">
        <f>F149+G149</f>
        <v>3339</v>
      </c>
      <c r="I149" s="285">
        <v>57</v>
      </c>
      <c r="J149" s="561">
        <v>168</v>
      </c>
      <c r="K149" s="294">
        <f>I149+J149</f>
        <v>225</v>
      </c>
      <c r="L149" s="294">
        <f t="shared" ref="L149:M152" si="50">C149+F149+I149</f>
        <v>2315</v>
      </c>
      <c r="M149" s="294">
        <f t="shared" si="50"/>
        <v>4422</v>
      </c>
      <c r="N149" s="294">
        <f>L149+M149</f>
        <v>6737</v>
      </c>
    </row>
    <row r="150" spans="1:23">
      <c r="A150" s="413">
        <v>2</v>
      </c>
      <c r="B150" s="293" t="s">
        <v>334</v>
      </c>
      <c r="C150" s="177">
        <v>16</v>
      </c>
      <c r="D150" s="561">
        <v>1028</v>
      </c>
      <c r="E150" s="294">
        <f>C150+D150</f>
        <v>1044</v>
      </c>
      <c r="F150" s="285">
        <v>268</v>
      </c>
      <c r="G150" s="561">
        <v>3254</v>
      </c>
      <c r="H150" s="294">
        <f>F150+G150</f>
        <v>3522</v>
      </c>
      <c r="I150" s="285">
        <v>0</v>
      </c>
      <c r="J150" s="561"/>
      <c r="K150" s="294">
        <f>I150+J150</f>
        <v>0</v>
      </c>
      <c r="L150" s="294">
        <f t="shared" si="50"/>
        <v>284</v>
      </c>
      <c r="M150" s="294">
        <f t="shared" si="50"/>
        <v>4282</v>
      </c>
      <c r="N150" s="294">
        <f>L150+M150</f>
        <v>4566</v>
      </c>
    </row>
    <row r="151" spans="1:23">
      <c r="A151" s="413">
        <v>3</v>
      </c>
      <c r="B151" s="293" t="s">
        <v>335</v>
      </c>
      <c r="C151" s="285">
        <v>0</v>
      </c>
      <c r="D151" s="561">
        <v>398</v>
      </c>
      <c r="E151" s="294">
        <f>C151+D151</f>
        <v>398</v>
      </c>
      <c r="F151" s="285">
        <v>0</v>
      </c>
      <c r="G151" s="561">
        <v>465</v>
      </c>
      <c r="H151" s="294">
        <f>F151+G151</f>
        <v>465</v>
      </c>
      <c r="I151" s="285">
        <v>0</v>
      </c>
      <c r="J151" s="561"/>
      <c r="K151" s="294">
        <f>I151+J151</f>
        <v>0</v>
      </c>
      <c r="L151" s="294">
        <f t="shared" si="50"/>
        <v>0</v>
      </c>
      <c r="M151" s="294">
        <f t="shared" si="50"/>
        <v>863</v>
      </c>
      <c r="N151" s="294">
        <f>L151+M151</f>
        <v>863</v>
      </c>
    </row>
    <row r="152" spans="1:23">
      <c r="A152" s="413">
        <v>4</v>
      </c>
      <c r="B152" s="293" t="s">
        <v>616</v>
      </c>
      <c r="C152" s="285">
        <v>0</v>
      </c>
      <c r="D152" s="561">
        <v>0</v>
      </c>
      <c r="E152" s="294">
        <f>C152+D152</f>
        <v>0</v>
      </c>
      <c r="F152" s="285">
        <v>0</v>
      </c>
      <c r="G152" s="561"/>
      <c r="H152" s="294">
        <f>F152+G152</f>
        <v>0</v>
      </c>
      <c r="I152" s="285">
        <v>0</v>
      </c>
      <c r="J152" s="561"/>
      <c r="K152" s="294">
        <f>I152+J152</f>
        <v>0</v>
      </c>
      <c r="L152" s="294">
        <f t="shared" si="50"/>
        <v>0</v>
      </c>
      <c r="M152" s="294">
        <f t="shared" si="50"/>
        <v>0</v>
      </c>
      <c r="N152" s="294">
        <f>L152+M152</f>
        <v>0</v>
      </c>
    </row>
    <row r="153" spans="1:23">
      <c r="A153" s="413"/>
      <c r="B153" s="413" t="s">
        <v>6</v>
      </c>
      <c r="C153" s="294">
        <f t="shared" ref="C153:N153" si="51">SUM(C149:C152)</f>
        <v>1726</v>
      </c>
      <c r="D153" s="294">
        <f t="shared" si="51"/>
        <v>2889</v>
      </c>
      <c r="E153" s="294">
        <f t="shared" si="51"/>
        <v>4615</v>
      </c>
      <c r="F153" s="294">
        <f t="shared" si="51"/>
        <v>816</v>
      </c>
      <c r="G153" s="294">
        <f t="shared" si="51"/>
        <v>6510</v>
      </c>
      <c r="H153" s="294">
        <f t="shared" si="51"/>
        <v>7326</v>
      </c>
      <c r="I153" s="294">
        <f t="shared" si="51"/>
        <v>57</v>
      </c>
      <c r="J153" s="294">
        <f t="shared" si="51"/>
        <v>168</v>
      </c>
      <c r="K153" s="294">
        <f t="shared" si="51"/>
        <v>225</v>
      </c>
      <c r="L153" s="294">
        <f t="shared" si="51"/>
        <v>2599</v>
      </c>
      <c r="M153" s="294">
        <f t="shared" si="51"/>
        <v>9567</v>
      </c>
      <c r="N153" s="294">
        <f t="shared" si="51"/>
        <v>12166</v>
      </c>
    </row>
    <row r="154" spans="1:23">
      <c r="A154" s="133" t="s">
        <v>325</v>
      </c>
      <c r="B154" s="155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 t="s">
        <v>73</v>
      </c>
      <c r="N154" s="134"/>
    </row>
    <row r="155" spans="1:23" ht="15.75">
      <c r="A155" s="1669" t="s">
        <v>326</v>
      </c>
      <c r="B155" s="1669"/>
      <c r="C155" s="1669"/>
      <c r="D155" s="1669"/>
      <c r="E155" s="1669"/>
      <c r="F155" s="1669"/>
      <c r="G155" s="1669"/>
      <c r="H155" s="1669"/>
      <c r="I155" s="1669"/>
      <c r="J155" s="1669"/>
      <c r="K155" s="1669"/>
      <c r="L155" s="1669"/>
      <c r="M155" s="1669"/>
      <c r="N155" s="1669"/>
    </row>
    <row r="156" spans="1:23">
      <c r="A156" s="1670" t="s">
        <v>327</v>
      </c>
      <c r="B156" s="1671" t="s">
        <v>328</v>
      </c>
      <c r="C156" s="1670" t="s">
        <v>329</v>
      </c>
      <c r="D156" s="1670"/>
      <c r="E156" s="1670"/>
      <c r="F156" s="1670"/>
      <c r="G156" s="1670"/>
      <c r="H156" s="1670"/>
      <c r="I156" s="1672" t="s">
        <v>330</v>
      </c>
      <c r="J156" s="1673"/>
      <c r="K156" s="1674"/>
      <c r="L156" s="1670" t="s">
        <v>6</v>
      </c>
      <c r="M156" s="1670"/>
      <c r="N156" s="1670"/>
    </row>
    <row r="157" spans="1:23">
      <c r="A157" s="1670"/>
      <c r="B157" s="1671"/>
      <c r="C157" s="1670" t="s">
        <v>331</v>
      </c>
      <c r="D157" s="1670"/>
      <c r="E157" s="1670"/>
      <c r="F157" s="1670" t="s">
        <v>151</v>
      </c>
      <c r="G157" s="1670"/>
      <c r="H157" s="1670"/>
      <c r="I157" s="1675"/>
      <c r="J157" s="1676"/>
      <c r="K157" s="1677"/>
      <c r="L157" s="1670"/>
      <c r="M157" s="1670"/>
      <c r="N157" s="1670"/>
    </row>
    <row r="158" spans="1:23">
      <c r="A158" s="1670"/>
      <c r="B158" s="1671"/>
      <c r="C158" s="291" t="s">
        <v>235</v>
      </c>
      <c r="D158" s="291" t="s">
        <v>234</v>
      </c>
      <c r="E158" s="291" t="s">
        <v>236</v>
      </c>
      <c r="F158" s="291" t="s">
        <v>235</v>
      </c>
      <c r="G158" s="291" t="s">
        <v>234</v>
      </c>
      <c r="H158" s="291" t="s">
        <v>236</v>
      </c>
      <c r="I158" s="291" t="s">
        <v>235</v>
      </c>
      <c r="J158" s="291" t="s">
        <v>234</v>
      </c>
      <c r="K158" s="291" t="s">
        <v>236</v>
      </c>
      <c r="L158" s="291" t="s">
        <v>235</v>
      </c>
      <c r="M158" s="291" t="s">
        <v>332</v>
      </c>
      <c r="N158" s="291" t="s">
        <v>236</v>
      </c>
    </row>
    <row r="159" spans="1:23">
      <c r="A159" s="413">
        <v>1</v>
      </c>
      <c r="B159" s="293" t="s">
        <v>333</v>
      </c>
      <c r="C159" s="177">
        <v>449</v>
      </c>
      <c r="D159" s="561">
        <v>4335</v>
      </c>
      <c r="E159" s="294">
        <f t="shared" ref="E159:E162" si="52">C159+D159</f>
        <v>4784</v>
      </c>
      <c r="F159" s="285">
        <v>272</v>
      </c>
      <c r="G159" s="561">
        <v>1424</v>
      </c>
      <c r="H159" s="294">
        <f t="shared" ref="H159:H162" si="53">F159+G159</f>
        <v>1696</v>
      </c>
      <c r="I159" s="285">
        <v>124</v>
      </c>
      <c r="J159" s="561">
        <v>137</v>
      </c>
      <c r="K159" s="294">
        <f t="shared" ref="K159:K162" si="54">I159+J159</f>
        <v>261</v>
      </c>
      <c r="L159" s="294">
        <f t="shared" ref="L159:M162" si="55">C159+F159+I159</f>
        <v>845</v>
      </c>
      <c r="M159" s="294">
        <f t="shared" si="55"/>
        <v>5896</v>
      </c>
      <c r="N159" s="294">
        <f>L159+M159</f>
        <v>6741</v>
      </c>
    </row>
    <row r="160" spans="1:23">
      <c r="A160" s="413">
        <v>2</v>
      </c>
      <c r="B160" s="293" t="s">
        <v>334</v>
      </c>
      <c r="C160" s="177">
        <v>508</v>
      </c>
      <c r="D160" s="561">
        <v>1314</v>
      </c>
      <c r="E160" s="294">
        <f t="shared" si="52"/>
        <v>1822</v>
      </c>
      <c r="F160" s="285">
        <v>1753</v>
      </c>
      <c r="G160" s="561">
        <v>2714</v>
      </c>
      <c r="H160" s="294">
        <f t="shared" si="53"/>
        <v>4467</v>
      </c>
      <c r="I160" s="285">
        <v>0</v>
      </c>
      <c r="J160" s="561">
        <v>0</v>
      </c>
      <c r="K160" s="294">
        <f t="shared" si="54"/>
        <v>0</v>
      </c>
      <c r="L160" s="294">
        <f t="shared" si="55"/>
        <v>2261</v>
      </c>
      <c r="M160" s="294">
        <f t="shared" si="55"/>
        <v>4028</v>
      </c>
      <c r="N160" s="294">
        <f>L160+M160</f>
        <v>6289</v>
      </c>
    </row>
    <row r="161" spans="1:14">
      <c r="A161" s="413">
        <v>3</v>
      </c>
      <c r="B161" s="293" t="s">
        <v>335</v>
      </c>
      <c r="C161" s="285">
        <v>0</v>
      </c>
      <c r="D161" s="561">
        <v>0</v>
      </c>
      <c r="E161" s="294">
        <f t="shared" si="52"/>
        <v>0</v>
      </c>
      <c r="F161" s="285">
        <v>0</v>
      </c>
      <c r="G161" s="561">
        <v>6</v>
      </c>
      <c r="H161" s="294">
        <f t="shared" si="53"/>
        <v>6</v>
      </c>
      <c r="I161" s="285">
        <v>0</v>
      </c>
      <c r="J161" s="561">
        <v>0</v>
      </c>
      <c r="K161" s="294">
        <f t="shared" si="54"/>
        <v>0</v>
      </c>
      <c r="L161" s="294">
        <f t="shared" si="55"/>
        <v>0</v>
      </c>
      <c r="M161" s="294">
        <f t="shared" si="55"/>
        <v>6</v>
      </c>
      <c r="N161" s="294">
        <f>L161+M161</f>
        <v>6</v>
      </c>
    </row>
    <row r="162" spans="1:14">
      <c r="A162" s="413">
        <v>4</v>
      </c>
      <c r="B162" s="293" t="s">
        <v>616</v>
      </c>
      <c r="C162" s="285"/>
      <c r="D162" s="561"/>
      <c r="E162" s="294">
        <f t="shared" si="52"/>
        <v>0</v>
      </c>
      <c r="F162" s="285"/>
      <c r="G162" s="561"/>
      <c r="H162" s="294">
        <f t="shared" si="53"/>
        <v>0</v>
      </c>
      <c r="I162" s="285"/>
      <c r="J162" s="561"/>
      <c r="K162" s="294">
        <f t="shared" si="54"/>
        <v>0</v>
      </c>
      <c r="L162" s="294">
        <f t="shared" si="55"/>
        <v>0</v>
      </c>
      <c r="M162" s="294">
        <f t="shared" si="55"/>
        <v>0</v>
      </c>
      <c r="N162" s="294">
        <f>L162+M162</f>
        <v>0</v>
      </c>
    </row>
    <row r="163" spans="1:14">
      <c r="A163" s="413"/>
      <c r="B163" s="413" t="s">
        <v>6</v>
      </c>
      <c r="C163" s="294">
        <f t="shared" ref="C163:N163" si="56">SUM(C159:C162)</f>
        <v>957</v>
      </c>
      <c r="D163" s="294">
        <f t="shared" si="56"/>
        <v>5649</v>
      </c>
      <c r="E163" s="294">
        <f t="shared" si="56"/>
        <v>6606</v>
      </c>
      <c r="F163" s="294">
        <f t="shared" si="56"/>
        <v>2025</v>
      </c>
      <c r="G163" s="294">
        <f t="shared" si="56"/>
        <v>4144</v>
      </c>
      <c r="H163" s="294">
        <f t="shared" si="56"/>
        <v>6169</v>
      </c>
      <c r="I163" s="294">
        <f t="shared" si="56"/>
        <v>124</v>
      </c>
      <c r="J163" s="294">
        <f t="shared" si="56"/>
        <v>137</v>
      </c>
      <c r="K163" s="294">
        <f t="shared" si="56"/>
        <v>261</v>
      </c>
      <c r="L163" s="294">
        <f t="shared" si="56"/>
        <v>3106</v>
      </c>
      <c r="M163" s="294">
        <f t="shared" si="56"/>
        <v>9930</v>
      </c>
      <c r="N163" s="294">
        <f t="shared" si="56"/>
        <v>13036</v>
      </c>
    </row>
    <row r="164" spans="1:14">
      <c r="A164" s="133" t="s">
        <v>325</v>
      </c>
      <c r="B164" s="155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 t="s">
        <v>75</v>
      </c>
      <c r="N164" s="134"/>
    </row>
    <row r="165" spans="1:14" ht="15.75">
      <c r="A165" s="1669" t="s">
        <v>326</v>
      </c>
      <c r="B165" s="1669"/>
      <c r="C165" s="1669"/>
      <c r="D165" s="1669"/>
      <c r="E165" s="1669"/>
      <c r="F165" s="1669"/>
      <c r="G165" s="1669"/>
      <c r="H165" s="1669"/>
      <c r="I165" s="1669"/>
      <c r="J165" s="1669"/>
      <c r="K165" s="1669"/>
      <c r="L165" s="1669"/>
      <c r="M165" s="1669"/>
      <c r="N165" s="1669"/>
    </row>
    <row r="166" spans="1:14">
      <c r="A166" s="1670" t="s">
        <v>327</v>
      </c>
      <c r="B166" s="1671" t="s">
        <v>328</v>
      </c>
      <c r="C166" s="1670" t="s">
        <v>329</v>
      </c>
      <c r="D166" s="1670"/>
      <c r="E166" s="1670"/>
      <c r="F166" s="1670"/>
      <c r="G166" s="1670"/>
      <c r="H166" s="1670"/>
      <c r="I166" s="1672" t="s">
        <v>330</v>
      </c>
      <c r="J166" s="1673"/>
      <c r="K166" s="1674"/>
      <c r="L166" s="1670" t="s">
        <v>6</v>
      </c>
      <c r="M166" s="1670"/>
      <c r="N166" s="1670"/>
    </row>
    <row r="167" spans="1:14">
      <c r="A167" s="1670"/>
      <c r="B167" s="1671"/>
      <c r="C167" s="1670" t="s">
        <v>331</v>
      </c>
      <c r="D167" s="1670"/>
      <c r="E167" s="1670"/>
      <c r="F167" s="1670" t="s">
        <v>151</v>
      </c>
      <c r="G167" s="1670"/>
      <c r="H167" s="1670"/>
      <c r="I167" s="1675"/>
      <c r="J167" s="1676"/>
      <c r="K167" s="1677"/>
      <c r="L167" s="1670"/>
      <c r="M167" s="1670"/>
      <c r="N167" s="1670"/>
    </row>
    <row r="168" spans="1:14">
      <c r="A168" s="1670"/>
      <c r="B168" s="1671"/>
      <c r="C168" s="291" t="s">
        <v>235</v>
      </c>
      <c r="D168" s="291" t="s">
        <v>234</v>
      </c>
      <c r="E168" s="291" t="s">
        <v>236</v>
      </c>
      <c r="F168" s="291" t="s">
        <v>235</v>
      </c>
      <c r="G168" s="291" t="s">
        <v>234</v>
      </c>
      <c r="H168" s="291" t="s">
        <v>236</v>
      </c>
      <c r="I168" s="291" t="s">
        <v>235</v>
      </c>
      <c r="J168" s="291" t="s">
        <v>234</v>
      </c>
      <c r="K168" s="291" t="s">
        <v>236</v>
      </c>
      <c r="L168" s="291" t="s">
        <v>235</v>
      </c>
      <c r="M168" s="291" t="s">
        <v>332</v>
      </c>
      <c r="N168" s="291" t="s">
        <v>236</v>
      </c>
    </row>
    <row r="169" spans="1:14">
      <c r="A169" s="413">
        <v>1</v>
      </c>
      <c r="B169" s="293" t="s">
        <v>333</v>
      </c>
      <c r="C169" s="177">
        <v>1076</v>
      </c>
      <c r="D169" s="561">
        <v>5722</v>
      </c>
      <c r="E169" s="294">
        <f>C169+D169</f>
        <v>6798</v>
      </c>
      <c r="F169" s="285">
        <v>737</v>
      </c>
      <c r="G169" s="561">
        <v>5507</v>
      </c>
      <c r="H169" s="294">
        <f>F169+G169</f>
        <v>6244</v>
      </c>
      <c r="I169" s="285">
        <v>3</v>
      </c>
      <c r="J169" s="561">
        <v>129</v>
      </c>
      <c r="K169" s="294">
        <f>I169+J169</f>
        <v>132</v>
      </c>
      <c r="L169" s="294">
        <f t="shared" ref="L169:M172" si="57">C169+F169+I169</f>
        <v>1816</v>
      </c>
      <c r="M169" s="294">
        <f t="shared" si="57"/>
        <v>11358</v>
      </c>
      <c r="N169" s="294">
        <f>L169+M169</f>
        <v>13174</v>
      </c>
    </row>
    <row r="170" spans="1:14">
      <c r="A170" s="413">
        <v>2</v>
      </c>
      <c r="B170" s="293" t="s">
        <v>334</v>
      </c>
      <c r="C170" s="177">
        <v>42</v>
      </c>
      <c r="D170" s="561">
        <v>3255</v>
      </c>
      <c r="E170" s="294">
        <f t="shared" ref="E170:E172" si="58">C170+D170</f>
        <v>3297</v>
      </c>
      <c r="F170" s="285">
        <v>313</v>
      </c>
      <c r="G170" s="561">
        <v>4129</v>
      </c>
      <c r="H170" s="294">
        <f t="shared" ref="H170:H172" si="59">F170+G170</f>
        <v>4442</v>
      </c>
      <c r="I170" s="285">
        <v>0</v>
      </c>
      <c r="J170" s="561"/>
      <c r="K170" s="294">
        <f t="shared" ref="K170:K172" si="60">I170+J170</f>
        <v>0</v>
      </c>
      <c r="L170" s="294">
        <f t="shared" si="57"/>
        <v>355</v>
      </c>
      <c r="M170" s="294">
        <f t="shared" si="57"/>
        <v>7384</v>
      </c>
      <c r="N170" s="294">
        <f>L170+M170</f>
        <v>7739</v>
      </c>
    </row>
    <row r="171" spans="1:14">
      <c r="A171" s="413">
        <v>3</v>
      </c>
      <c r="B171" s="293" t="s">
        <v>335</v>
      </c>
      <c r="C171" s="285">
        <v>15</v>
      </c>
      <c r="D171" s="561">
        <v>1116</v>
      </c>
      <c r="E171" s="294">
        <f t="shared" si="58"/>
        <v>1131</v>
      </c>
      <c r="F171" s="285">
        <v>27</v>
      </c>
      <c r="G171" s="561">
        <v>861</v>
      </c>
      <c r="H171" s="294">
        <f t="shared" si="59"/>
        <v>888</v>
      </c>
      <c r="I171" s="285">
        <v>0</v>
      </c>
      <c r="J171" s="561"/>
      <c r="K171" s="294">
        <f t="shared" si="60"/>
        <v>0</v>
      </c>
      <c r="L171" s="294">
        <f t="shared" si="57"/>
        <v>42</v>
      </c>
      <c r="M171" s="294">
        <f t="shared" si="57"/>
        <v>1977</v>
      </c>
      <c r="N171" s="294">
        <f>L171+M171</f>
        <v>2019</v>
      </c>
    </row>
    <row r="172" spans="1:14">
      <c r="A172" s="413">
        <v>4</v>
      </c>
      <c r="B172" s="293" t="s">
        <v>616</v>
      </c>
      <c r="C172" s="285"/>
      <c r="D172" s="561"/>
      <c r="E172" s="294">
        <f t="shared" si="58"/>
        <v>0</v>
      </c>
      <c r="F172" s="285"/>
      <c r="G172" s="561"/>
      <c r="H172" s="294">
        <f t="shared" si="59"/>
        <v>0</v>
      </c>
      <c r="I172" s="285"/>
      <c r="J172" s="561"/>
      <c r="K172" s="294">
        <f t="shared" si="60"/>
        <v>0</v>
      </c>
      <c r="L172" s="294">
        <f t="shared" si="57"/>
        <v>0</v>
      </c>
      <c r="M172" s="294">
        <f t="shared" si="57"/>
        <v>0</v>
      </c>
      <c r="N172" s="294">
        <f>L172+M172</f>
        <v>0</v>
      </c>
    </row>
    <row r="173" spans="1:14">
      <c r="A173" s="413"/>
      <c r="B173" s="413" t="s">
        <v>6</v>
      </c>
      <c r="C173" s="294">
        <f t="shared" ref="C173:N173" si="61">SUM(C169:C172)</f>
        <v>1133</v>
      </c>
      <c r="D173" s="294">
        <f t="shared" si="61"/>
        <v>10093</v>
      </c>
      <c r="E173" s="294">
        <f t="shared" si="61"/>
        <v>11226</v>
      </c>
      <c r="F173" s="294">
        <f t="shared" si="61"/>
        <v>1077</v>
      </c>
      <c r="G173" s="294">
        <f t="shared" si="61"/>
        <v>10497</v>
      </c>
      <c r="H173" s="294">
        <f t="shared" si="61"/>
        <v>11574</v>
      </c>
      <c r="I173" s="294">
        <f t="shared" si="61"/>
        <v>3</v>
      </c>
      <c r="J173" s="294">
        <f t="shared" si="61"/>
        <v>129</v>
      </c>
      <c r="K173" s="294">
        <f t="shared" si="61"/>
        <v>132</v>
      </c>
      <c r="L173" s="294">
        <f t="shared" si="61"/>
        <v>2213</v>
      </c>
      <c r="M173" s="294">
        <f t="shared" si="61"/>
        <v>20719</v>
      </c>
      <c r="N173" s="294">
        <f t="shared" si="61"/>
        <v>22932</v>
      </c>
    </row>
    <row r="174" spans="1:14">
      <c r="A174" s="133" t="s">
        <v>325</v>
      </c>
      <c r="B174" s="155"/>
      <c r="C174" s="455"/>
      <c r="D174" s="455"/>
      <c r="E174" s="455"/>
      <c r="F174" s="455"/>
      <c r="G174" s="455"/>
      <c r="H174" s="455"/>
      <c r="I174" s="455"/>
      <c r="J174" s="455"/>
      <c r="K174" s="134"/>
      <c r="L174" s="134"/>
      <c r="M174" s="134" t="s">
        <v>161</v>
      </c>
      <c r="N174" s="134"/>
    </row>
    <row r="175" spans="1:14" ht="15.75">
      <c r="A175" s="1669" t="s">
        <v>326</v>
      </c>
      <c r="B175" s="1669"/>
      <c r="C175" s="1669"/>
      <c r="D175" s="1669"/>
      <c r="E175" s="1669"/>
      <c r="F175" s="1669"/>
      <c r="G175" s="1669"/>
      <c r="H175" s="1669"/>
      <c r="I175" s="1669"/>
      <c r="J175" s="1669"/>
      <c r="K175" s="1669"/>
      <c r="L175" s="1669"/>
      <c r="M175" s="1669"/>
      <c r="N175" s="1669"/>
    </row>
    <row r="176" spans="1:14">
      <c r="A176" s="1670" t="s">
        <v>327</v>
      </c>
      <c r="B176" s="1671" t="s">
        <v>328</v>
      </c>
      <c r="C176" s="1670" t="s">
        <v>329</v>
      </c>
      <c r="D176" s="1670"/>
      <c r="E176" s="1670"/>
      <c r="F176" s="1670"/>
      <c r="G176" s="1670"/>
      <c r="H176" s="1670"/>
      <c r="I176" s="1672" t="s">
        <v>330</v>
      </c>
      <c r="J176" s="1673"/>
      <c r="K176" s="1674"/>
      <c r="L176" s="1670" t="s">
        <v>6</v>
      </c>
      <c r="M176" s="1670"/>
      <c r="N176" s="1670"/>
    </row>
    <row r="177" spans="1:14">
      <c r="A177" s="1670"/>
      <c r="B177" s="1671"/>
      <c r="C177" s="1670" t="s">
        <v>331</v>
      </c>
      <c r="D177" s="1670"/>
      <c r="E177" s="1670"/>
      <c r="F177" s="1670" t="s">
        <v>151</v>
      </c>
      <c r="G177" s="1670"/>
      <c r="H177" s="1670"/>
      <c r="I177" s="1675"/>
      <c r="J177" s="1676"/>
      <c r="K177" s="1677"/>
      <c r="L177" s="1670"/>
      <c r="M177" s="1670"/>
      <c r="N177" s="1670"/>
    </row>
    <row r="178" spans="1:14">
      <c r="A178" s="1670"/>
      <c r="B178" s="1671"/>
      <c r="C178" s="291" t="s">
        <v>235</v>
      </c>
      <c r="D178" s="291" t="s">
        <v>234</v>
      </c>
      <c r="E178" s="291" t="s">
        <v>236</v>
      </c>
      <c r="F178" s="291" t="s">
        <v>235</v>
      </c>
      <c r="G178" s="291" t="s">
        <v>234</v>
      </c>
      <c r="H178" s="291" t="s">
        <v>236</v>
      </c>
      <c r="I178" s="291" t="s">
        <v>235</v>
      </c>
      <c r="J178" s="291" t="s">
        <v>234</v>
      </c>
      <c r="K178" s="291" t="s">
        <v>236</v>
      </c>
      <c r="L178" s="291" t="s">
        <v>235</v>
      </c>
      <c r="M178" s="291" t="s">
        <v>332</v>
      </c>
      <c r="N178" s="291" t="s">
        <v>236</v>
      </c>
    </row>
    <row r="179" spans="1:14">
      <c r="A179" s="413">
        <v>1</v>
      </c>
      <c r="B179" s="293" t="s">
        <v>333</v>
      </c>
      <c r="C179" s="177">
        <v>261</v>
      </c>
      <c r="D179" s="561">
        <v>2354</v>
      </c>
      <c r="E179" s="294">
        <f>C179+D179</f>
        <v>2615</v>
      </c>
      <c r="F179" s="285">
        <v>598</v>
      </c>
      <c r="G179" s="561">
        <v>2631</v>
      </c>
      <c r="H179" s="294">
        <f>F179+G179</f>
        <v>3229</v>
      </c>
      <c r="I179" s="285">
        <v>7</v>
      </c>
      <c r="J179" s="561">
        <v>46</v>
      </c>
      <c r="K179" s="294">
        <f>I179+J179</f>
        <v>53</v>
      </c>
      <c r="L179" s="294">
        <f t="shared" ref="L179:M182" si="62">C179+F179+I179</f>
        <v>866</v>
      </c>
      <c r="M179" s="294">
        <f t="shared" si="62"/>
        <v>5031</v>
      </c>
      <c r="N179" s="294">
        <f>L179+M179</f>
        <v>5897</v>
      </c>
    </row>
    <row r="180" spans="1:14">
      <c r="A180" s="413">
        <v>2</v>
      </c>
      <c r="B180" s="293" t="s">
        <v>334</v>
      </c>
      <c r="C180" s="177">
        <v>47</v>
      </c>
      <c r="D180" s="561">
        <v>560</v>
      </c>
      <c r="E180" s="294">
        <f>C180+D180</f>
        <v>607</v>
      </c>
      <c r="F180" s="285">
        <v>368</v>
      </c>
      <c r="G180" s="561">
        <v>2590</v>
      </c>
      <c r="H180" s="294">
        <f>F180+G180</f>
        <v>2958</v>
      </c>
      <c r="I180" s="285"/>
      <c r="J180" s="561"/>
      <c r="K180" s="294">
        <f t="shared" ref="K180:K182" si="63">I180+J180</f>
        <v>0</v>
      </c>
      <c r="L180" s="294">
        <f t="shared" si="62"/>
        <v>415</v>
      </c>
      <c r="M180" s="294">
        <f t="shared" si="62"/>
        <v>3150</v>
      </c>
      <c r="N180" s="294">
        <f>L180+M180</f>
        <v>3565</v>
      </c>
    </row>
    <row r="181" spans="1:14">
      <c r="A181" s="413">
        <v>3</v>
      </c>
      <c r="B181" s="293" t="s">
        <v>335</v>
      </c>
      <c r="C181" s="285"/>
      <c r="D181" s="561"/>
      <c r="E181" s="294">
        <f>C181+D181</f>
        <v>0</v>
      </c>
      <c r="F181" s="285"/>
      <c r="G181" s="561"/>
      <c r="H181" s="294">
        <f>F181+G181</f>
        <v>0</v>
      </c>
      <c r="I181" s="285"/>
      <c r="J181" s="561"/>
      <c r="K181" s="294">
        <f t="shared" si="63"/>
        <v>0</v>
      </c>
      <c r="L181" s="294">
        <f t="shared" si="62"/>
        <v>0</v>
      </c>
      <c r="M181" s="294">
        <f t="shared" si="62"/>
        <v>0</v>
      </c>
      <c r="N181" s="294">
        <f>L181+M181</f>
        <v>0</v>
      </c>
    </row>
    <row r="182" spans="1:14">
      <c r="A182" s="413">
        <v>4</v>
      </c>
      <c r="B182" s="293" t="s">
        <v>616</v>
      </c>
      <c r="C182" s="285"/>
      <c r="D182" s="561"/>
      <c r="E182" s="294">
        <f>C182+D182</f>
        <v>0</v>
      </c>
      <c r="F182" s="285"/>
      <c r="G182" s="561"/>
      <c r="H182" s="294">
        <f>F182+G182</f>
        <v>0</v>
      </c>
      <c r="I182" s="285"/>
      <c r="J182" s="561"/>
      <c r="K182" s="294">
        <f t="shared" si="63"/>
        <v>0</v>
      </c>
      <c r="L182" s="294">
        <f t="shared" si="62"/>
        <v>0</v>
      </c>
      <c r="M182" s="294">
        <f t="shared" si="62"/>
        <v>0</v>
      </c>
      <c r="N182" s="294">
        <f>L182+M182</f>
        <v>0</v>
      </c>
    </row>
    <row r="183" spans="1:14">
      <c r="A183" s="413"/>
      <c r="B183" s="413" t="s">
        <v>6</v>
      </c>
      <c r="C183" s="294">
        <f t="shared" ref="C183:N183" si="64">SUM(C179:C182)</f>
        <v>308</v>
      </c>
      <c r="D183" s="294">
        <f t="shared" si="64"/>
        <v>2914</v>
      </c>
      <c r="E183" s="294">
        <f t="shared" si="64"/>
        <v>3222</v>
      </c>
      <c r="F183" s="294">
        <f t="shared" si="64"/>
        <v>966</v>
      </c>
      <c r="G183" s="294">
        <f t="shared" si="64"/>
        <v>5221</v>
      </c>
      <c r="H183" s="294">
        <f t="shared" si="64"/>
        <v>6187</v>
      </c>
      <c r="I183" s="294">
        <f t="shared" si="64"/>
        <v>7</v>
      </c>
      <c r="J183" s="294">
        <f t="shared" si="64"/>
        <v>46</v>
      </c>
      <c r="K183" s="294">
        <f t="shared" si="64"/>
        <v>53</v>
      </c>
      <c r="L183" s="294">
        <f t="shared" si="64"/>
        <v>1281</v>
      </c>
      <c r="M183" s="850">
        <f t="shared" si="64"/>
        <v>8181</v>
      </c>
      <c r="N183" s="294">
        <f t="shared" si="64"/>
        <v>9462</v>
      </c>
    </row>
    <row r="184" spans="1:14">
      <c r="A184" s="133" t="s">
        <v>325</v>
      </c>
      <c r="B184" s="155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 t="s">
        <v>86</v>
      </c>
      <c r="N184" s="134"/>
    </row>
    <row r="185" spans="1:14" ht="15.75">
      <c r="A185" s="1669" t="s">
        <v>326</v>
      </c>
      <c r="B185" s="1669"/>
      <c r="C185" s="1669"/>
      <c r="D185" s="1669"/>
      <c r="E185" s="1669"/>
      <c r="F185" s="1669"/>
      <c r="G185" s="1669"/>
      <c r="H185" s="1669"/>
      <c r="I185" s="1669"/>
      <c r="J185" s="1669"/>
      <c r="K185" s="1669"/>
      <c r="L185" s="1669"/>
      <c r="M185" s="1669"/>
      <c r="N185" s="1669"/>
    </row>
    <row r="186" spans="1:14">
      <c r="A186" s="1670" t="s">
        <v>327</v>
      </c>
      <c r="B186" s="1671" t="s">
        <v>328</v>
      </c>
      <c r="C186" s="1670" t="s">
        <v>329</v>
      </c>
      <c r="D186" s="1670"/>
      <c r="E186" s="1670"/>
      <c r="F186" s="1670"/>
      <c r="G186" s="1670"/>
      <c r="H186" s="1670"/>
      <c r="I186" s="1672" t="s">
        <v>330</v>
      </c>
      <c r="J186" s="1673"/>
      <c r="K186" s="1674"/>
      <c r="L186" s="1670" t="s">
        <v>6</v>
      </c>
      <c r="M186" s="1670"/>
      <c r="N186" s="1670"/>
    </row>
    <row r="187" spans="1:14">
      <c r="A187" s="1670"/>
      <c r="B187" s="1671"/>
      <c r="C187" s="1670" t="s">
        <v>331</v>
      </c>
      <c r="D187" s="1670"/>
      <c r="E187" s="1670"/>
      <c r="F187" s="1670" t="s">
        <v>151</v>
      </c>
      <c r="G187" s="1670"/>
      <c r="H187" s="1670"/>
      <c r="I187" s="1675"/>
      <c r="J187" s="1676"/>
      <c r="K187" s="1677"/>
      <c r="L187" s="1670"/>
      <c r="M187" s="1670"/>
      <c r="N187" s="1670"/>
    </row>
    <row r="188" spans="1:14">
      <c r="A188" s="1670"/>
      <c r="B188" s="1671"/>
      <c r="C188" s="291" t="s">
        <v>235</v>
      </c>
      <c r="D188" s="291" t="s">
        <v>234</v>
      </c>
      <c r="E188" s="291" t="s">
        <v>236</v>
      </c>
      <c r="F188" s="291" t="s">
        <v>235</v>
      </c>
      <c r="G188" s="291" t="s">
        <v>234</v>
      </c>
      <c r="H188" s="291" t="s">
        <v>236</v>
      </c>
      <c r="I188" s="291" t="s">
        <v>235</v>
      </c>
      <c r="J188" s="291" t="s">
        <v>234</v>
      </c>
      <c r="K188" s="291" t="s">
        <v>236</v>
      </c>
      <c r="L188" s="291" t="s">
        <v>235</v>
      </c>
      <c r="M188" s="291" t="s">
        <v>332</v>
      </c>
      <c r="N188" s="291" t="s">
        <v>236</v>
      </c>
    </row>
    <row r="189" spans="1:14">
      <c r="A189" s="413">
        <v>1</v>
      </c>
      <c r="B189" s="293" t="s">
        <v>333</v>
      </c>
      <c r="C189" s="177">
        <v>955</v>
      </c>
      <c r="D189" s="561">
        <v>5185</v>
      </c>
      <c r="E189" s="294">
        <f>C189+D189</f>
        <v>6140</v>
      </c>
      <c r="F189" s="285">
        <v>503</v>
      </c>
      <c r="G189" s="561">
        <v>3328</v>
      </c>
      <c r="H189" s="294">
        <f>F189+G189</f>
        <v>3831</v>
      </c>
      <c r="I189" s="285">
        <v>20</v>
      </c>
      <c r="J189" s="561">
        <v>634</v>
      </c>
      <c r="K189" s="294">
        <f>I189+J189</f>
        <v>654</v>
      </c>
      <c r="L189" s="294">
        <f t="shared" ref="L189:M192" si="65">C189+F189+I189</f>
        <v>1478</v>
      </c>
      <c r="M189" s="294">
        <f t="shared" si="65"/>
        <v>9147</v>
      </c>
      <c r="N189" s="294">
        <f>L189+M189</f>
        <v>10625</v>
      </c>
    </row>
    <row r="190" spans="1:14">
      <c r="A190" s="413">
        <v>2</v>
      </c>
      <c r="B190" s="293" t="s">
        <v>334</v>
      </c>
      <c r="C190" s="177"/>
      <c r="D190" s="561">
        <v>4347</v>
      </c>
      <c r="E190" s="294">
        <f>C190+D190</f>
        <v>4347</v>
      </c>
      <c r="F190" s="285">
        <v>20</v>
      </c>
      <c r="G190" s="561">
        <v>2579</v>
      </c>
      <c r="H190" s="294">
        <f>F190+G190</f>
        <v>2599</v>
      </c>
      <c r="I190" s="285"/>
      <c r="J190" s="561"/>
      <c r="K190" s="294">
        <f t="shared" ref="K190:K192" si="66">I190+J190</f>
        <v>0</v>
      </c>
      <c r="L190" s="294">
        <f t="shared" si="65"/>
        <v>20</v>
      </c>
      <c r="M190" s="294">
        <f t="shared" si="65"/>
        <v>6926</v>
      </c>
      <c r="N190" s="294">
        <f>L190+M190</f>
        <v>6946</v>
      </c>
    </row>
    <row r="191" spans="1:14">
      <c r="A191" s="413">
        <v>3</v>
      </c>
      <c r="B191" s="293" t="s">
        <v>335</v>
      </c>
      <c r="C191" s="285"/>
      <c r="D191" s="561">
        <v>1559</v>
      </c>
      <c r="E191" s="294">
        <f>C191+D191</f>
        <v>1559</v>
      </c>
      <c r="F191" s="285"/>
      <c r="G191" s="561">
        <v>685</v>
      </c>
      <c r="H191" s="294">
        <f>F191+G191</f>
        <v>685</v>
      </c>
      <c r="I191" s="285"/>
      <c r="J191" s="561"/>
      <c r="K191" s="294">
        <f t="shared" si="66"/>
        <v>0</v>
      </c>
      <c r="L191" s="294">
        <f t="shared" si="65"/>
        <v>0</v>
      </c>
      <c r="M191" s="294">
        <f t="shared" si="65"/>
        <v>2244</v>
      </c>
      <c r="N191" s="294">
        <f>L191+M191</f>
        <v>2244</v>
      </c>
    </row>
    <row r="192" spans="1:14">
      <c r="A192" s="413">
        <v>4</v>
      </c>
      <c r="B192" s="293" t="s">
        <v>616</v>
      </c>
      <c r="C192" s="285"/>
      <c r="D192" s="561"/>
      <c r="E192" s="294">
        <f>C192+D192</f>
        <v>0</v>
      </c>
      <c r="F192" s="285"/>
      <c r="G192" s="561"/>
      <c r="H192" s="294">
        <f>F192+G192</f>
        <v>0</v>
      </c>
      <c r="I192" s="285"/>
      <c r="J192" s="561"/>
      <c r="K192" s="294">
        <f t="shared" si="66"/>
        <v>0</v>
      </c>
      <c r="L192" s="294">
        <f t="shared" si="65"/>
        <v>0</v>
      </c>
      <c r="M192" s="294">
        <f t="shared" si="65"/>
        <v>0</v>
      </c>
      <c r="N192" s="294">
        <f>L192+M192</f>
        <v>0</v>
      </c>
    </row>
    <row r="193" spans="1:14">
      <c r="A193" s="413"/>
      <c r="B193" s="413" t="s">
        <v>6</v>
      </c>
      <c r="C193" s="294">
        <f t="shared" ref="C193:N193" si="67">SUM(C189:C192)</f>
        <v>955</v>
      </c>
      <c r="D193" s="294">
        <f t="shared" si="67"/>
        <v>11091</v>
      </c>
      <c r="E193" s="294">
        <f t="shared" si="67"/>
        <v>12046</v>
      </c>
      <c r="F193" s="294">
        <f t="shared" si="67"/>
        <v>523</v>
      </c>
      <c r="G193" s="294">
        <f t="shared" si="67"/>
        <v>6592</v>
      </c>
      <c r="H193" s="294">
        <f t="shared" si="67"/>
        <v>7115</v>
      </c>
      <c r="I193" s="294">
        <f t="shared" si="67"/>
        <v>20</v>
      </c>
      <c r="J193" s="294">
        <f t="shared" si="67"/>
        <v>634</v>
      </c>
      <c r="K193" s="294">
        <f t="shared" si="67"/>
        <v>654</v>
      </c>
      <c r="L193" s="294">
        <f t="shared" si="67"/>
        <v>1498</v>
      </c>
      <c r="M193" s="294">
        <f t="shared" si="67"/>
        <v>18317</v>
      </c>
      <c r="N193" s="294">
        <f t="shared" si="67"/>
        <v>19815</v>
      </c>
    </row>
    <row r="194" spans="1:14">
      <c r="A194" s="133" t="s">
        <v>325</v>
      </c>
      <c r="B194" s="155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 t="s">
        <v>143</v>
      </c>
      <c r="N194" s="134"/>
    </row>
    <row r="195" spans="1:14" ht="15.75">
      <c r="A195" s="1669" t="s">
        <v>326</v>
      </c>
      <c r="B195" s="1669"/>
      <c r="C195" s="1669"/>
      <c r="D195" s="1669"/>
      <c r="E195" s="1669"/>
      <c r="F195" s="1669"/>
      <c r="G195" s="1669"/>
      <c r="H195" s="1669"/>
      <c r="I195" s="1669"/>
      <c r="J195" s="1669"/>
      <c r="K195" s="1669"/>
      <c r="L195" s="1669"/>
      <c r="M195" s="1669"/>
      <c r="N195" s="1669"/>
    </row>
    <row r="196" spans="1:14">
      <c r="A196" s="1670" t="s">
        <v>327</v>
      </c>
      <c r="B196" s="1671" t="s">
        <v>328</v>
      </c>
      <c r="C196" s="1670" t="s">
        <v>329</v>
      </c>
      <c r="D196" s="1670"/>
      <c r="E196" s="1670"/>
      <c r="F196" s="1670"/>
      <c r="G196" s="1670"/>
      <c r="H196" s="1670"/>
      <c r="I196" s="1672" t="s">
        <v>330</v>
      </c>
      <c r="J196" s="1673"/>
      <c r="K196" s="1674"/>
      <c r="L196" s="1670" t="s">
        <v>6</v>
      </c>
      <c r="M196" s="1670"/>
      <c r="N196" s="1670"/>
    </row>
    <row r="197" spans="1:14">
      <c r="A197" s="1670"/>
      <c r="B197" s="1671"/>
      <c r="C197" s="1670" t="s">
        <v>331</v>
      </c>
      <c r="D197" s="1670"/>
      <c r="E197" s="1670"/>
      <c r="F197" s="1670" t="s">
        <v>151</v>
      </c>
      <c r="G197" s="1670"/>
      <c r="H197" s="1670"/>
      <c r="I197" s="1675"/>
      <c r="J197" s="1676"/>
      <c r="K197" s="1677"/>
      <c r="L197" s="1670"/>
      <c r="M197" s="1670"/>
      <c r="N197" s="1670"/>
    </row>
    <row r="198" spans="1:14">
      <c r="A198" s="1670"/>
      <c r="B198" s="1671"/>
      <c r="C198" s="291" t="s">
        <v>235</v>
      </c>
      <c r="D198" s="291" t="s">
        <v>234</v>
      </c>
      <c r="E198" s="291" t="s">
        <v>236</v>
      </c>
      <c r="F198" s="291" t="s">
        <v>235</v>
      </c>
      <c r="G198" s="291" t="s">
        <v>234</v>
      </c>
      <c r="H198" s="291" t="s">
        <v>236</v>
      </c>
      <c r="I198" s="291" t="s">
        <v>235</v>
      </c>
      <c r="J198" s="291" t="s">
        <v>234</v>
      </c>
      <c r="K198" s="291" t="s">
        <v>236</v>
      </c>
      <c r="L198" s="291" t="s">
        <v>235</v>
      </c>
      <c r="M198" s="291" t="s">
        <v>332</v>
      </c>
      <c r="N198" s="291" t="s">
        <v>236</v>
      </c>
    </row>
    <row r="199" spans="1:14">
      <c r="A199" s="413">
        <v>1</v>
      </c>
      <c r="B199" s="293" t="s">
        <v>333</v>
      </c>
      <c r="C199" s="177">
        <v>264</v>
      </c>
      <c r="D199" s="561">
        <v>6218</v>
      </c>
      <c r="E199" s="294">
        <f>C199+D199</f>
        <v>6482</v>
      </c>
      <c r="F199" s="285">
        <v>83</v>
      </c>
      <c r="G199" s="561">
        <v>2267</v>
      </c>
      <c r="H199" s="294">
        <f>F199+G199</f>
        <v>2350</v>
      </c>
      <c r="I199" s="285">
        <v>116</v>
      </c>
      <c r="J199" s="561">
        <v>172</v>
      </c>
      <c r="K199" s="294">
        <f>I199+J199</f>
        <v>288</v>
      </c>
      <c r="L199" s="294">
        <f t="shared" ref="L199:M202" si="68">C199+F199+I199</f>
        <v>463</v>
      </c>
      <c r="M199" s="294">
        <f t="shared" si="68"/>
        <v>8657</v>
      </c>
      <c r="N199" s="294">
        <f>L199+M199</f>
        <v>9120</v>
      </c>
    </row>
    <row r="200" spans="1:14">
      <c r="A200" s="413">
        <v>2</v>
      </c>
      <c r="B200" s="293" t="s">
        <v>334</v>
      </c>
      <c r="C200" s="177">
        <v>0</v>
      </c>
      <c r="D200" s="561">
        <v>3046</v>
      </c>
      <c r="E200" s="294">
        <f t="shared" ref="E200:E202" si="69">C200+D200</f>
        <v>3046</v>
      </c>
      <c r="F200" s="285">
        <v>104</v>
      </c>
      <c r="G200" s="561">
        <v>3813</v>
      </c>
      <c r="H200" s="294">
        <f t="shared" ref="H200:H202" si="70">F200+G200</f>
        <v>3917</v>
      </c>
      <c r="I200" s="285">
        <v>0</v>
      </c>
      <c r="J200" s="1313"/>
      <c r="K200" s="294">
        <f t="shared" ref="K200:K202" si="71">I200+J200</f>
        <v>0</v>
      </c>
      <c r="L200" s="294">
        <f t="shared" si="68"/>
        <v>104</v>
      </c>
      <c r="M200" s="294">
        <f t="shared" si="68"/>
        <v>6859</v>
      </c>
      <c r="N200" s="294">
        <f>L200+M200</f>
        <v>6963</v>
      </c>
    </row>
    <row r="201" spans="1:14">
      <c r="A201" s="413">
        <v>3</v>
      </c>
      <c r="B201" s="293" t="s">
        <v>335</v>
      </c>
      <c r="C201" s="285">
        <v>0</v>
      </c>
      <c r="D201" s="561">
        <v>39</v>
      </c>
      <c r="E201" s="294">
        <f t="shared" si="69"/>
        <v>39</v>
      </c>
      <c r="F201" s="285">
        <v>0</v>
      </c>
      <c r="G201" s="561">
        <v>29</v>
      </c>
      <c r="H201" s="294">
        <f t="shared" si="70"/>
        <v>29</v>
      </c>
      <c r="I201" s="285">
        <v>0</v>
      </c>
      <c r="J201" s="561">
        <v>0</v>
      </c>
      <c r="K201" s="294">
        <f t="shared" si="71"/>
        <v>0</v>
      </c>
      <c r="L201" s="294">
        <f t="shared" si="68"/>
        <v>0</v>
      </c>
      <c r="M201" s="294">
        <f t="shared" si="68"/>
        <v>68</v>
      </c>
      <c r="N201" s="294">
        <f>L201+M201</f>
        <v>68</v>
      </c>
    </row>
    <row r="202" spans="1:14">
      <c r="A202" s="413">
        <v>4</v>
      </c>
      <c r="B202" s="293" t="s">
        <v>616</v>
      </c>
      <c r="C202" s="285">
        <v>0</v>
      </c>
      <c r="D202" s="561">
        <v>0</v>
      </c>
      <c r="E202" s="294">
        <f t="shared" si="69"/>
        <v>0</v>
      </c>
      <c r="F202" s="285">
        <v>0</v>
      </c>
      <c r="G202" s="561">
        <v>0</v>
      </c>
      <c r="H202" s="294">
        <f t="shared" si="70"/>
        <v>0</v>
      </c>
      <c r="I202" s="285">
        <v>0</v>
      </c>
      <c r="J202" s="561">
        <v>0</v>
      </c>
      <c r="K202" s="294">
        <f t="shared" si="71"/>
        <v>0</v>
      </c>
      <c r="L202" s="294">
        <f t="shared" si="68"/>
        <v>0</v>
      </c>
      <c r="M202" s="294">
        <f t="shared" si="68"/>
        <v>0</v>
      </c>
      <c r="N202" s="294">
        <f>L202+M202</f>
        <v>0</v>
      </c>
    </row>
    <row r="203" spans="1:14">
      <c r="A203" s="413"/>
      <c r="B203" s="413" t="s">
        <v>6</v>
      </c>
      <c r="C203" s="294">
        <f t="shared" ref="C203:N203" si="72">SUM(C199:C202)</f>
        <v>264</v>
      </c>
      <c r="D203" s="294">
        <f t="shared" si="72"/>
        <v>9303</v>
      </c>
      <c r="E203" s="294">
        <f t="shared" si="72"/>
        <v>9567</v>
      </c>
      <c r="F203" s="294">
        <f t="shared" si="72"/>
        <v>187</v>
      </c>
      <c r="G203" s="294">
        <f t="shared" si="72"/>
        <v>6109</v>
      </c>
      <c r="H203" s="294">
        <f t="shared" si="72"/>
        <v>6296</v>
      </c>
      <c r="I203" s="294">
        <f t="shared" si="72"/>
        <v>116</v>
      </c>
      <c r="J203" s="294">
        <f t="shared" si="72"/>
        <v>172</v>
      </c>
      <c r="K203" s="294">
        <f t="shared" si="72"/>
        <v>288</v>
      </c>
      <c r="L203" s="850">
        <f t="shared" si="72"/>
        <v>567</v>
      </c>
      <c r="M203" s="850">
        <f t="shared" si="72"/>
        <v>15584</v>
      </c>
      <c r="N203" s="294">
        <f t="shared" si="72"/>
        <v>16151</v>
      </c>
    </row>
    <row r="204" spans="1:14">
      <c r="A204" s="133" t="s">
        <v>325</v>
      </c>
      <c r="B204" s="155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 t="s">
        <v>191</v>
      </c>
      <c r="N204" s="134"/>
    </row>
    <row r="205" spans="1:14" ht="15.75">
      <c r="A205" s="1669" t="s">
        <v>326</v>
      </c>
      <c r="B205" s="1669"/>
      <c r="C205" s="1669"/>
      <c r="D205" s="1669"/>
      <c r="E205" s="1669"/>
      <c r="F205" s="1669"/>
      <c r="G205" s="1669"/>
      <c r="H205" s="1669"/>
      <c r="I205" s="1669"/>
      <c r="J205" s="1669"/>
      <c r="K205" s="1669"/>
      <c r="L205" s="1669"/>
      <c r="M205" s="1669"/>
      <c r="N205" s="1669"/>
    </row>
    <row r="206" spans="1:14">
      <c r="A206" s="1670" t="s">
        <v>327</v>
      </c>
      <c r="B206" s="1671" t="s">
        <v>328</v>
      </c>
      <c r="C206" s="1670" t="s">
        <v>329</v>
      </c>
      <c r="D206" s="1670"/>
      <c r="E206" s="1670"/>
      <c r="F206" s="1670"/>
      <c r="G206" s="1670"/>
      <c r="H206" s="1670"/>
      <c r="I206" s="1672" t="s">
        <v>330</v>
      </c>
      <c r="J206" s="1673"/>
      <c r="K206" s="1674"/>
      <c r="L206" s="1670" t="s">
        <v>6</v>
      </c>
      <c r="M206" s="1670"/>
      <c r="N206" s="1670"/>
    </row>
    <row r="207" spans="1:14">
      <c r="A207" s="1670"/>
      <c r="B207" s="1671"/>
      <c r="C207" s="1670" t="s">
        <v>331</v>
      </c>
      <c r="D207" s="1670"/>
      <c r="E207" s="1670"/>
      <c r="F207" s="1670" t="s">
        <v>151</v>
      </c>
      <c r="G207" s="1670"/>
      <c r="H207" s="1670"/>
      <c r="I207" s="1675"/>
      <c r="J207" s="1676"/>
      <c r="K207" s="1677"/>
      <c r="L207" s="1670"/>
      <c r="M207" s="1670"/>
      <c r="N207" s="1670"/>
    </row>
    <row r="208" spans="1:14">
      <c r="A208" s="1670"/>
      <c r="B208" s="1671"/>
      <c r="C208" s="291" t="s">
        <v>235</v>
      </c>
      <c r="D208" s="291" t="s">
        <v>234</v>
      </c>
      <c r="E208" s="291" t="s">
        <v>236</v>
      </c>
      <c r="F208" s="291" t="s">
        <v>235</v>
      </c>
      <c r="G208" s="291" t="s">
        <v>234</v>
      </c>
      <c r="H208" s="291" t="s">
        <v>236</v>
      </c>
      <c r="I208" s="291" t="s">
        <v>235</v>
      </c>
      <c r="J208" s="291" t="s">
        <v>234</v>
      </c>
      <c r="K208" s="291" t="s">
        <v>236</v>
      </c>
      <c r="L208" s="291" t="s">
        <v>235</v>
      </c>
      <c r="M208" s="291" t="s">
        <v>332</v>
      </c>
      <c r="N208" s="291" t="s">
        <v>236</v>
      </c>
    </row>
    <row r="209" spans="1:14">
      <c r="A209" s="413">
        <v>1</v>
      </c>
      <c r="B209" s="293" t="s">
        <v>333</v>
      </c>
      <c r="C209" s="1303">
        <v>466</v>
      </c>
      <c r="D209" s="1306">
        <v>1419</v>
      </c>
      <c r="E209" s="294">
        <f>C209+D209</f>
        <v>1885</v>
      </c>
      <c r="F209" s="1305">
        <v>352</v>
      </c>
      <c r="G209" s="1304">
        <v>992</v>
      </c>
      <c r="H209" s="294">
        <f>F209+G209</f>
        <v>1344</v>
      </c>
      <c r="I209" s="285">
        <v>2</v>
      </c>
      <c r="J209" s="561">
        <v>106</v>
      </c>
      <c r="K209" s="294">
        <f>I209+J209</f>
        <v>108</v>
      </c>
      <c r="L209" s="294">
        <f t="shared" ref="L209:M212" si="73">C209+F209+I209</f>
        <v>820</v>
      </c>
      <c r="M209" s="294">
        <f t="shared" si="73"/>
        <v>2517</v>
      </c>
      <c r="N209" s="294">
        <f>L209+M209</f>
        <v>3337</v>
      </c>
    </row>
    <row r="210" spans="1:14">
      <c r="A210" s="413">
        <v>2</v>
      </c>
      <c r="B210" s="293" t="s">
        <v>334</v>
      </c>
      <c r="C210" s="1303">
        <v>29</v>
      </c>
      <c r="D210" s="1306">
        <v>1378</v>
      </c>
      <c r="E210" s="294">
        <f>C210+D210</f>
        <v>1407</v>
      </c>
      <c r="F210" s="1305">
        <v>425</v>
      </c>
      <c r="G210" s="1306">
        <v>3226</v>
      </c>
      <c r="H210" s="294">
        <f>F210+G210</f>
        <v>3651</v>
      </c>
      <c r="I210" s="285"/>
      <c r="J210" s="561"/>
      <c r="K210" s="294">
        <f t="shared" ref="K210:K212" si="74">I210+J210</f>
        <v>0</v>
      </c>
      <c r="L210" s="294">
        <f t="shared" si="73"/>
        <v>454</v>
      </c>
      <c r="M210" s="294">
        <f t="shared" si="73"/>
        <v>4604</v>
      </c>
      <c r="N210" s="294">
        <f>L210+M210</f>
        <v>5058</v>
      </c>
    </row>
    <row r="211" spans="1:14">
      <c r="A211" s="413">
        <v>3</v>
      </c>
      <c r="B211" s="293" t="s">
        <v>335</v>
      </c>
      <c r="C211" s="285"/>
      <c r="D211" s="561"/>
      <c r="E211" s="294">
        <f>C211+D211</f>
        <v>0</v>
      </c>
      <c r="F211" s="285"/>
      <c r="G211" s="1306"/>
      <c r="H211" s="294">
        <f>F211+G211</f>
        <v>0</v>
      </c>
      <c r="I211" s="285"/>
      <c r="J211" s="561"/>
      <c r="K211" s="294">
        <f t="shared" si="74"/>
        <v>0</v>
      </c>
      <c r="L211" s="294">
        <f t="shared" si="73"/>
        <v>0</v>
      </c>
      <c r="M211" s="294">
        <f t="shared" si="73"/>
        <v>0</v>
      </c>
      <c r="N211" s="294">
        <f>L211+M211</f>
        <v>0</v>
      </c>
    </row>
    <row r="212" spans="1:14">
      <c r="A212" s="413">
        <v>4</v>
      </c>
      <c r="B212" s="293" t="s">
        <v>616</v>
      </c>
      <c r="C212" s="285"/>
      <c r="D212" s="561"/>
      <c r="E212" s="294">
        <f>C212+D212</f>
        <v>0</v>
      </c>
      <c r="F212" s="285"/>
      <c r="G212" s="561"/>
      <c r="H212" s="294">
        <f>F212+G212</f>
        <v>0</v>
      </c>
      <c r="I212" s="285"/>
      <c r="J212" s="561"/>
      <c r="K212" s="294">
        <f t="shared" si="74"/>
        <v>0</v>
      </c>
      <c r="L212" s="294">
        <f t="shared" si="73"/>
        <v>0</v>
      </c>
      <c r="M212" s="294">
        <f t="shared" si="73"/>
        <v>0</v>
      </c>
      <c r="N212" s="294">
        <f>L212+M212</f>
        <v>0</v>
      </c>
    </row>
    <row r="213" spans="1:14">
      <c r="A213" s="413"/>
      <c r="B213" s="413" t="s">
        <v>6</v>
      </c>
      <c r="C213" s="294">
        <f t="shared" ref="C213:N213" si="75">SUM(C209:C212)</f>
        <v>495</v>
      </c>
      <c r="D213" s="294">
        <f t="shared" si="75"/>
        <v>2797</v>
      </c>
      <c r="E213" s="294">
        <f t="shared" si="75"/>
        <v>3292</v>
      </c>
      <c r="F213" s="294">
        <f t="shared" si="75"/>
        <v>777</v>
      </c>
      <c r="G213" s="294">
        <f t="shared" si="75"/>
        <v>4218</v>
      </c>
      <c r="H213" s="294">
        <f t="shared" si="75"/>
        <v>4995</v>
      </c>
      <c r="I213" s="294">
        <f t="shared" si="75"/>
        <v>2</v>
      </c>
      <c r="J213" s="294">
        <f t="shared" si="75"/>
        <v>106</v>
      </c>
      <c r="K213" s="294">
        <f t="shared" si="75"/>
        <v>108</v>
      </c>
      <c r="L213" s="294">
        <f t="shared" si="75"/>
        <v>1274</v>
      </c>
      <c r="M213" s="294">
        <f t="shared" si="75"/>
        <v>7121</v>
      </c>
      <c r="N213" s="850">
        <f t="shared" si="75"/>
        <v>8395</v>
      </c>
    </row>
    <row r="214" spans="1:14">
      <c r="A214" s="133" t="s">
        <v>325</v>
      </c>
      <c r="B214" s="155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 t="s">
        <v>145</v>
      </c>
      <c r="N214" s="134"/>
    </row>
    <row r="215" spans="1:14" ht="15.75">
      <c r="A215" s="1669" t="s">
        <v>326</v>
      </c>
      <c r="B215" s="1669"/>
      <c r="C215" s="1669"/>
      <c r="D215" s="1669"/>
      <c r="E215" s="1669"/>
      <c r="F215" s="1669"/>
      <c r="G215" s="1669"/>
      <c r="H215" s="1669"/>
      <c r="I215" s="1669"/>
      <c r="J215" s="1669"/>
      <c r="K215" s="1669"/>
      <c r="L215" s="1669"/>
      <c r="M215" s="1669"/>
      <c r="N215" s="1669"/>
    </row>
    <row r="216" spans="1:14">
      <c r="A216" s="1670" t="s">
        <v>327</v>
      </c>
      <c r="B216" s="1671" t="s">
        <v>328</v>
      </c>
      <c r="C216" s="1670" t="s">
        <v>329</v>
      </c>
      <c r="D216" s="1670"/>
      <c r="E216" s="1670"/>
      <c r="F216" s="1670"/>
      <c r="G216" s="1670"/>
      <c r="H216" s="1670"/>
      <c r="I216" s="1672" t="s">
        <v>330</v>
      </c>
      <c r="J216" s="1673"/>
      <c r="K216" s="1674"/>
      <c r="L216" s="1670" t="s">
        <v>6</v>
      </c>
      <c r="M216" s="1670"/>
      <c r="N216" s="1670"/>
    </row>
    <row r="217" spans="1:14">
      <c r="A217" s="1670"/>
      <c r="B217" s="1671"/>
      <c r="C217" s="1670" t="s">
        <v>331</v>
      </c>
      <c r="D217" s="1670"/>
      <c r="E217" s="1670"/>
      <c r="F217" s="1670" t="s">
        <v>151</v>
      </c>
      <c r="G217" s="1670"/>
      <c r="H217" s="1670"/>
      <c r="I217" s="1675"/>
      <c r="J217" s="1676"/>
      <c r="K217" s="1677"/>
      <c r="L217" s="1670"/>
      <c r="M217" s="1670"/>
      <c r="N217" s="1670"/>
    </row>
    <row r="218" spans="1:14">
      <c r="A218" s="1670"/>
      <c r="B218" s="1671"/>
      <c r="C218" s="291" t="s">
        <v>235</v>
      </c>
      <c r="D218" s="291" t="s">
        <v>234</v>
      </c>
      <c r="E218" s="291" t="s">
        <v>236</v>
      </c>
      <c r="F218" s="291" t="s">
        <v>235</v>
      </c>
      <c r="G218" s="291" t="s">
        <v>234</v>
      </c>
      <c r="H218" s="291" t="s">
        <v>236</v>
      </c>
      <c r="I218" s="291" t="s">
        <v>235</v>
      </c>
      <c r="J218" s="291" t="s">
        <v>234</v>
      </c>
      <c r="K218" s="291" t="s">
        <v>236</v>
      </c>
      <c r="L218" s="291" t="s">
        <v>235</v>
      </c>
      <c r="M218" s="291" t="s">
        <v>332</v>
      </c>
      <c r="N218" s="291" t="s">
        <v>236</v>
      </c>
    </row>
    <row r="219" spans="1:14">
      <c r="A219" s="413">
        <v>1</v>
      </c>
      <c r="B219" s="293" t="s">
        <v>333</v>
      </c>
      <c r="C219" s="177">
        <v>4788</v>
      </c>
      <c r="D219" s="561">
        <v>1311</v>
      </c>
      <c r="E219" s="944">
        <f>C219+D219</f>
        <v>6099</v>
      </c>
      <c r="F219" s="285">
        <v>1461</v>
      </c>
      <c r="G219" s="561">
        <v>1677</v>
      </c>
      <c r="H219" s="944">
        <f>F219+G219</f>
        <v>3138</v>
      </c>
      <c r="I219" s="285">
        <v>72</v>
      </c>
      <c r="J219" s="561">
        <v>677</v>
      </c>
      <c r="K219" s="944">
        <f>I219+J219</f>
        <v>749</v>
      </c>
      <c r="L219" s="294">
        <f t="shared" ref="L219:M222" si="76">C219+F219+I219</f>
        <v>6321</v>
      </c>
      <c r="M219" s="294">
        <f t="shared" si="76"/>
        <v>3665</v>
      </c>
      <c r="N219" s="294">
        <f>L219+M219</f>
        <v>9986</v>
      </c>
    </row>
    <row r="220" spans="1:14">
      <c r="A220" s="413">
        <v>2</v>
      </c>
      <c r="B220" s="293" t="s">
        <v>334</v>
      </c>
      <c r="C220" s="177">
        <v>637</v>
      </c>
      <c r="D220" s="561">
        <v>994</v>
      </c>
      <c r="E220" s="944">
        <f>C220+D220</f>
        <v>1631</v>
      </c>
      <c r="F220" s="285">
        <v>1039</v>
      </c>
      <c r="G220" s="561">
        <v>4419</v>
      </c>
      <c r="H220" s="944">
        <f>F220+G220</f>
        <v>5458</v>
      </c>
      <c r="I220" s="285"/>
      <c r="J220" s="561"/>
      <c r="K220" s="944">
        <f>I220+J220</f>
        <v>0</v>
      </c>
      <c r="L220" s="294">
        <f t="shared" si="76"/>
        <v>1676</v>
      </c>
      <c r="M220" s="294">
        <f t="shared" si="76"/>
        <v>5413</v>
      </c>
      <c r="N220" s="294">
        <f>L220+M220</f>
        <v>7089</v>
      </c>
    </row>
    <row r="221" spans="1:14">
      <c r="A221" s="413">
        <v>3</v>
      </c>
      <c r="B221" s="293" t="s">
        <v>335</v>
      </c>
      <c r="C221" s="285">
        <v>4</v>
      </c>
      <c r="D221" s="561">
        <v>16</v>
      </c>
      <c r="E221" s="944">
        <f>C221+D221</f>
        <v>20</v>
      </c>
      <c r="F221" s="285">
        <v>50</v>
      </c>
      <c r="G221" s="561">
        <v>77</v>
      </c>
      <c r="H221" s="944">
        <f>F221+G221</f>
        <v>127</v>
      </c>
      <c r="I221" s="285"/>
      <c r="J221" s="561"/>
      <c r="K221" s="944">
        <f>I221+J221</f>
        <v>0</v>
      </c>
      <c r="L221" s="294">
        <f t="shared" si="76"/>
        <v>54</v>
      </c>
      <c r="M221" s="294">
        <f t="shared" si="76"/>
        <v>93</v>
      </c>
      <c r="N221" s="294">
        <f>L221+M221</f>
        <v>147</v>
      </c>
    </row>
    <row r="222" spans="1:14">
      <c r="A222" s="413">
        <v>4</v>
      </c>
      <c r="B222" s="293" t="s">
        <v>616</v>
      </c>
      <c r="C222" s="285"/>
      <c r="D222" s="561"/>
      <c r="E222" s="944">
        <f>C222+D222</f>
        <v>0</v>
      </c>
      <c r="F222" s="285"/>
      <c r="G222" s="561"/>
      <c r="H222" s="944">
        <f>F222+G222</f>
        <v>0</v>
      </c>
      <c r="I222" s="285"/>
      <c r="J222" s="561"/>
      <c r="K222" s="944">
        <f>I222+J222</f>
        <v>0</v>
      </c>
      <c r="L222" s="294">
        <f t="shared" si="76"/>
        <v>0</v>
      </c>
      <c r="M222" s="294">
        <f t="shared" si="76"/>
        <v>0</v>
      </c>
      <c r="N222" s="294">
        <f>L222+M222</f>
        <v>0</v>
      </c>
    </row>
    <row r="223" spans="1:14">
      <c r="A223" s="413"/>
      <c r="B223" s="413" t="s">
        <v>6</v>
      </c>
      <c r="C223" s="294">
        <f t="shared" ref="C223:N223" si="77">SUM(C219:C222)</f>
        <v>5429</v>
      </c>
      <c r="D223" s="294">
        <f t="shared" si="77"/>
        <v>2321</v>
      </c>
      <c r="E223" s="294">
        <f t="shared" si="77"/>
        <v>7750</v>
      </c>
      <c r="F223" s="294">
        <f t="shared" si="77"/>
        <v>2550</v>
      </c>
      <c r="G223" s="294">
        <f t="shared" si="77"/>
        <v>6173</v>
      </c>
      <c r="H223" s="294">
        <f t="shared" si="77"/>
        <v>8723</v>
      </c>
      <c r="I223" s="294">
        <f t="shared" si="77"/>
        <v>72</v>
      </c>
      <c r="J223" s="294">
        <f t="shared" si="77"/>
        <v>677</v>
      </c>
      <c r="K223" s="294">
        <f t="shared" si="77"/>
        <v>749</v>
      </c>
      <c r="L223" s="294">
        <f t="shared" si="77"/>
        <v>8051</v>
      </c>
      <c r="M223" s="294">
        <f t="shared" si="77"/>
        <v>9171</v>
      </c>
      <c r="N223" s="850">
        <f t="shared" si="77"/>
        <v>17222</v>
      </c>
    </row>
    <row r="224" spans="1:14" ht="21">
      <c r="A224" s="1678" t="s">
        <v>326</v>
      </c>
      <c r="B224" s="1678"/>
      <c r="C224" s="1678"/>
      <c r="D224" s="1678"/>
      <c r="E224" s="1678"/>
      <c r="F224" s="1678"/>
      <c r="G224" s="1678"/>
      <c r="H224" s="1678"/>
      <c r="I224" s="1678"/>
      <c r="J224" s="1678"/>
      <c r="K224" s="1678"/>
      <c r="L224" s="1678"/>
      <c r="M224" s="1678"/>
      <c r="N224" s="1678"/>
    </row>
    <row r="225" spans="1:14" ht="17.25" customHeight="1">
      <c r="A225" s="1685" t="s">
        <v>881</v>
      </c>
      <c r="B225" s="1685"/>
      <c r="C225" s="1685"/>
      <c r="D225" s="1685"/>
      <c r="E225" s="1685"/>
      <c r="F225" s="1685"/>
      <c r="G225" s="1685"/>
      <c r="H225" s="1685"/>
      <c r="I225" s="1685"/>
      <c r="J225" s="1685"/>
      <c r="K225" s="1685"/>
      <c r="L225" s="1685"/>
      <c r="M225" s="1685"/>
      <c r="N225" s="1685"/>
    </row>
    <row r="226" spans="1:14" ht="17.25" customHeight="1">
      <c r="A226" s="225" t="s">
        <v>325</v>
      </c>
    </row>
    <row r="227" spans="1:14" ht="27.75" customHeight="1">
      <c r="A227" s="1622" t="s">
        <v>327</v>
      </c>
      <c r="B227" s="1539" t="s">
        <v>328</v>
      </c>
      <c r="C227" s="1622" t="s">
        <v>329</v>
      </c>
      <c r="D227" s="1622"/>
      <c r="E227" s="1622"/>
      <c r="F227" s="1622"/>
      <c r="G227" s="1622"/>
      <c r="H227" s="1622"/>
      <c r="I227" s="1679" t="s">
        <v>546</v>
      </c>
      <c r="J227" s="1680"/>
      <c r="K227" s="1681"/>
      <c r="L227" s="1622" t="s">
        <v>6</v>
      </c>
      <c r="M227" s="1622"/>
      <c r="N227" s="1622"/>
    </row>
    <row r="228" spans="1:14" ht="27.75" customHeight="1">
      <c r="A228" s="1622"/>
      <c r="B228" s="1539"/>
      <c r="C228" s="1622" t="s">
        <v>331</v>
      </c>
      <c r="D228" s="1622"/>
      <c r="E228" s="1622"/>
      <c r="F228" s="1622" t="s">
        <v>151</v>
      </c>
      <c r="G228" s="1622"/>
      <c r="H228" s="1622"/>
      <c r="I228" s="1682"/>
      <c r="J228" s="1683"/>
      <c r="K228" s="1684"/>
      <c r="L228" s="1622"/>
      <c r="M228" s="1622"/>
      <c r="N228" s="1622"/>
    </row>
    <row r="229" spans="1:14" ht="27.75" customHeight="1">
      <c r="A229" s="1622"/>
      <c r="B229" s="1539"/>
      <c r="C229" s="261" t="s">
        <v>96</v>
      </c>
      <c r="D229" s="261" t="s">
        <v>0</v>
      </c>
      <c r="E229" s="261" t="s">
        <v>6</v>
      </c>
      <c r="F229" s="261" t="s">
        <v>96</v>
      </c>
      <c r="G229" s="261" t="s">
        <v>0</v>
      </c>
      <c r="H229" s="261" t="s">
        <v>6</v>
      </c>
      <c r="I229" s="261" t="s">
        <v>96</v>
      </c>
      <c r="J229" s="261" t="s">
        <v>0</v>
      </c>
      <c r="K229" s="261" t="s">
        <v>6</v>
      </c>
      <c r="L229" s="261" t="s">
        <v>96</v>
      </c>
      <c r="M229" s="261" t="s">
        <v>0</v>
      </c>
      <c r="N229" s="261" t="s">
        <v>6</v>
      </c>
    </row>
    <row r="230" spans="1:14" ht="51" customHeight="1">
      <c r="A230" s="295">
        <v>1</v>
      </c>
      <c r="B230" s="296" t="s">
        <v>333</v>
      </c>
      <c r="C230" s="297">
        <f>C6+C17+C28+C39+C49+C59+C69+C79+C89+C99+C109+C119+C129+C139+C149+C159+C169+C179+C189+C199+C209+C219</f>
        <v>26284</v>
      </c>
      <c r="D230" s="297">
        <f t="shared" ref="D230:N230" si="78">D6+D17+D28+D39+D49+D59+D69+D79+D89+D99+D109+D119+D129+D139+D149+D159+D169+D179+D189+D199+D209+D219</f>
        <v>83007</v>
      </c>
      <c r="E230" s="297">
        <f t="shared" si="78"/>
        <v>109291</v>
      </c>
      <c r="F230" s="297">
        <f t="shared" si="78"/>
        <v>10164</v>
      </c>
      <c r="G230" s="297">
        <f t="shared" si="78"/>
        <v>75735</v>
      </c>
      <c r="H230" s="297">
        <f t="shared" si="78"/>
        <v>85899</v>
      </c>
      <c r="I230" s="297">
        <f t="shared" si="78"/>
        <v>3673</v>
      </c>
      <c r="J230" s="297">
        <f t="shared" si="78"/>
        <v>14148</v>
      </c>
      <c r="K230" s="297">
        <f t="shared" si="78"/>
        <v>17821</v>
      </c>
      <c r="L230" s="297">
        <f t="shared" si="78"/>
        <v>40121</v>
      </c>
      <c r="M230" s="297">
        <f t="shared" si="78"/>
        <v>172890</v>
      </c>
      <c r="N230" s="297">
        <f t="shared" si="78"/>
        <v>213011</v>
      </c>
    </row>
    <row r="231" spans="1:14" ht="51" customHeight="1">
      <c r="A231" s="295">
        <v>2</v>
      </c>
      <c r="B231" s="293" t="s">
        <v>334</v>
      </c>
      <c r="C231" s="297">
        <f t="shared" ref="C231:N231" si="79">C7+C18+C29+C40+C50+C60+C70+C80+C90+C100+C110+C120+C130+C140+C150+C160+C170+C180+C190+C200+C210+C220</f>
        <v>5253</v>
      </c>
      <c r="D231" s="297">
        <f t="shared" si="79"/>
        <v>43202</v>
      </c>
      <c r="E231" s="297">
        <f t="shared" si="79"/>
        <v>48455</v>
      </c>
      <c r="F231" s="297">
        <f t="shared" si="79"/>
        <v>10224</v>
      </c>
      <c r="G231" s="297">
        <f t="shared" si="79"/>
        <v>93500</v>
      </c>
      <c r="H231" s="297">
        <f t="shared" si="79"/>
        <v>103724</v>
      </c>
      <c r="I231" s="297">
        <f t="shared" si="79"/>
        <v>0</v>
      </c>
      <c r="J231" s="297">
        <f t="shared" si="79"/>
        <v>0</v>
      </c>
      <c r="K231" s="297">
        <f t="shared" si="79"/>
        <v>0</v>
      </c>
      <c r="L231" s="297">
        <f t="shared" si="79"/>
        <v>15477</v>
      </c>
      <c r="M231" s="297">
        <f t="shared" si="79"/>
        <v>136702</v>
      </c>
      <c r="N231" s="297">
        <f t="shared" si="79"/>
        <v>152179</v>
      </c>
    </row>
    <row r="232" spans="1:14" ht="51" customHeight="1">
      <c r="A232" s="295">
        <v>3</v>
      </c>
      <c r="B232" s="296" t="s">
        <v>335</v>
      </c>
      <c r="C232" s="297">
        <f t="shared" ref="C232:N232" si="80">C8+C19+C30+C41+C51+C61+C71+C81+C91+C101+C111+C121+C131+C141+C151+C161+C171+C181+C191+C201+C211+C221</f>
        <v>25</v>
      </c>
      <c r="D232" s="297">
        <f t="shared" si="80"/>
        <v>4113</v>
      </c>
      <c r="E232" s="297">
        <f t="shared" si="80"/>
        <v>4138</v>
      </c>
      <c r="F232" s="297">
        <f t="shared" si="80"/>
        <v>240</v>
      </c>
      <c r="G232" s="297">
        <f t="shared" si="80"/>
        <v>3594</v>
      </c>
      <c r="H232" s="297">
        <f t="shared" si="80"/>
        <v>3834</v>
      </c>
      <c r="I232" s="297">
        <f t="shared" si="80"/>
        <v>0</v>
      </c>
      <c r="J232" s="297">
        <f t="shared" si="80"/>
        <v>0</v>
      </c>
      <c r="K232" s="297">
        <f t="shared" si="80"/>
        <v>0</v>
      </c>
      <c r="L232" s="297">
        <f t="shared" si="80"/>
        <v>265</v>
      </c>
      <c r="M232" s="297">
        <f t="shared" si="80"/>
        <v>7707</v>
      </c>
      <c r="N232" s="297">
        <f t="shared" si="80"/>
        <v>7972</v>
      </c>
    </row>
    <row r="233" spans="1:14" ht="51" customHeight="1">
      <c r="A233" s="414">
        <v>4</v>
      </c>
      <c r="B233" s="293" t="s">
        <v>616</v>
      </c>
      <c r="C233" s="297">
        <f t="shared" ref="C233:N233" si="81">C9+C20+C31+C42+C52+C62+C72+C82+C92+C102+C112+C122+C132+C142+C152+C162+C172+C182+C192+C202+C212+C222</f>
        <v>0</v>
      </c>
      <c r="D233" s="297">
        <f t="shared" si="81"/>
        <v>6</v>
      </c>
      <c r="E233" s="297">
        <f t="shared" si="81"/>
        <v>6</v>
      </c>
      <c r="F233" s="297">
        <f t="shared" si="81"/>
        <v>4</v>
      </c>
      <c r="G233" s="297">
        <f t="shared" si="81"/>
        <v>9</v>
      </c>
      <c r="H233" s="297">
        <f t="shared" si="81"/>
        <v>13</v>
      </c>
      <c r="I233" s="297">
        <f t="shared" si="81"/>
        <v>7</v>
      </c>
      <c r="J233" s="297">
        <f t="shared" si="81"/>
        <v>1</v>
      </c>
      <c r="K233" s="297">
        <f t="shared" si="81"/>
        <v>8</v>
      </c>
      <c r="L233" s="297">
        <f t="shared" si="81"/>
        <v>11</v>
      </c>
      <c r="M233" s="297">
        <f t="shared" si="81"/>
        <v>16</v>
      </c>
      <c r="N233" s="297">
        <f t="shared" si="81"/>
        <v>27</v>
      </c>
    </row>
    <row r="234" spans="1:14" ht="51" customHeight="1">
      <c r="A234" s="298"/>
      <c r="B234" s="256" t="s">
        <v>6</v>
      </c>
      <c r="C234" s="299">
        <f>SUM(C230:C233)</f>
        <v>31562</v>
      </c>
      <c r="D234" s="299">
        <f t="shared" ref="D234:N234" si="82">SUM(D230:D233)</f>
        <v>130328</v>
      </c>
      <c r="E234" s="299">
        <f t="shared" si="82"/>
        <v>161890</v>
      </c>
      <c r="F234" s="299">
        <f t="shared" si="82"/>
        <v>20632</v>
      </c>
      <c r="G234" s="299">
        <f t="shared" si="82"/>
        <v>172838</v>
      </c>
      <c r="H234" s="299">
        <f t="shared" si="82"/>
        <v>193470</v>
      </c>
      <c r="I234" s="299">
        <f t="shared" si="82"/>
        <v>3680</v>
      </c>
      <c r="J234" s="299">
        <f t="shared" si="82"/>
        <v>14149</v>
      </c>
      <c r="K234" s="299">
        <f t="shared" si="82"/>
        <v>17829</v>
      </c>
      <c r="L234" s="299">
        <f t="shared" si="82"/>
        <v>55874</v>
      </c>
      <c r="M234" s="299">
        <f t="shared" si="82"/>
        <v>317315</v>
      </c>
      <c r="N234" s="299">
        <f t="shared" si="82"/>
        <v>373189</v>
      </c>
    </row>
    <row r="236" spans="1:14">
      <c r="C236" s="1386" t="str">
        <f>IF(C234='Med. Attent. at Births B- 5'!E170,"TRUE","FALSE")</f>
        <v>TRUE</v>
      </c>
      <c r="D236" s="1386" t="str">
        <f>IF(D234='Med. Attent. at Births B- 5'!E386,"TRUE","FALSE")</f>
        <v>TRUE</v>
      </c>
      <c r="E236" s="1386"/>
      <c r="F236" s="1386" t="str">
        <f>IF(F234='Med. Attent. at Births B- 5'!H170,"TRUE","FALSE")</f>
        <v>TRUE</v>
      </c>
      <c r="G236" s="1386" t="str">
        <f>IF(G234='Med. Attent. at Births B- 5'!H386,"TRUE","FALSE")</f>
        <v>TRUE</v>
      </c>
      <c r="H236" s="1386"/>
      <c r="I236" s="1386"/>
      <c r="J236" s="1386"/>
      <c r="K236" s="1386"/>
      <c r="L236" s="1386"/>
      <c r="M236" s="1386"/>
      <c r="N236" s="1386"/>
    </row>
  </sheetData>
  <mergeCells count="185">
    <mergeCell ref="A224:N224"/>
    <mergeCell ref="A227:A229"/>
    <mergeCell ref="B227:B229"/>
    <mergeCell ref="C227:H227"/>
    <mergeCell ref="I227:K228"/>
    <mergeCell ref="L227:N228"/>
    <mergeCell ref="C228:E228"/>
    <mergeCell ref="F228:H228"/>
    <mergeCell ref="A215:N215"/>
    <mergeCell ref="A216:A218"/>
    <mergeCell ref="B216:B218"/>
    <mergeCell ref="C216:H216"/>
    <mergeCell ref="I216:K217"/>
    <mergeCell ref="L216:N217"/>
    <mergeCell ref="C217:E217"/>
    <mergeCell ref="F217:H217"/>
    <mergeCell ref="A225:N225"/>
    <mergeCell ref="A205:N205"/>
    <mergeCell ref="A206:A208"/>
    <mergeCell ref="B206:B208"/>
    <mergeCell ref="C206:H206"/>
    <mergeCell ref="I206:K207"/>
    <mergeCell ref="L206:N207"/>
    <mergeCell ref="C207:E207"/>
    <mergeCell ref="F207:H207"/>
    <mergeCell ref="A195:N195"/>
    <mergeCell ref="A196:A198"/>
    <mergeCell ref="B196:B198"/>
    <mergeCell ref="C196:H196"/>
    <mergeCell ref="I196:K197"/>
    <mergeCell ref="L196:N197"/>
    <mergeCell ref="C197:E197"/>
    <mergeCell ref="F197:H197"/>
    <mergeCell ref="A185:N185"/>
    <mergeCell ref="A186:A188"/>
    <mergeCell ref="B186:B188"/>
    <mergeCell ref="C186:H186"/>
    <mergeCell ref="I186:K187"/>
    <mergeCell ref="L186:N187"/>
    <mergeCell ref="C187:E187"/>
    <mergeCell ref="F187:H187"/>
    <mergeCell ref="A175:N175"/>
    <mergeCell ref="A176:A178"/>
    <mergeCell ref="B176:B178"/>
    <mergeCell ref="C176:H176"/>
    <mergeCell ref="I176:K177"/>
    <mergeCell ref="L176:N177"/>
    <mergeCell ref="C177:E177"/>
    <mergeCell ref="F177:H177"/>
    <mergeCell ref="A165:N165"/>
    <mergeCell ref="A166:A168"/>
    <mergeCell ref="B166:B168"/>
    <mergeCell ref="C166:H166"/>
    <mergeCell ref="I166:K167"/>
    <mergeCell ref="L166:N167"/>
    <mergeCell ref="C167:E167"/>
    <mergeCell ref="F167:H167"/>
    <mergeCell ref="A155:N155"/>
    <mergeCell ref="A156:A158"/>
    <mergeCell ref="B156:B158"/>
    <mergeCell ref="C156:H156"/>
    <mergeCell ref="I156:K157"/>
    <mergeCell ref="L156:N157"/>
    <mergeCell ref="C157:E157"/>
    <mergeCell ref="F157:H157"/>
    <mergeCell ref="A145:N145"/>
    <mergeCell ref="A146:A148"/>
    <mergeCell ref="B146:B148"/>
    <mergeCell ref="C146:H146"/>
    <mergeCell ref="I146:K147"/>
    <mergeCell ref="L146:N147"/>
    <mergeCell ref="C147:E147"/>
    <mergeCell ref="F147:H147"/>
    <mergeCell ref="A135:N135"/>
    <mergeCell ref="A136:A138"/>
    <mergeCell ref="B136:B138"/>
    <mergeCell ref="C136:H136"/>
    <mergeCell ref="I136:K137"/>
    <mergeCell ref="L136:N137"/>
    <mergeCell ref="C137:E137"/>
    <mergeCell ref="F137:H137"/>
    <mergeCell ref="A125:N125"/>
    <mergeCell ref="A126:A128"/>
    <mergeCell ref="B126:B128"/>
    <mergeCell ref="C126:H126"/>
    <mergeCell ref="I126:K127"/>
    <mergeCell ref="L126:N127"/>
    <mergeCell ref="C127:E127"/>
    <mergeCell ref="F127:H127"/>
    <mergeCell ref="A115:N115"/>
    <mergeCell ref="A116:A118"/>
    <mergeCell ref="B116:B118"/>
    <mergeCell ref="C116:H116"/>
    <mergeCell ref="I116:K117"/>
    <mergeCell ref="L116:N117"/>
    <mergeCell ref="C117:E117"/>
    <mergeCell ref="F117:H117"/>
    <mergeCell ref="A105:N105"/>
    <mergeCell ref="A106:A108"/>
    <mergeCell ref="B106:B108"/>
    <mergeCell ref="C106:H106"/>
    <mergeCell ref="I106:K107"/>
    <mergeCell ref="L106:N107"/>
    <mergeCell ref="C107:E107"/>
    <mergeCell ref="F107:H107"/>
    <mergeCell ref="A95:N95"/>
    <mergeCell ref="A96:A98"/>
    <mergeCell ref="B96:B98"/>
    <mergeCell ref="C96:H96"/>
    <mergeCell ref="I96:K97"/>
    <mergeCell ref="L96:N97"/>
    <mergeCell ref="C97:E97"/>
    <mergeCell ref="F97:H97"/>
    <mergeCell ref="A85:N85"/>
    <mergeCell ref="A86:A88"/>
    <mergeCell ref="B86:B88"/>
    <mergeCell ref="C86:H86"/>
    <mergeCell ref="I86:K87"/>
    <mergeCell ref="L86:N87"/>
    <mergeCell ref="C87:E87"/>
    <mergeCell ref="F87:H87"/>
    <mergeCell ref="A75:N75"/>
    <mergeCell ref="A76:A78"/>
    <mergeCell ref="B76:B78"/>
    <mergeCell ref="C76:H76"/>
    <mergeCell ref="I76:K77"/>
    <mergeCell ref="L76:N77"/>
    <mergeCell ref="C77:E77"/>
    <mergeCell ref="F77:H77"/>
    <mergeCell ref="A65:N65"/>
    <mergeCell ref="A66:A68"/>
    <mergeCell ref="B66:B68"/>
    <mergeCell ref="C66:H66"/>
    <mergeCell ref="I66:K67"/>
    <mergeCell ref="L66:N67"/>
    <mergeCell ref="C67:E67"/>
    <mergeCell ref="F67:H67"/>
    <mergeCell ref="A55:N55"/>
    <mergeCell ref="A56:A58"/>
    <mergeCell ref="B56:B58"/>
    <mergeCell ref="C56:H56"/>
    <mergeCell ref="I56:K57"/>
    <mergeCell ref="L56:N57"/>
    <mergeCell ref="C57:E57"/>
    <mergeCell ref="F57:H57"/>
    <mergeCell ref="A45:N45"/>
    <mergeCell ref="A46:A48"/>
    <mergeCell ref="B46:B48"/>
    <mergeCell ref="C46:H46"/>
    <mergeCell ref="I46:K47"/>
    <mergeCell ref="L46:N47"/>
    <mergeCell ref="C47:E47"/>
    <mergeCell ref="F47:H47"/>
    <mergeCell ref="A35:N35"/>
    <mergeCell ref="A36:A38"/>
    <mergeCell ref="B36:B38"/>
    <mergeCell ref="C36:H36"/>
    <mergeCell ref="I36:K37"/>
    <mergeCell ref="L36:N37"/>
    <mergeCell ref="C37:E37"/>
    <mergeCell ref="F37:H37"/>
    <mergeCell ref="A25:A27"/>
    <mergeCell ref="B25:B27"/>
    <mergeCell ref="C25:H25"/>
    <mergeCell ref="I25:K26"/>
    <mergeCell ref="L25:N26"/>
    <mergeCell ref="C26:E26"/>
    <mergeCell ref="F26:H26"/>
    <mergeCell ref="A13:N13"/>
    <mergeCell ref="A14:A16"/>
    <mergeCell ref="B14:B16"/>
    <mergeCell ref="C14:H14"/>
    <mergeCell ref="I14:K15"/>
    <mergeCell ref="L14:N15"/>
    <mergeCell ref="C15:E15"/>
    <mergeCell ref="F15:H15"/>
    <mergeCell ref="A2:N2"/>
    <mergeCell ref="A3:A5"/>
    <mergeCell ref="B3:B5"/>
    <mergeCell ref="C3:H3"/>
    <mergeCell ref="I3:K4"/>
    <mergeCell ref="L3:N4"/>
    <mergeCell ref="C4:E4"/>
    <mergeCell ref="F4:H4"/>
    <mergeCell ref="A24:N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336600"/>
  </sheetPr>
  <dimension ref="A1:X182"/>
  <sheetViews>
    <sheetView topLeftCell="A130" zoomScaleSheetLayoutView="70" workbookViewId="0">
      <selection activeCell="B147" sqref="B147"/>
    </sheetView>
  </sheetViews>
  <sheetFormatPr defaultColWidth="9.140625" defaultRowHeight="15.75"/>
  <cols>
    <col min="1" max="1" width="18.5703125" style="39" customWidth="1"/>
    <col min="2" max="11" width="11.85546875" style="39" customWidth="1"/>
    <col min="12" max="12" width="4.42578125" style="39" customWidth="1"/>
    <col min="13" max="13" width="19.7109375" style="39" customWidth="1"/>
    <col min="14" max="23" width="11.85546875" style="39" customWidth="1"/>
    <col min="24" max="16384" width="9.140625" style="597"/>
  </cols>
  <sheetData>
    <row r="1" spans="1:23">
      <c r="A1" s="1686" t="s">
        <v>553</v>
      </c>
      <c r="B1" s="1686"/>
      <c r="C1" s="1686"/>
      <c r="D1" s="1686"/>
      <c r="E1" s="1686"/>
      <c r="F1" s="1686"/>
      <c r="G1" s="1686"/>
      <c r="H1" s="1686"/>
      <c r="I1" s="1686"/>
      <c r="J1" s="1686"/>
      <c r="K1" s="1686"/>
      <c r="L1" s="63"/>
      <c r="M1" s="1686" t="s">
        <v>553</v>
      </c>
      <c r="N1" s="1686"/>
      <c r="O1" s="1686"/>
      <c r="P1" s="1686"/>
      <c r="Q1" s="1686"/>
      <c r="R1" s="1686"/>
      <c r="S1" s="1686"/>
      <c r="T1" s="1686"/>
      <c r="U1" s="1686"/>
      <c r="V1" s="1686"/>
      <c r="W1" s="1686"/>
    </row>
    <row r="2" spans="1:23">
      <c r="A2" s="1686" t="s">
        <v>261</v>
      </c>
      <c r="B2" s="1686"/>
      <c r="C2" s="1686"/>
      <c r="D2" s="1686"/>
      <c r="E2" s="1686"/>
      <c r="F2" s="1686"/>
      <c r="G2" s="1686"/>
      <c r="H2" s="1686"/>
      <c r="I2" s="1686"/>
      <c r="J2" s="1686"/>
      <c r="K2" s="1686"/>
      <c r="L2" s="63"/>
      <c r="M2" s="1686" t="s">
        <v>261</v>
      </c>
      <c r="N2" s="1686"/>
      <c r="O2" s="1686"/>
      <c r="P2" s="1686"/>
      <c r="Q2" s="1686"/>
      <c r="R2" s="1686"/>
      <c r="S2" s="1686"/>
      <c r="T2" s="1686"/>
      <c r="U2" s="1686"/>
      <c r="V2" s="1686"/>
      <c r="W2" s="1686"/>
    </row>
    <row r="3" spans="1:23">
      <c r="A3" s="63" t="s">
        <v>524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 t="s">
        <v>524</v>
      </c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1:23" ht="16.5" thickBot="1">
      <c r="A4" s="63" t="s">
        <v>554</v>
      </c>
      <c r="B4" s="63"/>
      <c r="C4" s="63"/>
      <c r="D4" s="63"/>
      <c r="E4" s="63"/>
      <c r="F4" s="63"/>
      <c r="G4" s="63"/>
      <c r="H4" s="63"/>
      <c r="I4" s="63" t="s">
        <v>302</v>
      </c>
      <c r="J4" s="63"/>
      <c r="K4" s="63"/>
      <c r="L4" s="63"/>
      <c r="M4" s="63" t="s">
        <v>730</v>
      </c>
      <c r="N4" s="63"/>
      <c r="O4" s="63"/>
      <c r="P4" s="63"/>
      <c r="Q4" s="63"/>
      <c r="R4" s="63"/>
      <c r="S4" s="63"/>
      <c r="T4" s="63"/>
      <c r="U4" s="63" t="s">
        <v>731</v>
      </c>
      <c r="V4" s="63"/>
      <c r="W4" s="63"/>
    </row>
    <row r="5" spans="1:23" ht="27.75" customHeight="1">
      <c r="A5" s="1687" t="s">
        <v>594</v>
      </c>
      <c r="B5" s="1689" t="s">
        <v>740</v>
      </c>
      <c r="C5" s="1690"/>
      <c r="D5" s="1690"/>
      <c r="E5" s="1690"/>
      <c r="F5" s="1690"/>
      <c r="G5" s="1690"/>
      <c r="H5" s="1690"/>
      <c r="I5" s="1690"/>
      <c r="J5" s="1691"/>
      <c r="K5" s="1692" t="s">
        <v>187</v>
      </c>
      <c r="M5" s="1687" t="s">
        <v>594</v>
      </c>
      <c r="N5" s="1689" t="s">
        <v>165</v>
      </c>
      <c r="O5" s="1690"/>
      <c r="P5" s="1690"/>
      <c r="Q5" s="1690"/>
      <c r="R5" s="1690"/>
      <c r="S5" s="1690"/>
      <c r="T5" s="1690"/>
      <c r="U5" s="1690"/>
      <c r="V5" s="1691"/>
      <c r="W5" s="1692" t="s">
        <v>741</v>
      </c>
    </row>
    <row r="6" spans="1:23" ht="27.75" customHeight="1">
      <c r="A6" s="1688"/>
      <c r="B6" s="720">
        <v>1</v>
      </c>
      <c r="C6" s="720">
        <v>2</v>
      </c>
      <c r="D6" s="720">
        <v>3</v>
      </c>
      <c r="E6" s="720">
        <v>4</v>
      </c>
      <c r="F6" s="720">
        <v>5</v>
      </c>
      <c r="G6" s="720">
        <v>6</v>
      </c>
      <c r="H6" s="720" t="s">
        <v>184</v>
      </c>
      <c r="I6" s="720" t="s">
        <v>616</v>
      </c>
      <c r="J6" s="720" t="s">
        <v>6</v>
      </c>
      <c r="K6" s="1693"/>
      <c r="M6" s="1688"/>
      <c r="N6" s="720">
        <v>1</v>
      </c>
      <c r="O6" s="720">
        <v>2</v>
      </c>
      <c r="P6" s="720">
        <v>3</v>
      </c>
      <c r="Q6" s="720">
        <v>4</v>
      </c>
      <c r="R6" s="720">
        <v>5</v>
      </c>
      <c r="S6" s="720">
        <v>6</v>
      </c>
      <c r="T6" s="720" t="s">
        <v>184</v>
      </c>
      <c r="U6" s="720" t="s">
        <v>616</v>
      </c>
      <c r="V6" s="720" t="s">
        <v>6</v>
      </c>
      <c r="W6" s="1693"/>
    </row>
    <row r="7" spans="1:23" ht="29.25" customHeight="1">
      <c r="A7" s="727" t="s">
        <v>304</v>
      </c>
      <c r="B7" s="89"/>
      <c r="C7" s="1156"/>
      <c r="D7" s="1156"/>
      <c r="E7" s="1156"/>
      <c r="F7" s="1156"/>
      <c r="G7" s="89"/>
      <c r="H7" s="89"/>
      <c r="I7" s="89"/>
      <c r="J7" s="721">
        <f t="shared" ref="J7:J15" si="0">SUM(B7:I7)</f>
        <v>0</v>
      </c>
      <c r="K7" s="724">
        <f>J7/$J$16*100</f>
        <v>0</v>
      </c>
      <c r="M7" s="727" t="s">
        <v>304</v>
      </c>
      <c r="N7" s="1226"/>
      <c r="O7" s="1226"/>
      <c r="P7" s="1226"/>
      <c r="Q7" s="1226"/>
      <c r="R7" s="1226"/>
      <c r="S7" s="1226"/>
      <c r="T7" s="1226"/>
      <c r="U7" s="1226"/>
      <c r="V7" s="721">
        <f t="shared" ref="V7:V15" si="1">SUM(N7:U7)</f>
        <v>0</v>
      </c>
      <c r="W7" s="62">
        <f>V7/$V$16*100</f>
        <v>0</v>
      </c>
    </row>
    <row r="8" spans="1:23" ht="29.25" customHeight="1">
      <c r="A8" s="728" t="s">
        <v>268</v>
      </c>
      <c r="B8" s="1156">
        <v>1543</v>
      </c>
      <c r="C8" s="1156"/>
      <c r="D8" s="1156"/>
      <c r="E8" s="1156"/>
      <c r="F8" s="1156"/>
      <c r="G8" s="89"/>
      <c r="H8" s="89"/>
      <c r="I8" s="89"/>
      <c r="J8" s="721">
        <f t="shared" si="0"/>
        <v>1543</v>
      </c>
      <c r="K8" s="724">
        <f t="shared" ref="K8:K16" si="2">J8/$J$16*100</f>
        <v>6.8259234682592345</v>
      </c>
      <c r="M8" s="728" t="s">
        <v>268</v>
      </c>
      <c r="N8" s="1288">
        <v>174</v>
      </c>
      <c r="O8" s="1288">
        <v>7</v>
      </c>
      <c r="P8" s="1235"/>
      <c r="Q8" s="1235"/>
      <c r="R8" s="1226"/>
      <c r="S8" s="1226"/>
      <c r="T8" s="1226"/>
      <c r="U8" s="1226"/>
      <c r="V8" s="721">
        <f t="shared" si="1"/>
        <v>181</v>
      </c>
      <c r="W8" s="62">
        <f t="shared" ref="W8:W16" si="3">V8/$V$16*100</f>
        <v>2.569198012775018</v>
      </c>
    </row>
    <row r="9" spans="1:23" ht="29.25" customHeight="1">
      <c r="A9" s="728" t="s">
        <v>263</v>
      </c>
      <c r="B9" s="1156">
        <v>4578</v>
      </c>
      <c r="C9" s="1156">
        <v>2205</v>
      </c>
      <c r="D9" s="1156"/>
      <c r="E9" s="1156"/>
      <c r="F9" s="1156"/>
      <c r="G9" s="89"/>
      <c r="H9" s="89"/>
      <c r="I9" s="89"/>
      <c r="J9" s="721">
        <f t="shared" si="0"/>
        <v>6783</v>
      </c>
      <c r="K9" s="724">
        <f t="shared" si="2"/>
        <v>30.006635700066358</v>
      </c>
      <c r="M9" s="728" t="s">
        <v>263</v>
      </c>
      <c r="N9" s="1288">
        <v>1619</v>
      </c>
      <c r="O9" s="1288">
        <v>628</v>
      </c>
      <c r="P9" s="1288"/>
      <c r="Q9" s="1288"/>
      <c r="R9" s="1288"/>
      <c r="S9" s="1226"/>
      <c r="T9" s="1226"/>
      <c r="U9" s="1226"/>
      <c r="V9" s="721">
        <f t="shared" si="1"/>
        <v>2247</v>
      </c>
      <c r="W9" s="62">
        <f t="shared" si="3"/>
        <v>31.894960965223561</v>
      </c>
    </row>
    <row r="10" spans="1:23" ht="29.25" customHeight="1">
      <c r="A10" s="728" t="s">
        <v>264</v>
      </c>
      <c r="B10" s="1156">
        <v>3662</v>
      </c>
      <c r="C10" s="1156">
        <v>2903</v>
      </c>
      <c r="D10" s="1156">
        <v>1494</v>
      </c>
      <c r="E10" s="1156"/>
      <c r="F10" s="1156"/>
      <c r="G10" s="89"/>
      <c r="H10" s="89"/>
      <c r="I10" s="89"/>
      <c r="J10" s="721">
        <f t="shared" si="0"/>
        <v>8059</v>
      </c>
      <c r="K10" s="724">
        <f t="shared" si="2"/>
        <v>35.651404556514045</v>
      </c>
      <c r="M10" s="728" t="s">
        <v>264</v>
      </c>
      <c r="N10" s="1288">
        <v>1635</v>
      </c>
      <c r="O10" s="1288">
        <v>1091</v>
      </c>
      <c r="P10" s="1288">
        <v>318</v>
      </c>
      <c r="Q10" s="1288"/>
      <c r="R10" s="1288"/>
      <c r="S10" s="1288"/>
      <c r="T10" s="1226"/>
      <c r="U10" s="1226"/>
      <c r="V10" s="721">
        <f t="shared" si="1"/>
        <v>3044</v>
      </c>
      <c r="W10" s="62">
        <f t="shared" si="3"/>
        <v>43.207948899929029</v>
      </c>
    </row>
    <row r="11" spans="1:23" ht="29.25" customHeight="1">
      <c r="A11" s="728" t="s">
        <v>265</v>
      </c>
      <c r="B11" s="1156">
        <v>1089</v>
      </c>
      <c r="C11" s="1156">
        <v>2593</v>
      </c>
      <c r="D11" s="1156">
        <v>1271</v>
      </c>
      <c r="E11" s="1156">
        <v>6</v>
      </c>
      <c r="F11" s="1156"/>
      <c r="G11" s="89"/>
      <c r="H11" s="89"/>
      <c r="I11" s="89"/>
      <c r="J11" s="721">
        <f t="shared" si="0"/>
        <v>4959</v>
      </c>
      <c r="K11" s="724">
        <f t="shared" si="2"/>
        <v>21.937624419376245</v>
      </c>
      <c r="M11" s="728" t="s">
        <v>265</v>
      </c>
      <c r="N11" s="1288">
        <v>376</v>
      </c>
      <c r="O11" s="1288">
        <v>655</v>
      </c>
      <c r="P11" s="1288">
        <v>217</v>
      </c>
      <c r="Q11" s="1288">
        <v>34</v>
      </c>
      <c r="R11" s="1288"/>
      <c r="S11" s="1288"/>
      <c r="T11" s="1226"/>
      <c r="U11" s="1226"/>
      <c r="V11" s="721">
        <f t="shared" si="1"/>
        <v>1282</v>
      </c>
      <c r="W11" s="62">
        <f t="shared" si="3"/>
        <v>18.197303051809794</v>
      </c>
    </row>
    <row r="12" spans="1:23" ht="29.25" customHeight="1">
      <c r="A12" s="728" t="s">
        <v>266</v>
      </c>
      <c r="B12" s="1156">
        <v>441</v>
      </c>
      <c r="C12" s="1156">
        <v>352</v>
      </c>
      <c r="D12" s="1156">
        <v>390</v>
      </c>
      <c r="E12" s="1156"/>
      <c r="F12" s="1156"/>
      <c r="G12" s="89"/>
      <c r="H12" s="89"/>
      <c r="I12" s="89"/>
      <c r="J12" s="721">
        <f t="shared" si="0"/>
        <v>1183</v>
      </c>
      <c r="K12" s="724">
        <f t="shared" si="2"/>
        <v>5.233355452333555</v>
      </c>
      <c r="M12" s="728" t="s">
        <v>266</v>
      </c>
      <c r="N12" s="1288">
        <v>51</v>
      </c>
      <c r="O12" s="1288">
        <v>132</v>
      </c>
      <c r="P12" s="1288">
        <v>62</v>
      </c>
      <c r="Q12" s="1288">
        <v>18</v>
      </c>
      <c r="R12" s="1288"/>
      <c r="S12" s="1288"/>
      <c r="T12" s="1226"/>
      <c r="U12" s="1226"/>
      <c r="V12" s="721">
        <f t="shared" si="1"/>
        <v>263</v>
      </c>
      <c r="W12" s="62">
        <f t="shared" si="3"/>
        <v>3.7331440738112134</v>
      </c>
    </row>
    <row r="13" spans="1:23" ht="29.25" customHeight="1">
      <c r="A13" s="728" t="s">
        <v>267</v>
      </c>
      <c r="B13" s="89">
        <v>23</v>
      </c>
      <c r="C13" s="89">
        <v>7</v>
      </c>
      <c r="D13" s="89">
        <v>48</v>
      </c>
      <c r="E13" s="89"/>
      <c r="F13" s="89"/>
      <c r="G13" s="89"/>
      <c r="H13" s="89"/>
      <c r="I13" s="89"/>
      <c r="J13" s="721">
        <f t="shared" si="0"/>
        <v>78</v>
      </c>
      <c r="K13" s="724">
        <f t="shared" si="2"/>
        <v>0.34505640345056404</v>
      </c>
      <c r="M13" s="728" t="s">
        <v>267</v>
      </c>
      <c r="N13" s="1288">
        <v>2</v>
      </c>
      <c r="O13" s="1288">
        <v>10</v>
      </c>
      <c r="P13" s="1288">
        <v>11</v>
      </c>
      <c r="Q13" s="1288"/>
      <c r="R13" s="1288"/>
      <c r="S13" s="1288"/>
      <c r="T13" s="1226"/>
      <c r="U13" s="1226"/>
      <c r="V13" s="721">
        <f t="shared" si="1"/>
        <v>23</v>
      </c>
      <c r="W13" s="62">
        <f t="shared" si="3"/>
        <v>0.32647267565649396</v>
      </c>
    </row>
    <row r="14" spans="1:23" ht="29.25" customHeight="1">
      <c r="A14" s="728" t="s">
        <v>621</v>
      </c>
      <c r="B14" s="184"/>
      <c r="C14" s="184"/>
      <c r="D14" s="184"/>
      <c r="E14" s="184"/>
      <c r="F14" s="184"/>
      <c r="G14" s="89"/>
      <c r="H14" s="89"/>
      <c r="I14" s="89"/>
      <c r="J14" s="721">
        <f t="shared" si="0"/>
        <v>0</v>
      </c>
      <c r="K14" s="724">
        <f t="shared" si="2"/>
        <v>0</v>
      </c>
      <c r="M14" s="728" t="s">
        <v>621</v>
      </c>
      <c r="N14" s="184">
        <v>1</v>
      </c>
      <c r="O14" s="184">
        <v>0</v>
      </c>
      <c r="P14" s="184">
        <v>1</v>
      </c>
      <c r="Q14" s="184">
        <v>3</v>
      </c>
      <c r="R14" s="184"/>
      <c r="S14" s="1288"/>
      <c r="T14" s="1226"/>
      <c r="U14" s="1226"/>
      <c r="V14" s="721">
        <f t="shared" si="1"/>
        <v>5</v>
      </c>
      <c r="W14" s="62">
        <f t="shared" si="3"/>
        <v>7.0972320794889993E-2</v>
      </c>
    </row>
    <row r="15" spans="1:23" ht="28.5" customHeight="1">
      <c r="A15" s="729" t="s">
        <v>618</v>
      </c>
      <c r="B15" s="722"/>
      <c r="C15" s="89"/>
      <c r="D15" s="89"/>
      <c r="E15" s="722"/>
      <c r="F15" s="89"/>
      <c r="G15" s="89"/>
      <c r="H15" s="89"/>
      <c r="I15" s="89"/>
      <c r="J15" s="721">
        <f t="shared" si="0"/>
        <v>0</v>
      </c>
      <c r="K15" s="724">
        <f t="shared" si="2"/>
        <v>0</v>
      </c>
      <c r="M15" s="729" t="s">
        <v>618</v>
      </c>
      <c r="N15" s="722"/>
      <c r="O15" s="1288"/>
      <c r="P15" s="1226"/>
      <c r="Q15" s="722"/>
      <c r="R15" s="1226"/>
      <c r="S15" s="1226"/>
      <c r="T15" s="1226"/>
      <c r="U15" s="1226"/>
      <c r="V15" s="721">
        <f t="shared" si="1"/>
        <v>0</v>
      </c>
      <c r="W15" s="62">
        <f t="shared" si="3"/>
        <v>0</v>
      </c>
    </row>
    <row r="16" spans="1:23" ht="29.25" customHeight="1">
      <c r="A16" s="730" t="s">
        <v>6</v>
      </c>
      <c r="B16" s="723">
        <f>SUM(B7:B15)</f>
        <v>11336</v>
      </c>
      <c r="C16" s="723">
        <f t="shared" ref="C16:J16" si="4">SUM(C7:C15)</f>
        <v>8060</v>
      </c>
      <c r="D16" s="723">
        <f t="shared" si="4"/>
        <v>3203</v>
      </c>
      <c r="E16" s="723">
        <f t="shared" si="4"/>
        <v>6</v>
      </c>
      <c r="F16" s="723">
        <f t="shared" si="4"/>
        <v>0</v>
      </c>
      <c r="G16" s="723">
        <f t="shared" si="4"/>
        <v>0</v>
      </c>
      <c r="H16" s="723">
        <f>SUM(H7:H15)</f>
        <v>0</v>
      </c>
      <c r="I16" s="723">
        <f>SUM(I7:I15)</f>
        <v>0</v>
      </c>
      <c r="J16" s="723">
        <f t="shared" si="4"/>
        <v>22605</v>
      </c>
      <c r="K16" s="725">
        <f t="shared" si="2"/>
        <v>100</v>
      </c>
      <c r="M16" s="730" t="s">
        <v>6</v>
      </c>
      <c r="N16" s="723">
        <f>SUM(N7:N15)</f>
        <v>3858</v>
      </c>
      <c r="O16" s="723">
        <f t="shared" ref="O16:T16" si="5">SUM(O7:O15)</f>
        <v>2523</v>
      </c>
      <c r="P16" s="723">
        <f t="shared" si="5"/>
        <v>609</v>
      </c>
      <c r="Q16" s="723">
        <f t="shared" si="5"/>
        <v>55</v>
      </c>
      <c r="R16" s="723">
        <f t="shared" si="5"/>
        <v>0</v>
      </c>
      <c r="S16" s="723">
        <f t="shared" si="5"/>
        <v>0</v>
      </c>
      <c r="T16" s="723">
        <f t="shared" si="5"/>
        <v>0</v>
      </c>
      <c r="U16" s="723">
        <f t="shared" ref="U16" si="6">SUM(U7:U15)</f>
        <v>0</v>
      </c>
      <c r="V16" s="723">
        <f>SUM(V7:V15)</f>
        <v>7045</v>
      </c>
      <c r="W16" s="101">
        <f t="shared" si="3"/>
        <v>100</v>
      </c>
    </row>
    <row r="17" spans="1:23" ht="33.75" customHeight="1" thickBot="1">
      <c r="A17" s="731" t="s">
        <v>187</v>
      </c>
      <c r="B17" s="726">
        <f>B16/$J$16*100</f>
        <v>50.148197301481979</v>
      </c>
      <c r="C17" s="726">
        <f t="shared" ref="C17:J17" si="7">C16/$J$16*100</f>
        <v>35.655828356558281</v>
      </c>
      <c r="D17" s="726">
        <f t="shared" si="7"/>
        <v>14.169431541694316</v>
      </c>
      <c r="E17" s="726">
        <f t="shared" si="7"/>
        <v>2.6542800265428001E-2</v>
      </c>
      <c r="F17" s="726">
        <f t="shared" si="7"/>
        <v>0</v>
      </c>
      <c r="G17" s="726">
        <f t="shared" si="7"/>
        <v>0</v>
      </c>
      <c r="H17" s="726">
        <f t="shared" si="7"/>
        <v>0</v>
      </c>
      <c r="I17" s="726">
        <f t="shared" si="7"/>
        <v>0</v>
      </c>
      <c r="J17" s="726">
        <f t="shared" si="7"/>
        <v>100</v>
      </c>
      <c r="K17" s="733"/>
      <c r="M17" s="731" t="s">
        <v>187</v>
      </c>
      <c r="N17" s="734">
        <f>N16/$V$16*100</f>
        <v>54.762242725337117</v>
      </c>
      <c r="O17" s="734">
        <f t="shared" ref="O17:V17" si="8">O16/$V$16*100</f>
        <v>35.812633073101487</v>
      </c>
      <c r="P17" s="734">
        <f t="shared" si="8"/>
        <v>8.6444286728176021</v>
      </c>
      <c r="Q17" s="734">
        <f t="shared" si="8"/>
        <v>0.78069552874378989</v>
      </c>
      <c r="R17" s="734">
        <f t="shared" si="8"/>
        <v>0</v>
      </c>
      <c r="S17" s="734">
        <f t="shared" si="8"/>
        <v>0</v>
      </c>
      <c r="T17" s="734">
        <f t="shared" si="8"/>
        <v>0</v>
      </c>
      <c r="U17" s="734">
        <f t="shared" si="8"/>
        <v>0</v>
      </c>
      <c r="V17" s="734">
        <f t="shared" si="8"/>
        <v>100</v>
      </c>
      <c r="W17" s="733"/>
    </row>
    <row r="18" spans="1:23">
      <c r="K18" s="770"/>
    </row>
    <row r="19" spans="1:23">
      <c r="V19" s="770"/>
    </row>
    <row r="20" spans="1:23">
      <c r="A20" s="1686" t="s">
        <v>553</v>
      </c>
      <c r="B20" s="1686"/>
      <c r="C20" s="1686"/>
      <c r="D20" s="1686"/>
      <c r="E20" s="1686"/>
      <c r="F20" s="1686"/>
      <c r="G20" s="1686"/>
      <c r="H20" s="1686"/>
      <c r="I20" s="1686"/>
      <c r="J20" s="1686"/>
      <c r="K20" s="1686"/>
      <c r="L20" s="63"/>
      <c r="M20" s="1686" t="s">
        <v>553</v>
      </c>
      <c r="N20" s="1686"/>
      <c r="O20" s="1686"/>
      <c r="P20" s="1686"/>
      <c r="Q20" s="1686"/>
      <c r="R20" s="1686"/>
      <c r="S20" s="1686"/>
      <c r="T20" s="1686"/>
      <c r="U20" s="1686"/>
      <c r="V20" s="1686"/>
      <c r="W20" s="1686"/>
    </row>
    <row r="21" spans="1:23">
      <c r="A21" s="1686" t="s">
        <v>261</v>
      </c>
      <c r="B21" s="1686"/>
      <c r="C21" s="1686"/>
      <c r="D21" s="1686"/>
      <c r="E21" s="1686"/>
      <c r="F21" s="1686"/>
      <c r="G21" s="1686"/>
      <c r="H21" s="1686"/>
      <c r="I21" s="1686"/>
      <c r="J21" s="1686"/>
      <c r="K21" s="1686"/>
      <c r="L21" s="63"/>
      <c r="M21" s="1686" t="s">
        <v>261</v>
      </c>
      <c r="N21" s="1686"/>
      <c r="O21" s="1686"/>
      <c r="P21" s="1686"/>
      <c r="Q21" s="1686"/>
      <c r="R21" s="1686"/>
      <c r="S21" s="1686"/>
      <c r="T21" s="1686"/>
      <c r="U21" s="1686"/>
      <c r="V21" s="1686"/>
      <c r="W21" s="1686"/>
    </row>
    <row r="22" spans="1:23">
      <c r="A22" s="63" t="s">
        <v>524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 t="s">
        <v>524</v>
      </c>
      <c r="N22" s="63"/>
      <c r="O22" s="63"/>
      <c r="P22" s="63"/>
      <c r="Q22" s="63"/>
      <c r="R22" s="63"/>
      <c r="S22" s="63"/>
      <c r="T22" s="63"/>
      <c r="U22" s="63"/>
      <c r="V22" s="63"/>
      <c r="W22" s="63"/>
    </row>
    <row r="23" spans="1:23" ht="16.5" thickBot="1">
      <c r="A23" s="63" t="s">
        <v>732</v>
      </c>
      <c r="B23" s="63"/>
      <c r="C23" s="63"/>
      <c r="D23" s="63"/>
      <c r="E23" s="63"/>
      <c r="F23" s="63"/>
      <c r="G23" s="63"/>
      <c r="H23" s="63"/>
      <c r="I23" s="63" t="s">
        <v>733</v>
      </c>
      <c r="J23" s="63"/>
      <c r="K23" s="63"/>
      <c r="L23" s="63"/>
      <c r="M23" s="63" t="s">
        <v>555</v>
      </c>
      <c r="N23" s="63"/>
      <c r="O23" s="63"/>
      <c r="P23" s="63"/>
      <c r="Q23" s="63"/>
      <c r="R23" s="63"/>
      <c r="S23" s="63"/>
      <c r="T23" s="63"/>
      <c r="U23" s="63" t="s">
        <v>251</v>
      </c>
      <c r="V23" s="63"/>
      <c r="W23" s="63"/>
    </row>
    <row r="24" spans="1:23" ht="27.75" customHeight="1">
      <c r="A24" s="1687" t="s">
        <v>594</v>
      </c>
      <c r="B24" s="1689" t="s">
        <v>165</v>
      </c>
      <c r="C24" s="1690"/>
      <c r="D24" s="1690"/>
      <c r="E24" s="1690"/>
      <c r="F24" s="1690"/>
      <c r="G24" s="1690"/>
      <c r="H24" s="1690"/>
      <c r="I24" s="1690"/>
      <c r="J24" s="1691"/>
      <c r="K24" s="1692" t="s">
        <v>741</v>
      </c>
      <c r="M24" s="1687" t="s">
        <v>594</v>
      </c>
      <c r="N24" s="1689" t="s">
        <v>165</v>
      </c>
      <c r="O24" s="1690"/>
      <c r="P24" s="1690"/>
      <c r="Q24" s="1690"/>
      <c r="R24" s="1690"/>
      <c r="S24" s="1690"/>
      <c r="T24" s="1690"/>
      <c r="U24" s="1690"/>
      <c r="V24" s="1691"/>
      <c r="W24" s="1692" t="s">
        <v>741</v>
      </c>
    </row>
    <row r="25" spans="1:23" ht="27.75" customHeight="1">
      <c r="A25" s="1688"/>
      <c r="B25" s="720">
        <v>1</v>
      </c>
      <c r="C25" s="720">
        <v>2</v>
      </c>
      <c r="D25" s="720">
        <v>3</v>
      </c>
      <c r="E25" s="720">
        <v>4</v>
      </c>
      <c r="F25" s="720">
        <v>5</v>
      </c>
      <c r="G25" s="720">
        <v>6</v>
      </c>
      <c r="H25" s="769" t="s">
        <v>184</v>
      </c>
      <c r="I25" s="720" t="s">
        <v>616</v>
      </c>
      <c r="J25" s="720" t="s">
        <v>6</v>
      </c>
      <c r="K25" s="1693"/>
      <c r="M25" s="1688"/>
      <c r="N25" s="720">
        <v>1</v>
      </c>
      <c r="O25" s="720">
        <v>2</v>
      </c>
      <c r="P25" s="720">
        <v>3</v>
      </c>
      <c r="Q25" s="720">
        <v>4</v>
      </c>
      <c r="R25" s="720">
        <v>5</v>
      </c>
      <c r="S25" s="720">
        <v>6</v>
      </c>
      <c r="T25" s="720" t="s">
        <v>184</v>
      </c>
      <c r="U25" s="720" t="s">
        <v>616</v>
      </c>
      <c r="V25" s="720" t="s">
        <v>6</v>
      </c>
      <c r="W25" s="1693"/>
    </row>
    <row r="26" spans="1:23" ht="29.25" customHeight="1">
      <c r="A26" s="727" t="s">
        <v>304</v>
      </c>
      <c r="B26" s="1226"/>
      <c r="C26" s="1226"/>
      <c r="D26" s="1226"/>
      <c r="E26" s="1226"/>
      <c r="F26" s="1226"/>
      <c r="G26" s="1226"/>
      <c r="H26" s="1226"/>
      <c r="I26" s="1226"/>
      <c r="J26" s="721">
        <f t="shared" ref="J26:J34" si="9">SUM(B26:I26)</f>
        <v>0</v>
      </c>
      <c r="K26" s="724">
        <f>J26/$J$35*100</f>
        <v>0</v>
      </c>
      <c r="M26" s="727" t="s">
        <v>304</v>
      </c>
      <c r="N26" s="1226"/>
      <c r="O26" s="1226"/>
      <c r="P26" s="1226"/>
      <c r="Q26" s="1226"/>
      <c r="R26" s="1226"/>
      <c r="S26" s="1226"/>
      <c r="T26" s="1226"/>
      <c r="U26" s="1226"/>
      <c r="V26" s="721">
        <f t="shared" ref="V26:V34" si="10">SUM(N26:U26)</f>
        <v>0</v>
      </c>
      <c r="W26" s="724">
        <f>V26/$V$35*100</f>
        <v>0</v>
      </c>
    </row>
    <row r="27" spans="1:23" ht="29.25" customHeight="1">
      <c r="A27" s="728" t="s">
        <v>268</v>
      </c>
      <c r="B27" s="1226">
        <v>8</v>
      </c>
      <c r="C27" s="1226"/>
      <c r="D27" s="1226"/>
      <c r="E27" s="1226"/>
      <c r="F27" s="1226"/>
      <c r="G27" s="1226"/>
      <c r="H27" s="1226"/>
      <c r="I27" s="1226"/>
      <c r="J27" s="721">
        <f t="shared" si="9"/>
        <v>8</v>
      </c>
      <c r="K27" s="724">
        <f t="shared" ref="K27:K35" si="11">J27/$J$35*100</f>
        <v>7.1492403932082213E-2</v>
      </c>
      <c r="M27" s="728" t="s">
        <v>268</v>
      </c>
      <c r="N27" s="1288">
        <v>30</v>
      </c>
      <c r="O27" s="1226"/>
      <c r="P27" s="1226"/>
      <c r="Q27" s="1226"/>
      <c r="R27" s="1226"/>
      <c r="S27" s="1226"/>
      <c r="T27" s="1226"/>
      <c r="U27" s="1226"/>
      <c r="V27" s="721">
        <f t="shared" si="10"/>
        <v>30</v>
      </c>
      <c r="W27" s="724">
        <f t="shared" ref="W27:W35" si="12">V27/$V$35*100</f>
        <v>0.45906656465187456</v>
      </c>
    </row>
    <row r="28" spans="1:23" ht="29.25" customHeight="1">
      <c r="A28" s="728" t="s">
        <v>263</v>
      </c>
      <c r="B28" s="1226">
        <v>2742</v>
      </c>
      <c r="C28" s="1226">
        <v>1986</v>
      </c>
      <c r="D28" s="1226"/>
      <c r="E28" s="1226"/>
      <c r="F28" s="1226"/>
      <c r="G28" s="1226"/>
      <c r="H28" s="1226"/>
      <c r="I28" s="1226"/>
      <c r="J28" s="721">
        <f t="shared" si="9"/>
        <v>4728</v>
      </c>
      <c r="K28" s="724">
        <f t="shared" si="11"/>
        <v>42.252010723860586</v>
      </c>
      <c r="M28" s="728" t="s">
        <v>263</v>
      </c>
      <c r="N28" s="1288">
        <v>1712</v>
      </c>
      <c r="O28" s="1226">
        <v>1392</v>
      </c>
      <c r="P28" s="1226"/>
      <c r="Q28" s="1226"/>
      <c r="R28" s="1226"/>
      <c r="S28" s="1226"/>
      <c r="T28" s="1226"/>
      <c r="U28" s="1226"/>
      <c r="V28" s="721">
        <f t="shared" si="10"/>
        <v>3104</v>
      </c>
      <c r="W28" s="724">
        <f t="shared" si="12"/>
        <v>47.498087222647285</v>
      </c>
    </row>
    <row r="29" spans="1:23" ht="29.25" customHeight="1">
      <c r="A29" s="728" t="s">
        <v>264</v>
      </c>
      <c r="B29" s="1226">
        <v>2284</v>
      </c>
      <c r="C29" s="1226">
        <v>2376</v>
      </c>
      <c r="D29" s="1226">
        <v>36</v>
      </c>
      <c r="E29" s="1226">
        <v>1</v>
      </c>
      <c r="F29" s="1226"/>
      <c r="G29" s="1226"/>
      <c r="H29" s="1226"/>
      <c r="I29" s="1226"/>
      <c r="J29" s="721">
        <f t="shared" si="9"/>
        <v>4697</v>
      </c>
      <c r="K29" s="724">
        <f t="shared" si="11"/>
        <v>41.974977658623772</v>
      </c>
      <c r="M29" s="728" t="s">
        <v>264</v>
      </c>
      <c r="N29" s="1288">
        <v>789</v>
      </c>
      <c r="O29" s="1226">
        <v>457</v>
      </c>
      <c r="P29" s="1226">
        <v>242</v>
      </c>
      <c r="Q29" s="1226">
        <v>46</v>
      </c>
      <c r="R29" s="1226"/>
      <c r="S29" s="1226"/>
      <c r="T29" s="1226"/>
      <c r="U29" s="1226"/>
      <c r="V29" s="721">
        <f t="shared" si="10"/>
        <v>1534</v>
      </c>
      <c r="W29" s="724">
        <f t="shared" si="12"/>
        <v>23.473603672532516</v>
      </c>
    </row>
    <row r="30" spans="1:23" ht="29.25" customHeight="1">
      <c r="A30" s="728" t="s">
        <v>265</v>
      </c>
      <c r="B30" s="1226">
        <v>476</v>
      </c>
      <c r="C30" s="1226">
        <v>1106</v>
      </c>
      <c r="D30" s="1226">
        <v>69</v>
      </c>
      <c r="E30" s="1226">
        <v>2</v>
      </c>
      <c r="F30" s="1226"/>
      <c r="G30" s="1226"/>
      <c r="H30" s="1226"/>
      <c r="I30" s="1226"/>
      <c r="J30" s="721">
        <f t="shared" si="9"/>
        <v>1653</v>
      </c>
      <c r="K30" s="724">
        <f t="shared" si="11"/>
        <v>14.772117962466488</v>
      </c>
      <c r="M30" s="728" t="s">
        <v>265</v>
      </c>
      <c r="N30" s="1288">
        <v>696</v>
      </c>
      <c r="O30" s="1226">
        <v>158</v>
      </c>
      <c r="P30" s="1226">
        <v>175</v>
      </c>
      <c r="Q30" s="1226">
        <v>59</v>
      </c>
      <c r="R30" s="1226">
        <v>7</v>
      </c>
      <c r="S30" s="1226"/>
      <c r="T30" s="1226"/>
      <c r="U30" s="1226"/>
      <c r="V30" s="721">
        <f t="shared" si="10"/>
        <v>1095</v>
      </c>
      <c r="W30" s="724">
        <f t="shared" si="12"/>
        <v>16.755929609793423</v>
      </c>
    </row>
    <row r="31" spans="1:23" ht="29.25" customHeight="1">
      <c r="A31" s="728" t="s">
        <v>266</v>
      </c>
      <c r="B31" s="1226"/>
      <c r="C31" s="1226">
        <v>6</v>
      </c>
      <c r="D31" s="1226">
        <v>78</v>
      </c>
      <c r="E31" s="1226">
        <v>15</v>
      </c>
      <c r="F31" s="1226"/>
      <c r="G31" s="1226"/>
      <c r="H31" s="1226"/>
      <c r="I31" s="1226"/>
      <c r="J31" s="721">
        <f t="shared" si="9"/>
        <v>99</v>
      </c>
      <c r="K31" s="724">
        <f t="shared" si="11"/>
        <v>0.88471849865951746</v>
      </c>
      <c r="M31" s="728" t="s">
        <v>266</v>
      </c>
      <c r="N31" s="1288">
        <v>262</v>
      </c>
      <c r="O31" s="1226">
        <v>126</v>
      </c>
      <c r="P31" s="1226">
        <v>37</v>
      </c>
      <c r="Q31" s="1226">
        <v>78</v>
      </c>
      <c r="R31" s="1226"/>
      <c r="S31" s="1226"/>
      <c r="T31" s="1226"/>
      <c r="U31" s="1226"/>
      <c r="V31" s="721">
        <f t="shared" si="10"/>
        <v>503</v>
      </c>
      <c r="W31" s="724">
        <f t="shared" si="12"/>
        <v>7.6970160673297618</v>
      </c>
    </row>
    <row r="32" spans="1:23" ht="29.25" customHeight="1">
      <c r="A32" s="728" t="s">
        <v>267</v>
      </c>
      <c r="B32" s="1226"/>
      <c r="C32" s="1226"/>
      <c r="D32" s="1226">
        <v>2</v>
      </c>
      <c r="E32" s="1226">
        <v>3</v>
      </c>
      <c r="F32" s="1226"/>
      <c r="G32" s="1226"/>
      <c r="H32" s="1226"/>
      <c r="I32" s="1226"/>
      <c r="J32" s="721">
        <f t="shared" si="9"/>
        <v>5</v>
      </c>
      <c r="K32" s="724">
        <f t="shared" si="11"/>
        <v>4.4682752457551385E-2</v>
      </c>
      <c r="M32" s="728" t="s">
        <v>267</v>
      </c>
      <c r="N32" s="1288">
        <v>123</v>
      </c>
      <c r="O32" s="1226">
        <v>42</v>
      </c>
      <c r="P32" s="1226">
        <v>34</v>
      </c>
      <c r="Q32" s="1226">
        <v>48</v>
      </c>
      <c r="R32" s="1226"/>
      <c r="S32" s="1226"/>
      <c r="T32" s="1226"/>
      <c r="U32" s="1226"/>
      <c r="V32" s="721">
        <f t="shared" si="10"/>
        <v>247</v>
      </c>
      <c r="W32" s="724">
        <f t="shared" si="12"/>
        <v>3.7796480489671005</v>
      </c>
    </row>
    <row r="33" spans="1:23" ht="29.25" customHeight="1">
      <c r="A33" s="728" t="s">
        <v>621</v>
      </c>
      <c r="B33" s="184"/>
      <c r="C33" s="184"/>
      <c r="D33" s="184"/>
      <c r="E33" s="184"/>
      <c r="F33" s="184"/>
      <c r="G33" s="1226"/>
      <c r="H33" s="1226"/>
      <c r="I33" s="1226"/>
      <c r="J33" s="721">
        <f t="shared" si="9"/>
        <v>0</v>
      </c>
      <c r="K33" s="724">
        <f t="shared" si="11"/>
        <v>0</v>
      </c>
      <c r="M33" s="728" t="s">
        <v>621</v>
      </c>
      <c r="N33" s="184"/>
      <c r="O33" s="184"/>
      <c r="P33" s="184">
        <v>22</v>
      </c>
      <c r="Q33" s="184"/>
      <c r="R33" s="184"/>
      <c r="S33" s="1226"/>
      <c r="T33" s="1226"/>
      <c r="U33" s="1226"/>
      <c r="V33" s="721">
        <f t="shared" si="10"/>
        <v>22</v>
      </c>
      <c r="W33" s="724">
        <f t="shared" si="12"/>
        <v>0.33664881407804131</v>
      </c>
    </row>
    <row r="34" spans="1:23" ht="28.5" customHeight="1">
      <c r="A34" s="729" t="s">
        <v>618</v>
      </c>
      <c r="B34" s="722"/>
      <c r="C34" s="1226"/>
      <c r="D34" s="1226"/>
      <c r="E34" s="722"/>
      <c r="F34" s="1226"/>
      <c r="G34" s="1226"/>
      <c r="H34" s="1226"/>
      <c r="I34" s="1226"/>
      <c r="J34" s="721">
        <f t="shared" si="9"/>
        <v>0</v>
      </c>
      <c r="K34" s="724">
        <f t="shared" si="11"/>
        <v>0</v>
      </c>
      <c r="M34" s="729" t="s">
        <v>618</v>
      </c>
      <c r="N34" s="722"/>
      <c r="O34" s="1226"/>
      <c r="P34" s="1226"/>
      <c r="Q34" s="722"/>
      <c r="R34" s="1226"/>
      <c r="S34" s="1226"/>
      <c r="T34" s="1226"/>
      <c r="U34" s="1226"/>
      <c r="V34" s="721">
        <f t="shared" si="10"/>
        <v>0</v>
      </c>
      <c r="W34" s="724">
        <f t="shared" si="12"/>
        <v>0</v>
      </c>
    </row>
    <row r="35" spans="1:23" ht="29.25" customHeight="1">
      <c r="A35" s="730" t="s">
        <v>6</v>
      </c>
      <c r="B35" s="723">
        <f>SUM(B26:B34)</f>
        <v>5510</v>
      </c>
      <c r="C35" s="723">
        <f t="shared" ref="C35:J35" si="13">SUM(C26:C34)</f>
        <v>5474</v>
      </c>
      <c r="D35" s="723">
        <f t="shared" si="13"/>
        <v>185</v>
      </c>
      <c r="E35" s="723">
        <f t="shared" si="13"/>
        <v>21</v>
      </c>
      <c r="F35" s="723">
        <f t="shared" si="13"/>
        <v>0</v>
      </c>
      <c r="G35" s="723">
        <f t="shared" si="13"/>
        <v>0</v>
      </c>
      <c r="H35" s="723">
        <f t="shared" si="13"/>
        <v>0</v>
      </c>
      <c r="I35" s="723">
        <f t="shared" si="13"/>
        <v>0</v>
      </c>
      <c r="J35" s="723">
        <f t="shared" si="13"/>
        <v>11190</v>
      </c>
      <c r="K35" s="725">
        <f t="shared" si="11"/>
        <v>100</v>
      </c>
      <c r="M35" s="730" t="s">
        <v>6</v>
      </c>
      <c r="N35" s="723">
        <f t="shared" ref="N35:V35" si="14">SUM(N26:N34)</f>
        <v>3612</v>
      </c>
      <c r="O35" s="723">
        <f t="shared" si="14"/>
        <v>2175</v>
      </c>
      <c r="P35" s="723">
        <f t="shared" si="14"/>
        <v>510</v>
      </c>
      <c r="Q35" s="723">
        <f t="shared" si="14"/>
        <v>231</v>
      </c>
      <c r="R35" s="723">
        <f t="shared" si="14"/>
        <v>7</v>
      </c>
      <c r="S35" s="723">
        <f t="shared" si="14"/>
        <v>0</v>
      </c>
      <c r="T35" s="723">
        <f t="shared" si="14"/>
        <v>0</v>
      </c>
      <c r="U35" s="723">
        <f t="shared" si="14"/>
        <v>0</v>
      </c>
      <c r="V35" s="723">
        <f t="shared" si="14"/>
        <v>6535</v>
      </c>
      <c r="W35" s="725">
        <f t="shared" si="12"/>
        <v>100</v>
      </c>
    </row>
    <row r="36" spans="1:23" ht="33.75" customHeight="1" thickBot="1">
      <c r="A36" s="731" t="s">
        <v>187</v>
      </c>
      <c r="B36" s="726">
        <f>B35/$J$35*100</f>
        <v>49.240393208221626</v>
      </c>
      <c r="C36" s="726">
        <f t="shared" ref="C36:J36" si="15">C35/$J$35*100</f>
        <v>48.918677390527257</v>
      </c>
      <c r="D36" s="726">
        <f t="shared" si="15"/>
        <v>1.6532618409294011</v>
      </c>
      <c r="E36" s="726">
        <f t="shared" si="15"/>
        <v>0.18766756032171583</v>
      </c>
      <c r="F36" s="726">
        <f t="shared" si="15"/>
        <v>0</v>
      </c>
      <c r="G36" s="726">
        <f t="shared" si="15"/>
        <v>0</v>
      </c>
      <c r="H36" s="726">
        <f t="shared" si="15"/>
        <v>0</v>
      </c>
      <c r="I36" s="726">
        <f t="shared" si="15"/>
        <v>0</v>
      </c>
      <c r="J36" s="726">
        <f t="shared" si="15"/>
        <v>100</v>
      </c>
      <c r="K36" s="733"/>
      <c r="M36" s="731" t="s">
        <v>187</v>
      </c>
      <c r="N36" s="726">
        <f>N35/$V$35*100</f>
        <v>55.271614384085687</v>
      </c>
      <c r="O36" s="726">
        <f t="shared" ref="O36:V36" si="16">O35/$V$35*100</f>
        <v>33.282325937260907</v>
      </c>
      <c r="P36" s="726">
        <f t="shared" si="16"/>
        <v>7.8041315990818667</v>
      </c>
      <c r="Q36" s="726">
        <f t="shared" si="16"/>
        <v>3.5348125478194339</v>
      </c>
      <c r="R36" s="726">
        <f t="shared" si="16"/>
        <v>0.10711553175210406</v>
      </c>
      <c r="S36" s="726">
        <f t="shared" si="16"/>
        <v>0</v>
      </c>
      <c r="T36" s="726">
        <f t="shared" si="16"/>
        <v>0</v>
      </c>
      <c r="U36" s="726">
        <f t="shared" si="16"/>
        <v>0</v>
      </c>
      <c r="V36" s="726">
        <f t="shared" si="16"/>
        <v>100</v>
      </c>
      <c r="W36" s="733"/>
    </row>
    <row r="37" spans="1:23">
      <c r="I37" s="770"/>
    </row>
    <row r="39" spans="1:23">
      <c r="A39" s="1686" t="s">
        <v>553</v>
      </c>
      <c r="B39" s="1686"/>
      <c r="C39" s="1686"/>
      <c r="D39" s="1686"/>
      <c r="E39" s="1686"/>
      <c r="F39" s="1686"/>
      <c r="G39" s="1686"/>
      <c r="H39" s="1686"/>
      <c r="I39" s="1686"/>
      <c r="J39" s="1686"/>
      <c r="K39" s="1686"/>
      <c r="L39" s="63"/>
      <c r="M39" s="1686" t="s">
        <v>553</v>
      </c>
      <c r="N39" s="1686"/>
      <c r="O39" s="1686"/>
      <c r="P39" s="1686"/>
      <c r="Q39" s="1686"/>
      <c r="R39" s="1686"/>
      <c r="S39" s="1686"/>
      <c r="T39" s="1686"/>
      <c r="U39" s="1686"/>
      <c r="V39" s="1686"/>
      <c r="W39" s="1686"/>
    </row>
    <row r="40" spans="1:23">
      <c r="A40" s="1686" t="s">
        <v>261</v>
      </c>
      <c r="B40" s="1686"/>
      <c r="C40" s="1686"/>
      <c r="D40" s="1686"/>
      <c r="E40" s="1686"/>
      <c r="F40" s="1686"/>
      <c r="G40" s="1686"/>
      <c r="H40" s="1686"/>
      <c r="I40" s="1686"/>
      <c r="J40" s="1686"/>
      <c r="K40" s="1686"/>
      <c r="L40" s="63"/>
      <c r="M40" s="1686" t="s">
        <v>261</v>
      </c>
      <c r="N40" s="1686"/>
      <c r="O40" s="1686"/>
      <c r="P40" s="1686"/>
      <c r="Q40" s="1686"/>
      <c r="R40" s="1686"/>
      <c r="S40" s="1686"/>
      <c r="T40" s="1686"/>
      <c r="U40" s="1686"/>
      <c r="V40" s="1686"/>
      <c r="W40" s="1686"/>
    </row>
    <row r="41" spans="1:23">
      <c r="A41" s="63" t="s">
        <v>524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 t="s">
        <v>524</v>
      </c>
      <c r="N41" s="63"/>
      <c r="O41" s="63"/>
      <c r="P41" s="63"/>
      <c r="Q41" s="63"/>
      <c r="R41" s="63"/>
      <c r="S41" s="63"/>
      <c r="T41" s="63"/>
      <c r="U41" s="63"/>
      <c r="V41" s="862"/>
      <c r="W41" s="63"/>
    </row>
    <row r="42" spans="1:23" ht="16.5" thickBot="1">
      <c r="A42" s="63" t="s">
        <v>734</v>
      </c>
      <c r="B42" s="63"/>
      <c r="C42" s="63"/>
      <c r="D42" s="63"/>
      <c r="E42" s="63"/>
      <c r="F42" s="63"/>
      <c r="G42" s="63"/>
      <c r="H42" s="63"/>
      <c r="I42" s="63" t="s">
        <v>175</v>
      </c>
      <c r="J42" s="63"/>
      <c r="K42" s="63"/>
      <c r="L42" s="63"/>
      <c r="M42" s="63" t="s">
        <v>556</v>
      </c>
      <c r="N42" s="63"/>
      <c r="O42" s="63"/>
      <c r="P42" s="63"/>
      <c r="Q42" s="63"/>
      <c r="R42" s="63"/>
      <c r="S42" s="63"/>
      <c r="T42" s="63"/>
      <c r="U42" s="63" t="s">
        <v>176</v>
      </c>
      <c r="V42" s="63"/>
      <c r="W42" s="63"/>
    </row>
    <row r="43" spans="1:23" ht="27.75" customHeight="1">
      <c r="A43" s="1687" t="s">
        <v>594</v>
      </c>
      <c r="B43" s="1689" t="s">
        <v>165</v>
      </c>
      <c r="C43" s="1690"/>
      <c r="D43" s="1690"/>
      <c r="E43" s="1690"/>
      <c r="F43" s="1690"/>
      <c r="G43" s="1690"/>
      <c r="H43" s="1690"/>
      <c r="I43" s="1690"/>
      <c r="J43" s="1691"/>
      <c r="K43" s="1692" t="s">
        <v>741</v>
      </c>
      <c r="M43" s="1687" t="s">
        <v>594</v>
      </c>
      <c r="N43" s="1586" t="s">
        <v>165</v>
      </c>
      <c r="O43" s="1586"/>
      <c r="P43" s="1586"/>
      <c r="Q43" s="1586"/>
      <c r="R43" s="1586"/>
      <c r="S43" s="1586"/>
      <c r="T43" s="1586"/>
      <c r="U43" s="1586"/>
      <c r="V43" s="1586"/>
      <c r="W43" s="1587" t="s">
        <v>741</v>
      </c>
    </row>
    <row r="44" spans="1:23" ht="27.75" customHeight="1">
      <c r="A44" s="1688"/>
      <c r="B44" s="720">
        <v>1</v>
      </c>
      <c r="C44" s="720">
        <v>2</v>
      </c>
      <c r="D44" s="720">
        <v>3</v>
      </c>
      <c r="E44" s="720">
        <v>4</v>
      </c>
      <c r="F44" s="720">
        <v>5</v>
      </c>
      <c r="G44" s="720">
        <v>6</v>
      </c>
      <c r="H44" s="720" t="s">
        <v>184</v>
      </c>
      <c r="I44" s="720" t="s">
        <v>616</v>
      </c>
      <c r="J44" s="720" t="s">
        <v>6</v>
      </c>
      <c r="K44" s="1693"/>
      <c r="M44" s="1688"/>
      <c r="N44" s="737">
        <v>1</v>
      </c>
      <c r="O44" s="737">
        <v>2</v>
      </c>
      <c r="P44" s="737">
        <v>3</v>
      </c>
      <c r="Q44" s="737">
        <v>4</v>
      </c>
      <c r="R44" s="737">
        <v>5</v>
      </c>
      <c r="S44" s="737">
        <v>6</v>
      </c>
      <c r="T44" s="737" t="s">
        <v>184</v>
      </c>
      <c r="U44" s="737" t="s">
        <v>616</v>
      </c>
      <c r="V44" s="737" t="s">
        <v>6</v>
      </c>
      <c r="W44" s="1589"/>
    </row>
    <row r="45" spans="1:23" ht="29.25" customHeight="1">
      <c r="A45" s="727" t="s">
        <v>304</v>
      </c>
      <c r="B45" s="1226"/>
      <c r="C45" s="1226"/>
      <c r="D45" s="1226"/>
      <c r="E45" s="1226"/>
      <c r="F45" s="1226"/>
      <c r="G45" s="1226"/>
      <c r="H45" s="1226"/>
      <c r="I45" s="1226"/>
      <c r="J45" s="721">
        <f t="shared" ref="J45:J53" si="17">SUM(B45:I45)</f>
        <v>0</v>
      </c>
      <c r="K45" s="724">
        <f>J45/$J$54*100</f>
        <v>0</v>
      </c>
      <c r="M45" s="727" t="s">
        <v>304</v>
      </c>
      <c r="N45" s="1226"/>
      <c r="O45" s="1226"/>
      <c r="P45" s="1226"/>
      <c r="Q45" s="1226"/>
      <c r="R45" s="1226"/>
      <c r="S45" s="1226"/>
      <c r="T45" s="1226"/>
      <c r="U45" s="1226"/>
      <c r="V45" s="721">
        <f t="shared" ref="V45:V53" si="18">SUM(N45:U45)</f>
        <v>0</v>
      </c>
      <c r="W45" s="724">
        <f>V45/$V$54*100</f>
        <v>0</v>
      </c>
    </row>
    <row r="46" spans="1:23" ht="29.25" customHeight="1">
      <c r="A46" s="728" t="s">
        <v>268</v>
      </c>
      <c r="B46" s="1226"/>
      <c r="C46" s="1226"/>
      <c r="D46" s="1226"/>
      <c r="E46" s="1226"/>
      <c r="F46" s="1226"/>
      <c r="G46" s="1226"/>
      <c r="H46" s="1226"/>
      <c r="I46" s="1226"/>
      <c r="J46" s="721">
        <f t="shared" si="17"/>
        <v>0</v>
      </c>
      <c r="K46" s="724">
        <f t="shared" ref="K46:K54" si="19">J46/$J$54*100</f>
        <v>0</v>
      </c>
      <c r="M46" s="728" t="s">
        <v>268</v>
      </c>
      <c r="O46" s="1226"/>
      <c r="P46" s="1226"/>
      <c r="Q46" s="1226"/>
      <c r="R46" s="1226"/>
      <c r="S46" s="1226"/>
      <c r="T46" s="1226"/>
      <c r="U46" s="1226"/>
      <c r="V46" s="721">
        <f t="shared" si="18"/>
        <v>0</v>
      </c>
      <c r="W46" s="724">
        <f t="shared" ref="W46:W54" si="20">V46/$V$54*100</f>
        <v>0</v>
      </c>
    </row>
    <row r="47" spans="1:23" ht="29.25" customHeight="1">
      <c r="A47" s="728" t="s">
        <v>263</v>
      </c>
      <c r="B47" s="1226">
        <v>664</v>
      </c>
      <c r="C47" s="1226">
        <v>1375</v>
      </c>
      <c r="D47" s="1226"/>
      <c r="E47" s="1226"/>
      <c r="F47" s="1226"/>
      <c r="G47" s="1226"/>
      <c r="H47" s="1226"/>
      <c r="I47" s="1226"/>
      <c r="J47" s="721">
        <f t="shared" si="17"/>
        <v>2039</v>
      </c>
      <c r="K47" s="724">
        <f t="shared" si="19"/>
        <v>31.148793156125876</v>
      </c>
      <c r="M47" s="728" t="s">
        <v>263</v>
      </c>
      <c r="N47" s="1226">
        <v>1191</v>
      </c>
      <c r="O47" s="1226">
        <v>764</v>
      </c>
      <c r="P47" s="1226"/>
      <c r="Q47" s="1226"/>
      <c r="R47" s="1226"/>
      <c r="S47" s="1226"/>
      <c r="T47" s="1226"/>
      <c r="U47" s="1226"/>
      <c r="V47" s="721">
        <f t="shared" si="18"/>
        <v>1955</v>
      </c>
      <c r="W47" s="724">
        <f t="shared" si="20"/>
        <v>26.084056037358238</v>
      </c>
    </row>
    <row r="48" spans="1:23" ht="29.25" customHeight="1">
      <c r="A48" s="728" t="s">
        <v>264</v>
      </c>
      <c r="B48" s="1226">
        <v>1312</v>
      </c>
      <c r="C48" s="1226">
        <v>499</v>
      </c>
      <c r="D48" s="1226">
        <v>542</v>
      </c>
      <c r="E48" s="1226">
        <v>112</v>
      </c>
      <c r="F48" s="1226"/>
      <c r="G48" s="1226"/>
      <c r="H48" s="1226"/>
      <c r="I48" s="1226"/>
      <c r="J48" s="721">
        <f t="shared" si="17"/>
        <v>2465</v>
      </c>
      <c r="K48" s="724">
        <f t="shared" si="19"/>
        <v>37.656584173541091</v>
      </c>
      <c r="M48" s="728" t="s">
        <v>264</v>
      </c>
      <c r="N48" s="1226">
        <v>1136</v>
      </c>
      <c r="O48" s="1226">
        <v>698</v>
      </c>
      <c r="P48" s="1226">
        <v>349</v>
      </c>
      <c r="Q48" s="1226"/>
      <c r="R48" s="1226"/>
      <c r="S48" s="1226"/>
      <c r="T48" s="1226"/>
      <c r="U48" s="1226"/>
      <c r="V48" s="721">
        <f t="shared" si="18"/>
        <v>2183</v>
      </c>
      <c r="W48" s="724">
        <f t="shared" si="20"/>
        <v>29.12608405603736</v>
      </c>
    </row>
    <row r="49" spans="1:23" ht="29.25" customHeight="1">
      <c r="A49" s="728" t="s">
        <v>265</v>
      </c>
      <c r="B49" s="1226">
        <v>510</v>
      </c>
      <c r="C49" s="1226">
        <v>384</v>
      </c>
      <c r="D49" s="1226">
        <v>570</v>
      </c>
      <c r="E49" s="1226">
        <v>402</v>
      </c>
      <c r="F49" s="1226"/>
      <c r="G49" s="1226"/>
      <c r="H49" s="1226"/>
      <c r="I49" s="1226"/>
      <c r="J49" s="721">
        <f t="shared" si="17"/>
        <v>1866</v>
      </c>
      <c r="K49" s="724">
        <f t="shared" si="19"/>
        <v>28.505957836846928</v>
      </c>
      <c r="M49" s="728" t="s">
        <v>265</v>
      </c>
      <c r="N49" s="1226">
        <v>872</v>
      </c>
      <c r="O49" s="1226">
        <v>731</v>
      </c>
      <c r="P49" s="1226">
        <v>285</v>
      </c>
      <c r="Q49" s="1226">
        <v>11</v>
      </c>
      <c r="R49" s="1226"/>
      <c r="S49" s="1226"/>
      <c r="T49" s="1226"/>
      <c r="U49" s="1226"/>
      <c r="V49" s="721">
        <f t="shared" si="18"/>
        <v>1899</v>
      </c>
      <c r="W49" s="724">
        <f t="shared" si="20"/>
        <v>25.336891260840559</v>
      </c>
    </row>
    <row r="50" spans="1:23" ht="29.25" customHeight="1">
      <c r="A50" s="728" t="s">
        <v>266</v>
      </c>
      <c r="B50" s="1226">
        <v>3</v>
      </c>
      <c r="C50" s="1226">
        <v>25</v>
      </c>
      <c r="D50" s="1226">
        <v>112</v>
      </c>
      <c r="E50" s="1226">
        <v>30</v>
      </c>
      <c r="F50" s="1226">
        <v>2</v>
      </c>
      <c r="G50" s="1226"/>
      <c r="H50" s="1226"/>
      <c r="I50" s="1226"/>
      <c r="J50" s="721">
        <f t="shared" si="17"/>
        <v>172</v>
      </c>
      <c r="K50" s="724">
        <f t="shared" si="19"/>
        <v>2.6275588145432325</v>
      </c>
      <c r="M50" s="728" t="s">
        <v>266</v>
      </c>
      <c r="N50" s="1226">
        <v>841</v>
      </c>
      <c r="O50" s="1226">
        <v>483</v>
      </c>
      <c r="P50" s="1226">
        <v>128</v>
      </c>
      <c r="Q50" s="1226"/>
      <c r="R50" s="1226"/>
      <c r="S50" s="1226"/>
      <c r="T50" s="1226"/>
      <c r="U50" s="1226"/>
      <c r="V50" s="721">
        <f t="shared" si="18"/>
        <v>1452</v>
      </c>
      <c r="W50" s="724">
        <f t="shared" si="20"/>
        <v>19.372915276851234</v>
      </c>
    </row>
    <row r="51" spans="1:23" ht="29.25" customHeight="1">
      <c r="A51" s="728" t="s">
        <v>267</v>
      </c>
      <c r="B51" s="1226"/>
      <c r="C51" s="1226"/>
      <c r="D51" s="1226">
        <v>4</v>
      </c>
      <c r="E51" s="1226"/>
      <c r="F51" s="1226"/>
      <c r="G51" s="1226"/>
      <c r="H51" s="1226"/>
      <c r="I51" s="1226"/>
      <c r="J51" s="721">
        <f t="shared" si="17"/>
        <v>4</v>
      </c>
      <c r="K51" s="724">
        <f t="shared" si="19"/>
        <v>6.1106018942865874E-2</v>
      </c>
      <c r="M51" s="728" t="s">
        <v>267</v>
      </c>
      <c r="N51" s="1226">
        <v>2</v>
      </c>
      <c r="O51" s="1226">
        <v>3</v>
      </c>
      <c r="P51" s="1226">
        <v>1</v>
      </c>
      <c r="Q51" s="1226"/>
      <c r="R51" s="1226"/>
      <c r="S51" s="1226"/>
      <c r="T51" s="1226"/>
      <c r="U51" s="1226"/>
      <c r="V51" s="721">
        <f>SUM(N51:U51)</f>
        <v>6</v>
      </c>
      <c r="W51" s="724">
        <f t="shared" si="20"/>
        <v>8.0053368912608405E-2</v>
      </c>
    </row>
    <row r="52" spans="1:23" ht="29.25" customHeight="1">
      <c r="A52" s="728" t="s">
        <v>621</v>
      </c>
      <c r="B52" s="184"/>
      <c r="C52" s="184"/>
      <c r="D52" s="184"/>
      <c r="E52" s="184"/>
      <c r="F52" s="184"/>
      <c r="G52" s="1226"/>
      <c r="H52" s="1226"/>
      <c r="I52" s="1226"/>
      <c r="J52" s="721">
        <f t="shared" si="17"/>
        <v>0</v>
      </c>
      <c r="K52" s="724">
        <f t="shared" si="19"/>
        <v>0</v>
      </c>
      <c r="M52" s="728" t="s">
        <v>621</v>
      </c>
      <c r="N52" s="184"/>
      <c r="O52" s="184"/>
      <c r="P52" s="184"/>
      <c r="Q52" s="184"/>
      <c r="R52" s="184"/>
      <c r="S52" s="1226"/>
      <c r="T52" s="1226"/>
      <c r="U52" s="1226"/>
      <c r="V52" s="721">
        <f t="shared" si="18"/>
        <v>0</v>
      </c>
      <c r="W52" s="724">
        <f t="shared" si="20"/>
        <v>0</v>
      </c>
    </row>
    <row r="53" spans="1:23" ht="29.25" customHeight="1">
      <c r="A53" s="729" t="s">
        <v>618</v>
      </c>
      <c r="B53" s="722"/>
      <c r="C53" s="1226"/>
      <c r="D53" s="1226"/>
      <c r="E53" s="722"/>
      <c r="F53" s="1226"/>
      <c r="G53" s="1226"/>
      <c r="H53" s="1226"/>
      <c r="I53" s="1226"/>
      <c r="J53" s="721">
        <f t="shared" si="17"/>
        <v>0</v>
      </c>
      <c r="K53" s="724">
        <f t="shared" si="19"/>
        <v>0</v>
      </c>
      <c r="M53" s="729" t="s">
        <v>618</v>
      </c>
      <c r="N53" s="722"/>
      <c r="O53" s="1226"/>
      <c r="P53" s="1226"/>
      <c r="Q53" s="722"/>
      <c r="R53" s="1226"/>
      <c r="S53" s="1226"/>
      <c r="T53" s="1226"/>
      <c r="U53" s="1226"/>
      <c r="V53" s="721">
        <f t="shared" si="18"/>
        <v>0</v>
      </c>
      <c r="W53" s="724">
        <f t="shared" si="20"/>
        <v>0</v>
      </c>
    </row>
    <row r="54" spans="1:23" ht="29.25" customHeight="1">
      <c r="A54" s="730" t="s">
        <v>6</v>
      </c>
      <c r="B54" s="723">
        <f t="shared" ref="B54:J54" si="21">SUM(B45:B53)</f>
        <v>2489</v>
      </c>
      <c r="C54" s="723">
        <f t="shared" si="21"/>
        <v>2283</v>
      </c>
      <c r="D54" s="723">
        <f t="shared" si="21"/>
        <v>1228</v>
      </c>
      <c r="E54" s="723">
        <f t="shared" si="21"/>
        <v>544</v>
      </c>
      <c r="F54" s="723">
        <f t="shared" si="21"/>
        <v>2</v>
      </c>
      <c r="G54" s="723">
        <f t="shared" si="21"/>
        <v>0</v>
      </c>
      <c r="H54" s="723">
        <f t="shared" si="21"/>
        <v>0</v>
      </c>
      <c r="I54" s="723">
        <f t="shared" si="21"/>
        <v>0</v>
      </c>
      <c r="J54" s="723">
        <f t="shared" si="21"/>
        <v>6546</v>
      </c>
      <c r="K54" s="725">
        <f t="shared" si="19"/>
        <v>100</v>
      </c>
      <c r="M54" s="730" t="s">
        <v>6</v>
      </c>
      <c r="N54" s="723">
        <f>SUM(N45:N53)</f>
        <v>4042</v>
      </c>
      <c r="O54" s="723">
        <f t="shared" ref="O54:V54" si="22">SUM(O45:O53)</f>
        <v>2679</v>
      </c>
      <c r="P54" s="723">
        <f t="shared" si="22"/>
        <v>763</v>
      </c>
      <c r="Q54" s="723">
        <f t="shared" si="22"/>
        <v>11</v>
      </c>
      <c r="R54" s="723">
        <f t="shared" si="22"/>
        <v>0</v>
      </c>
      <c r="S54" s="723">
        <f t="shared" si="22"/>
        <v>0</v>
      </c>
      <c r="T54" s="723">
        <f t="shared" si="22"/>
        <v>0</v>
      </c>
      <c r="U54" s="723">
        <f t="shared" si="22"/>
        <v>0</v>
      </c>
      <c r="V54" s="723">
        <f t="shared" si="22"/>
        <v>7495</v>
      </c>
      <c r="W54" s="725">
        <f t="shared" si="20"/>
        <v>100</v>
      </c>
    </row>
    <row r="55" spans="1:23" ht="33.75" customHeight="1" thickBot="1">
      <c r="A55" s="731" t="s">
        <v>187</v>
      </c>
      <c r="B55" s="726">
        <f>B54/$J$54*100</f>
        <v>38.023220287198292</v>
      </c>
      <c r="C55" s="726">
        <f t="shared" ref="C55:J55" si="23">C54/$J$54*100</f>
        <v>34.876260311640692</v>
      </c>
      <c r="D55" s="726">
        <f t="shared" si="23"/>
        <v>18.759547815459822</v>
      </c>
      <c r="E55" s="726">
        <f t="shared" si="23"/>
        <v>8.3104185762297575</v>
      </c>
      <c r="F55" s="726">
        <f t="shared" si="23"/>
        <v>3.0553009471432937E-2</v>
      </c>
      <c r="G55" s="726">
        <f t="shared" si="23"/>
        <v>0</v>
      </c>
      <c r="H55" s="726">
        <f t="shared" si="23"/>
        <v>0</v>
      </c>
      <c r="I55" s="726">
        <f t="shared" si="23"/>
        <v>0</v>
      </c>
      <c r="J55" s="726">
        <f t="shared" si="23"/>
        <v>100</v>
      </c>
      <c r="K55" s="733"/>
      <c r="M55" s="731" t="s">
        <v>187</v>
      </c>
      <c r="N55" s="739">
        <f>N54/$V$54*100</f>
        <v>53.929286190793867</v>
      </c>
      <c r="O55" s="739">
        <f t="shared" ref="O55:V55" si="24">O54/$V$54*100</f>
        <v>35.743829219479657</v>
      </c>
      <c r="P55" s="739">
        <f t="shared" si="24"/>
        <v>10.180120080053369</v>
      </c>
      <c r="Q55" s="739">
        <f t="shared" si="24"/>
        <v>0.14676450967311541</v>
      </c>
      <c r="R55" s="739">
        <f t="shared" si="24"/>
        <v>0</v>
      </c>
      <c r="S55" s="739">
        <f t="shared" si="24"/>
        <v>0</v>
      </c>
      <c r="T55" s="739">
        <f t="shared" si="24"/>
        <v>0</v>
      </c>
      <c r="U55" s="739">
        <f t="shared" si="24"/>
        <v>0</v>
      </c>
      <c r="V55" s="739">
        <f t="shared" si="24"/>
        <v>100</v>
      </c>
      <c r="W55" s="733"/>
    </row>
    <row r="58" spans="1:23">
      <c r="A58" s="1686" t="s">
        <v>553</v>
      </c>
      <c r="B58" s="1686"/>
      <c r="C58" s="1686"/>
      <c r="D58" s="1686"/>
      <c r="E58" s="1686"/>
      <c r="F58" s="1686"/>
      <c r="G58" s="1686"/>
      <c r="H58" s="1686"/>
      <c r="I58" s="1686"/>
      <c r="J58" s="1686"/>
      <c r="K58" s="1686"/>
      <c r="L58" s="63"/>
      <c r="M58" s="1686" t="s">
        <v>553</v>
      </c>
      <c r="N58" s="1686"/>
      <c r="O58" s="1686"/>
      <c r="P58" s="1686"/>
      <c r="Q58" s="1686"/>
      <c r="R58" s="1686"/>
      <c r="S58" s="1686"/>
      <c r="T58" s="1686"/>
      <c r="U58" s="1686"/>
      <c r="V58" s="1686"/>
      <c r="W58" s="1686"/>
    </row>
    <row r="59" spans="1:23">
      <c r="A59" s="1686" t="s">
        <v>261</v>
      </c>
      <c r="B59" s="1686"/>
      <c r="C59" s="1686"/>
      <c r="D59" s="1686"/>
      <c r="E59" s="1686"/>
      <c r="F59" s="1686"/>
      <c r="G59" s="1686"/>
      <c r="H59" s="1686"/>
      <c r="I59" s="1686"/>
      <c r="J59" s="1686"/>
      <c r="K59" s="1686"/>
      <c r="L59" s="63"/>
      <c r="M59" s="1686" t="s">
        <v>261</v>
      </c>
      <c r="N59" s="1686"/>
      <c r="O59" s="1686"/>
      <c r="P59" s="1686"/>
      <c r="Q59" s="1686"/>
      <c r="R59" s="1686"/>
      <c r="S59" s="1686"/>
      <c r="T59" s="1686"/>
      <c r="U59" s="1686"/>
      <c r="V59" s="1686"/>
      <c r="W59" s="1686"/>
    </row>
    <row r="60" spans="1:23">
      <c r="A60" s="63" t="s">
        <v>524</v>
      </c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 t="s">
        <v>524</v>
      </c>
      <c r="N60" s="63"/>
      <c r="O60" s="63"/>
      <c r="P60" s="63"/>
      <c r="Q60" s="63"/>
      <c r="R60" s="63"/>
      <c r="S60" s="63"/>
      <c r="T60" s="63"/>
      <c r="U60" s="63"/>
      <c r="V60" s="63"/>
      <c r="W60" s="63"/>
    </row>
    <row r="61" spans="1:23" ht="16.5" thickBot="1">
      <c r="A61" s="63" t="s">
        <v>557</v>
      </c>
      <c r="B61" s="63"/>
      <c r="C61" s="63"/>
      <c r="D61" s="63"/>
      <c r="E61" s="63"/>
      <c r="F61" s="63"/>
      <c r="G61" s="63"/>
      <c r="H61" s="63"/>
      <c r="I61" s="63" t="s">
        <v>179</v>
      </c>
      <c r="J61" s="63"/>
      <c r="K61" s="63"/>
      <c r="L61" s="63"/>
      <c r="M61" s="63" t="s">
        <v>558</v>
      </c>
      <c r="N61" s="63"/>
      <c r="O61" s="63"/>
      <c r="P61" s="63"/>
      <c r="Q61" s="63"/>
      <c r="R61" s="63"/>
      <c r="S61" s="63"/>
      <c r="T61" s="63"/>
      <c r="U61" s="63" t="s">
        <v>180</v>
      </c>
      <c r="V61" s="63"/>
      <c r="W61" s="63"/>
    </row>
    <row r="62" spans="1:23" ht="27.75" customHeight="1">
      <c r="A62" s="1687" t="s">
        <v>594</v>
      </c>
      <c r="B62" s="1689" t="s">
        <v>740</v>
      </c>
      <c r="C62" s="1690"/>
      <c r="D62" s="1690"/>
      <c r="E62" s="1690"/>
      <c r="F62" s="1690"/>
      <c r="G62" s="1690"/>
      <c r="H62" s="1690"/>
      <c r="I62" s="1690"/>
      <c r="J62" s="1691"/>
      <c r="K62" s="1692" t="s">
        <v>741</v>
      </c>
      <c r="M62" s="1687" t="s">
        <v>594</v>
      </c>
      <c r="N62" s="1689" t="s">
        <v>165</v>
      </c>
      <c r="O62" s="1690"/>
      <c r="P62" s="1690"/>
      <c r="Q62" s="1690"/>
      <c r="R62" s="1690"/>
      <c r="S62" s="1690"/>
      <c r="T62" s="1690"/>
      <c r="U62" s="1690"/>
      <c r="V62" s="1691"/>
      <c r="W62" s="1692" t="s">
        <v>741</v>
      </c>
    </row>
    <row r="63" spans="1:23" ht="27.75" customHeight="1">
      <c r="A63" s="1688"/>
      <c r="B63" s="720">
        <v>1</v>
      </c>
      <c r="C63" s="720">
        <v>2</v>
      </c>
      <c r="D63" s="720">
        <v>3</v>
      </c>
      <c r="E63" s="720">
        <v>4</v>
      </c>
      <c r="F63" s="720">
        <v>5</v>
      </c>
      <c r="G63" s="720">
        <v>6</v>
      </c>
      <c r="H63" s="720" t="s">
        <v>184</v>
      </c>
      <c r="I63" s="720" t="s">
        <v>616</v>
      </c>
      <c r="J63" s="720" t="s">
        <v>6</v>
      </c>
      <c r="K63" s="1693"/>
      <c r="M63" s="1688"/>
      <c r="N63" s="720">
        <v>1</v>
      </c>
      <c r="O63" s="720">
        <v>2</v>
      </c>
      <c r="P63" s="720">
        <v>3</v>
      </c>
      <c r="Q63" s="720">
        <v>4</v>
      </c>
      <c r="R63" s="720">
        <v>5</v>
      </c>
      <c r="S63" s="720">
        <v>6</v>
      </c>
      <c r="T63" s="720" t="s">
        <v>184</v>
      </c>
      <c r="U63" s="720" t="s">
        <v>616</v>
      </c>
      <c r="V63" s="720" t="s">
        <v>6</v>
      </c>
      <c r="W63" s="1693"/>
    </row>
    <row r="64" spans="1:23" ht="29.25" customHeight="1">
      <c r="A64" s="727" t="s">
        <v>304</v>
      </c>
      <c r="B64" s="1226"/>
      <c r="C64" s="1226"/>
      <c r="D64" s="1226"/>
      <c r="E64" s="1226"/>
      <c r="F64" s="1226"/>
      <c r="G64" s="1226"/>
      <c r="H64" s="1226"/>
      <c r="I64" s="1226"/>
      <c r="J64" s="721">
        <f t="shared" ref="J64:J71" si="25">SUM(B64:I64)</f>
        <v>0</v>
      </c>
      <c r="K64" s="724">
        <f>J64/$J$73*100</f>
        <v>0</v>
      </c>
      <c r="M64" s="727" t="s">
        <v>304</v>
      </c>
      <c r="N64" s="1226"/>
      <c r="O64" s="1226"/>
      <c r="P64" s="1226"/>
      <c r="Q64" s="1226"/>
      <c r="R64" s="1226"/>
      <c r="S64" s="1226"/>
      <c r="T64" s="1226"/>
      <c r="U64" s="1226"/>
      <c r="V64" s="721">
        <f t="shared" ref="V64:V72" si="26">SUM(N64:U64)</f>
        <v>0</v>
      </c>
      <c r="W64" s="724">
        <f>V64/$V$73*100</f>
        <v>0</v>
      </c>
    </row>
    <row r="65" spans="1:23" ht="29.25" customHeight="1">
      <c r="A65" s="728" t="s">
        <v>268</v>
      </c>
      <c r="B65" s="1226">
        <v>427</v>
      </c>
      <c r="C65" s="1226"/>
      <c r="D65" s="1226"/>
      <c r="E65" s="1226"/>
      <c r="F65" s="1226"/>
      <c r="G65" s="1226"/>
      <c r="H65" s="1226"/>
      <c r="I65" s="1226"/>
      <c r="J65" s="721">
        <f t="shared" si="25"/>
        <v>427</v>
      </c>
      <c r="K65" s="724">
        <f t="shared" ref="K65:K73" si="27">J65/$J$73*100</f>
        <v>2.1290386916633426</v>
      </c>
      <c r="M65" s="728" t="s">
        <v>268</v>
      </c>
      <c r="N65" s="1226">
        <v>149</v>
      </c>
      <c r="O65" s="1226">
        <v>4</v>
      </c>
      <c r="P65" s="1226"/>
      <c r="Q65" s="1226"/>
      <c r="R65" s="1226"/>
      <c r="S65" s="1226"/>
      <c r="T65" s="1226"/>
      <c r="U65" s="1226"/>
      <c r="V65" s="721">
        <f t="shared" si="26"/>
        <v>153</v>
      </c>
      <c r="W65" s="724">
        <f t="shared" ref="W65:W73" si="28">V65/$V$73*100</f>
        <v>3.511590543952261</v>
      </c>
    </row>
    <row r="66" spans="1:23" ht="29.25" customHeight="1">
      <c r="A66" s="728" t="s">
        <v>263</v>
      </c>
      <c r="B66" s="1226">
        <v>3032</v>
      </c>
      <c r="C66" s="1226">
        <v>709</v>
      </c>
      <c r="D66" s="1226">
        <v>104</v>
      </c>
      <c r="E66" s="1226"/>
      <c r="F66" s="1226"/>
      <c r="G66" s="1226"/>
      <c r="H66" s="1226"/>
      <c r="I66" s="1226"/>
      <c r="J66" s="721">
        <f t="shared" si="25"/>
        <v>3845</v>
      </c>
      <c r="K66" s="724">
        <f t="shared" si="27"/>
        <v>19.171320303151177</v>
      </c>
      <c r="M66" s="728" t="s">
        <v>263</v>
      </c>
      <c r="N66" s="1226">
        <v>966</v>
      </c>
      <c r="O66" s="1226">
        <v>393</v>
      </c>
      <c r="P66" s="1226"/>
      <c r="Q66" s="1226"/>
      <c r="R66" s="1226"/>
      <c r="S66" s="1226"/>
      <c r="T66" s="1226"/>
      <c r="U66" s="1226"/>
      <c r="V66" s="721">
        <f>SUM(N66:U66)</f>
        <v>1359</v>
      </c>
      <c r="W66" s="724">
        <f t="shared" si="28"/>
        <v>31.191186596281845</v>
      </c>
    </row>
    <row r="67" spans="1:23" ht="29.25" customHeight="1">
      <c r="A67" s="728" t="s">
        <v>264</v>
      </c>
      <c r="B67" s="1226">
        <v>5185</v>
      </c>
      <c r="C67" s="1226">
        <v>2848</v>
      </c>
      <c r="D67" s="1226">
        <v>437</v>
      </c>
      <c r="E67" s="1226">
        <v>166</v>
      </c>
      <c r="F67" s="1226"/>
      <c r="G67" s="1226"/>
      <c r="H67" s="1226"/>
      <c r="I67" s="1226"/>
      <c r="J67" s="721">
        <f t="shared" si="25"/>
        <v>8636</v>
      </c>
      <c r="K67" s="724">
        <f t="shared" si="27"/>
        <v>43.059433585959312</v>
      </c>
      <c r="M67" s="728" t="s">
        <v>264</v>
      </c>
      <c r="N67" s="1226">
        <v>851</v>
      </c>
      <c r="O67" s="1226">
        <v>566</v>
      </c>
      <c r="P67" s="1226">
        <v>187</v>
      </c>
      <c r="Q67" s="1226"/>
      <c r="R67" s="1226"/>
      <c r="S67" s="1226"/>
      <c r="T67" s="1226"/>
      <c r="U67" s="1226"/>
      <c r="V67" s="721">
        <f>SUM(N67:U67)</f>
        <v>1604</v>
      </c>
      <c r="W67" s="724">
        <f t="shared" si="28"/>
        <v>36.814321781042004</v>
      </c>
    </row>
    <row r="68" spans="1:23" ht="29.25" customHeight="1">
      <c r="A68" s="728" t="s">
        <v>265</v>
      </c>
      <c r="B68" s="1226">
        <v>2588</v>
      </c>
      <c r="C68" s="1226">
        <v>2047</v>
      </c>
      <c r="D68" s="1226">
        <v>492</v>
      </c>
      <c r="E68" s="1226">
        <v>117</v>
      </c>
      <c r="F68" s="1226"/>
      <c r="G68" s="1226"/>
      <c r="H68" s="1226"/>
      <c r="I68" s="1226"/>
      <c r="J68" s="721">
        <f t="shared" si="25"/>
        <v>5244</v>
      </c>
      <c r="K68" s="724">
        <f t="shared" si="27"/>
        <v>26.146788990825687</v>
      </c>
      <c r="M68" s="728" t="s">
        <v>265</v>
      </c>
      <c r="N68" s="1226">
        <v>314</v>
      </c>
      <c r="O68" s="1226">
        <v>428</v>
      </c>
      <c r="P68" s="1226">
        <v>229</v>
      </c>
      <c r="Q68" s="1226"/>
      <c r="R68" s="1226"/>
      <c r="S68" s="1226"/>
      <c r="T68" s="1226"/>
      <c r="U68" s="1226"/>
      <c r="V68" s="721">
        <f>SUM(N68:U68)</f>
        <v>971</v>
      </c>
      <c r="W68" s="724">
        <f t="shared" si="28"/>
        <v>22.285976589396373</v>
      </c>
    </row>
    <row r="69" spans="1:23" ht="29.25" customHeight="1">
      <c r="A69" s="728" t="s">
        <v>266</v>
      </c>
      <c r="B69" s="1226">
        <v>443</v>
      </c>
      <c r="C69" s="1226">
        <v>811</v>
      </c>
      <c r="D69" s="1226">
        <v>263</v>
      </c>
      <c r="E69" s="1226">
        <v>48</v>
      </c>
      <c r="F69" s="1226"/>
      <c r="G69" s="1226"/>
      <c r="H69" s="1226"/>
      <c r="I69" s="1226"/>
      <c r="J69" s="721">
        <f t="shared" si="25"/>
        <v>1565</v>
      </c>
      <c r="K69" s="724">
        <f t="shared" si="27"/>
        <v>7.8031511767052253</v>
      </c>
      <c r="M69" s="728" t="s">
        <v>266</v>
      </c>
      <c r="N69" s="1226">
        <v>61</v>
      </c>
      <c r="O69" s="1226">
        <v>72</v>
      </c>
      <c r="P69" s="1226">
        <v>48</v>
      </c>
      <c r="Q69" s="1226">
        <v>27</v>
      </c>
      <c r="R69" s="1226"/>
      <c r="S69" s="1226"/>
      <c r="T69" s="1226"/>
      <c r="U69" s="1226"/>
      <c r="V69" s="721">
        <f>SUM(N69:U69)</f>
        <v>208</v>
      </c>
      <c r="W69" s="724">
        <f t="shared" si="28"/>
        <v>4.773927014000459</v>
      </c>
    </row>
    <row r="70" spans="1:23" ht="29.25" customHeight="1">
      <c r="A70" s="728" t="s">
        <v>267</v>
      </c>
      <c r="B70" s="1226">
        <v>74</v>
      </c>
      <c r="C70" s="1226">
        <v>118</v>
      </c>
      <c r="D70" s="1226">
        <v>66</v>
      </c>
      <c r="E70" s="1226">
        <v>9</v>
      </c>
      <c r="F70" s="1226"/>
      <c r="G70" s="1226"/>
      <c r="H70" s="1226"/>
      <c r="I70" s="1226"/>
      <c r="J70" s="721">
        <f t="shared" si="25"/>
        <v>267</v>
      </c>
      <c r="K70" s="724">
        <f t="shared" si="27"/>
        <v>1.3312724371759075</v>
      </c>
      <c r="M70" s="728" t="s">
        <v>267</v>
      </c>
      <c r="N70" s="1226">
        <v>6</v>
      </c>
      <c r="O70" s="1226">
        <v>13</v>
      </c>
      <c r="P70" s="1226">
        <v>12</v>
      </c>
      <c r="Q70" s="1226">
        <v>23</v>
      </c>
      <c r="R70" s="1226"/>
      <c r="S70" s="1226"/>
      <c r="T70" s="1226"/>
      <c r="U70" s="1226"/>
      <c r="V70" s="721">
        <f t="shared" si="26"/>
        <v>54</v>
      </c>
      <c r="W70" s="724">
        <f t="shared" si="28"/>
        <v>1.2393848978655038</v>
      </c>
    </row>
    <row r="71" spans="1:23" ht="29.25" customHeight="1">
      <c r="A71" s="728" t="s">
        <v>621</v>
      </c>
      <c r="B71" s="184">
        <v>28</v>
      </c>
      <c r="C71" s="184">
        <v>28</v>
      </c>
      <c r="D71" s="184">
        <v>15</v>
      </c>
      <c r="E71" s="184">
        <v>1</v>
      </c>
      <c r="F71" s="184"/>
      <c r="G71" s="1226"/>
      <c r="H71" s="1226"/>
      <c r="I71" s="1226"/>
      <c r="J71" s="721">
        <f t="shared" si="25"/>
        <v>72</v>
      </c>
      <c r="K71" s="724">
        <f t="shared" si="27"/>
        <v>0.35899481451934584</v>
      </c>
      <c r="M71" s="728" t="s">
        <v>621</v>
      </c>
      <c r="N71" s="184">
        <v>3</v>
      </c>
      <c r="O71" s="184">
        <v>2</v>
      </c>
      <c r="P71" s="184">
        <v>3</v>
      </c>
      <c r="Q71" s="184"/>
      <c r="R71" s="184"/>
      <c r="S71" s="1226"/>
      <c r="T71" s="1226"/>
      <c r="U71" s="1226"/>
      <c r="V71" s="721">
        <f t="shared" si="26"/>
        <v>8</v>
      </c>
      <c r="W71" s="724">
        <f t="shared" si="28"/>
        <v>0.18361257746155613</v>
      </c>
    </row>
    <row r="72" spans="1:23" ht="29.25" customHeight="1">
      <c r="A72" s="729" t="s">
        <v>618</v>
      </c>
      <c r="B72" s="722"/>
      <c r="C72" s="1226"/>
      <c r="D72" s="1226"/>
      <c r="E72" s="722"/>
      <c r="F72" s="1226"/>
      <c r="G72" s="1226"/>
      <c r="H72" s="1226"/>
      <c r="I72" s="1226"/>
      <c r="J72" s="721">
        <f>SUM(B72:I72)</f>
        <v>0</v>
      </c>
      <c r="K72" s="724">
        <f t="shared" si="27"/>
        <v>0</v>
      </c>
      <c r="M72" s="729" t="s">
        <v>618</v>
      </c>
      <c r="N72" s="722"/>
      <c r="O72" s="1226"/>
      <c r="P72" s="1226"/>
      <c r="Q72" s="722"/>
      <c r="R72" s="1226"/>
      <c r="S72" s="1226"/>
      <c r="T72" s="1226"/>
      <c r="U72" s="1226"/>
      <c r="V72" s="721">
        <f t="shared" si="26"/>
        <v>0</v>
      </c>
      <c r="W72" s="724">
        <f t="shared" si="28"/>
        <v>0</v>
      </c>
    </row>
    <row r="73" spans="1:23" ht="29.25" customHeight="1">
      <c r="A73" s="730" t="s">
        <v>6</v>
      </c>
      <c r="B73" s="723">
        <f t="shared" ref="B73:J73" si="29">SUM(B64:B72)</f>
        <v>11777</v>
      </c>
      <c r="C73" s="723">
        <f t="shared" si="29"/>
        <v>6561</v>
      </c>
      <c r="D73" s="723">
        <f t="shared" si="29"/>
        <v>1377</v>
      </c>
      <c r="E73" s="723">
        <f t="shared" si="29"/>
        <v>341</v>
      </c>
      <c r="F73" s="723">
        <f t="shared" si="29"/>
        <v>0</v>
      </c>
      <c r="G73" s="723">
        <f t="shared" si="29"/>
        <v>0</v>
      </c>
      <c r="H73" s="723">
        <f t="shared" si="29"/>
        <v>0</v>
      </c>
      <c r="I73" s="723">
        <f t="shared" si="29"/>
        <v>0</v>
      </c>
      <c r="J73" s="723">
        <f t="shared" si="29"/>
        <v>20056</v>
      </c>
      <c r="K73" s="725">
        <f t="shared" si="27"/>
        <v>100</v>
      </c>
      <c r="M73" s="730" t="s">
        <v>6</v>
      </c>
      <c r="N73" s="723">
        <f>SUM(N64:N72)</f>
        <v>2350</v>
      </c>
      <c r="O73" s="723">
        <f t="shared" ref="O73:U73" si="30">SUM(O64:O72)</f>
        <v>1478</v>
      </c>
      <c r="P73" s="723">
        <f t="shared" si="30"/>
        <v>479</v>
      </c>
      <c r="Q73" s="723">
        <f t="shared" si="30"/>
        <v>50</v>
      </c>
      <c r="R73" s="723">
        <f t="shared" si="30"/>
        <v>0</v>
      </c>
      <c r="S73" s="723">
        <f t="shared" si="30"/>
        <v>0</v>
      </c>
      <c r="T73" s="723">
        <f t="shared" si="30"/>
        <v>0</v>
      </c>
      <c r="U73" s="723">
        <f t="shared" si="30"/>
        <v>0</v>
      </c>
      <c r="V73" s="723">
        <f>SUM(V64:V72)</f>
        <v>4357</v>
      </c>
      <c r="W73" s="725">
        <f t="shared" si="28"/>
        <v>100</v>
      </c>
    </row>
    <row r="74" spans="1:23" ht="29.25" customHeight="1" thickBot="1">
      <c r="A74" s="731" t="s">
        <v>187</v>
      </c>
      <c r="B74" s="726">
        <f>B73/$J$73*100</f>
        <v>58.720582369365779</v>
      </c>
      <c r="C74" s="726">
        <f t="shared" ref="C74:J74" si="31">C73/$J$73*100</f>
        <v>32.713402473075384</v>
      </c>
      <c r="D74" s="726">
        <f t="shared" si="31"/>
        <v>6.8657758276824898</v>
      </c>
      <c r="E74" s="726">
        <f t="shared" si="31"/>
        <v>1.7002393298763463</v>
      </c>
      <c r="F74" s="726">
        <f t="shared" si="31"/>
        <v>0</v>
      </c>
      <c r="G74" s="726">
        <f t="shared" si="31"/>
        <v>0</v>
      </c>
      <c r="H74" s="726">
        <f t="shared" si="31"/>
        <v>0</v>
      </c>
      <c r="I74" s="726">
        <f t="shared" si="31"/>
        <v>0</v>
      </c>
      <c r="J74" s="726">
        <f t="shared" si="31"/>
        <v>100</v>
      </c>
      <c r="K74" s="732"/>
      <c r="M74" s="731" t="s">
        <v>187</v>
      </c>
      <c r="N74" s="726">
        <f>N73/$V$73*100</f>
        <v>53.936194629332114</v>
      </c>
      <c r="O74" s="726">
        <f t="shared" ref="O74:V74" si="32">O73/$V$73*100</f>
        <v>33.922423686022491</v>
      </c>
      <c r="P74" s="726">
        <f t="shared" si="32"/>
        <v>10.993803075510671</v>
      </c>
      <c r="Q74" s="726">
        <f t="shared" si="32"/>
        <v>1.1475786091347258</v>
      </c>
      <c r="R74" s="726">
        <f t="shared" si="32"/>
        <v>0</v>
      </c>
      <c r="S74" s="726">
        <f t="shared" si="32"/>
        <v>0</v>
      </c>
      <c r="T74" s="726">
        <f t="shared" si="32"/>
        <v>0</v>
      </c>
      <c r="U74" s="726">
        <f t="shared" si="32"/>
        <v>0</v>
      </c>
      <c r="V74" s="726">
        <f t="shared" si="32"/>
        <v>100</v>
      </c>
      <c r="W74" s="733"/>
    </row>
    <row r="75" spans="1:23">
      <c r="J75" s="770"/>
    </row>
    <row r="76" spans="1:23">
      <c r="J76" s="770"/>
    </row>
    <row r="77" spans="1:23">
      <c r="A77" s="1686" t="s">
        <v>553</v>
      </c>
      <c r="B77" s="1686"/>
      <c r="C77" s="1686"/>
      <c r="D77" s="1686"/>
      <c r="E77" s="1686"/>
      <c r="F77" s="1686"/>
      <c r="G77" s="1686"/>
      <c r="H77" s="1686"/>
      <c r="I77" s="1686"/>
      <c r="J77" s="1686"/>
      <c r="K77" s="1686"/>
      <c r="L77" s="63"/>
      <c r="M77" s="1686" t="s">
        <v>553</v>
      </c>
      <c r="N77" s="1686"/>
      <c r="O77" s="1686"/>
      <c r="P77" s="1686"/>
      <c r="Q77" s="1686"/>
      <c r="R77" s="1686"/>
      <c r="S77" s="1686"/>
      <c r="T77" s="1686"/>
      <c r="U77" s="1686"/>
      <c r="V77" s="1686"/>
      <c r="W77" s="1686"/>
    </row>
    <row r="78" spans="1:23">
      <c r="A78" s="1686" t="s">
        <v>261</v>
      </c>
      <c r="B78" s="1686"/>
      <c r="C78" s="1686"/>
      <c r="D78" s="1686"/>
      <c r="E78" s="1686"/>
      <c r="F78" s="1686"/>
      <c r="G78" s="1686"/>
      <c r="H78" s="1686"/>
      <c r="I78" s="1686"/>
      <c r="J78" s="1686"/>
      <c r="K78" s="1686"/>
      <c r="L78" s="63"/>
      <c r="M78" s="1686" t="s">
        <v>261</v>
      </c>
      <c r="N78" s="1686"/>
      <c r="O78" s="1686"/>
      <c r="P78" s="1686"/>
      <c r="Q78" s="1686"/>
      <c r="R78" s="1686"/>
      <c r="S78" s="1686"/>
      <c r="T78" s="1686"/>
      <c r="U78" s="1686"/>
      <c r="V78" s="1686"/>
      <c r="W78" s="1686"/>
    </row>
    <row r="79" spans="1:23">
      <c r="A79" s="63" t="s">
        <v>524</v>
      </c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 t="s">
        <v>524</v>
      </c>
      <c r="N79" s="63"/>
      <c r="O79" s="63"/>
      <c r="P79" s="63"/>
      <c r="Q79" s="63"/>
      <c r="R79" s="63"/>
      <c r="S79" s="63"/>
      <c r="T79" s="63"/>
      <c r="U79" s="63"/>
      <c r="V79" s="63"/>
      <c r="W79" s="63"/>
    </row>
    <row r="80" spans="1:23" ht="16.5" thickBot="1">
      <c r="A80" s="63" t="s">
        <v>559</v>
      </c>
      <c r="B80" s="63"/>
      <c r="C80" s="63"/>
      <c r="D80" s="63"/>
      <c r="E80" s="63"/>
      <c r="F80" s="63"/>
      <c r="G80" s="63"/>
      <c r="H80" s="63"/>
      <c r="I80" s="63" t="s">
        <v>178</v>
      </c>
      <c r="J80" s="63"/>
      <c r="K80" s="63"/>
      <c r="L80" s="63"/>
      <c r="M80" s="63" t="s">
        <v>735</v>
      </c>
      <c r="N80" s="63"/>
      <c r="O80" s="63"/>
      <c r="P80" s="63"/>
      <c r="Q80" s="63"/>
      <c r="R80" s="63"/>
      <c r="S80" s="63"/>
      <c r="T80" s="63"/>
      <c r="U80" s="63" t="s">
        <v>178</v>
      </c>
      <c r="V80" s="63"/>
      <c r="W80" s="63"/>
    </row>
    <row r="81" spans="1:23" ht="27.75" customHeight="1">
      <c r="A81" s="1687" t="s">
        <v>594</v>
      </c>
      <c r="B81" s="1689" t="s">
        <v>165</v>
      </c>
      <c r="C81" s="1690"/>
      <c r="D81" s="1690"/>
      <c r="E81" s="1690"/>
      <c r="F81" s="1690"/>
      <c r="G81" s="1690"/>
      <c r="H81" s="1690"/>
      <c r="I81" s="1690"/>
      <c r="J81" s="1691"/>
      <c r="K81" s="1692" t="s">
        <v>741</v>
      </c>
      <c r="M81" s="1687" t="s">
        <v>594</v>
      </c>
      <c r="N81" s="1689" t="s">
        <v>165</v>
      </c>
      <c r="O81" s="1690"/>
      <c r="P81" s="1690"/>
      <c r="Q81" s="1690"/>
      <c r="R81" s="1690"/>
      <c r="S81" s="1690"/>
      <c r="T81" s="1690"/>
      <c r="U81" s="1690"/>
      <c r="V81" s="1691"/>
      <c r="W81" s="1692" t="s">
        <v>741</v>
      </c>
    </row>
    <row r="82" spans="1:23" ht="27.75" customHeight="1">
      <c r="A82" s="1688"/>
      <c r="B82" s="720">
        <v>1</v>
      </c>
      <c r="C82" s="720">
        <v>2</v>
      </c>
      <c r="D82" s="720">
        <v>3</v>
      </c>
      <c r="E82" s="720">
        <v>4</v>
      </c>
      <c r="F82" s="720">
        <v>5</v>
      </c>
      <c r="G82" s="720">
        <v>6</v>
      </c>
      <c r="H82" s="720" t="s">
        <v>184</v>
      </c>
      <c r="I82" s="720" t="s">
        <v>616</v>
      </c>
      <c r="J82" s="720" t="s">
        <v>6</v>
      </c>
      <c r="K82" s="1693"/>
      <c r="M82" s="1688"/>
      <c r="N82" s="720">
        <v>1</v>
      </c>
      <c r="O82" s="720">
        <v>2</v>
      </c>
      <c r="P82" s="720">
        <v>3</v>
      </c>
      <c r="Q82" s="720">
        <v>4</v>
      </c>
      <c r="R82" s="720">
        <v>5</v>
      </c>
      <c r="S82" s="720">
        <v>6</v>
      </c>
      <c r="T82" s="720" t="s">
        <v>184</v>
      </c>
      <c r="U82" s="720" t="s">
        <v>616</v>
      </c>
      <c r="V82" s="720" t="s">
        <v>6</v>
      </c>
      <c r="W82" s="1693"/>
    </row>
    <row r="83" spans="1:23" ht="29.25" customHeight="1">
      <c r="A83" s="727" t="s">
        <v>304</v>
      </c>
      <c r="B83" s="1226"/>
      <c r="C83" s="1226"/>
      <c r="D83" s="1226"/>
      <c r="E83" s="1226"/>
      <c r="F83" s="1226"/>
      <c r="G83" s="1226"/>
      <c r="H83" s="1226"/>
      <c r="I83" s="1226"/>
      <c r="J83" s="721">
        <f t="shared" ref="J83:J91" si="33">SUM(B83:I83)</f>
        <v>0</v>
      </c>
      <c r="K83" s="724">
        <f>J83/$J$92*100</f>
        <v>0</v>
      </c>
      <c r="M83" s="727" t="s">
        <v>304</v>
      </c>
      <c r="N83" s="1226"/>
      <c r="O83" s="1226"/>
      <c r="P83" s="1226"/>
      <c r="Q83" s="1226"/>
      <c r="R83" s="1226"/>
      <c r="S83" s="1226"/>
      <c r="T83" s="1226"/>
      <c r="U83" s="1226"/>
      <c r="V83" s="721">
        <f t="shared" ref="V83:V91" si="34">SUM(N83:U83)</f>
        <v>0</v>
      </c>
      <c r="W83" s="724">
        <f>V83/$V$92*100</f>
        <v>0</v>
      </c>
    </row>
    <row r="84" spans="1:23" ht="29.25" customHeight="1">
      <c r="A84" s="728" t="s">
        <v>268</v>
      </c>
      <c r="B84" s="1226">
        <v>25</v>
      </c>
      <c r="C84" s="1226"/>
      <c r="D84" s="1226"/>
      <c r="E84" s="1226"/>
      <c r="F84" s="1226"/>
      <c r="G84" s="1226"/>
      <c r="H84" s="1226"/>
      <c r="I84" s="1226"/>
      <c r="J84" s="721">
        <f t="shared" si="33"/>
        <v>25</v>
      </c>
      <c r="K84" s="724">
        <f t="shared" ref="K84:K92" si="35">J84/$J$92*100</f>
        <v>8.118728282401845E-2</v>
      </c>
      <c r="M84" s="728" t="s">
        <v>268</v>
      </c>
      <c r="N84" s="1300"/>
      <c r="O84" s="1226"/>
      <c r="P84" s="1226"/>
      <c r="Q84" s="1226"/>
      <c r="R84" s="1226"/>
      <c r="S84" s="1226"/>
      <c r="T84" s="1226"/>
      <c r="U84" s="1226"/>
      <c r="V84" s="721">
        <f t="shared" si="34"/>
        <v>0</v>
      </c>
      <c r="W84" s="724">
        <f t="shared" ref="W84:W92" si="36">V84/$V$92*100</f>
        <v>0</v>
      </c>
    </row>
    <row r="85" spans="1:23" ht="29.25" customHeight="1">
      <c r="A85" s="728" t="s">
        <v>263</v>
      </c>
      <c r="B85" s="1226">
        <v>5184</v>
      </c>
      <c r="C85" s="1226">
        <v>5514</v>
      </c>
      <c r="D85" s="1226">
        <v>2480</v>
      </c>
      <c r="E85" s="1226"/>
      <c r="F85" s="1226"/>
      <c r="G85" s="1226"/>
      <c r="H85" s="1226"/>
      <c r="I85" s="1226"/>
      <c r="J85" s="721">
        <f t="shared" si="33"/>
        <v>13178</v>
      </c>
      <c r="K85" s="724">
        <f t="shared" si="35"/>
        <v>42.795440522196607</v>
      </c>
      <c r="M85" s="728" t="s">
        <v>263</v>
      </c>
      <c r="N85" s="1300">
        <v>628</v>
      </c>
      <c r="O85" s="1300">
        <v>717</v>
      </c>
      <c r="P85" s="1300"/>
      <c r="Q85" s="1226"/>
      <c r="R85" s="1226"/>
      <c r="S85" s="1226"/>
      <c r="T85" s="1226"/>
      <c r="U85" s="1226"/>
      <c r="V85" s="721">
        <f t="shared" si="34"/>
        <v>1345</v>
      </c>
      <c r="W85" s="724">
        <f t="shared" si="36"/>
        <v>40.869036766940141</v>
      </c>
    </row>
    <row r="86" spans="1:23" ht="29.25" customHeight="1">
      <c r="A86" s="728" t="s">
        <v>264</v>
      </c>
      <c r="B86" s="1226">
        <v>4470</v>
      </c>
      <c r="C86" s="1226">
        <v>6208</v>
      </c>
      <c r="D86" s="1226">
        <v>2228</v>
      </c>
      <c r="E86" s="1226"/>
      <c r="F86" s="1226"/>
      <c r="G86" s="1226"/>
      <c r="H86" s="1226"/>
      <c r="I86" s="1226"/>
      <c r="J86" s="721">
        <f t="shared" si="33"/>
        <v>12906</v>
      </c>
      <c r="K86" s="724">
        <f t="shared" si="35"/>
        <v>41.912122885071284</v>
      </c>
      <c r="M86" s="728" t="s">
        <v>264</v>
      </c>
      <c r="N86" s="1300">
        <v>426</v>
      </c>
      <c r="O86" s="1300">
        <v>681</v>
      </c>
      <c r="P86" s="1300">
        <v>285</v>
      </c>
      <c r="Q86" s="1226"/>
      <c r="R86" s="1226"/>
      <c r="S86" s="1226"/>
      <c r="T86" s="1226"/>
      <c r="U86" s="1226"/>
      <c r="V86" s="721">
        <f t="shared" si="34"/>
        <v>1392</v>
      </c>
      <c r="W86" s="724">
        <f t="shared" si="36"/>
        <v>42.297174111212399</v>
      </c>
    </row>
    <row r="87" spans="1:23" ht="29.25" customHeight="1">
      <c r="A87" s="728" t="s">
        <v>265</v>
      </c>
      <c r="B87" s="1226">
        <v>1070</v>
      </c>
      <c r="C87" s="1226">
        <v>3040</v>
      </c>
      <c r="D87" s="1226">
        <v>117</v>
      </c>
      <c r="E87" s="1226">
        <v>234</v>
      </c>
      <c r="F87" s="1226"/>
      <c r="G87" s="1226"/>
      <c r="H87" s="1226"/>
      <c r="I87" s="1226"/>
      <c r="J87" s="721">
        <f t="shared" si="33"/>
        <v>4461</v>
      </c>
      <c r="K87" s="724">
        <f t="shared" si="35"/>
        <v>14.487058747117851</v>
      </c>
      <c r="M87" s="728" t="s">
        <v>265</v>
      </c>
      <c r="N87" s="1300">
        <v>221</v>
      </c>
      <c r="O87" s="1300">
        <v>331</v>
      </c>
      <c r="P87" s="1300"/>
      <c r="Q87" s="1300"/>
      <c r="R87" s="1226"/>
      <c r="S87" s="1226"/>
      <c r="T87" s="1226"/>
      <c r="U87" s="1226"/>
      <c r="V87" s="721">
        <f t="shared" si="34"/>
        <v>552</v>
      </c>
      <c r="W87" s="724">
        <f t="shared" si="36"/>
        <v>16.773017319963536</v>
      </c>
    </row>
    <row r="88" spans="1:23" ht="29.25" customHeight="1">
      <c r="A88" s="728" t="s">
        <v>266</v>
      </c>
      <c r="B88" s="1226">
        <v>12</v>
      </c>
      <c r="C88" s="1226">
        <v>25</v>
      </c>
      <c r="D88" s="1226">
        <v>140</v>
      </c>
      <c r="E88" s="1226">
        <v>22</v>
      </c>
      <c r="F88" s="1226"/>
      <c r="G88" s="1226"/>
      <c r="H88" s="1226"/>
      <c r="I88" s="1226"/>
      <c r="J88" s="721">
        <f t="shared" si="33"/>
        <v>199</v>
      </c>
      <c r="K88" s="724">
        <f t="shared" si="35"/>
        <v>0.64625077127918684</v>
      </c>
      <c r="M88" s="728" t="s">
        <v>266</v>
      </c>
      <c r="N88" s="1300">
        <v>2</v>
      </c>
      <c r="O88" s="1300"/>
      <c r="P88" s="1300"/>
      <c r="Q88" s="1300"/>
      <c r="R88" s="1226"/>
      <c r="S88" s="1226"/>
      <c r="T88" s="1226"/>
      <c r="U88" s="1226"/>
      <c r="V88" s="721">
        <f t="shared" si="34"/>
        <v>2</v>
      </c>
      <c r="W88" s="724">
        <f t="shared" si="36"/>
        <v>6.0771801883925856E-2</v>
      </c>
    </row>
    <row r="89" spans="1:23" ht="29.25" customHeight="1">
      <c r="A89" s="728" t="s">
        <v>267</v>
      </c>
      <c r="B89" s="1226">
        <v>2</v>
      </c>
      <c r="C89" s="1226">
        <v>1</v>
      </c>
      <c r="D89" s="1226">
        <v>21</v>
      </c>
      <c r="E89" s="1226"/>
      <c r="F89" s="1226"/>
      <c r="G89" s="1226"/>
      <c r="H89" s="1226"/>
      <c r="I89" s="1226"/>
      <c r="J89" s="721">
        <f t="shared" si="33"/>
        <v>24</v>
      </c>
      <c r="K89" s="724">
        <f t="shared" si="35"/>
        <v>7.7939791511057704E-2</v>
      </c>
      <c r="M89" s="728" t="s">
        <v>267</v>
      </c>
      <c r="N89" s="1300"/>
      <c r="O89" s="1300"/>
      <c r="P89" s="1300"/>
      <c r="Q89" s="1226"/>
      <c r="R89" s="1226"/>
      <c r="S89" s="56"/>
      <c r="T89" s="1226"/>
      <c r="U89" s="1226"/>
      <c r="V89" s="721">
        <f t="shared" si="34"/>
        <v>0</v>
      </c>
      <c r="W89" s="724">
        <f t="shared" si="36"/>
        <v>0</v>
      </c>
    </row>
    <row r="90" spans="1:23" ht="29.25" customHeight="1">
      <c r="A90" s="728" t="s">
        <v>621</v>
      </c>
      <c r="B90" s="184"/>
      <c r="C90" s="184"/>
      <c r="D90" s="184"/>
      <c r="E90" s="184"/>
      <c r="F90" s="184"/>
      <c r="G90" s="1226"/>
      <c r="H90" s="1226"/>
      <c r="I90" s="1226"/>
      <c r="J90" s="721">
        <f t="shared" si="33"/>
        <v>0</v>
      </c>
      <c r="K90" s="724">
        <f t="shared" si="35"/>
        <v>0</v>
      </c>
      <c r="M90" s="728" t="s">
        <v>621</v>
      </c>
      <c r="N90" s="184"/>
      <c r="O90" s="184"/>
      <c r="P90" s="184"/>
      <c r="Q90" s="184"/>
      <c r="R90" s="184"/>
      <c r="S90" s="1226"/>
      <c r="T90" s="1226"/>
      <c r="U90" s="1226"/>
      <c r="V90" s="721">
        <f t="shared" si="34"/>
        <v>0</v>
      </c>
      <c r="W90" s="724">
        <f t="shared" si="36"/>
        <v>0</v>
      </c>
    </row>
    <row r="91" spans="1:23" ht="29.25" customHeight="1">
      <c r="A91" s="729" t="s">
        <v>618</v>
      </c>
      <c r="B91" s="722"/>
      <c r="C91" s="1226"/>
      <c r="D91" s="1226"/>
      <c r="E91" s="722"/>
      <c r="F91" s="1226"/>
      <c r="G91" s="1226"/>
      <c r="H91" s="1226"/>
      <c r="I91" s="1226"/>
      <c r="J91" s="721">
        <f t="shared" si="33"/>
        <v>0</v>
      </c>
      <c r="K91" s="724">
        <f t="shared" si="35"/>
        <v>0</v>
      </c>
      <c r="M91" s="729" t="s">
        <v>618</v>
      </c>
      <c r="N91" s="722"/>
      <c r="O91" s="1226"/>
      <c r="P91" s="1226"/>
      <c r="Q91" s="722"/>
      <c r="R91" s="1226"/>
      <c r="S91" s="1226"/>
      <c r="T91" s="1226"/>
      <c r="U91" s="1226"/>
      <c r="V91" s="721">
        <f t="shared" si="34"/>
        <v>0</v>
      </c>
      <c r="W91" s="724">
        <f t="shared" si="36"/>
        <v>0</v>
      </c>
    </row>
    <row r="92" spans="1:23" ht="29.25" customHeight="1">
      <c r="A92" s="730" t="s">
        <v>6</v>
      </c>
      <c r="B92" s="723">
        <f t="shared" ref="B92:J92" si="37">SUM(B83:B91)</f>
        <v>10763</v>
      </c>
      <c r="C92" s="723">
        <f t="shared" si="37"/>
        <v>14788</v>
      </c>
      <c r="D92" s="723">
        <f t="shared" si="37"/>
        <v>4986</v>
      </c>
      <c r="E92" s="723">
        <f t="shared" si="37"/>
        <v>256</v>
      </c>
      <c r="F92" s="723">
        <f t="shared" si="37"/>
        <v>0</v>
      </c>
      <c r="G92" s="723">
        <f t="shared" si="37"/>
        <v>0</v>
      </c>
      <c r="H92" s="723">
        <f t="shared" si="37"/>
        <v>0</v>
      </c>
      <c r="I92" s="723">
        <f t="shared" si="37"/>
        <v>0</v>
      </c>
      <c r="J92" s="723">
        <f t="shared" si="37"/>
        <v>30793</v>
      </c>
      <c r="K92" s="725">
        <f t="shared" si="35"/>
        <v>100</v>
      </c>
      <c r="M92" s="730" t="s">
        <v>6</v>
      </c>
      <c r="N92" s="723">
        <f>SUM(N83:N91)</f>
        <v>1277</v>
      </c>
      <c r="O92" s="723">
        <f t="shared" ref="O92:V92" si="38">SUM(O83:O91)</f>
        <v>1729</v>
      </c>
      <c r="P92" s="723">
        <f t="shared" si="38"/>
        <v>285</v>
      </c>
      <c r="Q92" s="723">
        <f t="shared" si="38"/>
        <v>0</v>
      </c>
      <c r="R92" s="723">
        <f t="shared" si="38"/>
        <v>0</v>
      </c>
      <c r="S92" s="723">
        <f t="shared" si="38"/>
        <v>0</v>
      </c>
      <c r="T92" s="723">
        <f t="shared" si="38"/>
        <v>0</v>
      </c>
      <c r="U92" s="723">
        <f t="shared" si="38"/>
        <v>0</v>
      </c>
      <c r="V92" s="723">
        <f t="shared" si="38"/>
        <v>3291</v>
      </c>
      <c r="W92" s="725">
        <f t="shared" si="36"/>
        <v>100</v>
      </c>
    </row>
    <row r="93" spans="1:23" ht="33.75" customHeight="1" thickBot="1">
      <c r="A93" s="731" t="s">
        <v>187</v>
      </c>
      <c r="B93" s="726">
        <f>B92/$J$92*100</f>
        <v>34.95274900139642</v>
      </c>
      <c r="C93" s="726">
        <f t="shared" ref="C93:J93" si="39">C92/$J$92*100</f>
        <v>48.023901536063391</v>
      </c>
      <c r="D93" s="726">
        <f t="shared" si="39"/>
        <v>16.191991686422238</v>
      </c>
      <c r="E93" s="726">
        <f t="shared" si="39"/>
        <v>0.83135777611794881</v>
      </c>
      <c r="F93" s="726">
        <f t="shared" si="39"/>
        <v>0</v>
      </c>
      <c r="G93" s="726">
        <f t="shared" si="39"/>
        <v>0</v>
      </c>
      <c r="H93" s="726">
        <f t="shared" si="39"/>
        <v>0</v>
      </c>
      <c r="I93" s="726">
        <f t="shared" si="39"/>
        <v>0</v>
      </c>
      <c r="J93" s="726">
        <f t="shared" si="39"/>
        <v>100</v>
      </c>
      <c r="K93" s="733"/>
      <c r="M93" s="731" t="s">
        <v>187</v>
      </c>
      <c r="N93" s="726">
        <f>N92/$V$92*100</f>
        <v>38.80279550288666</v>
      </c>
      <c r="O93" s="726">
        <f t="shared" ref="O93:V93" si="40">O92/$V$92*100</f>
        <v>52.537222728653909</v>
      </c>
      <c r="P93" s="726">
        <f t="shared" si="40"/>
        <v>8.6599817684594349</v>
      </c>
      <c r="Q93" s="726">
        <f t="shared" si="40"/>
        <v>0</v>
      </c>
      <c r="R93" s="726">
        <f t="shared" si="40"/>
        <v>0</v>
      </c>
      <c r="S93" s="726">
        <f t="shared" si="40"/>
        <v>0</v>
      </c>
      <c r="T93" s="726">
        <f t="shared" si="40"/>
        <v>0</v>
      </c>
      <c r="U93" s="726">
        <f t="shared" si="40"/>
        <v>0</v>
      </c>
      <c r="V93" s="726">
        <f t="shared" si="40"/>
        <v>100</v>
      </c>
      <c r="W93" s="733"/>
    </row>
    <row r="96" spans="1:23">
      <c r="A96" s="1686" t="s">
        <v>553</v>
      </c>
      <c r="B96" s="1686"/>
      <c r="C96" s="1686"/>
      <c r="D96" s="1686"/>
      <c r="E96" s="1686"/>
      <c r="F96" s="1686"/>
      <c r="G96" s="1686"/>
      <c r="H96" s="1686"/>
      <c r="I96" s="1686"/>
      <c r="J96" s="1686"/>
      <c r="K96" s="1686"/>
      <c r="L96" s="63"/>
      <c r="M96" s="1686" t="s">
        <v>553</v>
      </c>
      <c r="N96" s="1686"/>
      <c r="O96" s="1686"/>
      <c r="P96" s="1686"/>
      <c r="Q96" s="1686"/>
      <c r="R96" s="1686"/>
      <c r="S96" s="1686"/>
      <c r="T96" s="1686"/>
      <c r="U96" s="1686"/>
      <c r="V96" s="1686"/>
      <c r="W96" s="1686"/>
    </row>
    <row r="97" spans="1:23">
      <c r="A97" s="1686" t="s">
        <v>261</v>
      </c>
      <c r="B97" s="1686"/>
      <c r="C97" s="1686"/>
      <c r="D97" s="1686"/>
      <c r="E97" s="1686"/>
      <c r="F97" s="1686"/>
      <c r="G97" s="1686"/>
      <c r="H97" s="1686"/>
      <c r="I97" s="1686"/>
      <c r="J97" s="1686"/>
      <c r="K97" s="1686"/>
      <c r="L97" s="63"/>
      <c r="M97" s="1686" t="s">
        <v>261</v>
      </c>
      <c r="N97" s="1686"/>
      <c r="O97" s="1686"/>
      <c r="P97" s="1686"/>
      <c r="Q97" s="1686"/>
      <c r="R97" s="1686"/>
      <c r="S97" s="1686"/>
      <c r="T97" s="1686"/>
      <c r="U97" s="1686"/>
      <c r="V97" s="1686"/>
      <c r="W97" s="1686"/>
    </row>
    <row r="98" spans="1:23">
      <c r="A98" s="63" t="s">
        <v>524</v>
      </c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 t="s">
        <v>524</v>
      </c>
      <c r="N98" s="63"/>
      <c r="O98" s="63"/>
      <c r="P98" s="63"/>
      <c r="Q98" s="63"/>
      <c r="R98" s="63"/>
      <c r="S98" s="63"/>
      <c r="T98" s="63"/>
      <c r="U98" s="63"/>
      <c r="V98" s="63"/>
      <c r="W98" s="63"/>
    </row>
    <row r="99" spans="1:23" ht="16.5" thickBot="1">
      <c r="A99" s="63" t="s">
        <v>560</v>
      </c>
      <c r="B99" s="63"/>
      <c r="C99" s="63"/>
      <c r="D99" s="63"/>
      <c r="E99" s="63"/>
      <c r="F99" s="63"/>
      <c r="G99" s="63"/>
      <c r="H99" s="63"/>
      <c r="I99" s="63" t="s">
        <v>736</v>
      </c>
      <c r="J99" s="63"/>
      <c r="K99" s="63"/>
      <c r="L99" s="63"/>
      <c r="M99" s="63" t="s">
        <v>737</v>
      </c>
      <c r="N99" s="63"/>
      <c r="O99" s="63"/>
      <c r="P99" s="63"/>
      <c r="Q99" s="63"/>
      <c r="R99" s="63"/>
      <c r="S99" s="63"/>
      <c r="T99" s="63"/>
      <c r="U99" s="63" t="s">
        <v>738</v>
      </c>
      <c r="V99" s="63"/>
      <c r="W99" s="63"/>
    </row>
    <row r="100" spans="1:23" ht="27.75" customHeight="1">
      <c r="A100" s="1687" t="s">
        <v>594</v>
      </c>
      <c r="B100" s="1689" t="s">
        <v>165</v>
      </c>
      <c r="C100" s="1690"/>
      <c r="D100" s="1690"/>
      <c r="E100" s="1690"/>
      <c r="F100" s="1690"/>
      <c r="G100" s="1690"/>
      <c r="H100" s="1690"/>
      <c r="I100" s="1690"/>
      <c r="J100" s="1691"/>
      <c r="K100" s="1692" t="s">
        <v>741</v>
      </c>
      <c r="M100" s="1687" t="s">
        <v>594</v>
      </c>
      <c r="N100" s="1689" t="s">
        <v>165</v>
      </c>
      <c r="O100" s="1690"/>
      <c r="P100" s="1690"/>
      <c r="Q100" s="1690"/>
      <c r="R100" s="1690"/>
      <c r="S100" s="1690"/>
      <c r="T100" s="1690"/>
      <c r="U100" s="1690"/>
      <c r="V100" s="1691"/>
      <c r="W100" s="1692" t="s">
        <v>741</v>
      </c>
    </row>
    <row r="101" spans="1:23" ht="27.75" customHeight="1">
      <c r="A101" s="1688"/>
      <c r="B101" s="720">
        <v>1</v>
      </c>
      <c r="C101" s="720">
        <v>2</v>
      </c>
      <c r="D101" s="720">
        <v>3</v>
      </c>
      <c r="E101" s="720">
        <v>4</v>
      </c>
      <c r="F101" s="720">
        <v>5</v>
      </c>
      <c r="G101" s="720">
        <v>6</v>
      </c>
      <c r="H101" s="738" t="s">
        <v>184</v>
      </c>
      <c r="I101" s="720" t="s">
        <v>616</v>
      </c>
      <c r="J101" s="720" t="s">
        <v>6</v>
      </c>
      <c r="K101" s="1693"/>
      <c r="M101" s="1688"/>
      <c r="N101" s="720">
        <v>1</v>
      </c>
      <c r="O101" s="720">
        <v>2</v>
      </c>
      <c r="P101" s="720">
        <v>3</v>
      </c>
      <c r="Q101" s="720">
        <v>4</v>
      </c>
      <c r="R101" s="720">
        <v>5</v>
      </c>
      <c r="S101" s="720">
        <v>6</v>
      </c>
      <c r="T101" s="720" t="s">
        <v>184</v>
      </c>
      <c r="U101" s="720" t="s">
        <v>616</v>
      </c>
      <c r="V101" s="720" t="s">
        <v>6</v>
      </c>
      <c r="W101" s="1693"/>
    </row>
    <row r="102" spans="1:23" ht="29.25" customHeight="1">
      <c r="A102" s="727" t="s">
        <v>304</v>
      </c>
      <c r="B102" s="1226"/>
      <c r="C102" s="1226"/>
      <c r="D102" s="1226"/>
      <c r="E102" s="1226"/>
      <c r="F102" s="1226"/>
      <c r="G102" s="1226"/>
      <c r="H102" s="1226"/>
      <c r="I102" s="1226"/>
      <c r="J102" s="721">
        <f t="shared" ref="J102:J110" si="41">SUM(B102:I102)</f>
        <v>0</v>
      </c>
      <c r="K102" s="724">
        <f>J102/$J$111*100</f>
        <v>0</v>
      </c>
      <c r="M102" s="727" t="s">
        <v>304</v>
      </c>
      <c r="N102" s="1226"/>
      <c r="O102" s="1226"/>
      <c r="P102" s="1226"/>
      <c r="Q102" s="1226"/>
      <c r="R102" s="1226"/>
      <c r="S102" s="1226"/>
      <c r="T102" s="1226"/>
      <c r="U102" s="1226"/>
      <c r="V102" s="721">
        <f t="shared" ref="V102:V110" si="42">SUM(N102:U102)</f>
        <v>0</v>
      </c>
      <c r="W102" s="62">
        <f>V102/$V$111*100</f>
        <v>0</v>
      </c>
    </row>
    <row r="103" spans="1:23" ht="29.25" customHeight="1">
      <c r="A103" s="728" t="s">
        <v>268</v>
      </c>
      <c r="B103" s="1226">
        <v>52</v>
      </c>
      <c r="C103" s="1226"/>
      <c r="D103" s="1226"/>
      <c r="E103" s="1226"/>
      <c r="F103" s="1226"/>
      <c r="G103" s="1226"/>
      <c r="H103" s="1226"/>
      <c r="I103" s="1226"/>
      <c r="J103" s="721">
        <f t="shared" si="41"/>
        <v>52</v>
      </c>
      <c r="K103" s="724">
        <f t="shared" ref="K103:K111" si="43">J103/$J$111*100</f>
        <v>0.49149338374291113</v>
      </c>
      <c r="M103" s="728" t="s">
        <v>268</v>
      </c>
      <c r="N103" s="1226">
        <v>138</v>
      </c>
      <c r="O103" s="1226"/>
      <c r="P103" s="1226"/>
      <c r="Q103" s="1226"/>
      <c r="R103" s="1226"/>
      <c r="S103" s="1226"/>
      <c r="T103" s="1226"/>
      <c r="U103" s="1226"/>
      <c r="V103" s="721">
        <f t="shared" si="42"/>
        <v>138</v>
      </c>
      <c r="W103" s="62">
        <f t="shared" ref="W103:W111" si="44">V103/$V$111*100</f>
        <v>2.3338406900050734</v>
      </c>
    </row>
    <row r="104" spans="1:23" ht="29.25" customHeight="1">
      <c r="A104" s="728" t="s">
        <v>263</v>
      </c>
      <c r="B104" s="1226">
        <v>2159</v>
      </c>
      <c r="C104" s="1226">
        <v>1476</v>
      </c>
      <c r="D104" s="1226">
        <v>461</v>
      </c>
      <c r="E104" s="1226"/>
      <c r="F104" s="1226"/>
      <c r="G104" s="1226"/>
      <c r="H104" s="1226"/>
      <c r="I104" s="1226"/>
      <c r="J104" s="721">
        <f t="shared" si="41"/>
        <v>4096</v>
      </c>
      <c r="K104" s="724">
        <f t="shared" si="43"/>
        <v>38.714555765595463</v>
      </c>
      <c r="M104" s="728" t="s">
        <v>263</v>
      </c>
      <c r="N104" s="1226">
        <v>1729</v>
      </c>
      <c r="O104" s="1226">
        <v>739</v>
      </c>
      <c r="P104" s="1226"/>
      <c r="Q104" s="1226"/>
      <c r="R104" s="1226"/>
      <c r="S104" s="1226"/>
      <c r="T104" s="1226"/>
      <c r="U104" s="1226"/>
      <c r="V104" s="721">
        <f t="shared" si="42"/>
        <v>2468</v>
      </c>
      <c r="W104" s="62">
        <f t="shared" si="44"/>
        <v>41.738542195163198</v>
      </c>
    </row>
    <row r="105" spans="1:23" ht="29.25" customHeight="1">
      <c r="A105" s="728" t="s">
        <v>264</v>
      </c>
      <c r="B105" s="1226">
        <v>2197</v>
      </c>
      <c r="C105" s="1226">
        <v>1973</v>
      </c>
      <c r="D105" s="1226">
        <v>948</v>
      </c>
      <c r="E105" s="1226">
        <v>153</v>
      </c>
      <c r="F105" s="1226"/>
      <c r="G105" s="1226"/>
      <c r="H105" s="1226"/>
      <c r="I105" s="1226"/>
      <c r="J105" s="721">
        <f t="shared" si="41"/>
        <v>5271</v>
      </c>
      <c r="K105" s="724">
        <f t="shared" si="43"/>
        <v>49.820415879017013</v>
      </c>
      <c r="M105" s="728" t="s">
        <v>264</v>
      </c>
      <c r="N105" s="1226">
        <v>986</v>
      </c>
      <c r="O105" s="1226">
        <v>774</v>
      </c>
      <c r="P105" s="1226">
        <v>172</v>
      </c>
      <c r="Q105" s="1226"/>
      <c r="R105" s="1226"/>
      <c r="S105" s="1226"/>
      <c r="T105" s="1226"/>
      <c r="U105" s="1226"/>
      <c r="V105" s="721">
        <f t="shared" si="42"/>
        <v>1932</v>
      </c>
      <c r="W105" s="62">
        <f t="shared" si="44"/>
        <v>32.673769660071031</v>
      </c>
    </row>
    <row r="106" spans="1:23" ht="29.25" customHeight="1">
      <c r="A106" s="728" t="s">
        <v>265</v>
      </c>
      <c r="B106" s="1226">
        <v>249</v>
      </c>
      <c r="C106" s="1226">
        <v>265</v>
      </c>
      <c r="D106" s="1226">
        <v>303</v>
      </c>
      <c r="E106" s="1226">
        <v>214</v>
      </c>
      <c r="F106" s="1226"/>
      <c r="G106" s="1226"/>
      <c r="H106" s="1226"/>
      <c r="I106" s="1226"/>
      <c r="J106" s="721">
        <f t="shared" si="41"/>
        <v>1031</v>
      </c>
      <c r="K106" s="724">
        <f t="shared" si="43"/>
        <v>9.744801512287335</v>
      </c>
      <c r="M106" s="728" t="s">
        <v>265</v>
      </c>
      <c r="N106" s="1226">
        <v>296</v>
      </c>
      <c r="O106" s="1226">
        <v>421</v>
      </c>
      <c r="P106" s="1226">
        <v>267</v>
      </c>
      <c r="Q106" s="1226">
        <v>63</v>
      </c>
      <c r="R106" s="1226"/>
      <c r="S106" s="1226"/>
      <c r="T106" s="1226"/>
      <c r="U106" s="1226"/>
      <c r="V106" s="721">
        <f t="shared" si="42"/>
        <v>1047</v>
      </c>
      <c r="W106" s="62">
        <f t="shared" si="44"/>
        <v>17.706747843734146</v>
      </c>
    </row>
    <row r="107" spans="1:23" ht="29.25" customHeight="1">
      <c r="A107" s="728" t="s">
        <v>266</v>
      </c>
      <c r="B107" s="1226">
        <v>18</v>
      </c>
      <c r="C107" s="1226">
        <v>28</v>
      </c>
      <c r="D107" s="1226">
        <v>34</v>
      </c>
      <c r="E107" s="1226">
        <v>39</v>
      </c>
      <c r="F107" s="1226"/>
      <c r="G107" s="1226"/>
      <c r="H107" s="1226"/>
      <c r="I107" s="1226"/>
      <c r="J107" s="721">
        <f t="shared" si="41"/>
        <v>119</v>
      </c>
      <c r="K107" s="724">
        <f t="shared" si="43"/>
        <v>1.1247637051039698</v>
      </c>
      <c r="M107" s="728" t="s">
        <v>266</v>
      </c>
      <c r="N107" s="1226">
        <v>79</v>
      </c>
      <c r="O107" s="1226">
        <v>141</v>
      </c>
      <c r="P107" s="1226"/>
      <c r="Q107" s="1226"/>
      <c r="R107" s="1226"/>
      <c r="S107" s="1226"/>
      <c r="T107" s="1226"/>
      <c r="U107" s="1226"/>
      <c r="V107" s="721">
        <f t="shared" si="42"/>
        <v>220</v>
      </c>
      <c r="W107" s="62">
        <f t="shared" si="44"/>
        <v>3.7206155927617113</v>
      </c>
    </row>
    <row r="108" spans="1:23" ht="29.25" customHeight="1">
      <c r="A108" s="728" t="s">
        <v>267</v>
      </c>
      <c r="B108" s="1226">
        <v>1</v>
      </c>
      <c r="C108" s="1226">
        <v>4</v>
      </c>
      <c r="D108" s="1226">
        <v>4</v>
      </c>
      <c r="E108" s="1226">
        <v>1</v>
      </c>
      <c r="F108" s="1226"/>
      <c r="G108" s="1226"/>
      <c r="H108" s="1226"/>
      <c r="I108" s="1226"/>
      <c r="J108" s="721">
        <f t="shared" si="41"/>
        <v>10</v>
      </c>
      <c r="K108" s="724">
        <f t="shared" si="43"/>
        <v>9.4517958412098299E-2</v>
      </c>
      <c r="M108" s="728" t="s">
        <v>267</v>
      </c>
      <c r="N108" s="1226">
        <v>21</v>
      </c>
      <c r="O108" s="1226">
        <v>23</v>
      </c>
      <c r="P108" s="1226">
        <v>32</v>
      </c>
      <c r="Q108" s="1226"/>
      <c r="R108" s="1226"/>
      <c r="S108" s="1226"/>
      <c r="T108" s="1226"/>
      <c r="U108" s="1226"/>
      <c r="V108" s="721">
        <f t="shared" si="42"/>
        <v>76</v>
      </c>
      <c r="W108" s="62">
        <f t="shared" si="44"/>
        <v>1.2853035684085912</v>
      </c>
    </row>
    <row r="109" spans="1:23" ht="29.25" customHeight="1">
      <c r="A109" s="728" t="s">
        <v>621</v>
      </c>
      <c r="B109" s="184"/>
      <c r="C109" s="184"/>
      <c r="D109" s="184">
        <v>1</v>
      </c>
      <c r="E109" s="184"/>
      <c r="F109" s="184"/>
      <c r="G109" s="1226"/>
      <c r="H109" s="1226"/>
      <c r="I109" s="1226"/>
      <c r="J109" s="721">
        <f t="shared" si="41"/>
        <v>1</v>
      </c>
      <c r="K109" s="724">
        <f t="shared" si="43"/>
        <v>9.4517958412098299E-3</v>
      </c>
      <c r="M109" s="728" t="s">
        <v>621</v>
      </c>
      <c r="N109" s="184">
        <v>12</v>
      </c>
      <c r="O109" s="184">
        <v>15</v>
      </c>
      <c r="P109" s="184">
        <v>5</v>
      </c>
      <c r="Q109" s="184"/>
      <c r="R109" s="184"/>
      <c r="S109" s="1226"/>
      <c r="T109" s="1226"/>
      <c r="U109" s="1226"/>
      <c r="V109" s="721">
        <f t="shared" si="42"/>
        <v>32</v>
      </c>
      <c r="W109" s="62">
        <f t="shared" si="44"/>
        <v>0.54118044985624891</v>
      </c>
    </row>
    <row r="110" spans="1:23" ht="28.5" customHeight="1">
      <c r="A110" s="729" t="s">
        <v>618</v>
      </c>
      <c r="B110" s="722"/>
      <c r="C110" s="1226"/>
      <c r="D110" s="1226"/>
      <c r="E110" s="722"/>
      <c r="F110" s="1226"/>
      <c r="G110" s="1226"/>
      <c r="H110" s="1226"/>
      <c r="I110" s="1226"/>
      <c r="J110" s="721">
        <f t="shared" si="41"/>
        <v>0</v>
      </c>
      <c r="K110" s="724">
        <f t="shared" si="43"/>
        <v>0</v>
      </c>
      <c r="M110" s="729" t="s">
        <v>618</v>
      </c>
      <c r="N110" s="722"/>
      <c r="O110" s="1226"/>
      <c r="P110" s="1226"/>
      <c r="Q110" s="722"/>
      <c r="R110" s="1226"/>
      <c r="S110" s="1226"/>
      <c r="T110" s="1226"/>
      <c r="U110" s="1226"/>
      <c r="V110" s="721">
        <f t="shared" si="42"/>
        <v>0</v>
      </c>
      <c r="W110" s="62">
        <f t="shared" si="44"/>
        <v>0</v>
      </c>
    </row>
    <row r="111" spans="1:23" ht="29.25" customHeight="1">
      <c r="A111" s="730" t="s">
        <v>6</v>
      </c>
      <c r="B111" s="723">
        <f>SUM(B102:B110)</f>
        <v>4676</v>
      </c>
      <c r="C111" s="723">
        <f t="shared" ref="C111:J111" si="45">SUM(C102:C110)</f>
        <v>3746</v>
      </c>
      <c r="D111" s="723">
        <f t="shared" si="45"/>
        <v>1751</v>
      </c>
      <c r="E111" s="723">
        <f t="shared" si="45"/>
        <v>407</v>
      </c>
      <c r="F111" s="723">
        <f t="shared" si="45"/>
        <v>0</v>
      </c>
      <c r="G111" s="723">
        <f t="shared" si="45"/>
        <v>0</v>
      </c>
      <c r="H111" s="723">
        <f t="shared" si="45"/>
        <v>0</v>
      </c>
      <c r="I111" s="723">
        <f t="shared" si="45"/>
        <v>0</v>
      </c>
      <c r="J111" s="723">
        <f t="shared" si="45"/>
        <v>10580</v>
      </c>
      <c r="K111" s="725">
        <f t="shared" si="43"/>
        <v>100</v>
      </c>
      <c r="M111" s="730" t="s">
        <v>6</v>
      </c>
      <c r="N111" s="723">
        <f>SUM(N102:N110)</f>
        <v>3261</v>
      </c>
      <c r="O111" s="723">
        <f t="shared" ref="O111:V111" si="46">SUM(O102:O110)</f>
        <v>2113</v>
      </c>
      <c r="P111" s="723">
        <f t="shared" si="46"/>
        <v>476</v>
      </c>
      <c r="Q111" s="723">
        <f t="shared" si="46"/>
        <v>63</v>
      </c>
      <c r="R111" s="723">
        <f t="shared" si="46"/>
        <v>0</v>
      </c>
      <c r="S111" s="723">
        <f t="shared" si="46"/>
        <v>0</v>
      </c>
      <c r="T111" s="723">
        <f t="shared" si="46"/>
        <v>0</v>
      </c>
      <c r="U111" s="723">
        <f t="shared" si="46"/>
        <v>0</v>
      </c>
      <c r="V111" s="723">
        <f t="shared" si="46"/>
        <v>5913</v>
      </c>
      <c r="W111" s="101">
        <f t="shared" si="44"/>
        <v>100</v>
      </c>
    </row>
    <row r="112" spans="1:23" ht="33.75" customHeight="1" thickBot="1">
      <c r="A112" s="731" t="s">
        <v>187</v>
      </c>
      <c r="B112" s="740">
        <f>B111/$J$111*100</f>
        <v>44.196597353497161</v>
      </c>
      <c r="C112" s="740">
        <f t="shared" ref="C112:J112" si="47">C111/$J$111*100</f>
        <v>35.406427221172024</v>
      </c>
      <c r="D112" s="740">
        <f t="shared" si="47"/>
        <v>16.55009451795841</v>
      </c>
      <c r="E112" s="740">
        <f t="shared" si="47"/>
        <v>3.8468809073724004</v>
      </c>
      <c r="F112" s="740">
        <f t="shared" si="47"/>
        <v>0</v>
      </c>
      <c r="G112" s="740">
        <f t="shared" si="47"/>
        <v>0</v>
      </c>
      <c r="H112" s="740">
        <f t="shared" si="47"/>
        <v>0</v>
      </c>
      <c r="I112" s="740">
        <f t="shared" si="47"/>
        <v>0</v>
      </c>
      <c r="J112" s="740">
        <f t="shared" si="47"/>
        <v>100</v>
      </c>
      <c r="K112" s="733"/>
      <c r="M112" s="731" t="s">
        <v>187</v>
      </c>
      <c r="N112" s="740">
        <f>N111/$V$111*100</f>
        <v>55.149670218163372</v>
      </c>
      <c r="O112" s="740">
        <f t="shared" ref="O112:V112" si="48">O111/$V$111*100</f>
        <v>35.734821579570436</v>
      </c>
      <c r="P112" s="740">
        <f t="shared" si="48"/>
        <v>8.0500591916117017</v>
      </c>
      <c r="Q112" s="740">
        <f t="shared" si="48"/>
        <v>1.06544901065449</v>
      </c>
      <c r="R112" s="740">
        <f t="shared" si="48"/>
        <v>0</v>
      </c>
      <c r="S112" s="740">
        <f t="shared" si="48"/>
        <v>0</v>
      </c>
      <c r="T112" s="740">
        <f t="shared" si="48"/>
        <v>0</v>
      </c>
      <c r="U112" s="740">
        <f t="shared" si="48"/>
        <v>0</v>
      </c>
      <c r="V112" s="740">
        <f t="shared" si="48"/>
        <v>100</v>
      </c>
      <c r="W112" s="735"/>
    </row>
    <row r="115" spans="1:23">
      <c r="A115" s="1686" t="s">
        <v>553</v>
      </c>
      <c r="B115" s="1686"/>
      <c r="C115" s="1686"/>
      <c r="D115" s="1686"/>
      <c r="E115" s="1686"/>
      <c r="F115" s="1686"/>
      <c r="G115" s="1686"/>
      <c r="H115" s="1686"/>
      <c r="I115" s="1686"/>
      <c r="J115" s="1686"/>
      <c r="K115" s="1686"/>
      <c r="L115" s="63"/>
      <c r="M115" s="1686" t="s">
        <v>553</v>
      </c>
      <c r="N115" s="1686"/>
      <c r="O115" s="1686"/>
      <c r="P115" s="1686"/>
      <c r="Q115" s="1686"/>
      <c r="R115" s="1686"/>
      <c r="S115" s="1686"/>
      <c r="T115" s="1686"/>
      <c r="U115" s="1686"/>
      <c r="V115" s="1686"/>
      <c r="W115" s="1686"/>
    </row>
    <row r="116" spans="1:23">
      <c r="A116" s="1686" t="s">
        <v>261</v>
      </c>
      <c r="B116" s="1686"/>
      <c r="C116" s="1686"/>
      <c r="D116" s="1686"/>
      <c r="E116" s="1686"/>
      <c r="F116" s="1686"/>
      <c r="G116" s="1686"/>
      <c r="H116" s="1686"/>
      <c r="I116" s="1686"/>
      <c r="J116" s="1686"/>
      <c r="K116" s="1686"/>
      <c r="L116" s="63"/>
      <c r="M116" s="1686" t="s">
        <v>261</v>
      </c>
      <c r="N116" s="1686"/>
      <c r="O116" s="1686"/>
      <c r="P116" s="1686"/>
      <c r="Q116" s="1686"/>
      <c r="R116" s="1686"/>
      <c r="S116" s="1686"/>
      <c r="T116" s="1686"/>
      <c r="U116" s="1686"/>
      <c r="V116" s="1686"/>
      <c r="W116" s="1686"/>
    </row>
    <row r="117" spans="1:23">
      <c r="A117" s="63" t="s">
        <v>524</v>
      </c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 t="s">
        <v>524</v>
      </c>
      <c r="N117" s="63"/>
      <c r="O117" s="63"/>
      <c r="P117" s="63"/>
      <c r="Q117" s="63"/>
      <c r="R117" s="63"/>
      <c r="S117" s="63"/>
      <c r="T117" s="63"/>
      <c r="U117" s="63"/>
      <c r="V117" s="63"/>
      <c r="W117" s="63"/>
    </row>
    <row r="118" spans="1:23" ht="16.5" thickBot="1">
      <c r="A118" s="63" t="s">
        <v>563</v>
      </c>
      <c r="B118" s="63"/>
      <c r="C118" s="63"/>
      <c r="D118" s="63"/>
      <c r="E118" s="63"/>
      <c r="F118" s="63"/>
      <c r="G118" s="63"/>
      <c r="H118" s="63"/>
      <c r="I118" s="63" t="s">
        <v>250</v>
      </c>
      <c r="J118" s="63"/>
      <c r="K118" s="63"/>
      <c r="L118" s="63"/>
      <c r="M118" s="63" t="s">
        <v>562</v>
      </c>
      <c r="N118" s="63"/>
      <c r="O118" s="63"/>
      <c r="P118" s="63"/>
      <c r="Q118" s="63"/>
      <c r="R118" s="63"/>
      <c r="S118" s="63"/>
      <c r="T118" s="63"/>
      <c r="U118" s="63" t="s">
        <v>174</v>
      </c>
      <c r="V118" s="63"/>
      <c r="W118" s="63"/>
    </row>
    <row r="119" spans="1:23" ht="27.75" customHeight="1">
      <c r="A119" s="1687" t="s">
        <v>594</v>
      </c>
      <c r="B119" s="1689" t="s">
        <v>165</v>
      </c>
      <c r="C119" s="1690"/>
      <c r="D119" s="1690"/>
      <c r="E119" s="1690"/>
      <c r="F119" s="1690"/>
      <c r="G119" s="1690"/>
      <c r="H119" s="1690"/>
      <c r="I119" s="1690"/>
      <c r="J119" s="1691"/>
      <c r="K119" s="1692" t="s">
        <v>741</v>
      </c>
      <c r="M119" s="1687" t="s">
        <v>594</v>
      </c>
      <c r="N119" s="1689" t="s">
        <v>165</v>
      </c>
      <c r="O119" s="1690"/>
      <c r="P119" s="1690"/>
      <c r="Q119" s="1690"/>
      <c r="R119" s="1690"/>
      <c r="S119" s="1690"/>
      <c r="T119" s="1690"/>
      <c r="U119" s="1690"/>
      <c r="V119" s="1691"/>
      <c r="W119" s="1692" t="s">
        <v>741</v>
      </c>
    </row>
    <row r="120" spans="1:23" ht="27.75" customHeight="1">
      <c r="A120" s="1688"/>
      <c r="B120" s="720">
        <v>1</v>
      </c>
      <c r="C120" s="720">
        <v>2</v>
      </c>
      <c r="D120" s="720">
        <v>3</v>
      </c>
      <c r="E120" s="720">
        <v>4</v>
      </c>
      <c r="F120" s="720">
        <v>5</v>
      </c>
      <c r="G120" s="720">
        <v>6</v>
      </c>
      <c r="H120" s="720" t="s">
        <v>184</v>
      </c>
      <c r="I120" s="720" t="s">
        <v>616</v>
      </c>
      <c r="J120" s="720" t="s">
        <v>6</v>
      </c>
      <c r="K120" s="1693"/>
      <c r="M120" s="1688"/>
      <c r="N120" s="720">
        <v>1</v>
      </c>
      <c r="O120" s="720">
        <v>2</v>
      </c>
      <c r="P120" s="720">
        <v>3</v>
      </c>
      <c r="Q120" s="720">
        <v>4</v>
      </c>
      <c r="R120" s="720">
        <v>5</v>
      </c>
      <c r="S120" s="720">
        <v>6</v>
      </c>
      <c r="T120" s="720" t="s">
        <v>184</v>
      </c>
      <c r="U120" s="720" t="s">
        <v>616</v>
      </c>
      <c r="V120" s="720" t="s">
        <v>6</v>
      </c>
      <c r="W120" s="1693"/>
    </row>
    <row r="121" spans="1:23" ht="29.25" customHeight="1">
      <c r="A121" s="727" t="s">
        <v>304</v>
      </c>
      <c r="B121" s="1226"/>
      <c r="C121" s="1226"/>
      <c r="D121" s="1226"/>
      <c r="E121" s="1226"/>
      <c r="F121" s="1226"/>
      <c r="G121" s="1226"/>
      <c r="H121" s="1226"/>
      <c r="I121" s="1226"/>
      <c r="J121" s="721">
        <f t="shared" ref="J121:J129" si="49">SUM(B121:I121)</f>
        <v>0</v>
      </c>
      <c r="K121" s="724">
        <f>J121/$J$130*100</f>
        <v>0</v>
      </c>
      <c r="M121" s="727" t="s">
        <v>304</v>
      </c>
      <c r="N121" s="1226"/>
      <c r="O121" s="1226"/>
      <c r="P121" s="1226"/>
      <c r="Q121" s="1226"/>
      <c r="R121" s="1226"/>
      <c r="S121" s="1226"/>
      <c r="T121" s="1226"/>
      <c r="U121" s="1226"/>
      <c r="V121" s="721">
        <f t="shared" ref="V121:V129" si="50">SUM(N121:U121)</f>
        <v>0</v>
      </c>
      <c r="W121" s="62">
        <f>V121/$V$130*100</f>
        <v>0</v>
      </c>
    </row>
    <row r="122" spans="1:23" ht="29.25" customHeight="1">
      <c r="A122" s="728" t="s">
        <v>268</v>
      </c>
      <c r="B122" s="1226">
        <v>2</v>
      </c>
      <c r="C122" s="1226"/>
      <c r="D122" s="1226"/>
      <c r="E122" s="1226"/>
      <c r="F122" s="1226"/>
      <c r="G122" s="1226"/>
      <c r="H122" s="1226"/>
      <c r="I122" s="1226"/>
      <c r="J122" s="721">
        <f t="shared" si="49"/>
        <v>2</v>
      </c>
      <c r="K122" s="724">
        <f t="shared" ref="K122:K129" si="51">J122/$J$130*100</f>
        <v>2.098635886673662E-2</v>
      </c>
      <c r="M122" s="728" t="s">
        <v>268</v>
      </c>
      <c r="N122" s="1226">
        <v>2</v>
      </c>
      <c r="O122" s="1226"/>
      <c r="P122" s="1226"/>
      <c r="Q122" s="1226"/>
      <c r="R122" s="1226"/>
      <c r="S122" s="1226"/>
      <c r="T122" s="1226"/>
      <c r="U122" s="1226"/>
      <c r="V122" s="721">
        <f t="shared" si="50"/>
        <v>2</v>
      </c>
      <c r="W122" s="62">
        <f t="shared" ref="W122:W130" si="52">V122/$V$130*100</f>
        <v>1.5704750687082842E-2</v>
      </c>
    </row>
    <row r="123" spans="1:23" ht="29.25" customHeight="1">
      <c r="A123" s="728" t="s">
        <v>263</v>
      </c>
      <c r="B123" s="1226">
        <v>1799</v>
      </c>
      <c r="C123" s="1226">
        <v>122</v>
      </c>
      <c r="D123" s="1226">
        <v>14</v>
      </c>
      <c r="E123" s="1226"/>
      <c r="F123" s="1226"/>
      <c r="G123" s="1226"/>
      <c r="H123" s="1226"/>
      <c r="I123" s="1226"/>
      <c r="J123" s="721">
        <f t="shared" si="49"/>
        <v>1935</v>
      </c>
      <c r="K123" s="724">
        <f t="shared" si="51"/>
        <v>20.30430220356768</v>
      </c>
      <c r="M123" s="728" t="s">
        <v>263</v>
      </c>
      <c r="N123" s="1226">
        <v>1512</v>
      </c>
      <c r="O123" s="1226">
        <v>335</v>
      </c>
      <c r="P123" s="1226"/>
      <c r="Q123" s="1226"/>
      <c r="R123" s="1226"/>
      <c r="S123" s="1226"/>
      <c r="T123" s="1226"/>
      <c r="U123" s="1226"/>
      <c r="V123" s="721">
        <f t="shared" si="50"/>
        <v>1847</v>
      </c>
      <c r="W123" s="62">
        <f t="shared" si="52"/>
        <v>14.503337259521004</v>
      </c>
    </row>
    <row r="124" spans="1:23" ht="29.25" customHeight="1">
      <c r="A124" s="728" t="s">
        <v>264</v>
      </c>
      <c r="B124" s="1226">
        <v>2108</v>
      </c>
      <c r="C124" s="1226">
        <v>889</v>
      </c>
      <c r="D124" s="1226">
        <v>10</v>
      </c>
      <c r="E124" s="1226"/>
      <c r="F124" s="1226"/>
      <c r="G124" s="1226"/>
      <c r="H124" s="1226"/>
      <c r="I124" s="1226"/>
      <c r="J124" s="721">
        <f t="shared" si="49"/>
        <v>3007</v>
      </c>
      <c r="K124" s="724">
        <f t="shared" si="51"/>
        <v>31.552990556138511</v>
      </c>
      <c r="M124" s="728" t="s">
        <v>264</v>
      </c>
      <c r="N124" s="1226">
        <v>1884</v>
      </c>
      <c r="O124" s="1226">
        <v>3241</v>
      </c>
      <c r="P124" s="1226">
        <v>57</v>
      </c>
      <c r="Q124" s="1226">
        <v>5</v>
      </c>
      <c r="R124" s="1226"/>
      <c r="S124" s="1226"/>
      <c r="T124" s="1226"/>
      <c r="U124" s="1226"/>
      <c r="V124" s="721">
        <f t="shared" si="50"/>
        <v>5187</v>
      </c>
      <c r="W124" s="62">
        <f t="shared" si="52"/>
        <v>40.73027090694935</v>
      </c>
    </row>
    <row r="125" spans="1:23" ht="29.25" customHeight="1">
      <c r="A125" s="728" t="s">
        <v>265</v>
      </c>
      <c r="B125" s="1226">
        <v>594</v>
      </c>
      <c r="C125" s="1226">
        <v>1898</v>
      </c>
      <c r="D125" s="1226">
        <v>198</v>
      </c>
      <c r="E125" s="1226"/>
      <c r="F125" s="1226"/>
      <c r="G125" s="1226"/>
      <c r="H125" s="1226"/>
      <c r="I125" s="1226"/>
      <c r="J125" s="721">
        <f t="shared" si="49"/>
        <v>2690</v>
      </c>
      <c r="K125" s="724">
        <f t="shared" si="51"/>
        <v>28.226652675760754</v>
      </c>
      <c r="M125" s="728" t="s">
        <v>265</v>
      </c>
      <c r="N125" s="1226">
        <v>268</v>
      </c>
      <c r="O125" s="1226">
        <v>2617</v>
      </c>
      <c r="P125" s="1226">
        <v>221</v>
      </c>
      <c r="Q125" s="1226">
        <v>245</v>
      </c>
      <c r="R125" s="1226"/>
      <c r="S125" s="1226"/>
      <c r="T125" s="1226"/>
      <c r="U125" s="1226"/>
      <c r="V125" s="721">
        <f t="shared" si="50"/>
        <v>3351</v>
      </c>
      <c r="W125" s="62">
        <f t="shared" si="52"/>
        <v>26.313309776207305</v>
      </c>
    </row>
    <row r="126" spans="1:23" ht="29.25" customHeight="1">
      <c r="A126" s="728" t="s">
        <v>266</v>
      </c>
      <c r="B126" s="1226">
        <v>51</v>
      </c>
      <c r="C126" s="1226">
        <v>1805</v>
      </c>
      <c r="D126" s="1226">
        <v>40</v>
      </c>
      <c r="E126" s="1226"/>
      <c r="F126" s="1226"/>
      <c r="G126" s="1226"/>
      <c r="H126" s="1226"/>
      <c r="I126" s="1226"/>
      <c r="J126" s="721">
        <f t="shared" si="49"/>
        <v>1896</v>
      </c>
      <c r="K126" s="724">
        <f t="shared" si="51"/>
        <v>19.895068205666316</v>
      </c>
      <c r="M126" s="728" t="s">
        <v>266</v>
      </c>
      <c r="N126" s="1226">
        <v>71</v>
      </c>
      <c r="O126" s="1226">
        <v>435</v>
      </c>
      <c r="P126" s="1226">
        <v>768</v>
      </c>
      <c r="Q126" s="1226">
        <v>20</v>
      </c>
      <c r="R126" s="1226"/>
      <c r="S126" s="1226"/>
      <c r="T126" s="1226"/>
      <c r="U126" s="1226"/>
      <c r="V126" s="721">
        <f t="shared" si="50"/>
        <v>1294</v>
      </c>
      <c r="W126" s="62">
        <f t="shared" si="52"/>
        <v>10.1609736945426</v>
      </c>
    </row>
    <row r="127" spans="1:23" ht="29.25" customHeight="1">
      <c r="A127" s="728" t="s">
        <v>267</v>
      </c>
      <c r="B127" s="1226"/>
      <c r="C127" s="1226"/>
      <c r="D127" s="1226"/>
      <c r="E127" s="1226"/>
      <c r="F127" s="1226"/>
      <c r="G127" s="1226"/>
      <c r="H127" s="1226"/>
      <c r="I127" s="1226"/>
      <c r="J127" s="721">
        <f t="shared" si="49"/>
        <v>0</v>
      </c>
      <c r="K127" s="724">
        <f t="shared" si="51"/>
        <v>0</v>
      </c>
      <c r="M127" s="728" t="s">
        <v>267</v>
      </c>
      <c r="N127" s="1226"/>
      <c r="O127" s="1226">
        <v>5</v>
      </c>
      <c r="P127" s="1226">
        <v>1049</v>
      </c>
      <c r="Q127" s="1226"/>
      <c r="R127" s="1226"/>
      <c r="S127" s="1226"/>
      <c r="T127" s="1226"/>
      <c r="U127" s="1226"/>
      <c r="V127" s="721">
        <f t="shared" si="50"/>
        <v>1054</v>
      </c>
      <c r="W127" s="62">
        <f t="shared" si="52"/>
        <v>8.2764036120926576</v>
      </c>
    </row>
    <row r="128" spans="1:23" ht="29.25" customHeight="1">
      <c r="A128" s="728" t="s">
        <v>621</v>
      </c>
      <c r="B128" s="184"/>
      <c r="C128" s="184"/>
      <c r="D128" s="184"/>
      <c r="E128" s="184"/>
      <c r="F128" s="184"/>
      <c r="G128" s="1226"/>
      <c r="H128" s="1226"/>
      <c r="I128" s="1226"/>
      <c r="J128" s="721">
        <f t="shared" si="49"/>
        <v>0</v>
      </c>
      <c r="K128" s="724">
        <f t="shared" si="51"/>
        <v>0</v>
      </c>
      <c r="M128" s="728" t="s">
        <v>621</v>
      </c>
      <c r="N128" s="184"/>
      <c r="O128" s="184"/>
      <c r="P128" s="184"/>
      <c r="Q128" s="184"/>
      <c r="R128" s="184"/>
      <c r="S128" s="1226"/>
      <c r="T128" s="1226"/>
      <c r="U128" s="1226"/>
      <c r="V128" s="721">
        <f t="shared" si="50"/>
        <v>0</v>
      </c>
      <c r="W128" s="62">
        <f t="shared" si="52"/>
        <v>0</v>
      </c>
    </row>
    <row r="129" spans="1:23" ht="41.25" customHeight="1">
      <c r="A129" s="729" t="s">
        <v>618</v>
      </c>
      <c r="B129" s="722"/>
      <c r="C129" s="1226"/>
      <c r="D129" s="1226"/>
      <c r="E129" s="722"/>
      <c r="F129" s="1226"/>
      <c r="G129" s="1226"/>
      <c r="H129" s="1226"/>
      <c r="I129" s="1226"/>
      <c r="J129" s="721">
        <f t="shared" si="49"/>
        <v>0</v>
      </c>
      <c r="K129" s="724">
        <f t="shared" si="51"/>
        <v>0</v>
      </c>
      <c r="M129" s="729" t="s">
        <v>618</v>
      </c>
      <c r="N129" s="722"/>
      <c r="O129" s="1226"/>
      <c r="P129" s="1226"/>
      <c r="Q129" s="722"/>
      <c r="R129" s="1226"/>
      <c r="S129" s="1226"/>
      <c r="T129" s="1226"/>
      <c r="U129" s="1226"/>
      <c r="V129" s="721">
        <f t="shared" si="50"/>
        <v>0</v>
      </c>
      <c r="W129" s="62">
        <f t="shared" si="52"/>
        <v>0</v>
      </c>
    </row>
    <row r="130" spans="1:23" ht="29.25" customHeight="1">
      <c r="A130" s="730" t="s">
        <v>6</v>
      </c>
      <c r="B130" s="723">
        <f t="shared" ref="B130:J130" si="53">SUM(B121:B129)</f>
        <v>4554</v>
      </c>
      <c r="C130" s="723">
        <f t="shared" si="53"/>
        <v>4714</v>
      </c>
      <c r="D130" s="723">
        <f t="shared" si="53"/>
        <v>262</v>
      </c>
      <c r="E130" s="723">
        <f t="shared" si="53"/>
        <v>0</v>
      </c>
      <c r="F130" s="723">
        <f t="shared" si="53"/>
        <v>0</v>
      </c>
      <c r="G130" s="723">
        <f t="shared" si="53"/>
        <v>0</v>
      </c>
      <c r="H130" s="723">
        <f t="shared" si="53"/>
        <v>0</v>
      </c>
      <c r="I130" s="723">
        <f t="shared" si="53"/>
        <v>0</v>
      </c>
      <c r="J130" s="723">
        <f t="shared" si="53"/>
        <v>9530</v>
      </c>
      <c r="K130" s="725">
        <f>J130/$J$130*100</f>
        <v>100</v>
      </c>
      <c r="M130" s="730" t="s">
        <v>6</v>
      </c>
      <c r="N130" s="723">
        <f>SUM(N121:N129)</f>
        <v>3737</v>
      </c>
      <c r="O130" s="723">
        <f t="shared" ref="O130:V130" si="54">SUM(O121:O129)</f>
        <v>6633</v>
      </c>
      <c r="P130" s="723">
        <f t="shared" si="54"/>
        <v>2095</v>
      </c>
      <c r="Q130" s="723">
        <f t="shared" si="54"/>
        <v>270</v>
      </c>
      <c r="R130" s="723">
        <f t="shared" si="54"/>
        <v>0</v>
      </c>
      <c r="S130" s="723">
        <f t="shared" si="54"/>
        <v>0</v>
      </c>
      <c r="T130" s="723">
        <f t="shared" si="54"/>
        <v>0</v>
      </c>
      <c r="U130" s="723">
        <f t="shared" si="54"/>
        <v>0</v>
      </c>
      <c r="V130" s="723">
        <f t="shared" si="54"/>
        <v>12735</v>
      </c>
      <c r="W130" s="101">
        <f t="shared" si="52"/>
        <v>100</v>
      </c>
    </row>
    <row r="131" spans="1:23" ht="33.75" customHeight="1" thickBot="1">
      <c r="A131" s="731" t="s">
        <v>187</v>
      </c>
      <c r="B131" s="726">
        <f>B130/$J$130*100</f>
        <v>47.785939139559289</v>
      </c>
      <c r="C131" s="726">
        <f t="shared" ref="C131:J131" si="55">C130/$J$130*100</f>
        <v>49.464847848898216</v>
      </c>
      <c r="D131" s="726">
        <f t="shared" si="55"/>
        <v>2.7492130115424973</v>
      </c>
      <c r="E131" s="726">
        <f t="shared" si="55"/>
        <v>0</v>
      </c>
      <c r="F131" s="726">
        <f t="shared" si="55"/>
        <v>0</v>
      </c>
      <c r="G131" s="726">
        <f t="shared" si="55"/>
        <v>0</v>
      </c>
      <c r="H131" s="726">
        <f t="shared" si="55"/>
        <v>0</v>
      </c>
      <c r="I131" s="726">
        <f t="shared" si="55"/>
        <v>0</v>
      </c>
      <c r="J131" s="726">
        <f t="shared" si="55"/>
        <v>100</v>
      </c>
      <c r="K131" s="735"/>
      <c r="M131" s="731" t="s">
        <v>187</v>
      </c>
      <c r="N131" s="740">
        <f>N130/$V$130*100</f>
        <v>29.344326658814289</v>
      </c>
      <c r="O131" s="740">
        <f t="shared" ref="O131:V131" si="56">O130/$V$130*100</f>
        <v>52.084805653710241</v>
      </c>
      <c r="P131" s="740">
        <f t="shared" si="56"/>
        <v>16.450726344719278</v>
      </c>
      <c r="Q131" s="740">
        <f t="shared" si="56"/>
        <v>2.1201413427561837</v>
      </c>
      <c r="R131" s="740">
        <f t="shared" si="56"/>
        <v>0</v>
      </c>
      <c r="S131" s="740">
        <f t="shared" si="56"/>
        <v>0</v>
      </c>
      <c r="T131" s="740">
        <f t="shared" si="56"/>
        <v>0</v>
      </c>
      <c r="U131" s="740">
        <f t="shared" si="56"/>
        <v>0</v>
      </c>
      <c r="V131" s="740">
        <f t="shared" si="56"/>
        <v>100</v>
      </c>
      <c r="W131" s="733"/>
    </row>
    <row r="134" spans="1:23">
      <c r="A134" s="1686" t="s">
        <v>553</v>
      </c>
      <c r="B134" s="1686"/>
      <c r="C134" s="1686"/>
      <c r="D134" s="1686"/>
      <c r="E134" s="1686"/>
      <c r="F134" s="1686"/>
      <c r="G134" s="1686"/>
      <c r="H134" s="1686"/>
      <c r="I134" s="1686"/>
      <c r="J134" s="1686"/>
      <c r="K134" s="1686"/>
      <c r="L134" s="63"/>
      <c r="M134" s="1686" t="s">
        <v>553</v>
      </c>
      <c r="N134" s="1686"/>
      <c r="O134" s="1686"/>
      <c r="P134" s="1686"/>
      <c r="Q134" s="1686"/>
      <c r="R134" s="1686"/>
      <c r="S134" s="1686"/>
      <c r="T134" s="1686"/>
      <c r="U134" s="1686"/>
      <c r="V134" s="1686"/>
      <c r="W134" s="1686"/>
    </row>
    <row r="135" spans="1:23">
      <c r="A135" s="1686" t="s">
        <v>261</v>
      </c>
      <c r="B135" s="1686"/>
      <c r="C135" s="1686"/>
      <c r="D135" s="1686"/>
      <c r="E135" s="1686"/>
      <c r="F135" s="1686"/>
      <c r="G135" s="1686"/>
      <c r="H135" s="1686"/>
      <c r="I135" s="1686"/>
      <c r="J135" s="1686"/>
      <c r="K135" s="1686"/>
      <c r="L135" s="63"/>
      <c r="M135" s="1686" t="s">
        <v>261</v>
      </c>
      <c r="N135" s="1686"/>
      <c r="O135" s="1686"/>
      <c r="P135" s="1686"/>
      <c r="Q135" s="1686"/>
      <c r="R135" s="1686"/>
      <c r="S135" s="1686"/>
      <c r="T135" s="1686"/>
      <c r="U135" s="1686"/>
      <c r="V135" s="1686"/>
      <c r="W135" s="1686"/>
    </row>
    <row r="136" spans="1:23">
      <c r="A136" s="63" t="s">
        <v>524</v>
      </c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 t="s">
        <v>524</v>
      </c>
      <c r="N136" s="63"/>
      <c r="O136" s="63"/>
      <c r="P136" s="63"/>
      <c r="Q136" s="63"/>
      <c r="R136" s="63"/>
      <c r="S136" s="63"/>
      <c r="T136" s="63"/>
      <c r="U136" s="63"/>
      <c r="V136" s="63"/>
      <c r="W136" s="63"/>
    </row>
    <row r="137" spans="1:23" ht="16.5" thickBot="1">
      <c r="A137" s="63" t="s">
        <v>739</v>
      </c>
      <c r="B137" s="63"/>
      <c r="C137" s="63"/>
      <c r="D137" s="63"/>
      <c r="E137" s="63"/>
      <c r="F137" s="63"/>
      <c r="G137" s="63"/>
      <c r="H137" s="63"/>
      <c r="I137" s="63" t="s">
        <v>177</v>
      </c>
      <c r="J137" s="63"/>
      <c r="K137" s="63"/>
      <c r="L137" s="63"/>
      <c r="M137" s="63" t="s">
        <v>561</v>
      </c>
      <c r="N137" s="63"/>
      <c r="O137" s="63"/>
      <c r="P137" s="63"/>
      <c r="Q137" s="63"/>
      <c r="R137" s="63"/>
      <c r="S137" s="63"/>
      <c r="T137" s="63"/>
      <c r="U137" s="63" t="s">
        <v>303</v>
      </c>
      <c r="V137" s="63"/>
      <c r="W137" s="63"/>
    </row>
    <row r="138" spans="1:23" ht="27.75" customHeight="1">
      <c r="A138" s="1687" t="s">
        <v>594</v>
      </c>
      <c r="B138" s="1689" t="s">
        <v>165</v>
      </c>
      <c r="C138" s="1690"/>
      <c r="D138" s="1690"/>
      <c r="E138" s="1690"/>
      <c r="F138" s="1690"/>
      <c r="G138" s="1690"/>
      <c r="H138" s="1690"/>
      <c r="I138" s="1690"/>
      <c r="J138" s="1691"/>
      <c r="K138" s="1692" t="s">
        <v>741</v>
      </c>
      <c r="M138" s="1687" t="s">
        <v>594</v>
      </c>
      <c r="N138" s="1689" t="s">
        <v>165</v>
      </c>
      <c r="O138" s="1690"/>
      <c r="P138" s="1690"/>
      <c r="Q138" s="1690"/>
      <c r="R138" s="1690"/>
      <c r="S138" s="1690"/>
      <c r="T138" s="1690"/>
      <c r="U138" s="1690"/>
      <c r="V138" s="1691"/>
      <c r="W138" s="1692" t="s">
        <v>741</v>
      </c>
    </row>
    <row r="139" spans="1:23" ht="27.75" customHeight="1">
      <c r="A139" s="1688"/>
      <c r="B139" s="720">
        <v>1</v>
      </c>
      <c r="C139" s="720">
        <v>2</v>
      </c>
      <c r="D139" s="720">
        <v>3</v>
      </c>
      <c r="E139" s="720">
        <v>4</v>
      </c>
      <c r="F139" s="720">
        <v>5</v>
      </c>
      <c r="G139" s="720">
        <v>6</v>
      </c>
      <c r="H139" s="720" t="s">
        <v>184</v>
      </c>
      <c r="I139" s="720" t="s">
        <v>616</v>
      </c>
      <c r="J139" s="720" t="s">
        <v>6</v>
      </c>
      <c r="K139" s="1693"/>
      <c r="M139" s="1688"/>
      <c r="N139" s="720">
        <v>1</v>
      </c>
      <c r="O139" s="720">
        <v>2</v>
      </c>
      <c r="P139" s="720">
        <v>3</v>
      </c>
      <c r="Q139" s="720">
        <v>4</v>
      </c>
      <c r="R139" s="720">
        <v>5</v>
      </c>
      <c r="S139" s="720">
        <v>6</v>
      </c>
      <c r="T139" s="720" t="s">
        <v>184</v>
      </c>
      <c r="U139" s="720" t="s">
        <v>616</v>
      </c>
      <c r="V139" s="720" t="s">
        <v>6</v>
      </c>
      <c r="W139" s="1693"/>
    </row>
    <row r="140" spans="1:23" ht="29.25" customHeight="1">
      <c r="A140" s="727" t="s">
        <v>304</v>
      </c>
      <c r="B140" s="1226"/>
      <c r="C140" s="1226"/>
      <c r="D140" s="1226"/>
      <c r="E140" s="1226"/>
      <c r="F140" s="1226"/>
      <c r="G140" s="1226"/>
      <c r="H140" s="1226"/>
      <c r="I140" s="1226"/>
      <c r="J140" s="721">
        <f t="shared" ref="J140:J148" si="57">SUM(B140:I140)</f>
        <v>0</v>
      </c>
      <c r="K140" s="724">
        <f>J140/$J$149*100</f>
        <v>0</v>
      </c>
      <c r="M140" s="727" t="s">
        <v>304</v>
      </c>
      <c r="N140" s="1226"/>
      <c r="O140" s="1226"/>
      <c r="P140" s="1226"/>
      <c r="Q140" s="1226"/>
      <c r="R140" s="1226"/>
      <c r="S140" s="1226"/>
      <c r="T140" s="1226"/>
      <c r="U140" s="1226"/>
      <c r="V140" s="721">
        <f t="shared" ref="V140:V148" si="58">SUM(N140:U140)</f>
        <v>0</v>
      </c>
      <c r="W140" s="724">
        <f>V140/$V$149*100</f>
        <v>0</v>
      </c>
    </row>
    <row r="141" spans="1:23" ht="29.25" customHeight="1">
      <c r="A141" s="728" t="s">
        <v>268</v>
      </c>
      <c r="B141" s="1288">
        <v>33</v>
      </c>
      <c r="C141" s="1226"/>
      <c r="D141" s="1226"/>
      <c r="E141" s="1226"/>
      <c r="F141" s="1226"/>
      <c r="G141" s="1226"/>
      <c r="H141" s="1226"/>
      <c r="I141" s="1226"/>
      <c r="J141" s="721">
        <f t="shared" si="57"/>
        <v>33</v>
      </c>
      <c r="K141" s="724">
        <f t="shared" ref="K141:K149" si="59">J141/$J$149*100</f>
        <v>0.63254744105807936</v>
      </c>
      <c r="M141" s="728" t="s">
        <v>268</v>
      </c>
      <c r="N141" s="1226">
        <v>4</v>
      </c>
      <c r="O141" s="1226"/>
      <c r="P141" s="1226"/>
      <c r="Q141" s="1226"/>
      <c r="R141" s="1226"/>
      <c r="S141" s="1226"/>
      <c r="T141" s="1226"/>
      <c r="U141" s="1226"/>
      <c r="V141" s="721">
        <f t="shared" si="58"/>
        <v>4</v>
      </c>
      <c r="W141" s="724">
        <f t="shared" ref="W141:W149" si="60">V141/$V$149*100</f>
        <v>5.1639555899819257E-2</v>
      </c>
    </row>
    <row r="142" spans="1:23" ht="29.25" customHeight="1">
      <c r="A142" s="728" t="s">
        <v>263</v>
      </c>
      <c r="B142" s="1288">
        <v>495</v>
      </c>
      <c r="C142" s="1288">
        <v>428</v>
      </c>
      <c r="D142" s="1288"/>
      <c r="E142" s="1288"/>
      <c r="F142" s="1226"/>
      <c r="G142" s="1226"/>
      <c r="H142" s="1226"/>
      <c r="I142" s="1226"/>
      <c r="J142" s="721">
        <f t="shared" si="57"/>
        <v>923</v>
      </c>
      <c r="K142" s="724">
        <f t="shared" si="59"/>
        <v>17.692160245351733</v>
      </c>
      <c r="M142" s="728" t="s">
        <v>263</v>
      </c>
      <c r="N142" s="1226">
        <v>1353</v>
      </c>
      <c r="O142" s="1226">
        <v>781</v>
      </c>
      <c r="P142" s="1226"/>
      <c r="Q142" s="1226"/>
      <c r="R142" s="1226"/>
      <c r="S142" s="1226"/>
      <c r="T142" s="1226"/>
      <c r="U142" s="1226"/>
      <c r="V142" s="721">
        <f t="shared" si="58"/>
        <v>2134</v>
      </c>
      <c r="W142" s="724">
        <f t="shared" si="60"/>
        <v>27.549703072553577</v>
      </c>
    </row>
    <row r="143" spans="1:23" ht="29.25" customHeight="1">
      <c r="A143" s="728" t="s">
        <v>264</v>
      </c>
      <c r="B143" s="1288">
        <v>634</v>
      </c>
      <c r="C143" s="1288">
        <v>540</v>
      </c>
      <c r="D143" s="1288">
        <v>204</v>
      </c>
      <c r="E143" s="1288"/>
      <c r="F143" s="1226"/>
      <c r="G143" s="1226"/>
      <c r="H143" s="1226"/>
      <c r="I143" s="1226"/>
      <c r="J143" s="721">
        <f t="shared" si="57"/>
        <v>1378</v>
      </c>
      <c r="K143" s="724">
        <f t="shared" si="59"/>
        <v>26.413647690243437</v>
      </c>
      <c r="M143" s="728" t="s">
        <v>264</v>
      </c>
      <c r="N143" s="1226">
        <v>1189</v>
      </c>
      <c r="O143" s="1226">
        <v>842</v>
      </c>
      <c r="P143" s="1226">
        <v>629</v>
      </c>
      <c r="Q143" s="1226"/>
      <c r="R143" s="1226"/>
      <c r="S143" s="1226"/>
      <c r="T143" s="1226"/>
      <c r="U143" s="1226"/>
      <c r="V143" s="721">
        <f t="shared" si="58"/>
        <v>2660</v>
      </c>
      <c r="W143" s="724">
        <f t="shared" si="60"/>
        <v>34.340304673379805</v>
      </c>
    </row>
    <row r="144" spans="1:23" ht="29.25" customHeight="1">
      <c r="A144" s="728" t="s">
        <v>265</v>
      </c>
      <c r="B144" s="1288">
        <v>620</v>
      </c>
      <c r="C144" s="1288">
        <v>706</v>
      </c>
      <c r="D144" s="1288">
        <v>207</v>
      </c>
      <c r="E144" s="1288">
        <v>52</v>
      </c>
      <c r="F144" s="1226"/>
      <c r="G144" s="1226"/>
      <c r="H144" s="1226"/>
      <c r="I144" s="1226"/>
      <c r="J144" s="721">
        <f t="shared" si="57"/>
        <v>1585</v>
      </c>
      <c r="K144" s="724">
        <f t="shared" si="59"/>
        <v>30.381445275062298</v>
      </c>
      <c r="M144" s="728" t="s">
        <v>265</v>
      </c>
      <c r="N144" s="1226">
        <v>277</v>
      </c>
      <c r="O144" s="1226">
        <v>275</v>
      </c>
      <c r="P144" s="1226">
        <v>625</v>
      </c>
      <c r="Q144" s="1226">
        <v>455</v>
      </c>
      <c r="R144" s="1226">
        <v>178</v>
      </c>
      <c r="S144" s="1226"/>
      <c r="T144" s="1226"/>
      <c r="U144" s="1226"/>
      <c r="V144" s="721">
        <f t="shared" si="58"/>
        <v>1810</v>
      </c>
      <c r="W144" s="724">
        <f t="shared" si="60"/>
        <v>23.366899044668216</v>
      </c>
    </row>
    <row r="145" spans="1:23" ht="29.25" customHeight="1">
      <c r="A145" s="728" t="s">
        <v>266</v>
      </c>
      <c r="B145" s="1288">
        <v>309</v>
      </c>
      <c r="C145" s="1288">
        <v>107</v>
      </c>
      <c r="D145" s="1288">
        <v>170</v>
      </c>
      <c r="E145" s="1288">
        <v>46</v>
      </c>
      <c r="F145" s="1226">
        <v>43</v>
      </c>
      <c r="G145" s="1226"/>
      <c r="H145" s="1226"/>
      <c r="I145" s="1226"/>
      <c r="J145" s="721">
        <f t="shared" si="57"/>
        <v>675</v>
      </c>
      <c r="K145" s="724">
        <f t="shared" si="59"/>
        <v>12.938470385278897</v>
      </c>
      <c r="M145" s="728" t="s">
        <v>266</v>
      </c>
      <c r="N145" s="1226">
        <v>79</v>
      </c>
      <c r="O145" s="1226">
        <v>198</v>
      </c>
      <c r="P145" s="1226">
        <v>247</v>
      </c>
      <c r="Q145" s="1226">
        <v>329</v>
      </c>
      <c r="R145" s="1226">
        <v>137</v>
      </c>
      <c r="S145" s="1226"/>
      <c r="T145" s="1226"/>
      <c r="U145" s="1226"/>
      <c r="V145" s="721">
        <f t="shared" si="58"/>
        <v>990</v>
      </c>
      <c r="W145" s="724">
        <f t="shared" si="60"/>
        <v>12.780790085205268</v>
      </c>
    </row>
    <row r="146" spans="1:23" ht="29.25" customHeight="1">
      <c r="A146" s="728" t="s">
        <v>267</v>
      </c>
      <c r="B146" s="1288">
        <v>286</v>
      </c>
      <c r="C146" s="1288">
        <v>99</v>
      </c>
      <c r="D146" s="1288">
        <v>83</v>
      </c>
      <c r="E146" s="1288">
        <v>52</v>
      </c>
      <c r="F146" s="1226"/>
      <c r="G146" s="1226"/>
      <c r="H146" s="1226"/>
      <c r="I146" s="1226"/>
      <c r="J146" s="721">
        <f t="shared" si="57"/>
        <v>520</v>
      </c>
      <c r="K146" s="724">
        <f t="shared" si="59"/>
        <v>9.9674142227333711</v>
      </c>
      <c r="M146" s="728" t="s">
        <v>267</v>
      </c>
      <c r="N146" s="1226"/>
      <c r="O146" s="1226"/>
      <c r="P146" s="1226">
        <v>111</v>
      </c>
      <c r="Q146" s="1226">
        <v>37</v>
      </c>
      <c r="R146" s="1226"/>
      <c r="S146" s="1226"/>
      <c r="T146" s="1226"/>
      <c r="U146" s="1226"/>
      <c r="V146" s="721">
        <f t="shared" si="58"/>
        <v>148</v>
      </c>
      <c r="W146" s="724">
        <f t="shared" si="60"/>
        <v>1.9106635682933126</v>
      </c>
    </row>
    <row r="147" spans="1:23" ht="29.25" customHeight="1">
      <c r="A147" s="728" t="s">
        <v>621</v>
      </c>
      <c r="B147" s="184"/>
      <c r="C147" s="184">
        <v>15</v>
      </c>
      <c r="D147" s="184">
        <v>46</v>
      </c>
      <c r="E147" s="184">
        <v>42</v>
      </c>
      <c r="F147" s="184"/>
      <c r="G147" s="1226"/>
      <c r="H147" s="1226"/>
      <c r="I147" s="1226"/>
      <c r="J147" s="721">
        <f t="shared" si="57"/>
        <v>103</v>
      </c>
      <c r="K147" s="724">
        <f t="shared" si="59"/>
        <v>1.9743147402721872</v>
      </c>
      <c r="M147" s="728" t="s">
        <v>621</v>
      </c>
      <c r="N147" s="184"/>
      <c r="O147" s="184"/>
      <c r="P147" s="184"/>
      <c r="Q147" s="184"/>
      <c r="R147" s="184"/>
      <c r="S147" s="1226"/>
      <c r="T147" s="1226"/>
      <c r="U147" s="1226"/>
      <c r="V147" s="721">
        <f t="shared" si="58"/>
        <v>0</v>
      </c>
      <c r="W147" s="724">
        <f t="shared" si="60"/>
        <v>0</v>
      </c>
    </row>
    <row r="148" spans="1:23" ht="41.25" customHeight="1">
      <c r="A148" s="729" t="s">
        <v>618</v>
      </c>
      <c r="B148" s="722"/>
      <c r="C148" s="1226"/>
      <c r="D148" s="1226"/>
      <c r="E148" s="722"/>
      <c r="F148" s="1226"/>
      <c r="G148" s="1226"/>
      <c r="H148" s="1226"/>
      <c r="I148" s="1226"/>
      <c r="J148" s="721">
        <f t="shared" si="57"/>
        <v>0</v>
      </c>
      <c r="K148" s="724">
        <f t="shared" si="59"/>
        <v>0</v>
      </c>
      <c r="M148" s="729" t="s">
        <v>618</v>
      </c>
      <c r="N148" s="722"/>
      <c r="O148" s="1226"/>
      <c r="P148" s="1226"/>
      <c r="Q148" s="722"/>
      <c r="R148" s="1226"/>
      <c r="S148" s="1226"/>
      <c r="T148" s="1226"/>
      <c r="U148" s="1226"/>
      <c r="V148" s="721">
        <f t="shared" si="58"/>
        <v>0</v>
      </c>
      <c r="W148" s="724">
        <f t="shared" si="60"/>
        <v>0</v>
      </c>
    </row>
    <row r="149" spans="1:23" ht="29.25" customHeight="1">
      <c r="A149" s="730" t="s">
        <v>6</v>
      </c>
      <c r="B149" s="723">
        <f t="shared" ref="B149:J149" si="61">SUM(B140:B148)</f>
        <v>2377</v>
      </c>
      <c r="C149" s="723">
        <f t="shared" si="61"/>
        <v>1895</v>
      </c>
      <c r="D149" s="723">
        <f t="shared" si="61"/>
        <v>710</v>
      </c>
      <c r="E149" s="723">
        <f t="shared" si="61"/>
        <v>192</v>
      </c>
      <c r="F149" s="723">
        <f t="shared" si="61"/>
        <v>43</v>
      </c>
      <c r="G149" s="723">
        <f t="shared" si="61"/>
        <v>0</v>
      </c>
      <c r="H149" s="723">
        <f t="shared" si="61"/>
        <v>0</v>
      </c>
      <c r="I149" s="723">
        <f t="shared" si="61"/>
        <v>0</v>
      </c>
      <c r="J149" s="723">
        <f t="shared" si="61"/>
        <v>5217</v>
      </c>
      <c r="K149" s="725">
        <f t="shared" si="59"/>
        <v>100</v>
      </c>
      <c r="M149" s="730" t="s">
        <v>6</v>
      </c>
      <c r="N149" s="723">
        <f t="shared" ref="N149:V149" si="62">SUM(N140:N148)</f>
        <v>2902</v>
      </c>
      <c r="O149" s="723">
        <f t="shared" si="62"/>
        <v>2096</v>
      </c>
      <c r="P149" s="723">
        <f t="shared" si="62"/>
        <v>1612</v>
      </c>
      <c r="Q149" s="723">
        <f t="shared" si="62"/>
        <v>821</v>
      </c>
      <c r="R149" s="723">
        <f t="shared" si="62"/>
        <v>315</v>
      </c>
      <c r="S149" s="723">
        <f t="shared" si="62"/>
        <v>0</v>
      </c>
      <c r="T149" s="723">
        <f t="shared" si="62"/>
        <v>0</v>
      </c>
      <c r="U149" s="723">
        <f t="shared" si="62"/>
        <v>0</v>
      </c>
      <c r="V149" s="723">
        <f t="shared" si="62"/>
        <v>7746</v>
      </c>
      <c r="W149" s="725">
        <f t="shared" si="60"/>
        <v>100</v>
      </c>
    </row>
    <row r="150" spans="1:23" ht="33.75" customHeight="1" thickBot="1">
      <c r="A150" s="731" t="s">
        <v>187</v>
      </c>
      <c r="B150" s="726">
        <f>B149/$J$149*100</f>
        <v>45.562583860456201</v>
      </c>
      <c r="C150" s="726">
        <f t="shared" ref="C150:J150" si="63">C149/$J$149*100</f>
        <v>36.323557600153343</v>
      </c>
      <c r="D150" s="726">
        <f t="shared" si="63"/>
        <v>13.609354034885952</v>
      </c>
      <c r="E150" s="726">
        <f t="shared" si="63"/>
        <v>3.6802760207015526</v>
      </c>
      <c r="F150" s="726">
        <f t="shared" si="63"/>
        <v>0.82422848380295177</v>
      </c>
      <c r="G150" s="726">
        <f t="shared" si="63"/>
        <v>0</v>
      </c>
      <c r="H150" s="726">
        <f t="shared" si="63"/>
        <v>0</v>
      </c>
      <c r="I150" s="726">
        <f t="shared" si="63"/>
        <v>0</v>
      </c>
      <c r="J150" s="726">
        <f t="shared" si="63"/>
        <v>100</v>
      </c>
      <c r="K150" s="734"/>
      <c r="M150" s="731" t="s">
        <v>187</v>
      </c>
      <c r="N150" s="726">
        <f>N149/$V$149*100</f>
        <v>37.464497805318878</v>
      </c>
      <c r="O150" s="726">
        <f t="shared" ref="O150:V150" si="64">O149/$V$149*100</f>
        <v>27.059127291505291</v>
      </c>
      <c r="P150" s="726">
        <f t="shared" si="64"/>
        <v>20.810741027627163</v>
      </c>
      <c r="Q150" s="726">
        <f t="shared" si="64"/>
        <v>10.599018848437904</v>
      </c>
      <c r="R150" s="726">
        <f t="shared" si="64"/>
        <v>4.0666150271107666</v>
      </c>
      <c r="S150" s="726">
        <f t="shared" si="64"/>
        <v>0</v>
      </c>
      <c r="T150" s="726">
        <f t="shared" si="64"/>
        <v>0</v>
      </c>
      <c r="U150" s="726">
        <f t="shared" si="64"/>
        <v>0</v>
      </c>
      <c r="V150" s="726">
        <f t="shared" si="64"/>
        <v>100</v>
      </c>
      <c r="W150" s="733"/>
    </row>
    <row r="152" spans="1:23">
      <c r="W152" s="770"/>
    </row>
    <row r="154" spans="1:23">
      <c r="A154" s="1686" t="s">
        <v>553</v>
      </c>
      <c r="B154" s="1686"/>
      <c r="C154" s="1686"/>
      <c r="D154" s="1686"/>
      <c r="E154" s="1686"/>
      <c r="F154" s="1686"/>
      <c r="G154" s="1686"/>
      <c r="H154" s="1686"/>
      <c r="I154" s="1686"/>
      <c r="J154" s="1686"/>
      <c r="K154" s="1686"/>
    </row>
    <row r="155" spans="1:23">
      <c r="A155" s="1686" t="s">
        <v>261</v>
      </c>
      <c r="B155" s="1686"/>
      <c r="C155" s="1686"/>
      <c r="D155" s="1686"/>
      <c r="E155" s="1686"/>
      <c r="F155" s="1686"/>
      <c r="G155" s="1686"/>
      <c r="H155" s="1686"/>
      <c r="I155" s="1686"/>
      <c r="J155" s="1686"/>
      <c r="K155" s="1686"/>
    </row>
    <row r="156" spans="1:23">
      <c r="A156" s="63" t="s">
        <v>524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</row>
    <row r="157" spans="1:23" ht="16.5" thickBot="1">
      <c r="A157" s="63" t="s">
        <v>755</v>
      </c>
      <c r="B157" s="63"/>
      <c r="C157" s="63"/>
      <c r="D157" s="63"/>
      <c r="E157" s="63"/>
      <c r="F157" s="63"/>
      <c r="G157" s="63"/>
      <c r="H157" s="63"/>
      <c r="I157" s="63" t="s">
        <v>176</v>
      </c>
      <c r="J157" s="63"/>
      <c r="K157" s="63"/>
    </row>
    <row r="158" spans="1:23" ht="29.25" customHeight="1">
      <c r="A158" s="1687" t="s">
        <v>594</v>
      </c>
      <c r="B158" s="1689" t="s">
        <v>165</v>
      </c>
      <c r="C158" s="1690"/>
      <c r="D158" s="1690"/>
      <c r="E158" s="1690"/>
      <c r="F158" s="1690"/>
      <c r="G158" s="1690"/>
      <c r="H158" s="1690"/>
      <c r="I158" s="1690"/>
      <c r="J158" s="1691"/>
      <c r="K158" s="1692" t="s">
        <v>741</v>
      </c>
    </row>
    <row r="159" spans="1:23" ht="29.25" customHeight="1">
      <c r="A159" s="1688"/>
      <c r="B159" s="861">
        <v>1</v>
      </c>
      <c r="C159" s="861">
        <v>2</v>
      </c>
      <c r="D159" s="861">
        <v>3</v>
      </c>
      <c r="E159" s="861">
        <v>4</v>
      </c>
      <c r="F159" s="861">
        <v>5</v>
      </c>
      <c r="G159" s="861">
        <v>6</v>
      </c>
      <c r="H159" s="861" t="s">
        <v>184</v>
      </c>
      <c r="I159" s="861" t="s">
        <v>616</v>
      </c>
      <c r="J159" s="861" t="s">
        <v>6</v>
      </c>
      <c r="K159" s="1693"/>
    </row>
    <row r="160" spans="1:23" ht="29.25" customHeight="1">
      <c r="A160" s="727" t="s">
        <v>304</v>
      </c>
      <c r="B160" s="1226"/>
      <c r="C160" s="1226"/>
      <c r="D160" s="1226"/>
      <c r="E160" s="1226"/>
      <c r="F160" s="1226"/>
      <c r="G160" s="1226"/>
      <c r="H160" s="1226"/>
      <c r="I160" s="1226"/>
      <c r="J160" s="721">
        <f t="shared" ref="J160:J168" si="65">SUM(B160:I160)</f>
        <v>0</v>
      </c>
      <c r="K160" s="724">
        <f>J160/$V$149*100</f>
        <v>0</v>
      </c>
    </row>
    <row r="161" spans="1:24" ht="29.25" customHeight="1">
      <c r="A161" s="728" t="s">
        <v>268</v>
      </c>
      <c r="B161" s="1226"/>
      <c r="C161" s="1226"/>
      <c r="D161" s="1226"/>
      <c r="E161" s="1226"/>
      <c r="F161" s="1226"/>
      <c r="G161" s="1226"/>
      <c r="H161" s="1226"/>
      <c r="I161" s="1226"/>
      <c r="J161" s="721">
        <f t="shared" si="65"/>
        <v>0</v>
      </c>
      <c r="K161" s="724">
        <f t="shared" ref="K161:K169" si="66">J161/$V$149*100</f>
        <v>0</v>
      </c>
    </row>
    <row r="162" spans="1:24" ht="29.25" customHeight="1">
      <c r="A162" s="728" t="s">
        <v>263</v>
      </c>
      <c r="B162" s="1226">
        <v>160</v>
      </c>
      <c r="C162" s="1226">
        <v>169</v>
      </c>
      <c r="D162" s="1226"/>
      <c r="E162" s="1226"/>
      <c r="F162" s="1226"/>
      <c r="G162" s="1226"/>
      <c r="H162" s="1226"/>
      <c r="I162" s="1226"/>
      <c r="J162" s="721">
        <f t="shared" si="65"/>
        <v>329</v>
      </c>
      <c r="K162" s="724">
        <f t="shared" si="66"/>
        <v>4.2473534727601336</v>
      </c>
    </row>
    <row r="163" spans="1:24" ht="29.25" customHeight="1">
      <c r="A163" s="728" t="s">
        <v>264</v>
      </c>
      <c r="B163" s="1226">
        <v>223</v>
      </c>
      <c r="C163" s="1226">
        <v>223</v>
      </c>
      <c r="D163" s="1226">
        <v>79</v>
      </c>
      <c r="E163" s="1226"/>
      <c r="F163" s="1226"/>
      <c r="G163" s="1226"/>
      <c r="H163" s="1226"/>
      <c r="I163" s="1226"/>
      <c r="J163" s="721">
        <f t="shared" si="65"/>
        <v>525</v>
      </c>
      <c r="K163" s="724">
        <f t="shared" si="66"/>
        <v>6.7776917118512774</v>
      </c>
    </row>
    <row r="164" spans="1:24" ht="29.25" customHeight="1">
      <c r="A164" s="728" t="s">
        <v>265</v>
      </c>
      <c r="B164" s="1226">
        <v>96</v>
      </c>
      <c r="C164" s="1226">
        <v>49</v>
      </c>
      <c r="D164" s="1226">
        <v>22</v>
      </c>
      <c r="E164" s="1226"/>
      <c r="F164" s="1226"/>
      <c r="G164" s="1226"/>
      <c r="H164" s="1226"/>
      <c r="I164" s="1226"/>
      <c r="J164" s="721">
        <f t="shared" si="65"/>
        <v>167</v>
      </c>
      <c r="K164" s="724">
        <f t="shared" si="66"/>
        <v>2.1559514588174542</v>
      </c>
    </row>
    <row r="165" spans="1:24" ht="29.25" customHeight="1">
      <c r="A165" s="728" t="s">
        <v>266</v>
      </c>
      <c r="B165" s="1226">
        <v>81</v>
      </c>
      <c r="C165" s="1226">
        <v>108</v>
      </c>
      <c r="D165" s="1226">
        <v>69</v>
      </c>
      <c r="E165" s="1226">
        <v>1</v>
      </c>
      <c r="F165" s="1226"/>
      <c r="G165" s="1226"/>
      <c r="H165" s="1226"/>
      <c r="I165" s="1226"/>
      <c r="J165" s="721">
        <f t="shared" si="65"/>
        <v>259</v>
      </c>
      <c r="K165" s="724">
        <f t="shared" si="66"/>
        <v>3.3436612445132972</v>
      </c>
    </row>
    <row r="166" spans="1:24" ht="29.25" customHeight="1">
      <c r="A166" s="728" t="s">
        <v>267</v>
      </c>
      <c r="B166" s="1226">
        <v>1</v>
      </c>
      <c r="C166" s="1226">
        <v>1</v>
      </c>
      <c r="D166" s="1226"/>
      <c r="E166" s="1226"/>
      <c r="F166" s="1226"/>
      <c r="G166" s="1226"/>
      <c r="H166" s="1226"/>
      <c r="I166" s="1226"/>
      <c r="J166" s="721">
        <f t="shared" si="65"/>
        <v>2</v>
      </c>
      <c r="K166" s="724">
        <f t="shared" si="66"/>
        <v>2.5819777949909629E-2</v>
      </c>
      <c r="N166" s="1686"/>
      <c r="O166" s="1686"/>
      <c r="P166" s="1686"/>
      <c r="Q166" s="1686"/>
      <c r="R166" s="1686"/>
      <c r="S166" s="1686"/>
      <c r="T166" s="1686"/>
      <c r="U166" s="1686"/>
      <c r="V166" s="1686"/>
      <c r="W166" s="1686"/>
      <c r="X166" s="1686"/>
    </row>
    <row r="167" spans="1:24" ht="29.25" customHeight="1">
      <c r="A167" s="728" t="s">
        <v>621</v>
      </c>
      <c r="B167" s="184"/>
      <c r="C167" s="184"/>
      <c r="D167" s="184"/>
      <c r="E167" s="184"/>
      <c r="F167" s="184"/>
      <c r="G167" s="1226"/>
      <c r="H167" s="1226"/>
      <c r="I167" s="1226"/>
      <c r="J167" s="721">
        <f t="shared" si="65"/>
        <v>0</v>
      </c>
      <c r="K167" s="724">
        <f t="shared" si="66"/>
        <v>0</v>
      </c>
      <c r="N167" s="1686"/>
      <c r="O167" s="1686"/>
      <c r="P167" s="1686"/>
      <c r="Q167" s="1686"/>
      <c r="R167" s="1686"/>
      <c r="S167" s="1686"/>
      <c r="T167" s="1686"/>
      <c r="U167" s="1686"/>
      <c r="V167" s="1686"/>
      <c r="W167" s="1686"/>
      <c r="X167" s="1686"/>
    </row>
    <row r="168" spans="1:24" ht="29.25" customHeight="1">
      <c r="A168" s="729" t="s">
        <v>618</v>
      </c>
      <c r="B168" s="722"/>
      <c r="C168" s="1226"/>
      <c r="D168" s="1226"/>
      <c r="E168" s="722"/>
      <c r="F168" s="1226"/>
      <c r="G168" s="1226"/>
      <c r="H168" s="1226"/>
      <c r="I168" s="1226"/>
      <c r="J168" s="721">
        <f t="shared" si="65"/>
        <v>0</v>
      </c>
      <c r="K168" s="724">
        <f t="shared" si="66"/>
        <v>0</v>
      </c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</row>
    <row r="169" spans="1:24" ht="29.25" customHeight="1" thickBot="1">
      <c r="A169" s="730" t="s">
        <v>6</v>
      </c>
      <c r="B169" s="723">
        <f>SUM(B160:B168)</f>
        <v>561</v>
      </c>
      <c r="C169" s="723">
        <f t="shared" ref="C169:J169" si="67">SUM(C160:C168)</f>
        <v>550</v>
      </c>
      <c r="D169" s="723">
        <f t="shared" si="67"/>
        <v>170</v>
      </c>
      <c r="E169" s="723">
        <f t="shared" si="67"/>
        <v>1</v>
      </c>
      <c r="F169" s="723">
        <f t="shared" si="67"/>
        <v>0</v>
      </c>
      <c r="G169" s="723">
        <f t="shared" si="67"/>
        <v>0</v>
      </c>
      <c r="H169" s="723">
        <f t="shared" si="67"/>
        <v>0</v>
      </c>
      <c r="I169" s="723">
        <f t="shared" si="67"/>
        <v>0</v>
      </c>
      <c r="J169" s="723">
        <f t="shared" si="67"/>
        <v>1282</v>
      </c>
      <c r="K169" s="725">
        <f t="shared" si="66"/>
        <v>16.550477665892075</v>
      </c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</row>
    <row r="170" spans="1:24" ht="29.25" customHeight="1" thickBot="1">
      <c r="A170" s="731" t="s">
        <v>187</v>
      </c>
      <c r="B170" s="726">
        <f>B169/$V$149*100</f>
        <v>7.2424477149496518</v>
      </c>
      <c r="C170" s="726">
        <f t="shared" ref="C170:J170" si="68">C169/$V$149*100</f>
        <v>7.1004389362251477</v>
      </c>
      <c r="D170" s="726">
        <f t="shared" si="68"/>
        <v>2.1946811257423189</v>
      </c>
      <c r="E170" s="726">
        <f t="shared" si="68"/>
        <v>1.2909888974954814E-2</v>
      </c>
      <c r="F170" s="726">
        <f t="shared" si="68"/>
        <v>0</v>
      </c>
      <c r="G170" s="726">
        <f t="shared" si="68"/>
        <v>0</v>
      </c>
      <c r="H170" s="726">
        <f t="shared" si="68"/>
        <v>0</v>
      </c>
      <c r="I170" s="726">
        <f t="shared" si="68"/>
        <v>0</v>
      </c>
      <c r="J170" s="726">
        <f t="shared" si="68"/>
        <v>16.550477665892075</v>
      </c>
      <c r="K170" s="734"/>
      <c r="N170" s="1687"/>
      <c r="O170" s="1689"/>
      <c r="P170" s="1690"/>
      <c r="Q170" s="1690"/>
      <c r="R170" s="1690"/>
      <c r="S170" s="1690"/>
      <c r="T170" s="1690"/>
      <c r="U170" s="1690"/>
      <c r="V170" s="1690"/>
      <c r="W170" s="1691"/>
      <c r="X170" s="1692"/>
    </row>
    <row r="171" spans="1:24">
      <c r="N171" s="1688"/>
      <c r="O171" s="861"/>
      <c r="P171" s="861"/>
      <c r="Q171" s="861"/>
      <c r="R171" s="861"/>
      <c r="S171" s="861"/>
      <c r="T171" s="861"/>
      <c r="U171" s="861"/>
      <c r="V171" s="861"/>
      <c r="W171" s="861"/>
      <c r="X171" s="1693"/>
    </row>
    <row r="172" spans="1:24">
      <c r="N172" s="727"/>
      <c r="O172" s="89"/>
      <c r="P172" s="89"/>
      <c r="Q172" s="89"/>
      <c r="R172" s="89"/>
      <c r="S172" s="89"/>
      <c r="T172" s="89"/>
      <c r="U172" s="89"/>
      <c r="V172" s="89"/>
      <c r="W172" s="721"/>
      <c r="X172" s="724"/>
    </row>
    <row r="173" spans="1:24">
      <c r="N173" s="728"/>
      <c r="O173" s="89"/>
      <c r="P173" s="89"/>
      <c r="Q173" s="89"/>
      <c r="R173" s="89"/>
      <c r="S173" s="89"/>
      <c r="T173" s="89"/>
      <c r="U173" s="89"/>
      <c r="V173" s="89"/>
      <c r="W173" s="721"/>
      <c r="X173" s="724"/>
    </row>
    <row r="174" spans="1:24">
      <c r="N174" s="728"/>
      <c r="O174" s="89"/>
      <c r="P174" s="89"/>
      <c r="Q174" s="89"/>
      <c r="R174" s="89"/>
      <c r="S174" s="89"/>
      <c r="T174" s="89"/>
      <c r="U174" s="89"/>
      <c r="V174" s="89"/>
      <c r="W174" s="721"/>
      <c r="X174" s="724"/>
    </row>
    <row r="175" spans="1:24">
      <c r="N175" s="728"/>
      <c r="O175" s="89"/>
      <c r="P175" s="89"/>
      <c r="Q175" s="89"/>
      <c r="R175" s="89"/>
      <c r="S175" s="89"/>
      <c r="T175" s="89"/>
      <c r="U175" s="89"/>
      <c r="V175" s="89"/>
      <c r="W175" s="721"/>
      <c r="X175" s="724"/>
    </row>
    <row r="176" spans="1:24">
      <c r="N176" s="728"/>
      <c r="O176" s="89"/>
      <c r="P176" s="89"/>
      <c r="Q176" s="89"/>
      <c r="R176" s="89"/>
      <c r="S176" s="89"/>
      <c r="T176" s="89"/>
      <c r="U176" s="89"/>
      <c r="V176" s="89"/>
      <c r="W176" s="721"/>
      <c r="X176" s="724"/>
    </row>
    <row r="177" spans="14:24">
      <c r="N177" s="728"/>
      <c r="O177" s="89"/>
      <c r="P177" s="89"/>
      <c r="Q177" s="89"/>
      <c r="R177" s="89"/>
      <c r="S177" s="89"/>
      <c r="T177" s="89"/>
      <c r="U177" s="89"/>
      <c r="V177" s="89"/>
      <c r="W177" s="721"/>
      <c r="X177" s="724"/>
    </row>
    <row r="178" spans="14:24">
      <c r="N178" s="728"/>
      <c r="O178" s="89"/>
      <c r="P178" s="89"/>
      <c r="Q178" s="89"/>
      <c r="R178" s="89"/>
      <c r="S178" s="89"/>
      <c r="T178" s="89"/>
      <c r="U178" s="89"/>
      <c r="V178" s="89"/>
      <c r="W178" s="721"/>
      <c r="X178" s="724"/>
    </row>
    <row r="179" spans="14:24">
      <c r="N179" s="728"/>
      <c r="O179" s="184"/>
      <c r="P179" s="184"/>
      <c r="Q179" s="184"/>
      <c r="R179" s="184"/>
      <c r="S179" s="184"/>
      <c r="T179" s="184"/>
      <c r="U179" s="89"/>
      <c r="V179" s="89"/>
      <c r="W179" s="721"/>
      <c r="X179" s="724"/>
    </row>
    <row r="180" spans="14:24">
      <c r="N180" s="729"/>
      <c r="O180" s="89"/>
      <c r="P180" s="722"/>
      <c r="Q180" s="89"/>
      <c r="R180" s="722"/>
      <c r="S180" s="722"/>
      <c r="T180" s="89"/>
      <c r="U180" s="89"/>
      <c r="V180" s="89"/>
      <c r="W180" s="721"/>
      <c r="X180" s="724"/>
    </row>
    <row r="181" spans="14:24">
      <c r="N181" s="730"/>
      <c r="O181" s="723"/>
      <c r="P181" s="723"/>
      <c r="Q181" s="723"/>
      <c r="R181" s="723"/>
      <c r="S181" s="723"/>
      <c r="T181" s="723"/>
      <c r="U181" s="723"/>
      <c r="V181" s="723"/>
      <c r="W181" s="723"/>
      <c r="X181" s="725"/>
    </row>
    <row r="182" spans="14:24" ht="16.5" thickBot="1">
      <c r="N182" s="731"/>
      <c r="O182" s="726"/>
      <c r="P182" s="726"/>
      <c r="Q182" s="726"/>
      <c r="R182" s="726"/>
      <c r="S182" s="726"/>
      <c r="T182" s="726"/>
      <c r="U182" s="726"/>
      <c r="V182" s="726"/>
      <c r="W182" s="726"/>
      <c r="X182" s="734"/>
    </row>
  </sheetData>
  <mergeCells count="90">
    <mergeCell ref="N166:X166"/>
    <mergeCell ref="N167:X167"/>
    <mergeCell ref="N170:N171"/>
    <mergeCell ref="O170:W170"/>
    <mergeCell ref="X170:X171"/>
    <mergeCell ref="A154:K154"/>
    <mergeCell ref="A155:K155"/>
    <mergeCell ref="A158:A159"/>
    <mergeCell ref="B158:J158"/>
    <mergeCell ref="K158:K159"/>
    <mergeCell ref="M138:M139"/>
    <mergeCell ref="N138:V138"/>
    <mergeCell ref="W138:W139"/>
    <mergeCell ref="M97:W97"/>
    <mergeCell ref="M100:M101"/>
    <mergeCell ref="N100:V100"/>
    <mergeCell ref="W100:W101"/>
    <mergeCell ref="M115:W115"/>
    <mergeCell ref="M116:W116"/>
    <mergeCell ref="M119:M120"/>
    <mergeCell ref="N119:V119"/>
    <mergeCell ref="W119:W120"/>
    <mergeCell ref="M134:W134"/>
    <mergeCell ref="M135:W135"/>
    <mergeCell ref="M96:W96"/>
    <mergeCell ref="M43:M44"/>
    <mergeCell ref="N43:V43"/>
    <mergeCell ref="W43:W44"/>
    <mergeCell ref="M58:W58"/>
    <mergeCell ref="M59:W59"/>
    <mergeCell ref="M62:M63"/>
    <mergeCell ref="N62:V62"/>
    <mergeCell ref="W62:W63"/>
    <mergeCell ref="M77:W77"/>
    <mergeCell ref="M78:W78"/>
    <mergeCell ref="M81:M82"/>
    <mergeCell ref="N81:V81"/>
    <mergeCell ref="W81:W82"/>
    <mergeCell ref="M40:W40"/>
    <mergeCell ref="M1:W1"/>
    <mergeCell ref="M2:W2"/>
    <mergeCell ref="M5:M6"/>
    <mergeCell ref="N5:V5"/>
    <mergeCell ref="W5:W6"/>
    <mergeCell ref="M20:W20"/>
    <mergeCell ref="M21:W21"/>
    <mergeCell ref="M24:M25"/>
    <mergeCell ref="N24:V24"/>
    <mergeCell ref="W24:W25"/>
    <mergeCell ref="M39:W39"/>
    <mergeCell ref="A138:A139"/>
    <mergeCell ref="B138:J138"/>
    <mergeCell ref="K138:K139"/>
    <mergeCell ref="A97:K97"/>
    <mergeCell ref="A100:A101"/>
    <mergeCell ref="B100:J100"/>
    <mergeCell ref="K100:K101"/>
    <mergeCell ref="A115:K115"/>
    <mergeCell ref="A116:K116"/>
    <mergeCell ref="A119:A120"/>
    <mergeCell ref="B119:J119"/>
    <mergeCell ref="K119:K120"/>
    <mergeCell ref="A134:K134"/>
    <mergeCell ref="A135:K135"/>
    <mergeCell ref="A58:K58"/>
    <mergeCell ref="A59:K59"/>
    <mergeCell ref="A62:A63"/>
    <mergeCell ref="B62:J62"/>
    <mergeCell ref="K62:K63"/>
    <mergeCell ref="A96:K96"/>
    <mergeCell ref="A77:K77"/>
    <mergeCell ref="A78:K78"/>
    <mergeCell ref="A81:A82"/>
    <mergeCell ref="B81:J81"/>
    <mergeCell ref="K81:K82"/>
    <mergeCell ref="A1:K1"/>
    <mergeCell ref="A2:K2"/>
    <mergeCell ref="A43:A44"/>
    <mergeCell ref="B43:J43"/>
    <mergeCell ref="K43:K44"/>
    <mergeCell ref="A20:K20"/>
    <mergeCell ref="A21:K21"/>
    <mergeCell ref="A24:A25"/>
    <mergeCell ref="B24:J24"/>
    <mergeCell ref="K24:K25"/>
    <mergeCell ref="K5:K6"/>
    <mergeCell ref="B5:J5"/>
    <mergeCell ref="A5:A6"/>
    <mergeCell ref="A39:K39"/>
    <mergeCell ref="A40:K40"/>
  </mergeCells>
  <printOptions horizontalCentered="1" verticalCentered="1"/>
  <pageMargins left="0.70866141732283472" right="0.70866141732283472" top="0.91" bottom="1.05" header="0.31496062992125984" footer="0.31496062992125984"/>
  <pageSetup paperSize="9" scale="91" orientation="landscape" r:id="rId1"/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  <colBreaks count="1" manualBreakCount="1">
    <brk id="11" max="14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336600"/>
    <pageSetUpPr fitToPage="1"/>
  </sheetPr>
  <dimension ref="C2:CB389"/>
  <sheetViews>
    <sheetView topLeftCell="A343" zoomScale="91" zoomScaleNormal="91" zoomScaleSheetLayoutView="100" workbookViewId="0">
      <selection activeCell="AN141" sqref="AN141"/>
    </sheetView>
  </sheetViews>
  <sheetFormatPr defaultColWidth="9.140625" defaultRowHeight="15"/>
  <cols>
    <col min="1" max="1" width="3" style="789" customWidth="1"/>
    <col min="2" max="2" width="4.85546875" style="789" customWidth="1"/>
    <col min="3" max="3" width="18.85546875" style="789" customWidth="1"/>
    <col min="4" max="27" width="8.140625" style="789" customWidth="1"/>
    <col min="28" max="28" width="6.85546875" style="790" customWidth="1"/>
    <col min="29" max="29" width="20" style="820" customWidth="1"/>
    <col min="30" max="37" width="7.85546875" style="820" customWidth="1"/>
    <col min="38" max="38" width="7.85546875" style="822" customWidth="1"/>
    <col min="39" max="50" width="7.85546875" style="820" customWidth="1"/>
    <col min="51" max="51" width="10.7109375" style="820" customWidth="1"/>
    <col min="52" max="52" width="11.7109375" style="820" customWidth="1"/>
    <col min="53" max="53" width="10.5703125" style="820" customWidth="1"/>
    <col min="54" max="54" width="9.140625" style="820"/>
    <col min="55" max="55" width="22.7109375" style="820" customWidth="1"/>
    <col min="56" max="57" width="15.7109375" style="820" customWidth="1"/>
    <col min="58" max="63" width="13" style="820" customWidth="1"/>
    <col min="64" max="64" width="13" style="822" customWidth="1"/>
    <col min="65" max="79" width="13" style="820" customWidth="1"/>
    <col min="80" max="80" width="15" style="789" customWidth="1"/>
    <col min="81" max="16384" width="9.140625" style="789"/>
  </cols>
  <sheetData>
    <row r="2" spans="3:79" s="777" customFormat="1" ht="15.75">
      <c r="C2" s="774" t="s">
        <v>492</v>
      </c>
      <c r="D2" s="774"/>
      <c r="E2" s="774"/>
      <c r="F2" s="774"/>
      <c r="G2" s="774"/>
      <c r="H2" s="774"/>
      <c r="I2" s="774"/>
      <c r="J2" s="775" t="s">
        <v>15</v>
      </c>
      <c r="K2" s="775"/>
      <c r="L2" s="775"/>
      <c r="M2" s="774"/>
      <c r="N2" s="774"/>
      <c r="O2" s="774"/>
      <c r="P2" s="774"/>
      <c r="Q2" s="774"/>
      <c r="R2" s="774"/>
      <c r="S2" s="774"/>
      <c r="T2" s="774"/>
      <c r="U2" s="774"/>
      <c r="V2" s="774"/>
      <c r="W2" s="774"/>
      <c r="X2" s="774"/>
      <c r="Y2" s="774"/>
      <c r="Z2" s="774"/>
      <c r="AA2" s="774"/>
      <c r="AB2" s="776"/>
      <c r="AC2" s="774" t="s">
        <v>493</v>
      </c>
      <c r="AG2" s="818"/>
      <c r="AJ2" s="777" t="s">
        <v>15</v>
      </c>
      <c r="AL2" s="819"/>
      <c r="AM2" s="774"/>
      <c r="BC2" s="774" t="s">
        <v>493</v>
      </c>
      <c r="BG2" s="818"/>
      <c r="BJ2" s="777" t="s">
        <v>15</v>
      </c>
      <c r="BL2" s="819"/>
      <c r="BM2" s="774"/>
    </row>
    <row r="3" spans="3:79" s="777" customFormat="1" ht="16.5" thickBot="1">
      <c r="C3" s="1694" t="s">
        <v>868</v>
      </c>
      <c r="D3" s="1694"/>
      <c r="E3" s="1694"/>
      <c r="F3" s="1694"/>
      <c r="G3" s="1694"/>
      <c r="H3" s="1694"/>
      <c r="I3" s="1694"/>
      <c r="J3" s="1694"/>
      <c r="K3" s="1694"/>
      <c r="L3" s="1694"/>
      <c r="M3" s="1694"/>
      <c r="N3" s="1694"/>
      <c r="O3" s="1694"/>
      <c r="P3" s="1694"/>
      <c r="Q3" s="1694"/>
      <c r="R3" s="1694"/>
      <c r="S3" s="1694"/>
      <c r="T3" s="1694"/>
      <c r="U3" s="1694"/>
      <c r="V3" s="1694"/>
      <c r="W3" s="1694"/>
      <c r="X3" s="1694"/>
      <c r="Y3" s="1694"/>
      <c r="Z3" s="1694"/>
      <c r="AA3" s="1694"/>
      <c r="AB3" s="778"/>
      <c r="AC3" s="1694" t="s">
        <v>868</v>
      </c>
      <c r="AD3" s="1694"/>
      <c r="AE3" s="1694"/>
      <c r="AF3" s="1694"/>
      <c r="AG3" s="1694"/>
      <c r="AH3" s="1694"/>
      <c r="AI3" s="1694"/>
      <c r="AJ3" s="1694"/>
      <c r="AK3" s="1694"/>
      <c r="AL3" s="1694"/>
      <c r="AM3" s="1694"/>
      <c r="AN3" s="1694"/>
      <c r="AO3" s="1694"/>
      <c r="AP3" s="1694"/>
      <c r="AQ3" s="1694"/>
      <c r="AR3" s="1694"/>
      <c r="AS3" s="1694"/>
      <c r="AT3" s="1694"/>
      <c r="AU3" s="1694"/>
      <c r="AV3" s="1694"/>
      <c r="AW3" s="1694"/>
      <c r="AX3" s="1694"/>
      <c r="AY3" s="1694"/>
      <c r="AZ3" s="1694"/>
      <c r="BA3" s="1694"/>
      <c r="BC3" s="1694" t="s">
        <v>868</v>
      </c>
      <c r="BD3" s="1694"/>
      <c r="BE3" s="1694"/>
      <c r="BF3" s="1694"/>
      <c r="BG3" s="1694"/>
      <c r="BH3" s="1694"/>
      <c r="BI3" s="1694"/>
      <c r="BJ3" s="1694"/>
      <c r="BK3" s="1694"/>
      <c r="BL3" s="1694"/>
      <c r="BM3" s="1694"/>
      <c r="BN3" s="1694"/>
      <c r="BO3" s="1694"/>
      <c r="BP3" s="1694"/>
      <c r="BQ3" s="1694"/>
      <c r="BR3" s="1694"/>
      <c r="BS3" s="1694"/>
      <c r="BT3" s="1694"/>
      <c r="BU3" s="1694"/>
      <c r="BV3" s="1694"/>
      <c r="BW3" s="1694"/>
      <c r="BX3" s="1694"/>
      <c r="BY3" s="1694"/>
      <c r="BZ3" s="1694"/>
      <c r="CA3" s="1694"/>
    </row>
    <row r="4" spans="3:79" s="777" customFormat="1" ht="15.75">
      <c r="C4" s="779"/>
      <c r="D4" s="1700" t="s">
        <v>96</v>
      </c>
      <c r="E4" s="1700"/>
      <c r="F4" s="1700"/>
      <c r="G4" s="1700"/>
      <c r="H4" s="1700"/>
      <c r="I4" s="1700"/>
      <c r="J4" s="1700"/>
      <c r="K4" s="1700"/>
      <c r="L4" s="1700"/>
      <c r="M4" s="1700"/>
      <c r="N4" s="1700"/>
      <c r="O4" s="1700"/>
      <c r="P4" s="1700"/>
      <c r="Q4" s="1700"/>
      <c r="R4" s="1700"/>
      <c r="S4" s="1700"/>
      <c r="T4" s="1700"/>
      <c r="U4" s="1700"/>
      <c r="V4" s="1700"/>
      <c r="W4" s="1700"/>
      <c r="X4" s="1700"/>
      <c r="Y4" s="1701"/>
      <c r="Z4" s="1701"/>
      <c r="AA4" s="1702"/>
      <c r="AB4" s="778"/>
      <c r="AC4" s="779"/>
      <c r="AD4" s="1700" t="s">
        <v>0</v>
      </c>
      <c r="AE4" s="1700"/>
      <c r="AF4" s="1700"/>
      <c r="AG4" s="1700"/>
      <c r="AH4" s="1700"/>
      <c r="AI4" s="1700"/>
      <c r="AJ4" s="1700"/>
      <c r="AK4" s="1700"/>
      <c r="AL4" s="1700"/>
      <c r="AM4" s="1700"/>
      <c r="AN4" s="1700"/>
      <c r="AO4" s="1700"/>
      <c r="AP4" s="1700"/>
      <c r="AQ4" s="1700"/>
      <c r="AR4" s="1700"/>
      <c r="AS4" s="1700"/>
      <c r="AT4" s="1700"/>
      <c r="AU4" s="1700"/>
      <c r="AV4" s="1700"/>
      <c r="AW4" s="1700"/>
      <c r="AX4" s="1700"/>
      <c r="AY4" s="1701"/>
      <c r="AZ4" s="1701"/>
      <c r="BA4" s="1702"/>
      <c r="BC4" s="779"/>
      <c r="BD4" s="1700" t="s">
        <v>627</v>
      </c>
      <c r="BE4" s="1700"/>
      <c r="BF4" s="1700"/>
      <c r="BG4" s="1700"/>
      <c r="BH4" s="1700"/>
      <c r="BI4" s="1700"/>
      <c r="BJ4" s="1700"/>
      <c r="BK4" s="1700"/>
      <c r="BL4" s="1700"/>
      <c r="BM4" s="1700"/>
      <c r="BN4" s="1700"/>
      <c r="BO4" s="1700"/>
      <c r="BP4" s="1700"/>
      <c r="BQ4" s="1700"/>
      <c r="BR4" s="1700"/>
      <c r="BS4" s="1700"/>
      <c r="BT4" s="1700"/>
      <c r="BU4" s="1700"/>
      <c r="BV4" s="1700"/>
      <c r="BW4" s="1700"/>
      <c r="BX4" s="1700"/>
      <c r="BY4" s="1701"/>
      <c r="BZ4" s="1701"/>
      <c r="CA4" s="1702"/>
    </row>
    <row r="5" spans="3:79" s="777" customFormat="1" ht="15.75" customHeight="1">
      <c r="C5" s="1698" t="s">
        <v>182</v>
      </c>
      <c r="D5" s="1703" t="s">
        <v>183</v>
      </c>
      <c r="E5" s="1703"/>
      <c r="F5" s="1703"/>
      <c r="G5" s="1703"/>
      <c r="H5" s="1703"/>
      <c r="I5" s="1703"/>
      <c r="J5" s="1703"/>
      <c r="K5" s="1703"/>
      <c r="L5" s="1703"/>
      <c r="M5" s="1703"/>
      <c r="N5" s="1703"/>
      <c r="O5" s="1703"/>
      <c r="P5" s="1703"/>
      <c r="Q5" s="1703"/>
      <c r="R5" s="1703"/>
      <c r="S5" s="1703"/>
      <c r="T5" s="1703"/>
      <c r="U5" s="1703"/>
      <c r="V5" s="1703"/>
      <c r="W5" s="1703"/>
      <c r="X5" s="1703"/>
      <c r="Y5" s="1695"/>
      <c r="Z5" s="1695"/>
      <c r="AA5" s="1704"/>
      <c r="AB5" s="778"/>
      <c r="AC5" s="1698" t="s">
        <v>182</v>
      </c>
      <c r="AD5" s="1703" t="s">
        <v>183</v>
      </c>
      <c r="AE5" s="1703"/>
      <c r="AF5" s="1703"/>
      <c r="AG5" s="1703"/>
      <c r="AH5" s="1703"/>
      <c r="AI5" s="1703"/>
      <c r="AJ5" s="1703"/>
      <c r="AK5" s="1703"/>
      <c r="AL5" s="1703"/>
      <c r="AM5" s="1703"/>
      <c r="AN5" s="1703"/>
      <c r="AO5" s="1703"/>
      <c r="AP5" s="1703"/>
      <c r="AQ5" s="1703"/>
      <c r="AR5" s="1703"/>
      <c r="AS5" s="1703"/>
      <c r="AT5" s="1703"/>
      <c r="AU5" s="1703"/>
      <c r="AV5" s="1703"/>
      <c r="AW5" s="1703"/>
      <c r="AX5" s="1703"/>
      <c r="AY5" s="1695"/>
      <c r="AZ5" s="1695"/>
      <c r="BA5" s="1704"/>
      <c r="BC5" s="1698" t="s">
        <v>182</v>
      </c>
      <c r="BD5" s="1703" t="s">
        <v>183</v>
      </c>
      <c r="BE5" s="1703"/>
      <c r="BF5" s="1703"/>
      <c r="BG5" s="1703"/>
      <c r="BH5" s="1703"/>
      <c r="BI5" s="1703"/>
      <c r="BJ5" s="1703"/>
      <c r="BK5" s="1703"/>
      <c r="BL5" s="1703"/>
      <c r="BM5" s="1703"/>
      <c r="BN5" s="1703"/>
      <c r="BO5" s="1703"/>
      <c r="BP5" s="1703"/>
      <c r="BQ5" s="1703"/>
      <c r="BR5" s="1703"/>
      <c r="BS5" s="1703"/>
      <c r="BT5" s="1703"/>
      <c r="BU5" s="1703"/>
      <c r="BV5" s="1703"/>
      <c r="BW5" s="1703"/>
      <c r="BX5" s="1703"/>
      <c r="BY5" s="1695"/>
      <c r="BZ5" s="1695"/>
      <c r="CA5" s="1704"/>
    </row>
    <row r="6" spans="3:79" s="777" customFormat="1" ht="15.75">
      <c r="C6" s="1698"/>
      <c r="D6" s="1695">
        <v>1</v>
      </c>
      <c r="E6" s="1696"/>
      <c r="F6" s="1699"/>
      <c r="G6" s="1695">
        <v>2</v>
      </c>
      <c r="H6" s="1696"/>
      <c r="I6" s="1699"/>
      <c r="J6" s="1695">
        <v>3</v>
      </c>
      <c r="K6" s="1696"/>
      <c r="L6" s="1699"/>
      <c r="M6" s="1695">
        <v>4</v>
      </c>
      <c r="N6" s="1696"/>
      <c r="O6" s="1699"/>
      <c r="P6" s="1695">
        <v>5</v>
      </c>
      <c r="Q6" s="1696"/>
      <c r="R6" s="1699"/>
      <c r="S6" s="1695">
        <v>6</v>
      </c>
      <c r="T6" s="1696"/>
      <c r="U6" s="1699"/>
      <c r="V6" s="1695" t="s">
        <v>184</v>
      </c>
      <c r="W6" s="1696"/>
      <c r="X6" s="1699"/>
      <c r="Y6" s="1695" t="s">
        <v>181</v>
      </c>
      <c r="Z6" s="1696"/>
      <c r="AA6" s="1697"/>
      <c r="AB6" s="778"/>
      <c r="AC6" s="1698"/>
      <c r="AD6" s="1695">
        <v>1</v>
      </c>
      <c r="AE6" s="1696"/>
      <c r="AF6" s="1699"/>
      <c r="AG6" s="1695">
        <v>2</v>
      </c>
      <c r="AH6" s="1696"/>
      <c r="AI6" s="1699"/>
      <c r="AJ6" s="1695">
        <v>3</v>
      </c>
      <c r="AK6" s="1696"/>
      <c r="AL6" s="1699"/>
      <c r="AM6" s="1695">
        <v>4</v>
      </c>
      <c r="AN6" s="1696"/>
      <c r="AO6" s="1699"/>
      <c r="AP6" s="1695">
        <v>5</v>
      </c>
      <c r="AQ6" s="1696"/>
      <c r="AR6" s="1699"/>
      <c r="AS6" s="1695">
        <v>6</v>
      </c>
      <c r="AT6" s="1696"/>
      <c r="AU6" s="1699"/>
      <c r="AV6" s="1695" t="s">
        <v>184</v>
      </c>
      <c r="AW6" s="1696"/>
      <c r="AX6" s="1699"/>
      <c r="AY6" s="1695" t="s">
        <v>181</v>
      </c>
      <c r="AZ6" s="1696"/>
      <c r="BA6" s="1697"/>
      <c r="BC6" s="1698"/>
      <c r="BD6" s="1695">
        <v>1</v>
      </c>
      <c r="BE6" s="1696"/>
      <c r="BF6" s="1699"/>
      <c r="BG6" s="1695">
        <v>2</v>
      </c>
      <c r="BH6" s="1696"/>
      <c r="BI6" s="1699"/>
      <c r="BJ6" s="1695">
        <v>3</v>
      </c>
      <c r="BK6" s="1696"/>
      <c r="BL6" s="1699"/>
      <c r="BM6" s="1695">
        <v>4</v>
      </c>
      <c r="BN6" s="1696"/>
      <c r="BO6" s="1699"/>
      <c r="BP6" s="1695">
        <v>5</v>
      </c>
      <c r="BQ6" s="1696"/>
      <c r="BR6" s="1699"/>
      <c r="BS6" s="1695">
        <v>6</v>
      </c>
      <c r="BT6" s="1696"/>
      <c r="BU6" s="1699"/>
      <c r="BV6" s="1695" t="s">
        <v>184</v>
      </c>
      <c r="BW6" s="1696"/>
      <c r="BX6" s="1699"/>
      <c r="BY6" s="1695" t="s">
        <v>181</v>
      </c>
      <c r="BZ6" s="1696"/>
      <c r="CA6" s="1697"/>
    </row>
    <row r="7" spans="3:79" s="777" customFormat="1" ht="15.75">
      <c r="C7" s="780"/>
      <c r="D7" s="781" t="s">
        <v>242</v>
      </c>
      <c r="E7" s="781" t="s">
        <v>243</v>
      </c>
      <c r="F7" s="781" t="s">
        <v>236</v>
      </c>
      <c r="G7" s="781" t="s">
        <v>242</v>
      </c>
      <c r="H7" s="781" t="s">
        <v>243</v>
      </c>
      <c r="I7" s="781" t="s">
        <v>236</v>
      </c>
      <c r="J7" s="781" t="s">
        <v>242</v>
      </c>
      <c r="K7" s="781" t="s">
        <v>243</v>
      </c>
      <c r="L7" s="781" t="s">
        <v>236</v>
      </c>
      <c r="M7" s="781" t="s">
        <v>242</v>
      </c>
      <c r="N7" s="781" t="s">
        <v>243</v>
      </c>
      <c r="O7" s="781" t="s">
        <v>236</v>
      </c>
      <c r="P7" s="781" t="s">
        <v>242</v>
      </c>
      <c r="Q7" s="781" t="s">
        <v>243</v>
      </c>
      <c r="R7" s="781" t="s">
        <v>236</v>
      </c>
      <c r="S7" s="781" t="s">
        <v>242</v>
      </c>
      <c r="T7" s="781" t="s">
        <v>243</v>
      </c>
      <c r="U7" s="781" t="s">
        <v>236</v>
      </c>
      <c r="V7" s="781" t="s">
        <v>242</v>
      </c>
      <c r="W7" s="781" t="s">
        <v>243</v>
      </c>
      <c r="X7" s="781" t="s">
        <v>236</v>
      </c>
      <c r="Y7" s="781" t="s">
        <v>242</v>
      </c>
      <c r="Z7" s="781" t="s">
        <v>243</v>
      </c>
      <c r="AA7" s="781" t="s">
        <v>236</v>
      </c>
      <c r="AB7" s="778"/>
      <c r="AC7" s="780"/>
      <c r="AD7" s="781" t="s">
        <v>242</v>
      </c>
      <c r="AE7" s="781" t="s">
        <v>243</v>
      </c>
      <c r="AF7" s="781" t="s">
        <v>236</v>
      </c>
      <c r="AG7" s="781" t="s">
        <v>242</v>
      </c>
      <c r="AH7" s="781" t="s">
        <v>243</v>
      </c>
      <c r="AI7" s="781" t="s">
        <v>236</v>
      </c>
      <c r="AJ7" s="781" t="s">
        <v>242</v>
      </c>
      <c r="AK7" s="781" t="s">
        <v>243</v>
      </c>
      <c r="AL7" s="781" t="s">
        <v>236</v>
      </c>
      <c r="AM7" s="781" t="s">
        <v>242</v>
      </c>
      <c r="AN7" s="781" t="s">
        <v>243</v>
      </c>
      <c r="AO7" s="781" t="s">
        <v>236</v>
      </c>
      <c r="AP7" s="781" t="s">
        <v>242</v>
      </c>
      <c r="AQ7" s="781" t="s">
        <v>243</v>
      </c>
      <c r="AR7" s="781" t="s">
        <v>236</v>
      </c>
      <c r="AS7" s="781" t="s">
        <v>242</v>
      </c>
      <c r="AT7" s="781" t="s">
        <v>243</v>
      </c>
      <c r="AU7" s="781" t="s">
        <v>236</v>
      </c>
      <c r="AV7" s="781" t="s">
        <v>242</v>
      </c>
      <c r="AW7" s="781" t="s">
        <v>243</v>
      </c>
      <c r="AX7" s="781" t="s">
        <v>236</v>
      </c>
      <c r="AY7" s="781" t="s">
        <v>242</v>
      </c>
      <c r="AZ7" s="781" t="s">
        <v>243</v>
      </c>
      <c r="BA7" s="781" t="s">
        <v>236</v>
      </c>
      <c r="BC7" s="780"/>
      <c r="BD7" s="781" t="s">
        <v>242</v>
      </c>
      <c r="BE7" s="781" t="s">
        <v>243</v>
      </c>
      <c r="BF7" s="781" t="s">
        <v>236</v>
      </c>
      <c r="BG7" s="781" t="s">
        <v>242</v>
      </c>
      <c r="BH7" s="781" t="s">
        <v>243</v>
      </c>
      <c r="BI7" s="781" t="s">
        <v>236</v>
      </c>
      <c r="BJ7" s="781" t="s">
        <v>242</v>
      </c>
      <c r="BK7" s="781" t="s">
        <v>243</v>
      </c>
      <c r="BL7" s="781" t="s">
        <v>236</v>
      </c>
      <c r="BM7" s="781" t="s">
        <v>242</v>
      </c>
      <c r="BN7" s="781" t="s">
        <v>243</v>
      </c>
      <c r="BO7" s="781" t="s">
        <v>236</v>
      </c>
      <c r="BP7" s="781" t="s">
        <v>242</v>
      </c>
      <c r="BQ7" s="781" t="s">
        <v>243</v>
      </c>
      <c r="BR7" s="781" t="s">
        <v>236</v>
      </c>
      <c r="BS7" s="781" t="s">
        <v>242</v>
      </c>
      <c r="BT7" s="781" t="s">
        <v>243</v>
      </c>
      <c r="BU7" s="781" t="s">
        <v>236</v>
      </c>
      <c r="BV7" s="781" t="s">
        <v>242</v>
      </c>
      <c r="BW7" s="781" t="s">
        <v>243</v>
      </c>
      <c r="BX7" s="781" t="s">
        <v>236</v>
      </c>
      <c r="BY7" s="781" t="s">
        <v>242</v>
      </c>
      <c r="BZ7" s="781" t="s">
        <v>243</v>
      </c>
      <c r="CA7" s="781" t="s">
        <v>236</v>
      </c>
    </row>
    <row r="8" spans="3:79" s="777" customFormat="1" ht="15.75">
      <c r="C8" s="782" t="s">
        <v>185</v>
      </c>
      <c r="D8" s="1187"/>
      <c r="E8" s="1187"/>
      <c r="F8" s="783">
        <f>D8+E8</f>
        <v>0</v>
      </c>
      <c r="G8" s="1187"/>
      <c r="H8" s="1187"/>
      <c r="I8" s="783">
        <f>G8+H8</f>
        <v>0</v>
      </c>
      <c r="J8" s="1187"/>
      <c r="K8" s="1187"/>
      <c r="L8" s="783">
        <f>J8+K8</f>
        <v>0</v>
      </c>
      <c r="M8" s="1187"/>
      <c r="N8" s="1187"/>
      <c r="O8" s="783">
        <f>M8+N8</f>
        <v>0</v>
      </c>
      <c r="P8" s="1187"/>
      <c r="Q8" s="1187"/>
      <c r="R8" s="783">
        <f>P8+Q8</f>
        <v>0</v>
      </c>
      <c r="S8" s="1187"/>
      <c r="T8" s="1187"/>
      <c r="U8" s="783">
        <f>S8+T8</f>
        <v>0</v>
      </c>
      <c r="V8" s="1187"/>
      <c r="W8" s="1187"/>
      <c r="X8" s="783">
        <f>V8+W8</f>
        <v>0</v>
      </c>
      <c r="Y8" s="784">
        <f>D8+G8+J8+M8+P8+S8+V8</f>
        <v>0</v>
      </c>
      <c r="Z8" s="784">
        <f>E8+H8+K8+N8+Q8+T8+W8</f>
        <v>0</v>
      </c>
      <c r="AA8" s="785">
        <f>Y8+Z8</f>
        <v>0</v>
      </c>
      <c r="AB8" s="776"/>
      <c r="AC8" s="782" t="s">
        <v>185</v>
      </c>
      <c r="AD8" s="1187"/>
      <c r="AE8" s="1187"/>
      <c r="AF8" s="783">
        <f>AD8+AE8</f>
        <v>0</v>
      </c>
      <c r="AG8" s="1187"/>
      <c r="AH8" s="1187"/>
      <c r="AI8" s="783">
        <f>AG8+AH8</f>
        <v>0</v>
      </c>
      <c r="AJ8" s="1187"/>
      <c r="AK8" s="1187"/>
      <c r="AL8" s="783">
        <f>AJ8+AK8</f>
        <v>0</v>
      </c>
      <c r="AM8" s="1187"/>
      <c r="AN8" s="1187"/>
      <c r="AO8" s="783">
        <f>AM8+AN8</f>
        <v>0</v>
      </c>
      <c r="AP8" s="1187"/>
      <c r="AQ8" s="1187"/>
      <c r="AR8" s="783">
        <f>AP8+AQ8</f>
        <v>0</v>
      </c>
      <c r="AS8" s="1187"/>
      <c r="AT8" s="1187"/>
      <c r="AU8" s="783">
        <f>AS8+AT8</f>
        <v>0</v>
      </c>
      <c r="AV8" s="783"/>
      <c r="AW8" s="783"/>
      <c r="AX8" s="783">
        <f>AV8+AW8</f>
        <v>0</v>
      </c>
      <c r="AY8" s="784">
        <f>AD8+AG8+AJ8+AM8+AP8+AS8+AV8</f>
        <v>0</v>
      </c>
      <c r="AZ8" s="784">
        <f>AE8+AH8+AK8+AN8+AQ8+AT8+AW8</f>
        <v>0</v>
      </c>
      <c r="BA8" s="785">
        <f>AY8+AZ8</f>
        <v>0</v>
      </c>
      <c r="BC8" s="782" t="s">
        <v>185</v>
      </c>
      <c r="BD8" s="783">
        <f>D8+AD8</f>
        <v>0</v>
      </c>
      <c r="BE8" s="783">
        <f>E8+AE8</f>
        <v>0</v>
      </c>
      <c r="BF8" s="783">
        <f>F8+AF8</f>
        <v>0</v>
      </c>
      <c r="BG8" s="783">
        <f t="shared" ref="BF8:BU16" si="0">G8+AG8</f>
        <v>0</v>
      </c>
      <c r="BH8" s="783">
        <f t="shared" si="0"/>
        <v>0</v>
      </c>
      <c r="BI8" s="783">
        <f t="shared" si="0"/>
        <v>0</v>
      </c>
      <c r="BJ8" s="783">
        <f t="shared" si="0"/>
        <v>0</v>
      </c>
      <c r="BK8" s="783">
        <f t="shared" si="0"/>
        <v>0</v>
      </c>
      <c r="BL8" s="783">
        <f t="shared" si="0"/>
        <v>0</v>
      </c>
      <c r="BM8" s="783">
        <f t="shared" si="0"/>
        <v>0</v>
      </c>
      <c r="BN8" s="783">
        <f t="shared" si="0"/>
        <v>0</v>
      </c>
      <c r="BO8" s="783">
        <f t="shared" si="0"/>
        <v>0</v>
      </c>
      <c r="BP8" s="783">
        <f t="shared" si="0"/>
        <v>0</v>
      </c>
      <c r="BQ8" s="783">
        <f t="shared" si="0"/>
        <v>0</v>
      </c>
      <c r="BR8" s="783">
        <f t="shared" si="0"/>
        <v>0</v>
      </c>
      <c r="BS8" s="783">
        <f t="shared" si="0"/>
        <v>0</v>
      </c>
      <c r="BT8" s="783">
        <f t="shared" si="0"/>
        <v>0</v>
      </c>
      <c r="BU8" s="783">
        <f t="shared" si="0"/>
        <v>0</v>
      </c>
      <c r="BV8" s="783">
        <f t="shared" ref="BV8:CA16" si="1">V8+AV8</f>
        <v>0</v>
      </c>
      <c r="BW8" s="783">
        <f t="shared" si="1"/>
        <v>0</v>
      </c>
      <c r="BX8" s="783">
        <f t="shared" si="1"/>
        <v>0</v>
      </c>
      <c r="BY8" s="783">
        <f t="shared" si="1"/>
        <v>0</v>
      </c>
      <c r="BZ8" s="783">
        <f t="shared" si="1"/>
        <v>0</v>
      </c>
      <c r="CA8" s="783">
        <f t="shared" si="1"/>
        <v>0</v>
      </c>
    </row>
    <row r="9" spans="3:79" s="777" customFormat="1" ht="15.75">
      <c r="C9" s="782" t="s">
        <v>262</v>
      </c>
      <c r="D9" s="1187">
        <v>196</v>
      </c>
      <c r="E9" s="1187">
        <v>161</v>
      </c>
      <c r="F9" s="783">
        <f t="shared" ref="F9:F15" si="2">D9+E9</f>
        <v>357</v>
      </c>
      <c r="G9" s="1187">
        <v>0</v>
      </c>
      <c r="H9" s="1187">
        <v>2</v>
      </c>
      <c r="I9" s="783">
        <f t="shared" ref="I9:I15" si="3">G9+H9</f>
        <v>2</v>
      </c>
      <c r="J9" s="1187">
        <v>0</v>
      </c>
      <c r="K9" s="1187">
        <v>0</v>
      </c>
      <c r="L9" s="783">
        <f t="shared" ref="L9:L15" si="4">J9+K9</f>
        <v>0</v>
      </c>
      <c r="M9" s="1187">
        <v>0</v>
      </c>
      <c r="N9" s="1187">
        <v>0</v>
      </c>
      <c r="O9" s="783">
        <f t="shared" ref="O9:O15" si="5">M9+N9</f>
        <v>0</v>
      </c>
      <c r="P9" s="1187">
        <v>0</v>
      </c>
      <c r="Q9" s="1187">
        <v>0</v>
      </c>
      <c r="R9" s="783">
        <f t="shared" ref="R9:R15" si="6">P9+Q9</f>
        <v>0</v>
      </c>
      <c r="S9" s="1187">
        <v>0</v>
      </c>
      <c r="T9" s="1187">
        <v>0</v>
      </c>
      <c r="U9" s="783">
        <f t="shared" ref="U9:U15" si="7">S9+T9</f>
        <v>0</v>
      </c>
      <c r="V9" s="1187"/>
      <c r="W9" s="1187"/>
      <c r="X9" s="783">
        <f t="shared" ref="X9:X15" si="8">V9+W9</f>
        <v>0</v>
      </c>
      <c r="Y9" s="784">
        <f t="shared" ref="Y9:Y15" si="9">D9+G9+J9+M9+P9+S9+V9</f>
        <v>196</v>
      </c>
      <c r="Z9" s="784">
        <f t="shared" ref="Z9:Z15" si="10">E9+H9+K9+N9+Q9+T9+W9</f>
        <v>163</v>
      </c>
      <c r="AA9" s="785">
        <f t="shared" ref="AA9:AA15" si="11">Y9+Z9</f>
        <v>359</v>
      </c>
      <c r="AB9" s="776"/>
      <c r="AC9" s="782" t="s">
        <v>262</v>
      </c>
      <c r="AD9" s="1187">
        <v>980</v>
      </c>
      <c r="AE9" s="1187">
        <v>884</v>
      </c>
      <c r="AF9" s="783">
        <f t="shared" ref="AF9:AF15" si="12">AD9+AE9</f>
        <v>1864</v>
      </c>
      <c r="AG9" s="1187">
        <v>0</v>
      </c>
      <c r="AH9" s="1187">
        <v>1</v>
      </c>
      <c r="AI9" s="783">
        <f t="shared" ref="AI9:AI15" si="13">AG9+AH9</f>
        <v>1</v>
      </c>
      <c r="AJ9" s="1187"/>
      <c r="AK9" s="1187"/>
      <c r="AL9" s="783">
        <f t="shared" ref="AL9:AL15" si="14">AJ9+AK9</f>
        <v>0</v>
      </c>
      <c r="AM9" s="1187"/>
      <c r="AN9" s="1187"/>
      <c r="AO9" s="783">
        <f t="shared" ref="AO9:AO15" si="15">AM9+AN9</f>
        <v>0</v>
      </c>
      <c r="AP9" s="1187"/>
      <c r="AQ9" s="1187"/>
      <c r="AR9" s="783">
        <f t="shared" ref="AR9:AR15" si="16">AP9+AQ9</f>
        <v>0</v>
      </c>
      <c r="AS9" s="1187"/>
      <c r="AT9" s="1187"/>
      <c r="AU9" s="783">
        <f t="shared" ref="AU9:AU15" si="17">AS9+AT9</f>
        <v>0</v>
      </c>
      <c r="AV9" s="783"/>
      <c r="AW9" s="783"/>
      <c r="AX9" s="783">
        <f t="shared" ref="AX9:AX15" si="18">AV9+AW9</f>
        <v>0</v>
      </c>
      <c r="AY9" s="784">
        <f t="shared" ref="AY9:AY15" si="19">AD9+AG9+AJ9+AM9+AP9+AS9+AV9</f>
        <v>980</v>
      </c>
      <c r="AZ9" s="784">
        <f t="shared" ref="AZ9:AZ15" si="20">AE9+AH9+AK9+AN9+AQ9+AT9+AW9</f>
        <v>885</v>
      </c>
      <c r="BA9" s="785">
        <f t="shared" ref="BA9:BA15" si="21">AY9+AZ9</f>
        <v>1865</v>
      </c>
      <c r="BC9" s="782" t="s">
        <v>262</v>
      </c>
      <c r="BD9" s="783">
        <f t="shared" ref="BD9:BE16" si="22">D9+AD9</f>
        <v>1176</v>
      </c>
      <c r="BE9" s="783">
        <f t="shared" si="22"/>
        <v>1045</v>
      </c>
      <c r="BF9" s="783">
        <f t="shared" si="0"/>
        <v>2221</v>
      </c>
      <c r="BG9" s="783">
        <f t="shared" si="0"/>
        <v>0</v>
      </c>
      <c r="BH9" s="783">
        <f t="shared" si="0"/>
        <v>3</v>
      </c>
      <c r="BI9" s="783">
        <f t="shared" si="0"/>
        <v>3</v>
      </c>
      <c r="BJ9" s="783">
        <f t="shared" si="0"/>
        <v>0</v>
      </c>
      <c r="BK9" s="783">
        <f t="shared" si="0"/>
        <v>0</v>
      </c>
      <c r="BL9" s="783">
        <f t="shared" si="0"/>
        <v>0</v>
      </c>
      <c r="BM9" s="783">
        <f t="shared" si="0"/>
        <v>0</v>
      </c>
      <c r="BN9" s="783">
        <f t="shared" si="0"/>
        <v>0</v>
      </c>
      <c r="BO9" s="783">
        <f t="shared" si="0"/>
        <v>0</v>
      </c>
      <c r="BP9" s="783">
        <f t="shared" si="0"/>
        <v>0</v>
      </c>
      <c r="BQ9" s="783">
        <f t="shared" si="0"/>
        <v>0</v>
      </c>
      <c r="BR9" s="783">
        <f t="shared" si="0"/>
        <v>0</v>
      </c>
      <c r="BS9" s="783">
        <f t="shared" si="0"/>
        <v>0</v>
      </c>
      <c r="BT9" s="783">
        <f t="shared" si="0"/>
        <v>0</v>
      </c>
      <c r="BU9" s="783">
        <f t="shared" si="0"/>
        <v>0</v>
      </c>
      <c r="BV9" s="783">
        <f t="shared" si="1"/>
        <v>0</v>
      </c>
      <c r="BW9" s="783">
        <f t="shared" si="1"/>
        <v>0</v>
      </c>
      <c r="BX9" s="783">
        <f t="shared" si="1"/>
        <v>0</v>
      </c>
      <c r="BY9" s="783">
        <f t="shared" si="1"/>
        <v>1176</v>
      </c>
      <c r="BZ9" s="783">
        <f t="shared" si="1"/>
        <v>1048</v>
      </c>
      <c r="CA9" s="783">
        <f t="shared" si="1"/>
        <v>2224</v>
      </c>
    </row>
    <row r="10" spans="3:79" s="777" customFormat="1" ht="15.75">
      <c r="C10" s="782" t="s">
        <v>263</v>
      </c>
      <c r="D10" s="1187">
        <v>1383</v>
      </c>
      <c r="E10" s="1187">
        <v>1250</v>
      </c>
      <c r="F10" s="783">
        <f t="shared" si="2"/>
        <v>2633</v>
      </c>
      <c r="G10" s="1187">
        <v>523</v>
      </c>
      <c r="H10" s="1187">
        <v>470</v>
      </c>
      <c r="I10" s="783">
        <f t="shared" si="3"/>
        <v>993</v>
      </c>
      <c r="J10" s="1187">
        <v>84</v>
      </c>
      <c r="K10" s="1187">
        <v>60</v>
      </c>
      <c r="L10" s="783">
        <f t="shared" si="4"/>
        <v>144</v>
      </c>
      <c r="M10" s="1187">
        <v>1</v>
      </c>
      <c r="N10" s="1187">
        <v>5</v>
      </c>
      <c r="O10" s="783">
        <f t="shared" si="5"/>
        <v>6</v>
      </c>
      <c r="P10" s="1187">
        <v>0</v>
      </c>
      <c r="Q10" s="1187">
        <v>1</v>
      </c>
      <c r="R10" s="783">
        <f t="shared" si="6"/>
        <v>1</v>
      </c>
      <c r="S10" s="1187">
        <v>0</v>
      </c>
      <c r="T10" s="1187">
        <v>1</v>
      </c>
      <c r="U10" s="783">
        <f t="shared" si="7"/>
        <v>1</v>
      </c>
      <c r="V10" s="1187"/>
      <c r="W10" s="1187"/>
      <c r="X10" s="783">
        <f t="shared" si="8"/>
        <v>0</v>
      </c>
      <c r="Y10" s="784">
        <f t="shared" si="9"/>
        <v>1991</v>
      </c>
      <c r="Z10" s="784">
        <f t="shared" si="10"/>
        <v>1787</v>
      </c>
      <c r="AA10" s="785">
        <f t="shared" si="11"/>
        <v>3778</v>
      </c>
      <c r="AB10" s="776"/>
      <c r="AC10" s="782" t="s">
        <v>263</v>
      </c>
      <c r="AD10" s="1187">
        <v>2806</v>
      </c>
      <c r="AE10" s="1187">
        <v>2616</v>
      </c>
      <c r="AF10" s="783">
        <f t="shared" si="12"/>
        <v>5422</v>
      </c>
      <c r="AG10" s="1187">
        <v>1397</v>
      </c>
      <c r="AH10" s="1187">
        <v>1284</v>
      </c>
      <c r="AI10" s="783">
        <f t="shared" si="13"/>
        <v>2681</v>
      </c>
      <c r="AJ10" s="1187"/>
      <c r="AK10" s="1187"/>
      <c r="AL10" s="783">
        <f t="shared" si="14"/>
        <v>0</v>
      </c>
      <c r="AM10" s="1187"/>
      <c r="AN10" s="1187"/>
      <c r="AO10" s="783">
        <f t="shared" si="15"/>
        <v>0</v>
      </c>
      <c r="AP10" s="1187"/>
      <c r="AQ10" s="1187"/>
      <c r="AR10" s="783">
        <f t="shared" si="16"/>
        <v>0</v>
      </c>
      <c r="AS10" s="1187"/>
      <c r="AT10" s="1187"/>
      <c r="AU10" s="783">
        <f t="shared" si="17"/>
        <v>0</v>
      </c>
      <c r="AV10" s="783"/>
      <c r="AW10" s="783"/>
      <c r="AX10" s="783">
        <f t="shared" si="18"/>
        <v>0</v>
      </c>
      <c r="AY10" s="784">
        <f t="shared" si="19"/>
        <v>4203</v>
      </c>
      <c r="AZ10" s="784">
        <f t="shared" si="20"/>
        <v>3900</v>
      </c>
      <c r="BA10" s="785">
        <f t="shared" si="21"/>
        <v>8103</v>
      </c>
      <c r="BC10" s="782" t="s">
        <v>263</v>
      </c>
      <c r="BD10" s="783">
        <f t="shared" si="22"/>
        <v>4189</v>
      </c>
      <c r="BE10" s="783">
        <f t="shared" si="22"/>
        <v>3866</v>
      </c>
      <c r="BF10" s="783">
        <f t="shared" si="0"/>
        <v>8055</v>
      </c>
      <c r="BG10" s="783">
        <f t="shared" si="0"/>
        <v>1920</v>
      </c>
      <c r="BH10" s="783">
        <f t="shared" si="0"/>
        <v>1754</v>
      </c>
      <c r="BI10" s="783">
        <f t="shared" si="0"/>
        <v>3674</v>
      </c>
      <c r="BJ10" s="783">
        <f t="shared" si="0"/>
        <v>84</v>
      </c>
      <c r="BK10" s="783">
        <f t="shared" si="0"/>
        <v>60</v>
      </c>
      <c r="BL10" s="783">
        <f t="shared" si="0"/>
        <v>144</v>
      </c>
      <c r="BM10" s="783">
        <f t="shared" si="0"/>
        <v>1</v>
      </c>
      <c r="BN10" s="783">
        <f t="shared" si="0"/>
        <v>5</v>
      </c>
      <c r="BO10" s="783">
        <f t="shared" si="0"/>
        <v>6</v>
      </c>
      <c r="BP10" s="783">
        <f t="shared" si="0"/>
        <v>0</v>
      </c>
      <c r="BQ10" s="783">
        <f t="shared" si="0"/>
        <v>1</v>
      </c>
      <c r="BR10" s="783">
        <f t="shared" si="0"/>
        <v>1</v>
      </c>
      <c r="BS10" s="783">
        <f t="shared" si="0"/>
        <v>0</v>
      </c>
      <c r="BT10" s="783">
        <f t="shared" si="0"/>
        <v>1</v>
      </c>
      <c r="BU10" s="783">
        <f t="shared" si="0"/>
        <v>1</v>
      </c>
      <c r="BV10" s="783">
        <f t="shared" si="1"/>
        <v>0</v>
      </c>
      <c r="BW10" s="783">
        <f t="shared" si="1"/>
        <v>0</v>
      </c>
      <c r="BX10" s="783">
        <f t="shared" si="1"/>
        <v>0</v>
      </c>
      <c r="BY10" s="783">
        <f t="shared" si="1"/>
        <v>6194</v>
      </c>
      <c r="BZ10" s="783">
        <f t="shared" si="1"/>
        <v>5687</v>
      </c>
      <c r="CA10" s="783">
        <f t="shared" si="1"/>
        <v>11881</v>
      </c>
    </row>
    <row r="11" spans="3:79" s="777" customFormat="1" ht="15.75">
      <c r="C11" s="782" t="s">
        <v>264</v>
      </c>
      <c r="D11" s="1187">
        <v>556</v>
      </c>
      <c r="E11" s="1187">
        <v>666</v>
      </c>
      <c r="F11" s="783">
        <f t="shared" si="2"/>
        <v>1222</v>
      </c>
      <c r="G11" s="1187">
        <v>659</v>
      </c>
      <c r="H11" s="1187">
        <v>645</v>
      </c>
      <c r="I11" s="783">
        <f t="shared" si="3"/>
        <v>1304</v>
      </c>
      <c r="J11" s="1187">
        <v>373</v>
      </c>
      <c r="K11" s="1187">
        <v>326</v>
      </c>
      <c r="L11" s="783">
        <f t="shared" si="4"/>
        <v>699</v>
      </c>
      <c r="M11" s="1187">
        <v>40</v>
      </c>
      <c r="N11" s="1187">
        <v>32</v>
      </c>
      <c r="O11" s="783">
        <f t="shared" si="5"/>
        <v>72</v>
      </c>
      <c r="P11" s="1187">
        <v>7</v>
      </c>
      <c r="Q11" s="1187">
        <v>5</v>
      </c>
      <c r="R11" s="783">
        <f t="shared" si="6"/>
        <v>12</v>
      </c>
      <c r="S11" s="1187">
        <v>0</v>
      </c>
      <c r="T11" s="1187">
        <v>0</v>
      </c>
      <c r="U11" s="783">
        <f t="shared" si="7"/>
        <v>0</v>
      </c>
      <c r="V11" s="1187"/>
      <c r="W11" s="1187">
        <v>1</v>
      </c>
      <c r="X11" s="783">
        <f t="shared" si="8"/>
        <v>1</v>
      </c>
      <c r="Y11" s="784">
        <f t="shared" si="9"/>
        <v>1635</v>
      </c>
      <c r="Z11" s="784">
        <f t="shared" si="10"/>
        <v>1675</v>
      </c>
      <c r="AA11" s="785">
        <f t="shared" si="11"/>
        <v>3310</v>
      </c>
      <c r="AB11" s="776"/>
      <c r="AC11" s="782" t="s">
        <v>264</v>
      </c>
      <c r="AD11" s="1187">
        <v>2307</v>
      </c>
      <c r="AE11" s="1187">
        <v>2167</v>
      </c>
      <c r="AF11" s="783">
        <f t="shared" si="12"/>
        <v>4474</v>
      </c>
      <c r="AG11" s="1187">
        <v>1773</v>
      </c>
      <c r="AH11" s="1187">
        <v>1697</v>
      </c>
      <c r="AI11" s="783">
        <f t="shared" si="13"/>
        <v>3470</v>
      </c>
      <c r="AJ11" s="1187">
        <v>975</v>
      </c>
      <c r="AK11" s="1187">
        <v>809</v>
      </c>
      <c r="AL11" s="783">
        <f t="shared" si="14"/>
        <v>1784</v>
      </c>
      <c r="AM11" s="1187"/>
      <c r="AN11" s="1187"/>
      <c r="AO11" s="783">
        <f t="shared" si="15"/>
        <v>0</v>
      </c>
      <c r="AP11" s="1187"/>
      <c r="AQ11" s="1187"/>
      <c r="AR11" s="783">
        <f t="shared" si="16"/>
        <v>0</v>
      </c>
      <c r="AS11" s="1187"/>
      <c r="AT11" s="1187"/>
      <c r="AU11" s="783">
        <f t="shared" si="17"/>
        <v>0</v>
      </c>
      <c r="AV11" s="783"/>
      <c r="AW11" s="783"/>
      <c r="AX11" s="783">
        <f t="shared" si="18"/>
        <v>0</v>
      </c>
      <c r="AY11" s="784">
        <f t="shared" si="19"/>
        <v>5055</v>
      </c>
      <c r="AZ11" s="784">
        <f t="shared" si="20"/>
        <v>4673</v>
      </c>
      <c r="BA11" s="785">
        <f t="shared" si="21"/>
        <v>9728</v>
      </c>
      <c r="BC11" s="782" t="s">
        <v>264</v>
      </c>
      <c r="BD11" s="783">
        <f t="shared" si="22"/>
        <v>2863</v>
      </c>
      <c r="BE11" s="783">
        <f t="shared" si="22"/>
        <v>2833</v>
      </c>
      <c r="BF11" s="783">
        <f t="shared" si="0"/>
        <v>5696</v>
      </c>
      <c r="BG11" s="783">
        <f t="shared" si="0"/>
        <v>2432</v>
      </c>
      <c r="BH11" s="783">
        <f t="shared" si="0"/>
        <v>2342</v>
      </c>
      <c r="BI11" s="783">
        <f t="shared" si="0"/>
        <v>4774</v>
      </c>
      <c r="BJ11" s="783">
        <f t="shared" si="0"/>
        <v>1348</v>
      </c>
      <c r="BK11" s="783">
        <f t="shared" si="0"/>
        <v>1135</v>
      </c>
      <c r="BL11" s="783">
        <f t="shared" si="0"/>
        <v>2483</v>
      </c>
      <c r="BM11" s="783">
        <f t="shared" si="0"/>
        <v>40</v>
      </c>
      <c r="BN11" s="783">
        <f t="shared" si="0"/>
        <v>32</v>
      </c>
      <c r="BO11" s="783">
        <f t="shared" si="0"/>
        <v>72</v>
      </c>
      <c r="BP11" s="783">
        <f t="shared" si="0"/>
        <v>7</v>
      </c>
      <c r="BQ11" s="783">
        <f t="shared" si="0"/>
        <v>5</v>
      </c>
      <c r="BR11" s="783">
        <f t="shared" si="0"/>
        <v>12</v>
      </c>
      <c r="BS11" s="783">
        <f t="shared" si="0"/>
        <v>0</v>
      </c>
      <c r="BT11" s="783">
        <f t="shared" si="0"/>
        <v>0</v>
      </c>
      <c r="BU11" s="783">
        <f t="shared" si="0"/>
        <v>0</v>
      </c>
      <c r="BV11" s="783">
        <f t="shared" si="1"/>
        <v>0</v>
      </c>
      <c r="BW11" s="783">
        <f t="shared" si="1"/>
        <v>1</v>
      </c>
      <c r="BX11" s="783">
        <f t="shared" si="1"/>
        <v>1</v>
      </c>
      <c r="BY11" s="783">
        <f t="shared" si="1"/>
        <v>6690</v>
      </c>
      <c r="BZ11" s="783">
        <f t="shared" si="1"/>
        <v>6348</v>
      </c>
      <c r="CA11" s="783">
        <f t="shared" si="1"/>
        <v>13038</v>
      </c>
    </row>
    <row r="12" spans="3:79" s="777" customFormat="1" ht="15.75">
      <c r="C12" s="782" t="s">
        <v>265</v>
      </c>
      <c r="D12" s="1187">
        <v>101</v>
      </c>
      <c r="E12" s="1187">
        <v>115</v>
      </c>
      <c r="F12" s="783">
        <f t="shared" si="2"/>
        <v>216</v>
      </c>
      <c r="G12" s="1187">
        <v>246</v>
      </c>
      <c r="H12" s="1187">
        <v>244</v>
      </c>
      <c r="I12" s="783">
        <f t="shared" si="3"/>
        <v>490</v>
      </c>
      <c r="J12" s="1187">
        <v>206</v>
      </c>
      <c r="K12" s="1187">
        <v>198</v>
      </c>
      <c r="L12" s="783">
        <f t="shared" si="4"/>
        <v>404</v>
      </c>
      <c r="M12" s="1187">
        <v>87</v>
      </c>
      <c r="N12" s="1187">
        <v>81</v>
      </c>
      <c r="O12" s="783">
        <f t="shared" si="5"/>
        <v>168</v>
      </c>
      <c r="P12" s="1187">
        <v>22</v>
      </c>
      <c r="Q12" s="1187">
        <v>21</v>
      </c>
      <c r="R12" s="783">
        <f t="shared" si="6"/>
        <v>43</v>
      </c>
      <c r="S12" s="1187">
        <v>1</v>
      </c>
      <c r="T12" s="1187">
        <v>1</v>
      </c>
      <c r="U12" s="783">
        <f t="shared" si="7"/>
        <v>2</v>
      </c>
      <c r="V12" s="1187"/>
      <c r="W12" s="1187"/>
      <c r="X12" s="783">
        <f t="shared" si="8"/>
        <v>0</v>
      </c>
      <c r="Y12" s="784">
        <f t="shared" si="9"/>
        <v>663</v>
      </c>
      <c r="Z12" s="784">
        <f t="shared" si="10"/>
        <v>660</v>
      </c>
      <c r="AA12" s="785">
        <f t="shared" si="11"/>
        <v>1323</v>
      </c>
      <c r="AB12" s="776"/>
      <c r="AC12" s="782" t="s">
        <v>265</v>
      </c>
      <c r="AD12" s="1187">
        <v>908</v>
      </c>
      <c r="AE12" s="1187">
        <v>815</v>
      </c>
      <c r="AF12" s="783">
        <f t="shared" si="12"/>
        <v>1723</v>
      </c>
      <c r="AG12" s="1187">
        <v>1529</v>
      </c>
      <c r="AH12" s="1187">
        <v>1484</v>
      </c>
      <c r="AI12" s="783">
        <f t="shared" si="13"/>
        <v>3013</v>
      </c>
      <c r="AJ12" s="1187">
        <v>849</v>
      </c>
      <c r="AK12" s="1187">
        <v>675</v>
      </c>
      <c r="AL12" s="783">
        <f t="shared" si="14"/>
        <v>1524</v>
      </c>
      <c r="AM12" s="1187">
        <v>6</v>
      </c>
      <c r="AN12" s="1187">
        <v>3</v>
      </c>
      <c r="AO12" s="783">
        <f t="shared" si="15"/>
        <v>9</v>
      </c>
      <c r="AP12" s="1187"/>
      <c r="AQ12" s="1187"/>
      <c r="AR12" s="783">
        <f t="shared" si="16"/>
        <v>0</v>
      </c>
      <c r="AS12" s="1187"/>
      <c r="AT12" s="1187"/>
      <c r="AU12" s="783">
        <f t="shared" si="17"/>
        <v>0</v>
      </c>
      <c r="AV12" s="783"/>
      <c r="AW12" s="783"/>
      <c r="AX12" s="783">
        <f t="shared" si="18"/>
        <v>0</v>
      </c>
      <c r="AY12" s="784">
        <f t="shared" si="19"/>
        <v>3292</v>
      </c>
      <c r="AZ12" s="784">
        <f t="shared" si="20"/>
        <v>2977</v>
      </c>
      <c r="BA12" s="785">
        <f t="shared" si="21"/>
        <v>6269</v>
      </c>
      <c r="BC12" s="782" t="s">
        <v>265</v>
      </c>
      <c r="BD12" s="783">
        <f t="shared" si="22"/>
        <v>1009</v>
      </c>
      <c r="BE12" s="783">
        <f t="shared" si="22"/>
        <v>930</v>
      </c>
      <c r="BF12" s="783">
        <f t="shared" si="0"/>
        <v>1939</v>
      </c>
      <c r="BG12" s="783">
        <f t="shared" si="0"/>
        <v>1775</v>
      </c>
      <c r="BH12" s="783">
        <f t="shared" si="0"/>
        <v>1728</v>
      </c>
      <c r="BI12" s="783">
        <f t="shared" si="0"/>
        <v>3503</v>
      </c>
      <c r="BJ12" s="783">
        <f t="shared" si="0"/>
        <v>1055</v>
      </c>
      <c r="BK12" s="783">
        <f t="shared" si="0"/>
        <v>873</v>
      </c>
      <c r="BL12" s="783">
        <f t="shared" si="0"/>
        <v>1928</v>
      </c>
      <c r="BM12" s="783">
        <f t="shared" si="0"/>
        <v>93</v>
      </c>
      <c r="BN12" s="783">
        <f t="shared" si="0"/>
        <v>84</v>
      </c>
      <c r="BO12" s="783">
        <f t="shared" si="0"/>
        <v>177</v>
      </c>
      <c r="BP12" s="783">
        <f t="shared" si="0"/>
        <v>22</v>
      </c>
      <c r="BQ12" s="783">
        <f t="shared" si="0"/>
        <v>21</v>
      </c>
      <c r="BR12" s="783">
        <f t="shared" si="0"/>
        <v>43</v>
      </c>
      <c r="BS12" s="783">
        <f t="shared" si="0"/>
        <v>1</v>
      </c>
      <c r="BT12" s="783">
        <f t="shared" si="0"/>
        <v>1</v>
      </c>
      <c r="BU12" s="783">
        <f t="shared" si="0"/>
        <v>2</v>
      </c>
      <c r="BV12" s="783">
        <f t="shared" si="1"/>
        <v>0</v>
      </c>
      <c r="BW12" s="783">
        <f t="shared" si="1"/>
        <v>0</v>
      </c>
      <c r="BX12" s="783">
        <f t="shared" si="1"/>
        <v>0</v>
      </c>
      <c r="BY12" s="783">
        <f t="shared" si="1"/>
        <v>3955</v>
      </c>
      <c r="BZ12" s="783">
        <f t="shared" si="1"/>
        <v>3637</v>
      </c>
      <c r="CA12" s="783">
        <f t="shared" si="1"/>
        <v>7592</v>
      </c>
    </row>
    <row r="13" spans="3:79" s="777" customFormat="1" ht="15.75">
      <c r="C13" s="782" t="s">
        <v>266</v>
      </c>
      <c r="D13" s="1187">
        <v>39</v>
      </c>
      <c r="E13" s="1187">
        <v>25</v>
      </c>
      <c r="F13" s="783">
        <f t="shared" si="2"/>
        <v>64</v>
      </c>
      <c r="G13" s="1187">
        <v>81</v>
      </c>
      <c r="H13" s="1187">
        <v>68</v>
      </c>
      <c r="I13" s="783">
        <f t="shared" si="3"/>
        <v>149</v>
      </c>
      <c r="J13" s="1187">
        <v>45</v>
      </c>
      <c r="K13" s="1187">
        <v>47</v>
      </c>
      <c r="L13" s="783">
        <f t="shared" si="4"/>
        <v>92</v>
      </c>
      <c r="M13" s="1187">
        <v>36</v>
      </c>
      <c r="N13" s="1187">
        <v>26</v>
      </c>
      <c r="O13" s="783">
        <f t="shared" si="5"/>
        <v>62</v>
      </c>
      <c r="P13" s="1187">
        <v>13</v>
      </c>
      <c r="Q13" s="1187">
        <v>8</v>
      </c>
      <c r="R13" s="783">
        <f t="shared" si="6"/>
        <v>21</v>
      </c>
      <c r="S13" s="1187">
        <v>6</v>
      </c>
      <c r="T13" s="1187">
        <v>3</v>
      </c>
      <c r="U13" s="783">
        <f t="shared" si="7"/>
        <v>9</v>
      </c>
      <c r="V13" s="1187"/>
      <c r="W13" s="1187"/>
      <c r="X13" s="783">
        <f t="shared" si="8"/>
        <v>0</v>
      </c>
      <c r="Y13" s="784">
        <f t="shared" si="9"/>
        <v>220</v>
      </c>
      <c r="Z13" s="784">
        <f t="shared" si="10"/>
        <v>177</v>
      </c>
      <c r="AA13" s="785">
        <f t="shared" si="11"/>
        <v>397</v>
      </c>
      <c r="AB13" s="776"/>
      <c r="AC13" s="782" t="s">
        <v>266</v>
      </c>
      <c r="AD13" s="1187">
        <v>461</v>
      </c>
      <c r="AE13" s="1187">
        <v>401</v>
      </c>
      <c r="AF13" s="783">
        <f t="shared" si="12"/>
        <v>862</v>
      </c>
      <c r="AG13" s="1187">
        <v>250</v>
      </c>
      <c r="AH13" s="1187">
        <v>226</v>
      </c>
      <c r="AI13" s="783">
        <f t="shared" si="13"/>
        <v>476</v>
      </c>
      <c r="AJ13" s="1187">
        <v>215</v>
      </c>
      <c r="AK13" s="1187">
        <v>196</v>
      </c>
      <c r="AL13" s="783">
        <f t="shared" si="14"/>
        <v>411</v>
      </c>
      <c r="AM13" s="1187">
        <v>1</v>
      </c>
      <c r="AN13" s="1187"/>
      <c r="AO13" s="783">
        <f t="shared" si="15"/>
        <v>1</v>
      </c>
      <c r="AP13" s="1187"/>
      <c r="AQ13" s="1187"/>
      <c r="AR13" s="783">
        <f t="shared" si="16"/>
        <v>0</v>
      </c>
      <c r="AS13" s="1187"/>
      <c r="AT13" s="1187"/>
      <c r="AU13" s="783">
        <f t="shared" si="17"/>
        <v>0</v>
      </c>
      <c r="AV13" s="783"/>
      <c r="AW13" s="783"/>
      <c r="AX13" s="783">
        <f t="shared" si="18"/>
        <v>0</v>
      </c>
      <c r="AY13" s="784">
        <f t="shared" si="19"/>
        <v>927</v>
      </c>
      <c r="AZ13" s="784">
        <f t="shared" si="20"/>
        <v>823</v>
      </c>
      <c r="BA13" s="785">
        <f t="shared" si="21"/>
        <v>1750</v>
      </c>
      <c r="BC13" s="782" t="s">
        <v>266</v>
      </c>
      <c r="BD13" s="783">
        <f t="shared" si="22"/>
        <v>500</v>
      </c>
      <c r="BE13" s="783">
        <f t="shared" si="22"/>
        <v>426</v>
      </c>
      <c r="BF13" s="783">
        <f t="shared" si="0"/>
        <v>926</v>
      </c>
      <c r="BG13" s="783">
        <f t="shared" si="0"/>
        <v>331</v>
      </c>
      <c r="BH13" s="783">
        <f t="shared" si="0"/>
        <v>294</v>
      </c>
      <c r="BI13" s="783">
        <f t="shared" si="0"/>
        <v>625</v>
      </c>
      <c r="BJ13" s="783">
        <f t="shared" si="0"/>
        <v>260</v>
      </c>
      <c r="BK13" s="783">
        <f t="shared" si="0"/>
        <v>243</v>
      </c>
      <c r="BL13" s="783">
        <f t="shared" si="0"/>
        <v>503</v>
      </c>
      <c r="BM13" s="783">
        <f t="shared" si="0"/>
        <v>37</v>
      </c>
      <c r="BN13" s="783">
        <f t="shared" si="0"/>
        <v>26</v>
      </c>
      <c r="BO13" s="783">
        <f t="shared" si="0"/>
        <v>63</v>
      </c>
      <c r="BP13" s="783">
        <f t="shared" si="0"/>
        <v>13</v>
      </c>
      <c r="BQ13" s="783">
        <f t="shared" si="0"/>
        <v>8</v>
      </c>
      <c r="BR13" s="783">
        <f t="shared" si="0"/>
        <v>21</v>
      </c>
      <c r="BS13" s="783">
        <f t="shared" si="0"/>
        <v>6</v>
      </c>
      <c r="BT13" s="783">
        <f t="shared" si="0"/>
        <v>3</v>
      </c>
      <c r="BU13" s="783">
        <f t="shared" si="0"/>
        <v>9</v>
      </c>
      <c r="BV13" s="783">
        <f t="shared" si="1"/>
        <v>0</v>
      </c>
      <c r="BW13" s="783">
        <f t="shared" si="1"/>
        <v>0</v>
      </c>
      <c r="BX13" s="783">
        <f t="shared" si="1"/>
        <v>0</v>
      </c>
      <c r="BY13" s="783">
        <f t="shared" si="1"/>
        <v>1147</v>
      </c>
      <c r="BZ13" s="783">
        <f t="shared" si="1"/>
        <v>1000</v>
      </c>
      <c r="CA13" s="783">
        <f t="shared" si="1"/>
        <v>2147</v>
      </c>
    </row>
    <row r="14" spans="3:79" s="777" customFormat="1" ht="15.75">
      <c r="C14" s="782" t="s">
        <v>267</v>
      </c>
      <c r="D14" s="1187">
        <v>1</v>
      </c>
      <c r="E14" s="1187">
        <v>2</v>
      </c>
      <c r="F14" s="783">
        <f t="shared" si="2"/>
        <v>3</v>
      </c>
      <c r="G14" s="1187">
        <v>2</v>
      </c>
      <c r="H14" s="1187">
        <v>1</v>
      </c>
      <c r="I14" s="783">
        <f t="shared" si="3"/>
        <v>3</v>
      </c>
      <c r="J14" s="1187">
        <v>2</v>
      </c>
      <c r="K14" s="1187">
        <v>2</v>
      </c>
      <c r="L14" s="783">
        <f t="shared" si="4"/>
        <v>4</v>
      </c>
      <c r="M14" s="1187">
        <v>3</v>
      </c>
      <c r="N14" s="1187">
        <v>2</v>
      </c>
      <c r="O14" s="783">
        <f t="shared" si="5"/>
        <v>5</v>
      </c>
      <c r="P14" s="1187">
        <v>1</v>
      </c>
      <c r="Q14" s="1187">
        <v>3</v>
      </c>
      <c r="R14" s="783">
        <f t="shared" si="6"/>
        <v>4</v>
      </c>
      <c r="S14" s="1187">
        <v>0</v>
      </c>
      <c r="T14" s="1187">
        <v>0</v>
      </c>
      <c r="U14" s="783">
        <f t="shared" si="7"/>
        <v>0</v>
      </c>
      <c r="V14" s="1187"/>
      <c r="W14" s="1187"/>
      <c r="X14" s="783">
        <f t="shared" si="8"/>
        <v>0</v>
      </c>
      <c r="Y14" s="784">
        <f t="shared" si="9"/>
        <v>9</v>
      </c>
      <c r="Z14" s="784">
        <f t="shared" si="10"/>
        <v>10</v>
      </c>
      <c r="AA14" s="785">
        <f t="shared" si="11"/>
        <v>19</v>
      </c>
      <c r="AB14" s="776"/>
      <c r="AC14" s="782" t="s">
        <v>267</v>
      </c>
      <c r="AD14" s="1187">
        <v>12</v>
      </c>
      <c r="AE14" s="1187">
        <v>33</v>
      </c>
      <c r="AF14" s="783">
        <f t="shared" si="12"/>
        <v>45</v>
      </c>
      <c r="AG14" s="1187">
        <v>7</v>
      </c>
      <c r="AH14" s="1187">
        <v>6</v>
      </c>
      <c r="AI14" s="783">
        <f t="shared" si="13"/>
        <v>13</v>
      </c>
      <c r="AJ14" s="1187">
        <v>36</v>
      </c>
      <c r="AK14" s="1187">
        <v>16</v>
      </c>
      <c r="AL14" s="783">
        <f t="shared" si="14"/>
        <v>52</v>
      </c>
      <c r="AM14" s="1187"/>
      <c r="AN14" s="1187"/>
      <c r="AO14" s="783">
        <f t="shared" si="15"/>
        <v>0</v>
      </c>
      <c r="AP14" s="1187"/>
      <c r="AQ14" s="1187"/>
      <c r="AR14" s="783">
        <f t="shared" si="16"/>
        <v>0</v>
      </c>
      <c r="AS14" s="1187"/>
      <c r="AT14" s="1187"/>
      <c r="AU14" s="783">
        <f t="shared" si="17"/>
        <v>0</v>
      </c>
      <c r="AV14" s="783"/>
      <c r="AW14" s="783"/>
      <c r="AX14" s="783">
        <f t="shared" si="18"/>
        <v>0</v>
      </c>
      <c r="AY14" s="784">
        <f t="shared" si="19"/>
        <v>55</v>
      </c>
      <c r="AZ14" s="784">
        <f t="shared" si="20"/>
        <v>55</v>
      </c>
      <c r="BA14" s="785">
        <f t="shared" si="21"/>
        <v>110</v>
      </c>
      <c r="BC14" s="782" t="s">
        <v>267</v>
      </c>
      <c r="BD14" s="783">
        <f t="shared" si="22"/>
        <v>13</v>
      </c>
      <c r="BE14" s="783">
        <f t="shared" si="22"/>
        <v>35</v>
      </c>
      <c r="BF14" s="783">
        <f t="shared" si="0"/>
        <v>48</v>
      </c>
      <c r="BG14" s="783">
        <f t="shared" si="0"/>
        <v>9</v>
      </c>
      <c r="BH14" s="783">
        <f t="shared" si="0"/>
        <v>7</v>
      </c>
      <c r="BI14" s="783">
        <f t="shared" si="0"/>
        <v>16</v>
      </c>
      <c r="BJ14" s="783">
        <f t="shared" si="0"/>
        <v>38</v>
      </c>
      <c r="BK14" s="783">
        <f t="shared" si="0"/>
        <v>18</v>
      </c>
      <c r="BL14" s="783">
        <f t="shared" si="0"/>
        <v>56</v>
      </c>
      <c r="BM14" s="783">
        <f t="shared" si="0"/>
        <v>3</v>
      </c>
      <c r="BN14" s="783">
        <f t="shared" si="0"/>
        <v>2</v>
      </c>
      <c r="BO14" s="783">
        <f t="shared" si="0"/>
        <v>5</v>
      </c>
      <c r="BP14" s="783">
        <f t="shared" si="0"/>
        <v>1</v>
      </c>
      <c r="BQ14" s="783">
        <f t="shared" si="0"/>
        <v>3</v>
      </c>
      <c r="BR14" s="783">
        <f t="shared" si="0"/>
        <v>4</v>
      </c>
      <c r="BS14" s="783">
        <f t="shared" si="0"/>
        <v>0</v>
      </c>
      <c r="BT14" s="783">
        <f t="shared" si="0"/>
        <v>0</v>
      </c>
      <c r="BU14" s="783">
        <f t="shared" si="0"/>
        <v>0</v>
      </c>
      <c r="BV14" s="783">
        <f t="shared" si="1"/>
        <v>0</v>
      </c>
      <c r="BW14" s="783">
        <f t="shared" si="1"/>
        <v>0</v>
      </c>
      <c r="BX14" s="783">
        <f t="shared" si="1"/>
        <v>0</v>
      </c>
      <c r="BY14" s="783">
        <f t="shared" si="1"/>
        <v>64</v>
      </c>
      <c r="BZ14" s="783">
        <f t="shared" si="1"/>
        <v>65</v>
      </c>
      <c r="CA14" s="783">
        <f t="shared" si="1"/>
        <v>129</v>
      </c>
    </row>
    <row r="15" spans="3:79" s="777" customFormat="1" ht="15.75">
      <c r="C15" s="782" t="s">
        <v>186</v>
      </c>
      <c r="D15" s="783">
        <v>0</v>
      </c>
      <c r="E15" s="783">
        <v>0</v>
      </c>
      <c r="F15" s="783">
        <f t="shared" si="2"/>
        <v>0</v>
      </c>
      <c r="G15" s="783">
        <v>0</v>
      </c>
      <c r="H15" s="783">
        <v>0</v>
      </c>
      <c r="I15" s="783">
        <f t="shared" si="3"/>
        <v>0</v>
      </c>
      <c r="J15" s="783">
        <v>0</v>
      </c>
      <c r="K15" s="783">
        <v>0</v>
      </c>
      <c r="L15" s="783">
        <f t="shared" si="4"/>
        <v>0</v>
      </c>
      <c r="M15" s="783">
        <v>0</v>
      </c>
      <c r="N15" s="783">
        <v>0</v>
      </c>
      <c r="O15" s="783">
        <f t="shared" si="5"/>
        <v>0</v>
      </c>
      <c r="P15" s="783">
        <v>0</v>
      </c>
      <c r="Q15" s="783">
        <v>0</v>
      </c>
      <c r="R15" s="783">
        <f t="shared" si="6"/>
        <v>0</v>
      </c>
      <c r="S15" s="783">
        <v>0</v>
      </c>
      <c r="T15" s="783">
        <v>1</v>
      </c>
      <c r="U15" s="783">
        <f t="shared" si="7"/>
        <v>1</v>
      </c>
      <c r="V15" s="783"/>
      <c r="W15" s="783"/>
      <c r="X15" s="783">
        <f t="shared" si="8"/>
        <v>0</v>
      </c>
      <c r="Y15" s="784">
        <f t="shared" si="9"/>
        <v>0</v>
      </c>
      <c r="Z15" s="784">
        <f t="shared" si="10"/>
        <v>1</v>
      </c>
      <c r="AA15" s="785">
        <f t="shared" si="11"/>
        <v>1</v>
      </c>
      <c r="AB15" s="776"/>
      <c r="AC15" s="782" t="s">
        <v>186</v>
      </c>
      <c r="AD15" s="783"/>
      <c r="AE15" s="783"/>
      <c r="AF15" s="783">
        <f t="shared" si="12"/>
        <v>0</v>
      </c>
      <c r="AG15" s="783"/>
      <c r="AH15" s="783"/>
      <c r="AI15" s="783">
        <f t="shared" si="13"/>
        <v>0</v>
      </c>
      <c r="AJ15" s="783"/>
      <c r="AK15" s="783"/>
      <c r="AL15" s="783">
        <f t="shared" si="14"/>
        <v>0</v>
      </c>
      <c r="AM15" s="783"/>
      <c r="AN15" s="783"/>
      <c r="AO15" s="783">
        <f t="shared" si="15"/>
        <v>0</v>
      </c>
      <c r="AP15" s="783"/>
      <c r="AQ15" s="783"/>
      <c r="AR15" s="783">
        <f t="shared" si="16"/>
        <v>0</v>
      </c>
      <c r="AS15" s="783"/>
      <c r="AT15" s="783"/>
      <c r="AU15" s="783">
        <f t="shared" si="17"/>
        <v>0</v>
      </c>
      <c r="AV15" s="783"/>
      <c r="AW15" s="783"/>
      <c r="AX15" s="783">
        <f t="shared" si="18"/>
        <v>0</v>
      </c>
      <c r="AY15" s="784">
        <f t="shared" si="19"/>
        <v>0</v>
      </c>
      <c r="AZ15" s="784">
        <f t="shared" si="20"/>
        <v>0</v>
      </c>
      <c r="BA15" s="785">
        <f t="shared" si="21"/>
        <v>0</v>
      </c>
      <c r="BC15" s="782" t="s">
        <v>186</v>
      </c>
      <c r="BD15" s="783">
        <f t="shared" si="22"/>
        <v>0</v>
      </c>
      <c r="BE15" s="783">
        <f t="shared" si="22"/>
        <v>0</v>
      </c>
      <c r="BF15" s="783">
        <f t="shared" si="0"/>
        <v>0</v>
      </c>
      <c r="BG15" s="783">
        <f t="shared" si="0"/>
        <v>0</v>
      </c>
      <c r="BH15" s="783">
        <f t="shared" si="0"/>
        <v>0</v>
      </c>
      <c r="BI15" s="783">
        <f t="shared" si="0"/>
        <v>0</v>
      </c>
      <c r="BJ15" s="783">
        <f t="shared" si="0"/>
        <v>0</v>
      </c>
      <c r="BK15" s="783">
        <f t="shared" si="0"/>
        <v>0</v>
      </c>
      <c r="BL15" s="783">
        <f t="shared" si="0"/>
        <v>0</v>
      </c>
      <c r="BM15" s="783">
        <f t="shared" si="0"/>
        <v>0</v>
      </c>
      <c r="BN15" s="783">
        <f t="shared" si="0"/>
        <v>0</v>
      </c>
      <c r="BO15" s="783">
        <f t="shared" si="0"/>
        <v>0</v>
      </c>
      <c r="BP15" s="783">
        <f t="shared" si="0"/>
        <v>0</v>
      </c>
      <c r="BQ15" s="783">
        <f t="shared" si="0"/>
        <v>0</v>
      </c>
      <c r="BR15" s="783">
        <f t="shared" si="0"/>
        <v>0</v>
      </c>
      <c r="BS15" s="783">
        <f t="shared" si="0"/>
        <v>0</v>
      </c>
      <c r="BT15" s="783">
        <f t="shared" si="0"/>
        <v>1</v>
      </c>
      <c r="BU15" s="783">
        <f t="shared" si="0"/>
        <v>1</v>
      </c>
      <c r="BV15" s="783">
        <f t="shared" si="1"/>
        <v>0</v>
      </c>
      <c r="BW15" s="783">
        <f t="shared" si="1"/>
        <v>0</v>
      </c>
      <c r="BX15" s="783">
        <f t="shared" si="1"/>
        <v>0</v>
      </c>
      <c r="BY15" s="783">
        <f t="shared" si="1"/>
        <v>0</v>
      </c>
      <c r="BZ15" s="783">
        <f t="shared" si="1"/>
        <v>1</v>
      </c>
      <c r="CA15" s="783">
        <f t="shared" si="1"/>
        <v>1</v>
      </c>
    </row>
    <row r="16" spans="3:79" s="777" customFormat="1" ht="15.75">
      <c r="C16" s="782" t="s">
        <v>6</v>
      </c>
      <c r="D16" s="783">
        <f>SUM(D8:D15)</f>
        <v>2276</v>
      </c>
      <c r="E16" s="783">
        <f t="shared" ref="E16:AA16" si="23">SUM(E8:E15)</f>
        <v>2219</v>
      </c>
      <c r="F16" s="783">
        <f>SUM(F8:F15)</f>
        <v>4495</v>
      </c>
      <c r="G16" s="783">
        <f t="shared" si="23"/>
        <v>1511</v>
      </c>
      <c r="H16" s="783">
        <f t="shared" si="23"/>
        <v>1430</v>
      </c>
      <c r="I16" s="783">
        <f t="shared" si="23"/>
        <v>2941</v>
      </c>
      <c r="J16" s="783">
        <f t="shared" si="23"/>
        <v>710</v>
      </c>
      <c r="K16" s="783">
        <f t="shared" si="23"/>
        <v>633</v>
      </c>
      <c r="L16" s="783">
        <f t="shared" si="23"/>
        <v>1343</v>
      </c>
      <c r="M16" s="783">
        <f t="shared" si="23"/>
        <v>167</v>
      </c>
      <c r="N16" s="783">
        <f t="shared" si="23"/>
        <v>146</v>
      </c>
      <c r="O16" s="783">
        <f t="shared" si="23"/>
        <v>313</v>
      </c>
      <c r="P16" s="783">
        <f t="shared" si="23"/>
        <v>43</v>
      </c>
      <c r="Q16" s="783">
        <f t="shared" si="23"/>
        <v>38</v>
      </c>
      <c r="R16" s="783">
        <f t="shared" si="23"/>
        <v>81</v>
      </c>
      <c r="S16" s="783">
        <f t="shared" si="23"/>
        <v>7</v>
      </c>
      <c r="T16" s="783">
        <f t="shared" si="23"/>
        <v>6</v>
      </c>
      <c r="U16" s="783">
        <f t="shared" si="23"/>
        <v>13</v>
      </c>
      <c r="V16" s="783">
        <f t="shared" si="23"/>
        <v>0</v>
      </c>
      <c r="W16" s="783">
        <f t="shared" si="23"/>
        <v>1</v>
      </c>
      <c r="X16" s="783">
        <f t="shared" si="23"/>
        <v>1</v>
      </c>
      <c r="Y16" s="783">
        <f t="shared" si="23"/>
        <v>4714</v>
      </c>
      <c r="Z16" s="783">
        <f t="shared" si="23"/>
        <v>4473</v>
      </c>
      <c r="AA16" s="783">
        <f t="shared" si="23"/>
        <v>9187</v>
      </c>
      <c r="AB16" s="776"/>
      <c r="AC16" s="782" t="s">
        <v>6</v>
      </c>
      <c r="AD16" s="783">
        <f>SUM(AD8:AD15)</f>
        <v>7474</v>
      </c>
      <c r="AE16" s="783">
        <f t="shared" ref="AE16" si="24">SUM(AE8:AE15)</f>
        <v>6916</v>
      </c>
      <c r="AF16" s="783">
        <f>SUM(AF8:AF15)</f>
        <v>14390</v>
      </c>
      <c r="AG16" s="783">
        <f t="shared" ref="AG16:AW16" si="25">SUM(AG8:AG15)</f>
        <v>4956</v>
      </c>
      <c r="AH16" s="783">
        <f t="shared" si="25"/>
        <v>4698</v>
      </c>
      <c r="AI16" s="783">
        <f t="shared" si="25"/>
        <v>9654</v>
      </c>
      <c r="AJ16" s="783">
        <f t="shared" si="25"/>
        <v>2075</v>
      </c>
      <c r="AK16" s="783">
        <f t="shared" si="25"/>
        <v>1696</v>
      </c>
      <c r="AL16" s="783">
        <f t="shared" si="25"/>
        <v>3771</v>
      </c>
      <c r="AM16" s="783">
        <f t="shared" si="25"/>
        <v>7</v>
      </c>
      <c r="AN16" s="783">
        <f t="shared" si="25"/>
        <v>3</v>
      </c>
      <c r="AO16" s="783">
        <f t="shared" si="25"/>
        <v>10</v>
      </c>
      <c r="AP16" s="783">
        <f t="shared" si="25"/>
        <v>0</v>
      </c>
      <c r="AQ16" s="783">
        <f t="shared" si="25"/>
        <v>0</v>
      </c>
      <c r="AR16" s="783">
        <f t="shared" si="25"/>
        <v>0</v>
      </c>
      <c r="AS16" s="783">
        <f t="shared" si="25"/>
        <v>0</v>
      </c>
      <c r="AT16" s="783">
        <f t="shared" si="25"/>
        <v>0</v>
      </c>
      <c r="AU16" s="783">
        <f t="shared" si="25"/>
        <v>0</v>
      </c>
      <c r="AV16" s="783">
        <f t="shared" si="25"/>
        <v>0</v>
      </c>
      <c r="AW16" s="783">
        <f t="shared" si="25"/>
        <v>0</v>
      </c>
      <c r="AX16" s="783">
        <f t="shared" ref="AX16:BA16" si="26">SUM(AX8:AX15)</f>
        <v>0</v>
      </c>
      <c r="AY16" s="783">
        <f t="shared" si="26"/>
        <v>14512</v>
      </c>
      <c r="AZ16" s="783">
        <f t="shared" si="26"/>
        <v>13313</v>
      </c>
      <c r="BA16" s="783">
        <f t="shared" si="26"/>
        <v>27825</v>
      </c>
      <c r="BC16" s="782" t="s">
        <v>6</v>
      </c>
      <c r="BD16" s="783">
        <f t="shared" si="22"/>
        <v>9750</v>
      </c>
      <c r="BE16" s="783">
        <f t="shared" si="22"/>
        <v>9135</v>
      </c>
      <c r="BF16" s="783">
        <f t="shared" si="0"/>
        <v>18885</v>
      </c>
      <c r="BG16" s="783">
        <f t="shared" si="0"/>
        <v>6467</v>
      </c>
      <c r="BH16" s="783">
        <f t="shared" si="0"/>
        <v>6128</v>
      </c>
      <c r="BI16" s="783">
        <f t="shared" si="0"/>
        <v>12595</v>
      </c>
      <c r="BJ16" s="783">
        <f t="shared" si="0"/>
        <v>2785</v>
      </c>
      <c r="BK16" s="783">
        <f t="shared" si="0"/>
        <v>2329</v>
      </c>
      <c r="BL16" s="783">
        <f t="shared" si="0"/>
        <v>5114</v>
      </c>
      <c r="BM16" s="783">
        <f t="shared" si="0"/>
        <v>174</v>
      </c>
      <c r="BN16" s="783">
        <f t="shared" si="0"/>
        <v>149</v>
      </c>
      <c r="BO16" s="783">
        <f t="shared" si="0"/>
        <v>323</v>
      </c>
      <c r="BP16" s="783">
        <f t="shared" si="0"/>
        <v>43</v>
      </c>
      <c r="BQ16" s="783">
        <f t="shared" si="0"/>
        <v>38</v>
      </c>
      <c r="BR16" s="783">
        <f t="shared" si="0"/>
        <v>81</v>
      </c>
      <c r="BS16" s="783">
        <f t="shared" si="0"/>
        <v>7</v>
      </c>
      <c r="BT16" s="783">
        <f t="shared" si="0"/>
        <v>6</v>
      </c>
      <c r="BU16" s="783">
        <f t="shared" si="0"/>
        <v>13</v>
      </c>
      <c r="BV16" s="783">
        <f t="shared" si="1"/>
        <v>0</v>
      </c>
      <c r="BW16" s="783">
        <f t="shared" si="1"/>
        <v>1</v>
      </c>
      <c r="BX16" s="783">
        <f t="shared" si="1"/>
        <v>1</v>
      </c>
      <c r="BY16" s="783">
        <f t="shared" si="1"/>
        <v>19226</v>
      </c>
      <c r="BZ16" s="783">
        <f t="shared" si="1"/>
        <v>17786</v>
      </c>
      <c r="CA16" s="783">
        <f t="shared" si="1"/>
        <v>37012</v>
      </c>
    </row>
    <row r="17" spans="3:79" s="777" customFormat="1" ht="16.5" thickBot="1">
      <c r="C17" s="786" t="s">
        <v>187</v>
      </c>
      <c r="D17" s="787">
        <f>D16/$Y$16*100</f>
        <v>48.28171404327535</v>
      </c>
      <c r="E17" s="787">
        <f>E16/$Z$16*100</f>
        <v>49.608763693270738</v>
      </c>
      <c r="F17" s="787">
        <f>F16/$AA$16*100</f>
        <v>48.927832807227603</v>
      </c>
      <c r="G17" s="787">
        <f>G16/$Y$16*100</f>
        <v>32.053457785320319</v>
      </c>
      <c r="H17" s="787">
        <f>H16/$Z$16*100</f>
        <v>31.969595349877039</v>
      </c>
      <c r="I17" s="787">
        <f>I16/$AA$16*100</f>
        <v>32.01262653749864</v>
      </c>
      <c r="J17" s="787">
        <f>J16/$Y$16*100</f>
        <v>15.061518879932118</v>
      </c>
      <c r="K17" s="787">
        <f>K16/$Z$16*100</f>
        <v>14.151576123407109</v>
      </c>
      <c r="L17" s="787">
        <f>L16/$AA$16*100</f>
        <v>14.61848263851094</v>
      </c>
      <c r="M17" s="787">
        <f>M16/$Y$16*100</f>
        <v>3.5426389478150186</v>
      </c>
      <c r="N17" s="787">
        <f>N16/$Z$16*100</f>
        <v>3.2640286161412924</v>
      </c>
      <c r="O17" s="787">
        <f>O16/$AA$16*100</f>
        <v>3.4069881354087297</v>
      </c>
      <c r="P17" s="787">
        <f>P16/$Y$16*100</f>
        <v>0.91217649554518454</v>
      </c>
      <c r="Q17" s="787">
        <f>Q16/$Z$16*100</f>
        <v>0.84954169461211715</v>
      </c>
      <c r="R17" s="787">
        <f>R16/$AA$16*100</f>
        <v>0.88168063568085342</v>
      </c>
      <c r="S17" s="787">
        <f>S16/$Y$16*100</f>
        <v>0.1484938481120068</v>
      </c>
      <c r="T17" s="787">
        <f>T16/$Z$16*100</f>
        <v>0.1341381623071764</v>
      </c>
      <c r="U17" s="787">
        <f>U16/$AA$16*100</f>
        <v>0.14150429955371721</v>
      </c>
      <c r="V17" s="787">
        <f>V16/$Y$16*100</f>
        <v>0</v>
      </c>
      <c r="W17" s="787">
        <f>W16/$Z$16*100</f>
        <v>2.23563603845294E-2</v>
      </c>
      <c r="X17" s="787">
        <f>X16/$AA$16*100</f>
        <v>1.0884946119516709E-2</v>
      </c>
      <c r="Y17" s="787">
        <f>Y16/$Y$16*100</f>
        <v>100</v>
      </c>
      <c r="Z17" s="787">
        <f>Z16/$Z$16*100</f>
        <v>100</v>
      </c>
      <c r="AA17" s="787">
        <f>AA16/$AA$16*100</f>
        <v>100</v>
      </c>
      <c r="AB17" s="788"/>
      <c r="AC17" s="786" t="s">
        <v>187</v>
      </c>
      <c r="AD17" s="787"/>
      <c r="AE17" s="787"/>
      <c r="AF17" s="787"/>
      <c r="AG17" s="787"/>
      <c r="AH17" s="787"/>
      <c r="AI17" s="787"/>
      <c r="AJ17" s="787"/>
      <c r="AK17" s="787"/>
      <c r="AL17" s="787"/>
      <c r="AM17" s="787"/>
      <c r="AN17" s="787"/>
      <c r="AO17" s="787"/>
      <c r="AP17" s="787"/>
      <c r="AQ17" s="787"/>
      <c r="AR17" s="787"/>
      <c r="AS17" s="787"/>
      <c r="AT17" s="787"/>
      <c r="AU17" s="787"/>
      <c r="AV17" s="787"/>
      <c r="AW17" s="787"/>
      <c r="AX17" s="787"/>
      <c r="AY17" s="787"/>
      <c r="AZ17" s="787"/>
      <c r="BA17" s="787"/>
      <c r="BC17" s="786" t="s">
        <v>187</v>
      </c>
      <c r="BD17" s="787">
        <f>BD16/$BY$16*100</f>
        <v>50.712576719026316</v>
      </c>
      <c r="BE17" s="787">
        <f>BE16/$BZ$16*100</f>
        <v>51.36062071292028</v>
      </c>
      <c r="BF17" s="787">
        <f>BF16/$CA$16*100</f>
        <v>51.023992218739863</v>
      </c>
      <c r="BG17" s="787">
        <f>BG16/$BY$16*100</f>
        <v>33.636741911994172</v>
      </c>
      <c r="BH17" s="787">
        <f>BH16/$BZ$16*100</f>
        <v>34.454064994939841</v>
      </c>
      <c r="BI17" s="787">
        <f>BI16/$CA$16*100</f>
        <v>34.029503944666594</v>
      </c>
      <c r="BJ17" s="787">
        <f>BJ16/$BY$16*100</f>
        <v>14.485592426921876</v>
      </c>
      <c r="BK17" s="787">
        <f>BK16/$BZ$16*100</f>
        <v>13.094568761947601</v>
      </c>
      <c r="BL17" s="787">
        <f>BL16/$CA$16*100</f>
        <v>13.817140386901544</v>
      </c>
      <c r="BM17" s="787">
        <f>BM16/$BY$16*100</f>
        <v>0.90502444606262356</v>
      </c>
      <c r="BN17" s="787">
        <f>BN16/$BZ$16*100</f>
        <v>0.83773754638479703</v>
      </c>
      <c r="BO17" s="787">
        <f>BO16/$CA$16*100</f>
        <v>0.87268993839835718</v>
      </c>
      <c r="BP17" s="787">
        <f>BP16/$BY$16*100</f>
        <v>0.22365546655570581</v>
      </c>
      <c r="BQ17" s="787">
        <f>BQ16/$BZ$16*100</f>
        <v>0.21365118632632407</v>
      </c>
      <c r="BR17" s="787">
        <f>BR16/$CA$16*100</f>
        <v>0.21884794120825679</v>
      </c>
      <c r="BS17" s="787">
        <f>BS16/$BY$16*100</f>
        <v>3.6409029439300945E-2</v>
      </c>
      <c r="BT17" s="787">
        <f>BT16/$BZ$16*100</f>
        <v>3.3734397840998541E-2</v>
      </c>
      <c r="BU17" s="787">
        <f>BU16/$CA$16*100</f>
        <v>3.5123743650707875E-2</v>
      </c>
      <c r="BV17" s="787">
        <f>BV16/$BY$16*100</f>
        <v>0</v>
      </c>
      <c r="BW17" s="787">
        <f>BW16/$BZ$16*100</f>
        <v>5.6223996401664226E-3</v>
      </c>
      <c r="BX17" s="787">
        <f>BX16/$CA$16*100</f>
        <v>2.7018264346698366E-3</v>
      </c>
      <c r="BY17" s="787">
        <f>BY16/$BY$16*100</f>
        <v>100</v>
      </c>
      <c r="BZ17" s="787">
        <f>BZ16/$BZ$16*100</f>
        <v>100</v>
      </c>
      <c r="CA17" s="787">
        <f>CA16/$CA$16*100</f>
        <v>100</v>
      </c>
    </row>
    <row r="18" spans="3:79">
      <c r="AL18" s="820"/>
      <c r="BL18" s="820"/>
    </row>
    <row r="19" spans="3:79" s="777" customFormat="1" ht="15.75">
      <c r="C19" s="774" t="s">
        <v>492</v>
      </c>
      <c r="D19" s="774"/>
      <c r="E19" s="774"/>
      <c r="F19" s="774"/>
      <c r="G19" s="774"/>
      <c r="H19" s="774"/>
      <c r="I19" s="774"/>
      <c r="J19" s="775" t="s">
        <v>20</v>
      </c>
      <c r="K19" s="775"/>
      <c r="L19" s="775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776"/>
      <c r="AC19" s="774" t="s">
        <v>492</v>
      </c>
      <c r="AD19" s="774"/>
      <c r="AE19" s="774"/>
      <c r="AF19" s="774"/>
      <c r="AG19" s="774"/>
      <c r="AH19" s="774"/>
      <c r="AI19" s="774"/>
      <c r="AJ19" s="818" t="s">
        <v>20</v>
      </c>
      <c r="AK19" s="818"/>
      <c r="AL19" s="818"/>
      <c r="AM19" s="774"/>
      <c r="AN19" s="774"/>
      <c r="AO19" s="774"/>
      <c r="AP19" s="774"/>
      <c r="AQ19" s="774"/>
      <c r="AR19" s="774"/>
      <c r="AS19" s="774"/>
      <c r="AT19" s="774"/>
      <c r="AU19" s="774"/>
      <c r="AV19" s="774"/>
      <c r="AW19" s="774"/>
      <c r="AX19" s="774"/>
      <c r="AY19" s="774"/>
      <c r="AZ19" s="774"/>
      <c r="BA19" s="774"/>
      <c r="BC19" s="774" t="s">
        <v>492</v>
      </c>
      <c r="BD19" s="774"/>
      <c r="BE19" s="774"/>
      <c r="BF19" s="774"/>
      <c r="BG19" s="774"/>
      <c r="BH19" s="774"/>
      <c r="BI19" s="774"/>
      <c r="BJ19" s="818" t="s">
        <v>20</v>
      </c>
      <c r="BK19" s="818"/>
      <c r="BL19" s="818"/>
      <c r="BM19" s="774"/>
      <c r="BN19" s="774"/>
      <c r="BO19" s="774"/>
      <c r="BP19" s="774"/>
      <c r="BQ19" s="774"/>
      <c r="BR19" s="774"/>
      <c r="BS19" s="774"/>
      <c r="BT19" s="774"/>
      <c r="BU19" s="774"/>
      <c r="BV19" s="774"/>
      <c r="BW19" s="774"/>
      <c r="BX19" s="774"/>
      <c r="BY19" s="774"/>
      <c r="BZ19" s="774"/>
      <c r="CA19" s="774"/>
    </row>
    <row r="20" spans="3:79" s="777" customFormat="1" ht="16.5" thickBot="1">
      <c r="C20" s="1694" t="s">
        <v>868</v>
      </c>
      <c r="D20" s="1694"/>
      <c r="E20" s="1694"/>
      <c r="F20" s="1694"/>
      <c r="G20" s="1694"/>
      <c r="H20" s="1694"/>
      <c r="I20" s="1694"/>
      <c r="J20" s="1694"/>
      <c r="K20" s="1694"/>
      <c r="L20" s="1694"/>
      <c r="M20" s="1694"/>
      <c r="N20" s="1694"/>
      <c r="O20" s="1694"/>
      <c r="P20" s="1694"/>
      <c r="Q20" s="1694"/>
      <c r="R20" s="1694"/>
      <c r="S20" s="1694"/>
      <c r="T20" s="1694"/>
      <c r="U20" s="1694"/>
      <c r="V20" s="1694"/>
      <c r="W20" s="1694"/>
      <c r="X20" s="1694"/>
      <c r="Y20" s="1694"/>
      <c r="Z20" s="1694"/>
      <c r="AA20" s="1694"/>
      <c r="AB20" s="778"/>
      <c r="AC20" s="1694" t="s">
        <v>868</v>
      </c>
      <c r="AD20" s="1694"/>
      <c r="AE20" s="1694"/>
      <c r="AF20" s="1694"/>
      <c r="AG20" s="1694"/>
      <c r="AH20" s="1694"/>
      <c r="AI20" s="1694"/>
      <c r="AJ20" s="1694"/>
      <c r="AK20" s="1694"/>
      <c r="AL20" s="1694"/>
      <c r="AM20" s="1694"/>
      <c r="AN20" s="1694"/>
      <c r="AO20" s="1694"/>
      <c r="AP20" s="1694"/>
      <c r="AQ20" s="1694"/>
      <c r="AR20" s="1694"/>
      <c r="AS20" s="1694"/>
      <c r="AT20" s="1694"/>
      <c r="AU20" s="1694"/>
      <c r="AV20" s="1694"/>
      <c r="AW20" s="1694"/>
      <c r="AX20" s="1694"/>
      <c r="AY20" s="1694"/>
      <c r="AZ20" s="1694"/>
      <c r="BA20" s="1694"/>
      <c r="BC20" s="1694" t="s">
        <v>868</v>
      </c>
      <c r="BD20" s="1694"/>
      <c r="BE20" s="1694"/>
      <c r="BF20" s="1694"/>
      <c r="BG20" s="1694"/>
      <c r="BH20" s="1694"/>
      <c r="BI20" s="1694"/>
      <c r="BJ20" s="1694"/>
      <c r="BK20" s="1694"/>
      <c r="BL20" s="1694"/>
      <c r="BM20" s="1694"/>
      <c r="BN20" s="1694"/>
      <c r="BO20" s="1694"/>
      <c r="BP20" s="1694"/>
      <c r="BQ20" s="1694"/>
      <c r="BR20" s="1694"/>
      <c r="BS20" s="1694"/>
      <c r="BT20" s="1694"/>
      <c r="BU20" s="1694"/>
      <c r="BV20" s="1694"/>
      <c r="BW20" s="1694"/>
      <c r="BX20" s="1694"/>
      <c r="BY20" s="1694"/>
      <c r="BZ20" s="1694"/>
      <c r="CA20" s="1694"/>
    </row>
    <row r="21" spans="3:79" s="777" customFormat="1" ht="15.75" customHeight="1">
      <c r="C21" s="779"/>
      <c r="D21" s="1700" t="s">
        <v>96</v>
      </c>
      <c r="E21" s="1700"/>
      <c r="F21" s="1700"/>
      <c r="G21" s="1700"/>
      <c r="H21" s="1700"/>
      <c r="I21" s="1700"/>
      <c r="J21" s="1700"/>
      <c r="K21" s="1700"/>
      <c r="L21" s="1700"/>
      <c r="M21" s="1700"/>
      <c r="N21" s="1700"/>
      <c r="O21" s="1700"/>
      <c r="P21" s="1700"/>
      <c r="Q21" s="1700"/>
      <c r="R21" s="1700"/>
      <c r="S21" s="1700"/>
      <c r="T21" s="1700"/>
      <c r="U21" s="1700"/>
      <c r="V21" s="1700"/>
      <c r="W21" s="1700"/>
      <c r="X21" s="1700"/>
      <c r="Y21" s="1701"/>
      <c r="Z21" s="1701"/>
      <c r="AA21" s="1702"/>
      <c r="AB21" s="778"/>
      <c r="AC21" s="779"/>
      <c r="AD21" s="1700" t="s">
        <v>0</v>
      </c>
      <c r="AE21" s="1700"/>
      <c r="AF21" s="1700"/>
      <c r="AG21" s="1700"/>
      <c r="AH21" s="1700"/>
      <c r="AI21" s="1700"/>
      <c r="AJ21" s="1700"/>
      <c r="AK21" s="1700"/>
      <c r="AL21" s="1700"/>
      <c r="AM21" s="1700"/>
      <c r="AN21" s="1700"/>
      <c r="AO21" s="1700"/>
      <c r="AP21" s="1700"/>
      <c r="AQ21" s="1700"/>
      <c r="AR21" s="1700"/>
      <c r="AS21" s="1700"/>
      <c r="AT21" s="1700"/>
      <c r="AU21" s="1700"/>
      <c r="AV21" s="1700"/>
      <c r="AW21" s="1700"/>
      <c r="AX21" s="1700"/>
      <c r="AY21" s="1701"/>
      <c r="AZ21" s="1701"/>
      <c r="BA21" s="1702"/>
      <c r="BC21" s="779"/>
      <c r="BD21" s="1701" t="s">
        <v>0</v>
      </c>
      <c r="BE21" s="1705"/>
      <c r="BF21" s="1705"/>
      <c r="BG21" s="1705"/>
      <c r="BH21" s="1705"/>
      <c r="BI21" s="1705"/>
      <c r="BJ21" s="1705"/>
      <c r="BK21" s="1705"/>
      <c r="BL21" s="1705"/>
      <c r="BM21" s="1705"/>
      <c r="BN21" s="1705"/>
      <c r="BO21" s="1705"/>
      <c r="BP21" s="1705"/>
      <c r="BQ21" s="1705"/>
      <c r="BR21" s="1705"/>
      <c r="BS21" s="1705"/>
      <c r="BT21" s="1705"/>
      <c r="BU21" s="1705"/>
      <c r="BV21" s="1705"/>
      <c r="BW21" s="1705"/>
      <c r="BX21" s="1705"/>
      <c r="BY21" s="1705"/>
      <c r="BZ21" s="1705"/>
      <c r="CA21" s="1706"/>
    </row>
    <row r="22" spans="3:79" s="777" customFormat="1" ht="15.75" customHeight="1">
      <c r="C22" s="1698" t="s">
        <v>182</v>
      </c>
      <c r="D22" s="1695">
        <v>1</v>
      </c>
      <c r="E22" s="1696"/>
      <c r="F22" s="1699"/>
      <c r="G22" s="1695">
        <v>2</v>
      </c>
      <c r="H22" s="1696"/>
      <c r="I22" s="1699"/>
      <c r="J22" s="1695">
        <v>3</v>
      </c>
      <c r="K22" s="1696"/>
      <c r="L22" s="1699"/>
      <c r="M22" s="1695">
        <v>4</v>
      </c>
      <c r="N22" s="1696"/>
      <c r="O22" s="1699"/>
      <c r="P22" s="1695">
        <v>5</v>
      </c>
      <c r="Q22" s="1696"/>
      <c r="R22" s="1699"/>
      <c r="S22" s="1695">
        <v>6</v>
      </c>
      <c r="T22" s="1696"/>
      <c r="U22" s="1699"/>
      <c r="V22" s="1695" t="s">
        <v>184</v>
      </c>
      <c r="W22" s="1696"/>
      <c r="X22" s="1699"/>
      <c r="Y22" s="1695" t="s">
        <v>181</v>
      </c>
      <c r="Z22" s="1696"/>
      <c r="AA22" s="1697"/>
      <c r="AB22" s="778"/>
      <c r="AC22" s="1698" t="s">
        <v>182</v>
      </c>
      <c r="AD22" s="1695">
        <v>1</v>
      </c>
      <c r="AE22" s="1696"/>
      <c r="AF22" s="1699"/>
      <c r="AG22" s="1695">
        <v>2</v>
      </c>
      <c r="AH22" s="1696"/>
      <c r="AI22" s="1699"/>
      <c r="AJ22" s="1695">
        <v>3</v>
      </c>
      <c r="AK22" s="1696"/>
      <c r="AL22" s="1699"/>
      <c r="AM22" s="1695">
        <v>4</v>
      </c>
      <c r="AN22" s="1696"/>
      <c r="AO22" s="1699"/>
      <c r="AP22" s="1695">
        <v>5</v>
      </c>
      <c r="AQ22" s="1696"/>
      <c r="AR22" s="1699"/>
      <c r="AS22" s="1695">
        <v>6</v>
      </c>
      <c r="AT22" s="1696"/>
      <c r="AU22" s="1699"/>
      <c r="AV22" s="1695" t="s">
        <v>184</v>
      </c>
      <c r="AW22" s="1696"/>
      <c r="AX22" s="1699"/>
      <c r="AY22" s="1695" t="s">
        <v>181</v>
      </c>
      <c r="AZ22" s="1696"/>
      <c r="BA22" s="1697"/>
      <c r="BC22" s="1698" t="s">
        <v>182</v>
      </c>
      <c r="BD22" s="1695">
        <v>1</v>
      </c>
      <c r="BE22" s="1696"/>
      <c r="BF22" s="1699"/>
      <c r="BG22" s="1695">
        <v>2</v>
      </c>
      <c r="BH22" s="1696"/>
      <c r="BI22" s="1699"/>
      <c r="BJ22" s="1695">
        <v>3</v>
      </c>
      <c r="BK22" s="1696"/>
      <c r="BL22" s="1699"/>
      <c r="BM22" s="1695">
        <v>4</v>
      </c>
      <c r="BN22" s="1696"/>
      <c r="BO22" s="1699"/>
      <c r="BP22" s="1695">
        <v>5</v>
      </c>
      <c r="BQ22" s="1696"/>
      <c r="BR22" s="1699"/>
      <c r="BS22" s="1695">
        <v>6</v>
      </c>
      <c r="BT22" s="1696"/>
      <c r="BU22" s="1699"/>
      <c r="BV22" s="1695" t="s">
        <v>184</v>
      </c>
      <c r="BW22" s="1696"/>
      <c r="BX22" s="1699"/>
      <c r="BY22" s="1695" t="s">
        <v>181</v>
      </c>
      <c r="BZ22" s="1696"/>
      <c r="CA22" s="1697"/>
    </row>
    <row r="23" spans="3:79" s="777" customFormat="1" ht="15.75">
      <c r="C23" s="1698"/>
      <c r="D23" s="781" t="s">
        <v>242</v>
      </c>
      <c r="E23" s="781" t="s">
        <v>243</v>
      </c>
      <c r="F23" s="781" t="s">
        <v>236</v>
      </c>
      <c r="G23" s="781" t="s">
        <v>242</v>
      </c>
      <c r="H23" s="781" t="s">
        <v>243</v>
      </c>
      <c r="I23" s="781" t="s">
        <v>236</v>
      </c>
      <c r="J23" s="781" t="s">
        <v>242</v>
      </c>
      <c r="K23" s="781" t="s">
        <v>243</v>
      </c>
      <c r="L23" s="781" t="s">
        <v>236</v>
      </c>
      <c r="M23" s="781" t="s">
        <v>242</v>
      </c>
      <c r="N23" s="781" t="s">
        <v>243</v>
      </c>
      <c r="O23" s="781" t="s">
        <v>236</v>
      </c>
      <c r="P23" s="781" t="s">
        <v>242</v>
      </c>
      <c r="Q23" s="781" t="s">
        <v>243</v>
      </c>
      <c r="R23" s="781" t="s">
        <v>236</v>
      </c>
      <c r="S23" s="781" t="s">
        <v>242</v>
      </c>
      <c r="T23" s="781" t="s">
        <v>243</v>
      </c>
      <c r="U23" s="781" t="s">
        <v>236</v>
      </c>
      <c r="V23" s="781" t="s">
        <v>242</v>
      </c>
      <c r="W23" s="781" t="s">
        <v>243</v>
      </c>
      <c r="X23" s="781" t="s">
        <v>236</v>
      </c>
      <c r="Y23" s="781" t="s">
        <v>242</v>
      </c>
      <c r="Z23" s="781" t="s">
        <v>243</v>
      </c>
      <c r="AA23" s="781" t="s">
        <v>236</v>
      </c>
      <c r="AB23" s="778"/>
      <c r="AC23" s="1698"/>
      <c r="AD23" s="781" t="s">
        <v>242</v>
      </c>
      <c r="AE23" s="781" t="s">
        <v>243</v>
      </c>
      <c r="AF23" s="781" t="s">
        <v>236</v>
      </c>
      <c r="AG23" s="781" t="s">
        <v>242</v>
      </c>
      <c r="AH23" s="781" t="s">
        <v>243</v>
      </c>
      <c r="AI23" s="781" t="s">
        <v>236</v>
      </c>
      <c r="AJ23" s="781" t="s">
        <v>242</v>
      </c>
      <c r="AK23" s="781" t="s">
        <v>243</v>
      </c>
      <c r="AL23" s="781" t="s">
        <v>236</v>
      </c>
      <c r="AM23" s="781" t="s">
        <v>242</v>
      </c>
      <c r="AN23" s="781" t="s">
        <v>243</v>
      </c>
      <c r="AO23" s="781" t="s">
        <v>236</v>
      </c>
      <c r="AP23" s="781" t="s">
        <v>242</v>
      </c>
      <c r="AQ23" s="781" t="s">
        <v>243</v>
      </c>
      <c r="AR23" s="781" t="s">
        <v>236</v>
      </c>
      <c r="AS23" s="781" t="s">
        <v>242</v>
      </c>
      <c r="AT23" s="781" t="s">
        <v>243</v>
      </c>
      <c r="AU23" s="781" t="s">
        <v>236</v>
      </c>
      <c r="AV23" s="781" t="s">
        <v>242</v>
      </c>
      <c r="AW23" s="781" t="s">
        <v>243</v>
      </c>
      <c r="AX23" s="781" t="s">
        <v>236</v>
      </c>
      <c r="AY23" s="781" t="s">
        <v>242</v>
      </c>
      <c r="AZ23" s="781" t="s">
        <v>243</v>
      </c>
      <c r="BA23" s="781" t="s">
        <v>236</v>
      </c>
      <c r="BC23" s="1698"/>
      <c r="BD23" s="781" t="s">
        <v>242</v>
      </c>
      <c r="BE23" s="781" t="s">
        <v>243</v>
      </c>
      <c r="BF23" s="781" t="s">
        <v>236</v>
      </c>
      <c r="BG23" s="781" t="s">
        <v>242</v>
      </c>
      <c r="BH23" s="781" t="s">
        <v>243</v>
      </c>
      <c r="BI23" s="781" t="s">
        <v>236</v>
      </c>
      <c r="BJ23" s="781" t="s">
        <v>242</v>
      </c>
      <c r="BK23" s="781" t="s">
        <v>243</v>
      </c>
      <c r="BL23" s="781" t="s">
        <v>236</v>
      </c>
      <c r="BM23" s="781" t="s">
        <v>242</v>
      </c>
      <c r="BN23" s="781" t="s">
        <v>243</v>
      </c>
      <c r="BO23" s="781" t="s">
        <v>236</v>
      </c>
      <c r="BP23" s="781" t="s">
        <v>242</v>
      </c>
      <c r="BQ23" s="781" t="s">
        <v>243</v>
      </c>
      <c r="BR23" s="781" t="s">
        <v>236</v>
      </c>
      <c r="BS23" s="781" t="s">
        <v>242</v>
      </c>
      <c r="BT23" s="781" t="s">
        <v>243</v>
      </c>
      <c r="BU23" s="781" t="s">
        <v>236</v>
      </c>
      <c r="BV23" s="781" t="s">
        <v>242</v>
      </c>
      <c r="BW23" s="781" t="s">
        <v>243</v>
      </c>
      <c r="BX23" s="781" t="s">
        <v>236</v>
      </c>
      <c r="BY23" s="781" t="s">
        <v>242</v>
      </c>
      <c r="BZ23" s="781" t="s">
        <v>243</v>
      </c>
      <c r="CA23" s="781" t="s">
        <v>236</v>
      </c>
    </row>
    <row r="24" spans="3:79" s="777" customFormat="1" ht="15.75">
      <c r="C24" s="782" t="s">
        <v>185</v>
      </c>
      <c r="D24" s="1187"/>
      <c r="E24" s="1187"/>
      <c r="F24" s="783">
        <f>D24+E24</f>
        <v>0</v>
      </c>
      <c r="G24" s="1187"/>
      <c r="H24" s="1187"/>
      <c r="I24" s="783">
        <f>G24+H24</f>
        <v>0</v>
      </c>
      <c r="J24" s="1187"/>
      <c r="K24" s="1187"/>
      <c r="L24" s="783">
        <f>J24+K24</f>
        <v>0</v>
      </c>
      <c r="M24" s="1187"/>
      <c r="N24" s="1187"/>
      <c r="O24" s="783">
        <f>M24+N24</f>
        <v>0</v>
      </c>
      <c r="P24" s="1187"/>
      <c r="Q24" s="1187"/>
      <c r="R24" s="783">
        <f>P24+Q24</f>
        <v>0</v>
      </c>
      <c r="S24" s="1187"/>
      <c r="T24" s="1187"/>
      <c r="U24" s="783">
        <f>S24+T24</f>
        <v>0</v>
      </c>
      <c r="V24" s="783"/>
      <c r="W24" s="783"/>
      <c r="X24" s="783">
        <f>V24+W24</f>
        <v>0</v>
      </c>
      <c r="Y24" s="784">
        <f>D24+G24+J24+M24+P24+S24+V24</f>
        <v>0</v>
      </c>
      <c r="Z24" s="784">
        <f t="shared" ref="Z24:AA24" si="27">E24+H24+K24+N24+Q24+T24+W24</f>
        <v>0</v>
      </c>
      <c r="AA24" s="784">
        <f t="shared" si="27"/>
        <v>0</v>
      </c>
      <c r="AB24" s="776"/>
      <c r="AC24" s="782" t="s">
        <v>185</v>
      </c>
      <c r="AD24" s="1187"/>
      <c r="AE24" s="1187"/>
      <c r="AF24" s="783">
        <f>AD24+AE24</f>
        <v>0</v>
      </c>
      <c r="AG24" s="1187"/>
      <c r="AH24" s="1187"/>
      <c r="AI24" s="783">
        <f>AG24+AH24</f>
        <v>0</v>
      </c>
      <c r="AJ24" s="1187"/>
      <c r="AK24" s="1187"/>
      <c r="AL24" s="783">
        <f>AJ24+AK24</f>
        <v>0</v>
      </c>
      <c r="AM24" s="1187"/>
      <c r="AN24" s="1187"/>
      <c r="AO24" s="783">
        <f>AM24+AN24</f>
        <v>0</v>
      </c>
      <c r="AP24" s="1187"/>
      <c r="AQ24" s="1187"/>
      <c r="AR24" s="783">
        <f>AP24+AQ24</f>
        <v>0</v>
      </c>
      <c r="AS24" s="1187"/>
      <c r="AT24" s="1187"/>
      <c r="AU24" s="783">
        <f>AS24+AT24</f>
        <v>0</v>
      </c>
      <c r="AV24" s="1187"/>
      <c r="AW24" s="1187"/>
      <c r="AX24" s="783">
        <f>AV24+AW24</f>
        <v>0</v>
      </c>
      <c r="AY24" s="784">
        <f>AD24+AG24+AJ24+AM24+AP24+AS24+AV24</f>
        <v>0</v>
      </c>
      <c r="AZ24" s="784">
        <f t="shared" ref="AZ24:BA24" si="28">AE24+AH24+AK24+AN24+AQ24+AT24+AW24</f>
        <v>0</v>
      </c>
      <c r="BA24" s="784">
        <f t="shared" si="28"/>
        <v>0</v>
      </c>
      <c r="BC24" s="782" t="s">
        <v>185</v>
      </c>
      <c r="BD24" s="783">
        <f>D24+AD24</f>
        <v>0</v>
      </c>
      <c r="BE24" s="783">
        <f>E24+AE24</f>
        <v>0</v>
      </c>
      <c r="BF24" s="783">
        <f t="shared" ref="BF24:BU32" si="29">F24+AF24</f>
        <v>0</v>
      </c>
      <c r="BG24" s="783">
        <f t="shared" si="29"/>
        <v>0</v>
      </c>
      <c r="BH24" s="783">
        <f t="shared" si="29"/>
        <v>0</v>
      </c>
      <c r="BI24" s="783">
        <f t="shared" si="29"/>
        <v>0</v>
      </c>
      <c r="BJ24" s="783">
        <f t="shared" si="29"/>
        <v>0</v>
      </c>
      <c r="BK24" s="783">
        <f t="shared" si="29"/>
        <v>0</v>
      </c>
      <c r="BL24" s="783">
        <f t="shared" si="29"/>
        <v>0</v>
      </c>
      <c r="BM24" s="783">
        <f t="shared" si="29"/>
        <v>0</v>
      </c>
      <c r="BN24" s="783">
        <f t="shared" si="29"/>
        <v>0</v>
      </c>
      <c r="BO24" s="783">
        <f t="shared" si="29"/>
        <v>0</v>
      </c>
      <c r="BP24" s="783">
        <f t="shared" si="29"/>
        <v>0</v>
      </c>
      <c r="BQ24" s="783">
        <f t="shared" si="29"/>
        <v>0</v>
      </c>
      <c r="BR24" s="783">
        <f t="shared" si="29"/>
        <v>0</v>
      </c>
      <c r="BS24" s="783">
        <f t="shared" si="29"/>
        <v>0</v>
      </c>
      <c r="BT24" s="783">
        <f t="shared" si="29"/>
        <v>0</v>
      </c>
      <c r="BU24" s="783">
        <f t="shared" si="29"/>
        <v>0</v>
      </c>
      <c r="BV24" s="783">
        <f t="shared" ref="BV24:CA32" si="30">V24+AV24</f>
        <v>0</v>
      </c>
      <c r="BW24" s="783">
        <f t="shared" si="30"/>
        <v>0</v>
      </c>
      <c r="BX24" s="783">
        <f t="shared" si="30"/>
        <v>0</v>
      </c>
      <c r="BY24" s="783">
        <f t="shared" si="30"/>
        <v>0</v>
      </c>
      <c r="BZ24" s="783">
        <f t="shared" si="30"/>
        <v>0</v>
      </c>
      <c r="CA24" s="783">
        <f t="shared" si="30"/>
        <v>0</v>
      </c>
    </row>
    <row r="25" spans="3:79" s="777" customFormat="1" ht="15.75">
      <c r="C25" s="782" t="s">
        <v>262</v>
      </c>
      <c r="D25" s="1187">
        <v>6</v>
      </c>
      <c r="E25" s="1187">
        <v>5</v>
      </c>
      <c r="F25" s="783">
        <f t="shared" ref="F25:F31" si="31">D25+E25</f>
        <v>11</v>
      </c>
      <c r="G25" s="1187">
        <v>0</v>
      </c>
      <c r="H25" s="1187">
        <v>0</v>
      </c>
      <c r="I25" s="783">
        <f t="shared" ref="I25:I31" si="32">G25+H25</f>
        <v>0</v>
      </c>
      <c r="J25" s="1187">
        <v>0</v>
      </c>
      <c r="K25" s="1187">
        <v>0</v>
      </c>
      <c r="L25" s="783">
        <f t="shared" ref="L25:L31" si="33">J25+K25</f>
        <v>0</v>
      </c>
      <c r="M25" s="1187">
        <v>0</v>
      </c>
      <c r="N25" s="1187">
        <v>0</v>
      </c>
      <c r="O25" s="783">
        <f t="shared" ref="O25:O31" si="34">M25+N25</f>
        <v>0</v>
      </c>
      <c r="P25" s="1187">
        <v>0</v>
      </c>
      <c r="Q25" s="1187">
        <v>0</v>
      </c>
      <c r="R25" s="783">
        <f t="shared" ref="R25:R31" si="35">P25+Q25</f>
        <v>0</v>
      </c>
      <c r="S25" s="1187">
        <v>0</v>
      </c>
      <c r="T25" s="1187">
        <v>0</v>
      </c>
      <c r="U25" s="783">
        <f t="shared" ref="U25:U31" si="36">S25+T25</f>
        <v>0</v>
      </c>
      <c r="V25" s="783">
        <v>0</v>
      </c>
      <c r="W25" s="783"/>
      <c r="X25" s="783">
        <f t="shared" ref="X25:X31" si="37">V25+W25</f>
        <v>0</v>
      </c>
      <c r="Y25" s="784">
        <f t="shared" ref="Y25:Y31" si="38">D25+G25+J25+M25+P25+S25+V25</f>
        <v>6</v>
      </c>
      <c r="Z25" s="784">
        <f t="shared" ref="Z25:Z31" si="39">E25+H25+K25+N25+Q25+T25+W25</f>
        <v>5</v>
      </c>
      <c r="AA25" s="784">
        <f t="shared" ref="AA25:AA31" si="40">F25+I25+L25+O25+R25+U25+X25</f>
        <v>11</v>
      </c>
      <c r="AB25" s="776"/>
      <c r="AC25" s="782" t="s">
        <v>262</v>
      </c>
      <c r="AD25" s="1184">
        <v>123</v>
      </c>
      <c r="AE25" s="1184">
        <v>99</v>
      </c>
      <c r="AF25" s="783">
        <f t="shared" ref="AF25:AF31" si="41">AD25+AE25</f>
        <v>222</v>
      </c>
      <c r="AG25" s="1184">
        <v>4</v>
      </c>
      <c r="AH25" s="1184">
        <v>3</v>
      </c>
      <c r="AI25" s="783">
        <f t="shared" ref="AI25:AI31" si="42">AG25+AH25</f>
        <v>7</v>
      </c>
      <c r="AJ25" s="1184">
        <v>0</v>
      </c>
      <c r="AK25" s="1184">
        <v>0</v>
      </c>
      <c r="AL25" s="783">
        <f t="shared" ref="AL25:AL31" si="43">AJ25+AK25</f>
        <v>0</v>
      </c>
      <c r="AM25" s="1184">
        <v>0</v>
      </c>
      <c r="AN25" s="1184"/>
      <c r="AO25" s="783">
        <f t="shared" ref="AO25:AO31" si="44">AM25+AN25</f>
        <v>0</v>
      </c>
      <c r="AP25" s="1184">
        <v>0</v>
      </c>
      <c r="AQ25" s="1184">
        <v>0</v>
      </c>
      <c r="AR25" s="783">
        <f t="shared" ref="AR25:AR31" si="45">AP25+AQ25</f>
        <v>0</v>
      </c>
      <c r="AS25" s="1184"/>
      <c r="AT25" s="1236"/>
      <c r="AU25" s="783">
        <f t="shared" ref="AU25:AU31" si="46">AS25+AT25</f>
        <v>0</v>
      </c>
      <c r="AV25" s="1185"/>
      <c r="AW25" s="1185"/>
      <c r="AX25" s="783">
        <f t="shared" ref="AX25:AX31" si="47">AV25+AW25</f>
        <v>0</v>
      </c>
      <c r="AY25" s="784">
        <f t="shared" ref="AY25:AY31" si="48">AD25+AG25+AJ25+AM25+AP25+AS25+AV25</f>
        <v>127</v>
      </c>
      <c r="AZ25" s="784">
        <f t="shared" ref="AZ25:AZ31" si="49">AE25+AH25+AK25+AN25+AQ25+AT25+AW25</f>
        <v>102</v>
      </c>
      <c r="BA25" s="784">
        <f t="shared" ref="BA25:BA31" si="50">AF25+AI25+AL25+AO25+AR25+AU25+AX25</f>
        <v>229</v>
      </c>
      <c r="BC25" s="782" t="s">
        <v>262</v>
      </c>
      <c r="BD25" s="783">
        <f t="shared" ref="BD25:BE32" si="51">D25+AD25</f>
        <v>129</v>
      </c>
      <c r="BE25" s="783">
        <f t="shared" si="51"/>
        <v>104</v>
      </c>
      <c r="BF25" s="783">
        <f t="shared" si="29"/>
        <v>233</v>
      </c>
      <c r="BG25" s="783">
        <f t="shared" si="29"/>
        <v>4</v>
      </c>
      <c r="BH25" s="783">
        <f t="shared" si="29"/>
        <v>3</v>
      </c>
      <c r="BI25" s="783">
        <f t="shared" si="29"/>
        <v>7</v>
      </c>
      <c r="BJ25" s="783">
        <f t="shared" si="29"/>
        <v>0</v>
      </c>
      <c r="BK25" s="783">
        <f t="shared" si="29"/>
        <v>0</v>
      </c>
      <c r="BL25" s="783">
        <f t="shared" si="29"/>
        <v>0</v>
      </c>
      <c r="BM25" s="783">
        <f t="shared" si="29"/>
        <v>0</v>
      </c>
      <c r="BN25" s="783">
        <f t="shared" si="29"/>
        <v>0</v>
      </c>
      <c r="BO25" s="783">
        <f t="shared" si="29"/>
        <v>0</v>
      </c>
      <c r="BP25" s="783">
        <f t="shared" si="29"/>
        <v>0</v>
      </c>
      <c r="BQ25" s="783">
        <f t="shared" si="29"/>
        <v>0</v>
      </c>
      <c r="BR25" s="783">
        <f t="shared" si="29"/>
        <v>0</v>
      </c>
      <c r="BS25" s="783">
        <f t="shared" si="29"/>
        <v>0</v>
      </c>
      <c r="BT25" s="783">
        <f t="shared" si="29"/>
        <v>0</v>
      </c>
      <c r="BU25" s="783">
        <f t="shared" si="29"/>
        <v>0</v>
      </c>
      <c r="BV25" s="783">
        <f t="shared" si="30"/>
        <v>0</v>
      </c>
      <c r="BW25" s="783">
        <f t="shared" si="30"/>
        <v>0</v>
      </c>
      <c r="BX25" s="783">
        <f t="shared" si="30"/>
        <v>0</v>
      </c>
      <c r="BY25" s="783">
        <f t="shared" si="30"/>
        <v>133</v>
      </c>
      <c r="BZ25" s="783">
        <f t="shared" si="30"/>
        <v>107</v>
      </c>
      <c r="CA25" s="783">
        <f t="shared" si="30"/>
        <v>240</v>
      </c>
    </row>
    <row r="26" spans="3:79" s="777" customFormat="1" ht="15.75">
      <c r="C26" s="782" t="s">
        <v>263</v>
      </c>
      <c r="D26" s="1187">
        <v>20</v>
      </c>
      <c r="E26" s="1187">
        <v>22</v>
      </c>
      <c r="F26" s="783">
        <f t="shared" si="31"/>
        <v>42</v>
      </c>
      <c r="G26" s="1187">
        <v>23</v>
      </c>
      <c r="H26" s="1187">
        <v>24</v>
      </c>
      <c r="I26" s="783">
        <f t="shared" si="32"/>
        <v>47</v>
      </c>
      <c r="J26" s="1187">
        <v>6</v>
      </c>
      <c r="K26" s="1187">
        <v>4</v>
      </c>
      <c r="L26" s="783">
        <f t="shared" si="33"/>
        <v>10</v>
      </c>
      <c r="M26" s="1187">
        <v>1</v>
      </c>
      <c r="N26" s="1187">
        <v>0</v>
      </c>
      <c r="O26" s="783">
        <f t="shared" si="34"/>
        <v>1</v>
      </c>
      <c r="P26" s="1187">
        <v>0</v>
      </c>
      <c r="Q26" s="1187">
        <v>0</v>
      </c>
      <c r="R26" s="783">
        <f t="shared" si="35"/>
        <v>0</v>
      </c>
      <c r="S26" s="1187">
        <v>0</v>
      </c>
      <c r="T26" s="1187">
        <v>0</v>
      </c>
      <c r="U26" s="783">
        <f t="shared" si="36"/>
        <v>0</v>
      </c>
      <c r="V26" s="783">
        <v>0</v>
      </c>
      <c r="W26" s="783"/>
      <c r="X26" s="783">
        <f t="shared" si="37"/>
        <v>0</v>
      </c>
      <c r="Y26" s="784">
        <f t="shared" si="38"/>
        <v>50</v>
      </c>
      <c r="Z26" s="784">
        <f t="shared" si="39"/>
        <v>50</v>
      </c>
      <c r="AA26" s="784">
        <f t="shared" si="40"/>
        <v>100</v>
      </c>
      <c r="AB26" s="776"/>
      <c r="AC26" s="782" t="s">
        <v>263</v>
      </c>
      <c r="AD26" s="1184">
        <v>1022</v>
      </c>
      <c r="AE26" s="1184">
        <v>957</v>
      </c>
      <c r="AF26" s="783">
        <f t="shared" si="41"/>
        <v>1979</v>
      </c>
      <c r="AG26" s="1184">
        <v>399</v>
      </c>
      <c r="AH26" s="1184">
        <v>393</v>
      </c>
      <c r="AI26" s="783">
        <f t="shared" si="42"/>
        <v>792</v>
      </c>
      <c r="AJ26" s="1184"/>
      <c r="AK26" s="1184"/>
      <c r="AL26" s="783">
        <f t="shared" si="43"/>
        <v>0</v>
      </c>
      <c r="AM26" s="1184"/>
      <c r="AN26" s="1184"/>
      <c r="AO26" s="783">
        <f t="shared" si="44"/>
        <v>0</v>
      </c>
      <c r="AP26" s="1184"/>
      <c r="AQ26" s="1184"/>
      <c r="AR26" s="783">
        <f t="shared" si="45"/>
        <v>0</v>
      </c>
      <c r="AS26" s="1184"/>
      <c r="AT26" s="1236"/>
      <c r="AU26" s="783">
        <f t="shared" si="46"/>
        <v>0</v>
      </c>
      <c r="AV26" s="1185"/>
      <c r="AW26" s="1185"/>
      <c r="AX26" s="783">
        <f t="shared" si="47"/>
        <v>0</v>
      </c>
      <c r="AY26" s="784">
        <f t="shared" si="48"/>
        <v>1421</v>
      </c>
      <c r="AZ26" s="784">
        <f t="shared" si="49"/>
        <v>1350</v>
      </c>
      <c r="BA26" s="784">
        <f t="shared" si="50"/>
        <v>2771</v>
      </c>
      <c r="BC26" s="782" t="s">
        <v>263</v>
      </c>
      <c r="BD26" s="783">
        <f t="shared" si="51"/>
        <v>1042</v>
      </c>
      <c r="BE26" s="783">
        <f t="shared" si="51"/>
        <v>979</v>
      </c>
      <c r="BF26" s="783">
        <f t="shared" si="29"/>
        <v>2021</v>
      </c>
      <c r="BG26" s="783">
        <f t="shared" si="29"/>
        <v>422</v>
      </c>
      <c r="BH26" s="783">
        <f t="shared" si="29"/>
        <v>417</v>
      </c>
      <c r="BI26" s="783">
        <f t="shared" si="29"/>
        <v>839</v>
      </c>
      <c r="BJ26" s="783">
        <f t="shared" si="29"/>
        <v>6</v>
      </c>
      <c r="BK26" s="783">
        <f t="shared" si="29"/>
        <v>4</v>
      </c>
      <c r="BL26" s="783">
        <f t="shared" si="29"/>
        <v>10</v>
      </c>
      <c r="BM26" s="783">
        <f t="shared" si="29"/>
        <v>1</v>
      </c>
      <c r="BN26" s="783">
        <f t="shared" si="29"/>
        <v>0</v>
      </c>
      <c r="BO26" s="783">
        <f t="shared" si="29"/>
        <v>1</v>
      </c>
      <c r="BP26" s="783">
        <f t="shared" si="29"/>
        <v>0</v>
      </c>
      <c r="BQ26" s="783">
        <f t="shared" si="29"/>
        <v>0</v>
      </c>
      <c r="BR26" s="783">
        <f t="shared" si="29"/>
        <v>0</v>
      </c>
      <c r="BS26" s="783">
        <f t="shared" si="29"/>
        <v>0</v>
      </c>
      <c r="BT26" s="783">
        <f t="shared" si="29"/>
        <v>0</v>
      </c>
      <c r="BU26" s="783">
        <f t="shared" si="29"/>
        <v>0</v>
      </c>
      <c r="BV26" s="783">
        <f t="shared" si="30"/>
        <v>0</v>
      </c>
      <c r="BW26" s="783">
        <f t="shared" si="30"/>
        <v>0</v>
      </c>
      <c r="BX26" s="783">
        <f t="shared" si="30"/>
        <v>0</v>
      </c>
      <c r="BY26" s="783">
        <f t="shared" si="30"/>
        <v>1471</v>
      </c>
      <c r="BZ26" s="783">
        <f t="shared" si="30"/>
        <v>1400</v>
      </c>
      <c r="CA26" s="783">
        <f t="shared" si="30"/>
        <v>2871</v>
      </c>
    </row>
    <row r="27" spans="3:79" s="777" customFormat="1" ht="15.75">
      <c r="C27" s="782" t="s">
        <v>264</v>
      </c>
      <c r="D27" s="1187">
        <v>11</v>
      </c>
      <c r="E27" s="1187">
        <v>8</v>
      </c>
      <c r="F27" s="783">
        <f t="shared" si="31"/>
        <v>19</v>
      </c>
      <c r="G27" s="1187">
        <v>26</v>
      </c>
      <c r="H27" s="1187">
        <v>23</v>
      </c>
      <c r="I27" s="783">
        <f t="shared" si="32"/>
        <v>49</v>
      </c>
      <c r="J27" s="1187">
        <v>12</v>
      </c>
      <c r="K27" s="1187">
        <v>8</v>
      </c>
      <c r="L27" s="783">
        <f t="shared" si="33"/>
        <v>20</v>
      </c>
      <c r="M27" s="1187">
        <v>2</v>
      </c>
      <c r="N27" s="1187">
        <v>2</v>
      </c>
      <c r="O27" s="783">
        <f t="shared" si="34"/>
        <v>4</v>
      </c>
      <c r="P27" s="1187">
        <v>1</v>
      </c>
      <c r="Q27" s="1187">
        <v>0</v>
      </c>
      <c r="R27" s="783">
        <f t="shared" si="35"/>
        <v>1</v>
      </c>
      <c r="S27" s="1187">
        <v>0</v>
      </c>
      <c r="T27" s="1187">
        <v>0</v>
      </c>
      <c r="U27" s="783">
        <f t="shared" si="36"/>
        <v>0</v>
      </c>
      <c r="V27" s="783">
        <v>0</v>
      </c>
      <c r="W27" s="783"/>
      <c r="X27" s="783">
        <f t="shared" si="37"/>
        <v>0</v>
      </c>
      <c r="Y27" s="784">
        <f t="shared" si="38"/>
        <v>52</v>
      </c>
      <c r="Z27" s="784">
        <f t="shared" si="39"/>
        <v>41</v>
      </c>
      <c r="AA27" s="784">
        <f t="shared" si="40"/>
        <v>93</v>
      </c>
      <c r="AB27" s="776"/>
      <c r="AC27" s="782" t="s">
        <v>264</v>
      </c>
      <c r="AD27" s="1184">
        <v>973</v>
      </c>
      <c r="AE27" s="1184">
        <v>790</v>
      </c>
      <c r="AF27" s="783">
        <f t="shared" si="41"/>
        <v>1763</v>
      </c>
      <c r="AG27" s="1184">
        <v>581</v>
      </c>
      <c r="AH27" s="1184">
        <v>583</v>
      </c>
      <c r="AI27" s="783">
        <f t="shared" si="42"/>
        <v>1164</v>
      </c>
      <c r="AJ27" s="1184">
        <v>198</v>
      </c>
      <c r="AK27" s="1184">
        <v>175</v>
      </c>
      <c r="AL27" s="783">
        <f t="shared" si="43"/>
        <v>373</v>
      </c>
      <c r="AM27" s="1184"/>
      <c r="AN27" s="1184"/>
      <c r="AO27" s="783">
        <f t="shared" si="44"/>
        <v>0</v>
      </c>
      <c r="AP27" s="1184"/>
      <c r="AQ27" s="1184"/>
      <c r="AR27" s="783">
        <f t="shared" si="45"/>
        <v>0</v>
      </c>
      <c r="AS27" s="1184"/>
      <c r="AT27" s="1236"/>
      <c r="AU27" s="783">
        <f t="shared" si="46"/>
        <v>0</v>
      </c>
      <c r="AV27" s="1185"/>
      <c r="AW27" s="1185"/>
      <c r="AX27" s="783">
        <f t="shared" si="47"/>
        <v>0</v>
      </c>
      <c r="AY27" s="784">
        <f t="shared" si="48"/>
        <v>1752</v>
      </c>
      <c r="AZ27" s="784">
        <f t="shared" si="49"/>
        <v>1548</v>
      </c>
      <c r="BA27" s="784">
        <f t="shared" si="50"/>
        <v>3300</v>
      </c>
      <c r="BC27" s="782" t="s">
        <v>264</v>
      </c>
      <c r="BD27" s="783">
        <f t="shared" si="51"/>
        <v>984</v>
      </c>
      <c r="BE27" s="783">
        <f t="shared" si="51"/>
        <v>798</v>
      </c>
      <c r="BF27" s="783">
        <f t="shared" si="29"/>
        <v>1782</v>
      </c>
      <c r="BG27" s="783">
        <f t="shared" si="29"/>
        <v>607</v>
      </c>
      <c r="BH27" s="783">
        <f t="shared" si="29"/>
        <v>606</v>
      </c>
      <c r="BI27" s="783">
        <f t="shared" si="29"/>
        <v>1213</v>
      </c>
      <c r="BJ27" s="783">
        <f t="shared" si="29"/>
        <v>210</v>
      </c>
      <c r="BK27" s="783">
        <f t="shared" si="29"/>
        <v>183</v>
      </c>
      <c r="BL27" s="783">
        <f t="shared" si="29"/>
        <v>393</v>
      </c>
      <c r="BM27" s="783">
        <f t="shared" si="29"/>
        <v>2</v>
      </c>
      <c r="BN27" s="783">
        <f t="shared" si="29"/>
        <v>2</v>
      </c>
      <c r="BO27" s="783">
        <f t="shared" si="29"/>
        <v>4</v>
      </c>
      <c r="BP27" s="783">
        <f t="shared" si="29"/>
        <v>1</v>
      </c>
      <c r="BQ27" s="783">
        <f t="shared" si="29"/>
        <v>0</v>
      </c>
      <c r="BR27" s="783">
        <f t="shared" si="29"/>
        <v>1</v>
      </c>
      <c r="BS27" s="783">
        <f t="shared" si="29"/>
        <v>0</v>
      </c>
      <c r="BT27" s="783">
        <f t="shared" si="29"/>
        <v>0</v>
      </c>
      <c r="BU27" s="783">
        <f t="shared" si="29"/>
        <v>0</v>
      </c>
      <c r="BV27" s="783">
        <f t="shared" si="30"/>
        <v>0</v>
      </c>
      <c r="BW27" s="783">
        <f t="shared" si="30"/>
        <v>0</v>
      </c>
      <c r="BX27" s="783">
        <f t="shared" si="30"/>
        <v>0</v>
      </c>
      <c r="BY27" s="783">
        <f t="shared" si="30"/>
        <v>1804</v>
      </c>
      <c r="BZ27" s="783">
        <f t="shared" si="30"/>
        <v>1589</v>
      </c>
      <c r="CA27" s="783">
        <f t="shared" si="30"/>
        <v>3393</v>
      </c>
    </row>
    <row r="28" spans="3:79" s="777" customFormat="1" ht="15.75">
      <c r="C28" s="782" t="s">
        <v>265</v>
      </c>
      <c r="D28" s="1187">
        <v>4</v>
      </c>
      <c r="E28" s="1187">
        <v>3</v>
      </c>
      <c r="F28" s="783">
        <f t="shared" si="31"/>
        <v>7</v>
      </c>
      <c r="G28" s="1187">
        <v>9</v>
      </c>
      <c r="H28" s="1187">
        <v>6</v>
      </c>
      <c r="I28" s="783">
        <f t="shared" si="32"/>
        <v>15</v>
      </c>
      <c r="J28" s="1187">
        <v>11</v>
      </c>
      <c r="K28" s="1187">
        <v>10</v>
      </c>
      <c r="L28" s="783">
        <f t="shared" si="33"/>
        <v>21</v>
      </c>
      <c r="M28" s="1187">
        <v>5</v>
      </c>
      <c r="N28" s="1187">
        <v>4</v>
      </c>
      <c r="O28" s="783">
        <f t="shared" si="34"/>
        <v>9</v>
      </c>
      <c r="P28" s="1187">
        <v>2</v>
      </c>
      <c r="Q28" s="1187">
        <v>1</v>
      </c>
      <c r="R28" s="783">
        <f t="shared" si="35"/>
        <v>3</v>
      </c>
      <c r="S28" s="1187">
        <v>0</v>
      </c>
      <c r="T28" s="1187">
        <v>0</v>
      </c>
      <c r="U28" s="783">
        <f t="shared" si="36"/>
        <v>0</v>
      </c>
      <c r="V28" s="783">
        <v>0</v>
      </c>
      <c r="W28" s="783"/>
      <c r="X28" s="783">
        <f t="shared" si="37"/>
        <v>0</v>
      </c>
      <c r="Y28" s="784">
        <f t="shared" si="38"/>
        <v>31</v>
      </c>
      <c r="Z28" s="784">
        <f t="shared" si="39"/>
        <v>24</v>
      </c>
      <c r="AA28" s="784">
        <f t="shared" si="40"/>
        <v>55</v>
      </c>
      <c r="AB28" s="776"/>
      <c r="AC28" s="782" t="s">
        <v>265</v>
      </c>
      <c r="AD28" s="1184">
        <v>248</v>
      </c>
      <c r="AE28" s="1184">
        <v>236</v>
      </c>
      <c r="AF28" s="783">
        <f t="shared" si="41"/>
        <v>484</v>
      </c>
      <c r="AG28" s="1184">
        <v>383</v>
      </c>
      <c r="AH28" s="1184">
        <v>322</v>
      </c>
      <c r="AI28" s="783">
        <f t="shared" si="42"/>
        <v>705</v>
      </c>
      <c r="AJ28" s="1184">
        <v>146</v>
      </c>
      <c r="AK28" s="1184">
        <v>122</v>
      </c>
      <c r="AL28" s="783">
        <f t="shared" si="43"/>
        <v>268</v>
      </c>
      <c r="AM28" s="1184">
        <v>22</v>
      </c>
      <c r="AN28" s="1184">
        <v>22</v>
      </c>
      <c r="AO28" s="783">
        <f t="shared" si="44"/>
        <v>44</v>
      </c>
      <c r="AP28" s="1184"/>
      <c r="AQ28" s="1184"/>
      <c r="AR28" s="783">
        <f t="shared" si="45"/>
        <v>0</v>
      </c>
      <c r="AS28" s="1184"/>
      <c r="AT28" s="1236"/>
      <c r="AU28" s="783">
        <f t="shared" si="46"/>
        <v>0</v>
      </c>
      <c r="AV28" s="1185"/>
      <c r="AW28" s="1185"/>
      <c r="AX28" s="783">
        <f t="shared" si="47"/>
        <v>0</v>
      </c>
      <c r="AY28" s="784">
        <f t="shared" si="48"/>
        <v>799</v>
      </c>
      <c r="AZ28" s="784">
        <f t="shared" si="49"/>
        <v>702</v>
      </c>
      <c r="BA28" s="784">
        <f t="shared" si="50"/>
        <v>1501</v>
      </c>
      <c r="BC28" s="782" t="s">
        <v>265</v>
      </c>
      <c r="BD28" s="783">
        <f t="shared" si="51"/>
        <v>252</v>
      </c>
      <c r="BE28" s="783">
        <f t="shared" si="51"/>
        <v>239</v>
      </c>
      <c r="BF28" s="783">
        <f t="shared" si="29"/>
        <v>491</v>
      </c>
      <c r="BG28" s="783">
        <f t="shared" si="29"/>
        <v>392</v>
      </c>
      <c r="BH28" s="783">
        <f t="shared" si="29"/>
        <v>328</v>
      </c>
      <c r="BI28" s="783">
        <f t="shared" si="29"/>
        <v>720</v>
      </c>
      <c r="BJ28" s="783">
        <f t="shared" si="29"/>
        <v>157</v>
      </c>
      <c r="BK28" s="783">
        <f t="shared" si="29"/>
        <v>132</v>
      </c>
      <c r="BL28" s="783">
        <f t="shared" si="29"/>
        <v>289</v>
      </c>
      <c r="BM28" s="783">
        <f t="shared" si="29"/>
        <v>27</v>
      </c>
      <c r="BN28" s="783">
        <f t="shared" si="29"/>
        <v>26</v>
      </c>
      <c r="BO28" s="783">
        <f t="shared" si="29"/>
        <v>53</v>
      </c>
      <c r="BP28" s="783">
        <f t="shared" si="29"/>
        <v>2</v>
      </c>
      <c r="BQ28" s="783">
        <f t="shared" si="29"/>
        <v>1</v>
      </c>
      <c r="BR28" s="783">
        <f t="shared" si="29"/>
        <v>3</v>
      </c>
      <c r="BS28" s="783">
        <f t="shared" si="29"/>
        <v>0</v>
      </c>
      <c r="BT28" s="783">
        <f t="shared" si="29"/>
        <v>0</v>
      </c>
      <c r="BU28" s="783">
        <f t="shared" si="29"/>
        <v>0</v>
      </c>
      <c r="BV28" s="783">
        <f t="shared" si="30"/>
        <v>0</v>
      </c>
      <c r="BW28" s="783">
        <f t="shared" si="30"/>
        <v>0</v>
      </c>
      <c r="BX28" s="783">
        <f t="shared" si="30"/>
        <v>0</v>
      </c>
      <c r="BY28" s="783">
        <f t="shared" si="30"/>
        <v>830</v>
      </c>
      <c r="BZ28" s="783">
        <f t="shared" si="30"/>
        <v>726</v>
      </c>
      <c r="CA28" s="783">
        <f t="shared" si="30"/>
        <v>1556</v>
      </c>
    </row>
    <row r="29" spans="3:79" s="777" customFormat="1" ht="15.75">
      <c r="C29" s="782" t="s">
        <v>266</v>
      </c>
      <c r="D29" s="1187">
        <v>0</v>
      </c>
      <c r="E29" s="1187">
        <v>0</v>
      </c>
      <c r="F29" s="783">
        <f t="shared" si="31"/>
        <v>0</v>
      </c>
      <c r="G29" s="1187">
        <v>2</v>
      </c>
      <c r="H29" s="1187">
        <v>1</v>
      </c>
      <c r="I29" s="783">
        <f t="shared" si="32"/>
        <v>3</v>
      </c>
      <c r="J29" s="1187">
        <v>3</v>
      </c>
      <c r="K29" s="1187">
        <v>1</v>
      </c>
      <c r="L29" s="783">
        <f t="shared" si="33"/>
        <v>4</v>
      </c>
      <c r="M29" s="1187">
        <v>0</v>
      </c>
      <c r="N29" s="1187">
        <v>1</v>
      </c>
      <c r="O29" s="783">
        <f t="shared" si="34"/>
        <v>1</v>
      </c>
      <c r="P29" s="1187">
        <v>1</v>
      </c>
      <c r="Q29" s="1187">
        <v>0</v>
      </c>
      <c r="R29" s="783">
        <f t="shared" si="35"/>
        <v>1</v>
      </c>
      <c r="S29" s="1187">
        <v>0</v>
      </c>
      <c r="T29" s="1187">
        <v>0</v>
      </c>
      <c r="U29" s="783">
        <f t="shared" si="36"/>
        <v>0</v>
      </c>
      <c r="V29" s="783">
        <v>0</v>
      </c>
      <c r="W29" s="783"/>
      <c r="X29" s="783">
        <f t="shared" si="37"/>
        <v>0</v>
      </c>
      <c r="Y29" s="784">
        <f t="shared" si="38"/>
        <v>6</v>
      </c>
      <c r="Z29" s="784">
        <f t="shared" si="39"/>
        <v>3</v>
      </c>
      <c r="AA29" s="784">
        <f t="shared" si="40"/>
        <v>9</v>
      </c>
      <c r="AB29" s="776"/>
      <c r="AC29" s="782" t="s">
        <v>266</v>
      </c>
      <c r="AD29" s="1184">
        <v>33</v>
      </c>
      <c r="AE29" s="1184">
        <v>23</v>
      </c>
      <c r="AF29" s="783">
        <f t="shared" si="41"/>
        <v>56</v>
      </c>
      <c r="AG29" s="1184">
        <v>77</v>
      </c>
      <c r="AH29" s="1184">
        <v>62</v>
      </c>
      <c r="AI29" s="783">
        <f t="shared" si="42"/>
        <v>139</v>
      </c>
      <c r="AJ29" s="1184">
        <v>38</v>
      </c>
      <c r="AK29" s="1184">
        <v>30</v>
      </c>
      <c r="AL29" s="783">
        <f t="shared" si="43"/>
        <v>68</v>
      </c>
      <c r="AM29" s="1184">
        <v>18</v>
      </c>
      <c r="AN29" s="1184">
        <v>12</v>
      </c>
      <c r="AO29" s="783">
        <f t="shared" si="44"/>
        <v>30</v>
      </c>
      <c r="AP29" s="1184"/>
      <c r="AQ29" s="1184"/>
      <c r="AR29" s="783">
        <f t="shared" si="45"/>
        <v>0</v>
      </c>
      <c r="AS29" s="1184"/>
      <c r="AT29" s="1236"/>
      <c r="AU29" s="783">
        <f t="shared" si="46"/>
        <v>0</v>
      </c>
      <c r="AV29" s="1185"/>
      <c r="AW29" s="1185"/>
      <c r="AX29" s="783">
        <f t="shared" si="47"/>
        <v>0</v>
      </c>
      <c r="AY29" s="784">
        <f t="shared" si="48"/>
        <v>166</v>
      </c>
      <c r="AZ29" s="784">
        <f t="shared" si="49"/>
        <v>127</v>
      </c>
      <c r="BA29" s="784">
        <f t="shared" si="50"/>
        <v>293</v>
      </c>
      <c r="BC29" s="782" t="s">
        <v>266</v>
      </c>
      <c r="BD29" s="783">
        <f t="shared" si="51"/>
        <v>33</v>
      </c>
      <c r="BE29" s="783">
        <f t="shared" si="51"/>
        <v>23</v>
      </c>
      <c r="BF29" s="783">
        <f t="shared" si="29"/>
        <v>56</v>
      </c>
      <c r="BG29" s="783">
        <f t="shared" si="29"/>
        <v>79</v>
      </c>
      <c r="BH29" s="783">
        <f t="shared" si="29"/>
        <v>63</v>
      </c>
      <c r="BI29" s="783">
        <f t="shared" si="29"/>
        <v>142</v>
      </c>
      <c r="BJ29" s="783">
        <f t="shared" si="29"/>
        <v>41</v>
      </c>
      <c r="BK29" s="783">
        <f t="shared" si="29"/>
        <v>31</v>
      </c>
      <c r="BL29" s="783">
        <f t="shared" si="29"/>
        <v>72</v>
      </c>
      <c r="BM29" s="783">
        <f t="shared" si="29"/>
        <v>18</v>
      </c>
      <c r="BN29" s="783">
        <f t="shared" si="29"/>
        <v>13</v>
      </c>
      <c r="BO29" s="783">
        <f t="shared" si="29"/>
        <v>31</v>
      </c>
      <c r="BP29" s="783">
        <f t="shared" si="29"/>
        <v>1</v>
      </c>
      <c r="BQ29" s="783">
        <f t="shared" si="29"/>
        <v>0</v>
      </c>
      <c r="BR29" s="783">
        <f t="shared" si="29"/>
        <v>1</v>
      </c>
      <c r="BS29" s="783">
        <f t="shared" si="29"/>
        <v>0</v>
      </c>
      <c r="BT29" s="783">
        <f t="shared" si="29"/>
        <v>0</v>
      </c>
      <c r="BU29" s="783">
        <f t="shared" si="29"/>
        <v>0</v>
      </c>
      <c r="BV29" s="783">
        <f t="shared" si="30"/>
        <v>0</v>
      </c>
      <c r="BW29" s="783">
        <f t="shared" si="30"/>
        <v>0</v>
      </c>
      <c r="BX29" s="783">
        <f t="shared" si="30"/>
        <v>0</v>
      </c>
      <c r="BY29" s="783">
        <f t="shared" si="30"/>
        <v>172</v>
      </c>
      <c r="BZ29" s="783">
        <f t="shared" si="30"/>
        <v>130</v>
      </c>
      <c r="CA29" s="783">
        <f t="shared" si="30"/>
        <v>302</v>
      </c>
    </row>
    <row r="30" spans="3:79" s="777" customFormat="1" ht="15.75">
      <c r="C30" s="782" t="s">
        <v>267</v>
      </c>
      <c r="D30" s="1187">
        <v>0</v>
      </c>
      <c r="E30" s="1187">
        <v>0</v>
      </c>
      <c r="F30" s="783">
        <f t="shared" si="31"/>
        <v>0</v>
      </c>
      <c r="G30" s="1187">
        <v>0</v>
      </c>
      <c r="H30" s="1187">
        <v>0</v>
      </c>
      <c r="I30" s="783">
        <f t="shared" si="32"/>
        <v>0</v>
      </c>
      <c r="J30" s="1187">
        <v>0</v>
      </c>
      <c r="K30" s="1187">
        <v>1</v>
      </c>
      <c r="L30" s="783">
        <f t="shared" si="33"/>
        <v>1</v>
      </c>
      <c r="M30" s="1187">
        <v>0</v>
      </c>
      <c r="N30" s="1187">
        <v>0</v>
      </c>
      <c r="O30" s="783">
        <f t="shared" si="34"/>
        <v>0</v>
      </c>
      <c r="P30" s="1187">
        <v>0</v>
      </c>
      <c r="Q30" s="1187">
        <v>0</v>
      </c>
      <c r="R30" s="783">
        <f t="shared" si="35"/>
        <v>0</v>
      </c>
      <c r="S30" s="1187">
        <v>0</v>
      </c>
      <c r="T30" s="1187">
        <v>0</v>
      </c>
      <c r="U30" s="783">
        <f t="shared" si="36"/>
        <v>0</v>
      </c>
      <c r="V30" s="783">
        <v>1</v>
      </c>
      <c r="W30" s="783"/>
      <c r="X30" s="783">
        <f t="shared" si="37"/>
        <v>1</v>
      </c>
      <c r="Y30" s="784">
        <f t="shared" si="38"/>
        <v>1</v>
      </c>
      <c r="Z30" s="784">
        <f t="shared" si="39"/>
        <v>1</v>
      </c>
      <c r="AA30" s="784">
        <f t="shared" si="40"/>
        <v>2</v>
      </c>
      <c r="AB30" s="776"/>
      <c r="AC30" s="782" t="s">
        <v>267</v>
      </c>
      <c r="AD30" s="1184">
        <v>3</v>
      </c>
      <c r="AE30" s="1184">
        <v>1</v>
      </c>
      <c r="AF30" s="783">
        <f t="shared" si="41"/>
        <v>4</v>
      </c>
      <c r="AG30" s="1184">
        <v>7</v>
      </c>
      <c r="AH30" s="1184">
        <v>5</v>
      </c>
      <c r="AI30" s="783">
        <f t="shared" si="42"/>
        <v>12</v>
      </c>
      <c r="AJ30" s="1184">
        <v>8</v>
      </c>
      <c r="AK30" s="1184">
        <v>7</v>
      </c>
      <c r="AL30" s="783">
        <f t="shared" si="43"/>
        <v>15</v>
      </c>
      <c r="AM30" s="1184"/>
      <c r="AN30" s="1184"/>
      <c r="AO30" s="783">
        <f t="shared" si="44"/>
        <v>0</v>
      </c>
      <c r="AP30" s="1184"/>
      <c r="AQ30" s="1184"/>
      <c r="AR30" s="783">
        <f t="shared" si="45"/>
        <v>0</v>
      </c>
      <c r="AS30" s="1184"/>
      <c r="AT30" s="1236"/>
      <c r="AU30" s="783">
        <f t="shared" si="46"/>
        <v>0</v>
      </c>
      <c r="AV30" s="1185"/>
      <c r="AW30" s="1185"/>
      <c r="AX30" s="783">
        <f t="shared" si="47"/>
        <v>0</v>
      </c>
      <c r="AY30" s="784">
        <f t="shared" si="48"/>
        <v>18</v>
      </c>
      <c r="AZ30" s="784">
        <f t="shared" si="49"/>
        <v>13</v>
      </c>
      <c r="BA30" s="784">
        <f t="shared" si="50"/>
        <v>31</v>
      </c>
      <c r="BC30" s="782" t="s">
        <v>267</v>
      </c>
      <c r="BD30" s="783">
        <f t="shared" si="51"/>
        <v>3</v>
      </c>
      <c r="BE30" s="783">
        <f t="shared" si="51"/>
        <v>1</v>
      </c>
      <c r="BF30" s="783">
        <f t="shared" si="29"/>
        <v>4</v>
      </c>
      <c r="BG30" s="783">
        <f t="shared" si="29"/>
        <v>7</v>
      </c>
      <c r="BH30" s="783">
        <f t="shared" si="29"/>
        <v>5</v>
      </c>
      <c r="BI30" s="783">
        <f t="shared" si="29"/>
        <v>12</v>
      </c>
      <c r="BJ30" s="783">
        <f t="shared" si="29"/>
        <v>8</v>
      </c>
      <c r="BK30" s="783">
        <f t="shared" si="29"/>
        <v>8</v>
      </c>
      <c r="BL30" s="783">
        <f t="shared" si="29"/>
        <v>16</v>
      </c>
      <c r="BM30" s="783">
        <f t="shared" si="29"/>
        <v>0</v>
      </c>
      <c r="BN30" s="783">
        <f t="shared" si="29"/>
        <v>0</v>
      </c>
      <c r="BO30" s="783">
        <f t="shared" si="29"/>
        <v>0</v>
      </c>
      <c r="BP30" s="783">
        <f t="shared" si="29"/>
        <v>0</v>
      </c>
      <c r="BQ30" s="783">
        <f t="shared" si="29"/>
        <v>0</v>
      </c>
      <c r="BR30" s="783">
        <f t="shared" si="29"/>
        <v>0</v>
      </c>
      <c r="BS30" s="783">
        <f t="shared" si="29"/>
        <v>0</v>
      </c>
      <c r="BT30" s="783">
        <f t="shared" si="29"/>
        <v>0</v>
      </c>
      <c r="BU30" s="783">
        <f t="shared" si="29"/>
        <v>0</v>
      </c>
      <c r="BV30" s="783">
        <f t="shared" si="30"/>
        <v>1</v>
      </c>
      <c r="BW30" s="783">
        <f t="shared" si="30"/>
        <v>0</v>
      </c>
      <c r="BX30" s="783">
        <f t="shared" si="30"/>
        <v>1</v>
      </c>
      <c r="BY30" s="783">
        <f t="shared" si="30"/>
        <v>19</v>
      </c>
      <c r="BZ30" s="783">
        <f t="shared" si="30"/>
        <v>14</v>
      </c>
      <c r="CA30" s="783">
        <f t="shared" si="30"/>
        <v>33</v>
      </c>
    </row>
    <row r="31" spans="3:79" s="777" customFormat="1" ht="15.75">
      <c r="C31" s="782" t="s">
        <v>186</v>
      </c>
      <c r="D31" s="1184">
        <v>0</v>
      </c>
      <c r="E31" s="1184">
        <v>0</v>
      </c>
      <c r="F31" s="783">
        <f t="shared" si="31"/>
        <v>0</v>
      </c>
      <c r="G31" s="1184">
        <v>0</v>
      </c>
      <c r="H31" s="1184">
        <v>0</v>
      </c>
      <c r="I31" s="783">
        <f t="shared" si="32"/>
        <v>0</v>
      </c>
      <c r="J31" s="1184">
        <v>0</v>
      </c>
      <c r="K31" s="1184">
        <v>0</v>
      </c>
      <c r="L31" s="783">
        <f t="shared" si="33"/>
        <v>0</v>
      </c>
      <c r="M31" s="1184">
        <v>0</v>
      </c>
      <c r="N31" s="1184">
        <v>0</v>
      </c>
      <c r="O31" s="783">
        <f t="shared" si="34"/>
        <v>0</v>
      </c>
      <c r="P31" s="1184">
        <v>0</v>
      </c>
      <c r="Q31" s="1184">
        <v>0</v>
      </c>
      <c r="R31" s="783">
        <f t="shared" si="35"/>
        <v>0</v>
      </c>
      <c r="S31" s="1184">
        <v>0</v>
      </c>
      <c r="T31" s="1185">
        <v>0</v>
      </c>
      <c r="U31" s="783">
        <f t="shared" si="36"/>
        <v>0</v>
      </c>
      <c r="V31" s="783"/>
      <c r="W31" s="783"/>
      <c r="X31" s="783">
        <f t="shared" si="37"/>
        <v>0</v>
      </c>
      <c r="Y31" s="784">
        <f t="shared" si="38"/>
        <v>0</v>
      </c>
      <c r="Z31" s="784">
        <f t="shared" si="39"/>
        <v>0</v>
      </c>
      <c r="AA31" s="784">
        <f t="shared" si="40"/>
        <v>0</v>
      </c>
      <c r="AB31" s="776"/>
      <c r="AC31" s="782" t="s">
        <v>186</v>
      </c>
      <c r="AD31" s="1184">
        <v>0</v>
      </c>
      <c r="AE31" s="1184">
        <v>1</v>
      </c>
      <c r="AF31" s="783">
        <f t="shared" si="41"/>
        <v>1</v>
      </c>
      <c r="AG31" s="1184">
        <v>0</v>
      </c>
      <c r="AH31" s="1184">
        <v>0</v>
      </c>
      <c r="AI31" s="783">
        <f t="shared" si="42"/>
        <v>0</v>
      </c>
      <c r="AJ31" s="1184">
        <v>1</v>
      </c>
      <c r="AK31" s="1184">
        <v>0</v>
      </c>
      <c r="AL31" s="783">
        <f t="shared" si="43"/>
        <v>1</v>
      </c>
      <c r="AM31" s="1184">
        <v>2</v>
      </c>
      <c r="AN31" s="1184">
        <v>1</v>
      </c>
      <c r="AO31" s="783">
        <f t="shared" si="44"/>
        <v>3</v>
      </c>
      <c r="AP31" s="1184"/>
      <c r="AQ31" s="1184"/>
      <c r="AR31" s="783">
        <f t="shared" si="45"/>
        <v>0</v>
      </c>
      <c r="AS31" s="1184"/>
      <c r="AT31" s="1236"/>
      <c r="AU31" s="783">
        <f t="shared" si="46"/>
        <v>0</v>
      </c>
      <c r="AV31" s="1185"/>
      <c r="AW31" s="1185"/>
      <c r="AX31" s="783">
        <f t="shared" si="47"/>
        <v>0</v>
      </c>
      <c r="AY31" s="784">
        <f t="shared" si="48"/>
        <v>3</v>
      </c>
      <c r="AZ31" s="784">
        <f t="shared" si="49"/>
        <v>2</v>
      </c>
      <c r="BA31" s="784">
        <f t="shared" si="50"/>
        <v>5</v>
      </c>
      <c r="BC31" s="782" t="s">
        <v>186</v>
      </c>
      <c r="BD31" s="783">
        <f t="shared" si="51"/>
        <v>0</v>
      </c>
      <c r="BE31" s="783">
        <f t="shared" si="51"/>
        <v>1</v>
      </c>
      <c r="BF31" s="783">
        <f t="shared" si="29"/>
        <v>1</v>
      </c>
      <c r="BG31" s="783">
        <f t="shared" si="29"/>
        <v>0</v>
      </c>
      <c r="BH31" s="783">
        <f t="shared" si="29"/>
        <v>0</v>
      </c>
      <c r="BI31" s="783">
        <f t="shared" si="29"/>
        <v>0</v>
      </c>
      <c r="BJ31" s="783">
        <f t="shared" si="29"/>
        <v>1</v>
      </c>
      <c r="BK31" s="783">
        <f t="shared" si="29"/>
        <v>0</v>
      </c>
      <c r="BL31" s="783">
        <f t="shared" si="29"/>
        <v>1</v>
      </c>
      <c r="BM31" s="783">
        <f t="shared" si="29"/>
        <v>2</v>
      </c>
      <c r="BN31" s="783">
        <f t="shared" si="29"/>
        <v>1</v>
      </c>
      <c r="BO31" s="783">
        <f t="shared" si="29"/>
        <v>3</v>
      </c>
      <c r="BP31" s="783">
        <f t="shared" si="29"/>
        <v>0</v>
      </c>
      <c r="BQ31" s="783">
        <f t="shared" si="29"/>
        <v>0</v>
      </c>
      <c r="BR31" s="783">
        <f t="shared" si="29"/>
        <v>0</v>
      </c>
      <c r="BS31" s="783">
        <f t="shared" si="29"/>
        <v>0</v>
      </c>
      <c r="BT31" s="783">
        <f t="shared" si="29"/>
        <v>0</v>
      </c>
      <c r="BU31" s="783">
        <f t="shared" si="29"/>
        <v>0</v>
      </c>
      <c r="BV31" s="783">
        <f t="shared" si="30"/>
        <v>0</v>
      </c>
      <c r="BW31" s="783">
        <f t="shared" si="30"/>
        <v>0</v>
      </c>
      <c r="BX31" s="783">
        <f t="shared" si="30"/>
        <v>0</v>
      </c>
      <c r="BY31" s="783">
        <f t="shared" si="30"/>
        <v>3</v>
      </c>
      <c r="BZ31" s="783">
        <f t="shared" si="30"/>
        <v>2</v>
      </c>
      <c r="CA31" s="783">
        <f t="shared" si="30"/>
        <v>5</v>
      </c>
    </row>
    <row r="32" spans="3:79" s="777" customFormat="1" ht="15.75">
      <c r="C32" s="782" t="s">
        <v>6</v>
      </c>
      <c r="D32" s="783">
        <f>SUM(D24:D31)</f>
        <v>41</v>
      </c>
      <c r="E32" s="783">
        <f t="shared" ref="E32:Z32" si="52">SUM(E24:E31)</f>
        <v>38</v>
      </c>
      <c r="F32" s="783">
        <f t="shared" si="52"/>
        <v>79</v>
      </c>
      <c r="G32" s="783">
        <f t="shared" si="52"/>
        <v>60</v>
      </c>
      <c r="H32" s="783">
        <f t="shared" si="52"/>
        <v>54</v>
      </c>
      <c r="I32" s="783">
        <f t="shared" si="52"/>
        <v>114</v>
      </c>
      <c r="J32" s="783">
        <f t="shared" si="52"/>
        <v>32</v>
      </c>
      <c r="K32" s="783">
        <f t="shared" si="52"/>
        <v>24</v>
      </c>
      <c r="L32" s="783">
        <f t="shared" si="52"/>
        <v>56</v>
      </c>
      <c r="M32" s="783">
        <f t="shared" si="52"/>
        <v>8</v>
      </c>
      <c r="N32" s="783">
        <f t="shared" si="52"/>
        <v>7</v>
      </c>
      <c r="O32" s="783">
        <f t="shared" si="52"/>
        <v>15</v>
      </c>
      <c r="P32" s="783">
        <f t="shared" si="52"/>
        <v>4</v>
      </c>
      <c r="Q32" s="783">
        <f t="shared" si="52"/>
        <v>1</v>
      </c>
      <c r="R32" s="783">
        <f t="shared" si="52"/>
        <v>5</v>
      </c>
      <c r="S32" s="783">
        <f t="shared" si="52"/>
        <v>0</v>
      </c>
      <c r="T32" s="783">
        <f t="shared" si="52"/>
        <v>0</v>
      </c>
      <c r="U32" s="783">
        <f t="shared" si="52"/>
        <v>0</v>
      </c>
      <c r="V32" s="783">
        <f t="shared" si="52"/>
        <v>1</v>
      </c>
      <c r="W32" s="783">
        <f t="shared" si="52"/>
        <v>0</v>
      </c>
      <c r="X32" s="783">
        <f t="shared" si="52"/>
        <v>1</v>
      </c>
      <c r="Y32" s="783">
        <f t="shared" si="52"/>
        <v>146</v>
      </c>
      <c r="Z32" s="783">
        <f t="shared" si="52"/>
        <v>124</v>
      </c>
      <c r="AA32" s="783">
        <f>SUM(AA24:AA31)</f>
        <v>270</v>
      </c>
      <c r="AB32" s="776"/>
      <c r="AC32" s="782" t="s">
        <v>6</v>
      </c>
      <c r="AD32" s="783">
        <f>SUM(AD24:AD31)</f>
        <v>2402</v>
      </c>
      <c r="AE32" s="783">
        <f t="shared" ref="AE32:BA32" si="53">SUM(AE24:AE31)</f>
        <v>2107</v>
      </c>
      <c r="AF32" s="783">
        <f t="shared" si="53"/>
        <v>4509</v>
      </c>
      <c r="AG32" s="783">
        <f t="shared" si="53"/>
        <v>1451</v>
      </c>
      <c r="AH32" s="783">
        <f t="shared" si="53"/>
        <v>1368</v>
      </c>
      <c r="AI32" s="783">
        <f t="shared" si="53"/>
        <v>2819</v>
      </c>
      <c r="AJ32" s="783">
        <f t="shared" si="53"/>
        <v>391</v>
      </c>
      <c r="AK32" s="783">
        <f t="shared" si="53"/>
        <v>334</v>
      </c>
      <c r="AL32" s="783">
        <f t="shared" si="53"/>
        <v>725</v>
      </c>
      <c r="AM32" s="783">
        <f t="shared" si="53"/>
        <v>42</v>
      </c>
      <c r="AN32" s="783">
        <f t="shared" si="53"/>
        <v>35</v>
      </c>
      <c r="AO32" s="783">
        <f t="shared" si="53"/>
        <v>77</v>
      </c>
      <c r="AP32" s="783">
        <f t="shared" si="53"/>
        <v>0</v>
      </c>
      <c r="AQ32" s="783">
        <f t="shared" si="53"/>
        <v>0</v>
      </c>
      <c r="AR32" s="783">
        <f t="shared" si="53"/>
        <v>0</v>
      </c>
      <c r="AS32" s="783">
        <f t="shared" si="53"/>
        <v>0</v>
      </c>
      <c r="AT32" s="783">
        <f t="shared" si="53"/>
        <v>0</v>
      </c>
      <c r="AU32" s="783">
        <f t="shared" si="53"/>
        <v>0</v>
      </c>
      <c r="AV32" s="783">
        <f t="shared" si="53"/>
        <v>0</v>
      </c>
      <c r="AW32" s="783">
        <f t="shared" si="53"/>
        <v>0</v>
      </c>
      <c r="AX32" s="783">
        <f t="shared" si="53"/>
        <v>0</v>
      </c>
      <c r="AY32" s="783">
        <f t="shared" si="53"/>
        <v>4286</v>
      </c>
      <c r="AZ32" s="783">
        <f t="shared" si="53"/>
        <v>3844</v>
      </c>
      <c r="BA32" s="783">
        <f t="shared" si="53"/>
        <v>8130</v>
      </c>
      <c r="BC32" s="782" t="s">
        <v>6</v>
      </c>
      <c r="BD32" s="783">
        <f t="shared" si="51"/>
        <v>2443</v>
      </c>
      <c r="BE32" s="783">
        <f t="shared" si="51"/>
        <v>2145</v>
      </c>
      <c r="BF32" s="783">
        <f t="shared" si="29"/>
        <v>4588</v>
      </c>
      <c r="BG32" s="783">
        <f t="shared" si="29"/>
        <v>1511</v>
      </c>
      <c r="BH32" s="783">
        <f t="shared" si="29"/>
        <v>1422</v>
      </c>
      <c r="BI32" s="783">
        <f t="shared" si="29"/>
        <v>2933</v>
      </c>
      <c r="BJ32" s="783">
        <f t="shared" si="29"/>
        <v>423</v>
      </c>
      <c r="BK32" s="783">
        <f t="shared" si="29"/>
        <v>358</v>
      </c>
      <c r="BL32" s="783">
        <f t="shared" si="29"/>
        <v>781</v>
      </c>
      <c r="BM32" s="783">
        <f t="shared" si="29"/>
        <v>50</v>
      </c>
      <c r="BN32" s="783">
        <f t="shared" si="29"/>
        <v>42</v>
      </c>
      <c r="BO32" s="783">
        <f t="shared" si="29"/>
        <v>92</v>
      </c>
      <c r="BP32" s="783">
        <f t="shared" si="29"/>
        <v>4</v>
      </c>
      <c r="BQ32" s="783">
        <f t="shared" si="29"/>
        <v>1</v>
      </c>
      <c r="BR32" s="783">
        <f t="shared" si="29"/>
        <v>5</v>
      </c>
      <c r="BS32" s="783">
        <f t="shared" si="29"/>
        <v>0</v>
      </c>
      <c r="BT32" s="783">
        <f t="shared" si="29"/>
        <v>0</v>
      </c>
      <c r="BU32" s="783">
        <f t="shared" si="29"/>
        <v>0</v>
      </c>
      <c r="BV32" s="783">
        <f t="shared" si="30"/>
        <v>1</v>
      </c>
      <c r="BW32" s="783">
        <f t="shared" si="30"/>
        <v>0</v>
      </c>
      <c r="BX32" s="783">
        <f t="shared" si="30"/>
        <v>1</v>
      </c>
      <c r="BY32" s="783">
        <f t="shared" si="30"/>
        <v>4432</v>
      </c>
      <c r="BZ32" s="783">
        <f t="shared" si="30"/>
        <v>3968</v>
      </c>
      <c r="CA32" s="783">
        <f t="shared" si="30"/>
        <v>8400</v>
      </c>
    </row>
    <row r="33" spans="3:79" s="777" customFormat="1" ht="16.5" thickBot="1">
      <c r="C33" s="786" t="s">
        <v>187</v>
      </c>
      <c r="D33" s="787">
        <f>D32/$Y$32*100</f>
        <v>28.082191780821919</v>
      </c>
      <c r="E33" s="787">
        <f>E32/$Z$32*100</f>
        <v>30.64516129032258</v>
      </c>
      <c r="F33" s="787">
        <f>F32/$AA$32*100</f>
        <v>29.259259259259256</v>
      </c>
      <c r="G33" s="787">
        <f>G32/$Y$32*100</f>
        <v>41.095890410958901</v>
      </c>
      <c r="H33" s="787">
        <f>H32/$Z$32*100</f>
        <v>43.548387096774192</v>
      </c>
      <c r="I33" s="787">
        <f>I32/$AA$32*100</f>
        <v>42.222222222222221</v>
      </c>
      <c r="J33" s="787">
        <f>J32/$Y$32*100</f>
        <v>21.917808219178081</v>
      </c>
      <c r="K33" s="787">
        <f>K32/$Z$32*100</f>
        <v>19.35483870967742</v>
      </c>
      <c r="L33" s="787">
        <f>L32/$AA$32*100</f>
        <v>20.74074074074074</v>
      </c>
      <c r="M33" s="787">
        <f>M32/$Y$32*100</f>
        <v>5.4794520547945202</v>
      </c>
      <c r="N33" s="787">
        <f>N32/$Z$32*100</f>
        <v>5.6451612903225801</v>
      </c>
      <c r="O33" s="787">
        <f>O32/$AA$32*100</f>
        <v>5.5555555555555554</v>
      </c>
      <c r="P33" s="787">
        <f>P32/$Y$32*100</f>
        <v>2.7397260273972601</v>
      </c>
      <c r="Q33" s="787">
        <f>Q32/$Z$32*100</f>
        <v>0.80645161290322576</v>
      </c>
      <c r="R33" s="787">
        <f>R32/$AA$32*100</f>
        <v>1.8518518518518516</v>
      </c>
      <c r="S33" s="787">
        <f>S32/$Y$32*100</f>
        <v>0</v>
      </c>
      <c r="T33" s="787">
        <f>T32/$Z$32*100</f>
        <v>0</v>
      </c>
      <c r="U33" s="787">
        <f>U32/$AA$32*100</f>
        <v>0</v>
      </c>
      <c r="V33" s="787">
        <f>V32/$Y$32*100</f>
        <v>0.68493150684931503</v>
      </c>
      <c r="W33" s="787">
        <f>W32/$Z$32*100</f>
        <v>0</v>
      </c>
      <c r="X33" s="787">
        <f>X32/$AA$32*100</f>
        <v>0.37037037037037041</v>
      </c>
      <c r="Y33" s="787">
        <f>Y32/$Y$32*100</f>
        <v>100</v>
      </c>
      <c r="Z33" s="787">
        <f>Z32/$Z$32*100</f>
        <v>100</v>
      </c>
      <c r="AA33" s="787">
        <f>AA32/$AA$32*100</f>
        <v>100</v>
      </c>
      <c r="AB33" s="788"/>
      <c r="AC33" s="786" t="s">
        <v>187</v>
      </c>
      <c r="AD33" s="787"/>
      <c r="AE33" s="787"/>
      <c r="AF33" s="787"/>
      <c r="AG33" s="787"/>
      <c r="AH33" s="787"/>
      <c r="AI33" s="787"/>
      <c r="AJ33" s="787"/>
      <c r="AK33" s="787"/>
      <c r="AL33" s="787"/>
      <c r="AM33" s="787"/>
      <c r="AN33" s="787"/>
      <c r="AO33" s="787"/>
      <c r="AP33" s="787"/>
      <c r="AQ33" s="787"/>
      <c r="AR33" s="787"/>
      <c r="AS33" s="787"/>
      <c r="AT33" s="787"/>
      <c r="AU33" s="787"/>
      <c r="AV33" s="787"/>
      <c r="AW33" s="787"/>
      <c r="AX33" s="787"/>
      <c r="AY33" s="787"/>
      <c r="AZ33" s="787"/>
      <c r="BA33" s="787"/>
      <c r="BC33" s="786" t="s">
        <v>187</v>
      </c>
      <c r="BD33" s="787">
        <f>BD32/$BY$16*100</f>
        <v>12.70675127431603</v>
      </c>
      <c r="BE33" s="787">
        <f>BE32/$BZ$16*100</f>
        <v>12.060047228156977</v>
      </c>
      <c r="BF33" s="787">
        <f>BF32/$CA$16*100</f>
        <v>12.39597968226521</v>
      </c>
      <c r="BG33" s="787">
        <f>BG32/$BY$16*100</f>
        <v>7.8591490689691037</v>
      </c>
      <c r="BH33" s="787">
        <f>BH32/$BZ$16*100</f>
        <v>7.9950522883166535</v>
      </c>
      <c r="BI33" s="787">
        <f>BI32/$CA$16*100</f>
        <v>7.9244569328866312</v>
      </c>
      <c r="BJ33" s="787">
        <f>BJ32/$BY$16*100</f>
        <v>2.2001456361177572</v>
      </c>
      <c r="BK33" s="787">
        <f>BK32/$BZ$16*100</f>
        <v>2.0128190711795795</v>
      </c>
      <c r="BL33" s="787">
        <f>BL32/$CA$16*100</f>
        <v>2.1101264454771429</v>
      </c>
      <c r="BM33" s="787">
        <f>BM32/$BY$16*100</f>
        <v>0.26006449599500681</v>
      </c>
      <c r="BN33" s="787">
        <f>BN32/$BZ$16*100</f>
        <v>0.23614078488698978</v>
      </c>
      <c r="BO33" s="787">
        <f>BO32/$CA$16*100</f>
        <v>0.24856803198962499</v>
      </c>
      <c r="BP33" s="787">
        <f>BP32/$BY$16*100</f>
        <v>2.0805159679600543E-2</v>
      </c>
      <c r="BQ33" s="787">
        <f>BQ32/$BZ$16*100</f>
        <v>5.6223996401664226E-3</v>
      </c>
      <c r="BR33" s="787">
        <f>BR32/$CA$16*100</f>
        <v>1.3509132173349184E-2</v>
      </c>
      <c r="BS33" s="787">
        <f>BS32/$BY$16*100</f>
        <v>0</v>
      </c>
      <c r="BT33" s="787">
        <f>BT32/$BZ$16*100</f>
        <v>0</v>
      </c>
      <c r="BU33" s="787">
        <f>BU32/$CA$16*100</f>
        <v>0</v>
      </c>
      <c r="BV33" s="787">
        <f>BV32/$BY$16*100</f>
        <v>5.2012899199001357E-3</v>
      </c>
      <c r="BW33" s="787">
        <f>BW32/$BZ$16*100</f>
        <v>0</v>
      </c>
      <c r="BX33" s="787">
        <f>BX32/$CA$16*100</f>
        <v>2.7018264346698366E-3</v>
      </c>
      <c r="BY33" s="787">
        <f>BY32/$BY$16*100</f>
        <v>23.052116924997399</v>
      </c>
      <c r="BZ33" s="787">
        <f>BZ32/$BZ$16*100</f>
        <v>22.309681772180369</v>
      </c>
      <c r="CA33" s="787">
        <f>CA32/$CA$16*100</f>
        <v>22.695342051226632</v>
      </c>
    </row>
    <row r="34" spans="3:79">
      <c r="AL34" s="820"/>
      <c r="BL34" s="820"/>
    </row>
    <row r="35" spans="3:79" s="777" customFormat="1" ht="15.75">
      <c r="C35" s="774" t="s">
        <v>492</v>
      </c>
      <c r="D35" s="774"/>
      <c r="E35" s="774"/>
      <c r="F35" s="774"/>
      <c r="G35" s="774"/>
      <c r="H35" s="774"/>
      <c r="I35" s="774"/>
      <c r="J35" s="775" t="s">
        <v>21</v>
      </c>
      <c r="K35" s="775"/>
      <c r="L35" s="775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6"/>
      <c r="AC35" s="774" t="s">
        <v>492</v>
      </c>
      <c r="AD35" s="774"/>
      <c r="AE35" s="774"/>
      <c r="AF35" s="774"/>
      <c r="AG35" s="774"/>
      <c r="AH35" s="774"/>
      <c r="AI35" s="774"/>
      <c r="AJ35" s="818" t="s">
        <v>21</v>
      </c>
      <c r="AK35" s="818"/>
      <c r="AL35" s="818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AZ35" s="774"/>
      <c r="BA35" s="774"/>
      <c r="BC35" s="774" t="s">
        <v>492</v>
      </c>
      <c r="BD35" s="774"/>
      <c r="BE35" s="774"/>
      <c r="BF35" s="774"/>
      <c r="BG35" s="774"/>
      <c r="BH35" s="774"/>
      <c r="BI35" s="774"/>
      <c r="BJ35" s="818" t="s">
        <v>21</v>
      </c>
      <c r="BK35" s="818"/>
      <c r="BL35" s="818"/>
      <c r="BM35" s="774"/>
      <c r="BN35" s="774"/>
      <c r="BO35" s="774"/>
      <c r="BP35" s="774"/>
      <c r="BQ35" s="774"/>
      <c r="BR35" s="774"/>
      <c r="BS35" s="774"/>
      <c r="BT35" s="774"/>
      <c r="BU35" s="774"/>
      <c r="BV35" s="774"/>
      <c r="BW35" s="774"/>
      <c r="BX35" s="774"/>
      <c r="BY35" s="774"/>
      <c r="BZ35" s="774"/>
      <c r="CA35" s="774"/>
    </row>
    <row r="36" spans="3:79" s="777" customFormat="1" ht="16.5" thickBot="1">
      <c r="C36" s="1694" t="s">
        <v>868</v>
      </c>
      <c r="D36" s="1694"/>
      <c r="E36" s="1694"/>
      <c r="F36" s="1694"/>
      <c r="G36" s="1694"/>
      <c r="H36" s="1694"/>
      <c r="I36" s="1694"/>
      <c r="J36" s="1694"/>
      <c r="K36" s="1694"/>
      <c r="L36" s="1694"/>
      <c r="M36" s="1694"/>
      <c r="N36" s="1694"/>
      <c r="O36" s="1694"/>
      <c r="P36" s="1694"/>
      <c r="Q36" s="1694"/>
      <c r="R36" s="1694"/>
      <c r="S36" s="1694"/>
      <c r="T36" s="1694"/>
      <c r="U36" s="1694"/>
      <c r="V36" s="1694"/>
      <c r="W36" s="1694"/>
      <c r="X36" s="1694"/>
      <c r="Y36" s="1694"/>
      <c r="Z36" s="1694"/>
      <c r="AA36" s="1694"/>
      <c r="AB36" s="778"/>
      <c r="AC36" s="1694" t="s">
        <v>868</v>
      </c>
      <c r="AD36" s="1694"/>
      <c r="AE36" s="1694"/>
      <c r="AF36" s="1694"/>
      <c r="AG36" s="1694"/>
      <c r="AH36" s="1694"/>
      <c r="AI36" s="1694"/>
      <c r="AJ36" s="1694"/>
      <c r="AK36" s="1694"/>
      <c r="AL36" s="1694"/>
      <c r="AM36" s="1694"/>
      <c r="AN36" s="1694"/>
      <c r="AO36" s="1694"/>
      <c r="AP36" s="1694"/>
      <c r="AQ36" s="1694"/>
      <c r="AR36" s="1694"/>
      <c r="AS36" s="1694"/>
      <c r="AT36" s="1694"/>
      <c r="AU36" s="1694"/>
      <c r="AV36" s="1694"/>
      <c r="AW36" s="1694"/>
      <c r="AX36" s="1694"/>
      <c r="AY36" s="1694"/>
      <c r="AZ36" s="1694"/>
      <c r="BA36" s="1694"/>
      <c r="BC36" s="1694" t="s">
        <v>868</v>
      </c>
      <c r="BD36" s="1694"/>
      <c r="BE36" s="1694"/>
      <c r="BF36" s="1694"/>
      <c r="BG36" s="1694"/>
      <c r="BH36" s="1694"/>
      <c r="BI36" s="1694"/>
      <c r="BJ36" s="1694"/>
      <c r="BK36" s="1694"/>
      <c r="BL36" s="1694"/>
      <c r="BM36" s="1694"/>
      <c r="BN36" s="1694"/>
      <c r="BO36" s="1694"/>
      <c r="BP36" s="1694"/>
      <c r="BQ36" s="1694"/>
      <c r="BR36" s="1694"/>
      <c r="BS36" s="1694"/>
      <c r="BT36" s="1694"/>
      <c r="BU36" s="1694"/>
      <c r="BV36" s="1694"/>
      <c r="BW36" s="1694"/>
      <c r="BX36" s="1694"/>
      <c r="BY36" s="1694"/>
      <c r="BZ36" s="1694"/>
      <c r="CA36" s="1694"/>
    </row>
    <row r="37" spans="3:79" s="777" customFormat="1" ht="15.75" customHeight="1">
      <c r="C37" s="779"/>
      <c r="D37" s="1700" t="s">
        <v>96</v>
      </c>
      <c r="E37" s="1700"/>
      <c r="F37" s="1700"/>
      <c r="G37" s="1700"/>
      <c r="H37" s="1700"/>
      <c r="I37" s="1700"/>
      <c r="J37" s="1700"/>
      <c r="K37" s="1700"/>
      <c r="L37" s="1700"/>
      <c r="M37" s="1700"/>
      <c r="N37" s="1700"/>
      <c r="O37" s="1700"/>
      <c r="P37" s="1700"/>
      <c r="Q37" s="1700"/>
      <c r="R37" s="1700"/>
      <c r="S37" s="1700"/>
      <c r="T37" s="1700"/>
      <c r="U37" s="1700"/>
      <c r="V37" s="1700"/>
      <c r="W37" s="1700"/>
      <c r="X37" s="1700"/>
      <c r="Y37" s="1701"/>
      <c r="Z37" s="1701"/>
      <c r="AA37" s="1702"/>
      <c r="AB37" s="778"/>
      <c r="AC37" s="779"/>
      <c r="AD37" s="1700" t="s">
        <v>0</v>
      </c>
      <c r="AE37" s="1700"/>
      <c r="AF37" s="1700"/>
      <c r="AG37" s="1700"/>
      <c r="AH37" s="1700"/>
      <c r="AI37" s="1700"/>
      <c r="AJ37" s="1700"/>
      <c r="AK37" s="1700"/>
      <c r="AL37" s="1700"/>
      <c r="AM37" s="1700"/>
      <c r="AN37" s="1700"/>
      <c r="AO37" s="1700"/>
      <c r="AP37" s="1700"/>
      <c r="AQ37" s="1700"/>
      <c r="AR37" s="1700"/>
      <c r="AS37" s="1700"/>
      <c r="AT37" s="1700"/>
      <c r="AU37" s="1700"/>
      <c r="AV37" s="1700"/>
      <c r="AW37" s="1700"/>
      <c r="AX37" s="1700"/>
      <c r="AY37" s="1701"/>
      <c r="AZ37" s="1701"/>
      <c r="BA37" s="1702"/>
      <c r="BC37" s="779"/>
      <c r="BD37" s="1701" t="s">
        <v>0</v>
      </c>
      <c r="BE37" s="1705"/>
      <c r="BF37" s="1705"/>
      <c r="BG37" s="1705"/>
      <c r="BH37" s="1705"/>
      <c r="BI37" s="1705"/>
      <c r="BJ37" s="1705"/>
      <c r="BK37" s="1705"/>
      <c r="BL37" s="1705"/>
      <c r="BM37" s="1705"/>
      <c r="BN37" s="1705"/>
      <c r="BO37" s="1705"/>
      <c r="BP37" s="1705"/>
      <c r="BQ37" s="1705"/>
      <c r="BR37" s="1705"/>
      <c r="BS37" s="1705"/>
      <c r="BT37" s="1705"/>
      <c r="BU37" s="1705"/>
      <c r="BV37" s="1705"/>
      <c r="BW37" s="1705"/>
      <c r="BX37" s="1705"/>
      <c r="BY37" s="1705"/>
      <c r="BZ37" s="1705"/>
      <c r="CA37" s="1706"/>
    </row>
    <row r="38" spans="3:79" s="777" customFormat="1" ht="15.75" customHeight="1">
      <c r="C38" s="1698" t="s">
        <v>182</v>
      </c>
      <c r="D38" s="1695">
        <v>1</v>
      </c>
      <c r="E38" s="1696"/>
      <c r="F38" s="1699"/>
      <c r="G38" s="1695">
        <v>2</v>
      </c>
      <c r="H38" s="1696"/>
      <c r="I38" s="1699"/>
      <c r="J38" s="1695">
        <v>3</v>
      </c>
      <c r="K38" s="1696"/>
      <c r="L38" s="1699"/>
      <c r="M38" s="1695">
        <v>4</v>
      </c>
      <c r="N38" s="1696"/>
      <c r="O38" s="1699"/>
      <c r="P38" s="1695">
        <v>5</v>
      </c>
      <c r="Q38" s="1696"/>
      <c r="R38" s="1699"/>
      <c r="S38" s="1695">
        <v>6</v>
      </c>
      <c r="T38" s="1696"/>
      <c r="U38" s="1699"/>
      <c r="V38" s="1695" t="s">
        <v>184</v>
      </c>
      <c r="W38" s="1696"/>
      <c r="X38" s="1699"/>
      <c r="Y38" s="1695" t="s">
        <v>181</v>
      </c>
      <c r="Z38" s="1696"/>
      <c r="AA38" s="1697"/>
      <c r="AB38" s="778"/>
      <c r="AC38" s="1698" t="s">
        <v>182</v>
      </c>
      <c r="AD38" s="1695">
        <v>1</v>
      </c>
      <c r="AE38" s="1696"/>
      <c r="AF38" s="1699"/>
      <c r="AG38" s="1695">
        <v>2</v>
      </c>
      <c r="AH38" s="1696"/>
      <c r="AI38" s="1699"/>
      <c r="AJ38" s="1695">
        <v>3</v>
      </c>
      <c r="AK38" s="1696"/>
      <c r="AL38" s="1699"/>
      <c r="AM38" s="1695">
        <v>4</v>
      </c>
      <c r="AN38" s="1696"/>
      <c r="AO38" s="1699"/>
      <c r="AP38" s="1695">
        <v>5</v>
      </c>
      <c r="AQ38" s="1696"/>
      <c r="AR38" s="1699"/>
      <c r="AS38" s="1695">
        <v>6</v>
      </c>
      <c r="AT38" s="1696"/>
      <c r="AU38" s="1699"/>
      <c r="AV38" s="1695" t="s">
        <v>184</v>
      </c>
      <c r="AW38" s="1696"/>
      <c r="AX38" s="1699"/>
      <c r="AY38" s="1695" t="s">
        <v>181</v>
      </c>
      <c r="AZ38" s="1696"/>
      <c r="BA38" s="1697"/>
      <c r="BC38" s="1698" t="s">
        <v>182</v>
      </c>
      <c r="BD38" s="1695">
        <v>1</v>
      </c>
      <c r="BE38" s="1696"/>
      <c r="BF38" s="1699"/>
      <c r="BG38" s="1695">
        <v>2</v>
      </c>
      <c r="BH38" s="1696"/>
      <c r="BI38" s="1699"/>
      <c r="BJ38" s="1695">
        <v>3</v>
      </c>
      <c r="BK38" s="1696"/>
      <c r="BL38" s="1699"/>
      <c r="BM38" s="1695">
        <v>4</v>
      </c>
      <c r="BN38" s="1696"/>
      <c r="BO38" s="1699"/>
      <c r="BP38" s="1695">
        <v>5</v>
      </c>
      <c r="BQ38" s="1696"/>
      <c r="BR38" s="1699"/>
      <c r="BS38" s="1695">
        <v>6</v>
      </c>
      <c r="BT38" s="1696"/>
      <c r="BU38" s="1699"/>
      <c r="BV38" s="1695" t="s">
        <v>184</v>
      </c>
      <c r="BW38" s="1696"/>
      <c r="BX38" s="1699"/>
      <c r="BY38" s="1695" t="s">
        <v>181</v>
      </c>
      <c r="BZ38" s="1696"/>
      <c r="CA38" s="1697"/>
    </row>
    <row r="39" spans="3:79" s="777" customFormat="1" ht="15.75">
      <c r="C39" s="1698"/>
      <c r="D39" s="781" t="s">
        <v>242</v>
      </c>
      <c r="E39" s="781" t="s">
        <v>243</v>
      </c>
      <c r="F39" s="781" t="s">
        <v>236</v>
      </c>
      <c r="G39" s="781" t="s">
        <v>242</v>
      </c>
      <c r="H39" s="781" t="s">
        <v>243</v>
      </c>
      <c r="I39" s="781" t="s">
        <v>236</v>
      </c>
      <c r="J39" s="781" t="s">
        <v>242</v>
      </c>
      <c r="K39" s="781" t="s">
        <v>243</v>
      </c>
      <c r="L39" s="781" t="s">
        <v>236</v>
      </c>
      <c r="M39" s="781" t="s">
        <v>242</v>
      </c>
      <c r="N39" s="781" t="s">
        <v>243</v>
      </c>
      <c r="O39" s="781" t="s">
        <v>236</v>
      </c>
      <c r="P39" s="781" t="s">
        <v>242</v>
      </c>
      <c r="Q39" s="781" t="s">
        <v>243</v>
      </c>
      <c r="R39" s="781" t="s">
        <v>236</v>
      </c>
      <c r="S39" s="781" t="s">
        <v>242</v>
      </c>
      <c r="T39" s="781" t="s">
        <v>243</v>
      </c>
      <c r="U39" s="781" t="s">
        <v>236</v>
      </c>
      <c r="V39" s="781" t="s">
        <v>242</v>
      </c>
      <c r="W39" s="781" t="s">
        <v>243</v>
      </c>
      <c r="X39" s="781" t="s">
        <v>236</v>
      </c>
      <c r="Y39" s="781" t="s">
        <v>242</v>
      </c>
      <c r="Z39" s="781" t="s">
        <v>243</v>
      </c>
      <c r="AA39" s="781" t="s">
        <v>236</v>
      </c>
      <c r="AB39" s="778"/>
      <c r="AC39" s="1698"/>
      <c r="AD39" s="781" t="s">
        <v>242</v>
      </c>
      <c r="AE39" s="781" t="s">
        <v>243</v>
      </c>
      <c r="AF39" s="781" t="s">
        <v>236</v>
      </c>
      <c r="AG39" s="781" t="s">
        <v>242</v>
      </c>
      <c r="AH39" s="781" t="s">
        <v>243</v>
      </c>
      <c r="AI39" s="781" t="s">
        <v>236</v>
      </c>
      <c r="AJ39" s="781" t="s">
        <v>242</v>
      </c>
      <c r="AK39" s="781" t="s">
        <v>243</v>
      </c>
      <c r="AL39" s="781" t="s">
        <v>236</v>
      </c>
      <c r="AM39" s="781" t="s">
        <v>242</v>
      </c>
      <c r="AN39" s="781" t="s">
        <v>243</v>
      </c>
      <c r="AO39" s="781" t="s">
        <v>236</v>
      </c>
      <c r="AP39" s="781" t="s">
        <v>242</v>
      </c>
      <c r="AQ39" s="781" t="s">
        <v>243</v>
      </c>
      <c r="AR39" s="781" t="s">
        <v>236</v>
      </c>
      <c r="AS39" s="781" t="s">
        <v>242</v>
      </c>
      <c r="AT39" s="781" t="s">
        <v>243</v>
      </c>
      <c r="AU39" s="781" t="s">
        <v>236</v>
      </c>
      <c r="AV39" s="781" t="s">
        <v>242</v>
      </c>
      <c r="AW39" s="781" t="s">
        <v>243</v>
      </c>
      <c r="AX39" s="781" t="s">
        <v>236</v>
      </c>
      <c r="AY39" s="781" t="s">
        <v>242</v>
      </c>
      <c r="AZ39" s="781" t="s">
        <v>243</v>
      </c>
      <c r="BA39" s="781" t="s">
        <v>236</v>
      </c>
      <c r="BC39" s="1698"/>
      <c r="BD39" s="781" t="s">
        <v>242</v>
      </c>
      <c r="BE39" s="781" t="s">
        <v>243</v>
      </c>
      <c r="BF39" s="781" t="s">
        <v>236</v>
      </c>
      <c r="BG39" s="781" t="s">
        <v>242</v>
      </c>
      <c r="BH39" s="781" t="s">
        <v>243</v>
      </c>
      <c r="BI39" s="781" t="s">
        <v>236</v>
      </c>
      <c r="BJ39" s="781" t="s">
        <v>242</v>
      </c>
      <c r="BK39" s="781" t="s">
        <v>243</v>
      </c>
      <c r="BL39" s="781" t="s">
        <v>236</v>
      </c>
      <c r="BM39" s="781" t="s">
        <v>242</v>
      </c>
      <c r="BN39" s="781" t="s">
        <v>243</v>
      </c>
      <c r="BO39" s="781" t="s">
        <v>236</v>
      </c>
      <c r="BP39" s="781" t="s">
        <v>242</v>
      </c>
      <c r="BQ39" s="781" t="s">
        <v>243</v>
      </c>
      <c r="BR39" s="781" t="s">
        <v>236</v>
      </c>
      <c r="BS39" s="781" t="s">
        <v>242</v>
      </c>
      <c r="BT39" s="781" t="s">
        <v>243</v>
      </c>
      <c r="BU39" s="781" t="s">
        <v>236</v>
      </c>
      <c r="BV39" s="781" t="s">
        <v>242</v>
      </c>
      <c r="BW39" s="781" t="s">
        <v>243</v>
      </c>
      <c r="BX39" s="781" t="s">
        <v>236</v>
      </c>
      <c r="BY39" s="781" t="s">
        <v>242</v>
      </c>
      <c r="BZ39" s="781" t="s">
        <v>243</v>
      </c>
      <c r="CA39" s="781" t="s">
        <v>236</v>
      </c>
    </row>
    <row r="40" spans="3:79" s="777" customFormat="1" ht="15.75">
      <c r="C40" s="782" t="s">
        <v>185</v>
      </c>
      <c r="D40" s="1187">
        <v>0</v>
      </c>
      <c r="E40" s="1187">
        <v>0</v>
      </c>
      <c r="F40" s="783">
        <f>D40+E40</f>
        <v>0</v>
      </c>
      <c r="G40" s="1187">
        <v>0</v>
      </c>
      <c r="H40" s="1187">
        <v>0</v>
      </c>
      <c r="I40" s="783">
        <f>G40+H40</f>
        <v>0</v>
      </c>
      <c r="J40" s="1187">
        <v>0</v>
      </c>
      <c r="K40" s="1187">
        <v>0</v>
      </c>
      <c r="L40" s="783">
        <f>J40+K40</f>
        <v>0</v>
      </c>
      <c r="M40" s="1187">
        <v>0</v>
      </c>
      <c r="N40" s="1187">
        <v>0</v>
      </c>
      <c r="O40" s="783">
        <f>M40+N40</f>
        <v>0</v>
      </c>
      <c r="P40" s="783"/>
      <c r="Q40" s="783"/>
      <c r="R40" s="783">
        <f>P40+Q40</f>
        <v>0</v>
      </c>
      <c r="S40" s="783"/>
      <c r="T40" s="783"/>
      <c r="U40" s="783">
        <f>S40+T40</f>
        <v>0</v>
      </c>
      <c r="V40" s="783"/>
      <c r="W40" s="783"/>
      <c r="X40" s="783">
        <f>V40+W40</f>
        <v>0</v>
      </c>
      <c r="Y40" s="784">
        <f>D40+G40+J40+M40+P40+S40+V40</f>
        <v>0</v>
      </c>
      <c r="Z40" s="784">
        <f>E40+H40+K40+N40+Q40+T40+W40</f>
        <v>0</v>
      </c>
      <c r="AA40" s="785">
        <f>Y40+Z40</f>
        <v>0</v>
      </c>
      <c r="AB40" s="776"/>
      <c r="AC40" s="782" t="s">
        <v>185</v>
      </c>
      <c r="AD40" s="1187">
        <v>0</v>
      </c>
      <c r="AE40" s="1187">
        <v>0</v>
      </c>
      <c r="AF40" s="783">
        <f>AD40+AE40</f>
        <v>0</v>
      </c>
      <c r="AG40" s="1187">
        <v>0</v>
      </c>
      <c r="AH40" s="1187">
        <v>0</v>
      </c>
      <c r="AI40" s="783">
        <f>AG40+AH40</f>
        <v>0</v>
      </c>
      <c r="AJ40" s="1187">
        <v>0</v>
      </c>
      <c r="AK40" s="1187">
        <v>0</v>
      </c>
      <c r="AL40" s="783">
        <f>AJ40+AK40</f>
        <v>0</v>
      </c>
      <c r="AM40" s="1187">
        <v>0</v>
      </c>
      <c r="AN40" s="1187">
        <v>0</v>
      </c>
      <c r="AO40" s="783">
        <f>AM40+AN40</f>
        <v>0</v>
      </c>
      <c r="AP40" s="783"/>
      <c r="AQ40" s="783"/>
      <c r="AR40" s="783">
        <f>AP40+AQ40</f>
        <v>0</v>
      </c>
      <c r="AS40" s="783"/>
      <c r="AT40" s="783"/>
      <c r="AU40" s="783">
        <f>AS40+AT40</f>
        <v>0</v>
      </c>
      <c r="AV40" s="783"/>
      <c r="AW40" s="783"/>
      <c r="AX40" s="783">
        <f>AV40+AW40</f>
        <v>0</v>
      </c>
      <c r="AY40" s="784">
        <f>AD40+AG40+AJ40+AM40+AP40+AS40+AV40</f>
        <v>0</v>
      </c>
      <c r="AZ40" s="784">
        <f>AE40+AH40+AK40+AN40+AQ40+AT40+AW40</f>
        <v>0</v>
      </c>
      <c r="BA40" s="785">
        <f>AY40+AZ40</f>
        <v>0</v>
      </c>
      <c r="BC40" s="782" t="s">
        <v>185</v>
      </c>
      <c r="BD40" s="783">
        <f>D40+AD40</f>
        <v>0</v>
      </c>
      <c r="BE40" s="783">
        <f>E40+AE40</f>
        <v>0</v>
      </c>
      <c r="BF40" s="783">
        <f t="shared" ref="BF40:BU48" si="54">F40+AF40</f>
        <v>0</v>
      </c>
      <c r="BG40" s="783">
        <f t="shared" si="54"/>
        <v>0</v>
      </c>
      <c r="BH40" s="783">
        <f t="shared" si="54"/>
        <v>0</v>
      </c>
      <c r="BI40" s="783">
        <f t="shared" si="54"/>
        <v>0</v>
      </c>
      <c r="BJ40" s="783">
        <f t="shared" si="54"/>
        <v>0</v>
      </c>
      <c r="BK40" s="783">
        <f t="shared" si="54"/>
        <v>0</v>
      </c>
      <c r="BL40" s="783">
        <f t="shared" si="54"/>
        <v>0</v>
      </c>
      <c r="BM40" s="783">
        <f t="shared" si="54"/>
        <v>0</v>
      </c>
      <c r="BN40" s="783">
        <f t="shared" si="54"/>
        <v>0</v>
      </c>
      <c r="BO40" s="783">
        <f t="shared" si="54"/>
        <v>0</v>
      </c>
      <c r="BP40" s="783">
        <f t="shared" si="54"/>
        <v>0</v>
      </c>
      <c r="BQ40" s="783">
        <f t="shared" si="54"/>
        <v>0</v>
      </c>
      <c r="BR40" s="783">
        <f t="shared" si="54"/>
        <v>0</v>
      </c>
      <c r="BS40" s="783">
        <f t="shared" si="54"/>
        <v>0</v>
      </c>
      <c r="BT40" s="783">
        <f t="shared" si="54"/>
        <v>0</v>
      </c>
      <c r="BU40" s="783">
        <f t="shared" si="54"/>
        <v>0</v>
      </c>
      <c r="BV40" s="783">
        <f t="shared" ref="BV40:CA48" si="55">V40+AV40</f>
        <v>0</v>
      </c>
      <c r="BW40" s="783">
        <f t="shared" si="55"/>
        <v>0</v>
      </c>
      <c r="BX40" s="783">
        <f t="shared" si="55"/>
        <v>0</v>
      </c>
      <c r="BY40" s="783">
        <f t="shared" si="55"/>
        <v>0</v>
      </c>
      <c r="BZ40" s="783">
        <f t="shared" si="55"/>
        <v>0</v>
      </c>
      <c r="CA40" s="783">
        <f t="shared" si="55"/>
        <v>0</v>
      </c>
    </row>
    <row r="41" spans="3:79" s="777" customFormat="1" ht="15.75">
      <c r="C41" s="782" t="s">
        <v>262</v>
      </c>
      <c r="D41" s="1187">
        <v>0</v>
      </c>
      <c r="E41" s="1187">
        <v>0</v>
      </c>
      <c r="F41" s="783">
        <f t="shared" ref="F41:F47" si="56">D41+E41</f>
        <v>0</v>
      </c>
      <c r="G41" s="1187">
        <v>0</v>
      </c>
      <c r="H41" s="1187">
        <v>0</v>
      </c>
      <c r="I41" s="783">
        <f t="shared" ref="I41:I47" si="57">G41+H41</f>
        <v>0</v>
      </c>
      <c r="J41" s="1187">
        <v>0</v>
      </c>
      <c r="K41" s="1187">
        <v>0</v>
      </c>
      <c r="L41" s="783">
        <f t="shared" ref="L41:L47" si="58">J41+K41</f>
        <v>0</v>
      </c>
      <c r="M41" s="1187">
        <v>0</v>
      </c>
      <c r="N41" s="1187">
        <v>0</v>
      </c>
      <c r="O41" s="783">
        <f t="shared" ref="O41:O47" si="59">M41+N41</f>
        <v>0</v>
      </c>
      <c r="P41" s="783"/>
      <c r="Q41" s="783"/>
      <c r="R41" s="783">
        <f t="shared" ref="R41:R47" si="60">P41+Q41</f>
        <v>0</v>
      </c>
      <c r="S41" s="783"/>
      <c r="T41" s="783"/>
      <c r="U41" s="783">
        <f t="shared" ref="U41:U47" si="61">S41+T41</f>
        <v>0</v>
      </c>
      <c r="V41" s="783"/>
      <c r="W41" s="783"/>
      <c r="X41" s="783">
        <f t="shared" ref="X41:X47" si="62">V41+W41</f>
        <v>0</v>
      </c>
      <c r="Y41" s="784">
        <f t="shared" ref="Y41:Y47" si="63">D41+G41+J41+M41+P41+S41+V41</f>
        <v>0</v>
      </c>
      <c r="Z41" s="784">
        <f t="shared" ref="Z41:Z47" si="64">E41+H41+K41+N41+Q41+T41+W41</f>
        <v>0</v>
      </c>
      <c r="AA41" s="785">
        <f t="shared" ref="AA41:AA47" si="65">Y41+Z41</f>
        <v>0</v>
      </c>
      <c r="AB41" s="776"/>
      <c r="AC41" s="782" t="s">
        <v>262</v>
      </c>
      <c r="AD41" s="1187">
        <v>15</v>
      </c>
      <c r="AE41" s="1187">
        <v>8</v>
      </c>
      <c r="AF41" s="783">
        <f t="shared" ref="AF41:AF47" si="66">AD41+AE41</f>
        <v>23</v>
      </c>
      <c r="AG41" s="1187">
        <v>0</v>
      </c>
      <c r="AH41" s="1187">
        <v>0</v>
      </c>
      <c r="AI41" s="783">
        <f t="shared" ref="AI41:AI47" si="67">AG41+AH41</f>
        <v>0</v>
      </c>
      <c r="AJ41" s="1187">
        <v>0</v>
      </c>
      <c r="AK41" s="1187">
        <v>0</v>
      </c>
      <c r="AL41" s="783">
        <f t="shared" ref="AL41:AL47" si="68">AJ41+AK41</f>
        <v>0</v>
      </c>
      <c r="AM41" s="1187">
        <v>0</v>
      </c>
      <c r="AN41" s="1187">
        <v>0</v>
      </c>
      <c r="AO41" s="783">
        <f t="shared" ref="AO41:AO47" si="69">AM41+AN41</f>
        <v>0</v>
      </c>
      <c r="AP41" s="783"/>
      <c r="AQ41" s="783"/>
      <c r="AR41" s="783">
        <f t="shared" ref="AR41:AR47" si="70">AP41+AQ41</f>
        <v>0</v>
      </c>
      <c r="AS41" s="783"/>
      <c r="AT41" s="783"/>
      <c r="AU41" s="783">
        <f t="shared" ref="AU41:AU47" si="71">AS41+AT41</f>
        <v>0</v>
      </c>
      <c r="AV41" s="783"/>
      <c r="AW41" s="783"/>
      <c r="AX41" s="783">
        <f t="shared" ref="AX41:AX47" si="72">AV41+AW41</f>
        <v>0</v>
      </c>
      <c r="AY41" s="784">
        <f t="shared" ref="AY41:AY47" si="73">AD41+AG41+AJ41+AM41+AP41+AS41+AV41</f>
        <v>15</v>
      </c>
      <c r="AZ41" s="784">
        <f t="shared" ref="AZ41:AZ47" si="74">AE41+AH41+AK41+AN41+AQ41+AT41+AW41</f>
        <v>8</v>
      </c>
      <c r="BA41" s="785">
        <f t="shared" ref="BA41:BA47" si="75">AY41+AZ41</f>
        <v>23</v>
      </c>
      <c r="BC41" s="782" t="s">
        <v>262</v>
      </c>
      <c r="BD41" s="783">
        <f t="shared" ref="BD41:BE48" si="76">D41+AD41</f>
        <v>15</v>
      </c>
      <c r="BE41" s="783">
        <f t="shared" si="76"/>
        <v>8</v>
      </c>
      <c r="BF41" s="783">
        <f t="shared" si="54"/>
        <v>23</v>
      </c>
      <c r="BG41" s="783">
        <f t="shared" si="54"/>
        <v>0</v>
      </c>
      <c r="BH41" s="783">
        <f t="shared" si="54"/>
        <v>0</v>
      </c>
      <c r="BI41" s="783">
        <f t="shared" si="54"/>
        <v>0</v>
      </c>
      <c r="BJ41" s="783">
        <f t="shared" si="54"/>
        <v>0</v>
      </c>
      <c r="BK41" s="783">
        <f t="shared" si="54"/>
        <v>0</v>
      </c>
      <c r="BL41" s="783">
        <f t="shared" si="54"/>
        <v>0</v>
      </c>
      <c r="BM41" s="783">
        <f t="shared" si="54"/>
        <v>0</v>
      </c>
      <c r="BN41" s="783">
        <f t="shared" si="54"/>
        <v>0</v>
      </c>
      <c r="BO41" s="783">
        <f t="shared" si="54"/>
        <v>0</v>
      </c>
      <c r="BP41" s="783">
        <f t="shared" si="54"/>
        <v>0</v>
      </c>
      <c r="BQ41" s="783">
        <f t="shared" si="54"/>
        <v>0</v>
      </c>
      <c r="BR41" s="783">
        <f t="shared" si="54"/>
        <v>0</v>
      </c>
      <c r="BS41" s="783">
        <f t="shared" si="54"/>
        <v>0</v>
      </c>
      <c r="BT41" s="783">
        <f t="shared" si="54"/>
        <v>0</v>
      </c>
      <c r="BU41" s="783">
        <f t="shared" si="54"/>
        <v>0</v>
      </c>
      <c r="BV41" s="783">
        <f t="shared" si="55"/>
        <v>0</v>
      </c>
      <c r="BW41" s="783">
        <f t="shared" si="55"/>
        <v>0</v>
      </c>
      <c r="BX41" s="783">
        <f t="shared" si="55"/>
        <v>0</v>
      </c>
      <c r="BY41" s="783">
        <f t="shared" si="55"/>
        <v>15</v>
      </c>
      <c r="BZ41" s="783">
        <f t="shared" si="55"/>
        <v>8</v>
      </c>
      <c r="CA41" s="783">
        <f t="shared" si="55"/>
        <v>23</v>
      </c>
    </row>
    <row r="42" spans="3:79" s="777" customFormat="1" ht="15.75">
      <c r="C42" s="782" t="s">
        <v>263</v>
      </c>
      <c r="D42" s="1187">
        <v>151</v>
      </c>
      <c r="E42" s="1187">
        <v>110</v>
      </c>
      <c r="F42" s="783">
        <f t="shared" si="56"/>
        <v>261</v>
      </c>
      <c r="G42" s="1187">
        <v>95</v>
      </c>
      <c r="H42" s="1187">
        <v>82</v>
      </c>
      <c r="I42" s="783">
        <f t="shared" si="57"/>
        <v>177</v>
      </c>
      <c r="J42" s="1187">
        <v>9</v>
      </c>
      <c r="K42" s="1187">
        <v>5</v>
      </c>
      <c r="L42" s="783">
        <f t="shared" si="58"/>
        <v>14</v>
      </c>
      <c r="M42" s="1187">
        <v>0</v>
      </c>
      <c r="N42" s="1187">
        <v>0</v>
      </c>
      <c r="O42" s="783">
        <f t="shared" si="59"/>
        <v>0</v>
      </c>
      <c r="P42" s="783"/>
      <c r="Q42" s="783"/>
      <c r="R42" s="783">
        <f t="shared" si="60"/>
        <v>0</v>
      </c>
      <c r="S42" s="783"/>
      <c r="T42" s="783"/>
      <c r="U42" s="783">
        <f t="shared" si="61"/>
        <v>0</v>
      </c>
      <c r="V42" s="783"/>
      <c r="W42" s="783"/>
      <c r="X42" s="783">
        <f t="shared" si="62"/>
        <v>0</v>
      </c>
      <c r="Y42" s="784">
        <f t="shared" si="63"/>
        <v>255</v>
      </c>
      <c r="Z42" s="784">
        <f t="shared" si="64"/>
        <v>197</v>
      </c>
      <c r="AA42" s="785">
        <f t="shared" si="65"/>
        <v>452</v>
      </c>
      <c r="AB42" s="776"/>
      <c r="AC42" s="782" t="s">
        <v>263</v>
      </c>
      <c r="AD42" s="1187">
        <v>2105</v>
      </c>
      <c r="AE42" s="1187">
        <v>1802</v>
      </c>
      <c r="AF42" s="783">
        <f t="shared" si="66"/>
        <v>3907</v>
      </c>
      <c r="AG42" s="1187">
        <v>1855</v>
      </c>
      <c r="AH42" s="1187">
        <v>1586</v>
      </c>
      <c r="AI42" s="783">
        <f t="shared" si="67"/>
        <v>3441</v>
      </c>
      <c r="AJ42" s="1187">
        <v>28</v>
      </c>
      <c r="AK42" s="1187">
        <v>8</v>
      </c>
      <c r="AL42" s="783">
        <f t="shared" si="68"/>
        <v>36</v>
      </c>
      <c r="AM42" s="1187">
        <v>0</v>
      </c>
      <c r="AN42" s="1187">
        <v>0</v>
      </c>
      <c r="AO42" s="783">
        <f t="shared" si="69"/>
        <v>0</v>
      </c>
      <c r="AP42" s="783"/>
      <c r="AQ42" s="783"/>
      <c r="AR42" s="783">
        <f t="shared" si="70"/>
        <v>0</v>
      </c>
      <c r="AS42" s="783"/>
      <c r="AT42" s="783"/>
      <c r="AU42" s="783">
        <f t="shared" si="71"/>
        <v>0</v>
      </c>
      <c r="AV42" s="783"/>
      <c r="AW42" s="783"/>
      <c r="AX42" s="783">
        <f t="shared" si="72"/>
        <v>0</v>
      </c>
      <c r="AY42" s="784">
        <f t="shared" si="73"/>
        <v>3988</v>
      </c>
      <c r="AZ42" s="784">
        <f t="shared" si="74"/>
        <v>3396</v>
      </c>
      <c r="BA42" s="785">
        <f t="shared" si="75"/>
        <v>7384</v>
      </c>
      <c r="BC42" s="782" t="s">
        <v>263</v>
      </c>
      <c r="BD42" s="783">
        <f t="shared" si="76"/>
        <v>2256</v>
      </c>
      <c r="BE42" s="783">
        <f t="shared" si="76"/>
        <v>1912</v>
      </c>
      <c r="BF42" s="783">
        <f t="shared" si="54"/>
        <v>4168</v>
      </c>
      <c r="BG42" s="783">
        <f t="shared" si="54"/>
        <v>1950</v>
      </c>
      <c r="BH42" s="783">
        <f t="shared" si="54"/>
        <v>1668</v>
      </c>
      <c r="BI42" s="783">
        <f t="shared" si="54"/>
        <v>3618</v>
      </c>
      <c r="BJ42" s="783">
        <f t="shared" si="54"/>
        <v>37</v>
      </c>
      <c r="BK42" s="783">
        <f t="shared" si="54"/>
        <v>13</v>
      </c>
      <c r="BL42" s="783">
        <f t="shared" si="54"/>
        <v>50</v>
      </c>
      <c r="BM42" s="783">
        <f t="shared" si="54"/>
        <v>0</v>
      </c>
      <c r="BN42" s="783">
        <f t="shared" si="54"/>
        <v>0</v>
      </c>
      <c r="BO42" s="783">
        <f t="shared" si="54"/>
        <v>0</v>
      </c>
      <c r="BP42" s="783">
        <f t="shared" si="54"/>
        <v>0</v>
      </c>
      <c r="BQ42" s="783">
        <f t="shared" si="54"/>
        <v>0</v>
      </c>
      <c r="BR42" s="783">
        <f t="shared" si="54"/>
        <v>0</v>
      </c>
      <c r="BS42" s="783">
        <f t="shared" si="54"/>
        <v>0</v>
      </c>
      <c r="BT42" s="783">
        <f t="shared" si="54"/>
        <v>0</v>
      </c>
      <c r="BU42" s="783">
        <f t="shared" si="54"/>
        <v>0</v>
      </c>
      <c r="BV42" s="783">
        <f t="shared" si="55"/>
        <v>0</v>
      </c>
      <c r="BW42" s="783">
        <f t="shared" si="55"/>
        <v>0</v>
      </c>
      <c r="BX42" s="783">
        <f t="shared" si="55"/>
        <v>0</v>
      </c>
      <c r="BY42" s="783">
        <f t="shared" si="55"/>
        <v>4243</v>
      </c>
      <c r="BZ42" s="783">
        <f t="shared" si="55"/>
        <v>3593</v>
      </c>
      <c r="CA42" s="783">
        <f t="shared" si="55"/>
        <v>7836</v>
      </c>
    </row>
    <row r="43" spans="3:79" s="777" customFormat="1" ht="15.75">
      <c r="C43" s="782" t="s">
        <v>264</v>
      </c>
      <c r="D43" s="1187">
        <v>71</v>
      </c>
      <c r="E43" s="1187">
        <v>98</v>
      </c>
      <c r="F43" s="783">
        <f t="shared" si="56"/>
        <v>169</v>
      </c>
      <c r="G43" s="1187">
        <v>75</v>
      </c>
      <c r="H43" s="1187">
        <v>93</v>
      </c>
      <c r="I43" s="783">
        <f t="shared" si="57"/>
        <v>168</v>
      </c>
      <c r="J43" s="1187">
        <v>11</v>
      </c>
      <c r="K43" s="1187">
        <v>17</v>
      </c>
      <c r="L43" s="783">
        <f t="shared" si="58"/>
        <v>28</v>
      </c>
      <c r="M43" s="1187">
        <v>0</v>
      </c>
      <c r="N43" s="1187">
        <v>1</v>
      </c>
      <c r="O43" s="783">
        <f t="shared" si="59"/>
        <v>1</v>
      </c>
      <c r="P43" s="783"/>
      <c r="Q43" s="783"/>
      <c r="R43" s="783">
        <f t="shared" si="60"/>
        <v>0</v>
      </c>
      <c r="S43" s="783"/>
      <c r="T43" s="783"/>
      <c r="U43" s="783">
        <f t="shared" si="61"/>
        <v>0</v>
      </c>
      <c r="V43" s="783"/>
      <c r="W43" s="783"/>
      <c r="X43" s="783">
        <f t="shared" si="62"/>
        <v>0</v>
      </c>
      <c r="Y43" s="784">
        <f t="shared" si="63"/>
        <v>157</v>
      </c>
      <c r="Z43" s="784">
        <f t="shared" si="64"/>
        <v>209</v>
      </c>
      <c r="AA43" s="785">
        <f t="shared" si="65"/>
        <v>366</v>
      </c>
      <c r="AB43" s="776"/>
      <c r="AC43" s="782" t="s">
        <v>264</v>
      </c>
      <c r="AD43" s="1187">
        <v>1653</v>
      </c>
      <c r="AE43" s="1187">
        <v>1716</v>
      </c>
      <c r="AF43" s="783">
        <f t="shared" si="66"/>
        <v>3369</v>
      </c>
      <c r="AG43" s="1187">
        <v>1784</v>
      </c>
      <c r="AH43" s="1187">
        <v>1732</v>
      </c>
      <c r="AI43" s="783">
        <f t="shared" si="67"/>
        <v>3516</v>
      </c>
      <c r="AJ43" s="1187">
        <v>233</v>
      </c>
      <c r="AK43" s="1187">
        <v>298</v>
      </c>
      <c r="AL43" s="783">
        <f t="shared" si="68"/>
        <v>531</v>
      </c>
      <c r="AM43" s="1187">
        <v>0</v>
      </c>
      <c r="AN43" s="1187">
        <v>1</v>
      </c>
      <c r="AO43" s="783">
        <f t="shared" si="69"/>
        <v>1</v>
      </c>
      <c r="AP43" s="783"/>
      <c r="AQ43" s="783"/>
      <c r="AR43" s="783">
        <f t="shared" si="70"/>
        <v>0</v>
      </c>
      <c r="AS43" s="783"/>
      <c r="AT43" s="783"/>
      <c r="AU43" s="783">
        <f t="shared" si="71"/>
        <v>0</v>
      </c>
      <c r="AV43" s="783"/>
      <c r="AW43" s="783"/>
      <c r="AX43" s="783">
        <f t="shared" si="72"/>
        <v>0</v>
      </c>
      <c r="AY43" s="784">
        <f t="shared" si="73"/>
        <v>3670</v>
      </c>
      <c r="AZ43" s="784">
        <f t="shared" si="74"/>
        <v>3747</v>
      </c>
      <c r="BA43" s="785">
        <f t="shared" si="75"/>
        <v>7417</v>
      </c>
      <c r="BC43" s="782" t="s">
        <v>264</v>
      </c>
      <c r="BD43" s="783">
        <f t="shared" si="76"/>
        <v>1724</v>
      </c>
      <c r="BE43" s="783">
        <f t="shared" si="76"/>
        <v>1814</v>
      </c>
      <c r="BF43" s="783">
        <f t="shared" si="54"/>
        <v>3538</v>
      </c>
      <c r="BG43" s="783">
        <f t="shared" si="54"/>
        <v>1859</v>
      </c>
      <c r="BH43" s="783">
        <f t="shared" si="54"/>
        <v>1825</v>
      </c>
      <c r="BI43" s="783">
        <f t="shared" si="54"/>
        <v>3684</v>
      </c>
      <c r="BJ43" s="783">
        <f t="shared" si="54"/>
        <v>244</v>
      </c>
      <c r="BK43" s="783">
        <f t="shared" si="54"/>
        <v>315</v>
      </c>
      <c r="BL43" s="783">
        <f t="shared" si="54"/>
        <v>559</v>
      </c>
      <c r="BM43" s="783">
        <f t="shared" si="54"/>
        <v>0</v>
      </c>
      <c r="BN43" s="783">
        <f t="shared" si="54"/>
        <v>2</v>
      </c>
      <c r="BO43" s="783">
        <f t="shared" si="54"/>
        <v>2</v>
      </c>
      <c r="BP43" s="783">
        <f t="shared" si="54"/>
        <v>0</v>
      </c>
      <c r="BQ43" s="783">
        <f t="shared" si="54"/>
        <v>0</v>
      </c>
      <c r="BR43" s="783">
        <f t="shared" si="54"/>
        <v>0</v>
      </c>
      <c r="BS43" s="783">
        <f t="shared" si="54"/>
        <v>0</v>
      </c>
      <c r="BT43" s="783">
        <f t="shared" si="54"/>
        <v>0</v>
      </c>
      <c r="BU43" s="783">
        <f t="shared" si="54"/>
        <v>0</v>
      </c>
      <c r="BV43" s="783">
        <f t="shared" si="55"/>
        <v>0</v>
      </c>
      <c r="BW43" s="783">
        <f t="shared" si="55"/>
        <v>0</v>
      </c>
      <c r="BX43" s="783">
        <f t="shared" si="55"/>
        <v>0</v>
      </c>
      <c r="BY43" s="783">
        <f t="shared" si="55"/>
        <v>3827</v>
      </c>
      <c r="BZ43" s="783">
        <f t="shared" si="55"/>
        <v>3956</v>
      </c>
      <c r="CA43" s="783">
        <f t="shared" si="55"/>
        <v>7783</v>
      </c>
    </row>
    <row r="44" spans="3:79" s="777" customFormat="1" ht="15.75">
      <c r="C44" s="782" t="s">
        <v>265</v>
      </c>
      <c r="D44" s="1187">
        <v>47</v>
      </c>
      <c r="E44" s="1187">
        <v>25</v>
      </c>
      <c r="F44" s="783">
        <f t="shared" si="56"/>
        <v>72</v>
      </c>
      <c r="G44" s="1187">
        <v>63</v>
      </c>
      <c r="H44" s="1187">
        <v>51</v>
      </c>
      <c r="I44" s="783">
        <f t="shared" si="57"/>
        <v>114</v>
      </c>
      <c r="J44" s="1187">
        <v>51</v>
      </c>
      <c r="K44" s="1187">
        <v>28</v>
      </c>
      <c r="L44" s="783">
        <f t="shared" si="58"/>
        <v>79</v>
      </c>
      <c r="M44" s="1187">
        <v>3</v>
      </c>
      <c r="N44" s="1187">
        <v>1</v>
      </c>
      <c r="O44" s="783">
        <f t="shared" si="59"/>
        <v>4</v>
      </c>
      <c r="P44" s="783"/>
      <c r="Q44" s="783"/>
      <c r="R44" s="783">
        <f t="shared" si="60"/>
        <v>0</v>
      </c>
      <c r="S44" s="783"/>
      <c r="T44" s="783"/>
      <c r="U44" s="783">
        <f t="shared" si="61"/>
        <v>0</v>
      </c>
      <c r="V44" s="783"/>
      <c r="W44" s="783"/>
      <c r="X44" s="783">
        <f t="shared" si="62"/>
        <v>0</v>
      </c>
      <c r="Y44" s="784">
        <f t="shared" si="63"/>
        <v>164</v>
      </c>
      <c r="Z44" s="784">
        <f t="shared" si="64"/>
        <v>105</v>
      </c>
      <c r="AA44" s="785">
        <f t="shared" si="65"/>
        <v>269</v>
      </c>
      <c r="AB44" s="776"/>
      <c r="AC44" s="782" t="s">
        <v>265</v>
      </c>
      <c r="AD44" s="1187">
        <v>339</v>
      </c>
      <c r="AE44" s="1187">
        <v>288</v>
      </c>
      <c r="AF44" s="783">
        <f t="shared" si="66"/>
        <v>627</v>
      </c>
      <c r="AG44" s="1187">
        <v>801</v>
      </c>
      <c r="AH44" s="1187">
        <v>687</v>
      </c>
      <c r="AI44" s="783">
        <f t="shared" si="67"/>
        <v>1488</v>
      </c>
      <c r="AJ44" s="1187">
        <v>248</v>
      </c>
      <c r="AK44" s="1187">
        <v>185</v>
      </c>
      <c r="AL44" s="783">
        <f t="shared" si="68"/>
        <v>433</v>
      </c>
      <c r="AM44" s="1187">
        <v>0</v>
      </c>
      <c r="AN44" s="1187">
        <v>23</v>
      </c>
      <c r="AO44" s="783">
        <f t="shared" si="69"/>
        <v>23</v>
      </c>
      <c r="AP44" s="783"/>
      <c r="AQ44" s="783"/>
      <c r="AR44" s="783">
        <f t="shared" si="70"/>
        <v>0</v>
      </c>
      <c r="AS44" s="783"/>
      <c r="AT44" s="783"/>
      <c r="AU44" s="783">
        <f t="shared" si="71"/>
        <v>0</v>
      </c>
      <c r="AV44" s="783"/>
      <c r="AW44" s="783"/>
      <c r="AX44" s="783">
        <f t="shared" si="72"/>
        <v>0</v>
      </c>
      <c r="AY44" s="784">
        <f t="shared" si="73"/>
        <v>1388</v>
      </c>
      <c r="AZ44" s="784">
        <f t="shared" si="74"/>
        <v>1183</v>
      </c>
      <c r="BA44" s="785">
        <f t="shared" si="75"/>
        <v>2571</v>
      </c>
      <c r="BC44" s="782" t="s">
        <v>265</v>
      </c>
      <c r="BD44" s="783">
        <f t="shared" si="76"/>
        <v>386</v>
      </c>
      <c r="BE44" s="783">
        <f t="shared" si="76"/>
        <v>313</v>
      </c>
      <c r="BF44" s="783">
        <f t="shared" si="54"/>
        <v>699</v>
      </c>
      <c r="BG44" s="783">
        <f t="shared" si="54"/>
        <v>864</v>
      </c>
      <c r="BH44" s="783">
        <f t="shared" si="54"/>
        <v>738</v>
      </c>
      <c r="BI44" s="783">
        <f t="shared" si="54"/>
        <v>1602</v>
      </c>
      <c r="BJ44" s="783">
        <f t="shared" si="54"/>
        <v>299</v>
      </c>
      <c r="BK44" s="783">
        <f t="shared" si="54"/>
        <v>213</v>
      </c>
      <c r="BL44" s="783">
        <f t="shared" si="54"/>
        <v>512</v>
      </c>
      <c r="BM44" s="783">
        <f t="shared" si="54"/>
        <v>3</v>
      </c>
      <c r="BN44" s="783">
        <f t="shared" si="54"/>
        <v>24</v>
      </c>
      <c r="BO44" s="783">
        <f t="shared" si="54"/>
        <v>27</v>
      </c>
      <c r="BP44" s="783">
        <f t="shared" si="54"/>
        <v>0</v>
      </c>
      <c r="BQ44" s="783">
        <f t="shared" si="54"/>
        <v>0</v>
      </c>
      <c r="BR44" s="783">
        <f t="shared" si="54"/>
        <v>0</v>
      </c>
      <c r="BS44" s="783">
        <f t="shared" si="54"/>
        <v>0</v>
      </c>
      <c r="BT44" s="783">
        <f t="shared" si="54"/>
        <v>0</v>
      </c>
      <c r="BU44" s="783">
        <f t="shared" si="54"/>
        <v>0</v>
      </c>
      <c r="BV44" s="783">
        <f t="shared" si="55"/>
        <v>0</v>
      </c>
      <c r="BW44" s="783">
        <f t="shared" si="55"/>
        <v>0</v>
      </c>
      <c r="BX44" s="783">
        <f t="shared" si="55"/>
        <v>0</v>
      </c>
      <c r="BY44" s="783">
        <f t="shared" si="55"/>
        <v>1552</v>
      </c>
      <c r="BZ44" s="783">
        <f t="shared" si="55"/>
        <v>1288</v>
      </c>
      <c r="CA44" s="783">
        <f t="shared" si="55"/>
        <v>2840</v>
      </c>
    </row>
    <row r="45" spans="3:79" s="777" customFormat="1" ht="15.75">
      <c r="C45" s="782" t="s">
        <v>266</v>
      </c>
      <c r="D45" s="1187">
        <v>15</v>
      </c>
      <c r="E45" s="1187">
        <v>2</v>
      </c>
      <c r="F45" s="783">
        <f t="shared" si="56"/>
        <v>17</v>
      </c>
      <c r="G45" s="1187">
        <v>17</v>
      </c>
      <c r="H45" s="1187">
        <v>2</v>
      </c>
      <c r="I45" s="783">
        <f t="shared" si="57"/>
        <v>19</v>
      </c>
      <c r="J45" s="1187">
        <v>32</v>
      </c>
      <c r="K45" s="1187">
        <v>11</v>
      </c>
      <c r="L45" s="783">
        <f t="shared" si="58"/>
        <v>43</v>
      </c>
      <c r="M45" s="1187">
        <v>4</v>
      </c>
      <c r="N45" s="1187">
        <v>0</v>
      </c>
      <c r="O45" s="783">
        <f t="shared" si="59"/>
        <v>4</v>
      </c>
      <c r="P45" s="783"/>
      <c r="Q45" s="783"/>
      <c r="R45" s="783">
        <f t="shared" si="60"/>
        <v>0</v>
      </c>
      <c r="S45" s="783"/>
      <c r="T45" s="783"/>
      <c r="U45" s="783">
        <f t="shared" si="61"/>
        <v>0</v>
      </c>
      <c r="V45" s="783"/>
      <c r="W45" s="783"/>
      <c r="X45" s="783">
        <f t="shared" si="62"/>
        <v>0</v>
      </c>
      <c r="Y45" s="784">
        <f t="shared" si="63"/>
        <v>68</v>
      </c>
      <c r="Z45" s="784">
        <f t="shared" si="64"/>
        <v>15</v>
      </c>
      <c r="AA45" s="785">
        <f t="shared" si="65"/>
        <v>83</v>
      </c>
      <c r="AB45" s="776"/>
      <c r="AC45" s="782" t="s">
        <v>266</v>
      </c>
      <c r="AD45" s="1187">
        <v>0</v>
      </c>
      <c r="AE45" s="1187">
        <v>0</v>
      </c>
      <c r="AF45" s="783">
        <f t="shared" si="66"/>
        <v>0</v>
      </c>
      <c r="AG45" s="1187">
        <v>2</v>
      </c>
      <c r="AH45" s="1187">
        <v>4</v>
      </c>
      <c r="AI45" s="783">
        <f t="shared" si="67"/>
        <v>6</v>
      </c>
      <c r="AJ45" s="1187">
        <v>189</v>
      </c>
      <c r="AK45" s="1187">
        <v>231</v>
      </c>
      <c r="AL45" s="783">
        <f t="shared" si="68"/>
        <v>420</v>
      </c>
      <c r="AM45" s="1187">
        <v>8</v>
      </c>
      <c r="AN45" s="1187">
        <v>7</v>
      </c>
      <c r="AO45" s="783">
        <f t="shared" si="69"/>
        <v>15</v>
      </c>
      <c r="AP45" s="783"/>
      <c r="AQ45" s="783"/>
      <c r="AR45" s="783">
        <f t="shared" si="70"/>
        <v>0</v>
      </c>
      <c r="AS45" s="783"/>
      <c r="AT45" s="783"/>
      <c r="AU45" s="783">
        <f t="shared" si="71"/>
        <v>0</v>
      </c>
      <c r="AV45" s="783"/>
      <c r="AW45" s="783"/>
      <c r="AX45" s="783">
        <f t="shared" si="72"/>
        <v>0</v>
      </c>
      <c r="AY45" s="784">
        <f t="shared" si="73"/>
        <v>199</v>
      </c>
      <c r="AZ45" s="784">
        <f t="shared" si="74"/>
        <v>242</v>
      </c>
      <c r="BA45" s="785">
        <f t="shared" si="75"/>
        <v>441</v>
      </c>
      <c r="BC45" s="782" t="s">
        <v>266</v>
      </c>
      <c r="BD45" s="783">
        <f t="shared" si="76"/>
        <v>15</v>
      </c>
      <c r="BE45" s="783">
        <f t="shared" si="76"/>
        <v>2</v>
      </c>
      <c r="BF45" s="783">
        <f t="shared" si="54"/>
        <v>17</v>
      </c>
      <c r="BG45" s="783">
        <f t="shared" si="54"/>
        <v>19</v>
      </c>
      <c r="BH45" s="783">
        <f t="shared" si="54"/>
        <v>6</v>
      </c>
      <c r="BI45" s="783">
        <f t="shared" si="54"/>
        <v>25</v>
      </c>
      <c r="BJ45" s="783">
        <f t="shared" si="54"/>
        <v>221</v>
      </c>
      <c r="BK45" s="783">
        <f t="shared" si="54"/>
        <v>242</v>
      </c>
      <c r="BL45" s="783">
        <f t="shared" si="54"/>
        <v>463</v>
      </c>
      <c r="BM45" s="783">
        <f t="shared" si="54"/>
        <v>12</v>
      </c>
      <c r="BN45" s="783">
        <f t="shared" si="54"/>
        <v>7</v>
      </c>
      <c r="BO45" s="783">
        <f t="shared" si="54"/>
        <v>19</v>
      </c>
      <c r="BP45" s="783">
        <f t="shared" si="54"/>
        <v>0</v>
      </c>
      <c r="BQ45" s="783">
        <f t="shared" si="54"/>
        <v>0</v>
      </c>
      <c r="BR45" s="783">
        <f t="shared" si="54"/>
        <v>0</v>
      </c>
      <c r="BS45" s="783">
        <f t="shared" si="54"/>
        <v>0</v>
      </c>
      <c r="BT45" s="783">
        <f t="shared" si="54"/>
        <v>0</v>
      </c>
      <c r="BU45" s="783">
        <f t="shared" si="54"/>
        <v>0</v>
      </c>
      <c r="BV45" s="783">
        <f t="shared" si="55"/>
        <v>0</v>
      </c>
      <c r="BW45" s="783">
        <f t="shared" si="55"/>
        <v>0</v>
      </c>
      <c r="BX45" s="783">
        <f t="shared" si="55"/>
        <v>0</v>
      </c>
      <c r="BY45" s="783">
        <f t="shared" si="55"/>
        <v>267</v>
      </c>
      <c r="BZ45" s="783">
        <f t="shared" si="55"/>
        <v>257</v>
      </c>
      <c r="CA45" s="783">
        <f t="shared" si="55"/>
        <v>524</v>
      </c>
    </row>
    <row r="46" spans="3:79" s="777" customFormat="1" ht="15.75">
      <c r="C46" s="782" t="s">
        <v>267</v>
      </c>
      <c r="D46" s="1187">
        <v>0</v>
      </c>
      <c r="E46" s="1187">
        <v>0</v>
      </c>
      <c r="F46" s="783">
        <f t="shared" si="56"/>
        <v>0</v>
      </c>
      <c r="G46" s="1187">
        <v>0</v>
      </c>
      <c r="H46" s="1187">
        <v>0</v>
      </c>
      <c r="I46" s="783">
        <f t="shared" si="57"/>
        <v>0</v>
      </c>
      <c r="J46" s="1187">
        <v>1</v>
      </c>
      <c r="K46" s="1187">
        <v>1</v>
      </c>
      <c r="L46" s="783">
        <f t="shared" si="58"/>
        <v>2</v>
      </c>
      <c r="M46" s="1187">
        <v>0</v>
      </c>
      <c r="N46" s="1187">
        <v>0</v>
      </c>
      <c r="O46" s="783">
        <f t="shared" si="59"/>
        <v>0</v>
      </c>
      <c r="P46" s="783"/>
      <c r="Q46" s="783"/>
      <c r="R46" s="783">
        <f t="shared" si="60"/>
        <v>0</v>
      </c>
      <c r="S46" s="783"/>
      <c r="T46" s="783"/>
      <c r="U46" s="783">
        <f t="shared" si="61"/>
        <v>0</v>
      </c>
      <c r="V46" s="783"/>
      <c r="W46" s="783"/>
      <c r="X46" s="783">
        <f t="shared" si="62"/>
        <v>0</v>
      </c>
      <c r="Y46" s="784">
        <f t="shared" si="63"/>
        <v>1</v>
      </c>
      <c r="Z46" s="784">
        <f t="shared" si="64"/>
        <v>1</v>
      </c>
      <c r="AA46" s="785">
        <f t="shared" si="65"/>
        <v>2</v>
      </c>
      <c r="AB46" s="776"/>
      <c r="AC46" s="782" t="s">
        <v>267</v>
      </c>
      <c r="AD46" s="1187">
        <v>0</v>
      </c>
      <c r="AE46" s="1187">
        <v>0</v>
      </c>
      <c r="AF46" s="783">
        <f t="shared" si="66"/>
        <v>0</v>
      </c>
      <c r="AG46" s="1187">
        <v>0</v>
      </c>
      <c r="AH46" s="1187">
        <v>0</v>
      </c>
      <c r="AI46" s="783">
        <f t="shared" si="67"/>
        <v>0</v>
      </c>
      <c r="AJ46" s="1187">
        <v>1</v>
      </c>
      <c r="AK46" s="1187">
        <v>1</v>
      </c>
      <c r="AL46" s="783">
        <f t="shared" si="68"/>
        <v>2</v>
      </c>
      <c r="AM46" s="1187">
        <v>2</v>
      </c>
      <c r="AN46" s="1187">
        <v>2</v>
      </c>
      <c r="AO46" s="783">
        <f t="shared" si="69"/>
        <v>4</v>
      </c>
      <c r="AP46" s="783"/>
      <c r="AQ46" s="783"/>
      <c r="AR46" s="783">
        <f t="shared" si="70"/>
        <v>0</v>
      </c>
      <c r="AS46" s="783"/>
      <c r="AT46" s="783"/>
      <c r="AU46" s="783">
        <f t="shared" si="71"/>
        <v>0</v>
      </c>
      <c r="AV46" s="783"/>
      <c r="AW46" s="783"/>
      <c r="AX46" s="783">
        <f t="shared" si="72"/>
        <v>0</v>
      </c>
      <c r="AY46" s="784">
        <f t="shared" si="73"/>
        <v>3</v>
      </c>
      <c r="AZ46" s="784">
        <f t="shared" si="74"/>
        <v>3</v>
      </c>
      <c r="BA46" s="785">
        <f t="shared" si="75"/>
        <v>6</v>
      </c>
      <c r="BC46" s="782" t="s">
        <v>267</v>
      </c>
      <c r="BD46" s="783">
        <f t="shared" si="76"/>
        <v>0</v>
      </c>
      <c r="BE46" s="783">
        <f t="shared" si="76"/>
        <v>0</v>
      </c>
      <c r="BF46" s="783">
        <f t="shared" si="54"/>
        <v>0</v>
      </c>
      <c r="BG46" s="783">
        <f t="shared" si="54"/>
        <v>0</v>
      </c>
      <c r="BH46" s="783">
        <f t="shared" si="54"/>
        <v>0</v>
      </c>
      <c r="BI46" s="783">
        <f t="shared" si="54"/>
        <v>0</v>
      </c>
      <c r="BJ46" s="783">
        <f t="shared" si="54"/>
        <v>2</v>
      </c>
      <c r="BK46" s="783">
        <f t="shared" si="54"/>
        <v>2</v>
      </c>
      <c r="BL46" s="783">
        <f t="shared" si="54"/>
        <v>4</v>
      </c>
      <c r="BM46" s="783">
        <f t="shared" si="54"/>
        <v>2</v>
      </c>
      <c r="BN46" s="783">
        <f t="shared" si="54"/>
        <v>2</v>
      </c>
      <c r="BO46" s="783">
        <f t="shared" si="54"/>
        <v>4</v>
      </c>
      <c r="BP46" s="783">
        <f t="shared" si="54"/>
        <v>0</v>
      </c>
      <c r="BQ46" s="783">
        <f t="shared" si="54"/>
        <v>0</v>
      </c>
      <c r="BR46" s="783">
        <f t="shared" si="54"/>
        <v>0</v>
      </c>
      <c r="BS46" s="783">
        <f t="shared" si="54"/>
        <v>0</v>
      </c>
      <c r="BT46" s="783">
        <f t="shared" si="54"/>
        <v>0</v>
      </c>
      <c r="BU46" s="783">
        <f t="shared" si="54"/>
        <v>0</v>
      </c>
      <c r="BV46" s="783">
        <f t="shared" si="55"/>
        <v>0</v>
      </c>
      <c r="BW46" s="783">
        <f t="shared" si="55"/>
        <v>0</v>
      </c>
      <c r="BX46" s="783">
        <f t="shared" si="55"/>
        <v>0</v>
      </c>
      <c r="BY46" s="783">
        <f t="shared" si="55"/>
        <v>4</v>
      </c>
      <c r="BZ46" s="783">
        <f t="shared" si="55"/>
        <v>4</v>
      </c>
      <c r="CA46" s="783">
        <f t="shared" si="55"/>
        <v>8</v>
      </c>
    </row>
    <row r="47" spans="3:79" s="777" customFormat="1" ht="15.75">
      <c r="C47" s="782" t="s">
        <v>186</v>
      </c>
      <c r="D47" s="783">
        <v>0</v>
      </c>
      <c r="E47" s="783">
        <v>0</v>
      </c>
      <c r="F47" s="783">
        <f t="shared" si="56"/>
        <v>0</v>
      </c>
      <c r="G47" s="783">
        <v>0</v>
      </c>
      <c r="H47" s="783">
        <v>0</v>
      </c>
      <c r="I47" s="783">
        <f t="shared" si="57"/>
        <v>0</v>
      </c>
      <c r="J47" s="783">
        <v>0</v>
      </c>
      <c r="K47" s="783">
        <v>0</v>
      </c>
      <c r="L47" s="783">
        <f t="shared" si="58"/>
        <v>0</v>
      </c>
      <c r="M47" s="783">
        <v>0</v>
      </c>
      <c r="N47" s="783">
        <v>0</v>
      </c>
      <c r="O47" s="783">
        <f t="shared" si="59"/>
        <v>0</v>
      </c>
      <c r="P47" s="783"/>
      <c r="Q47" s="783"/>
      <c r="R47" s="783">
        <f t="shared" si="60"/>
        <v>0</v>
      </c>
      <c r="S47" s="783"/>
      <c r="T47" s="783"/>
      <c r="U47" s="783">
        <f t="shared" si="61"/>
        <v>0</v>
      </c>
      <c r="V47" s="783"/>
      <c r="W47" s="783"/>
      <c r="X47" s="783">
        <f t="shared" si="62"/>
        <v>0</v>
      </c>
      <c r="Y47" s="784">
        <f t="shared" si="63"/>
        <v>0</v>
      </c>
      <c r="Z47" s="784">
        <f t="shared" si="64"/>
        <v>0</v>
      </c>
      <c r="AA47" s="785">
        <f t="shared" si="65"/>
        <v>0</v>
      </c>
      <c r="AB47" s="776"/>
      <c r="AC47" s="782" t="s">
        <v>186</v>
      </c>
      <c r="AD47" s="783"/>
      <c r="AE47" s="783"/>
      <c r="AF47" s="783">
        <f t="shared" si="66"/>
        <v>0</v>
      </c>
      <c r="AG47" s="783"/>
      <c r="AH47" s="783"/>
      <c r="AI47" s="783">
        <f t="shared" si="67"/>
        <v>0</v>
      </c>
      <c r="AJ47" s="783"/>
      <c r="AK47" s="783"/>
      <c r="AL47" s="783">
        <f t="shared" si="68"/>
        <v>0</v>
      </c>
      <c r="AM47" s="783"/>
      <c r="AN47" s="783"/>
      <c r="AO47" s="783">
        <f t="shared" si="69"/>
        <v>0</v>
      </c>
      <c r="AP47" s="783"/>
      <c r="AQ47" s="783"/>
      <c r="AR47" s="783">
        <f t="shared" si="70"/>
        <v>0</v>
      </c>
      <c r="AS47" s="783"/>
      <c r="AT47" s="783"/>
      <c r="AU47" s="783">
        <f t="shared" si="71"/>
        <v>0</v>
      </c>
      <c r="AV47" s="783"/>
      <c r="AW47" s="783"/>
      <c r="AX47" s="783">
        <f t="shared" si="72"/>
        <v>0</v>
      </c>
      <c r="AY47" s="784">
        <f t="shared" si="73"/>
        <v>0</v>
      </c>
      <c r="AZ47" s="784">
        <f t="shared" si="74"/>
        <v>0</v>
      </c>
      <c r="BA47" s="785">
        <f t="shared" si="75"/>
        <v>0</v>
      </c>
      <c r="BC47" s="782" t="s">
        <v>186</v>
      </c>
      <c r="BD47" s="783">
        <f t="shared" si="76"/>
        <v>0</v>
      </c>
      <c r="BE47" s="783">
        <f t="shared" si="76"/>
        <v>0</v>
      </c>
      <c r="BF47" s="783">
        <f t="shared" si="54"/>
        <v>0</v>
      </c>
      <c r="BG47" s="783">
        <f t="shared" si="54"/>
        <v>0</v>
      </c>
      <c r="BH47" s="783">
        <f t="shared" si="54"/>
        <v>0</v>
      </c>
      <c r="BI47" s="783">
        <f t="shared" si="54"/>
        <v>0</v>
      </c>
      <c r="BJ47" s="783">
        <f t="shared" si="54"/>
        <v>0</v>
      </c>
      <c r="BK47" s="783">
        <f t="shared" si="54"/>
        <v>0</v>
      </c>
      <c r="BL47" s="783">
        <f t="shared" si="54"/>
        <v>0</v>
      </c>
      <c r="BM47" s="783">
        <f t="shared" si="54"/>
        <v>0</v>
      </c>
      <c r="BN47" s="783">
        <f t="shared" si="54"/>
        <v>0</v>
      </c>
      <c r="BO47" s="783">
        <f t="shared" si="54"/>
        <v>0</v>
      </c>
      <c r="BP47" s="783">
        <f t="shared" si="54"/>
        <v>0</v>
      </c>
      <c r="BQ47" s="783">
        <f t="shared" si="54"/>
        <v>0</v>
      </c>
      <c r="BR47" s="783">
        <f t="shared" si="54"/>
        <v>0</v>
      </c>
      <c r="BS47" s="783">
        <f t="shared" si="54"/>
        <v>0</v>
      </c>
      <c r="BT47" s="783">
        <f t="shared" si="54"/>
        <v>0</v>
      </c>
      <c r="BU47" s="783">
        <f t="shared" si="54"/>
        <v>0</v>
      </c>
      <c r="BV47" s="783">
        <f t="shared" si="55"/>
        <v>0</v>
      </c>
      <c r="BW47" s="783">
        <f t="shared" si="55"/>
        <v>0</v>
      </c>
      <c r="BX47" s="783">
        <f t="shared" si="55"/>
        <v>0</v>
      </c>
      <c r="BY47" s="783">
        <f t="shared" si="55"/>
        <v>0</v>
      </c>
      <c r="BZ47" s="783">
        <f t="shared" si="55"/>
        <v>0</v>
      </c>
      <c r="CA47" s="783">
        <f t="shared" si="55"/>
        <v>0</v>
      </c>
    </row>
    <row r="48" spans="3:79" s="777" customFormat="1" ht="15.75">
      <c r="C48" s="782" t="s">
        <v>6</v>
      </c>
      <c r="D48" s="783">
        <f>SUM(D40:D47)</f>
        <v>284</v>
      </c>
      <c r="E48" s="783">
        <f t="shared" ref="E48" si="77">SUM(E40:E47)</f>
        <v>235</v>
      </c>
      <c r="F48" s="783">
        <f t="shared" ref="F48" si="78">SUM(F40:F47)</f>
        <v>519</v>
      </c>
      <c r="G48" s="783">
        <f t="shared" ref="G48" si="79">SUM(G40:G47)</f>
        <v>250</v>
      </c>
      <c r="H48" s="783">
        <f t="shared" ref="H48" si="80">SUM(H40:H47)</f>
        <v>228</v>
      </c>
      <c r="I48" s="783">
        <f t="shared" ref="I48" si="81">SUM(I40:I47)</f>
        <v>478</v>
      </c>
      <c r="J48" s="783">
        <f t="shared" ref="J48" si="82">SUM(J40:J47)</f>
        <v>104</v>
      </c>
      <c r="K48" s="783">
        <f t="shared" ref="K48" si="83">SUM(K40:K47)</f>
        <v>62</v>
      </c>
      <c r="L48" s="783">
        <f t="shared" ref="L48" si="84">SUM(L40:L47)</f>
        <v>166</v>
      </c>
      <c r="M48" s="783">
        <f t="shared" ref="M48" si="85">SUM(M40:M47)</f>
        <v>7</v>
      </c>
      <c r="N48" s="783">
        <f t="shared" ref="N48" si="86">SUM(N40:N47)</f>
        <v>2</v>
      </c>
      <c r="O48" s="783">
        <f t="shared" ref="O48" si="87">SUM(O40:O47)</f>
        <v>9</v>
      </c>
      <c r="P48" s="783">
        <f t="shared" ref="P48" si="88">SUM(P40:P47)</f>
        <v>0</v>
      </c>
      <c r="Q48" s="783">
        <f t="shared" ref="Q48" si="89">SUM(Q40:Q47)</f>
        <v>0</v>
      </c>
      <c r="R48" s="783">
        <f t="shared" ref="R48" si="90">SUM(R40:R47)</f>
        <v>0</v>
      </c>
      <c r="S48" s="783">
        <f t="shared" ref="S48" si="91">SUM(S40:S47)</f>
        <v>0</v>
      </c>
      <c r="T48" s="783">
        <f t="shared" ref="T48" si="92">SUM(T40:T47)</f>
        <v>0</v>
      </c>
      <c r="U48" s="783">
        <f t="shared" ref="U48" si="93">SUM(U40:U47)</f>
        <v>0</v>
      </c>
      <c r="V48" s="783">
        <f t="shared" ref="V48" si="94">SUM(V40:V47)</f>
        <v>0</v>
      </c>
      <c r="W48" s="783">
        <f t="shared" ref="W48" si="95">SUM(W40:W47)</f>
        <v>0</v>
      </c>
      <c r="X48" s="783">
        <f t="shared" ref="X48" si="96">SUM(X40:X47)</f>
        <v>0</v>
      </c>
      <c r="Y48" s="783">
        <f t="shared" ref="Y48" si="97">SUM(Y40:Y47)</f>
        <v>645</v>
      </c>
      <c r="Z48" s="783">
        <f t="shared" ref="Z48" si="98">SUM(Z40:Z47)</f>
        <v>527</v>
      </c>
      <c r="AA48" s="783">
        <f t="shared" ref="AA48" si="99">SUM(AA40:AA47)</f>
        <v>1172</v>
      </c>
      <c r="AB48" s="776"/>
      <c r="AC48" s="782" t="s">
        <v>6</v>
      </c>
      <c r="AD48" s="783">
        <f>SUM(AD40:AD47)</f>
        <v>4112</v>
      </c>
      <c r="AE48" s="783">
        <f t="shared" ref="AE48" si="100">SUM(AE40:AE47)</f>
        <v>3814</v>
      </c>
      <c r="AF48" s="783">
        <f t="shared" ref="AF48" si="101">SUM(AF40:AF47)</f>
        <v>7926</v>
      </c>
      <c r="AG48" s="783">
        <f t="shared" ref="AG48" si="102">SUM(AG40:AG47)</f>
        <v>4442</v>
      </c>
      <c r="AH48" s="783">
        <f t="shared" ref="AH48" si="103">SUM(AH40:AH47)</f>
        <v>4009</v>
      </c>
      <c r="AI48" s="783">
        <f t="shared" ref="AI48" si="104">SUM(AI40:AI47)</f>
        <v>8451</v>
      </c>
      <c r="AJ48" s="783">
        <f t="shared" ref="AJ48" si="105">SUM(AJ40:AJ47)</f>
        <v>699</v>
      </c>
      <c r="AK48" s="783">
        <f t="shared" ref="AK48" si="106">SUM(AK40:AK47)</f>
        <v>723</v>
      </c>
      <c r="AL48" s="783">
        <f t="shared" ref="AL48" si="107">SUM(AL40:AL47)</f>
        <v>1422</v>
      </c>
      <c r="AM48" s="783">
        <f t="shared" ref="AM48" si="108">SUM(AM40:AM47)</f>
        <v>10</v>
      </c>
      <c r="AN48" s="783">
        <f t="shared" ref="AN48" si="109">SUM(AN40:AN47)</f>
        <v>33</v>
      </c>
      <c r="AO48" s="783">
        <f t="shared" ref="AO48" si="110">SUM(AO40:AO47)</f>
        <v>43</v>
      </c>
      <c r="AP48" s="783">
        <f t="shared" ref="AP48" si="111">SUM(AP40:AP47)</f>
        <v>0</v>
      </c>
      <c r="AQ48" s="783">
        <f t="shared" ref="AQ48" si="112">SUM(AQ40:AQ47)</f>
        <v>0</v>
      </c>
      <c r="AR48" s="783">
        <f t="shared" ref="AR48" si="113">SUM(AR40:AR47)</f>
        <v>0</v>
      </c>
      <c r="AS48" s="783">
        <f t="shared" ref="AS48" si="114">SUM(AS40:AS47)</f>
        <v>0</v>
      </c>
      <c r="AT48" s="783">
        <f t="shared" ref="AT48" si="115">SUM(AT40:AT47)</f>
        <v>0</v>
      </c>
      <c r="AU48" s="783">
        <f t="shared" ref="AU48" si="116">SUM(AU40:AU47)</f>
        <v>0</v>
      </c>
      <c r="AV48" s="783">
        <f t="shared" ref="AV48" si="117">SUM(AV40:AV47)</f>
        <v>0</v>
      </c>
      <c r="AW48" s="783">
        <f t="shared" ref="AW48" si="118">SUM(AW40:AW47)</f>
        <v>0</v>
      </c>
      <c r="AX48" s="783">
        <f t="shared" ref="AX48" si="119">SUM(AX40:AX47)</f>
        <v>0</v>
      </c>
      <c r="AY48" s="783">
        <f t="shared" ref="AY48" si="120">SUM(AY40:AY47)</f>
        <v>9263</v>
      </c>
      <c r="AZ48" s="783">
        <f t="shared" ref="AZ48" si="121">SUM(AZ40:AZ47)</f>
        <v>8579</v>
      </c>
      <c r="BA48" s="783">
        <f t="shared" ref="BA48" si="122">SUM(BA40:BA47)</f>
        <v>17842</v>
      </c>
      <c r="BC48" s="782" t="s">
        <v>6</v>
      </c>
      <c r="BD48" s="783">
        <f t="shared" si="76"/>
        <v>4396</v>
      </c>
      <c r="BE48" s="783">
        <f t="shared" si="76"/>
        <v>4049</v>
      </c>
      <c r="BF48" s="783">
        <f t="shared" si="54"/>
        <v>8445</v>
      </c>
      <c r="BG48" s="783">
        <f t="shared" si="54"/>
        <v>4692</v>
      </c>
      <c r="BH48" s="783">
        <f t="shared" si="54"/>
        <v>4237</v>
      </c>
      <c r="BI48" s="783">
        <f t="shared" si="54"/>
        <v>8929</v>
      </c>
      <c r="BJ48" s="783">
        <f t="shared" si="54"/>
        <v>803</v>
      </c>
      <c r="BK48" s="783">
        <f t="shared" si="54"/>
        <v>785</v>
      </c>
      <c r="BL48" s="783">
        <f t="shared" si="54"/>
        <v>1588</v>
      </c>
      <c r="BM48" s="783">
        <f t="shared" si="54"/>
        <v>17</v>
      </c>
      <c r="BN48" s="783">
        <f t="shared" si="54"/>
        <v>35</v>
      </c>
      <c r="BO48" s="783">
        <f t="shared" si="54"/>
        <v>52</v>
      </c>
      <c r="BP48" s="783">
        <f t="shared" si="54"/>
        <v>0</v>
      </c>
      <c r="BQ48" s="783">
        <f t="shared" si="54"/>
        <v>0</v>
      </c>
      <c r="BR48" s="783">
        <f t="shared" si="54"/>
        <v>0</v>
      </c>
      <c r="BS48" s="783">
        <f t="shared" si="54"/>
        <v>0</v>
      </c>
      <c r="BT48" s="783">
        <f t="shared" si="54"/>
        <v>0</v>
      </c>
      <c r="BU48" s="783">
        <f t="shared" si="54"/>
        <v>0</v>
      </c>
      <c r="BV48" s="783">
        <f t="shared" si="55"/>
        <v>0</v>
      </c>
      <c r="BW48" s="783">
        <f t="shared" si="55"/>
        <v>0</v>
      </c>
      <c r="BX48" s="783">
        <f t="shared" si="55"/>
        <v>0</v>
      </c>
      <c r="BY48" s="783">
        <f t="shared" si="55"/>
        <v>9908</v>
      </c>
      <c r="BZ48" s="783">
        <f t="shared" si="55"/>
        <v>9106</v>
      </c>
      <c r="CA48" s="783">
        <f t="shared" si="55"/>
        <v>19014</v>
      </c>
    </row>
    <row r="49" spans="3:79" s="777" customFormat="1" ht="16.5" thickBot="1">
      <c r="C49" s="786" t="s">
        <v>187</v>
      </c>
      <c r="D49" s="787">
        <f>D48/$Y$48*100</f>
        <v>44.031007751937985</v>
      </c>
      <c r="E49" s="787">
        <f>E48/$Y$48*100</f>
        <v>36.434108527131784</v>
      </c>
      <c r="F49" s="787">
        <f>F48/$Y$48*100</f>
        <v>80.465116279069775</v>
      </c>
      <c r="G49" s="787"/>
      <c r="H49" s="787"/>
      <c r="I49" s="787"/>
      <c r="J49" s="787"/>
      <c r="K49" s="787"/>
      <c r="L49" s="787"/>
      <c r="M49" s="787"/>
      <c r="N49" s="787"/>
      <c r="O49" s="787"/>
      <c r="P49" s="787"/>
      <c r="Q49" s="787"/>
      <c r="R49" s="787"/>
      <c r="S49" s="787"/>
      <c r="T49" s="787"/>
      <c r="U49" s="787"/>
      <c r="V49" s="787"/>
      <c r="W49" s="787"/>
      <c r="X49" s="787"/>
      <c r="Y49" s="787"/>
      <c r="Z49" s="787"/>
      <c r="AA49" s="787"/>
      <c r="AB49" s="788"/>
      <c r="AC49" s="786" t="s">
        <v>187</v>
      </c>
      <c r="AD49" s="787"/>
      <c r="AE49" s="787"/>
      <c r="AF49" s="787"/>
      <c r="AG49" s="787"/>
      <c r="AH49" s="787"/>
      <c r="AI49" s="787"/>
      <c r="AJ49" s="787"/>
      <c r="AK49" s="787"/>
      <c r="AL49" s="787"/>
      <c r="AM49" s="787"/>
      <c r="AN49" s="787"/>
      <c r="AO49" s="787"/>
      <c r="AP49" s="787"/>
      <c r="AQ49" s="787"/>
      <c r="AR49" s="787"/>
      <c r="AS49" s="787"/>
      <c r="AT49" s="787"/>
      <c r="AU49" s="787"/>
      <c r="AV49" s="787"/>
      <c r="AW49" s="787"/>
      <c r="AX49" s="787"/>
      <c r="AY49" s="787"/>
      <c r="AZ49" s="787"/>
      <c r="BA49" s="787"/>
      <c r="BC49" s="786" t="s">
        <v>187</v>
      </c>
      <c r="BD49" s="787">
        <f>BD48/$BY$16*100</f>
        <v>22.864870487880996</v>
      </c>
      <c r="BE49" s="787">
        <f>BE48/$BZ$16*100</f>
        <v>22.765096143033848</v>
      </c>
      <c r="BF49" s="787">
        <f>BF48/$CA$16*100</f>
        <v>22.816924240786772</v>
      </c>
      <c r="BG49" s="787">
        <f>BG48/$BY$16*100</f>
        <v>24.404452304171436</v>
      </c>
      <c r="BH49" s="787">
        <f>BH48/$BZ$16*100</f>
        <v>23.822107275385136</v>
      </c>
      <c r="BI49" s="787">
        <f>BI48/$CA$16*100</f>
        <v>24.124608235166971</v>
      </c>
      <c r="BJ49" s="787">
        <f>BJ48/$BY$16*100</f>
        <v>4.1766358056798083</v>
      </c>
      <c r="BK49" s="787">
        <f>BK48/$BZ$16*100</f>
        <v>4.413583717530642</v>
      </c>
      <c r="BL49" s="787">
        <f>BL48/$CA$16*100</f>
        <v>4.2905003782557012</v>
      </c>
      <c r="BM49" s="787">
        <f>BM48/$BY$16*100</f>
        <v>8.8421928638302297E-2</v>
      </c>
      <c r="BN49" s="787">
        <f>BN48/$BZ$16*100</f>
        <v>0.19678398740582478</v>
      </c>
      <c r="BO49" s="787">
        <f>BO48/$CA$16*100</f>
        <v>0.1404949746028315</v>
      </c>
      <c r="BP49" s="787">
        <f>BP48/$BY$16*100</f>
        <v>0</v>
      </c>
      <c r="BQ49" s="787">
        <f>BQ48/$BZ$16*100</f>
        <v>0</v>
      </c>
      <c r="BR49" s="787">
        <f>BR48/$CA$16*100</f>
        <v>0</v>
      </c>
      <c r="BS49" s="787">
        <f>BS48/$BY$16*100</f>
        <v>0</v>
      </c>
      <c r="BT49" s="787">
        <f>BT48/$BZ$16*100</f>
        <v>0</v>
      </c>
      <c r="BU49" s="787">
        <f>BU48/$CA$16*100</f>
        <v>0</v>
      </c>
      <c r="BV49" s="787">
        <f>BV48/$BY$16*100</f>
        <v>0</v>
      </c>
      <c r="BW49" s="787">
        <f>BW48/$BZ$16*100</f>
        <v>0</v>
      </c>
      <c r="BX49" s="787">
        <f>BX48/$CA$16*100</f>
        <v>0</v>
      </c>
      <c r="BY49" s="787">
        <f>BY48/$BY$16*100</f>
        <v>51.534380526370541</v>
      </c>
      <c r="BZ49" s="787">
        <f>BZ48/$BZ$16*100</f>
        <v>51.197571123355445</v>
      </c>
      <c r="CA49" s="787">
        <f>CA48/$CA$16*100</f>
        <v>51.372527828812274</v>
      </c>
    </row>
    <row r="50" spans="3:79">
      <c r="AL50" s="820"/>
      <c r="BL50" s="820"/>
    </row>
    <row r="51" spans="3:79" s="777" customFormat="1" ht="15.75">
      <c r="C51" s="774" t="s">
        <v>492</v>
      </c>
      <c r="D51" s="774"/>
      <c r="E51" s="774"/>
      <c r="F51" s="774"/>
      <c r="G51" s="774"/>
      <c r="H51" s="774"/>
      <c r="I51" s="774"/>
      <c r="J51" s="775" t="s">
        <v>25</v>
      </c>
      <c r="K51" s="775"/>
      <c r="L51" s="775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  <c r="AA51" s="774"/>
      <c r="AB51" s="776"/>
      <c r="AC51" s="774" t="s">
        <v>492</v>
      </c>
      <c r="AD51" s="774"/>
      <c r="AE51" s="774"/>
      <c r="AF51" s="774"/>
      <c r="AG51" s="774"/>
      <c r="AH51" s="774"/>
      <c r="AI51" s="774"/>
      <c r="AJ51" s="818" t="s">
        <v>25</v>
      </c>
      <c r="AK51" s="818"/>
      <c r="AL51" s="818"/>
      <c r="AM51" s="774"/>
      <c r="AN51" s="774"/>
      <c r="AO51" s="774"/>
      <c r="AP51" s="774"/>
      <c r="AQ51" s="774"/>
      <c r="AR51" s="774"/>
      <c r="AS51" s="774"/>
      <c r="AT51" s="774"/>
      <c r="AU51" s="774"/>
      <c r="AV51" s="774"/>
      <c r="AW51" s="774"/>
      <c r="AX51" s="774"/>
      <c r="AY51" s="774"/>
      <c r="AZ51" s="774"/>
      <c r="BA51" s="774"/>
      <c r="BC51" s="774" t="s">
        <v>492</v>
      </c>
      <c r="BD51" s="774"/>
      <c r="BE51" s="774"/>
      <c r="BF51" s="774"/>
      <c r="BG51" s="774"/>
      <c r="BH51" s="774"/>
      <c r="BI51" s="774"/>
      <c r="BJ51" s="818" t="s">
        <v>25</v>
      </c>
      <c r="BK51" s="818"/>
      <c r="BL51" s="818"/>
      <c r="BM51" s="774"/>
      <c r="BN51" s="774"/>
      <c r="BO51" s="774"/>
      <c r="BP51" s="774"/>
      <c r="BQ51" s="774"/>
      <c r="BR51" s="774"/>
      <c r="BS51" s="774"/>
      <c r="BT51" s="774"/>
      <c r="BU51" s="774"/>
      <c r="BV51" s="774"/>
      <c r="BW51" s="774"/>
      <c r="BX51" s="774"/>
      <c r="BY51" s="774"/>
      <c r="BZ51" s="774"/>
      <c r="CA51" s="774"/>
    </row>
    <row r="52" spans="3:79" s="777" customFormat="1" ht="16.5" thickBot="1">
      <c r="C52" s="1694" t="s">
        <v>868</v>
      </c>
      <c r="D52" s="1694"/>
      <c r="E52" s="1694"/>
      <c r="F52" s="1694"/>
      <c r="G52" s="1694"/>
      <c r="H52" s="1694"/>
      <c r="I52" s="1694"/>
      <c r="J52" s="1694"/>
      <c r="K52" s="1694"/>
      <c r="L52" s="1694"/>
      <c r="M52" s="1694"/>
      <c r="N52" s="1694"/>
      <c r="O52" s="1694"/>
      <c r="P52" s="1694"/>
      <c r="Q52" s="1694"/>
      <c r="R52" s="1694"/>
      <c r="S52" s="1694"/>
      <c r="T52" s="1694"/>
      <c r="U52" s="1694"/>
      <c r="V52" s="1694"/>
      <c r="W52" s="1694"/>
      <c r="X52" s="1694"/>
      <c r="Y52" s="1694"/>
      <c r="Z52" s="1694"/>
      <c r="AA52" s="1694"/>
      <c r="AB52" s="778"/>
      <c r="AC52" s="1694" t="s">
        <v>868</v>
      </c>
      <c r="AD52" s="1694"/>
      <c r="AE52" s="1694"/>
      <c r="AF52" s="1694"/>
      <c r="AG52" s="1694"/>
      <c r="AH52" s="1694"/>
      <c r="AI52" s="1694"/>
      <c r="AJ52" s="1694"/>
      <c r="AK52" s="1694"/>
      <c r="AL52" s="1694"/>
      <c r="AM52" s="1694"/>
      <c r="AN52" s="1694"/>
      <c r="AO52" s="1694"/>
      <c r="AP52" s="1694"/>
      <c r="AQ52" s="1694"/>
      <c r="AR52" s="1694"/>
      <c r="AS52" s="1694"/>
      <c r="AT52" s="1694"/>
      <c r="AU52" s="1694"/>
      <c r="AV52" s="1694"/>
      <c r="AW52" s="1694"/>
      <c r="AX52" s="1694"/>
      <c r="AY52" s="1694"/>
      <c r="AZ52" s="1694"/>
      <c r="BA52" s="1694"/>
      <c r="BC52" s="1694" t="s">
        <v>868</v>
      </c>
      <c r="BD52" s="1694"/>
      <c r="BE52" s="1694"/>
      <c r="BF52" s="1694"/>
      <c r="BG52" s="1694"/>
      <c r="BH52" s="1694"/>
      <c r="BI52" s="1694"/>
      <c r="BJ52" s="1694"/>
      <c r="BK52" s="1694"/>
      <c r="BL52" s="1694"/>
      <c r="BM52" s="1694"/>
      <c r="BN52" s="1694"/>
      <c r="BO52" s="1694"/>
      <c r="BP52" s="1694"/>
      <c r="BQ52" s="1694"/>
      <c r="BR52" s="1694"/>
      <c r="BS52" s="1694"/>
      <c r="BT52" s="1694"/>
      <c r="BU52" s="1694"/>
      <c r="BV52" s="1694"/>
      <c r="BW52" s="1694"/>
      <c r="BX52" s="1694"/>
      <c r="BY52" s="1694"/>
      <c r="BZ52" s="1694"/>
      <c r="CA52" s="1694"/>
    </row>
    <row r="53" spans="3:79" s="777" customFormat="1" ht="15.75" customHeight="1">
      <c r="C53" s="779"/>
      <c r="D53" s="1700" t="s">
        <v>96</v>
      </c>
      <c r="E53" s="1700"/>
      <c r="F53" s="1700"/>
      <c r="G53" s="1700"/>
      <c r="H53" s="1700"/>
      <c r="I53" s="1700"/>
      <c r="J53" s="1700"/>
      <c r="K53" s="1700"/>
      <c r="L53" s="1700"/>
      <c r="M53" s="1700"/>
      <c r="N53" s="1700"/>
      <c r="O53" s="1700"/>
      <c r="P53" s="1700"/>
      <c r="Q53" s="1700"/>
      <c r="R53" s="1700"/>
      <c r="S53" s="1700"/>
      <c r="T53" s="1700"/>
      <c r="U53" s="1700"/>
      <c r="V53" s="1700"/>
      <c r="W53" s="1700"/>
      <c r="X53" s="1700"/>
      <c r="Y53" s="1701"/>
      <c r="Z53" s="1701"/>
      <c r="AA53" s="1702"/>
      <c r="AB53" s="778"/>
      <c r="AC53" s="779"/>
      <c r="AD53" s="1700" t="s">
        <v>0</v>
      </c>
      <c r="AE53" s="1700"/>
      <c r="AF53" s="1700"/>
      <c r="AG53" s="1700"/>
      <c r="AH53" s="1700"/>
      <c r="AI53" s="1700"/>
      <c r="AJ53" s="1700"/>
      <c r="AK53" s="1700"/>
      <c r="AL53" s="1700"/>
      <c r="AM53" s="1700"/>
      <c r="AN53" s="1700"/>
      <c r="AO53" s="1700"/>
      <c r="AP53" s="1700"/>
      <c r="AQ53" s="1700"/>
      <c r="AR53" s="1700"/>
      <c r="AS53" s="1700"/>
      <c r="AT53" s="1700"/>
      <c r="AU53" s="1700"/>
      <c r="AV53" s="1700"/>
      <c r="AW53" s="1700"/>
      <c r="AX53" s="1700"/>
      <c r="AY53" s="1701"/>
      <c r="AZ53" s="1701"/>
      <c r="BA53" s="1702"/>
      <c r="BC53" s="779"/>
      <c r="BD53" s="1701" t="s">
        <v>0</v>
      </c>
      <c r="BE53" s="1705"/>
      <c r="BF53" s="1705"/>
      <c r="BG53" s="1705"/>
      <c r="BH53" s="1705"/>
      <c r="BI53" s="1705"/>
      <c r="BJ53" s="1705"/>
      <c r="BK53" s="1705"/>
      <c r="BL53" s="1705"/>
      <c r="BM53" s="1705"/>
      <c r="BN53" s="1705"/>
      <c r="BO53" s="1705"/>
      <c r="BP53" s="1705"/>
      <c r="BQ53" s="1705"/>
      <c r="BR53" s="1705"/>
      <c r="BS53" s="1705"/>
      <c r="BT53" s="1705"/>
      <c r="BU53" s="1705"/>
      <c r="BV53" s="1705"/>
      <c r="BW53" s="1705"/>
      <c r="BX53" s="1705"/>
      <c r="BY53" s="1705"/>
      <c r="BZ53" s="1705"/>
      <c r="CA53" s="1706"/>
    </row>
    <row r="54" spans="3:79" s="777" customFormat="1" ht="15.75" customHeight="1">
      <c r="C54" s="1698" t="s">
        <v>182</v>
      </c>
      <c r="D54" s="1695">
        <v>1</v>
      </c>
      <c r="E54" s="1696"/>
      <c r="F54" s="1699"/>
      <c r="G54" s="1695">
        <v>2</v>
      </c>
      <c r="H54" s="1696"/>
      <c r="I54" s="1699"/>
      <c r="J54" s="1695">
        <v>3</v>
      </c>
      <c r="K54" s="1696"/>
      <c r="L54" s="1699"/>
      <c r="M54" s="1695">
        <v>4</v>
      </c>
      <c r="N54" s="1696"/>
      <c r="O54" s="1699"/>
      <c r="P54" s="1695">
        <v>5</v>
      </c>
      <c r="Q54" s="1696"/>
      <c r="R54" s="1699"/>
      <c r="S54" s="1695">
        <v>6</v>
      </c>
      <c r="T54" s="1696"/>
      <c r="U54" s="1699"/>
      <c r="V54" s="1695" t="s">
        <v>184</v>
      </c>
      <c r="W54" s="1696"/>
      <c r="X54" s="1699"/>
      <c r="Y54" s="1695" t="s">
        <v>181</v>
      </c>
      <c r="Z54" s="1696"/>
      <c r="AA54" s="1697"/>
      <c r="AB54" s="778"/>
      <c r="AC54" s="1698" t="s">
        <v>182</v>
      </c>
      <c r="AD54" s="1695">
        <v>1</v>
      </c>
      <c r="AE54" s="1696"/>
      <c r="AF54" s="1699"/>
      <c r="AG54" s="1695">
        <v>2</v>
      </c>
      <c r="AH54" s="1696"/>
      <c r="AI54" s="1699"/>
      <c r="AJ54" s="1695">
        <v>3</v>
      </c>
      <c r="AK54" s="1696"/>
      <c r="AL54" s="1699"/>
      <c r="AM54" s="1695">
        <v>4</v>
      </c>
      <c r="AN54" s="1696"/>
      <c r="AO54" s="1699"/>
      <c r="AP54" s="1695">
        <v>5</v>
      </c>
      <c r="AQ54" s="1696"/>
      <c r="AR54" s="1699"/>
      <c r="AS54" s="1695">
        <v>6</v>
      </c>
      <c r="AT54" s="1696"/>
      <c r="AU54" s="1699"/>
      <c r="AV54" s="1695" t="s">
        <v>184</v>
      </c>
      <c r="AW54" s="1696"/>
      <c r="AX54" s="1699"/>
      <c r="AY54" s="1695" t="s">
        <v>181</v>
      </c>
      <c r="AZ54" s="1696"/>
      <c r="BA54" s="1697"/>
      <c r="BC54" s="1698" t="s">
        <v>182</v>
      </c>
      <c r="BD54" s="1695">
        <v>1</v>
      </c>
      <c r="BE54" s="1696"/>
      <c r="BF54" s="1699"/>
      <c r="BG54" s="1695">
        <v>2</v>
      </c>
      <c r="BH54" s="1696"/>
      <c r="BI54" s="1699"/>
      <c r="BJ54" s="1695">
        <v>3</v>
      </c>
      <c r="BK54" s="1696"/>
      <c r="BL54" s="1699"/>
      <c r="BM54" s="1695">
        <v>4</v>
      </c>
      <c r="BN54" s="1696"/>
      <c r="BO54" s="1699"/>
      <c r="BP54" s="1695">
        <v>5</v>
      </c>
      <c r="BQ54" s="1696"/>
      <c r="BR54" s="1699"/>
      <c r="BS54" s="1695">
        <v>6</v>
      </c>
      <c r="BT54" s="1696"/>
      <c r="BU54" s="1699"/>
      <c r="BV54" s="1695" t="s">
        <v>184</v>
      </c>
      <c r="BW54" s="1696"/>
      <c r="BX54" s="1699"/>
      <c r="BY54" s="1695" t="s">
        <v>181</v>
      </c>
      <c r="BZ54" s="1696"/>
      <c r="CA54" s="1697"/>
    </row>
    <row r="55" spans="3:79" s="777" customFormat="1" ht="15.75">
      <c r="C55" s="1698"/>
      <c r="D55" s="781" t="s">
        <v>242</v>
      </c>
      <c r="E55" s="781" t="s">
        <v>243</v>
      </c>
      <c r="F55" s="781" t="s">
        <v>236</v>
      </c>
      <c r="G55" s="781" t="s">
        <v>242</v>
      </c>
      <c r="H55" s="781" t="s">
        <v>243</v>
      </c>
      <c r="I55" s="781" t="s">
        <v>236</v>
      </c>
      <c r="J55" s="781" t="s">
        <v>242</v>
      </c>
      <c r="K55" s="781" t="s">
        <v>243</v>
      </c>
      <c r="L55" s="781" t="s">
        <v>236</v>
      </c>
      <c r="M55" s="781" t="s">
        <v>242</v>
      </c>
      <c r="N55" s="781" t="s">
        <v>243</v>
      </c>
      <c r="O55" s="781" t="s">
        <v>236</v>
      </c>
      <c r="P55" s="781" t="s">
        <v>242</v>
      </c>
      <c r="Q55" s="781" t="s">
        <v>243</v>
      </c>
      <c r="R55" s="781" t="s">
        <v>236</v>
      </c>
      <c r="S55" s="781" t="s">
        <v>242</v>
      </c>
      <c r="T55" s="781" t="s">
        <v>243</v>
      </c>
      <c r="U55" s="781" t="s">
        <v>236</v>
      </c>
      <c r="V55" s="781" t="s">
        <v>242</v>
      </c>
      <c r="W55" s="781" t="s">
        <v>243</v>
      </c>
      <c r="X55" s="781" t="s">
        <v>236</v>
      </c>
      <c r="Y55" s="781" t="s">
        <v>242</v>
      </c>
      <c r="Z55" s="781" t="s">
        <v>243</v>
      </c>
      <c r="AA55" s="781" t="s">
        <v>236</v>
      </c>
      <c r="AB55" s="778"/>
      <c r="AC55" s="1698"/>
      <c r="AD55" s="781" t="s">
        <v>242</v>
      </c>
      <c r="AE55" s="781" t="s">
        <v>243</v>
      </c>
      <c r="AF55" s="781" t="s">
        <v>236</v>
      </c>
      <c r="AG55" s="781" t="s">
        <v>242</v>
      </c>
      <c r="AH55" s="781" t="s">
        <v>243</v>
      </c>
      <c r="AI55" s="781" t="s">
        <v>236</v>
      </c>
      <c r="AJ55" s="781" t="s">
        <v>242</v>
      </c>
      <c r="AK55" s="781" t="s">
        <v>243</v>
      </c>
      <c r="AL55" s="781" t="s">
        <v>236</v>
      </c>
      <c r="AM55" s="781" t="s">
        <v>242</v>
      </c>
      <c r="AN55" s="781" t="s">
        <v>243</v>
      </c>
      <c r="AO55" s="781" t="s">
        <v>236</v>
      </c>
      <c r="AP55" s="781" t="s">
        <v>242</v>
      </c>
      <c r="AQ55" s="781" t="s">
        <v>243</v>
      </c>
      <c r="AR55" s="781" t="s">
        <v>236</v>
      </c>
      <c r="AS55" s="781" t="s">
        <v>242</v>
      </c>
      <c r="AT55" s="781" t="s">
        <v>243</v>
      </c>
      <c r="AU55" s="781" t="s">
        <v>236</v>
      </c>
      <c r="AV55" s="781" t="s">
        <v>242</v>
      </c>
      <c r="AW55" s="781" t="s">
        <v>243</v>
      </c>
      <c r="AX55" s="781" t="s">
        <v>236</v>
      </c>
      <c r="AY55" s="781" t="s">
        <v>242</v>
      </c>
      <c r="AZ55" s="781" t="s">
        <v>243</v>
      </c>
      <c r="BA55" s="781" t="s">
        <v>236</v>
      </c>
      <c r="BC55" s="1698"/>
      <c r="BD55" s="781" t="s">
        <v>242</v>
      </c>
      <c r="BE55" s="781" t="s">
        <v>243</v>
      </c>
      <c r="BF55" s="781" t="s">
        <v>236</v>
      </c>
      <c r="BG55" s="781" t="s">
        <v>242</v>
      </c>
      <c r="BH55" s="781" t="s">
        <v>243</v>
      </c>
      <c r="BI55" s="781" t="s">
        <v>236</v>
      </c>
      <c r="BJ55" s="781" t="s">
        <v>242</v>
      </c>
      <c r="BK55" s="781" t="s">
        <v>243</v>
      </c>
      <c r="BL55" s="781" t="s">
        <v>236</v>
      </c>
      <c r="BM55" s="781" t="s">
        <v>242</v>
      </c>
      <c r="BN55" s="781" t="s">
        <v>243</v>
      </c>
      <c r="BO55" s="781" t="s">
        <v>236</v>
      </c>
      <c r="BP55" s="781" t="s">
        <v>242</v>
      </c>
      <c r="BQ55" s="781" t="s">
        <v>243</v>
      </c>
      <c r="BR55" s="781" t="s">
        <v>236</v>
      </c>
      <c r="BS55" s="781" t="s">
        <v>242</v>
      </c>
      <c r="BT55" s="781" t="s">
        <v>243</v>
      </c>
      <c r="BU55" s="781" t="s">
        <v>236</v>
      </c>
      <c r="BV55" s="781" t="s">
        <v>242</v>
      </c>
      <c r="BW55" s="781" t="s">
        <v>243</v>
      </c>
      <c r="BX55" s="781" t="s">
        <v>236</v>
      </c>
      <c r="BY55" s="781" t="s">
        <v>242</v>
      </c>
      <c r="BZ55" s="781" t="s">
        <v>243</v>
      </c>
      <c r="CA55" s="781" t="s">
        <v>236</v>
      </c>
    </row>
    <row r="56" spans="3:79" s="777" customFormat="1" ht="15.75">
      <c r="C56" s="782" t="s">
        <v>185</v>
      </c>
      <c r="D56" s="1187">
        <v>0</v>
      </c>
      <c r="E56" s="1187">
        <v>0</v>
      </c>
      <c r="F56" s="783">
        <f>SUM(D56:E56)</f>
        <v>0</v>
      </c>
      <c r="G56" s="1187">
        <v>0</v>
      </c>
      <c r="H56" s="1187">
        <v>0</v>
      </c>
      <c r="I56" s="783">
        <f>SUM(G56:H56)</f>
        <v>0</v>
      </c>
      <c r="J56" s="1187">
        <v>0</v>
      </c>
      <c r="K56" s="1187">
        <v>0</v>
      </c>
      <c r="L56" s="783">
        <f>SUM(J56:K56)</f>
        <v>0</v>
      </c>
      <c r="M56" s="1187">
        <v>0</v>
      </c>
      <c r="N56" s="1187">
        <v>0</v>
      </c>
      <c r="O56" s="783">
        <f>SUM(M56:N56)</f>
        <v>0</v>
      </c>
      <c r="P56" s="1187">
        <v>0</v>
      </c>
      <c r="Q56" s="1187">
        <v>0</v>
      </c>
      <c r="R56" s="783">
        <f>SUM(P56:Q56)</f>
        <v>0</v>
      </c>
      <c r="S56" s="1187">
        <v>0</v>
      </c>
      <c r="T56" s="1187">
        <v>0</v>
      </c>
      <c r="U56" s="783">
        <f>SUM(S56:T56)</f>
        <v>0</v>
      </c>
      <c r="V56" s="1187"/>
      <c r="W56" s="1187"/>
      <c r="X56" s="783">
        <f>SUM(V56:W56)</f>
        <v>0</v>
      </c>
      <c r="Y56" s="784">
        <f>D56+G56+J56+M56+P56+S56+V56</f>
        <v>0</v>
      </c>
      <c r="Z56" s="784">
        <f>E56+H56+K56+N56+Q56+T56+W56</f>
        <v>0</v>
      </c>
      <c r="AA56" s="785">
        <f>Y56+Z56</f>
        <v>0</v>
      </c>
      <c r="AB56" s="776"/>
      <c r="AC56" s="782" t="s">
        <v>185</v>
      </c>
      <c r="AD56" s="1187"/>
      <c r="AE56" s="1187"/>
      <c r="AF56" s="783">
        <f>SUM(AD56:AE56)</f>
        <v>0</v>
      </c>
      <c r="AG56" s="1187"/>
      <c r="AH56" s="1187"/>
      <c r="AI56" s="783">
        <f>SUM(AG56:AH56)</f>
        <v>0</v>
      </c>
      <c r="AJ56" s="1187"/>
      <c r="AK56" s="1187"/>
      <c r="AL56" s="783">
        <f>SUM(AJ56:AK56)</f>
        <v>0</v>
      </c>
      <c r="AM56" s="1187"/>
      <c r="AN56" s="1187"/>
      <c r="AO56" s="783">
        <f>SUM(AM56:AN56)</f>
        <v>0</v>
      </c>
      <c r="AP56" s="1187"/>
      <c r="AQ56" s="1187"/>
      <c r="AR56" s="783">
        <f>SUM(AP56:AQ56)</f>
        <v>0</v>
      </c>
      <c r="AS56" s="1187"/>
      <c r="AT56" s="1187"/>
      <c r="AU56" s="783">
        <f>SUM(AS56:AT56)</f>
        <v>0</v>
      </c>
      <c r="AV56" s="783"/>
      <c r="AW56" s="783"/>
      <c r="AX56" s="783">
        <f>AV56+AW56</f>
        <v>0</v>
      </c>
      <c r="AY56" s="784">
        <f>AD56+AG56+AJ56+AM56+AP56+AS56+AV56</f>
        <v>0</v>
      </c>
      <c r="AZ56" s="784">
        <f>AE56+AH56+AK56+AN56+AQ56+AT56+AW56</f>
        <v>0</v>
      </c>
      <c r="BA56" s="785">
        <f>AY56+AZ56</f>
        <v>0</v>
      </c>
      <c r="BC56" s="782" t="s">
        <v>185</v>
      </c>
      <c r="BD56" s="783">
        <f>D56+AD56</f>
        <v>0</v>
      </c>
      <c r="BE56" s="783">
        <f>E56+AE56</f>
        <v>0</v>
      </c>
      <c r="BF56" s="783">
        <f t="shared" ref="BF56:BU64" si="123">F56+AF56</f>
        <v>0</v>
      </c>
      <c r="BG56" s="783">
        <f t="shared" si="123"/>
        <v>0</v>
      </c>
      <c r="BH56" s="783">
        <f t="shared" si="123"/>
        <v>0</v>
      </c>
      <c r="BI56" s="783">
        <f t="shared" si="123"/>
        <v>0</v>
      </c>
      <c r="BJ56" s="783">
        <f t="shared" si="123"/>
        <v>0</v>
      </c>
      <c r="BK56" s="783">
        <f t="shared" si="123"/>
        <v>0</v>
      </c>
      <c r="BL56" s="783">
        <f t="shared" si="123"/>
        <v>0</v>
      </c>
      <c r="BM56" s="783">
        <f t="shared" si="123"/>
        <v>0</v>
      </c>
      <c r="BN56" s="783">
        <f t="shared" si="123"/>
        <v>0</v>
      </c>
      <c r="BO56" s="783">
        <f t="shared" si="123"/>
        <v>0</v>
      </c>
      <c r="BP56" s="783">
        <f t="shared" si="123"/>
        <v>0</v>
      </c>
      <c r="BQ56" s="783">
        <f t="shared" si="123"/>
        <v>0</v>
      </c>
      <c r="BR56" s="783">
        <f t="shared" si="123"/>
        <v>0</v>
      </c>
      <c r="BS56" s="783">
        <f t="shared" si="123"/>
        <v>0</v>
      </c>
      <c r="BT56" s="783">
        <f t="shared" si="123"/>
        <v>0</v>
      </c>
      <c r="BU56" s="783">
        <f t="shared" si="123"/>
        <v>0</v>
      </c>
      <c r="BV56" s="783">
        <f t="shared" ref="BV56:CA64" si="124">V56+AV56</f>
        <v>0</v>
      </c>
      <c r="BW56" s="783">
        <f t="shared" si="124"/>
        <v>0</v>
      </c>
      <c r="BX56" s="783">
        <f t="shared" si="124"/>
        <v>0</v>
      </c>
      <c r="BY56" s="783">
        <f t="shared" si="124"/>
        <v>0</v>
      </c>
      <c r="BZ56" s="783">
        <f t="shared" si="124"/>
        <v>0</v>
      </c>
      <c r="CA56" s="783">
        <f t="shared" si="124"/>
        <v>0</v>
      </c>
    </row>
    <row r="57" spans="3:79" s="777" customFormat="1" ht="15.75">
      <c r="C57" s="782" t="s">
        <v>262</v>
      </c>
      <c r="D57" s="1187">
        <v>31</v>
      </c>
      <c r="E57" s="1187">
        <v>32</v>
      </c>
      <c r="F57" s="783">
        <f t="shared" ref="F57:F63" si="125">SUM(D57:E57)</f>
        <v>63</v>
      </c>
      <c r="G57" s="1187">
        <v>0</v>
      </c>
      <c r="H57" s="1187">
        <v>0</v>
      </c>
      <c r="I57" s="783">
        <f t="shared" ref="I57:I63" si="126">SUM(G57:H57)</f>
        <v>0</v>
      </c>
      <c r="J57" s="1187">
        <v>0</v>
      </c>
      <c r="K57" s="1187">
        <v>0</v>
      </c>
      <c r="L57" s="783">
        <f t="shared" ref="L57:L63" si="127">SUM(J57:K57)</f>
        <v>0</v>
      </c>
      <c r="M57" s="1187">
        <v>0</v>
      </c>
      <c r="N57" s="1187">
        <v>0</v>
      </c>
      <c r="O57" s="783">
        <f t="shared" ref="O57:O63" si="128">SUM(M57:N57)</f>
        <v>0</v>
      </c>
      <c r="P57" s="1187">
        <v>0</v>
      </c>
      <c r="Q57" s="1187">
        <v>0</v>
      </c>
      <c r="R57" s="783">
        <f t="shared" ref="R57:R63" si="129">SUM(P57:Q57)</f>
        <v>0</v>
      </c>
      <c r="S57" s="1187">
        <v>0</v>
      </c>
      <c r="T57" s="1187">
        <v>0</v>
      </c>
      <c r="U57" s="783">
        <f t="shared" ref="U57:U63" si="130">SUM(S57:T57)</f>
        <v>0</v>
      </c>
      <c r="V57" s="1187"/>
      <c r="W57" s="1187"/>
      <c r="X57" s="783">
        <f t="shared" ref="X57:X63" si="131">SUM(V57:W57)</f>
        <v>0</v>
      </c>
      <c r="Y57" s="784">
        <f t="shared" ref="Y57:Y63" si="132">D57+G57+J57+M57+P57+S57+V57</f>
        <v>31</v>
      </c>
      <c r="Z57" s="784">
        <f t="shared" ref="Z57:Z63" si="133">E57+H57+K57+N57+Q57+T57+W57</f>
        <v>32</v>
      </c>
      <c r="AA57" s="785">
        <f t="shared" ref="AA57:AA63" si="134">Y57+Z57</f>
        <v>63</v>
      </c>
      <c r="AB57" s="776"/>
      <c r="AC57" s="782" t="s">
        <v>262</v>
      </c>
      <c r="AD57" s="1187">
        <v>161</v>
      </c>
      <c r="AE57" s="1187">
        <v>134</v>
      </c>
      <c r="AF57" s="783">
        <f t="shared" ref="AF57:AF63" si="135">SUM(AD57:AE57)</f>
        <v>295</v>
      </c>
      <c r="AG57" s="1187">
        <v>0</v>
      </c>
      <c r="AH57" s="1187">
        <v>0</v>
      </c>
      <c r="AI57" s="783">
        <f t="shared" ref="AI57:AI63" si="136">SUM(AG57:AH57)</f>
        <v>0</v>
      </c>
      <c r="AJ57" s="1187">
        <v>0</v>
      </c>
      <c r="AK57" s="1187">
        <v>0</v>
      </c>
      <c r="AL57" s="783">
        <f t="shared" ref="AL57:AL63" si="137">SUM(AJ57:AK57)</f>
        <v>0</v>
      </c>
      <c r="AM57" s="1187"/>
      <c r="AN57" s="1187"/>
      <c r="AO57" s="783">
        <f t="shared" ref="AO57:AO63" si="138">SUM(AM57:AN57)</f>
        <v>0</v>
      </c>
      <c r="AP57" s="1187"/>
      <c r="AQ57" s="1187"/>
      <c r="AR57" s="783">
        <f t="shared" ref="AR57:AR63" si="139">SUM(AP57:AQ57)</f>
        <v>0</v>
      </c>
      <c r="AS57" s="1187"/>
      <c r="AT57" s="1187"/>
      <c r="AU57" s="783">
        <f t="shared" ref="AU57:AU63" si="140">SUM(AS57:AT57)</f>
        <v>0</v>
      </c>
      <c r="AV57" s="783"/>
      <c r="AW57" s="783"/>
      <c r="AX57" s="783">
        <f t="shared" ref="AX57:AX63" si="141">AV57+AW57</f>
        <v>0</v>
      </c>
      <c r="AY57" s="784">
        <f t="shared" ref="AY57:AY63" si="142">AD57+AG57+AJ57+AM57+AP57+AS57+AV57</f>
        <v>161</v>
      </c>
      <c r="AZ57" s="784">
        <f t="shared" ref="AZ57:AZ63" si="143">AE57+AH57+AK57+AN57+AQ57+AT57+AW57</f>
        <v>134</v>
      </c>
      <c r="BA57" s="785">
        <f t="shared" ref="BA57:BA63" si="144">AY57+AZ57</f>
        <v>295</v>
      </c>
      <c r="BC57" s="782" t="s">
        <v>262</v>
      </c>
      <c r="BD57" s="783">
        <f t="shared" ref="BD57:BE64" si="145">D57+AD57</f>
        <v>192</v>
      </c>
      <c r="BE57" s="783">
        <f t="shared" si="145"/>
        <v>166</v>
      </c>
      <c r="BF57" s="783">
        <f t="shared" si="123"/>
        <v>358</v>
      </c>
      <c r="BG57" s="783">
        <f t="shared" si="123"/>
        <v>0</v>
      </c>
      <c r="BH57" s="783">
        <f t="shared" si="123"/>
        <v>0</v>
      </c>
      <c r="BI57" s="783">
        <f t="shared" si="123"/>
        <v>0</v>
      </c>
      <c r="BJ57" s="783">
        <f t="shared" si="123"/>
        <v>0</v>
      </c>
      <c r="BK57" s="783">
        <f t="shared" si="123"/>
        <v>0</v>
      </c>
      <c r="BL57" s="783">
        <f t="shared" si="123"/>
        <v>0</v>
      </c>
      <c r="BM57" s="783">
        <f t="shared" si="123"/>
        <v>0</v>
      </c>
      <c r="BN57" s="783">
        <f t="shared" si="123"/>
        <v>0</v>
      </c>
      <c r="BO57" s="783">
        <f t="shared" si="123"/>
        <v>0</v>
      </c>
      <c r="BP57" s="783">
        <f t="shared" si="123"/>
        <v>0</v>
      </c>
      <c r="BQ57" s="783">
        <f t="shared" si="123"/>
        <v>0</v>
      </c>
      <c r="BR57" s="783">
        <f t="shared" si="123"/>
        <v>0</v>
      </c>
      <c r="BS57" s="783">
        <f t="shared" si="123"/>
        <v>0</v>
      </c>
      <c r="BT57" s="783">
        <f t="shared" si="123"/>
        <v>0</v>
      </c>
      <c r="BU57" s="783">
        <f t="shared" si="123"/>
        <v>0</v>
      </c>
      <c r="BV57" s="783">
        <f t="shared" si="124"/>
        <v>0</v>
      </c>
      <c r="BW57" s="783">
        <f t="shared" si="124"/>
        <v>0</v>
      </c>
      <c r="BX57" s="783">
        <f t="shared" si="124"/>
        <v>0</v>
      </c>
      <c r="BY57" s="783">
        <f t="shared" si="124"/>
        <v>192</v>
      </c>
      <c r="BZ57" s="783">
        <f t="shared" si="124"/>
        <v>166</v>
      </c>
      <c r="CA57" s="783">
        <f t="shared" si="124"/>
        <v>358</v>
      </c>
    </row>
    <row r="58" spans="3:79" s="777" customFormat="1" ht="15.75">
      <c r="C58" s="782" t="s">
        <v>263</v>
      </c>
      <c r="D58" s="1187">
        <v>129</v>
      </c>
      <c r="E58" s="1187">
        <v>123</v>
      </c>
      <c r="F58" s="783">
        <f t="shared" si="125"/>
        <v>252</v>
      </c>
      <c r="G58" s="1187">
        <v>85</v>
      </c>
      <c r="H58" s="1187">
        <v>110</v>
      </c>
      <c r="I58" s="783">
        <f t="shared" si="126"/>
        <v>195</v>
      </c>
      <c r="J58" s="1187">
        <v>21</v>
      </c>
      <c r="K58" s="1187">
        <v>27</v>
      </c>
      <c r="L58" s="783">
        <f t="shared" si="127"/>
        <v>48</v>
      </c>
      <c r="M58" s="1187">
        <v>1</v>
      </c>
      <c r="N58" s="1187">
        <v>0</v>
      </c>
      <c r="O58" s="783">
        <f t="shared" si="128"/>
        <v>1</v>
      </c>
      <c r="P58" s="1187">
        <v>0</v>
      </c>
      <c r="Q58" s="1187">
        <v>0</v>
      </c>
      <c r="R58" s="783">
        <f t="shared" si="129"/>
        <v>0</v>
      </c>
      <c r="S58" s="1187">
        <v>0</v>
      </c>
      <c r="T58" s="1187">
        <v>0</v>
      </c>
      <c r="U58" s="783">
        <f t="shared" si="130"/>
        <v>0</v>
      </c>
      <c r="V58" s="1187"/>
      <c r="W58" s="1187"/>
      <c r="X58" s="783">
        <f t="shared" si="131"/>
        <v>0</v>
      </c>
      <c r="Y58" s="784">
        <f t="shared" si="132"/>
        <v>236</v>
      </c>
      <c r="Z58" s="784">
        <f t="shared" si="133"/>
        <v>260</v>
      </c>
      <c r="AA58" s="785">
        <f t="shared" si="134"/>
        <v>496</v>
      </c>
      <c r="AB58" s="776"/>
      <c r="AC58" s="782" t="s">
        <v>263</v>
      </c>
      <c r="AD58" s="1187">
        <v>1121</v>
      </c>
      <c r="AE58" s="1187">
        <v>1056</v>
      </c>
      <c r="AF58" s="783">
        <f t="shared" si="135"/>
        <v>2177</v>
      </c>
      <c r="AG58" s="1187">
        <v>639</v>
      </c>
      <c r="AH58" s="1187">
        <v>435</v>
      </c>
      <c r="AI58" s="783">
        <f t="shared" si="136"/>
        <v>1074</v>
      </c>
      <c r="AJ58" s="1187">
        <v>89</v>
      </c>
      <c r="AK58" s="1187">
        <v>97</v>
      </c>
      <c r="AL58" s="783">
        <f t="shared" si="137"/>
        <v>186</v>
      </c>
      <c r="AM58" s="1187"/>
      <c r="AN58" s="1187"/>
      <c r="AO58" s="783">
        <f t="shared" si="138"/>
        <v>0</v>
      </c>
      <c r="AP58" s="1187"/>
      <c r="AQ58" s="1187"/>
      <c r="AR58" s="783">
        <f t="shared" si="139"/>
        <v>0</v>
      </c>
      <c r="AS58" s="1187"/>
      <c r="AT58" s="1187"/>
      <c r="AU58" s="783">
        <f t="shared" si="140"/>
        <v>0</v>
      </c>
      <c r="AV58" s="783"/>
      <c r="AW58" s="783"/>
      <c r="AX58" s="783">
        <f t="shared" si="141"/>
        <v>0</v>
      </c>
      <c r="AY58" s="784">
        <f t="shared" si="142"/>
        <v>1849</v>
      </c>
      <c r="AZ58" s="784">
        <f t="shared" si="143"/>
        <v>1588</v>
      </c>
      <c r="BA58" s="785">
        <f t="shared" si="144"/>
        <v>3437</v>
      </c>
      <c r="BC58" s="782" t="s">
        <v>263</v>
      </c>
      <c r="BD58" s="783">
        <f t="shared" si="145"/>
        <v>1250</v>
      </c>
      <c r="BE58" s="783">
        <f t="shared" si="145"/>
        <v>1179</v>
      </c>
      <c r="BF58" s="783">
        <f t="shared" si="123"/>
        <v>2429</v>
      </c>
      <c r="BG58" s="783">
        <f t="shared" si="123"/>
        <v>724</v>
      </c>
      <c r="BH58" s="783">
        <f t="shared" si="123"/>
        <v>545</v>
      </c>
      <c r="BI58" s="783">
        <f t="shared" si="123"/>
        <v>1269</v>
      </c>
      <c r="BJ58" s="783">
        <f t="shared" si="123"/>
        <v>110</v>
      </c>
      <c r="BK58" s="783">
        <f t="shared" si="123"/>
        <v>124</v>
      </c>
      <c r="BL58" s="783">
        <f t="shared" si="123"/>
        <v>234</v>
      </c>
      <c r="BM58" s="783">
        <f t="shared" si="123"/>
        <v>1</v>
      </c>
      <c r="BN58" s="783">
        <f t="shared" si="123"/>
        <v>0</v>
      </c>
      <c r="BO58" s="783">
        <f t="shared" si="123"/>
        <v>1</v>
      </c>
      <c r="BP58" s="783">
        <f t="shared" si="123"/>
        <v>0</v>
      </c>
      <c r="BQ58" s="783">
        <f t="shared" si="123"/>
        <v>0</v>
      </c>
      <c r="BR58" s="783">
        <f t="shared" si="123"/>
        <v>0</v>
      </c>
      <c r="BS58" s="783">
        <f t="shared" si="123"/>
        <v>0</v>
      </c>
      <c r="BT58" s="783">
        <f t="shared" si="123"/>
        <v>0</v>
      </c>
      <c r="BU58" s="783">
        <f t="shared" si="123"/>
        <v>0</v>
      </c>
      <c r="BV58" s="783">
        <f t="shared" si="124"/>
        <v>0</v>
      </c>
      <c r="BW58" s="783">
        <f t="shared" si="124"/>
        <v>0</v>
      </c>
      <c r="BX58" s="783">
        <f t="shared" si="124"/>
        <v>0</v>
      </c>
      <c r="BY58" s="783">
        <f t="shared" si="124"/>
        <v>2085</v>
      </c>
      <c r="BZ58" s="783">
        <f t="shared" si="124"/>
        <v>1848</v>
      </c>
      <c r="CA58" s="783">
        <f t="shared" si="124"/>
        <v>3933</v>
      </c>
    </row>
    <row r="59" spans="3:79" s="777" customFormat="1" ht="15.75">
      <c r="C59" s="782" t="s">
        <v>264</v>
      </c>
      <c r="D59" s="1187">
        <v>56</v>
      </c>
      <c r="E59" s="1187">
        <v>78</v>
      </c>
      <c r="F59" s="783">
        <f t="shared" si="125"/>
        <v>134</v>
      </c>
      <c r="G59" s="1187">
        <v>84</v>
      </c>
      <c r="H59" s="1187">
        <v>85</v>
      </c>
      <c r="I59" s="783">
        <f t="shared" si="126"/>
        <v>169</v>
      </c>
      <c r="J59" s="1187">
        <v>34</v>
      </c>
      <c r="K59" s="1187">
        <v>31</v>
      </c>
      <c r="L59" s="783">
        <f t="shared" si="127"/>
        <v>65</v>
      </c>
      <c r="M59" s="1187">
        <v>23</v>
      </c>
      <c r="N59" s="1187">
        <v>17</v>
      </c>
      <c r="O59" s="783">
        <f t="shared" si="128"/>
        <v>40</v>
      </c>
      <c r="P59" s="1187">
        <v>3</v>
      </c>
      <c r="Q59" s="1187">
        <v>3</v>
      </c>
      <c r="R59" s="783">
        <f t="shared" si="129"/>
        <v>6</v>
      </c>
      <c r="S59" s="1187">
        <v>0</v>
      </c>
      <c r="T59" s="1187">
        <v>0</v>
      </c>
      <c r="U59" s="783">
        <f t="shared" si="130"/>
        <v>0</v>
      </c>
      <c r="V59" s="1187"/>
      <c r="W59" s="1187"/>
      <c r="X59" s="783">
        <f t="shared" si="131"/>
        <v>0</v>
      </c>
      <c r="Y59" s="784">
        <f t="shared" si="132"/>
        <v>200</v>
      </c>
      <c r="Z59" s="784">
        <f t="shared" si="133"/>
        <v>214</v>
      </c>
      <c r="AA59" s="785">
        <f t="shared" si="134"/>
        <v>414</v>
      </c>
      <c r="AB59" s="776"/>
      <c r="AC59" s="782" t="s">
        <v>264</v>
      </c>
      <c r="AD59" s="1187">
        <v>815</v>
      </c>
      <c r="AE59" s="1187">
        <v>711</v>
      </c>
      <c r="AF59" s="783">
        <f t="shared" si="135"/>
        <v>1526</v>
      </c>
      <c r="AG59" s="1187">
        <v>553</v>
      </c>
      <c r="AH59" s="1187">
        <v>751</v>
      </c>
      <c r="AI59" s="783">
        <f t="shared" si="136"/>
        <v>1304</v>
      </c>
      <c r="AJ59" s="1187">
        <v>298</v>
      </c>
      <c r="AK59" s="1187">
        <v>202</v>
      </c>
      <c r="AL59" s="783">
        <f t="shared" si="137"/>
        <v>500</v>
      </c>
      <c r="AM59" s="1187">
        <v>75</v>
      </c>
      <c r="AN59" s="1187">
        <v>50</v>
      </c>
      <c r="AO59" s="783">
        <f t="shared" si="138"/>
        <v>125</v>
      </c>
      <c r="AP59" s="1187"/>
      <c r="AQ59" s="1187"/>
      <c r="AR59" s="783">
        <f t="shared" si="139"/>
        <v>0</v>
      </c>
      <c r="AS59" s="1187"/>
      <c r="AT59" s="1187"/>
      <c r="AU59" s="783">
        <f t="shared" si="140"/>
        <v>0</v>
      </c>
      <c r="AV59" s="783"/>
      <c r="AW59" s="783"/>
      <c r="AX59" s="783">
        <f t="shared" si="141"/>
        <v>0</v>
      </c>
      <c r="AY59" s="784">
        <f t="shared" si="142"/>
        <v>1741</v>
      </c>
      <c r="AZ59" s="784">
        <f t="shared" si="143"/>
        <v>1714</v>
      </c>
      <c r="BA59" s="785">
        <f t="shared" si="144"/>
        <v>3455</v>
      </c>
      <c r="BC59" s="782" t="s">
        <v>264</v>
      </c>
      <c r="BD59" s="783">
        <f t="shared" si="145"/>
        <v>871</v>
      </c>
      <c r="BE59" s="783">
        <f t="shared" si="145"/>
        <v>789</v>
      </c>
      <c r="BF59" s="783">
        <f t="shared" si="123"/>
        <v>1660</v>
      </c>
      <c r="BG59" s="783">
        <f t="shared" si="123"/>
        <v>637</v>
      </c>
      <c r="BH59" s="783">
        <f t="shared" si="123"/>
        <v>836</v>
      </c>
      <c r="BI59" s="783">
        <f t="shared" si="123"/>
        <v>1473</v>
      </c>
      <c r="BJ59" s="783">
        <f t="shared" si="123"/>
        <v>332</v>
      </c>
      <c r="BK59" s="783">
        <f t="shared" si="123"/>
        <v>233</v>
      </c>
      <c r="BL59" s="783">
        <f t="shared" si="123"/>
        <v>565</v>
      </c>
      <c r="BM59" s="783">
        <f t="shared" si="123"/>
        <v>98</v>
      </c>
      <c r="BN59" s="783">
        <f t="shared" si="123"/>
        <v>67</v>
      </c>
      <c r="BO59" s="783">
        <f t="shared" si="123"/>
        <v>165</v>
      </c>
      <c r="BP59" s="783">
        <f t="shared" si="123"/>
        <v>3</v>
      </c>
      <c r="BQ59" s="783">
        <f t="shared" si="123"/>
        <v>3</v>
      </c>
      <c r="BR59" s="783">
        <f t="shared" si="123"/>
        <v>6</v>
      </c>
      <c r="BS59" s="783">
        <f t="shared" si="123"/>
        <v>0</v>
      </c>
      <c r="BT59" s="783">
        <f t="shared" si="123"/>
        <v>0</v>
      </c>
      <c r="BU59" s="783">
        <f t="shared" si="123"/>
        <v>0</v>
      </c>
      <c r="BV59" s="783">
        <f t="shared" si="124"/>
        <v>0</v>
      </c>
      <c r="BW59" s="783">
        <f t="shared" si="124"/>
        <v>0</v>
      </c>
      <c r="BX59" s="783">
        <f t="shared" si="124"/>
        <v>0</v>
      </c>
      <c r="BY59" s="783">
        <f t="shared" si="124"/>
        <v>1941</v>
      </c>
      <c r="BZ59" s="783">
        <f t="shared" si="124"/>
        <v>1928</v>
      </c>
      <c r="CA59" s="783">
        <f t="shared" si="124"/>
        <v>3869</v>
      </c>
    </row>
    <row r="60" spans="3:79" s="777" customFormat="1" ht="15.75">
      <c r="C60" s="782" t="s">
        <v>265</v>
      </c>
      <c r="D60" s="1187">
        <v>19</v>
      </c>
      <c r="E60" s="1187">
        <v>15</v>
      </c>
      <c r="F60" s="783">
        <f t="shared" si="125"/>
        <v>34</v>
      </c>
      <c r="G60" s="1187">
        <v>22</v>
      </c>
      <c r="H60" s="1187">
        <v>29</v>
      </c>
      <c r="I60" s="783">
        <f t="shared" si="126"/>
        <v>51</v>
      </c>
      <c r="J60" s="1187">
        <v>33</v>
      </c>
      <c r="K60" s="1187">
        <v>28</v>
      </c>
      <c r="L60" s="783">
        <f t="shared" si="127"/>
        <v>61</v>
      </c>
      <c r="M60" s="1187">
        <v>20</v>
      </c>
      <c r="N60" s="1187">
        <v>12</v>
      </c>
      <c r="O60" s="783">
        <f t="shared" si="128"/>
        <v>32</v>
      </c>
      <c r="P60" s="1187">
        <v>7</v>
      </c>
      <c r="Q60" s="1187">
        <v>7</v>
      </c>
      <c r="R60" s="783">
        <f t="shared" si="129"/>
        <v>14</v>
      </c>
      <c r="S60" s="1187">
        <v>1</v>
      </c>
      <c r="T60" s="1187">
        <v>0</v>
      </c>
      <c r="U60" s="783">
        <f t="shared" si="130"/>
        <v>1</v>
      </c>
      <c r="V60" s="1187"/>
      <c r="W60" s="1187"/>
      <c r="X60" s="783">
        <f t="shared" si="131"/>
        <v>0</v>
      </c>
      <c r="Y60" s="784">
        <f t="shared" si="132"/>
        <v>102</v>
      </c>
      <c r="Z60" s="784">
        <f t="shared" si="133"/>
        <v>91</v>
      </c>
      <c r="AA60" s="785">
        <f t="shared" si="134"/>
        <v>193</v>
      </c>
      <c r="AB60" s="776"/>
      <c r="AC60" s="782" t="s">
        <v>265</v>
      </c>
      <c r="AD60" s="1187">
        <v>225</v>
      </c>
      <c r="AE60" s="1187">
        <v>311</v>
      </c>
      <c r="AF60" s="783">
        <f t="shared" si="135"/>
        <v>536</v>
      </c>
      <c r="AG60" s="1187">
        <v>351</v>
      </c>
      <c r="AH60" s="1187">
        <v>391</v>
      </c>
      <c r="AI60" s="783">
        <f t="shared" si="136"/>
        <v>742</v>
      </c>
      <c r="AJ60" s="1187">
        <v>134</v>
      </c>
      <c r="AK60" s="1187">
        <v>130</v>
      </c>
      <c r="AL60" s="783">
        <f t="shared" si="137"/>
        <v>264</v>
      </c>
      <c r="AM60" s="1187">
        <v>55</v>
      </c>
      <c r="AN60" s="1187">
        <v>44</v>
      </c>
      <c r="AO60" s="783">
        <f t="shared" si="138"/>
        <v>99</v>
      </c>
      <c r="AP60" s="1187"/>
      <c r="AQ60" s="1187"/>
      <c r="AR60" s="783">
        <f t="shared" si="139"/>
        <v>0</v>
      </c>
      <c r="AS60" s="1187"/>
      <c r="AT60" s="1187"/>
      <c r="AU60" s="783">
        <f t="shared" si="140"/>
        <v>0</v>
      </c>
      <c r="AV60" s="783"/>
      <c r="AW60" s="783"/>
      <c r="AX60" s="783">
        <f t="shared" si="141"/>
        <v>0</v>
      </c>
      <c r="AY60" s="784">
        <f t="shared" si="142"/>
        <v>765</v>
      </c>
      <c r="AZ60" s="784">
        <f t="shared" si="143"/>
        <v>876</v>
      </c>
      <c r="BA60" s="785">
        <f t="shared" si="144"/>
        <v>1641</v>
      </c>
      <c r="BC60" s="782" t="s">
        <v>265</v>
      </c>
      <c r="BD60" s="783">
        <f t="shared" si="145"/>
        <v>244</v>
      </c>
      <c r="BE60" s="783">
        <f t="shared" si="145"/>
        <v>326</v>
      </c>
      <c r="BF60" s="783">
        <f t="shared" si="123"/>
        <v>570</v>
      </c>
      <c r="BG60" s="783">
        <f t="shared" si="123"/>
        <v>373</v>
      </c>
      <c r="BH60" s="783">
        <f t="shared" si="123"/>
        <v>420</v>
      </c>
      <c r="BI60" s="783">
        <f t="shared" si="123"/>
        <v>793</v>
      </c>
      <c r="BJ60" s="783">
        <f t="shared" si="123"/>
        <v>167</v>
      </c>
      <c r="BK60" s="783">
        <f t="shared" si="123"/>
        <v>158</v>
      </c>
      <c r="BL60" s="783">
        <f t="shared" si="123"/>
        <v>325</v>
      </c>
      <c r="BM60" s="783">
        <f t="shared" si="123"/>
        <v>75</v>
      </c>
      <c r="BN60" s="783">
        <f t="shared" si="123"/>
        <v>56</v>
      </c>
      <c r="BO60" s="783">
        <f t="shared" si="123"/>
        <v>131</v>
      </c>
      <c r="BP60" s="783">
        <f t="shared" si="123"/>
        <v>7</v>
      </c>
      <c r="BQ60" s="783">
        <f t="shared" si="123"/>
        <v>7</v>
      </c>
      <c r="BR60" s="783">
        <f t="shared" si="123"/>
        <v>14</v>
      </c>
      <c r="BS60" s="783">
        <f t="shared" si="123"/>
        <v>1</v>
      </c>
      <c r="BT60" s="783">
        <f t="shared" si="123"/>
        <v>0</v>
      </c>
      <c r="BU60" s="783">
        <f t="shared" si="123"/>
        <v>1</v>
      </c>
      <c r="BV60" s="783">
        <f t="shared" si="124"/>
        <v>0</v>
      </c>
      <c r="BW60" s="783">
        <f t="shared" si="124"/>
        <v>0</v>
      </c>
      <c r="BX60" s="783">
        <f t="shared" si="124"/>
        <v>0</v>
      </c>
      <c r="BY60" s="783">
        <f t="shared" si="124"/>
        <v>867</v>
      </c>
      <c r="BZ60" s="783">
        <f t="shared" si="124"/>
        <v>967</v>
      </c>
      <c r="CA60" s="783">
        <f t="shared" si="124"/>
        <v>1834</v>
      </c>
    </row>
    <row r="61" spans="3:79" s="777" customFormat="1" ht="15.75">
      <c r="C61" s="782" t="s">
        <v>266</v>
      </c>
      <c r="D61" s="1187">
        <v>1</v>
      </c>
      <c r="E61" s="1187">
        <v>0</v>
      </c>
      <c r="F61" s="783">
        <f t="shared" si="125"/>
        <v>1</v>
      </c>
      <c r="G61" s="1187">
        <v>2</v>
      </c>
      <c r="H61" s="1187">
        <v>2</v>
      </c>
      <c r="I61" s="783">
        <f t="shared" si="126"/>
        <v>4</v>
      </c>
      <c r="J61" s="1187">
        <v>12</v>
      </c>
      <c r="K61" s="1187">
        <v>8</v>
      </c>
      <c r="L61" s="783">
        <f t="shared" si="127"/>
        <v>20</v>
      </c>
      <c r="M61" s="1187">
        <v>11</v>
      </c>
      <c r="N61" s="1187">
        <v>4</v>
      </c>
      <c r="O61" s="783">
        <f t="shared" si="128"/>
        <v>15</v>
      </c>
      <c r="P61" s="1187">
        <v>4</v>
      </c>
      <c r="Q61" s="1187">
        <v>5</v>
      </c>
      <c r="R61" s="783">
        <f t="shared" si="129"/>
        <v>9</v>
      </c>
      <c r="S61" s="1187">
        <v>1</v>
      </c>
      <c r="T61" s="1187">
        <v>1</v>
      </c>
      <c r="U61" s="783">
        <f t="shared" si="130"/>
        <v>2</v>
      </c>
      <c r="V61" s="1187"/>
      <c r="W61" s="1187"/>
      <c r="X61" s="783">
        <f t="shared" si="131"/>
        <v>0</v>
      </c>
      <c r="Y61" s="784">
        <f t="shared" si="132"/>
        <v>31</v>
      </c>
      <c r="Z61" s="784">
        <f t="shared" si="133"/>
        <v>20</v>
      </c>
      <c r="AA61" s="785">
        <f t="shared" si="134"/>
        <v>51</v>
      </c>
      <c r="AB61" s="776"/>
      <c r="AC61" s="782" t="s">
        <v>266</v>
      </c>
      <c r="AD61" s="1187">
        <v>49</v>
      </c>
      <c r="AE61" s="1187">
        <v>30</v>
      </c>
      <c r="AF61" s="783">
        <f t="shared" si="135"/>
        <v>79</v>
      </c>
      <c r="AG61" s="1187">
        <v>81</v>
      </c>
      <c r="AH61" s="1187">
        <v>89</v>
      </c>
      <c r="AI61" s="783">
        <f t="shared" si="136"/>
        <v>170</v>
      </c>
      <c r="AJ61" s="1187">
        <v>45</v>
      </c>
      <c r="AK61" s="1187">
        <v>50</v>
      </c>
      <c r="AL61" s="783">
        <f t="shared" si="137"/>
        <v>95</v>
      </c>
      <c r="AM61" s="1187">
        <v>31</v>
      </c>
      <c r="AN61" s="1187">
        <v>31</v>
      </c>
      <c r="AO61" s="783">
        <f t="shared" si="138"/>
        <v>62</v>
      </c>
      <c r="AP61" s="1187"/>
      <c r="AQ61" s="1187"/>
      <c r="AR61" s="783">
        <f t="shared" si="139"/>
        <v>0</v>
      </c>
      <c r="AS61" s="1187"/>
      <c r="AT61" s="1187"/>
      <c r="AU61" s="783">
        <f t="shared" si="140"/>
        <v>0</v>
      </c>
      <c r="AV61" s="783"/>
      <c r="AW61" s="783"/>
      <c r="AX61" s="783">
        <f t="shared" si="141"/>
        <v>0</v>
      </c>
      <c r="AY61" s="784">
        <f t="shared" si="142"/>
        <v>206</v>
      </c>
      <c r="AZ61" s="784">
        <f t="shared" si="143"/>
        <v>200</v>
      </c>
      <c r="BA61" s="785">
        <f t="shared" si="144"/>
        <v>406</v>
      </c>
      <c r="BC61" s="782" t="s">
        <v>266</v>
      </c>
      <c r="BD61" s="783">
        <f t="shared" si="145"/>
        <v>50</v>
      </c>
      <c r="BE61" s="783">
        <f t="shared" si="145"/>
        <v>30</v>
      </c>
      <c r="BF61" s="783">
        <f t="shared" si="123"/>
        <v>80</v>
      </c>
      <c r="BG61" s="783">
        <f t="shared" si="123"/>
        <v>83</v>
      </c>
      <c r="BH61" s="783">
        <f t="shared" si="123"/>
        <v>91</v>
      </c>
      <c r="BI61" s="783">
        <f t="shared" si="123"/>
        <v>174</v>
      </c>
      <c r="BJ61" s="783">
        <f t="shared" si="123"/>
        <v>57</v>
      </c>
      <c r="BK61" s="783">
        <f t="shared" si="123"/>
        <v>58</v>
      </c>
      <c r="BL61" s="783">
        <f t="shared" si="123"/>
        <v>115</v>
      </c>
      <c r="BM61" s="783">
        <f t="shared" si="123"/>
        <v>42</v>
      </c>
      <c r="BN61" s="783">
        <f t="shared" si="123"/>
        <v>35</v>
      </c>
      <c r="BO61" s="783">
        <f t="shared" si="123"/>
        <v>77</v>
      </c>
      <c r="BP61" s="783">
        <f t="shared" si="123"/>
        <v>4</v>
      </c>
      <c r="BQ61" s="783">
        <f t="shared" si="123"/>
        <v>5</v>
      </c>
      <c r="BR61" s="783">
        <f t="shared" si="123"/>
        <v>9</v>
      </c>
      <c r="BS61" s="783">
        <f t="shared" si="123"/>
        <v>1</v>
      </c>
      <c r="BT61" s="783">
        <f t="shared" si="123"/>
        <v>1</v>
      </c>
      <c r="BU61" s="783">
        <f t="shared" si="123"/>
        <v>2</v>
      </c>
      <c r="BV61" s="783">
        <f t="shared" si="124"/>
        <v>0</v>
      </c>
      <c r="BW61" s="783">
        <f t="shared" si="124"/>
        <v>0</v>
      </c>
      <c r="BX61" s="783">
        <f t="shared" si="124"/>
        <v>0</v>
      </c>
      <c r="BY61" s="783">
        <f t="shared" si="124"/>
        <v>237</v>
      </c>
      <c r="BZ61" s="783">
        <f t="shared" si="124"/>
        <v>220</v>
      </c>
      <c r="CA61" s="783">
        <f t="shared" si="124"/>
        <v>457</v>
      </c>
    </row>
    <row r="62" spans="3:79" s="777" customFormat="1" ht="15.75">
      <c r="C62" s="782" t="s">
        <v>267</v>
      </c>
      <c r="D62" s="1187">
        <v>0</v>
      </c>
      <c r="E62" s="1187">
        <v>0</v>
      </c>
      <c r="F62" s="783">
        <f t="shared" si="125"/>
        <v>0</v>
      </c>
      <c r="G62" s="1187">
        <v>0</v>
      </c>
      <c r="H62" s="1187">
        <v>0</v>
      </c>
      <c r="I62" s="783">
        <f t="shared" si="126"/>
        <v>0</v>
      </c>
      <c r="J62" s="1187">
        <v>0</v>
      </c>
      <c r="K62" s="1187">
        <v>2</v>
      </c>
      <c r="L62" s="783">
        <f t="shared" si="127"/>
        <v>2</v>
      </c>
      <c r="M62" s="1187">
        <v>7</v>
      </c>
      <c r="N62" s="1187">
        <v>0</v>
      </c>
      <c r="O62" s="783">
        <f t="shared" si="128"/>
        <v>7</v>
      </c>
      <c r="P62" s="1187">
        <v>0</v>
      </c>
      <c r="Q62" s="1187">
        <v>2</v>
      </c>
      <c r="R62" s="783">
        <f t="shared" si="129"/>
        <v>2</v>
      </c>
      <c r="S62" s="1187">
        <v>0</v>
      </c>
      <c r="T62" s="1187">
        <v>0</v>
      </c>
      <c r="U62" s="783">
        <f t="shared" si="130"/>
        <v>0</v>
      </c>
      <c r="V62" s="1187"/>
      <c r="W62" s="1187"/>
      <c r="X62" s="783">
        <f t="shared" si="131"/>
        <v>0</v>
      </c>
      <c r="Y62" s="784">
        <f t="shared" si="132"/>
        <v>7</v>
      </c>
      <c r="Z62" s="784">
        <f t="shared" si="133"/>
        <v>4</v>
      </c>
      <c r="AA62" s="785">
        <f t="shared" si="134"/>
        <v>11</v>
      </c>
      <c r="AB62" s="776"/>
      <c r="AC62" s="782" t="s">
        <v>267</v>
      </c>
      <c r="AD62" s="1187">
        <v>11</v>
      </c>
      <c r="AE62" s="1187">
        <v>7</v>
      </c>
      <c r="AF62" s="783">
        <f t="shared" si="135"/>
        <v>18</v>
      </c>
      <c r="AG62" s="1187">
        <v>10</v>
      </c>
      <c r="AH62" s="1187">
        <v>14</v>
      </c>
      <c r="AI62" s="783">
        <f t="shared" si="136"/>
        <v>24</v>
      </c>
      <c r="AJ62" s="1187">
        <v>7</v>
      </c>
      <c r="AK62" s="1187">
        <v>4</v>
      </c>
      <c r="AL62" s="783">
        <f t="shared" si="137"/>
        <v>11</v>
      </c>
      <c r="AM62" s="1187">
        <v>5</v>
      </c>
      <c r="AN62" s="1187">
        <v>1</v>
      </c>
      <c r="AO62" s="783">
        <f t="shared" si="138"/>
        <v>6</v>
      </c>
      <c r="AP62" s="1187"/>
      <c r="AQ62" s="1187"/>
      <c r="AR62" s="783">
        <f t="shared" si="139"/>
        <v>0</v>
      </c>
      <c r="AS62" s="1187"/>
      <c r="AT62" s="1187"/>
      <c r="AU62" s="783">
        <f t="shared" si="140"/>
        <v>0</v>
      </c>
      <c r="AV62" s="783"/>
      <c r="AW62" s="783"/>
      <c r="AX62" s="783">
        <f t="shared" si="141"/>
        <v>0</v>
      </c>
      <c r="AY62" s="784">
        <f t="shared" si="142"/>
        <v>33</v>
      </c>
      <c r="AZ62" s="784">
        <f t="shared" si="143"/>
        <v>26</v>
      </c>
      <c r="BA62" s="785">
        <f t="shared" si="144"/>
        <v>59</v>
      </c>
      <c r="BC62" s="782" t="s">
        <v>267</v>
      </c>
      <c r="BD62" s="783">
        <f t="shared" si="145"/>
        <v>11</v>
      </c>
      <c r="BE62" s="783">
        <f t="shared" si="145"/>
        <v>7</v>
      </c>
      <c r="BF62" s="783">
        <f t="shared" si="123"/>
        <v>18</v>
      </c>
      <c r="BG62" s="783">
        <f t="shared" si="123"/>
        <v>10</v>
      </c>
      <c r="BH62" s="783">
        <f t="shared" si="123"/>
        <v>14</v>
      </c>
      <c r="BI62" s="783">
        <f t="shared" si="123"/>
        <v>24</v>
      </c>
      <c r="BJ62" s="783">
        <f t="shared" si="123"/>
        <v>7</v>
      </c>
      <c r="BK62" s="783">
        <f t="shared" si="123"/>
        <v>6</v>
      </c>
      <c r="BL62" s="783">
        <f t="shared" si="123"/>
        <v>13</v>
      </c>
      <c r="BM62" s="783">
        <f t="shared" si="123"/>
        <v>12</v>
      </c>
      <c r="BN62" s="783">
        <f t="shared" si="123"/>
        <v>1</v>
      </c>
      <c r="BO62" s="783">
        <f t="shared" si="123"/>
        <v>13</v>
      </c>
      <c r="BP62" s="783">
        <f t="shared" si="123"/>
        <v>0</v>
      </c>
      <c r="BQ62" s="783">
        <f t="shared" si="123"/>
        <v>2</v>
      </c>
      <c r="BR62" s="783">
        <f t="shared" si="123"/>
        <v>2</v>
      </c>
      <c r="BS62" s="783">
        <f t="shared" si="123"/>
        <v>0</v>
      </c>
      <c r="BT62" s="783">
        <f t="shared" si="123"/>
        <v>0</v>
      </c>
      <c r="BU62" s="783">
        <f t="shared" si="123"/>
        <v>0</v>
      </c>
      <c r="BV62" s="783">
        <f t="shared" si="124"/>
        <v>0</v>
      </c>
      <c r="BW62" s="783">
        <f t="shared" si="124"/>
        <v>0</v>
      </c>
      <c r="BX62" s="783">
        <f t="shared" si="124"/>
        <v>0</v>
      </c>
      <c r="BY62" s="783">
        <f t="shared" si="124"/>
        <v>40</v>
      </c>
      <c r="BZ62" s="783">
        <f t="shared" si="124"/>
        <v>30</v>
      </c>
      <c r="CA62" s="783">
        <f t="shared" si="124"/>
        <v>70</v>
      </c>
    </row>
    <row r="63" spans="3:79" s="777" customFormat="1" ht="15.75">
      <c r="C63" s="782" t="s">
        <v>186</v>
      </c>
      <c r="D63" s="783">
        <v>0</v>
      </c>
      <c r="E63" s="783">
        <v>0</v>
      </c>
      <c r="F63" s="783">
        <f t="shared" si="125"/>
        <v>0</v>
      </c>
      <c r="G63" s="783">
        <v>0</v>
      </c>
      <c r="H63" s="783">
        <v>0</v>
      </c>
      <c r="I63" s="783">
        <f t="shared" si="126"/>
        <v>0</v>
      </c>
      <c r="J63" s="783">
        <v>0</v>
      </c>
      <c r="K63" s="783">
        <v>0</v>
      </c>
      <c r="L63" s="783">
        <f t="shared" si="127"/>
        <v>0</v>
      </c>
      <c r="M63" s="783">
        <v>0</v>
      </c>
      <c r="N63" s="783">
        <v>0</v>
      </c>
      <c r="O63" s="783">
        <f t="shared" si="128"/>
        <v>0</v>
      </c>
      <c r="P63" s="783">
        <v>0</v>
      </c>
      <c r="Q63" s="783">
        <v>0</v>
      </c>
      <c r="R63" s="783">
        <f t="shared" si="129"/>
        <v>0</v>
      </c>
      <c r="S63" s="783">
        <v>0</v>
      </c>
      <c r="T63" s="783">
        <v>1</v>
      </c>
      <c r="U63" s="783">
        <f t="shared" si="130"/>
        <v>1</v>
      </c>
      <c r="V63" s="783"/>
      <c r="W63" s="783"/>
      <c r="X63" s="783">
        <f t="shared" si="131"/>
        <v>0</v>
      </c>
      <c r="Y63" s="784">
        <f t="shared" si="132"/>
        <v>0</v>
      </c>
      <c r="Z63" s="784">
        <f t="shared" si="133"/>
        <v>1</v>
      </c>
      <c r="AA63" s="785">
        <f t="shared" si="134"/>
        <v>1</v>
      </c>
      <c r="AB63" s="776"/>
      <c r="AC63" s="782" t="s">
        <v>186</v>
      </c>
      <c r="AD63" s="783">
        <v>2</v>
      </c>
      <c r="AE63" s="783">
        <v>7</v>
      </c>
      <c r="AF63" s="783">
        <f t="shared" si="135"/>
        <v>9</v>
      </c>
      <c r="AG63" s="783">
        <v>1</v>
      </c>
      <c r="AH63" s="783">
        <v>1</v>
      </c>
      <c r="AI63" s="783">
        <f t="shared" si="136"/>
        <v>2</v>
      </c>
      <c r="AJ63" s="783">
        <v>1</v>
      </c>
      <c r="AK63" s="783"/>
      <c r="AL63" s="783">
        <f t="shared" si="137"/>
        <v>1</v>
      </c>
      <c r="AM63" s="783"/>
      <c r="AN63" s="783">
        <v>2</v>
      </c>
      <c r="AO63" s="783">
        <f t="shared" si="138"/>
        <v>2</v>
      </c>
      <c r="AP63" s="783"/>
      <c r="AQ63" s="783"/>
      <c r="AR63" s="783">
        <f t="shared" si="139"/>
        <v>0</v>
      </c>
      <c r="AS63" s="783"/>
      <c r="AT63" s="783"/>
      <c r="AU63" s="783">
        <f t="shared" si="140"/>
        <v>0</v>
      </c>
      <c r="AV63" s="783"/>
      <c r="AW63" s="783"/>
      <c r="AX63" s="783">
        <f t="shared" si="141"/>
        <v>0</v>
      </c>
      <c r="AY63" s="784">
        <f t="shared" si="142"/>
        <v>4</v>
      </c>
      <c r="AZ63" s="784">
        <f t="shared" si="143"/>
        <v>10</v>
      </c>
      <c r="BA63" s="785">
        <f t="shared" si="144"/>
        <v>14</v>
      </c>
      <c r="BC63" s="782" t="s">
        <v>186</v>
      </c>
      <c r="BD63" s="783">
        <f t="shared" si="145"/>
        <v>2</v>
      </c>
      <c r="BE63" s="783">
        <f t="shared" si="145"/>
        <v>7</v>
      </c>
      <c r="BF63" s="783">
        <f t="shared" si="123"/>
        <v>9</v>
      </c>
      <c r="BG63" s="783">
        <f t="shared" si="123"/>
        <v>1</v>
      </c>
      <c r="BH63" s="783">
        <f t="shared" si="123"/>
        <v>1</v>
      </c>
      <c r="BI63" s="783">
        <f t="shared" si="123"/>
        <v>2</v>
      </c>
      <c r="BJ63" s="783">
        <f t="shared" si="123"/>
        <v>1</v>
      </c>
      <c r="BK63" s="783">
        <f t="shared" si="123"/>
        <v>0</v>
      </c>
      <c r="BL63" s="783">
        <f t="shared" si="123"/>
        <v>1</v>
      </c>
      <c r="BM63" s="783">
        <f t="shared" si="123"/>
        <v>0</v>
      </c>
      <c r="BN63" s="783">
        <f t="shared" si="123"/>
        <v>2</v>
      </c>
      <c r="BO63" s="783">
        <f t="shared" si="123"/>
        <v>2</v>
      </c>
      <c r="BP63" s="783">
        <f t="shared" si="123"/>
        <v>0</v>
      </c>
      <c r="BQ63" s="783">
        <f t="shared" si="123"/>
        <v>0</v>
      </c>
      <c r="BR63" s="783">
        <f t="shared" si="123"/>
        <v>0</v>
      </c>
      <c r="BS63" s="783">
        <f t="shared" si="123"/>
        <v>0</v>
      </c>
      <c r="BT63" s="783">
        <f t="shared" si="123"/>
        <v>1</v>
      </c>
      <c r="BU63" s="783">
        <f t="shared" si="123"/>
        <v>1</v>
      </c>
      <c r="BV63" s="783">
        <f t="shared" si="124"/>
        <v>0</v>
      </c>
      <c r="BW63" s="783">
        <f t="shared" si="124"/>
        <v>0</v>
      </c>
      <c r="BX63" s="783">
        <f t="shared" si="124"/>
        <v>0</v>
      </c>
      <c r="BY63" s="783">
        <f t="shared" si="124"/>
        <v>4</v>
      </c>
      <c r="BZ63" s="783">
        <f t="shared" si="124"/>
        <v>11</v>
      </c>
      <c r="CA63" s="783">
        <f t="shared" si="124"/>
        <v>15</v>
      </c>
    </row>
    <row r="64" spans="3:79" s="777" customFormat="1" ht="15.75">
      <c r="C64" s="782" t="s">
        <v>6</v>
      </c>
      <c r="D64" s="783">
        <f>SUM(D56:D63)</f>
        <v>236</v>
      </c>
      <c r="E64" s="783">
        <f t="shared" ref="E64:AA64" si="146">SUM(E56:E63)</f>
        <v>248</v>
      </c>
      <c r="F64" s="783">
        <f t="shared" si="146"/>
        <v>484</v>
      </c>
      <c r="G64" s="783">
        <f t="shared" si="146"/>
        <v>193</v>
      </c>
      <c r="H64" s="783">
        <f t="shared" si="146"/>
        <v>226</v>
      </c>
      <c r="I64" s="783">
        <f t="shared" si="146"/>
        <v>419</v>
      </c>
      <c r="J64" s="783">
        <f t="shared" si="146"/>
        <v>100</v>
      </c>
      <c r="K64" s="783">
        <f t="shared" si="146"/>
        <v>96</v>
      </c>
      <c r="L64" s="783">
        <f t="shared" si="146"/>
        <v>196</v>
      </c>
      <c r="M64" s="783">
        <f t="shared" si="146"/>
        <v>62</v>
      </c>
      <c r="N64" s="783">
        <f t="shared" si="146"/>
        <v>33</v>
      </c>
      <c r="O64" s="783">
        <f t="shared" si="146"/>
        <v>95</v>
      </c>
      <c r="P64" s="783">
        <f t="shared" si="146"/>
        <v>14</v>
      </c>
      <c r="Q64" s="783">
        <f t="shared" si="146"/>
        <v>17</v>
      </c>
      <c r="R64" s="783">
        <f t="shared" si="146"/>
        <v>31</v>
      </c>
      <c r="S64" s="783">
        <f t="shared" si="146"/>
        <v>2</v>
      </c>
      <c r="T64" s="783">
        <f t="shared" si="146"/>
        <v>2</v>
      </c>
      <c r="U64" s="783">
        <f t="shared" si="146"/>
        <v>4</v>
      </c>
      <c r="V64" s="783">
        <f t="shared" si="146"/>
        <v>0</v>
      </c>
      <c r="W64" s="783">
        <f t="shared" si="146"/>
        <v>0</v>
      </c>
      <c r="X64" s="783">
        <f t="shared" si="146"/>
        <v>0</v>
      </c>
      <c r="Y64" s="783">
        <f t="shared" si="146"/>
        <v>607</v>
      </c>
      <c r="Z64" s="783">
        <f t="shared" si="146"/>
        <v>622</v>
      </c>
      <c r="AA64" s="783">
        <f t="shared" si="146"/>
        <v>1229</v>
      </c>
      <c r="AB64" s="776"/>
      <c r="AC64" s="782" t="s">
        <v>6</v>
      </c>
      <c r="AD64" s="783">
        <f>SUM(AD56:AD63)</f>
        <v>2384</v>
      </c>
      <c r="AE64" s="783">
        <f t="shared" ref="AE64" si="147">SUM(AE56:AE63)</f>
        <v>2256</v>
      </c>
      <c r="AF64" s="783">
        <f>SUM(AF56:AF63)</f>
        <v>4640</v>
      </c>
      <c r="AG64" s="783">
        <f t="shared" ref="AG64:AW64" si="148">SUM(AG56:AG63)</f>
        <v>1635</v>
      </c>
      <c r="AH64" s="783">
        <f t="shared" si="148"/>
        <v>1681</v>
      </c>
      <c r="AI64" s="783">
        <f t="shared" si="148"/>
        <v>3316</v>
      </c>
      <c r="AJ64" s="783">
        <f t="shared" si="148"/>
        <v>574</v>
      </c>
      <c r="AK64" s="783">
        <f t="shared" si="148"/>
        <v>483</v>
      </c>
      <c r="AL64" s="783">
        <f t="shared" si="148"/>
        <v>1057</v>
      </c>
      <c r="AM64" s="783">
        <f t="shared" si="148"/>
        <v>166</v>
      </c>
      <c r="AN64" s="783">
        <f t="shared" si="148"/>
        <v>128</v>
      </c>
      <c r="AO64" s="783">
        <f t="shared" si="148"/>
        <v>294</v>
      </c>
      <c r="AP64" s="783">
        <f t="shared" si="148"/>
        <v>0</v>
      </c>
      <c r="AQ64" s="783">
        <f t="shared" si="148"/>
        <v>0</v>
      </c>
      <c r="AR64" s="783">
        <f t="shared" si="148"/>
        <v>0</v>
      </c>
      <c r="AS64" s="783">
        <f t="shared" si="148"/>
        <v>0</v>
      </c>
      <c r="AT64" s="783">
        <f t="shared" si="148"/>
        <v>0</v>
      </c>
      <c r="AU64" s="783">
        <f t="shared" si="148"/>
        <v>0</v>
      </c>
      <c r="AV64" s="783">
        <f t="shared" si="148"/>
        <v>0</v>
      </c>
      <c r="AW64" s="783">
        <f t="shared" si="148"/>
        <v>0</v>
      </c>
      <c r="AX64" s="783">
        <f t="shared" ref="AX64:BA64" si="149">SUM(AX56:AX63)</f>
        <v>0</v>
      </c>
      <c r="AY64" s="783">
        <f t="shared" si="149"/>
        <v>4759</v>
      </c>
      <c r="AZ64" s="783">
        <f t="shared" si="149"/>
        <v>4548</v>
      </c>
      <c r="BA64" s="783">
        <f t="shared" si="149"/>
        <v>9307</v>
      </c>
      <c r="BC64" s="782" t="s">
        <v>6</v>
      </c>
      <c r="BD64" s="783">
        <f t="shared" si="145"/>
        <v>2620</v>
      </c>
      <c r="BE64" s="783">
        <f t="shared" si="145"/>
        <v>2504</v>
      </c>
      <c r="BF64" s="783">
        <f t="shared" si="123"/>
        <v>5124</v>
      </c>
      <c r="BG64" s="783">
        <f t="shared" si="123"/>
        <v>1828</v>
      </c>
      <c r="BH64" s="783">
        <f t="shared" si="123"/>
        <v>1907</v>
      </c>
      <c r="BI64" s="783">
        <f t="shared" si="123"/>
        <v>3735</v>
      </c>
      <c r="BJ64" s="783">
        <f t="shared" si="123"/>
        <v>674</v>
      </c>
      <c r="BK64" s="783">
        <f t="shared" si="123"/>
        <v>579</v>
      </c>
      <c r="BL64" s="783">
        <f t="shared" si="123"/>
        <v>1253</v>
      </c>
      <c r="BM64" s="783">
        <f t="shared" si="123"/>
        <v>228</v>
      </c>
      <c r="BN64" s="783">
        <f t="shared" si="123"/>
        <v>161</v>
      </c>
      <c r="BO64" s="783">
        <f t="shared" si="123"/>
        <v>389</v>
      </c>
      <c r="BP64" s="783">
        <f t="shared" si="123"/>
        <v>14</v>
      </c>
      <c r="BQ64" s="783">
        <f t="shared" si="123"/>
        <v>17</v>
      </c>
      <c r="BR64" s="783">
        <f t="shared" si="123"/>
        <v>31</v>
      </c>
      <c r="BS64" s="783">
        <f t="shared" si="123"/>
        <v>2</v>
      </c>
      <c r="BT64" s="783">
        <f t="shared" si="123"/>
        <v>2</v>
      </c>
      <c r="BU64" s="783">
        <f t="shared" si="123"/>
        <v>4</v>
      </c>
      <c r="BV64" s="783">
        <f t="shared" si="124"/>
        <v>0</v>
      </c>
      <c r="BW64" s="783">
        <f t="shared" si="124"/>
        <v>0</v>
      </c>
      <c r="BX64" s="783">
        <f t="shared" si="124"/>
        <v>0</v>
      </c>
      <c r="BY64" s="783">
        <f t="shared" si="124"/>
        <v>5366</v>
      </c>
      <c r="BZ64" s="783">
        <f t="shared" si="124"/>
        <v>5170</v>
      </c>
      <c r="CA64" s="783">
        <f t="shared" si="124"/>
        <v>10536</v>
      </c>
    </row>
    <row r="65" spans="3:79" s="777" customFormat="1" ht="16.5" thickBot="1">
      <c r="C65" s="786" t="s">
        <v>187</v>
      </c>
      <c r="D65" s="787"/>
      <c r="E65" s="787"/>
      <c r="F65" s="787"/>
      <c r="G65" s="787"/>
      <c r="H65" s="787"/>
      <c r="I65" s="787"/>
      <c r="J65" s="787"/>
      <c r="K65" s="787"/>
      <c r="L65" s="787"/>
      <c r="M65" s="787"/>
      <c r="N65" s="787"/>
      <c r="O65" s="787"/>
      <c r="P65" s="787"/>
      <c r="Q65" s="787"/>
      <c r="R65" s="787"/>
      <c r="S65" s="787"/>
      <c r="T65" s="787"/>
      <c r="U65" s="787"/>
      <c r="V65" s="787"/>
      <c r="W65" s="787"/>
      <c r="X65" s="787"/>
      <c r="Y65" s="787"/>
      <c r="Z65" s="787"/>
      <c r="AA65" s="787"/>
      <c r="AB65" s="788"/>
      <c r="AC65" s="786" t="s">
        <v>187</v>
      </c>
      <c r="AD65" s="787"/>
      <c r="AE65" s="787"/>
      <c r="AF65" s="787"/>
      <c r="AG65" s="787"/>
      <c r="AH65" s="787"/>
      <c r="AI65" s="787"/>
      <c r="AJ65" s="787"/>
      <c r="AK65" s="787"/>
      <c r="AL65" s="787"/>
      <c r="AM65" s="787"/>
      <c r="AN65" s="787"/>
      <c r="AO65" s="787"/>
      <c r="AP65" s="787"/>
      <c r="AQ65" s="787"/>
      <c r="AR65" s="787"/>
      <c r="AS65" s="787"/>
      <c r="AT65" s="787"/>
      <c r="AU65" s="787"/>
      <c r="AV65" s="787"/>
      <c r="AW65" s="787"/>
      <c r="AX65" s="787"/>
      <c r="AY65" s="787"/>
      <c r="AZ65" s="787"/>
      <c r="BA65" s="787"/>
      <c r="BC65" s="786" t="s">
        <v>187</v>
      </c>
      <c r="BD65" s="787">
        <f>BD64/$BY$16*100</f>
        <v>13.627379590138355</v>
      </c>
      <c r="BE65" s="787">
        <f>BE64/$BZ$16*100</f>
        <v>14.078488698976724</v>
      </c>
      <c r="BF65" s="787">
        <f>BF64/$CA$16*100</f>
        <v>13.844158651248245</v>
      </c>
      <c r="BG65" s="787">
        <f>BG64/$BY$16*100</f>
        <v>9.5079579735774473</v>
      </c>
      <c r="BH65" s="787">
        <f>BH64/$BZ$16*100</f>
        <v>10.721916113797368</v>
      </c>
      <c r="BI65" s="787">
        <f>BI64/$CA$16*100</f>
        <v>10.09132173349184</v>
      </c>
      <c r="BJ65" s="787">
        <f>BJ64/$BY$16*100</f>
        <v>3.5056694060126912</v>
      </c>
      <c r="BK65" s="787">
        <f>BK64/$BZ$16*100</f>
        <v>3.2553693916563589</v>
      </c>
      <c r="BL65" s="787">
        <f>BL64/$CA$16*100</f>
        <v>3.3853885226413056</v>
      </c>
      <c r="BM65" s="787">
        <f>BM64/$BY$16*100</f>
        <v>1.1858941017372309</v>
      </c>
      <c r="BN65" s="787">
        <f>BN64/$BZ$16*100</f>
        <v>0.90520634206679407</v>
      </c>
      <c r="BO65" s="787">
        <f>BO64/$CA$16*100</f>
        <v>1.0510104830865665</v>
      </c>
      <c r="BP65" s="787">
        <f>BP64/$BY$16*100</f>
        <v>7.2818058878601891E-2</v>
      </c>
      <c r="BQ65" s="787">
        <f>BQ64/$BZ$16*100</f>
        <v>9.5580793882829196E-2</v>
      </c>
      <c r="BR65" s="787">
        <f>BR64/$CA$16*100</f>
        <v>8.375661947476494E-2</v>
      </c>
      <c r="BS65" s="787">
        <f>BS64/$BY$16*100</f>
        <v>1.0402579839800271E-2</v>
      </c>
      <c r="BT65" s="787">
        <f>BT64/$BZ$16*100</f>
        <v>1.1244799280332845E-2</v>
      </c>
      <c r="BU65" s="787">
        <f>BU64/$CA$16*100</f>
        <v>1.0807305738679347E-2</v>
      </c>
      <c r="BV65" s="787">
        <f>BV64/$BY$16*100</f>
        <v>0</v>
      </c>
      <c r="BW65" s="787">
        <f>BW64/$BZ$16*100</f>
        <v>0</v>
      </c>
      <c r="BX65" s="787">
        <f>BX64/$CA$16*100</f>
        <v>0</v>
      </c>
      <c r="BY65" s="787">
        <f>BY64/$BY$16*100</f>
        <v>27.910121710184129</v>
      </c>
      <c r="BZ65" s="787">
        <f>BZ64/$BZ$16*100</f>
        <v>29.067806139660409</v>
      </c>
      <c r="CA65" s="787">
        <f>CA64/$CA$16*100</f>
        <v>28.466443315681399</v>
      </c>
    </row>
    <row r="66" spans="3:79">
      <c r="AL66" s="820"/>
      <c r="BL66" s="820"/>
    </row>
    <row r="67" spans="3:79" s="777" customFormat="1" ht="15.75">
      <c r="C67" s="774" t="s">
        <v>492</v>
      </c>
      <c r="D67" s="774"/>
      <c r="E67" s="774"/>
      <c r="F67" s="774"/>
      <c r="G67" s="774"/>
      <c r="H67" s="774"/>
      <c r="I67" s="774"/>
      <c r="J67" s="775" t="s">
        <v>27</v>
      </c>
      <c r="K67" s="775"/>
      <c r="L67" s="775"/>
      <c r="M67" s="774"/>
      <c r="N67" s="774"/>
      <c r="O67" s="774"/>
      <c r="P67" s="774"/>
      <c r="Q67" s="774"/>
      <c r="R67" s="774"/>
      <c r="S67" s="774"/>
      <c r="T67" s="774"/>
      <c r="U67" s="774"/>
      <c r="V67" s="774"/>
      <c r="W67" s="774"/>
      <c r="X67" s="774"/>
      <c r="Y67" s="774"/>
      <c r="Z67" s="774"/>
      <c r="AA67" s="774"/>
      <c r="AB67" s="776"/>
      <c r="AC67" s="774" t="s">
        <v>492</v>
      </c>
      <c r="AD67" s="774"/>
      <c r="AE67" s="774"/>
      <c r="AF67" s="774"/>
      <c r="AG67" s="774"/>
      <c r="AH67" s="774"/>
      <c r="AI67" s="774"/>
      <c r="AJ67" s="818" t="s">
        <v>27</v>
      </c>
      <c r="AK67" s="818"/>
      <c r="AL67" s="818"/>
      <c r="AM67" s="774"/>
      <c r="AN67" s="774"/>
      <c r="AO67" s="774"/>
      <c r="AP67" s="774"/>
      <c r="AQ67" s="774"/>
      <c r="AR67" s="774"/>
      <c r="AS67" s="774"/>
      <c r="AT67" s="774"/>
      <c r="AU67" s="774"/>
      <c r="AV67" s="774"/>
      <c r="AW67" s="774"/>
      <c r="AX67" s="774"/>
      <c r="AY67" s="774"/>
      <c r="AZ67" s="774"/>
      <c r="BA67" s="774"/>
      <c r="BC67" s="774" t="s">
        <v>492</v>
      </c>
      <c r="BD67" s="774"/>
      <c r="BE67" s="774"/>
      <c r="BF67" s="774"/>
      <c r="BG67" s="774"/>
      <c r="BH67" s="774"/>
      <c r="BI67" s="774"/>
      <c r="BJ67" s="818" t="s">
        <v>27</v>
      </c>
      <c r="BK67" s="818"/>
      <c r="BL67" s="818"/>
      <c r="BM67" s="774"/>
      <c r="BN67" s="774"/>
      <c r="BO67" s="774"/>
      <c r="BP67" s="774"/>
      <c r="BQ67" s="774"/>
      <c r="BR67" s="774"/>
      <c r="BS67" s="774"/>
      <c r="BT67" s="774"/>
      <c r="BU67" s="774"/>
      <c r="BV67" s="774"/>
      <c r="BW67" s="774"/>
      <c r="BX67" s="774"/>
      <c r="BY67" s="774"/>
      <c r="BZ67" s="774"/>
      <c r="CA67" s="774"/>
    </row>
    <row r="68" spans="3:79" s="777" customFormat="1" ht="16.5" thickBot="1">
      <c r="C68" s="1694" t="s">
        <v>868</v>
      </c>
      <c r="D68" s="1694"/>
      <c r="E68" s="1694"/>
      <c r="F68" s="1694"/>
      <c r="G68" s="1694"/>
      <c r="H68" s="1694"/>
      <c r="I68" s="1694"/>
      <c r="J68" s="1694"/>
      <c r="K68" s="1694"/>
      <c r="L68" s="1694"/>
      <c r="M68" s="1694"/>
      <c r="N68" s="1694"/>
      <c r="O68" s="1694"/>
      <c r="P68" s="1694"/>
      <c r="Q68" s="1694"/>
      <c r="R68" s="1694"/>
      <c r="S68" s="1694"/>
      <c r="T68" s="1694"/>
      <c r="U68" s="1694"/>
      <c r="V68" s="1694"/>
      <c r="W68" s="1694"/>
      <c r="X68" s="1694"/>
      <c r="Y68" s="1694"/>
      <c r="Z68" s="1694"/>
      <c r="AA68" s="1694"/>
      <c r="AB68" s="778"/>
      <c r="AC68" s="1694" t="s">
        <v>868</v>
      </c>
      <c r="AD68" s="1694"/>
      <c r="AE68" s="1694"/>
      <c r="AF68" s="1694"/>
      <c r="AG68" s="1694"/>
      <c r="AH68" s="1694"/>
      <c r="AI68" s="1694"/>
      <c r="AJ68" s="1694"/>
      <c r="AK68" s="1694"/>
      <c r="AL68" s="1694"/>
      <c r="AM68" s="1694"/>
      <c r="AN68" s="1694"/>
      <c r="AO68" s="1694"/>
      <c r="AP68" s="1694"/>
      <c r="AQ68" s="1694"/>
      <c r="AR68" s="1694"/>
      <c r="AS68" s="1694"/>
      <c r="AT68" s="1694"/>
      <c r="AU68" s="1694"/>
      <c r="AV68" s="1694"/>
      <c r="AW68" s="1694"/>
      <c r="AX68" s="1694"/>
      <c r="AY68" s="1694"/>
      <c r="AZ68" s="1694"/>
      <c r="BA68" s="1694"/>
      <c r="BC68" s="1694" t="s">
        <v>868</v>
      </c>
      <c r="BD68" s="1694"/>
      <c r="BE68" s="1694"/>
      <c r="BF68" s="1694"/>
      <c r="BG68" s="1694"/>
      <c r="BH68" s="1694"/>
      <c r="BI68" s="1694"/>
      <c r="BJ68" s="1694"/>
      <c r="BK68" s="1694"/>
      <c r="BL68" s="1694"/>
      <c r="BM68" s="1694"/>
      <c r="BN68" s="1694"/>
      <c r="BO68" s="1694"/>
      <c r="BP68" s="1694"/>
      <c r="BQ68" s="1694"/>
      <c r="BR68" s="1694"/>
      <c r="BS68" s="1694"/>
      <c r="BT68" s="1694"/>
      <c r="BU68" s="1694"/>
      <c r="BV68" s="1694"/>
      <c r="BW68" s="1694"/>
      <c r="BX68" s="1694"/>
      <c r="BY68" s="1694"/>
      <c r="BZ68" s="1694"/>
      <c r="CA68" s="1694"/>
    </row>
    <row r="69" spans="3:79" s="777" customFormat="1" ht="15.75" customHeight="1">
      <c r="C69" s="779"/>
      <c r="D69" s="1700" t="s">
        <v>96</v>
      </c>
      <c r="E69" s="1700"/>
      <c r="F69" s="1700"/>
      <c r="G69" s="1700"/>
      <c r="H69" s="1700"/>
      <c r="I69" s="1700"/>
      <c r="J69" s="1700"/>
      <c r="K69" s="1700"/>
      <c r="L69" s="1700"/>
      <c r="M69" s="1700"/>
      <c r="N69" s="1700"/>
      <c r="O69" s="1700"/>
      <c r="P69" s="1700"/>
      <c r="Q69" s="1700"/>
      <c r="R69" s="1700"/>
      <c r="S69" s="1700"/>
      <c r="T69" s="1700"/>
      <c r="U69" s="1700"/>
      <c r="V69" s="1700"/>
      <c r="W69" s="1700"/>
      <c r="X69" s="1700"/>
      <c r="Y69" s="1701"/>
      <c r="Z69" s="1701"/>
      <c r="AA69" s="1702"/>
      <c r="AB69" s="778"/>
      <c r="AC69" s="779"/>
      <c r="AD69" s="1700" t="s">
        <v>0</v>
      </c>
      <c r="AE69" s="1700"/>
      <c r="AF69" s="1700"/>
      <c r="AG69" s="1700"/>
      <c r="AH69" s="1700"/>
      <c r="AI69" s="1700"/>
      <c r="AJ69" s="1700"/>
      <c r="AK69" s="1700"/>
      <c r="AL69" s="1700"/>
      <c r="AM69" s="1700"/>
      <c r="AN69" s="1700"/>
      <c r="AO69" s="1700"/>
      <c r="AP69" s="1700"/>
      <c r="AQ69" s="1700"/>
      <c r="AR69" s="1700"/>
      <c r="AS69" s="1700"/>
      <c r="AT69" s="1700"/>
      <c r="AU69" s="1700"/>
      <c r="AV69" s="1700"/>
      <c r="AW69" s="1700"/>
      <c r="AX69" s="1700"/>
      <c r="AY69" s="1701"/>
      <c r="AZ69" s="1701"/>
      <c r="BA69" s="1702"/>
      <c r="BC69" s="779"/>
      <c r="BD69" s="1701" t="s">
        <v>0</v>
      </c>
      <c r="BE69" s="1705"/>
      <c r="BF69" s="1705"/>
      <c r="BG69" s="1705"/>
      <c r="BH69" s="1705"/>
      <c r="BI69" s="1705"/>
      <c r="BJ69" s="1705"/>
      <c r="BK69" s="1705"/>
      <c r="BL69" s="1705"/>
      <c r="BM69" s="1705"/>
      <c r="BN69" s="1705"/>
      <c r="BO69" s="1705"/>
      <c r="BP69" s="1705"/>
      <c r="BQ69" s="1705"/>
      <c r="BR69" s="1705"/>
      <c r="BS69" s="1705"/>
      <c r="BT69" s="1705"/>
      <c r="BU69" s="1705"/>
      <c r="BV69" s="1705"/>
      <c r="BW69" s="1705"/>
      <c r="BX69" s="1705"/>
      <c r="BY69" s="1705"/>
      <c r="BZ69" s="1705"/>
      <c r="CA69" s="1706"/>
    </row>
    <row r="70" spans="3:79" s="777" customFormat="1" ht="15.75" customHeight="1">
      <c r="C70" s="1698" t="s">
        <v>182</v>
      </c>
      <c r="D70" s="1695">
        <v>1</v>
      </c>
      <c r="E70" s="1696"/>
      <c r="F70" s="1699"/>
      <c r="G70" s="1695">
        <v>2</v>
      </c>
      <c r="H70" s="1696"/>
      <c r="I70" s="1699"/>
      <c r="J70" s="1695">
        <v>3</v>
      </c>
      <c r="K70" s="1696"/>
      <c r="L70" s="1699"/>
      <c r="M70" s="1695">
        <v>4</v>
      </c>
      <c r="N70" s="1696"/>
      <c r="O70" s="1699"/>
      <c r="P70" s="1695">
        <v>5</v>
      </c>
      <c r="Q70" s="1696"/>
      <c r="R70" s="1699"/>
      <c r="S70" s="1695">
        <v>6</v>
      </c>
      <c r="T70" s="1696"/>
      <c r="U70" s="1699"/>
      <c r="V70" s="1695" t="s">
        <v>184</v>
      </c>
      <c r="W70" s="1696"/>
      <c r="X70" s="1699"/>
      <c r="Y70" s="1695" t="s">
        <v>181</v>
      </c>
      <c r="Z70" s="1696"/>
      <c r="AA70" s="1697"/>
      <c r="AB70" s="778"/>
      <c r="AC70" s="1698" t="s">
        <v>182</v>
      </c>
      <c r="AD70" s="1695">
        <v>1</v>
      </c>
      <c r="AE70" s="1696"/>
      <c r="AF70" s="1699"/>
      <c r="AG70" s="1695">
        <v>2</v>
      </c>
      <c r="AH70" s="1696"/>
      <c r="AI70" s="1699"/>
      <c r="AJ70" s="1695">
        <v>3</v>
      </c>
      <c r="AK70" s="1696"/>
      <c r="AL70" s="1699"/>
      <c r="AM70" s="1695">
        <v>4</v>
      </c>
      <c r="AN70" s="1696"/>
      <c r="AO70" s="1699"/>
      <c r="AP70" s="1695">
        <v>5</v>
      </c>
      <c r="AQ70" s="1696"/>
      <c r="AR70" s="1699"/>
      <c r="AS70" s="1695">
        <v>6</v>
      </c>
      <c r="AT70" s="1696"/>
      <c r="AU70" s="1699"/>
      <c r="AV70" s="1695" t="s">
        <v>184</v>
      </c>
      <c r="AW70" s="1696"/>
      <c r="AX70" s="1699"/>
      <c r="AY70" s="1695" t="s">
        <v>181</v>
      </c>
      <c r="AZ70" s="1696"/>
      <c r="BA70" s="1697"/>
      <c r="BC70" s="1698" t="s">
        <v>182</v>
      </c>
      <c r="BD70" s="1695">
        <v>1</v>
      </c>
      <c r="BE70" s="1696"/>
      <c r="BF70" s="1699"/>
      <c r="BG70" s="1695">
        <v>2</v>
      </c>
      <c r="BH70" s="1696"/>
      <c r="BI70" s="1699"/>
      <c r="BJ70" s="1695">
        <v>3</v>
      </c>
      <c r="BK70" s="1696"/>
      <c r="BL70" s="1699"/>
      <c r="BM70" s="1695">
        <v>4</v>
      </c>
      <c r="BN70" s="1696"/>
      <c r="BO70" s="1699"/>
      <c r="BP70" s="1695">
        <v>5</v>
      </c>
      <c r="BQ70" s="1696"/>
      <c r="BR70" s="1699"/>
      <c r="BS70" s="1695">
        <v>6</v>
      </c>
      <c r="BT70" s="1696"/>
      <c r="BU70" s="1699"/>
      <c r="BV70" s="1695" t="s">
        <v>184</v>
      </c>
      <c r="BW70" s="1696"/>
      <c r="BX70" s="1699"/>
      <c r="BY70" s="1695" t="s">
        <v>181</v>
      </c>
      <c r="BZ70" s="1696"/>
      <c r="CA70" s="1697"/>
    </row>
    <row r="71" spans="3:79" s="777" customFormat="1" ht="15.75">
      <c r="C71" s="1698"/>
      <c r="D71" s="781" t="s">
        <v>242</v>
      </c>
      <c r="E71" s="781" t="s">
        <v>243</v>
      </c>
      <c r="F71" s="781" t="s">
        <v>236</v>
      </c>
      <c r="G71" s="781" t="s">
        <v>242</v>
      </c>
      <c r="H71" s="781" t="s">
        <v>243</v>
      </c>
      <c r="I71" s="781" t="s">
        <v>236</v>
      </c>
      <c r="J71" s="781" t="s">
        <v>242</v>
      </c>
      <c r="K71" s="781" t="s">
        <v>243</v>
      </c>
      <c r="L71" s="781" t="s">
        <v>236</v>
      </c>
      <c r="M71" s="781" t="s">
        <v>242</v>
      </c>
      <c r="N71" s="781" t="s">
        <v>243</v>
      </c>
      <c r="O71" s="781" t="s">
        <v>236</v>
      </c>
      <c r="P71" s="781" t="s">
        <v>242</v>
      </c>
      <c r="Q71" s="781" t="s">
        <v>243</v>
      </c>
      <c r="R71" s="781" t="s">
        <v>236</v>
      </c>
      <c r="S71" s="781" t="s">
        <v>242</v>
      </c>
      <c r="T71" s="781" t="s">
        <v>243</v>
      </c>
      <c r="U71" s="781" t="s">
        <v>236</v>
      </c>
      <c r="V71" s="781" t="s">
        <v>242</v>
      </c>
      <c r="W71" s="781" t="s">
        <v>243</v>
      </c>
      <c r="X71" s="781" t="s">
        <v>236</v>
      </c>
      <c r="Y71" s="781" t="s">
        <v>242</v>
      </c>
      <c r="Z71" s="781" t="s">
        <v>243</v>
      </c>
      <c r="AA71" s="781" t="s">
        <v>236</v>
      </c>
      <c r="AB71" s="778"/>
      <c r="AC71" s="1698"/>
      <c r="AD71" s="781" t="s">
        <v>242</v>
      </c>
      <c r="AE71" s="781" t="s">
        <v>243</v>
      </c>
      <c r="AF71" s="781" t="s">
        <v>236</v>
      </c>
      <c r="AG71" s="781" t="s">
        <v>242</v>
      </c>
      <c r="AH71" s="781" t="s">
        <v>243</v>
      </c>
      <c r="AI71" s="781" t="s">
        <v>236</v>
      </c>
      <c r="AJ71" s="781" t="s">
        <v>242</v>
      </c>
      <c r="AK71" s="781" t="s">
        <v>243</v>
      </c>
      <c r="AL71" s="781" t="s">
        <v>236</v>
      </c>
      <c r="AM71" s="781" t="s">
        <v>242</v>
      </c>
      <c r="AN71" s="781" t="s">
        <v>243</v>
      </c>
      <c r="AO71" s="781" t="s">
        <v>236</v>
      </c>
      <c r="AP71" s="781" t="s">
        <v>242</v>
      </c>
      <c r="AQ71" s="781" t="s">
        <v>243</v>
      </c>
      <c r="AR71" s="781" t="s">
        <v>236</v>
      </c>
      <c r="AS71" s="781" t="s">
        <v>242</v>
      </c>
      <c r="AT71" s="781" t="s">
        <v>243</v>
      </c>
      <c r="AU71" s="781" t="s">
        <v>236</v>
      </c>
      <c r="AV71" s="781" t="s">
        <v>242</v>
      </c>
      <c r="AW71" s="781" t="s">
        <v>243</v>
      </c>
      <c r="AX71" s="781" t="s">
        <v>236</v>
      </c>
      <c r="AY71" s="781" t="s">
        <v>242</v>
      </c>
      <c r="AZ71" s="781" t="s">
        <v>243</v>
      </c>
      <c r="BA71" s="781" t="s">
        <v>236</v>
      </c>
      <c r="BC71" s="1698"/>
      <c r="BD71" s="781" t="s">
        <v>242</v>
      </c>
      <c r="BE71" s="781" t="s">
        <v>243</v>
      </c>
      <c r="BF71" s="781" t="s">
        <v>236</v>
      </c>
      <c r="BG71" s="781" t="s">
        <v>242</v>
      </c>
      <c r="BH71" s="781" t="s">
        <v>243</v>
      </c>
      <c r="BI71" s="781" t="s">
        <v>236</v>
      </c>
      <c r="BJ71" s="781" t="s">
        <v>242</v>
      </c>
      <c r="BK71" s="781" t="s">
        <v>243</v>
      </c>
      <c r="BL71" s="781" t="s">
        <v>236</v>
      </c>
      <c r="BM71" s="781" t="s">
        <v>242</v>
      </c>
      <c r="BN71" s="781" t="s">
        <v>243</v>
      </c>
      <c r="BO71" s="781" t="s">
        <v>236</v>
      </c>
      <c r="BP71" s="781" t="s">
        <v>242</v>
      </c>
      <c r="BQ71" s="781" t="s">
        <v>243</v>
      </c>
      <c r="BR71" s="781" t="s">
        <v>236</v>
      </c>
      <c r="BS71" s="781" t="s">
        <v>242</v>
      </c>
      <c r="BT71" s="781" t="s">
        <v>243</v>
      </c>
      <c r="BU71" s="781" t="s">
        <v>236</v>
      </c>
      <c r="BV71" s="781" t="s">
        <v>242</v>
      </c>
      <c r="BW71" s="781" t="s">
        <v>243</v>
      </c>
      <c r="BX71" s="781" t="s">
        <v>236</v>
      </c>
      <c r="BY71" s="781" t="s">
        <v>242</v>
      </c>
      <c r="BZ71" s="781" t="s">
        <v>243</v>
      </c>
      <c r="CA71" s="781" t="s">
        <v>236</v>
      </c>
    </row>
    <row r="72" spans="3:79" s="777" customFormat="1" ht="15.75">
      <c r="C72" s="782" t="s">
        <v>185</v>
      </c>
      <c r="D72" s="1187"/>
      <c r="E72" s="1187"/>
      <c r="F72" s="783">
        <f>SUM(D72:E72)</f>
        <v>0</v>
      </c>
      <c r="G72" s="1187"/>
      <c r="H72" s="1187"/>
      <c r="I72" s="783">
        <f>SUM(G72:H72)</f>
        <v>0</v>
      </c>
      <c r="J72" s="1187"/>
      <c r="K72" s="1187"/>
      <c r="L72" s="783">
        <f>SUM(J72:K72)</f>
        <v>0</v>
      </c>
      <c r="M72" s="1187"/>
      <c r="N72" s="1187"/>
      <c r="O72" s="783">
        <f>SUM(M72:N72)</f>
        <v>0</v>
      </c>
      <c r="P72" s="1187"/>
      <c r="Q72" s="1187"/>
      <c r="R72" s="783">
        <f>SUM(P72:Q72)</f>
        <v>0</v>
      </c>
      <c r="S72" s="1187"/>
      <c r="T72" s="1187"/>
      <c r="U72" s="783">
        <f>SUM(S72:T72)</f>
        <v>0</v>
      </c>
      <c r="V72" s="783"/>
      <c r="W72" s="783"/>
      <c r="X72" s="783">
        <f>V72+W72</f>
        <v>0</v>
      </c>
      <c r="Y72" s="784">
        <f>D72+G72+J72+M72+P72+S72+V72</f>
        <v>0</v>
      </c>
      <c r="Z72" s="784">
        <f>E72+H72+K72+N72+Q72+T72+W72</f>
        <v>0</v>
      </c>
      <c r="AA72" s="785">
        <f>Y72+Z72</f>
        <v>0</v>
      </c>
      <c r="AB72" s="776"/>
      <c r="AC72" s="782" t="s">
        <v>185</v>
      </c>
      <c r="AD72" s="1187"/>
      <c r="AE72" s="1187"/>
      <c r="AF72" s="783">
        <f>SUM(AD72:AE72)</f>
        <v>0</v>
      </c>
      <c r="AG72" s="1187"/>
      <c r="AH72" s="1187"/>
      <c r="AI72" s="783">
        <f>SUM(AG72:AH72)</f>
        <v>0</v>
      </c>
      <c r="AJ72" s="1187"/>
      <c r="AK72" s="1187"/>
      <c r="AL72" s="783">
        <f>SUM(AJ72:AK72)</f>
        <v>0</v>
      </c>
      <c r="AM72" s="1187"/>
      <c r="AN72" s="1187"/>
      <c r="AO72" s="783">
        <f>SUM(AM72:AN72)</f>
        <v>0</v>
      </c>
      <c r="AP72" s="1187"/>
      <c r="AQ72" s="1187"/>
      <c r="AR72" s="783">
        <f>SUM(AP72:AQ72)</f>
        <v>0</v>
      </c>
      <c r="AS72" s="1187"/>
      <c r="AT72" s="1187"/>
      <c r="AU72" s="783">
        <f>SUM(AS72:AT72)</f>
        <v>0</v>
      </c>
      <c r="AV72" s="783">
        <v>0</v>
      </c>
      <c r="AW72" s="783">
        <v>0</v>
      </c>
      <c r="AX72" s="783">
        <f>SUM(AV72:AW72)</f>
        <v>0</v>
      </c>
      <c r="AY72" s="784">
        <f>AD72+AG72+AJ72+AM72+AP72+AS72+AV72</f>
        <v>0</v>
      </c>
      <c r="AZ72" s="784">
        <f>AE72+AH72+AK72+AN72+AQ72+AT72+AW72</f>
        <v>0</v>
      </c>
      <c r="BA72" s="785">
        <f>AY72+AZ72</f>
        <v>0</v>
      </c>
      <c r="BC72" s="782" t="s">
        <v>185</v>
      </c>
      <c r="BD72" s="783">
        <f>D72+AD72</f>
        <v>0</v>
      </c>
      <c r="BE72" s="783">
        <f>E72+AE72</f>
        <v>0</v>
      </c>
      <c r="BF72" s="783">
        <f t="shared" ref="BF72:BU80" si="150">F72+AF72</f>
        <v>0</v>
      </c>
      <c r="BG72" s="783">
        <f t="shared" si="150"/>
        <v>0</v>
      </c>
      <c r="BH72" s="783">
        <f t="shared" si="150"/>
        <v>0</v>
      </c>
      <c r="BI72" s="783">
        <f t="shared" si="150"/>
        <v>0</v>
      </c>
      <c r="BJ72" s="783">
        <f t="shared" si="150"/>
        <v>0</v>
      </c>
      <c r="BK72" s="783">
        <f t="shared" si="150"/>
        <v>0</v>
      </c>
      <c r="BL72" s="783">
        <f t="shared" si="150"/>
        <v>0</v>
      </c>
      <c r="BM72" s="783">
        <f t="shared" si="150"/>
        <v>0</v>
      </c>
      <c r="BN72" s="783">
        <f t="shared" si="150"/>
        <v>0</v>
      </c>
      <c r="BO72" s="783">
        <f t="shared" si="150"/>
        <v>0</v>
      </c>
      <c r="BP72" s="783">
        <f t="shared" si="150"/>
        <v>0</v>
      </c>
      <c r="BQ72" s="783">
        <f t="shared" si="150"/>
        <v>0</v>
      </c>
      <c r="BR72" s="783">
        <f t="shared" si="150"/>
        <v>0</v>
      </c>
      <c r="BS72" s="783">
        <f t="shared" si="150"/>
        <v>0</v>
      </c>
      <c r="BT72" s="783">
        <f t="shared" si="150"/>
        <v>0</v>
      </c>
      <c r="BU72" s="783">
        <f t="shared" si="150"/>
        <v>0</v>
      </c>
      <c r="BV72" s="783">
        <f t="shared" ref="BV72:CA80" si="151">V72+AV72</f>
        <v>0</v>
      </c>
      <c r="BW72" s="783">
        <f t="shared" si="151"/>
        <v>0</v>
      </c>
      <c r="BX72" s="783">
        <f t="shared" si="151"/>
        <v>0</v>
      </c>
      <c r="BY72" s="783">
        <f t="shared" si="151"/>
        <v>0</v>
      </c>
      <c r="BZ72" s="783">
        <f t="shared" si="151"/>
        <v>0</v>
      </c>
      <c r="CA72" s="783">
        <f t="shared" si="151"/>
        <v>0</v>
      </c>
    </row>
    <row r="73" spans="3:79" s="777" customFormat="1" ht="15.75">
      <c r="C73" s="782" t="s">
        <v>262</v>
      </c>
      <c r="D73" s="1187">
        <v>19</v>
      </c>
      <c r="E73" s="1187">
        <v>16</v>
      </c>
      <c r="F73" s="783">
        <f t="shared" ref="F73:F79" si="152">SUM(D73:E73)</f>
        <v>35</v>
      </c>
      <c r="G73" s="1187">
        <v>0</v>
      </c>
      <c r="H73" s="1187">
        <v>0</v>
      </c>
      <c r="I73" s="783">
        <f t="shared" ref="I73:I79" si="153">SUM(G73:H73)</f>
        <v>0</v>
      </c>
      <c r="J73" s="1187">
        <v>0</v>
      </c>
      <c r="K73" s="1187">
        <v>0</v>
      </c>
      <c r="L73" s="783">
        <f t="shared" ref="L73:L79" si="154">SUM(J73:K73)</f>
        <v>0</v>
      </c>
      <c r="M73" s="1187">
        <v>0</v>
      </c>
      <c r="N73" s="1187">
        <v>0</v>
      </c>
      <c r="O73" s="783">
        <f t="shared" ref="O73:O79" si="155">SUM(M73:N73)</f>
        <v>0</v>
      </c>
      <c r="P73" s="1187">
        <v>0</v>
      </c>
      <c r="Q73" s="1187">
        <v>0</v>
      </c>
      <c r="R73" s="783">
        <f t="shared" ref="R73:R79" si="156">SUM(P73:Q73)</f>
        <v>0</v>
      </c>
      <c r="S73" s="1187"/>
      <c r="T73" s="1187"/>
      <c r="U73" s="783">
        <f t="shared" ref="U73:U79" si="157">SUM(S73:T73)</f>
        <v>0</v>
      </c>
      <c r="V73" s="783"/>
      <c r="W73" s="783"/>
      <c r="X73" s="783">
        <f t="shared" ref="X73:X79" si="158">V73+W73</f>
        <v>0</v>
      </c>
      <c r="Y73" s="784">
        <f t="shared" ref="Y73:Y79" si="159">D73+G73+J73+M73+P73+S73+V73</f>
        <v>19</v>
      </c>
      <c r="Z73" s="784">
        <f t="shared" ref="Z73:Z79" si="160">E73+H73+K73+N73+Q73+T73+W73</f>
        <v>16</v>
      </c>
      <c r="AA73" s="785">
        <f t="shared" ref="AA73:AA79" si="161">Y73+Z73</f>
        <v>35</v>
      </c>
      <c r="AB73" s="776"/>
      <c r="AC73" s="782" t="s">
        <v>262</v>
      </c>
      <c r="AD73" s="47">
        <v>36</v>
      </c>
      <c r="AE73" s="47">
        <v>20</v>
      </c>
      <c r="AF73" s="783">
        <f t="shared" ref="AF73:AF79" si="162">SUM(AD73:AE73)</f>
        <v>56</v>
      </c>
      <c r="AG73" s="47">
        <v>0</v>
      </c>
      <c r="AH73" s="47">
        <v>0</v>
      </c>
      <c r="AI73" s="783">
        <f t="shared" ref="AI73:AI79" si="163">SUM(AG73:AH73)</f>
        <v>0</v>
      </c>
      <c r="AJ73" s="1250"/>
      <c r="AK73" s="1250"/>
      <c r="AL73" s="783">
        <f t="shared" ref="AL73:AL79" si="164">SUM(AJ73:AK73)</f>
        <v>0</v>
      </c>
      <c r="AM73" s="1250"/>
      <c r="AN73" s="1250"/>
      <c r="AO73" s="783">
        <f t="shared" ref="AO73:AO79" si="165">SUM(AM73:AN73)</f>
        <v>0</v>
      </c>
      <c r="AP73" s="1250"/>
      <c r="AQ73" s="1250"/>
      <c r="AR73" s="783">
        <f t="shared" ref="AR73:AR79" si="166">SUM(AP73:AQ73)</f>
        <v>0</v>
      </c>
      <c r="AS73" s="1250"/>
      <c r="AT73" s="1250"/>
      <c r="AU73" s="783">
        <f t="shared" ref="AU73:AU79" si="167">SUM(AS73:AT73)</f>
        <v>0</v>
      </c>
      <c r="AV73" s="783">
        <v>0</v>
      </c>
      <c r="AW73" s="783">
        <v>0</v>
      </c>
      <c r="AX73" s="783">
        <f t="shared" ref="AX73:AX79" si="168">SUM(AV73:AW73)</f>
        <v>0</v>
      </c>
      <c r="AY73" s="784">
        <f t="shared" ref="AY73:AY79" si="169">AD73+AG73+AJ73+AM73+AP73+AS73+AV73</f>
        <v>36</v>
      </c>
      <c r="AZ73" s="784">
        <f t="shared" ref="AZ73:AZ79" si="170">AE73+AH73+AK73+AN73+AQ73+AT73+AW73</f>
        <v>20</v>
      </c>
      <c r="BA73" s="785">
        <f t="shared" ref="BA73:BA79" si="171">AY73+AZ73</f>
        <v>56</v>
      </c>
      <c r="BC73" s="782" t="s">
        <v>262</v>
      </c>
      <c r="BD73" s="783">
        <f t="shared" ref="BD73:BE80" si="172">D73+AD73</f>
        <v>55</v>
      </c>
      <c r="BE73" s="783">
        <f t="shared" si="172"/>
        <v>36</v>
      </c>
      <c r="BF73" s="783">
        <f t="shared" si="150"/>
        <v>91</v>
      </c>
      <c r="BG73" s="783">
        <f t="shared" si="150"/>
        <v>0</v>
      </c>
      <c r="BH73" s="783">
        <f t="shared" si="150"/>
        <v>0</v>
      </c>
      <c r="BI73" s="783">
        <f t="shared" si="150"/>
        <v>0</v>
      </c>
      <c r="BJ73" s="783">
        <f t="shared" si="150"/>
        <v>0</v>
      </c>
      <c r="BK73" s="783">
        <f t="shared" si="150"/>
        <v>0</v>
      </c>
      <c r="BL73" s="783">
        <f t="shared" si="150"/>
        <v>0</v>
      </c>
      <c r="BM73" s="783">
        <f t="shared" si="150"/>
        <v>0</v>
      </c>
      <c r="BN73" s="783">
        <f t="shared" si="150"/>
        <v>0</v>
      </c>
      <c r="BO73" s="783">
        <f t="shared" si="150"/>
        <v>0</v>
      </c>
      <c r="BP73" s="783">
        <f t="shared" si="150"/>
        <v>0</v>
      </c>
      <c r="BQ73" s="783">
        <f t="shared" si="150"/>
        <v>0</v>
      </c>
      <c r="BR73" s="783">
        <f t="shared" si="150"/>
        <v>0</v>
      </c>
      <c r="BS73" s="783">
        <f t="shared" si="150"/>
        <v>0</v>
      </c>
      <c r="BT73" s="783">
        <f t="shared" si="150"/>
        <v>0</v>
      </c>
      <c r="BU73" s="783">
        <f t="shared" si="150"/>
        <v>0</v>
      </c>
      <c r="BV73" s="783">
        <f t="shared" si="151"/>
        <v>0</v>
      </c>
      <c r="BW73" s="783">
        <f t="shared" si="151"/>
        <v>0</v>
      </c>
      <c r="BX73" s="783">
        <f t="shared" si="151"/>
        <v>0</v>
      </c>
      <c r="BY73" s="783">
        <f t="shared" si="151"/>
        <v>55</v>
      </c>
      <c r="BZ73" s="783">
        <f t="shared" si="151"/>
        <v>36</v>
      </c>
      <c r="CA73" s="783">
        <f t="shared" si="151"/>
        <v>91</v>
      </c>
    </row>
    <row r="74" spans="3:79" s="777" customFormat="1" ht="15.75">
      <c r="C74" s="782" t="s">
        <v>263</v>
      </c>
      <c r="D74" s="1187">
        <v>242</v>
      </c>
      <c r="E74" s="1187">
        <v>241</v>
      </c>
      <c r="F74" s="783">
        <f t="shared" si="152"/>
        <v>483</v>
      </c>
      <c r="G74" s="1187">
        <v>180</v>
      </c>
      <c r="H74" s="1187">
        <v>188</v>
      </c>
      <c r="I74" s="783">
        <f t="shared" si="153"/>
        <v>368</v>
      </c>
      <c r="J74" s="1187">
        <v>0</v>
      </c>
      <c r="K74" s="1187">
        <v>0</v>
      </c>
      <c r="L74" s="783">
        <f t="shared" si="154"/>
        <v>0</v>
      </c>
      <c r="M74" s="1187">
        <v>0</v>
      </c>
      <c r="N74" s="1187">
        <v>0</v>
      </c>
      <c r="O74" s="783">
        <f t="shared" si="155"/>
        <v>0</v>
      </c>
      <c r="P74" s="1187">
        <v>0</v>
      </c>
      <c r="Q74" s="1187">
        <v>0</v>
      </c>
      <c r="R74" s="783">
        <f t="shared" si="156"/>
        <v>0</v>
      </c>
      <c r="S74" s="1187"/>
      <c r="T74" s="1187"/>
      <c r="U74" s="783">
        <f t="shared" si="157"/>
        <v>0</v>
      </c>
      <c r="V74" s="783"/>
      <c r="W74" s="783"/>
      <c r="X74" s="783">
        <f t="shared" si="158"/>
        <v>0</v>
      </c>
      <c r="Y74" s="784">
        <f t="shared" si="159"/>
        <v>422</v>
      </c>
      <c r="Z74" s="784">
        <f t="shared" si="160"/>
        <v>429</v>
      </c>
      <c r="AA74" s="785">
        <f t="shared" si="161"/>
        <v>851</v>
      </c>
      <c r="AB74" s="776"/>
      <c r="AC74" s="782" t="s">
        <v>263</v>
      </c>
      <c r="AD74" s="47">
        <v>1742</v>
      </c>
      <c r="AE74" s="47">
        <v>1632</v>
      </c>
      <c r="AF74" s="783">
        <f t="shared" si="162"/>
        <v>3374</v>
      </c>
      <c r="AG74" s="47">
        <v>1393</v>
      </c>
      <c r="AH74" s="47">
        <v>1261</v>
      </c>
      <c r="AI74" s="783">
        <f t="shared" si="163"/>
        <v>2654</v>
      </c>
      <c r="AJ74" s="47"/>
      <c r="AK74" s="47"/>
      <c r="AL74" s="783">
        <f t="shared" si="164"/>
        <v>0</v>
      </c>
      <c r="AM74" s="47"/>
      <c r="AN74" s="47"/>
      <c r="AO74" s="783">
        <f t="shared" si="165"/>
        <v>0</v>
      </c>
      <c r="AP74" s="47"/>
      <c r="AQ74" s="47"/>
      <c r="AR74" s="783">
        <f t="shared" si="166"/>
        <v>0</v>
      </c>
      <c r="AS74" s="47"/>
      <c r="AT74" s="557"/>
      <c r="AU74" s="783">
        <f t="shared" si="167"/>
        <v>0</v>
      </c>
      <c r="AV74" s="783">
        <v>0</v>
      </c>
      <c r="AW74" s="783">
        <v>0</v>
      </c>
      <c r="AX74" s="783">
        <f t="shared" si="168"/>
        <v>0</v>
      </c>
      <c r="AY74" s="784">
        <f t="shared" si="169"/>
        <v>3135</v>
      </c>
      <c r="AZ74" s="784">
        <f t="shared" si="170"/>
        <v>2893</v>
      </c>
      <c r="BA74" s="785">
        <f t="shared" si="171"/>
        <v>6028</v>
      </c>
      <c r="BC74" s="782" t="s">
        <v>263</v>
      </c>
      <c r="BD74" s="783">
        <f t="shared" si="172"/>
        <v>1984</v>
      </c>
      <c r="BE74" s="783">
        <f t="shared" si="172"/>
        <v>1873</v>
      </c>
      <c r="BF74" s="783">
        <f t="shared" si="150"/>
        <v>3857</v>
      </c>
      <c r="BG74" s="783">
        <f t="shared" si="150"/>
        <v>1573</v>
      </c>
      <c r="BH74" s="783">
        <f t="shared" si="150"/>
        <v>1449</v>
      </c>
      <c r="BI74" s="783">
        <f t="shared" si="150"/>
        <v>3022</v>
      </c>
      <c r="BJ74" s="783">
        <f t="shared" si="150"/>
        <v>0</v>
      </c>
      <c r="BK74" s="783">
        <f t="shared" si="150"/>
        <v>0</v>
      </c>
      <c r="BL74" s="783">
        <f t="shared" si="150"/>
        <v>0</v>
      </c>
      <c r="BM74" s="783">
        <f t="shared" si="150"/>
        <v>0</v>
      </c>
      <c r="BN74" s="783">
        <f t="shared" si="150"/>
        <v>0</v>
      </c>
      <c r="BO74" s="783">
        <f t="shared" si="150"/>
        <v>0</v>
      </c>
      <c r="BP74" s="783">
        <f t="shared" si="150"/>
        <v>0</v>
      </c>
      <c r="BQ74" s="783">
        <f t="shared" si="150"/>
        <v>0</v>
      </c>
      <c r="BR74" s="783">
        <f t="shared" si="150"/>
        <v>0</v>
      </c>
      <c r="BS74" s="783">
        <f t="shared" si="150"/>
        <v>0</v>
      </c>
      <c r="BT74" s="783">
        <f t="shared" si="150"/>
        <v>0</v>
      </c>
      <c r="BU74" s="783">
        <f t="shared" si="150"/>
        <v>0</v>
      </c>
      <c r="BV74" s="783">
        <f t="shared" si="151"/>
        <v>0</v>
      </c>
      <c r="BW74" s="783">
        <f t="shared" si="151"/>
        <v>0</v>
      </c>
      <c r="BX74" s="783">
        <f t="shared" si="151"/>
        <v>0</v>
      </c>
      <c r="BY74" s="783">
        <f t="shared" si="151"/>
        <v>3557</v>
      </c>
      <c r="BZ74" s="783">
        <f t="shared" si="151"/>
        <v>3322</v>
      </c>
      <c r="CA74" s="783">
        <f t="shared" si="151"/>
        <v>6879</v>
      </c>
    </row>
    <row r="75" spans="3:79" s="777" customFormat="1" ht="15.75">
      <c r="C75" s="782" t="s">
        <v>264</v>
      </c>
      <c r="D75" s="1187">
        <v>65</v>
      </c>
      <c r="E75" s="1187">
        <v>79</v>
      </c>
      <c r="F75" s="783">
        <f t="shared" si="152"/>
        <v>144</v>
      </c>
      <c r="G75" s="1187">
        <v>238</v>
      </c>
      <c r="H75" s="1187">
        <v>216</v>
      </c>
      <c r="I75" s="783">
        <f t="shared" si="153"/>
        <v>454</v>
      </c>
      <c r="J75" s="1187">
        <v>60</v>
      </c>
      <c r="K75" s="1187">
        <v>49</v>
      </c>
      <c r="L75" s="783">
        <f t="shared" si="154"/>
        <v>109</v>
      </c>
      <c r="M75" s="1187">
        <v>0</v>
      </c>
      <c r="N75" s="1187">
        <v>0</v>
      </c>
      <c r="O75" s="783">
        <f t="shared" si="155"/>
        <v>0</v>
      </c>
      <c r="P75" s="1187">
        <v>0</v>
      </c>
      <c r="Q75" s="1187">
        <v>0</v>
      </c>
      <c r="R75" s="783">
        <f t="shared" si="156"/>
        <v>0</v>
      </c>
      <c r="S75" s="1187"/>
      <c r="T75" s="1187"/>
      <c r="U75" s="783">
        <f t="shared" si="157"/>
        <v>0</v>
      </c>
      <c r="V75" s="783"/>
      <c r="W75" s="783"/>
      <c r="X75" s="783">
        <f t="shared" si="158"/>
        <v>0</v>
      </c>
      <c r="Y75" s="784">
        <f t="shared" si="159"/>
        <v>363</v>
      </c>
      <c r="Z75" s="784">
        <f t="shared" si="160"/>
        <v>344</v>
      </c>
      <c r="AA75" s="785">
        <f t="shared" si="161"/>
        <v>707</v>
      </c>
      <c r="AB75" s="776"/>
      <c r="AC75" s="782" t="s">
        <v>264</v>
      </c>
      <c r="AD75" s="1111">
        <v>521</v>
      </c>
      <c r="AE75" s="1111">
        <v>530</v>
      </c>
      <c r="AF75" s="783">
        <f t="shared" si="162"/>
        <v>1051</v>
      </c>
      <c r="AG75" s="1111">
        <v>680</v>
      </c>
      <c r="AH75" s="1111">
        <v>672</v>
      </c>
      <c r="AI75" s="783">
        <f t="shared" si="163"/>
        <v>1352</v>
      </c>
      <c r="AJ75" s="1111">
        <v>185</v>
      </c>
      <c r="AK75" s="1111">
        <v>250</v>
      </c>
      <c r="AL75" s="783">
        <f t="shared" si="164"/>
        <v>435</v>
      </c>
      <c r="AM75" s="1111">
        <v>44</v>
      </c>
      <c r="AN75" s="1111">
        <v>33</v>
      </c>
      <c r="AO75" s="783">
        <f t="shared" si="165"/>
        <v>77</v>
      </c>
      <c r="AP75" s="1111"/>
      <c r="AQ75" s="1111"/>
      <c r="AR75" s="783">
        <f t="shared" si="166"/>
        <v>0</v>
      </c>
      <c r="AS75" s="1111"/>
      <c r="AT75" s="1111"/>
      <c r="AU75" s="783">
        <f t="shared" si="167"/>
        <v>0</v>
      </c>
      <c r="AV75" s="783">
        <v>0</v>
      </c>
      <c r="AW75" s="783">
        <v>0</v>
      </c>
      <c r="AX75" s="783">
        <f t="shared" si="168"/>
        <v>0</v>
      </c>
      <c r="AY75" s="784">
        <f t="shared" si="169"/>
        <v>1430</v>
      </c>
      <c r="AZ75" s="784">
        <f t="shared" si="170"/>
        <v>1485</v>
      </c>
      <c r="BA75" s="785">
        <f t="shared" si="171"/>
        <v>2915</v>
      </c>
      <c r="BC75" s="782" t="s">
        <v>264</v>
      </c>
      <c r="BD75" s="783">
        <f t="shared" si="172"/>
        <v>586</v>
      </c>
      <c r="BE75" s="783">
        <f t="shared" si="172"/>
        <v>609</v>
      </c>
      <c r="BF75" s="783">
        <f t="shared" si="150"/>
        <v>1195</v>
      </c>
      <c r="BG75" s="783">
        <f t="shared" si="150"/>
        <v>918</v>
      </c>
      <c r="BH75" s="783">
        <f t="shared" si="150"/>
        <v>888</v>
      </c>
      <c r="BI75" s="783">
        <f t="shared" si="150"/>
        <v>1806</v>
      </c>
      <c r="BJ75" s="783">
        <f t="shared" si="150"/>
        <v>245</v>
      </c>
      <c r="BK75" s="783">
        <f t="shared" si="150"/>
        <v>299</v>
      </c>
      <c r="BL75" s="783">
        <f t="shared" si="150"/>
        <v>544</v>
      </c>
      <c r="BM75" s="783">
        <f t="shared" si="150"/>
        <v>44</v>
      </c>
      <c r="BN75" s="783">
        <f t="shared" si="150"/>
        <v>33</v>
      </c>
      <c r="BO75" s="783">
        <f t="shared" si="150"/>
        <v>77</v>
      </c>
      <c r="BP75" s="783">
        <f t="shared" si="150"/>
        <v>0</v>
      </c>
      <c r="BQ75" s="783">
        <f t="shared" si="150"/>
        <v>0</v>
      </c>
      <c r="BR75" s="783">
        <f t="shared" si="150"/>
        <v>0</v>
      </c>
      <c r="BS75" s="783">
        <f t="shared" si="150"/>
        <v>0</v>
      </c>
      <c r="BT75" s="783">
        <f t="shared" si="150"/>
        <v>0</v>
      </c>
      <c r="BU75" s="783">
        <f t="shared" si="150"/>
        <v>0</v>
      </c>
      <c r="BV75" s="783">
        <f t="shared" si="151"/>
        <v>0</v>
      </c>
      <c r="BW75" s="783">
        <f t="shared" si="151"/>
        <v>0</v>
      </c>
      <c r="BX75" s="783">
        <f t="shared" si="151"/>
        <v>0</v>
      </c>
      <c r="BY75" s="783">
        <f t="shared" si="151"/>
        <v>1793</v>
      </c>
      <c r="BZ75" s="783">
        <f t="shared" si="151"/>
        <v>1829</v>
      </c>
      <c r="CA75" s="783">
        <f t="shared" si="151"/>
        <v>3622</v>
      </c>
    </row>
    <row r="76" spans="3:79" s="777" customFormat="1" ht="15.75">
      <c r="C76" s="782" t="s">
        <v>265</v>
      </c>
      <c r="D76" s="1187">
        <v>58</v>
      </c>
      <c r="E76" s="1187">
        <v>51</v>
      </c>
      <c r="F76" s="783">
        <f t="shared" si="152"/>
        <v>109</v>
      </c>
      <c r="G76" s="1187">
        <v>111</v>
      </c>
      <c r="H76" s="1187">
        <v>90</v>
      </c>
      <c r="I76" s="783">
        <f t="shared" si="153"/>
        <v>201</v>
      </c>
      <c r="J76" s="1187">
        <v>42</v>
      </c>
      <c r="K76" s="1187">
        <v>28</v>
      </c>
      <c r="L76" s="783">
        <f t="shared" si="154"/>
        <v>70</v>
      </c>
      <c r="M76" s="1187">
        <v>23</v>
      </c>
      <c r="N76" s="1187">
        <v>13</v>
      </c>
      <c r="O76" s="783">
        <f t="shared" si="155"/>
        <v>36</v>
      </c>
      <c r="P76" s="1187">
        <v>0</v>
      </c>
      <c r="Q76" s="1187">
        <v>0</v>
      </c>
      <c r="R76" s="783">
        <f t="shared" si="156"/>
        <v>0</v>
      </c>
      <c r="S76" s="1187"/>
      <c r="T76" s="1187"/>
      <c r="U76" s="783">
        <f t="shared" si="157"/>
        <v>0</v>
      </c>
      <c r="V76" s="783"/>
      <c r="W76" s="783"/>
      <c r="X76" s="783">
        <f t="shared" si="158"/>
        <v>0</v>
      </c>
      <c r="Y76" s="784">
        <f t="shared" si="159"/>
        <v>234</v>
      </c>
      <c r="Z76" s="784">
        <f t="shared" si="160"/>
        <v>182</v>
      </c>
      <c r="AA76" s="785">
        <f t="shared" si="161"/>
        <v>416</v>
      </c>
      <c r="AB76" s="776"/>
      <c r="AC76" s="782" t="s">
        <v>265</v>
      </c>
      <c r="AD76" s="47">
        <v>393</v>
      </c>
      <c r="AE76" s="47">
        <v>317</v>
      </c>
      <c r="AF76" s="783">
        <f t="shared" si="162"/>
        <v>710</v>
      </c>
      <c r="AG76" s="47">
        <v>451</v>
      </c>
      <c r="AH76" s="47">
        <v>431</v>
      </c>
      <c r="AI76" s="783">
        <f t="shared" si="163"/>
        <v>882</v>
      </c>
      <c r="AJ76" s="47">
        <v>109</v>
      </c>
      <c r="AK76" s="47">
        <v>130</v>
      </c>
      <c r="AL76" s="783">
        <f t="shared" si="164"/>
        <v>239</v>
      </c>
      <c r="AM76" s="47">
        <v>178</v>
      </c>
      <c r="AN76" s="47">
        <v>156</v>
      </c>
      <c r="AO76" s="783">
        <f t="shared" si="165"/>
        <v>334</v>
      </c>
      <c r="AP76" s="47">
        <v>4</v>
      </c>
      <c r="AQ76" s="47">
        <v>5</v>
      </c>
      <c r="AR76" s="783">
        <f t="shared" si="166"/>
        <v>9</v>
      </c>
      <c r="AS76" s="47"/>
      <c r="AT76" s="557"/>
      <c r="AU76" s="783">
        <f t="shared" si="167"/>
        <v>0</v>
      </c>
      <c r="AV76" s="783">
        <v>0</v>
      </c>
      <c r="AW76" s="783">
        <v>0</v>
      </c>
      <c r="AX76" s="783">
        <f t="shared" si="168"/>
        <v>0</v>
      </c>
      <c r="AY76" s="784">
        <f t="shared" si="169"/>
        <v>1135</v>
      </c>
      <c r="AZ76" s="784">
        <f t="shared" si="170"/>
        <v>1039</v>
      </c>
      <c r="BA76" s="785">
        <f t="shared" si="171"/>
        <v>2174</v>
      </c>
      <c r="BC76" s="782" t="s">
        <v>265</v>
      </c>
      <c r="BD76" s="783">
        <f t="shared" si="172"/>
        <v>451</v>
      </c>
      <c r="BE76" s="783">
        <f t="shared" si="172"/>
        <v>368</v>
      </c>
      <c r="BF76" s="783">
        <f t="shared" si="150"/>
        <v>819</v>
      </c>
      <c r="BG76" s="783">
        <f t="shared" si="150"/>
        <v>562</v>
      </c>
      <c r="BH76" s="783">
        <f t="shared" si="150"/>
        <v>521</v>
      </c>
      <c r="BI76" s="783">
        <f t="shared" si="150"/>
        <v>1083</v>
      </c>
      <c r="BJ76" s="783">
        <f t="shared" si="150"/>
        <v>151</v>
      </c>
      <c r="BK76" s="783">
        <f t="shared" si="150"/>
        <v>158</v>
      </c>
      <c r="BL76" s="783">
        <f t="shared" si="150"/>
        <v>309</v>
      </c>
      <c r="BM76" s="783">
        <f t="shared" si="150"/>
        <v>201</v>
      </c>
      <c r="BN76" s="783">
        <f t="shared" si="150"/>
        <v>169</v>
      </c>
      <c r="BO76" s="783">
        <f t="shared" si="150"/>
        <v>370</v>
      </c>
      <c r="BP76" s="783">
        <f t="shared" si="150"/>
        <v>4</v>
      </c>
      <c r="BQ76" s="783">
        <f t="shared" si="150"/>
        <v>5</v>
      </c>
      <c r="BR76" s="783">
        <f t="shared" si="150"/>
        <v>9</v>
      </c>
      <c r="BS76" s="783">
        <f t="shared" si="150"/>
        <v>0</v>
      </c>
      <c r="BT76" s="783">
        <f t="shared" si="150"/>
        <v>0</v>
      </c>
      <c r="BU76" s="783">
        <f t="shared" si="150"/>
        <v>0</v>
      </c>
      <c r="BV76" s="783">
        <f t="shared" si="151"/>
        <v>0</v>
      </c>
      <c r="BW76" s="783">
        <f t="shared" si="151"/>
        <v>0</v>
      </c>
      <c r="BX76" s="783">
        <f t="shared" si="151"/>
        <v>0</v>
      </c>
      <c r="BY76" s="783">
        <f t="shared" si="151"/>
        <v>1369</v>
      </c>
      <c r="BZ76" s="783">
        <f t="shared" si="151"/>
        <v>1221</v>
      </c>
      <c r="CA76" s="783">
        <f t="shared" si="151"/>
        <v>2590</v>
      </c>
    </row>
    <row r="77" spans="3:79" s="777" customFormat="1" ht="15.75">
      <c r="C77" s="782" t="s">
        <v>266</v>
      </c>
      <c r="D77" s="1187">
        <v>10</v>
      </c>
      <c r="E77" s="1187">
        <v>9</v>
      </c>
      <c r="F77" s="783">
        <f t="shared" si="152"/>
        <v>19</v>
      </c>
      <c r="G77" s="1187">
        <v>15</v>
      </c>
      <c r="H77" s="1187">
        <v>13</v>
      </c>
      <c r="I77" s="783">
        <f t="shared" si="153"/>
        <v>28</v>
      </c>
      <c r="J77" s="1187">
        <v>6</v>
      </c>
      <c r="K77" s="1187">
        <v>8</v>
      </c>
      <c r="L77" s="783">
        <f t="shared" si="154"/>
        <v>14</v>
      </c>
      <c r="M77" s="1187">
        <v>12</v>
      </c>
      <c r="N77" s="1187">
        <v>12</v>
      </c>
      <c r="O77" s="783">
        <f t="shared" si="155"/>
        <v>24</v>
      </c>
      <c r="P77" s="1187">
        <v>1</v>
      </c>
      <c r="Q77" s="1187">
        <v>2</v>
      </c>
      <c r="R77" s="783">
        <f t="shared" si="156"/>
        <v>3</v>
      </c>
      <c r="S77" s="1187"/>
      <c r="T77" s="1187"/>
      <c r="U77" s="783">
        <f t="shared" si="157"/>
        <v>0</v>
      </c>
      <c r="V77" s="783"/>
      <c r="W77" s="783"/>
      <c r="X77" s="783">
        <f t="shared" si="158"/>
        <v>0</v>
      </c>
      <c r="Y77" s="784">
        <f t="shared" si="159"/>
        <v>44</v>
      </c>
      <c r="Z77" s="784">
        <f t="shared" si="160"/>
        <v>44</v>
      </c>
      <c r="AA77" s="785">
        <f t="shared" si="161"/>
        <v>88</v>
      </c>
      <c r="AB77" s="776"/>
      <c r="AC77" s="782" t="s">
        <v>266</v>
      </c>
      <c r="AD77" s="47">
        <v>297</v>
      </c>
      <c r="AE77" s="47">
        <v>256</v>
      </c>
      <c r="AF77" s="783">
        <f t="shared" si="162"/>
        <v>553</v>
      </c>
      <c r="AG77" s="47">
        <v>256</v>
      </c>
      <c r="AH77" s="47">
        <v>184</v>
      </c>
      <c r="AI77" s="783">
        <f t="shared" si="163"/>
        <v>440</v>
      </c>
      <c r="AJ77" s="47">
        <v>90</v>
      </c>
      <c r="AK77" s="47">
        <v>94</v>
      </c>
      <c r="AL77" s="783">
        <f t="shared" si="164"/>
        <v>184</v>
      </c>
      <c r="AM77" s="47">
        <v>76</v>
      </c>
      <c r="AN77" s="47">
        <v>72</v>
      </c>
      <c r="AO77" s="783">
        <f t="shared" si="165"/>
        <v>148</v>
      </c>
      <c r="AP77" s="47">
        <v>158</v>
      </c>
      <c r="AQ77" s="47">
        <v>142</v>
      </c>
      <c r="AR77" s="783">
        <f t="shared" si="166"/>
        <v>300</v>
      </c>
      <c r="AS77" s="47"/>
      <c r="AT77" s="557"/>
      <c r="AU77" s="783">
        <f t="shared" si="167"/>
        <v>0</v>
      </c>
      <c r="AV77" s="783">
        <v>0</v>
      </c>
      <c r="AW77" s="783">
        <v>0</v>
      </c>
      <c r="AX77" s="783">
        <f t="shared" si="168"/>
        <v>0</v>
      </c>
      <c r="AY77" s="784">
        <f t="shared" si="169"/>
        <v>877</v>
      </c>
      <c r="AZ77" s="784">
        <f t="shared" si="170"/>
        <v>748</v>
      </c>
      <c r="BA77" s="785">
        <f t="shared" si="171"/>
        <v>1625</v>
      </c>
      <c r="BC77" s="782" t="s">
        <v>266</v>
      </c>
      <c r="BD77" s="783">
        <f t="shared" si="172"/>
        <v>307</v>
      </c>
      <c r="BE77" s="783">
        <f t="shared" si="172"/>
        <v>265</v>
      </c>
      <c r="BF77" s="783">
        <f t="shared" si="150"/>
        <v>572</v>
      </c>
      <c r="BG77" s="783">
        <f t="shared" si="150"/>
        <v>271</v>
      </c>
      <c r="BH77" s="783">
        <f t="shared" si="150"/>
        <v>197</v>
      </c>
      <c r="BI77" s="783">
        <f t="shared" si="150"/>
        <v>468</v>
      </c>
      <c r="BJ77" s="783">
        <f t="shared" si="150"/>
        <v>96</v>
      </c>
      <c r="BK77" s="783">
        <f t="shared" si="150"/>
        <v>102</v>
      </c>
      <c r="BL77" s="783">
        <f t="shared" si="150"/>
        <v>198</v>
      </c>
      <c r="BM77" s="783">
        <f t="shared" si="150"/>
        <v>88</v>
      </c>
      <c r="BN77" s="783">
        <f t="shared" si="150"/>
        <v>84</v>
      </c>
      <c r="BO77" s="783">
        <f t="shared" si="150"/>
        <v>172</v>
      </c>
      <c r="BP77" s="783">
        <f t="shared" si="150"/>
        <v>159</v>
      </c>
      <c r="BQ77" s="783">
        <f t="shared" si="150"/>
        <v>144</v>
      </c>
      <c r="BR77" s="783">
        <f t="shared" si="150"/>
        <v>303</v>
      </c>
      <c r="BS77" s="783">
        <f t="shared" si="150"/>
        <v>0</v>
      </c>
      <c r="BT77" s="783">
        <f t="shared" si="150"/>
        <v>0</v>
      </c>
      <c r="BU77" s="783">
        <f t="shared" si="150"/>
        <v>0</v>
      </c>
      <c r="BV77" s="783">
        <f t="shared" si="151"/>
        <v>0</v>
      </c>
      <c r="BW77" s="783">
        <f t="shared" si="151"/>
        <v>0</v>
      </c>
      <c r="BX77" s="783">
        <f t="shared" si="151"/>
        <v>0</v>
      </c>
      <c r="BY77" s="783">
        <f t="shared" si="151"/>
        <v>921</v>
      </c>
      <c r="BZ77" s="783">
        <f t="shared" si="151"/>
        <v>792</v>
      </c>
      <c r="CA77" s="783">
        <f t="shared" si="151"/>
        <v>1713</v>
      </c>
    </row>
    <row r="78" spans="3:79" s="777" customFormat="1" ht="15.75">
      <c r="C78" s="782" t="s">
        <v>267</v>
      </c>
      <c r="D78" s="1187">
        <v>0</v>
      </c>
      <c r="E78" s="1187">
        <v>0</v>
      </c>
      <c r="F78" s="783">
        <f t="shared" si="152"/>
        <v>0</v>
      </c>
      <c r="G78" s="1187">
        <v>2</v>
      </c>
      <c r="H78" s="1187">
        <v>5</v>
      </c>
      <c r="I78" s="783">
        <f t="shared" si="153"/>
        <v>7</v>
      </c>
      <c r="J78" s="1187">
        <v>3</v>
      </c>
      <c r="K78" s="1187">
        <v>6</v>
      </c>
      <c r="L78" s="783">
        <f t="shared" si="154"/>
        <v>9</v>
      </c>
      <c r="M78" s="1187">
        <v>4</v>
      </c>
      <c r="N78" s="1187">
        <v>7</v>
      </c>
      <c r="O78" s="783">
        <f t="shared" si="155"/>
        <v>11</v>
      </c>
      <c r="P78" s="1187">
        <v>0</v>
      </c>
      <c r="Q78" s="1187">
        <v>1</v>
      </c>
      <c r="R78" s="783">
        <f t="shared" si="156"/>
        <v>1</v>
      </c>
      <c r="S78" s="1187"/>
      <c r="T78" s="1187"/>
      <c r="U78" s="783">
        <f t="shared" si="157"/>
        <v>0</v>
      </c>
      <c r="V78" s="783"/>
      <c r="W78" s="783"/>
      <c r="X78" s="783">
        <f t="shared" si="158"/>
        <v>0</v>
      </c>
      <c r="Y78" s="784">
        <f t="shared" si="159"/>
        <v>9</v>
      </c>
      <c r="Z78" s="784">
        <f t="shared" si="160"/>
        <v>19</v>
      </c>
      <c r="AA78" s="785">
        <f t="shared" si="161"/>
        <v>28</v>
      </c>
      <c r="AB78" s="776"/>
      <c r="AC78" s="782" t="s">
        <v>267</v>
      </c>
      <c r="AD78" s="47">
        <v>125</v>
      </c>
      <c r="AE78" s="47">
        <v>100</v>
      </c>
      <c r="AF78" s="783">
        <f t="shared" si="162"/>
        <v>225</v>
      </c>
      <c r="AG78" s="47">
        <v>112</v>
      </c>
      <c r="AH78" s="47">
        <v>92</v>
      </c>
      <c r="AI78" s="783">
        <f t="shared" si="163"/>
        <v>204</v>
      </c>
      <c r="AJ78" s="47">
        <v>53</v>
      </c>
      <c r="AK78" s="47">
        <v>38</v>
      </c>
      <c r="AL78" s="783">
        <f t="shared" si="164"/>
        <v>91</v>
      </c>
      <c r="AM78" s="47">
        <v>32</v>
      </c>
      <c r="AN78" s="47">
        <v>39</v>
      </c>
      <c r="AO78" s="783">
        <f t="shared" si="165"/>
        <v>71</v>
      </c>
      <c r="AP78" s="47"/>
      <c r="AQ78" s="47"/>
      <c r="AR78" s="783">
        <f t="shared" si="166"/>
        <v>0</v>
      </c>
      <c r="AS78" s="47"/>
      <c r="AT78" s="557"/>
      <c r="AU78" s="783">
        <f t="shared" si="167"/>
        <v>0</v>
      </c>
      <c r="AV78" s="783">
        <v>0</v>
      </c>
      <c r="AW78" s="783">
        <v>0</v>
      </c>
      <c r="AX78" s="783">
        <f t="shared" si="168"/>
        <v>0</v>
      </c>
      <c r="AY78" s="784">
        <f t="shared" si="169"/>
        <v>322</v>
      </c>
      <c r="AZ78" s="784">
        <f t="shared" si="170"/>
        <v>269</v>
      </c>
      <c r="BA78" s="785">
        <f t="shared" si="171"/>
        <v>591</v>
      </c>
      <c r="BC78" s="782" t="s">
        <v>267</v>
      </c>
      <c r="BD78" s="783">
        <f t="shared" si="172"/>
        <v>125</v>
      </c>
      <c r="BE78" s="783">
        <f t="shared" si="172"/>
        <v>100</v>
      </c>
      <c r="BF78" s="783">
        <f t="shared" si="150"/>
        <v>225</v>
      </c>
      <c r="BG78" s="783">
        <f t="shared" si="150"/>
        <v>114</v>
      </c>
      <c r="BH78" s="783">
        <f t="shared" si="150"/>
        <v>97</v>
      </c>
      <c r="BI78" s="783">
        <f t="shared" si="150"/>
        <v>211</v>
      </c>
      <c r="BJ78" s="783">
        <f t="shared" si="150"/>
        <v>56</v>
      </c>
      <c r="BK78" s="783">
        <f t="shared" si="150"/>
        <v>44</v>
      </c>
      <c r="BL78" s="783">
        <f t="shared" si="150"/>
        <v>100</v>
      </c>
      <c r="BM78" s="783">
        <f t="shared" si="150"/>
        <v>36</v>
      </c>
      <c r="BN78" s="783">
        <f t="shared" si="150"/>
        <v>46</v>
      </c>
      <c r="BO78" s="783">
        <f t="shared" si="150"/>
        <v>82</v>
      </c>
      <c r="BP78" s="783">
        <f t="shared" si="150"/>
        <v>0</v>
      </c>
      <c r="BQ78" s="783">
        <f t="shared" si="150"/>
        <v>1</v>
      </c>
      <c r="BR78" s="783">
        <f t="shared" si="150"/>
        <v>1</v>
      </c>
      <c r="BS78" s="783">
        <f t="shared" si="150"/>
        <v>0</v>
      </c>
      <c r="BT78" s="783">
        <f t="shared" si="150"/>
        <v>0</v>
      </c>
      <c r="BU78" s="783">
        <f t="shared" si="150"/>
        <v>0</v>
      </c>
      <c r="BV78" s="783">
        <f t="shared" si="151"/>
        <v>0</v>
      </c>
      <c r="BW78" s="783">
        <f t="shared" si="151"/>
        <v>0</v>
      </c>
      <c r="BX78" s="783">
        <f t="shared" si="151"/>
        <v>0</v>
      </c>
      <c r="BY78" s="783">
        <f t="shared" si="151"/>
        <v>331</v>
      </c>
      <c r="BZ78" s="783">
        <f t="shared" si="151"/>
        <v>288</v>
      </c>
      <c r="CA78" s="783">
        <f t="shared" si="151"/>
        <v>619</v>
      </c>
    </row>
    <row r="79" spans="3:79" s="777" customFormat="1" ht="15.75">
      <c r="C79" s="782" t="s">
        <v>186</v>
      </c>
      <c r="D79" s="783"/>
      <c r="E79" s="783"/>
      <c r="F79" s="783">
        <f t="shared" si="152"/>
        <v>0</v>
      </c>
      <c r="G79" s="783"/>
      <c r="H79" s="783"/>
      <c r="I79" s="783">
        <f t="shared" si="153"/>
        <v>0</v>
      </c>
      <c r="J79" s="783"/>
      <c r="K79" s="783"/>
      <c r="L79" s="783">
        <f t="shared" si="154"/>
        <v>0</v>
      </c>
      <c r="M79" s="783"/>
      <c r="N79" s="783"/>
      <c r="O79" s="783">
        <f t="shared" si="155"/>
        <v>0</v>
      </c>
      <c r="P79" s="783"/>
      <c r="Q79" s="783"/>
      <c r="R79" s="783">
        <f t="shared" si="156"/>
        <v>0</v>
      </c>
      <c r="S79" s="783"/>
      <c r="T79" s="783"/>
      <c r="U79" s="783">
        <f t="shared" si="157"/>
        <v>0</v>
      </c>
      <c r="V79" s="783"/>
      <c r="W79" s="783"/>
      <c r="X79" s="783">
        <f t="shared" si="158"/>
        <v>0</v>
      </c>
      <c r="Y79" s="784">
        <f t="shared" si="159"/>
        <v>0</v>
      </c>
      <c r="Z79" s="784">
        <f t="shared" si="160"/>
        <v>0</v>
      </c>
      <c r="AA79" s="785">
        <f t="shared" si="161"/>
        <v>0</v>
      </c>
      <c r="AB79" s="776"/>
      <c r="AC79" s="782" t="s">
        <v>186</v>
      </c>
      <c r="AD79" s="47">
        <v>0</v>
      </c>
      <c r="AE79" s="47">
        <v>0</v>
      </c>
      <c r="AF79" s="783">
        <f t="shared" si="162"/>
        <v>0</v>
      </c>
      <c r="AG79" s="47">
        <v>0</v>
      </c>
      <c r="AH79" s="47">
        <v>0</v>
      </c>
      <c r="AI79" s="783">
        <f t="shared" si="163"/>
        <v>0</v>
      </c>
      <c r="AJ79" s="47">
        <v>62</v>
      </c>
      <c r="AK79" s="47">
        <v>2</v>
      </c>
      <c r="AL79" s="783">
        <f t="shared" si="164"/>
        <v>64</v>
      </c>
      <c r="AM79" s="47">
        <v>55</v>
      </c>
      <c r="AN79" s="47">
        <v>2</v>
      </c>
      <c r="AO79" s="783">
        <f t="shared" si="165"/>
        <v>57</v>
      </c>
      <c r="AP79" s="47"/>
      <c r="AQ79" s="47"/>
      <c r="AR79" s="783">
        <f t="shared" si="166"/>
        <v>0</v>
      </c>
      <c r="AS79" s="47"/>
      <c r="AT79" s="557"/>
      <c r="AU79" s="783">
        <f t="shared" si="167"/>
        <v>0</v>
      </c>
      <c r="AV79" s="783">
        <v>0</v>
      </c>
      <c r="AW79" s="783">
        <v>0</v>
      </c>
      <c r="AX79" s="783">
        <f t="shared" si="168"/>
        <v>0</v>
      </c>
      <c r="AY79" s="784">
        <f t="shared" si="169"/>
        <v>117</v>
      </c>
      <c r="AZ79" s="784">
        <f t="shared" si="170"/>
        <v>4</v>
      </c>
      <c r="BA79" s="785">
        <f t="shared" si="171"/>
        <v>121</v>
      </c>
      <c r="BC79" s="782" t="s">
        <v>186</v>
      </c>
      <c r="BD79" s="783">
        <f t="shared" si="172"/>
        <v>0</v>
      </c>
      <c r="BE79" s="783">
        <f t="shared" si="172"/>
        <v>0</v>
      </c>
      <c r="BF79" s="783">
        <f t="shared" si="150"/>
        <v>0</v>
      </c>
      <c r="BG79" s="783">
        <f t="shared" si="150"/>
        <v>0</v>
      </c>
      <c r="BH79" s="783">
        <f t="shared" si="150"/>
        <v>0</v>
      </c>
      <c r="BI79" s="783">
        <f t="shared" si="150"/>
        <v>0</v>
      </c>
      <c r="BJ79" s="783">
        <f t="shared" si="150"/>
        <v>62</v>
      </c>
      <c r="BK79" s="783">
        <f t="shared" si="150"/>
        <v>2</v>
      </c>
      <c r="BL79" s="783">
        <f t="shared" si="150"/>
        <v>64</v>
      </c>
      <c r="BM79" s="783">
        <f t="shared" si="150"/>
        <v>55</v>
      </c>
      <c r="BN79" s="783">
        <f t="shared" si="150"/>
        <v>2</v>
      </c>
      <c r="BO79" s="783">
        <f t="shared" si="150"/>
        <v>57</v>
      </c>
      <c r="BP79" s="783">
        <f t="shared" si="150"/>
        <v>0</v>
      </c>
      <c r="BQ79" s="783">
        <f t="shared" si="150"/>
        <v>0</v>
      </c>
      <c r="BR79" s="783">
        <f t="shared" si="150"/>
        <v>0</v>
      </c>
      <c r="BS79" s="783">
        <f t="shared" si="150"/>
        <v>0</v>
      </c>
      <c r="BT79" s="783">
        <f t="shared" si="150"/>
        <v>0</v>
      </c>
      <c r="BU79" s="783">
        <f t="shared" si="150"/>
        <v>0</v>
      </c>
      <c r="BV79" s="783">
        <f t="shared" si="151"/>
        <v>0</v>
      </c>
      <c r="BW79" s="783">
        <f t="shared" si="151"/>
        <v>0</v>
      </c>
      <c r="BX79" s="783">
        <f t="shared" si="151"/>
        <v>0</v>
      </c>
      <c r="BY79" s="783">
        <f t="shared" si="151"/>
        <v>117</v>
      </c>
      <c r="BZ79" s="783">
        <f t="shared" si="151"/>
        <v>4</v>
      </c>
      <c r="CA79" s="783">
        <f t="shared" si="151"/>
        <v>121</v>
      </c>
    </row>
    <row r="80" spans="3:79" s="777" customFormat="1" ht="15.75">
      <c r="C80" s="782" t="s">
        <v>6</v>
      </c>
      <c r="D80" s="783">
        <f>SUM(D72:D79)</f>
        <v>394</v>
      </c>
      <c r="E80" s="783">
        <f t="shared" ref="E80:AA80" si="173">SUM(E72:E79)</f>
        <v>396</v>
      </c>
      <c r="F80" s="783">
        <f t="shared" si="173"/>
        <v>790</v>
      </c>
      <c r="G80" s="783">
        <f t="shared" si="173"/>
        <v>546</v>
      </c>
      <c r="H80" s="783">
        <f t="shared" si="173"/>
        <v>512</v>
      </c>
      <c r="I80" s="783">
        <f t="shared" si="173"/>
        <v>1058</v>
      </c>
      <c r="J80" s="783">
        <f t="shared" si="173"/>
        <v>111</v>
      </c>
      <c r="K80" s="783">
        <f t="shared" si="173"/>
        <v>91</v>
      </c>
      <c r="L80" s="783">
        <f t="shared" si="173"/>
        <v>202</v>
      </c>
      <c r="M80" s="783">
        <f t="shared" si="173"/>
        <v>39</v>
      </c>
      <c r="N80" s="783">
        <f t="shared" si="173"/>
        <v>32</v>
      </c>
      <c r="O80" s="783">
        <f t="shared" si="173"/>
        <v>71</v>
      </c>
      <c r="P80" s="783">
        <f t="shared" si="173"/>
        <v>1</v>
      </c>
      <c r="Q80" s="783">
        <f t="shared" si="173"/>
        <v>3</v>
      </c>
      <c r="R80" s="783">
        <f t="shared" si="173"/>
        <v>4</v>
      </c>
      <c r="S80" s="783">
        <f t="shared" si="173"/>
        <v>0</v>
      </c>
      <c r="T80" s="783">
        <f t="shared" si="173"/>
        <v>0</v>
      </c>
      <c r="U80" s="783">
        <f t="shared" si="173"/>
        <v>0</v>
      </c>
      <c r="V80" s="783">
        <f t="shared" si="173"/>
        <v>0</v>
      </c>
      <c r="W80" s="783">
        <f t="shared" si="173"/>
        <v>0</v>
      </c>
      <c r="X80" s="783">
        <f t="shared" si="173"/>
        <v>0</v>
      </c>
      <c r="Y80" s="783">
        <f t="shared" si="173"/>
        <v>1091</v>
      </c>
      <c r="Z80" s="783">
        <f t="shared" si="173"/>
        <v>1034</v>
      </c>
      <c r="AA80" s="783">
        <f t="shared" si="173"/>
        <v>2125</v>
      </c>
      <c r="AB80" s="776"/>
      <c r="AC80" s="782" t="s">
        <v>6</v>
      </c>
      <c r="AD80" s="783">
        <f>SUM(AD72:AD79)</f>
        <v>3114</v>
      </c>
      <c r="AE80" s="783">
        <f t="shared" ref="AE80" si="174">SUM(AE72:AE79)</f>
        <v>2855</v>
      </c>
      <c r="AF80" s="783">
        <f>SUM(AF72:AF79)</f>
        <v>5969</v>
      </c>
      <c r="AG80" s="783">
        <f t="shared" ref="AG80:AW80" si="175">SUM(AG72:AG79)</f>
        <v>2892</v>
      </c>
      <c r="AH80" s="783">
        <f t="shared" si="175"/>
        <v>2640</v>
      </c>
      <c r="AI80" s="783">
        <f t="shared" si="175"/>
        <v>5532</v>
      </c>
      <c r="AJ80" s="783">
        <f t="shared" si="175"/>
        <v>499</v>
      </c>
      <c r="AK80" s="783">
        <f t="shared" si="175"/>
        <v>514</v>
      </c>
      <c r="AL80" s="783">
        <f t="shared" si="175"/>
        <v>1013</v>
      </c>
      <c r="AM80" s="783">
        <f t="shared" si="175"/>
        <v>385</v>
      </c>
      <c r="AN80" s="783">
        <f t="shared" si="175"/>
        <v>302</v>
      </c>
      <c r="AO80" s="783">
        <f t="shared" si="175"/>
        <v>687</v>
      </c>
      <c r="AP80" s="783">
        <f t="shared" si="175"/>
        <v>162</v>
      </c>
      <c r="AQ80" s="783">
        <f t="shared" si="175"/>
        <v>147</v>
      </c>
      <c r="AR80" s="783">
        <f t="shared" si="175"/>
        <v>309</v>
      </c>
      <c r="AS80" s="783">
        <f t="shared" si="175"/>
        <v>0</v>
      </c>
      <c r="AT80" s="783">
        <f t="shared" si="175"/>
        <v>0</v>
      </c>
      <c r="AU80" s="783">
        <f t="shared" si="175"/>
        <v>0</v>
      </c>
      <c r="AV80" s="783">
        <f t="shared" si="175"/>
        <v>0</v>
      </c>
      <c r="AW80" s="783">
        <f t="shared" si="175"/>
        <v>0</v>
      </c>
      <c r="AX80" s="783">
        <f t="shared" ref="AX80:BA80" si="176">SUM(AX72:AX79)</f>
        <v>0</v>
      </c>
      <c r="AY80" s="783">
        <f t="shared" si="176"/>
        <v>7052</v>
      </c>
      <c r="AZ80" s="783">
        <f t="shared" si="176"/>
        <v>6458</v>
      </c>
      <c r="BA80" s="783">
        <f t="shared" si="176"/>
        <v>13510</v>
      </c>
      <c r="BC80" s="782" t="s">
        <v>6</v>
      </c>
      <c r="BD80" s="783">
        <f t="shared" si="172"/>
        <v>3508</v>
      </c>
      <c r="BE80" s="783">
        <f t="shared" si="172"/>
        <v>3251</v>
      </c>
      <c r="BF80" s="783">
        <f t="shared" si="150"/>
        <v>6759</v>
      </c>
      <c r="BG80" s="783">
        <f t="shared" si="150"/>
        <v>3438</v>
      </c>
      <c r="BH80" s="783">
        <f t="shared" si="150"/>
        <v>3152</v>
      </c>
      <c r="BI80" s="783">
        <f t="shared" si="150"/>
        <v>6590</v>
      </c>
      <c r="BJ80" s="783">
        <f t="shared" si="150"/>
        <v>610</v>
      </c>
      <c r="BK80" s="783">
        <f t="shared" si="150"/>
        <v>605</v>
      </c>
      <c r="BL80" s="783">
        <f t="shared" si="150"/>
        <v>1215</v>
      </c>
      <c r="BM80" s="783">
        <f t="shared" si="150"/>
        <v>424</v>
      </c>
      <c r="BN80" s="783">
        <f t="shared" si="150"/>
        <v>334</v>
      </c>
      <c r="BO80" s="783">
        <f t="shared" si="150"/>
        <v>758</v>
      </c>
      <c r="BP80" s="783">
        <f t="shared" si="150"/>
        <v>163</v>
      </c>
      <c r="BQ80" s="783">
        <f t="shared" si="150"/>
        <v>150</v>
      </c>
      <c r="BR80" s="783">
        <f t="shared" si="150"/>
        <v>313</v>
      </c>
      <c r="BS80" s="783">
        <f t="shared" si="150"/>
        <v>0</v>
      </c>
      <c r="BT80" s="783">
        <f t="shared" si="150"/>
        <v>0</v>
      </c>
      <c r="BU80" s="783">
        <f t="shared" si="150"/>
        <v>0</v>
      </c>
      <c r="BV80" s="783">
        <f t="shared" si="151"/>
        <v>0</v>
      </c>
      <c r="BW80" s="783">
        <f t="shared" si="151"/>
        <v>0</v>
      </c>
      <c r="BX80" s="783">
        <f t="shared" si="151"/>
        <v>0</v>
      </c>
      <c r="BY80" s="783">
        <f t="shared" si="151"/>
        <v>8143</v>
      </c>
      <c r="BZ80" s="783">
        <f t="shared" si="151"/>
        <v>7492</v>
      </c>
      <c r="CA80" s="783">
        <f t="shared" si="151"/>
        <v>15635</v>
      </c>
    </row>
    <row r="81" spans="3:79" s="777" customFormat="1" ht="16.5" thickBot="1">
      <c r="C81" s="786" t="s">
        <v>187</v>
      </c>
      <c r="D81" s="787"/>
      <c r="E81" s="787"/>
      <c r="F81" s="787"/>
      <c r="G81" s="787"/>
      <c r="H81" s="787"/>
      <c r="I81" s="787"/>
      <c r="J81" s="787"/>
      <c r="K81" s="787"/>
      <c r="L81" s="787"/>
      <c r="M81" s="787"/>
      <c r="N81" s="787"/>
      <c r="O81" s="787"/>
      <c r="P81" s="787"/>
      <c r="Q81" s="787"/>
      <c r="R81" s="787"/>
      <c r="S81" s="787"/>
      <c r="T81" s="787"/>
      <c r="U81" s="787"/>
      <c r="V81" s="787"/>
      <c r="W81" s="787"/>
      <c r="X81" s="787"/>
      <c r="Y81" s="787"/>
      <c r="Z81" s="787"/>
      <c r="AA81" s="787"/>
      <c r="AB81" s="788"/>
      <c r="AC81" s="786" t="s">
        <v>187</v>
      </c>
      <c r="AD81" s="787"/>
      <c r="AE81" s="787"/>
      <c r="AF81" s="787"/>
      <c r="AG81" s="787"/>
      <c r="AH81" s="787"/>
      <c r="AI81" s="787"/>
      <c r="AJ81" s="787"/>
      <c r="AK81" s="787"/>
      <c r="AL81" s="787"/>
      <c r="AM81" s="787"/>
      <c r="AN81" s="787"/>
      <c r="AO81" s="787"/>
      <c r="AP81" s="787"/>
      <c r="AQ81" s="787"/>
      <c r="AR81" s="787"/>
      <c r="AS81" s="787"/>
      <c r="AT81" s="787"/>
      <c r="AU81" s="787"/>
      <c r="AV81" s="787"/>
      <c r="AW81" s="787"/>
      <c r="AX81" s="787"/>
      <c r="AY81" s="787"/>
      <c r="AZ81" s="787"/>
      <c r="BA81" s="787"/>
      <c r="BC81" s="786" t="s">
        <v>187</v>
      </c>
      <c r="BD81" s="787">
        <f>BD80/$BY$16*100</f>
        <v>18.246125039009677</v>
      </c>
      <c r="BE81" s="787">
        <f>BE80/$BZ$16*100</f>
        <v>18.278421230181042</v>
      </c>
      <c r="BF81" s="787">
        <f>BF80/$CA$16*100</f>
        <v>18.261644871933427</v>
      </c>
      <c r="BG81" s="787">
        <f>BG80/$BY$16*100</f>
        <v>17.882034744616664</v>
      </c>
      <c r="BH81" s="787">
        <f>BH80/$BZ$16*100</f>
        <v>17.721803665804565</v>
      </c>
      <c r="BI81" s="787">
        <f>BI80/$CA$16*100</f>
        <v>17.805036204474227</v>
      </c>
      <c r="BJ81" s="787">
        <f>BJ80/$BY$16*100</f>
        <v>3.1727868511390827</v>
      </c>
      <c r="BK81" s="787">
        <f>BK80/$BZ$16*100</f>
        <v>3.401551782300686</v>
      </c>
      <c r="BL81" s="787">
        <f>BL80/$CA$16*100</f>
        <v>3.2827191181238518</v>
      </c>
      <c r="BM81" s="787">
        <f>BM80/$BY$16*100</f>
        <v>2.2053469260376573</v>
      </c>
      <c r="BN81" s="787">
        <f>BN80/$BZ$16*100</f>
        <v>1.8778814798155852</v>
      </c>
      <c r="BO81" s="787">
        <f>BO80/$CA$16*100</f>
        <v>2.0479844374797365</v>
      </c>
      <c r="BP81" s="787">
        <f>BP80/$BY$16*100</f>
        <v>0.84781025694372203</v>
      </c>
      <c r="BQ81" s="787">
        <f>BQ80/$BZ$16*100</f>
        <v>0.84335994602496356</v>
      </c>
      <c r="BR81" s="787">
        <f>BR80/$CA$16*100</f>
        <v>0.84567167405165888</v>
      </c>
      <c r="BS81" s="787">
        <f>BS80/$BY$16*100</f>
        <v>0</v>
      </c>
      <c r="BT81" s="787">
        <f>BT80/$BZ$16*100</f>
        <v>0</v>
      </c>
      <c r="BU81" s="787">
        <f>BU80/$CA$16*100</f>
        <v>0</v>
      </c>
      <c r="BV81" s="787">
        <f>BV80/$BY$16*100</f>
        <v>0</v>
      </c>
      <c r="BW81" s="787">
        <f>BW80/$BZ$16*100</f>
        <v>0</v>
      </c>
      <c r="BX81" s="787">
        <f>BX80/$CA$16*100</f>
        <v>0</v>
      </c>
      <c r="BY81" s="787">
        <f>BY80/$BY$16*100</f>
        <v>42.354103817746804</v>
      </c>
      <c r="BZ81" s="787">
        <f>BZ80/$BZ$16*100</f>
        <v>42.123018104126842</v>
      </c>
      <c r="CA81" s="787">
        <f>CA80/$CA$16*100</f>
        <v>42.243056306062897</v>
      </c>
    </row>
    <row r="82" spans="3:79">
      <c r="AL82" s="820"/>
      <c r="BL82" s="820"/>
    </row>
    <row r="83" spans="3:79" s="777" customFormat="1" ht="15.75">
      <c r="C83" s="774" t="s">
        <v>492</v>
      </c>
      <c r="D83" s="774"/>
      <c r="E83" s="774"/>
      <c r="F83" s="774"/>
      <c r="G83" s="774"/>
      <c r="H83" s="774"/>
      <c r="I83" s="774"/>
      <c r="J83" s="775" t="s">
        <v>188</v>
      </c>
      <c r="K83" s="775"/>
      <c r="L83" s="775"/>
      <c r="M83" s="774"/>
      <c r="N83" s="774"/>
      <c r="O83" s="774"/>
      <c r="P83" s="774"/>
      <c r="Q83" s="774"/>
      <c r="R83" s="774"/>
      <c r="S83" s="774"/>
      <c r="T83" s="774"/>
      <c r="U83" s="774"/>
      <c r="V83" s="774"/>
      <c r="W83" s="774"/>
      <c r="X83" s="774"/>
      <c r="Y83" s="774"/>
      <c r="Z83" s="774"/>
      <c r="AA83" s="774"/>
      <c r="AB83" s="776"/>
      <c r="AC83" s="774" t="s">
        <v>492</v>
      </c>
      <c r="AD83" s="774"/>
      <c r="AE83" s="774"/>
      <c r="AF83" s="774"/>
      <c r="AG83" s="774"/>
      <c r="AH83" s="774"/>
      <c r="AI83" s="774"/>
      <c r="AJ83" s="818" t="s">
        <v>188</v>
      </c>
      <c r="AK83" s="818"/>
      <c r="AL83" s="818"/>
      <c r="AM83" s="774"/>
      <c r="AN83" s="774"/>
      <c r="AO83" s="774"/>
      <c r="AP83" s="774"/>
      <c r="AQ83" s="774"/>
      <c r="AR83" s="774"/>
      <c r="AS83" s="774"/>
      <c r="AT83" s="774"/>
      <c r="AU83" s="774"/>
      <c r="AV83" s="774"/>
      <c r="AW83" s="774"/>
      <c r="AX83" s="774"/>
      <c r="AY83" s="774"/>
      <c r="AZ83" s="774"/>
      <c r="BA83" s="774"/>
      <c r="BC83" s="774" t="s">
        <v>492</v>
      </c>
      <c r="BD83" s="774"/>
      <c r="BE83" s="774"/>
      <c r="BF83" s="774"/>
      <c r="BG83" s="774"/>
      <c r="BH83" s="774"/>
      <c r="BI83" s="774"/>
      <c r="BJ83" s="818" t="s">
        <v>188</v>
      </c>
      <c r="BK83" s="818"/>
      <c r="BL83" s="818"/>
      <c r="BM83" s="774"/>
      <c r="BN83" s="774"/>
      <c r="BO83" s="774"/>
      <c r="BP83" s="774"/>
      <c r="BQ83" s="774"/>
      <c r="BR83" s="774"/>
      <c r="BS83" s="774"/>
      <c r="BT83" s="774"/>
      <c r="BU83" s="774"/>
      <c r="BV83" s="774"/>
      <c r="BW83" s="774"/>
      <c r="BX83" s="774"/>
      <c r="BY83" s="774"/>
      <c r="BZ83" s="774"/>
      <c r="CA83" s="774"/>
    </row>
    <row r="84" spans="3:79" s="777" customFormat="1" ht="16.5" thickBot="1">
      <c r="C84" s="1694" t="s">
        <v>868</v>
      </c>
      <c r="D84" s="1694"/>
      <c r="E84" s="1694"/>
      <c r="F84" s="1694"/>
      <c r="G84" s="1694"/>
      <c r="H84" s="1694"/>
      <c r="I84" s="1694"/>
      <c r="J84" s="1694"/>
      <c r="K84" s="1694"/>
      <c r="L84" s="1694"/>
      <c r="M84" s="1694"/>
      <c r="N84" s="1694"/>
      <c r="O84" s="1694"/>
      <c r="P84" s="1694"/>
      <c r="Q84" s="1694"/>
      <c r="R84" s="1694"/>
      <c r="S84" s="1694"/>
      <c r="T84" s="1694"/>
      <c r="U84" s="1694"/>
      <c r="V84" s="1694"/>
      <c r="W84" s="1694"/>
      <c r="X84" s="1694"/>
      <c r="Y84" s="1694"/>
      <c r="Z84" s="1694"/>
      <c r="AA84" s="1694"/>
      <c r="AB84" s="778"/>
      <c r="AC84" s="1694" t="s">
        <v>868</v>
      </c>
      <c r="AD84" s="1694"/>
      <c r="AE84" s="1694"/>
      <c r="AF84" s="1694"/>
      <c r="AG84" s="1694"/>
      <c r="AH84" s="1694"/>
      <c r="AI84" s="1694"/>
      <c r="AJ84" s="1694"/>
      <c r="AK84" s="1694"/>
      <c r="AL84" s="1694"/>
      <c r="AM84" s="1694"/>
      <c r="AN84" s="1694"/>
      <c r="AO84" s="1694"/>
      <c r="AP84" s="1694"/>
      <c r="AQ84" s="1694"/>
      <c r="AR84" s="1694"/>
      <c r="AS84" s="1694"/>
      <c r="AT84" s="1694"/>
      <c r="AU84" s="1694"/>
      <c r="AV84" s="1694"/>
      <c r="AW84" s="1694"/>
      <c r="AX84" s="1694"/>
      <c r="AY84" s="1694"/>
      <c r="AZ84" s="1694"/>
      <c r="BA84" s="1694"/>
      <c r="BC84" s="1694" t="s">
        <v>868</v>
      </c>
      <c r="BD84" s="1694"/>
      <c r="BE84" s="1694"/>
      <c r="BF84" s="1694"/>
      <c r="BG84" s="1694"/>
      <c r="BH84" s="1694"/>
      <c r="BI84" s="1694"/>
      <c r="BJ84" s="1694"/>
      <c r="BK84" s="1694"/>
      <c r="BL84" s="1694"/>
      <c r="BM84" s="1694"/>
      <c r="BN84" s="1694"/>
      <c r="BO84" s="1694"/>
      <c r="BP84" s="1694"/>
      <c r="BQ84" s="1694"/>
      <c r="BR84" s="1694"/>
      <c r="BS84" s="1694"/>
      <c r="BT84" s="1694"/>
      <c r="BU84" s="1694"/>
      <c r="BV84" s="1694"/>
      <c r="BW84" s="1694"/>
      <c r="BX84" s="1694"/>
      <c r="BY84" s="1694"/>
      <c r="BZ84" s="1694"/>
      <c r="CA84" s="1694"/>
    </row>
    <row r="85" spans="3:79" s="777" customFormat="1" ht="16.5" customHeight="1" thickBot="1">
      <c r="C85" s="791"/>
      <c r="D85" s="1707" t="s">
        <v>96</v>
      </c>
      <c r="E85" s="1707"/>
      <c r="F85" s="1707"/>
      <c r="G85" s="1707"/>
      <c r="H85" s="1707"/>
      <c r="I85" s="1707"/>
      <c r="J85" s="1707"/>
      <c r="K85" s="1707"/>
      <c r="L85" s="1707"/>
      <c r="M85" s="1707"/>
      <c r="N85" s="1707"/>
      <c r="O85" s="1707"/>
      <c r="P85" s="1707"/>
      <c r="Q85" s="1707"/>
      <c r="R85" s="1707"/>
      <c r="S85" s="1707"/>
      <c r="T85" s="1707"/>
      <c r="U85" s="1707"/>
      <c r="V85" s="1707"/>
      <c r="W85" s="1707"/>
      <c r="X85" s="1707"/>
      <c r="Y85" s="1708"/>
      <c r="Z85" s="1708"/>
      <c r="AA85" s="1709"/>
      <c r="AB85" s="778"/>
      <c r="AC85" s="791"/>
      <c r="AD85" s="1700" t="s">
        <v>0</v>
      </c>
      <c r="AE85" s="1700"/>
      <c r="AF85" s="1700"/>
      <c r="AG85" s="1700"/>
      <c r="AH85" s="1700"/>
      <c r="AI85" s="1700"/>
      <c r="AJ85" s="1700"/>
      <c r="AK85" s="1700"/>
      <c r="AL85" s="1700"/>
      <c r="AM85" s="1700"/>
      <c r="AN85" s="1700"/>
      <c r="AO85" s="1700"/>
      <c r="AP85" s="1700"/>
      <c r="AQ85" s="1700"/>
      <c r="AR85" s="1700"/>
      <c r="AS85" s="1700"/>
      <c r="AT85" s="1700"/>
      <c r="AU85" s="1700"/>
      <c r="AV85" s="1700"/>
      <c r="AW85" s="1700"/>
      <c r="AX85" s="1700"/>
      <c r="AY85" s="1701"/>
      <c r="AZ85" s="1701"/>
      <c r="BA85" s="1702"/>
      <c r="BC85" s="791"/>
      <c r="BD85" s="1701" t="s">
        <v>0</v>
      </c>
      <c r="BE85" s="1705"/>
      <c r="BF85" s="1705"/>
      <c r="BG85" s="1705"/>
      <c r="BH85" s="1705"/>
      <c r="BI85" s="1705"/>
      <c r="BJ85" s="1705"/>
      <c r="BK85" s="1705"/>
      <c r="BL85" s="1705"/>
      <c r="BM85" s="1705"/>
      <c r="BN85" s="1705"/>
      <c r="BO85" s="1705"/>
      <c r="BP85" s="1705"/>
      <c r="BQ85" s="1705"/>
      <c r="BR85" s="1705"/>
      <c r="BS85" s="1705"/>
      <c r="BT85" s="1705"/>
      <c r="BU85" s="1705"/>
      <c r="BV85" s="1705"/>
      <c r="BW85" s="1705"/>
      <c r="BX85" s="1705"/>
      <c r="BY85" s="1705"/>
      <c r="BZ85" s="1705"/>
      <c r="CA85" s="1706"/>
    </row>
    <row r="86" spans="3:79" s="777" customFormat="1" ht="15.75" customHeight="1">
      <c r="C86" s="1710" t="s">
        <v>182</v>
      </c>
      <c r="D86" s="1695">
        <v>1</v>
      </c>
      <c r="E86" s="1696"/>
      <c r="F86" s="1699"/>
      <c r="G86" s="1695">
        <v>2</v>
      </c>
      <c r="H86" s="1696"/>
      <c r="I86" s="1699"/>
      <c r="J86" s="1695">
        <v>3</v>
      </c>
      <c r="K86" s="1696"/>
      <c r="L86" s="1699"/>
      <c r="M86" s="1695">
        <v>4</v>
      </c>
      <c r="N86" s="1696"/>
      <c r="O86" s="1699"/>
      <c r="P86" s="1695">
        <v>5</v>
      </c>
      <c r="Q86" s="1696"/>
      <c r="R86" s="1699"/>
      <c r="S86" s="1695">
        <v>6</v>
      </c>
      <c r="T86" s="1696"/>
      <c r="U86" s="1699"/>
      <c r="V86" s="1695" t="s">
        <v>184</v>
      </c>
      <c r="W86" s="1696"/>
      <c r="X86" s="1699"/>
      <c r="Y86" s="1695" t="s">
        <v>181</v>
      </c>
      <c r="Z86" s="1696"/>
      <c r="AA86" s="1697"/>
      <c r="AB86" s="778"/>
      <c r="AC86" s="1710" t="s">
        <v>182</v>
      </c>
      <c r="AD86" s="1695">
        <v>1</v>
      </c>
      <c r="AE86" s="1696"/>
      <c r="AF86" s="1699"/>
      <c r="AG86" s="1695">
        <v>2</v>
      </c>
      <c r="AH86" s="1696"/>
      <c r="AI86" s="1699"/>
      <c r="AJ86" s="1695">
        <v>3</v>
      </c>
      <c r="AK86" s="1696"/>
      <c r="AL86" s="1699"/>
      <c r="AM86" s="1695">
        <v>4</v>
      </c>
      <c r="AN86" s="1696"/>
      <c r="AO86" s="1699"/>
      <c r="AP86" s="1695">
        <v>5</v>
      </c>
      <c r="AQ86" s="1696"/>
      <c r="AR86" s="1699"/>
      <c r="AS86" s="1695">
        <v>6</v>
      </c>
      <c r="AT86" s="1696"/>
      <c r="AU86" s="1699"/>
      <c r="AV86" s="1695" t="s">
        <v>184</v>
      </c>
      <c r="AW86" s="1696"/>
      <c r="AX86" s="1699"/>
      <c r="AY86" s="1695" t="s">
        <v>181</v>
      </c>
      <c r="AZ86" s="1696"/>
      <c r="BA86" s="1697"/>
      <c r="BC86" s="1710" t="s">
        <v>182</v>
      </c>
      <c r="BD86" s="1695">
        <v>1</v>
      </c>
      <c r="BE86" s="1696"/>
      <c r="BF86" s="1699"/>
      <c r="BG86" s="1695">
        <v>2</v>
      </c>
      <c r="BH86" s="1696"/>
      <c r="BI86" s="1699"/>
      <c r="BJ86" s="1695">
        <v>3</v>
      </c>
      <c r="BK86" s="1696"/>
      <c r="BL86" s="1699"/>
      <c r="BM86" s="1695">
        <v>4</v>
      </c>
      <c r="BN86" s="1696"/>
      <c r="BO86" s="1699"/>
      <c r="BP86" s="1695">
        <v>5</v>
      </c>
      <c r="BQ86" s="1696"/>
      <c r="BR86" s="1699"/>
      <c r="BS86" s="1695">
        <v>6</v>
      </c>
      <c r="BT86" s="1696"/>
      <c r="BU86" s="1699"/>
      <c r="BV86" s="1695" t="s">
        <v>184</v>
      </c>
      <c r="BW86" s="1696"/>
      <c r="BX86" s="1699"/>
      <c r="BY86" s="1695" t="s">
        <v>181</v>
      </c>
      <c r="BZ86" s="1696"/>
      <c r="CA86" s="1697"/>
    </row>
    <row r="87" spans="3:79" s="777" customFormat="1" ht="15.75">
      <c r="C87" s="1698"/>
      <c r="D87" s="781" t="s">
        <v>242</v>
      </c>
      <c r="E87" s="781" t="s">
        <v>243</v>
      </c>
      <c r="F87" s="781" t="s">
        <v>236</v>
      </c>
      <c r="G87" s="781" t="s">
        <v>242</v>
      </c>
      <c r="H87" s="781" t="s">
        <v>243</v>
      </c>
      <c r="I87" s="781" t="s">
        <v>236</v>
      </c>
      <c r="J87" s="781" t="s">
        <v>242</v>
      </c>
      <c r="K87" s="781" t="s">
        <v>243</v>
      </c>
      <c r="L87" s="781" t="s">
        <v>236</v>
      </c>
      <c r="M87" s="781" t="s">
        <v>242</v>
      </c>
      <c r="N87" s="781" t="s">
        <v>243</v>
      </c>
      <c r="O87" s="781" t="s">
        <v>236</v>
      </c>
      <c r="P87" s="781" t="s">
        <v>242</v>
      </c>
      <c r="Q87" s="781" t="s">
        <v>243</v>
      </c>
      <c r="R87" s="781" t="s">
        <v>236</v>
      </c>
      <c r="S87" s="781" t="s">
        <v>242</v>
      </c>
      <c r="T87" s="781" t="s">
        <v>243</v>
      </c>
      <c r="U87" s="781" t="s">
        <v>236</v>
      </c>
      <c r="V87" s="781" t="s">
        <v>242</v>
      </c>
      <c r="W87" s="781" t="s">
        <v>243</v>
      </c>
      <c r="X87" s="781" t="s">
        <v>236</v>
      </c>
      <c r="Y87" s="781" t="s">
        <v>242</v>
      </c>
      <c r="Z87" s="781" t="s">
        <v>243</v>
      </c>
      <c r="AA87" s="781" t="s">
        <v>236</v>
      </c>
      <c r="AB87" s="778"/>
      <c r="AC87" s="1698"/>
      <c r="AD87" s="781" t="s">
        <v>242</v>
      </c>
      <c r="AE87" s="781" t="s">
        <v>243</v>
      </c>
      <c r="AF87" s="781" t="s">
        <v>236</v>
      </c>
      <c r="AG87" s="781" t="s">
        <v>242</v>
      </c>
      <c r="AH87" s="781" t="s">
        <v>243</v>
      </c>
      <c r="AI87" s="781" t="s">
        <v>236</v>
      </c>
      <c r="AJ87" s="781" t="s">
        <v>242</v>
      </c>
      <c r="AK87" s="781" t="s">
        <v>243</v>
      </c>
      <c r="AL87" s="781" t="s">
        <v>236</v>
      </c>
      <c r="AM87" s="781" t="s">
        <v>242</v>
      </c>
      <c r="AN87" s="781" t="s">
        <v>243</v>
      </c>
      <c r="AO87" s="781" t="s">
        <v>236</v>
      </c>
      <c r="AP87" s="781" t="s">
        <v>242</v>
      </c>
      <c r="AQ87" s="781" t="s">
        <v>243</v>
      </c>
      <c r="AR87" s="781" t="s">
        <v>236</v>
      </c>
      <c r="AS87" s="781" t="s">
        <v>242</v>
      </c>
      <c r="AT87" s="781" t="s">
        <v>243</v>
      </c>
      <c r="AU87" s="781" t="s">
        <v>236</v>
      </c>
      <c r="AV87" s="781" t="s">
        <v>242</v>
      </c>
      <c r="AW87" s="781" t="s">
        <v>243</v>
      </c>
      <c r="AX87" s="781" t="s">
        <v>236</v>
      </c>
      <c r="AY87" s="781" t="s">
        <v>242</v>
      </c>
      <c r="AZ87" s="781" t="s">
        <v>243</v>
      </c>
      <c r="BA87" s="781" t="s">
        <v>236</v>
      </c>
      <c r="BC87" s="1698"/>
      <c r="BD87" s="781" t="s">
        <v>242</v>
      </c>
      <c r="BE87" s="781" t="s">
        <v>243</v>
      </c>
      <c r="BF87" s="781" t="s">
        <v>236</v>
      </c>
      <c r="BG87" s="781" t="s">
        <v>242</v>
      </c>
      <c r="BH87" s="781" t="s">
        <v>243</v>
      </c>
      <c r="BI87" s="781" t="s">
        <v>236</v>
      </c>
      <c r="BJ87" s="781" t="s">
        <v>242</v>
      </c>
      <c r="BK87" s="781" t="s">
        <v>243</v>
      </c>
      <c r="BL87" s="781" t="s">
        <v>236</v>
      </c>
      <c r="BM87" s="781" t="s">
        <v>242</v>
      </c>
      <c r="BN87" s="781" t="s">
        <v>243</v>
      </c>
      <c r="BO87" s="781" t="s">
        <v>236</v>
      </c>
      <c r="BP87" s="781" t="s">
        <v>242</v>
      </c>
      <c r="BQ87" s="781" t="s">
        <v>243</v>
      </c>
      <c r="BR87" s="781" t="s">
        <v>236</v>
      </c>
      <c r="BS87" s="781" t="s">
        <v>242</v>
      </c>
      <c r="BT87" s="781" t="s">
        <v>243</v>
      </c>
      <c r="BU87" s="781" t="s">
        <v>236</v>
      </c>
      <c r="BV87" s="781" t="s">
        <v>242</v>
      </c>
      <c r="BW87" s="781" t="s">
        <v>243</v>
      </c>
      <c r="BX87" s="781" t="s">
        <v>236</v>
      </c>
      <c r="BY87" s="781" t="s">
        <v>242</v>
      </c>
      <c r="BZ87" s="781" t="s">
        <v>243</v>
      </c>
      <c r="CA87" s="781" t="s">
        <v>236</v>
      </c>
    </row>
    <row r="88" spans="3:79" s="777" customFormat="1" ht="15.75">
      <c r="C88" s="782" t="s">
        <v>185</v>
      </c>
      <c r="D88" s="1187"/>
      <c r="E88" s="1187"/>
      <c r="F88" s="783">
        <f>SUM(D88:E88)</f>
        <v>0</v>
      </c>
      <c r="G88" s="1187"/>
      <c r="H88" s="1187"/>
      <c r="I88" s="783">
        <f>SUM(G88:H88)</f>
        <v>0</v>
      </c>
      <c r="J88" s="1187"/>
      <c r="K88" s="1187"/>
      <c r="L88" s="783">
        <f>SUM(J88:K88)</f>
        <v>0</v>
      </c>
      <c r="M88" s="1187"/>
      <c r="N88" s="1187"/>
      <c r="O88" s="783">
        <f>SUM(M88:N88)</f>
        <v>0</v>
      </c>
      <c r="P88" s="1187"/>
      <c r="Q88" s="1187"/>
      <c r="R88" s="783">
        <f>SUM(P88:Q88)</f>
        <v>0</v>
      </c>
      <c r="S88" s="783"/>
      <c r="T88" s="783"/>
      <c r="U88" s="783">
        <f>SUM(S88:T88)</f>
        <v>0</v>
      </c>
      <c r="V88" s="783"/>
      <c r="W88" s="783"/>
      <c r="X88" s="783">
        <f>SUM(V88:W88)</f>
        <v>0</v>
      </c>
      <c r="Y88" s="784">
        <f>D88+G88+J88+M88+P88+S88+V88</f>
        <v>0</v>
      </c>
      <c r="Z88" s="784">
        <f>E88+H88+K88+N88+Q88+T88+W88</f>
        <v>0</v>
      </c>
      <c r="AA88" s="785">
        <f>Y88+Z88</f>
        <v>0</v>
      </c>
      <c r="AB88" s="776"/>
      <c r="AC88" s="782" t="s">
        <v>185</v>
      </c>
      <c r="AD88" s="1187"/>
      <c r="AE88" s="1187"/>
      <c r="AF88" s="783">
        <f>SUM(AD88:AE88)</f>
        <v>0</v>
      </c>
      <c r="AG88" s="1187"/>
      <c r="AH88" s="1187"/>
      <c r="AI88" s="783">
        <f>SUM(AG88:AH88)</f>
        <v>0</v>
      </c>
      <c r="AJ88" s="1187"/>
      <c r="AK88" s="1187"/>
      <c r="AL88" s="783">
        <f>SUM(AJ88:AK88)</f>
        <v>0</v>
      </c>
      <c r="AM88" s="1187"/>
      <c r="AN88" s="1187"/>
      <c r="AO88" s="783">
        <f>SUM(AM88:AN88)</f>
        <v>0</v>
      </c>
      <c r="AP88" s="1187"/>
      <c r="AQ88" s="1187"/>
      <c r="AR88" s="783">
        <f>SUM(AP88:AQ88)</f>
        <v>0</v>
      </c>
      <c r="AS88" s="1187"/>
      <c r="AT88" s="1187"/>
      <c r="AU88" s="783">
        <f>SUM(AS88:AT88)</f>
        <v>0</v>
      </c>
      <c r="AV88" s="783">
        <v>0</v>
      </c>
      <c r="AW88" s="783">
        <v>0</v>
      </c>
      <c r="AX88" s="783">
        <f>SUM(AV88:AW88)</f>
        <v>0</v>
      </c>
      <c r="AY88" s="784">
        <f>AD88+AG88+AJ88+AM88+AP88+AS88+AV88</f>
        <v>0</v>
      </c>
      <c r="AZ88" s="784">
        <f t="shared" ref="AZ88:BA88" si="177">AE88+AH88+AK88+AN88+AQ88+AT88+AW88</f>
        <v>0</v>
      </c>
      <c r="BA88" s="784">
        <f t="shared" si="177"/>
        <v>0</v>
      </c>
      <c r="BC88" s="782" t="s">
        <v>185</v>
      </c>
      <c r="BD88" s="783">
        <f>D88+AD88</f>
        <v>0</v>
      </c>
      <c r="BE88" s="783">
        <f>E88+AE88</f>
        <v>0</v>
      </c>
      <c r="BF88" s="783">
        <f t="shared" ref="BF88:BU96" si="178">F88+AF88</f>
        <v>0</v>
      </c>
      <c r="BG88" s="783">
        <f t="shared" si="178"/>
        <v>0</v>
      </c>
      <c r="BH88" s="783">
        <f t="shared" si="178"/>
        <v>0</v>
      </c>
      <c r="BI88" s="783">
        <f t="shared" si="178"/>
        <v>0</v>
      </c>
      <c r="BJ88" s="783">
        <f t="shared" si="178"/>
        <v>0</v>
      </c>
      <c r="BK88" s="783">
        <f t="shared" si="178"/>
        <v>0</v>
      </c>
      <c r="BL88" s="783">
        <f t="shared" si="178"/>
        <v>0</v>
      </c>
      <c r="BM88" s="783">
        <f t="shared" si="178"/>
        <v>0</v>
      </c>
      <c r="BN88" s="783">
        <f t="shared" si="178"/>
        <v>0</v>
      </c>
      <c r="BO88" s="783">
        <f t="shared" si="178"/>
        <v>0</v>
      </c>
      <c r="BP88" s="783">
        <f t="shared" si="178"/>
        <v>0</v>
      </c>
      <c r="BQ88" s="783">
        <f t="shared" si="178"/>
        <v>0</v>
      </c>
      <c r="BR88" s="783">
        <f t="shared" si="178"/>
        <v>0</v>
      </c>
      <c r="BS88" s="783">
        <f t="shared" si="178"/>
        <v>0</v>
      </c>
      <c r="BT88" s="783">
        <f t="shared" si="178"/>
        <v>0</v>
      </c>
      <c r="BU88" s="783">
        <f t="shared" si="178"/>
        <v>0</v>
      </c>
      <c r="BV88" s="783">
        <f t="shared" ref="BV88:CA96" si="179">V88+AV88</f>
        <v>0</v>
      </c>
      <c r="BW88" s="783">
        <f t="shared" si="179"/>
        <v>0</v>
      </c>
      <c r="BX88" s="783">
        <f t="shared" si="179"/>
        <v>0</v>
      </c>
      <c r="BY88" s="783">
        <f t="shared" si="179"/>
        <v>0</v>
      </c>
      <c r="BZ88" s="783">
        <f t="shared" si="179"/>
        <v>0</v>
      </c>
      <c r="CA88" s="783">
        <f t="shared" si="179"/>
        <v>0</v>
      </c>
    </row>
    <row r="89" spans="3:79" s="777" customFormat="1" ht="15.75">
      <c r="C89" s="782" t="s">
        <v>262</v>
      </c>
      <c r="D89" s="1187">
        <v>5</v>
      </c>
      <c r="E89" s="1187">
        <v>4</v>
      </c>
      <c r="F89" s="783">
        <f t="shared" ref="F89:F95" si="180">SUM(D89:E89)</f>
        <v>9</v>
      </c>
      <c r="G89" s="1187">
        <v>1</v>
      </c>
      <c r="H89" s="1187">
        <v>1</v>
      </c>
      <c r="I89" s="783">
        <f t="shared" ref="I89:I95" si="181">SUM(G89:H89)</f>
        <v>2</v>
      </c>
      <c r="J89" s="1187">
        <v>0</v>
      </c>
      <c r="K89" s="1187">
        <v>0</v>
      </c>
      <c r="L89" s="783">
        <f t="shared" ref="L89:L95" si="182">SUM(J89:K89)</f>
        <v>0</v>
      </c>
      <c r="M89" s="1187">
        <v>0</v>
      </c>
      <c r="N89" s="1187">
        <v>1</v>
      </c>
      <c r="O89" s="783">
        <f t="shared" ref="O89:O95" si="183">SUM(M89:N89)</f>
        <v>1</v>
      </c>
      <c r="P89" s="1187">
        <v>0</v>
      </c>
      <c r="Q89" s="1187">
        <v>0</v>
      </c>
      <c r="R89" s="783">
        <f t="shared" ref="R89:R95" si="184">SUM(P89:Q89)</f>
        <v>0</v>
      </c>
      <c r="S89" s="783"/>
      <c r="T89" s="783"/>
      <c r="U89" s="783">
        <f t="shared" ref="U89:U95" si="185">SUM(S89:T89)</f>
        <v>0</v>
      </c>
      <c r="V89" s="783"/>
      <c r="W89" s="783"/>
      <c r="X89" s="783">
        <f t="shared" ref="X89:X95" si="186">SUM(V89:W89)</f>
        <v>0</v>
      </c>
      <c r="Y89" s="784">
        <f t="shared" ref="Y89:Y95" si="187">D89+G89+J89+M89+P89+S89+V89</f>
        <v>6</v>
      </c>
      <c r="Z89" s="784">
        <f t="shared" ref="Z89:Z95" si="188">E89+H89+K89+N89+Q89+T89+W89</f>
        <v>6</v>
      </c>
      <c r="AA89" s="785">
        <f t="shared" ref="AA89:AA95" si="189">Y89+Z89</f>
        <v>12</v>
      </c>
      <c r="AB89" s="776"/>
      <c r="AC89" s="782" t="s">
        <v>262</v>
      </c>
      <c r="AD89" s="1187">
        <v>50</v>
      </c>
      <c r="AE89" s="1187">
        <v>30</v>
      </c>
      <c r="AF89" s="783">
        <f t="shared" ref="AF89:AF95" si="190">SUM(AD89:AE89)</f>
        <v>80</v>
      </c>
      <c r="AG89" s="1187">
        <v>4</v>
      </c>
      <c r="AH89" s="1187">
        <v>2</v>
      </c>
      <c r="AI89" s="783">
        <f t="shared" ref="AI89:AI95" si="191">SUM(AG89:AH89)</f>
        <v>6</v>
      </c>
      <c r="AJ89" s="1187">
        <v>0</v>
      </c>
      <c r="AK89" s="1187">
        <v>0</v>
      </c>
      <c r="AL89" s="783">
        <f t="shared" ref="AL89:AL95" si="192">SUM(AJ89:AK89)</f>
        <v>0</v>
      </c>
      <c r="AM89" s="1187">
        <v>0</v>
      </c>
      <c r="AN89" s="1187">
        <v>0</v>
      </c>
      <c r="AO89" s="783">
        <f t="shared" ref="AO89:AO95" si="193">SUM(AM89:AN89)</f>
        <v>0</v>
      </c>
      <c r="AP89" s="1187">
        <v>0</v>
      </c>
      <c r="AQ89" s="1187">
        <v>0</v>
      </c>
      <c r="AR89" s="783">
        <f t="shared" ref="AR89:AR95" si="194">SUM(AP89:AQ89)</f>
        <v>0</v>
      </c>
      <c r="AS89" s="1187"/>
      <c r="AT89" s="1187"/>
      <c r="AU89" s="783">
        <f t="shared" ref="AU89:AU95" si="195">SUM(AS89:AT89)</f>
        <v>0</v>
      </c>
      <c r="AV89" s="783">
        <v>0</v>
      </c>
      <c r="AW89" s="783">
        <v>0</v>
      </c>
      <c r="AX89" s="783">
        <f t="shared" ref="AX89:AX95" si="196">SUM(AV89:AW89)</f>
        <v>0</v>
      </c>
      <c r="AY89" s="784">
        <f t="shared" ref="AY89:AY95" si="197">AD89+AG89+AJ89+AM89+AP89+AS89+AV89</f>
        <v>54</v>
      </c>
      <c r="AZ89" s="784">
        <f t="shared" ref="AZ89:AZ95" si="198">AE89+AH89+AK89+AN89+AQ89+AT89+AW89</f>
        <v>32</v>
      </c>
      <c r="BA89" s="784">
        <f t="shared" ref="BA89:BA95" si="199">AF89+AI89+AL89+AO89+AR89+AU89+AX89</f>
        <v>86</v>
      </c>
      <c r="BC89" s="782" t="s">
        <v>262</v>
      </c>
      <c r="BD89" s="783">
        <f t="shared" ref="BD89:BE96" si="200">D89+AD89</f>
        <v>55</v>
      </c>
      <c r="BE89" s="783">
        <f t="shared" si="200"/>
        <v>34</v>
      </c>
      <c r="BF89" s="783">
        <f t="shared" si="178"/>
        <v>89</v>
      </c>
      <c r="BG89" s="783">
        <f t="shared" si="178"/>
        <v>5</v>
      </c>
      <c r="BH89" s="783">
        <f t="shared" si="178"/>
        <v>3</v>
      </c>
      <c r="BI89" s="783">
        <f t="shared" si="178"/>
        <v>8</v>
      </c>
      <c r="BJ89" s="783">
        <f t="shared" si="178"/>
        <v>0</v>
      </c>
      <c r="BK89" s="783">
        <f t="shared" si="178"/>
        <v>0</v>
      </c>
      <c r="BL89" s="783">
        <f t="shared" si="178"/>
        <v>0</v>
      </c>
      <c r="BM89" s="783">
        <f t="shared" si="178"/>
        <v>0</v>
      </c>
      <c r="BN89" s="783">
        <f t="shared" si="178"/>
        <v>1</v>
      </c>
      <c r="BO89" s="783">
        <f t="shared" si="178"/>
        <v>1</v>
      </c>
      <c r="BP89" s="783">
        <f t="shared" si="178"/>
        <v>0</v>
      </c>
      <c r="BQ89" s="783">
        <f t="shared" si="178"/>
        <v>0</v>
      </c>
      <c r="BR89" s="783">
        <f t="shared" si="178"/>
        <v>0</v>
      </c>
      <c r="BS89" s="783">
        <f t="shared" si="178"/>
        <v>0</v>
      </c>
      <c r="BT89" s="783">
        <f t="shared" si="178"/>
        <v>0</v>
      </c>
      <c r="BU89" s="783">
        <f t="shared" si="178"/>
        <v>0</v>
      </c>
      <c r="BV89" s="783">
        <f t="shared" si="179"/>
        <v>0</v>
      </c>
      <c r="BW89" s="783">
        <f t="shared" si="179"/>
        <v>0</v>
      </c>
      <c r="BX89" s="783">
        <f t="shared" si="179"/>
        <v>0</v>
      </c>
      <c r="BY89" s="783">
        <f t="shared" si="179"/>
        <v>60</v>
      </c>
      <c r="BZ89" s="783">
        <f t="shared" si="179"/>
        <v>38</v>
      </c>
      <c r="CA89" s="783">
        <f t="shared" si="179"/>
        <v>98</v>
      </c>
    </row>
    <row r="90" spans="3:79" s="777" customFormat="1" ht="15.75">
      <c r="C90" s="782" t="s">
        <v>263</v>
      </c>
      <c r="D90" s="1187">
        <v>27</v>
      </c>
      <c r="E90" s="1187">
        <v>33</v>
      </c>
      <c r="F90" s="783">
        <f t="shared" si="180"/>
        <v>60</v>
      </c>
      <c r="G90" s="1187">
        <v>18</v>
      </c>
      <c r="H90" s="1187">
        <v>12</v>
      </c>
      <c r="I90" s="783">
        <f t="shared" si="181"/>
        <v>30</v>
      </c>
      <c r="J90" s="1187">
        <v>4</v>
      </c>
      <c r="K90" s="1187">
        <v>1</v>
      </c>
      <c r="L90" s="783">
        <f t="shared" si="182"/>
        <v>5</v>
      </c>
      <c r="M90" s="1187">
        <v>2</v>
      </c>
      <c r="N90" s="1187">
        <v>0</v>
      </c>
      <c r="O90" s="783">
        <f t="shared" si="183"/>
        <v>2</v>
      </c>
      <c r="P90" s="1187">
        <v>0</v>
      </c>
      <c r="Q90" s="1187">
        <v>0</v>
      </c>
      <c r="R90" s="783">
        <f t="shared" si="184"/>
        <v>0</v>
      </c>
      <c r="S90" s="783"/>
      <c r="T90" s="783"/>
      <c r="U90" s="783">
        <f t="shared" si="185"/>
        <v>0</v>
      </c>
      <c r="V90" s="783"/>
      <c r="W90" s="783"/>
      <c r="X90" s="783">
        <f t="shared" si="186"/>
        <v>0</v>
      </c>
      <c r="Y90" s="784">
        <f t="shared" si="187"/>
        <v>51</v>
      </c>
      <c r="Z90" s="784">
        <f t="shared" si="188"/>
        <v>46</v>
      </c>
      <c r="AA90" s="785">
        <f t="shared" si="189"/>
        <v>97</v>
      </c>
      <c r="AB90" s="776"/>
      <c r="AC90" s="782" t="s">
        <v>263</v>
      </c>
      <c r="AD90" s="1187">
        <v>476</v>
      </c>
      <c r="AE90" s="1187">
        <v>458</v>
      </c>
      <c r="AF90" s="783">
        <f t="shared" si="190"/>
        <v>934</v>
      </c>
      <c r="AG90" s="1187">
        <v>162</v>
      </c>
      <c r="AH90" s="1187">
        <v>227</v>
      </c>
      <c r="AI90" s="783">
        <f t="shared" si="191"/>
        <v>389</v>
      </c>
      <c r="AJ90" s="1187">
        <v>16</v>
      </c>
      <c r="AK90" s="1187">
        <v>43</v>
      </c>
      <c r="AL90" s="783">
        <f t="shared" si="192"/>
        <v>59</v>
      </c>
      <c r="AM90" s="1187"/>
      <c r="AN90" s="1187"/>
      <c r="AO90" s="783">
        <f t="shared" si="193"/>
        <v>0</v>
      </c>
      <c r="AP90" s="1187"/>
      <c r="AQ90" s="1187"/>
      <c r="AR90" s="783">
        <f t="shared" si="194"/>
        <v>0</v>
      </c>
      <c r="AS90" s="1187"/>
      <c r="AT90" s="1187"/>
      <c r="AU90" s="783">
        <f t="shared" si="195"/>
        <v>0</v>
      </c>
      <c r="AV90" s="783">
        <v>0</v>
      </c>
      <c r="AW90" s="783">
        <v>0</v>
      </c>
      <c r="AX90" s="783">
        <f t="shared" si="196"/>
        <v>0</v>
      </c>
      <c r="AY90" s="784">
        <f t="shared" si="197"/>
        <v>654</v>
      </c>
      <c r="AZ90" s="784">
        <f t="shared" si="198"/>
        <v>728</v>
      </c>
      <c r="BA90" s="784">
        <f t="shared" si="199"/>
        <v>1382</v>
      </c>
      <c r="BC90" s="782" t="s">
        <v>263</v>
      </c>
      <c r="BD90" s="783">
        <f t="shared" si="200"/>
        <v>503</v>
      </c>
      <c r="BE90" s="783">
        <f t="shared" si="200"/>
        <v>491</v>
      </c>
      <c r="BF90" s="783">
        <f t="shared" si="178"/>
        <v>994</v>
      </c>
      <c r="BG90" s="783">
        <f t="shared" si="178"/>
        <v>180</v>
      </c>
      <c r="BH90" s="783">
        <f t="shared" si="178"/>
        <v>239</v>
      </c>
      <c r="BI90" s="783">
        <f t="shared" si="178"/>
        <v>419</v>
      </c>
      <c r="BJ90" s="783">
        <f t="shared" si="178"/>
        <v>20</v>
      </c>
      <c r="BK90" s="783">
        <f t="shared" si="178"/>
        <v>44</v>
      </c>
      <c r="BL90" s="783">
        <f t="shared" si="178"/>
        <v>64</v>
      </c>
      <c r="BM90" s="783">
        <f t="shared" si="178"/>
        <v>2</v>
      </c>
      <c r="BN90" s="783">
        <f t="shared" si="178"/>
        <v>0</v>
      </c>
      <c r="BO90" s="783">
        <f t="shared" si="178"/>
        <v>2</v>
      </c>
      <c r="BP90" s="783">
        <f t="shared" si="178"/>
        <v>0</v>
      </c>
      <c r="BQ90" s="783">
        <f t="shared" si="178"/>
        <v>0</v>
      </c>
      <c r="BR90" s="783">
        <f t="shared" si="178"/>
        <v>0</v>
      </c>
      <c r="BS90" s="783">
        <f t="shared" si="178"/>
        <v>0</v>
      </c>
      <c r="BT90" s="783">
        <f t="shared" si="178"/>
        <v>0</v>
      </c>
      <c r="BU90" s="783">
        <f t="shared" si="178"/>
        <v>0</v>
      </c>
      <c r="BV90" s="783">
        <f t="shared" si="179"/>
        <v>0</v>
      </c>
      <c r="BW90" s="783">
        <f t="shared" si="179"/>
        <v>0</v>
      </c>
      <c r="BX90" s="783">
        <f t="shared" si="179"/>
        <v>0</v>
      </c>
      <c r="BY90" s="783">
        <f t="shared" si="179"/>
        <v>705</v>
      </c>
      <c r="BZ90" s="783">
        <f t="shared" si="179"/>
        <v>774</v>
      </c>
      <c r="CA90" s="783">
        <f t="shared" si="179"/>
        <v>1479</v>
      </c>
    </row>
    <row r="91" spans="3:79" s="777" customFormat="1" ht="15.75">
      <c r="C91" s="782" t="s">
        <v>264</v>
      </c>
      <c r="D91" s="1187">
        <v>25</v>
      </c>
      <c r="E91" s="1187">
        <v>31</v>
      </c>
      <c r="F91" s="783">
        <f t="shared" si="180"/>
        <v>56</v>
      </c>
      <c r="G91" s="1187">
        <v>27</v>
      </c>
      <c r="H91" s="1187">
        <v>20</v>
      </c>
      <c r="I91" s="783">
        <f t="shared" si="181"/>
        <v>47</v>
      </c>
      <c r="J91" s="1187">
        <v>17</v>
      </c>
      <c r="K91" s="1187">
        <v>3</v>
      </c>
      <c r="L91" s="783">
        <f t="shared" si="182"/>
        <v>20</v>
      </c>
      <c r="M91" s="1187">
        <v>4</v>
      </c>
      <c r="N91" s="1187">
        <v>2</v>
      </c>
      <c r="O91" s="783">
        <f t="shared" si="183"/>
        <v>6</v>
      </c>
      <c r="P91" s="1187">
        <v>0</v>
      </c>
      <c r="Q91" s="1187">
        <v>0</v>
      </c>
      <c r="R91" s="783">
        <f t="shared" si="184"/>
        <v>0</v>
      </c>
      <c r="S91" s="783"/>
      <c r="T91" s="783"/>
      <c r="U91" s="783">
        <f t="shared" si="185"/>
        <v>0</v>
      </c>
      <c r="V91" s="783"/>
      <c r="W91" s="783"/>
      <c r="X91" s="783">
        <f t="shared" si="186"/>
        <v>0</v>
      </c>
      <c r="Y91" s="784">
        <f t="shared" si="187"/>
        <v>73</v>
      </c>
      <c r="Z91" s="784">
        <f t="shared" si="188"/>
        <v>56</v>
      </c>
      <c r="AA91" s="785">
        <f t="shared" si="189"/>
        <v>129</v>
      </c>
      <c r="AB91" s="776"/>
      <c r="AC91" s="782" t="s">
        <v>264</v>
      </c>
      <c r="AD91" s="1187">
        <v>448</v>
      </c>
      <c r="AE91" s="1187">
        <v>429</v>
      </c>
      <c r="AF91" s="783">
        <f t="shared" si="190"/>
        <v>877</v>
      </c>
      <c r="AG91" s="1187">
        <v>352</v>
      </c>
      <c r="AH91" s="1187">
        <v>322</v>
      </c>
      <c r="AI91" s="783">
        <f t="shared" si="191"/>
        <v>674</v>
      </c>
      <c r="AJ91" s="1187">
        <v>125</v>
      </c>
      <c r="AK91" s="1187">
        <v>114</v>
      </c>
      <c r="AL91" s="783">
        <f t="shared" si="192"/>
        <v>239</v>
      </c>
      <c r="AM91" s="1187">
        <v>32</v>
      </c>
      <c r="AN91" s="1187">
        <v>18</v>
      </c>
      <c r="AO91" s="783">
        <f t="shared" si="193"/>
        <v>50</v>
      </c>
      <c r="AP91" s="1187"/>
      <c r="AQ91" s="1187"/>
      <c r="AR91" s="783">
        <f t="shared" si="194"/>
        <v>0</v>
      </c>
      <c r="AS91" s="1187"/>
      <c r="AT91" s="1187"/>
      <c r="AU91" s="783">
        <f t="shared" si="195"/>
        <v>0</v>
      </c>
      <c r="AV91" s="783">
        <v>0</v>
      </c>
      <c r="AW91" s="783">
        <v>0</v>
      </c>
      <c r="AX91" s="783">
        <f t="shared" si="196"/>
        <v>0</v>
      </c>
      <c r="AY91" s="784">
        <f t="shared" si="197"/>
        <v>957</v>
      </c>
      <c r="AZ91" s="784">
        <f t="shared" si="198"/>
        <v>883</v>
      </c>
      <c r="BA91" s="784">
        <f t="shared" si="199"/>
        <v>1840</v>
      </c>
      <c r="BC91" s="782" t="s">
        <v>264</v>
      </c>
      <c r="BD91" s="783">
        <f t="shared" si="200"/>
        <v>473</v>
      </c>
      <c r="BE91" s="783">
        <f t="shared" si="200"/>
        <v>460</v>
      </c>
      <c r="BF91" s="783">
        <f t="shared" si="178"/>
        <v>933</v>
      </c>
      <c r="BG91" s="783">
        <f t="shared" si="178"/>
        <v>379</v>
      </c>
      <c r="BH91" s="783">
        <f t="shared" si="178"/>
        <v>342</v>
      </c>
      <c r="BI91" s="783">
        <f t="shared" si="178"/>
        <v>721</v>
      </c>
      <c r="BJ91" s="783">
        <f t="shared" si="178"/>
        <v>142</v>
      </c>
      <c r="BK91" s="783">
        <f t="shared" si="178"/>
        <v>117</v>
      </c>
      <c r="BL91" s="783">
        <f t="shared" si="178"/>
        <v>259</v>
      </c>
      <c r="BM91" s="783">
        <f t="shared" si="178"/>
        <v>36</v>
      </c>
      <c r="BN91" s="783">
        <f t="shared" si="178"/>
        <v>20</v>
      </c>
      <c r="BO91" s="783">
        <f t="shared" si="178"/>
        <v>56</v>
      </c>
      <c r="BP91" s="783">
        <f t="shared" si="178"/>
        <v>0</v>
      </c>
      <c r="BQ91" s="783">
        <f t="shared" si="178"/>
        <v>0</v>
      </c>
      <c r="BR91" s="783">
        <f t="shared" si="178"/>
        <v>0</v>
      </c>
      <c r="BS91" s="783">
        <f t="shared" si="178"/>
        <v>0</v>
      </c>
      <c r="BT91" s="783">
        <f t="shared" si="178"/>
        <v>0</v>
      </c>
      <c r="BU91" s="783">
        <f t="shared" si="178"/>
        <v>0</v>
      </c>
      <c r="BV91" s="783">
        <f t="shared" si="179"/>
        <v>0</v>
      </c>
      <c r="BW91" s="783">
        <f t="shared" si="179"/>
        <v>0</v>
      </c>
      <c r="BX91" s="783">
        <f t="shared" si="179"/>
        <v>0</v>
      </c>
      <c r="BY91" s="783">
        <f t="shared" si="179"/>
        <v>1030</v>
      </c>
      <c r="BZ91" s="783">
        <f t="shared" si="179"/>
        <v>939</v>
      </c>
      <c r="CA91" s="783">
        <f t="shared" si="179"/>
        <v>1969</v>
      </c>
    </row>
    <row r="92" spans="3:79" s="777" customFormat="1" ht="15.75">
      <c r="C92" s="782" t="s">
        <v>265</v>
      </c>
      <c r="D92" s="1187">
        <v>13</v>
      </c>
      <c r="E92" s="1187">
        <v>8</v>
      </c>
      <c r="F92" s="783">
        <f t="shared" si="180"/>
        <v>21</v>
      </c>
      <c r="G92" s="1187">
        <v>15</v>
      </c>
      <c r="H92" s="1187">
        <v>19</v>
      </c>
      <c r="I92" s="783">
        <f t="shared" si="181"/>
        <v>34</v>
      </c>
      <c r="J92" s="1187">
        <v>11</v>
      </c>
      <c r="K92" s="1187">
        <v>3</v>
      </c>
      <c r="L92" s="783">
        <f t="shared" si="182"/>
        <v>14</v>
      </c>
      <c r="M92" s="1187">
        <v>5</v>
      </c>
      <c r="N92" s="1187">
        <v>3</v>
      </c>
      <c r="O92" s="783">
        <f t="shared" si="183"/>
        <v>8</v>
      </c>
      <c r="P92" s="1187">
        <v>1</v>
      </c>
      <c r="Q92" s="1187">
        <v>0</v>
      </c>
      <c r="R92" s="783">
        <f t="shared" si="184"/>
        <v>1</v>
      </c>
      <c r="S92" s="783"/>
      <c r="T92" s="783"/>
      <c r="U92" s="783">
        <f t="shared" si="185"/>
        <v>0</v>
      </c>
      <c r="V92" s="783"/>
      <c r="W92" s="783"/>
      <c r="X92" s="783">
        <f t="shared" si="186"/>
        <v>0</v>
      </c>
      <c r="Y92" s="784">
        <f t="shared" si="187"/>
        <v>45</v>
      </c>
      <c r="Z92" s="784">
        <f t="shared" si="188"/>
        <v>33</v>
      </c>
      <c r="AA92" s="785">
        <f t="shared" si="189"/>
        <v>78</v>
      </c>
      <c r="AB92" s="776"/>
      <c r="AC92" s="782" t="s">
        <v>265</v>
      </c>
      <c r="AD92" s="1187">
        <v>143</v>
      </c>
      <c r="AE92" s="1187">
        <v>123</v>
      </c>
      <c r="AF92" s="783">
        <f t="shared" si="190"/>
        <v>266</v>
      </c>
      <c r="AG92" s="1187">
        <v>296</v>
      </c>
      <c r="AH92" s="1187">
        <v>187</v>
      </c>
      <c r="AI92" s="783">
        <f t="shared" si="191"/>
        <v>483</v>
      </c>
      <c r="AJ92" s="1187">
        <v>127</v>
      </c>
      <c r="AK92" s="1187">
        <v>131</v>
      </c>
      <c r="AL92" s="783">
        <f t="shared" si="192"/>
        <v>258</v>
      </c>
      <c r="AM92" s="1187"/>
      <c r="AN92" s="1187"/>
      <c r="AO92" s="783">
        <f t="shared" si="193"/>
        <v>0</v>
      </c>
      <c r="AP92" s="1187"/>
      <c r="AQ92" s="1187"/>
      <c r="AR92" s="783">
        <f t="shared" si="194"/>
        <v>0</v>
      </c>
      <c r="AS92" s="1187"/>
      <c r="AT92" s="1187"/>
      <c r="AU92" s="783">
        <f t="shared" si="195"/>
        <v>0</v>
      </c>
      <c r="AV92" s="783">
        <v>0</v>
      </c>
      <c r="AW92" s="783">
        <v>0</v>
      </c>
      <c r="AX92" s="783">
        <f t="shared" si="196"/>
        <v>0</v>
      </c>
      <c r="AY92" s="784">
        <f t="shared" si="197"/>
        <v>566</v>
      </c>
      <c r="AZ92" s="784">
        <f t="shared" si="198"/>
        <v>441</v>
      </c>
      <c r="BA92" s="784">
        <f t="shared" si="199"/>
        <v>1007</v>
      </c>
      <c r="BC92" s="782" t="s">
        <v>265</v>
      </c>
      <c r="BD92" s="783">
        <f t="shared" si="200"/>
        <v>156</v>
      </c>
      <c r="BE92" s="783">
        <f t="shared" si="200"/>
        <v>131</v>
      </c>
      <c r="BF92" s="783">
        <f t="shared" si="178"/>
        <v>287</v>
      </c>
      <c r="BG92" s="783">
        <f t="shared" si="178"/>
        <v>311</v>
      </c>
      <c r="BH92" s="783">
        <f t="shared" si="178"/>
        <v>206</v>
      </c>
      <c r="BI92" s="783">
        <f t="shared" si="178"/>
        <v>517</v>
      </c>
      <c r="BJ92" s="783">
        <f t="shared" si="178"/>
        <v>138</v>
      </c>
      <c r="BK92" s="783">
        <f t="shared" si="178"/>
        <v>134</v>
      </c>
      <c r="BL92" s="783">
        <f t="shared" si="178"/>
        <v>272</v>
      </c>
      <c r="BM92" s="783">
        <f t="shared" si="178"/>
        <v>5</v>
      </c>
      <c r="BN92" s="783">
        <f t="shared" si="178"/>
        <v>3</v>
      </c>
      <c r="BO92" s="783">
        <f t="shared" si="178"/>
        <v>8</v>
      </c>
      <c r="BP92" s="783">
        <f t="shared" si="178"/>
        <v>1</v>
      </c>
      <c r="BQ92" s="783">
        <f t="shared" si="178"/>
        <v>0</v>
      </c>
      <c r="BR92" s="783">
        <f t="shared" si="178"/>
        <v>1</v>
      </c>
      <c r="BS92" s="783">
        <f t="shared" si="178"/>
        <v>0</v>
      </c>
      <c r="BT92" s="783">
        <f t="shared" si="178"/>
        <v>0</v>
      </c>
      <c r="BU92" s="783">
        <f t="shared" si="178"/>
        <v>0</v>
      </c>
      <c r="BV92" s="783">
        <f t="shared" si="179"/>
        <v>0</v>
      </c>
      <c r="BW92" s="783">
        <f t="shared" si="179"/>
        <v>0</v>
      </c>
      <c r="BX92" s="783">
        <f t="shared" si="179"/>
        <v>0</v>
      </c>
      <c r="BY92" s="783">
        <f t="shared" si="179"/>
        <v>611</v>
      </c>
      <c r="BZ92" s="783">
        <f t="shared" si="179"/>
        <v>474</v>
      </c>
      <c r="CA92" s="783">
        <f t="shared" si="179"/>
        <v>1085</v>
      </c>
    </row>
    <row r="93" spans="3:79" s="777" customFormat="1" ht="15.75">
      <c r="C93" s="782" t="s">
        <v>266</v>
      </c>
      <c r="D93" s="1187">
        <v>2</v>
      </c>
      <c r="E93" s="1187">
        <v>2</v>
      </c>
      <c r="F93" s="783">
        <f t="shared" si="180"/>
        <v>4</v>
      </c>
      <c r="G93" s="1187">
        <v>4</v>
      </c>
      <c r="H93" s="1187">
        <v>7</v>
      </c>
      <c r="I93" s="783">
        <f t="shared" si="181"/>
        <v>11</v>
      </c>
      <c r="J93" s="1187">
        <v>5</v>
      </c>
      <c r="K93" s="1187">
        <v>3</v>
      </c>
      <c r="L93" s="783">
        <f t="shared" si="182"/>
        <v>8</v>
      </c>
      <c r="M93" s="1187">
        <v>0</v>
      </c>
      <c r="N93" s="1187">
        <v>1</v>
      </c>
      <c r="O93" s="783">
        <f t="shared" si="183"/>
        <v>1</v>
      </c>
      <c r="P93" s="1187">
        <v>1</v>
      </c>
      <c r="Q93" s="1187">
        <v>1</v>
      </c>
      <c r="R93" s="783">
        <f t="shared" si="184"/>
        <v>2</v>
      </c>
      <c r="S93" s="783"/>
      <c r="T93" s="783"/>
      <c r="U93" s="783">
        <f t="shared" si="185"/>
        <v>0</v>
      </c>
      <c r="V93" s="783"/>
      <c r="W93" s="783"/>
      <c r="X93" s="783">
        <f t="shared" si="186"/>
        <v>0</v>
      </c>
      <c r="Y93" s="784">
        <f t="shared" si="187"/>
        <v>12</v>
      </c>
      <c r="Z93" s="784">
        <f t="shared" si="188"/>
        <v>14</v>
      </c>
      <c r="AA93" s="785">
        <f t="shared" si="189"/>
        <v>26</v>
      </c>
      <c r="AB93" s="776"/>
      <c r="AC93" s="782" t="s">
        <v>266</v>
      </c>
      <c r="AD93" s="1187">
        <v>21</v>
      </c>
      <c r="AE93" s="1187">
        <v>12</v>
      </c>
      <c r="AF93" s="783">
        <f t="shared" si="190"/>
        <v>33</v>
      </c>
      <c r="AG93" s="1187">
        <v>71</v>
      </c>
      <c r="AH93" s="1187">
        <v>39</v>
      </c>
      <c r="AI93" s="783">
        <f t="shared" si="191"/>
        <v>110</v>
      </c>
      <c r="AJ93" s="1187">
        <v>59</v>
      </c>
      <c r="AK93" s="1187">
        <v>36</v>
      </c>
      <c r="AL93" s="783">
        <f t="shared" si="192"/>
        <v>95</v>
      </c>
      <c r="AM93" s="1187"/>
      <c r="AN93" s="1187"/>
      <c r="AO93" s="783">
        <f t="shared" si="193"/>
        <v>0</v>
      </c>
      <c r="AP93" s="1187"/>
      <c r="AQ93" s="1187"/>
      <c r="AR93" s="783">
        <f t="shared" si="194"/>
        <v>0</v>
      </c>
      <c r="AS93" s="1187"/>
      <c r="AT93" s="1187"/>
      <c r="AU93" s="783">
        <f t="shared" si="195"/>
        <v>0</v>
      </c>
      <c r="AV93" s="783">
        <v>0</v>
      </c>
      <c r="AW93" s="783">
        <v>0</v>
      </c>
      <c r="AX93" s="783">
        <f t="shared" si="196"/>
        <v>0</v>
      </c>
      <c r="AY93" s="784">
        <f t="shared" si="197"/>
        <v>151</v>
      </c>
      <c r="AZ93" s="784">
        <f t="shared" si="198"/>
        <v>87</v>
      </c>
      <c r="BA93" s="784">
        <f t="shared" si="199"/>
        <v>238</v>
      </c>
      <c r="BC93" s="782" t="s">
        <v>266</v>
      </c>
      <c r="BD93" s="783">
        <f t="shared" si="200"/>
        <v>23</v>
      </c>
      <c r="BE93" s="783">
        <f t="shared" si="200"/>
        <v>14</v>
      </c>
      <c r="BF93" s="783">
        <f t="shared" si="178"/>
        <v>37</v>
      </c>
      <c r="BG93" s="783">
        <f t="shared" si="178"/>
        <v>75</v>
      </c>
      <c r="BH93" s="783">
        <f t="shared" si="178"/>
        <v>46</v>
      </c>
      <c r="BI93" s="783">
        <f t="shared" si="178"/>
        <v>121</v>
      </c>
      <c r="BJ93" s="783">
        <f t="shared" si="178"/>
        <v>64</v>
      </c>
      <c r="BK93" s="783">
        <f t="shared" si="178"/>
        <v>39</v>
      </c>
      <c r="BL93" s="783">
        <f t="shared" si="178"/>
        <v>103</v>
      </c>
      <c r="BM93" s="783">
        <f t="shared" si="178"/>
        <v>0</v>
      </c>
      <c r="BN93" s="783">
        <f t="shared" si="178"/>
        <v>1</v>
      </c>
      <c r="BO93" s="783">
        <f t="shared" si="178"/>
        <v>1</v>
      </c>
      <c r="BP93" s="783">
        <f t="shared" si="178"/>
        <v>1</v>
      </c>
      <c r="BQ93" s="783">
        <f t="shared" si="178"/>
        <v>1</v>
      </c>
      <c r="BR93" s="783">
        <f t="shared" si="178"/>
        <v>2</v>
      </c>
      <c r="BS93" s="783">
        <f t="shared" si="178"/>
        <v>0</v>
      </c>
      <c r="BT93" s="783">
        <f t="shared" si="178"/>
        <v>0</v>
      </c>
      <c r="BU93" s="783">
        <f t="shared" si="178"/>
        <v>0</v>
      </c>
      <c r="BV93" s="783">
        <f t="shared" si="179"/>
        <v>0</v>
      </c>
      <c r="BW93" s="783">
        <f t="shared" si="179"/>
        <v>0</v>
      </c>
      <c r="BX93" s="783">
        <f t="shared" si="179"/>
        <v>0</v>
      </c>
      <c r="BY93" s="783">
        <f t="shared" si="179"/>
        <v>163</v>
      </c>
      <c r="BZ93" s="783">
        <f t="shared" si="179"/>
        <v>101</v>
      </c>
      <c r="CA93" s="783">
        <f t="shared" si="179"/>
        <v>264</v>
      </c>
    </row>
    <row r="94" spans="3:79" s="777" customFormat="1" ht="15.75">
      <c r="C94" s="782" t="s">
        <v>267</v>
      </c>
      <c r="D94" s="1187">
        <v>0</v>
      </c>
      <c r="E94" s="1187">
        <v>1</v>
      </c>
      <c r="F94" s="783">
        <f t="shared" si="180"/>
        <v>1</v>
      </c>
      <c r="G94" s="1187">
        <v>1</v>
      </c>
      <c r="H94" s="1187">
        <v>1</v>
      </c>
      <c r="I94" s="783">
        <f t="shared" si="181"/>
        <v>2</v>
      </c>
      <c r="J94" s="1187">
        <v>0</v>
      </c>
      <c r="K94" s="1187">
        <v>0</v>
      </c>
      <c r="L94" s="783">
        <f t="shared" si="182"/>
        <v>0</v>
      </c>
      <c r="M94" s="1187">
        <v>0</v>
      </c>
      <c r="N94" s="1187">
        <v>0</v>
      </c>
      <c r="O94" s="783">
        <f t="shared" si="183"/>
        <v>0</v>
      </c>
      <c r="P94" s="1187">
        <v>0</v>
      </c>
      <c r="Q94" s="1187">
        <v>0</v>
      </c>
      <c r="R94" s="783">
        <f t="shared" si="184"/>
        <v>0</v>
      </c>
      <c r="S94" s="783"/>
      <c r="T94" s="783"/>
      <c r="U94" s="783">
        <f t="shared" si="185"/>
        <v>0</v>
      </c>
      <c r="V94" s="783"/>
      <c r="W94" s="783"/>
      <c r="X94" s="783">
        <f t="shared" si="186"/>
        <v>0</v>
      </c>
      <c r="Y94" s="784">
        <f t="shared" si="187"/>
        <v>1</v>
      </c>
      <c r="Z94" s="784">
        <f t="shared" si="188"/>
        <v>2</v>
      </c>
      <c r="AA94" s="785">
        <f t="shared" si="189"/>
        <v>3</v>
      </c>
      <c r="AB94" s="776"/>
      <c r="AC94" s="782" t="s">
        <v>267</v>
      </c>
      <c r="AD94" s="1187">
        <v>2</v>
      </c>
      <c r="AE94" s="1187">
        <v>2</v>
      </c>
      <c r="AF94" s="783">
        <f t="shared" si="190"/>
        <v>4</v>
      </c>
      <c r="AG94" s="1187">
        <v>4</v>
      </c>
      <c r="AH94" s="1187">
        <v>2</v>
      </c>
      <c r="AI94" s="783">
        <f t="shared" si="191"/>
        <v>6</v>
      </c>
      <c r="AJ94" s="1187">
        <v>8</v>
      </c>
      <c r="AK94" s="1187">
        <v>5</v>
      </c>
      <c r="AL94" s="783">
        <f t="shared" si="192"/>
        <v>13</v>
      </c>
      <c r="AM94" s="1187"/>
      <c r="AN94" s="1187"/>
      <c r="AO94" s="783">
        <f t="shared" si="193"/>
        <v>0</v>
      </c>
      <c r="AP94" s="1187"/>
      <c r="AQ94" s="1187"/>
      <c r="AR94" s="783">
        <f t="shared" si="194"/>
        <v>0</v>
      </c>
      <c r="AS94" s="1187"/>
      <c r="AT94" s="1187"/>
      <c r="AU94" s="783">
        <f t="shared" si="195"/>
        <v>0</v>
      </c>
      <c r="AV94" s="783">
        <v>0</v>
      </c>
      <c r="AW94" s="783">
        <v>0</v>
      </c>
      <c r="AX94" s="783">
        <f t="shared" si="196"/>
        <v>0</v>
      </c>
      <c r="AY94" s="784">
        <f t="shared" si="197"/>
        <v>14</v>
      </c>
      <c r="AZ94" s="784">
        <f t="shared" si="198"/>
        <v>9</v>
      </c>
      <c r="BA94" s="784">
        <f t="shared" si="199"/>
        <v>23</v>
      </c>
      <c r="BC94" s="782" t="s">
        <v>267</v>
      </c>
      <c r="BD94" s="783">
        <f t="shared" si="200"/>
        <v>2</v>
      </c>
      <c r="BE94" s="783">
        <f t="shared" si="200"/>
        <v>3</v>
      </c>
      <c r="BF94" s="783">
        <f t="shared" si="178"/>
        <v>5</v>
      </c>
      <c r="BG94" s="783">
        <f t="shared" si="178"/>
        <v>5</v>
      </c>
      <c r="BH94" s="783">
        <f t="shared" si="178"/>
        <v>3</v>
      </c>
      <c r="BI94" s="783">
        <f t="shared" si="178"/>
        <v>8</v>
      </c>
      <c r="BJ94" s="783">
        <f t="shared" si="178"/>
        <v>8</v>
      </c>
      <c r="BK94" s="783">
        <f t="shared" si="178"/>
        <v>5</v>
      </c>
      <c r="BL94" s="783">
        <f t="shared" si="178"/>
        <v>13</v>
      </c>
      <c r="BM94" s="783">
        <f t="shared" si="178"/>
        <v>0</v>
      </c>
      <c r="BN94" s="783">
        <f t="shared" si="178"/>
        <v>0</v>
      </c>
      <c r="BO94" s="783">
        <f t="shared" si="178"/>
        <v>0</v>
      </c>
      <c r="BP94" s="783">
        <f t="shared" si="178"/>
        <v>0</v>
      </c>
      <c r="BQ94" s="783">
        <f t="shared" si="178"/>
        <v>0</v>
      </c>
      <c r="BR94" s="783">
        <f t="shared" si="178"/>
        <v>0</v>
      </c>
      <c r="BS94" s="783">
        <f t="shared" si="178"/>
        <v>0</v>
      </c>
      <c r="BT94" s="783">
        <f t="shared" si="178"/>
        <v>0</v>
      </c>
      <c r="BU94" s="783">
        <f t="shared" si="178"/>
        <v>0</v>
      </c>
      <c r="BV94" s="783">
        <f t="shared" si="179"/>
        <v>0</v>
      </c>
      <c r="BW94" s="783">
        <f t="shared" si="179"/>
        <v>0</v>
      </c>
      <c r="BX94" s="783">
        <f t="shared" si="179"/>
        <v>0</v>
      </c>
      <c r="BY94" s="783">
        <f t="shared" si="179"/>
        <v>15</v>
      </c>
      <c r="BZ94" s="783">
        <f t="shared" si="179"/>
        <v>11</v>
      </c>
      <c r="CA94" s="783">
        <f t="shared" si="179"/>
        <v>26</v>
      </c>
    </row>
    <row r="95" spans="3:79" s="777" customFormat="1" ht="15.75">
      <c r="C95" s="782" t="s">
        <v>186</v>
      </c>
      <c r="D95" s="783">
        <v>0</v>
      </c>
      <c r="E95" s="783">
        <v>1</v>
      </c>
      <c r="F95" s="783">
        <f t="shared" si="180"/>
        <v>1</v>
      </c>
      <c r="G95" s="783">
        <v>0</v>
      </c>
      <c r="H95" s="783">
        <v>0</v>
      </c>
      <c r="I95" s="783">
        <f t="shared" si="181"/>
        <v>0</v>
      </c>
      <c r="J95" s="783">
        <v>0</v>
      </c>
      <c r="K95" s="783">
        <v>0</v>
      </c>
      <c r="L95" s="783">
        <f t="shared" si="182"/>
        <v>0</v>
      </c>
      <c r="M95" s="783">
        <v>0</v>
      </c>
      <c r="N95" s="783">
        <v>0</v>
      </c>
      <c r="O95" s="783">
        <f t="shared" si="183"/>
        <v>0</v>
      </c>
      <c r="P95" s="783">
        <v>0</v>
      </c>
      <c r="Q95" s="783">
        <v>0</v>
      </c>
      <c r="R95" s="783">
        <f t="shared" si="184"/>
        <v>0</v>
      </c>
      <c r="S95" s="783"/>
      <c r="T95" s="783"/>
      <c r="U95" s="783">
        <f t="shared" si="185"/>
        <v>0</v>
      </c>
      <c r="V95" s="783"/>
      <c r="W95" s="783"/>
      <c r="X95" s="783">
        <f t="shared" si="186"/>
        <v>0</v>
      </c>
      <c r="Y95" s="784">
        <f t="shared" si="187"/>
        <v>0</v>
      </c>
      <c r="Z95" s="784">
        <f t="shared" si="188"/>
        <v>1</v>
      </c>
      <c r="AA95" s="785">
        <f t="shared" si="189"/>
        <v>1</v>
      </c>
      <c r="AB95" s="776"/>
      <c r="AC95" s="782" t="s">
        <v>186</v>
      </c>
      <c r="AD95" s="783">
        <v>1</v>
      </c>
      <c r="AE95" s="783"/>
      <c r="AF95" s="783">
        <f t="shared" si="190"/>
        <v>1</v>
      </c>
      <c r="AG95" s="783">
        <v>1</v>
      </c>
      <c r="AH95" s="783"/>
      <c r="AI95" s="783">
        <f t="shared" si="191"/>
        <v>1</v>
      </c>
      <c r="AJ95" s="783"/>
      <c r="AK95" s="783"/>
      <c r="AL95" s="783">
        <f t="shared" si="192"/>
        <v>0</v>
      </c>
      <c r="AM95" s="783"/>
      <c r="AN95" s="783"/>
      <c r="AO95" s="783">
        <f t="shared" si="193"/>
        <v>0</v>
      </c>
      <c r="AP95" s="783"/>
      <c r="AQ95" s="783"/>
      <c r="AR95" s="783">
        <f t="shared" si="194"/>
        <v>0</v>
      </c>
      <c r="AS95" s="783"/>
      <c r="AT95" s="783"/>
      <c r="AU95" s="783">
        <f t="shared" si="195"/>
        <v>0</v>
      </c>
      <c r="AV95" s="783">
        <v>0</v>
      </c>
      <c r="AW95" s="783">
        <v>0</v>
      </c>
      <c r="AX95" s="783">
        <f t="shared" si="196"/>
        <v>0</v>
      </c>
      <c r="AY95" s="784">
        <f t="shared" si="197"/>
        <v>2</v>
      </c>
      <c r="AZ95" s="784">
        <f t="shared" si="198"/>
        <v>0</v>
      </c>
      <c r="BA95" s="784">
        <f t="shared" si="199"/>
        <v>2</v>
      </c>
      <c r="BC95" s="782" t="s">
        <v>186</v>
      </c>
      <c r="BD95" s="783">
        <f t="shared" si="200"/>
        <v>1</v>
      </c>
      <c r="BE95" s="783">
        <f t="shared" si="200"/>
        <v>1</v>
      </c>
      <c r="BF95" s="783">
        <f t="shared" si="178"/>
        <v>2</v>
      </c>
      <c r="BG95" s="783">
        <f t="shared" si="178"/>
        <v>1</v>
      </c>
      <c r="BH95" s="783">
        <f t="shared" si="178"/>
        <v>0</v>
      </c>
      <c r="BI95" s="783">
        <f t="shared" si="178"/>
        <v>1</v>
      </c>
      <c r="BJ95" s="783">
        <f t="shared" si="178"/>
        <v>0</v>
      </c>
      <c r="BK95" s="783">
        <f t="shared" si="178"/>
        <v>0</v>
      </c>
      <c r="BL95" s="783">
        <f t="shared" si="178"/>
        <v>0</v>
      </c>
      <c r="BM95" s="783">
        <f t="shared" si="178"/>
        <v>0</v>
      </c>
      <c r="BN95" s="783">
        <f t="shared" si="178"/>
        <v>0</v>
      </c>
      <c r="BO95" s="783">
        <f t="shared" si="178"/>
        <v>0</v>
      </c>
      <c r="BP95" s="783">
        <f t="shared" si="178"/>
        <v>0</v>
      </c>
      <c r="BQ95" s="783">
        <f t="shared" si="178"/>
        <v>0</v>
      </c>
      <c r="BR95" s="783">
        <f t="shared" si="178"/>
        <v>0</v>
      </c>
      <c r="BS95" s="783">
        <f t="shared" si="178"/>
        <v>0</v>
      </c>
      <c r="BT95" s="783">
        <f t="shared" si="178"/>
        <v>0</v>
      </c>
      <c r="BU95" s="783">
        <f t="shared" si="178"/>
        <v>0</v>
      </c>
      <c r="BV95" s="783">
        <f t="shared" si="179"/>
        <v>0</v>
      </c>
      <c r="BW95" s="783">
        <f t="shared" si="179"/>
        <v>0</v>
      </c>
      <c r="BX95" s="783">
        <f t="shared" si="179"/>
        <v>0</v>
      </c>
      <c r="BY95" s="783">
        <f t="shared" si="179"/>
        <v>2</v>
      </c>
      <c r="BZ95" s="783">
        <f t="shared" si="179"/>
        <v>1</v>
      </c>
      <c r="CA95" s="783">
        <f t="shared" si="179"/>
        <v>3</v>
      </c>
    </row>
    <row r="96" spans="3:79" s="777" customFormat="1" ht="15.75">
      <c r="C96" s="782" t="s">
        <v>6</v>
      </c>
      <c r="D96" s="783">
        <f>SUM(D88:D95)</f>
        <v>72</v>
      </c>
      <c r="E96" s="783">
        <f>SUM(E88:E95)</f>
        <v>80</v>
      </c>
      <c r="F96" s="783">
        <f>SUM(F88:F95)</f>
        <v>152</v>
      </c>
      <c r="G96" s="783">
        <f t="shared" ref="G96:AA96" si="201">SUM(G88:G95)</f>
        <v>66</v>
      </c>
      <c r="H96" s="783">
        <f t="shared" si="201"/>
        <v>60</v>
      </c>
      <c r="I96" s="783">
        <f t="shared" si="201"/>
        <v>126</v>
      </c>
      <c r="J96" s="783">
        <f t="shared" si="201"/>
        <v>37</v>
      </c>
      <c r="K96" s="783">
        <f t="shared" si="201"/>
        <v>10</v>
      </c>
      <c r="L96" s="783">
        <f t="shared" si="201"/>
        <v>47</v>
      </c>
      <c r="M96" s="783">
        <f t="shared" si="201"/>
        <v>11</v>
      </c>
      <c r="N96" s="783">
        <f t="shared" si="201"/>
        <v>7</v>
      </c>
      <c r="O96" s="783">
        <f t="shared" si="201"/>
        <v>18</v>
      </c>
      <c r="P96" s="783">
        <f t="shared" si="201"/>
        <v>2</v>
      </c>
      <c r="Q96" s="783">
        <f t="shared" si="201"/>
        <v>1</v>
      </c>
      <c r="R96" s="783">
        <f t="shared" si="201"/>
        <v>3</v>
      </c>
      <c r="S96" s="783">
        <f t="shared" si="201"/>
        <v>0</v>
      </c>
      <c r="T96" s="783">
        <f t="shared" si="201"/>
        <v>0</v>
      </c>
      <c r="U96" s="783">
        <f t="shared" si="201"/>
        <v>0</v>
      </c>
      <c r="V96" s="783">
        <f t="shared" si="201"/>
        <v>0</v>
      </c>
      <c r="W96" s="783">
        <f t="shared" si="201"/>
        <v>0</v>
      </c>
      <c r="X96" s="783">
        <f t="shared" si="201"/>
        <v>0</v>
      </c>
      <c r="Y96" s="783">
        <f t="shared" si="201"/>
        <v>188</v>
      </c>
      <c r="Z96" s="783">
        <f t="shared" si="201"/>
        <v>158</v>
      </c>
      <c r="AA96" s="783">
        <f t="shared" si="201"/>
        <v>346</v>
      </c>
      <c r="AB96" s="776"/>
      <c r="AC96" s="782" t="s">
        <v>6</v>
      </c>
      <c r="AD96" s="783">
        <f>SUM(AD88:AD95)</f>
        <v>1141</v>
      </c>
      <c r="AE96" s="783">
        <f t="shared" ref="AE96:BA96" si="202">SUM(AE88:AE95)</f>
        <v>1054</v>
      </c>
      <c r="AF96" s="783">
        <f t="shared" si="202"/>
        <v>2195</v>
      </c>
      <c r="AG96" s="783">
        <f t="shared" si="202"/>
        <v>890</v>
      </c>
      <c r="AH96" s="783">
        <f t="shared" si="202"/>
        <v>779</v>
      </c>
      <c r="AI96" s="783">
        <f t="shared" si="202"/>
        <v>1669</v>
      </c>
      <c r="AJ96" s="783">
        <f t="shared" si="202"/>
        <v>335</v>
      </c>
      <c r="AK96" s="783">
        <f t="shared" si="202"/>
        <v>329</v>
      </c>
      <c r="AL96" s="783">
        <f t="shared" si="202"/>
        <v>664</v>
      </c>
      <c r="AM96" s="783">
        <f t="shared" si="202"/>
        <v>32</v>
      </c>
      <c r="AN96" s="783">
        <f t="shared" si="202"/>
        <v>18</v>
      </c>
      <c r="AO96" s="783">
        <f t="shared" si="202"/>
        <v>50</v>
      </c>
      <c r="AP96" s="783">
        <f t="shared" si="202"/>
        <v>0</v>
      </c>
      <c r="AQ96" s="783">
        <f t="shared" si="202"/>
        <v>0</v>
      </c>
      <c r="AR96" s="783">
        <f t="shared" si="202"/>
        <v>0</v>
      </c>
      <c r="AS96" s="783">
        <f t="shared" si="202"/>
        <v>0</v>
      </c>
      <c r="AT96" s="783">
        <f t="shared" si="202"/>
        <v>0</v>
      </c>
      <c r="AU96" s="783">
        <f t="shared" si="202"/>
        <v>0</v>
      </c>
      <c r="AV96" s="783">
        <f t="shared" si="202"/>
        <v>0</v>
      </c>
      <c r="AW96" s="783">
        <f t="shared" si="202"/>
        <v>0</v>
      </c>
      <c r="AX96" s="783">
        <f t="shared" si="202"/>
        <v>0</v>
      </c>
      <c r="AY96" s="783">
        <f t="shared" si="202"/>
        <v>2398</v>
      </c>
      <c r="AZ96" s="783">
        <f t="shared" si="202"/>
        <v>2180</v>
      </c>
      <c r="BA96" s="783">
        <f t="shared" si="202"/>
        <v>4578</v>
      </c>
      <c r="BC96" s="782" t="s">
        <v>6</v>
      </c>
      <c r="BD96" s="783">
        <f t="shared" si="200"/>
        <v>1213</v>
      </c>
      <c r="BE96" s="783">
        <f t="shared" si="200"/>
        <v>1134</v>
      </c>
      <c r="BF96" s="783">
        <f t="shared" si="178"/>
        <v>2347</v>
      </c>
      <c r="BG96" s="783">
        <f t="shared" si="178"/>
        <v>956</v>
      </c>
      <c r="BH96" s="783">
        <f t="shared" si="178"/>
        <v>839</v>
      </c>
      <c r="BI96" s="783">
        <f t="shared" si="178"/>
        <v>1795</v>
      </c>
      <c r="BJ96" s="783">
        <f t="shared" si="178"/>
        <v>372</v>
      </c>
      <c r="BK96" s="783">
        <f t="shared" si="178"/>
        <v>339</v>
      </c>
      <c r="BL96" s="783">
        <f t="shared" si="178"/>
        <v>711</v>
      </c>
      <c r="BM96" s="783">
        <f t="shared" si="178"/>
        <v>43</v>
      </c>
      <c r="BN96" s="783">
        <f t="shared" si="178"/>
        <v>25</v>
      </c>
      <c r="BO96" s="783">
        <f t="shared" si="178"/>
        <v>68</v>
      </c>
      <c r="BP96" s="783">
        <f t="shared" si="178"/>
        <v>2</v>
      </c>
      <c r="BQ96" s="783">
        <f t="shared" si="178"/>
        <v>1</v>
      </c>
      <c r="BR96" s="783">
        <f t="shared" si="178"/>
        <v>3</v>
      </c>
      <c r="BS96" s="783">
        <f t="shared" si="178"/>
        <v>0</v>
      </c>
      <c r="BT96" s="783">
        <f t="shared" si="178"/>
        <v>0</v>
      </c>
      <c r="BU96" s="783">
        <f t="shared" si="178"/>
        <v>0</v>
      </c>
      <c r="BV96" s="783">
        <f t="shared" si="179"/>
        <v>0</v>
      </c>
      <c r="BW96" s="783">
        <f t="shared" si="179"/>
        <v>0</v>
      </c>
      <c r="BX96" s="783">
        <f t="shared" si="179"/>
        <v>0</v>
      </c>
      <c r="BY96" s="783">
        <f t="shared" si="179"/>
        <v>2586</v>
      </c>
      <c r="BZ96" s="783">
        <f t="shared" si="179"/>
        <v>2338</v>
      </c>
      <c r="CA96" s="783">
        <f t="shared" si="179"/>
        <v>4924</v>
      </c>
    </row>
    <row r="97" spans="3:79" s="777" customFormat="1" ht="16.5" thickBot="1">
      <c r="C97" s="786" t="s">
        <v>187</v>
      </c>
      <c r="D97" s="787"/>
      <c r="E97" s="787"/>
      <c r="F97" s="787"/>
      <c r="G97" s="787"/>
      <c r="H97" s="787"/>
      <c r="I97" s="787"/>
      <c r="J97" s="787"/>
      <c r="K97" s="787"/>
      <c r="L97" s="787"/>
      <c r="M97" s="787"/>
      <c r="N97" s="787"/>
      <c r="O97" s="787"/>
      <c r="P97" s="787"/>
      <c r="Q97" s="787"/>
      <c r="R97" s="787"/>
      <c r="S97" s="787"/>
      <c r="T97" s="787"/>
      <c r="U97" s="787"/>
      <c r="V97" s="787"/>
      <c r="W97" s="787"/>
      <c r="X97" s="787"/>
      <c r="Y97" s="787"/>
      <c r="Z97" s="787"/>
      <c r="AA97" s="787"/>
      <c r="AB97" s="788"/>
      <c r="AC97" s="786" t="s">
        <v>187</v>
      </c>
      <c r="AD97" s="787"/>
      <c r="AE97" s="787"/>
      <c r="AF97" s="787"/>
      <c r="AG97" s="787"/>
      <c r="AH97" s="787"/>
      <c r="AI97" s="787"/>
      <c r="AJ97" s="787"/>
      <c r="AK97" s="787"/>
      <c r="AL97" s="787"/>
      <c r="AM97" s="787"/>
      <c r="AN97" s="787"/>
      <c r="AO97" s="787"/>
      <c r="AP97" s="787"/>
      <c r="AQ97" s="787"/>
      <c r="AR97" s="787"/>
      <c r="AS97" s="787"/>
      <c r="AT97" s="787"/>
      <c r="AU97" s="787"/>
      <c r="AV97" s="787"/>
      <c r="AW97" s="787"/>
      <c r="AX97" s="787"/>
      <c r="AY97" s="787"/>
      <c r="AZ97" s="787"/>
      <c r="BA97" s="787"/>
      <c r="BC97" s="786" t="s">
        <v>187</v>
      </c>
      <c r="BD97" s="787">
        <f>BD96/$BY$16*100</f>
        <v>6.3091646728388646</v>
      </c>
      <c r="BE97" s="787">
        <f>BE96/$BZ$16*100</f>
        <v>6.3758011919487236</v>
      </c>
      <c r="BF97" s="787">
        <f>BF96/$CA$16*100</f>
        <v>6.3411866421701077</v>
      </c>
      <c r="BG97" s="787">
        <f>BG96/$BY$16*100</f>
        <v>4.9724331634245296</v>
      </c>
      <c r="BH97" s="787">
        <f>BH96/$BZ$16*100</f>
        <v>4.7171932980996294</v>
      </c>
      <c r="BI97" s="787">
        <f>BI96/$CA$16*100</f>
        <v>4.8497784502323578</v>
      </c>
      <c r="BJ97" s="787">
        <f>BJ96/$BY$16*100</f>
        <v>1.9348798502028504</v>
      </c>
      <c r="BK97" s="787">
        <f>BK96/$BZ$16*100</f>
        <v>1.9059934780164174</v>
      </c>
      <c r="BL97" s="787">
        <f>BL96/$CA$16*100</f>
        <v>1.9209985950502539</v>
      </c>
      <c r="BM97" s="787">
        <f>BM96/$BY$16*100</f>
        <v>0.22365546655570581</v>
      </c>
      <c r="BN97" s="787">
        <f>BN96/$BZ$16*100</f>
        <v>0.14055999100416056</v>
      </c>
      <c r="BO97" s="787">
        <f>BO96/$CA$16*100</f>
        <v>0.1837241975575489</v>
      </c>
      <c r="BP97" s="787">
        <f>BP96/$BY$16*100</f>
        <v>1.0402579839800271E-2</v>
      </c>
      <c r="BQ97" s="787">
        <f>BQ96/$BZ$16*100</f>
        <v>5.6223996401664226E-3</v>
      </c>
      <c r="BR97" s="787">
        <f>BR96/$CA$16*100</f>
        <v>8.1054793040095108E-3</v>
      </c>
      <c r="BS97" s="787">
        <f>BS96/$BY$16*100</f>
        <v>0</v>
      </c>
      <c r="BT97" s="787">
        <f>BT96/$BZ$16*100</f>
        <v>0</v>
      </c>
      <c r="BU97" s="787">
        <f>BU96/$CA$16*100</f>
        <v>0</v>
      </c>
      <c r="BV97" s="787">
        <f>BV96/$BY$16*100</f>
        <v>0</v>
      </c>
      <c r="BW97" s="787">
        <f>BW96/$BZ$16*100</f>
        <v>0</v>
      </c>
      <c r="BX97" s="787">
        <f>BX96/$CA$16*100</f>
        <v>0</v>
      </c>
      <c r="BY97" s="787">
        <f>BY96/$BY$16*100</f>
        <v>13.450535732861749</v>
      </c>
      <c r="BZ97" s="787">
        <f>BZ96/$BZ$16*100</f>
        <v>13.145170358709096</v>
      </c>
      <c r="CA97" s="787">
        <f>CA96/$CA$16*100</f>
        <v>13.303793364314275</v>
      </c>
    </row>
    <row r="98" spans="3:79">
      <c r="AL98" s="820"/>
      <c r="BL98" s="820"/>
    </row>
    <row r="99" spans="3:79" s="777" customFormat="1" ht="15.75">
      <c r="C99" s="774" t="s">
        <v>492</v>
      </c>
      <c r="D99" s="774"/>
      <c r="E99" s="774"/>
      <c r="F99" s="774"/>
      <c r="G99" s="774"/>
      <c r="H99" s="774"/>
      <c r="I99" s="774"/>
      <c r="J99" s="775" t="s">
        <v>33</v>
      </c>
      <c r="K99" s="775"/>
      <c r="L99" s="775"/>
      <c r="M99" s="774"/>
      <c r="N99" s="774"/>
      <c r="O99" s="774"/>
      <c r="P99" s="774"/>
      <c r="Q99" s="774"/>
      <c r="R99" s="774"/>
      <c r="S99" s="774"/>
      <c r="T99" s="774"/>
      <c r="U99" s="774"/>
      <c r="V99" s="774"/>
      <c r="W99" s="774"/>
      <c r="X99" s="774"/>
      <c r="Y99" s="774"/>
      <c r="Z99" s="774"/>
      <c r="AA99" s="774"/>
      <c r="AB99" s="776"/>
      <c r="AC99" s="774" t="s">
        <v>492</v>
      </c>
      <c r="AD99" s="774"/>
      <c r="AE99" s="774"/>
      <c r="AF99" s="774"/>
      <c r="AG99" s="774"/>
      <c r="AH99" s="774"/>
      <c r="AI99" s="774"/>
      <c r="AJ99" s="818" t="s">
        <v>33</v>
      </c>
      <c r="AK99" s="818"/>
      <c r="AL99" s="818"/>
      <c r="AM99" s="774"/>
      <c r="AN99" s="774"/>
      <c r="AO99" s="774"/>
      <c r="AP99" s="774"/>
      <c r="AQ99" s="774"/>
      <c r="AR99" s="774"/>
      <c r="AS99" s="774"/>
      <c r="AT99" s="774"/>
      <c r="AU99" s="774"/>
      <c r="AV99" s="774"/>
      <c r="AW99" s="774"/>
      <c r="AX99" s="774"/>
      <c r="AY99" s="774"/>
      <c r="AZ99" s="774"/>
      <c r="BA99" s="774"/>
      <c r="BC99" s="774" t="s">
        <v>492</v>
      </c>
      <c r="BD99" s="774"/>
      <c r="BE99" s="774"/>
      <c r="BF99" s="774"/>
      <c r="BG99" s="774"/>
      <c r="BH99" s="774"/>
      <c r="BI99" s="774"/>
      <c r="BJ99" s="818" t="s">
        <v>33</v>
      </c>
      <c r="BK99" s="818"/>
      <c r="BL99" s="818"/>
      <c r="BM99" s="774"/>
      <c r="BN99" s="774"/>
      <c r="BO99" s="774"/>
      <c r="BP99" s="774"/>
      <c r="BQ99" s="774"/>
      <c r="BR99" s="774"/>
      <c r="BS99" s="774"/>
      <c r="BT99" s="774"/>
      <c r="BU99" s="774"/>
      <c r="BV99" s="774"/>
      <c r="BW99" s="774"/>
      <c r="BX99" s="774"/>
      <c r="BY99" s="774"/>
      <c r="BZ99" s="774"/>
      <c r="CA99" s="774"/>
    </row>
    <row r="100" spans="3:79" s="777" customFormat="1" ht="16.5" thickBot="1">
      <c r="C100" s="1694" t="s">
        <v>868</v>
      </c>
      <c r="D100" s="1694"/>
      <c r="E100" s="1694"/>
      <c r="F100" s="1694"/>
      <c r="G100" s="1694"/>
      <c r="H100" s="1694"/>
      <c r="I100" s="1694"/>
      <c r="J100" s="1694"/>
      <c r="K100" s="1694"/>
      <c r="L100" s="1694"/>
      <c r="M100" s="1694"/>
      <c r="N100" s="1694"/>
      <c r="O100" s="1694"/>
      <c r="P100" s="1694"/>
      <c r="Q100" s="1694"/>
      <c r="R100" s="1694"/>
      <c r="S100" s="1694"/>
      <c r="T100" s="1694"/>
      <c r="U100" s="1694"/>
      <c r="V100" s="1694"/>
      <c r="W100" s="1694"/>
      <c r="X100" s="1694"/>
      <c r="Y100" s="1694"/>
      <c r="Z100" s="1694"/>
      <c r="AA100" s="1694"/>
      <c r="AB100" s="778"/>
      <c r="AC100" s="1694" t="s">
        <v>868</v>
      </c>
      <c r="AD100" s="1694"/>
      <c r="AE100" s="1694"/>
      <c r="AF100" s="1694"/>
      <c r="AG100" s="1694"/>
      <c r="AH100" s="1694"/>
      <c r="AI100" s="1694"/>
      <c r="AJ100" s="1694"/>
      <c r="AK100" s="1694"/>
      <c r="AL100" s="1694"/>
      <c r="AM100" s="1694"/>
      <c r="AN100" s="1694"/>
      <c r="AO100" s="1694"/>
      <c r="AP100" s="1694"/>
      <c r="AQ100" s="1694"/>
      <c r="AR100" s="1694"/>
      <c r="AS100" s="1694"/>
      <c r="AT100" s="1694"/>
      <c r="AU100" s="1694"/>
      <c r="AV100" s="1694"/>
      <c r="AW100" s="1694"/>
      <c r="AX100" s="1694"/>
      <c r="AY100" s="1694"/>
      <c r="AZ100" s="1694"/>
      <c r="BA100" s="1694"/>
      <c r="BC100" s="1694" t="s">
        <v>868</v>
      </c>
      <c r="BD100" s="1694"/>
      <c r="BE100" s="1694"/>
      <c r="BF100" s="1694"/>
      <c r="BG100" s="1694"/>
      <c r="BH100" s="1694"/>
      <c r="BI100" s="1694"/>
      <c r="BJ100" s="1694"/>
      <c r="BK100" s="1694"/>
      <c r="BL100" s="1694"/>
      <c r="BM100" s="1694"/>
      <c r="BN100" s="1694"/>
      <c r="BO100" s="1694"/>
      <c r="BP100" s="1694"/>
      <c r="BQ100" s="1694"/>
      <c r="BR100" s="1694"/>
      <c r="BS100" s="1694"/>
      <c r="BT100" s="1694"/>
      <c r="BU100" s="1694"/>
      <c r="BV100" s="1694"/>
      <c r="BW100" s="1694"/>
      <c r="BX100" s="1694"/>
      <c r="BY100" s="1694"/>
      <c r="BZ100" s="1694"/>
      <c r="CA100" s="1694"/>
    </row>
    <row r="101" spans="3:79" s="777" customFormat="1" ht="15.75" customHeight="1">
      <c r="C101" s="779"/>
      <c r="D101" s="1700" t="s">
        <v>96</v>
      </c>
      <c r="E101" s="1700"/>
      <c r="F101" s="1700"/>
      <c r="G101" s="1700"/>
      <c r="H101" s="1700"/>
      <c r="I101" s="1700"/>
      <c r="J101" s="1700"/>
      <c r="K101" s="1700"/>
      <c r="L101" s="1700"/>
      <c r="M101" s="1700"/>
      <c r="N101" s="1700"/>
      <c r="O101" s="1700"/>
      <c r="P101" s="1700"/>
      <c r="Q101" s="1700"/>
      <c r="R101" s="1700"/>
      <c r="S101" s="1700"/>
      <c r="T101" s="1700"/>
      <c r="U101" s="1700"/>
      <c r="V101" s="1700"/>
      <c r="W101" s="1700"/>
      <c r="X101" s="1700"/>
      <c r="Y101" s="1701"/>
      <c r="Z101" s="1701"/>
      <c r="AA101" s="1702"/>
      <c r="AB101" s="778"/>
      <c r="AC101" s="779"/>
      <c r="AD101" s="1700" t="s">
        <v>0</v>
      </c>
      <c r="AE101" s="1700"/>
      <c r="AF101" s="1700"/>
      <c r="AG101" s="1700"/>
      <c r="AH101" s="1700"/>
      <c r="AI101" s="1700"/>
      <c r="AJ101" s="1700"/>
      <c r="AK101" s="1700"/>
      <c r="AL101" s="1700"/>
      <c r="AM101" s="1700"/>
      <c r="AN101" s="1700"/>
      <c r="AO101" s="1700"/>
      <c r="AP101" s="1700"/>
      <c r="AQ101" s="1700"/>
      <c r="AR101" s="1700"/>
      <c r="AS101" s="1700"/>
      <c r="AT101" s="1700"/>
      <c r="AU101" s="1700"/>
      <c r="AV101" s="1700"/>
      <c r="AW101" s="1700"/>
      <c r="AX101" s="1700"/>
      <c r="AY101" s="1701"/>
      <c r="AZ101" s="1701"/>
      <c r="BA101" s="1702"/>
      <c r="BC101" s="779"/>
      <c r="BD101" s="1701" t="s">
        <v>0</v>
      </c>
      <c r="BE101" s="1705"/>
      <c r="BF101" s="1705"/>
      <c r="BG101" s="1705"/>
      <c r="BH101" s="1705"/>
      <c r="BI101" s="1705"/>
      <c r="BJ101" s="1705"/>
      <c r="BK101" s="1705"/>
      <c r="BL101" s="1705"/>
      <c r="BM101" s="1705"/>
      <c r="BN101" s="1705"/>
      <c r="BO101" s="1705"/>
      <c r="BP101" s="1705"/>
      <c r="BQ101" s="1705"/>
      <c r="BR101" s="1705"/>
      <c r="BS101" s="1705"/>
      <c r="BT101" s="1705"/>
      <c r="BU101" s="1705"/>
      <c r="BV101" s="1705"/>
      <c r="BW101" s="1705"/>
      <c r="BX101" s="1705"/>
      <c r="BY101" s="1705"/>
      <c r="BZ101" s="1705"/>
      <c r="CA101" s="1706"/>
    </row>
    <row r="102" spans="3:79" s="777" customFormat="1" ht="15.75" customHeight="1">
      <c r="C102" s="1698" t="s">
        <v>182</v>
      </c>
      <c r="D102" s="1695">
        <v>1</v>
      </c>
      <c r="E102" s="1696"/>
      <c r="F102" s="1699"/>
      <c r="G102" s="1695">
        <v>2</v>
      </c>
      <c r="H102" s="1696"/>
      <c r="I102" s="1699"/>
      <c r="J102" s="1695">
        <v>3</v>
      </c>
      <c r="K102" s="1696"/>
      <c r="L102" s="1699"/>
      <c r="M102" s="1695">
        <v>4</v>
      </c>
      <c r="N102" s="1696"/>
      <c r="O102" s="1699"/>
      <c r="P102" s="1695">
        <v>5</v>
      </c>
      <c r="Q102" s="1696"/>
      <c r="R102" s="1699"/>
      <c r="S102" s="1695">
        <v>6</v>
      </c>
      <c r="T102" s="1696"/>
      <c r="U102" s="1699"/>
      <c r="V102" s="1695" t="s">
        <v>184</v>
      </c>
      <c r="W102" s="1696"/>
      <c r="X102" s="1699"/>
      <c r="Y102" s="1695" t="s">
        <v>181</v>
      </c>
      <c r="Z102" s="1696"/>
      <c r="AA102" s="1697"/>
      <c r="AB102" s="778"/>
      <c r="AC102" s="1698" t="s">
        <v>182</v>
      </c>
      <c r="AD102" s="1695">
        <v>1</v>
      </c>
      <c r="AE102" s="1696"/>
      <c r="AF102" s="1699"/>
      <c r="AG102" s="1695">
        <v>2</v>
      </c>
      <c r="AH102" s="1696"/>
      <c r="AI102" s="1699"/>
      <c r="AJ102" s="1695">
        <v>3</v>
      </c>
      <c r="AK102" s="1696"/>
      <c r="AL102" s="1699"/>
      <c r="AM102" s="1695">
        <v>4</v>
      </c>
      <c r="AN102" s="1696"/>
      <c r="AO102" s="1699"/>
      <c r="AP102" s="1695">
        <v>5</v>
      </c>
      <c r="AQ102" s="1696"/>
      <c r="AR102" s="1699"/>
      <c r="AS102" s="1695">
        <v>6</v>
      </c>
      <c r="AT102" s="1696"/>
      <c r="AU102" s="1699"/>
      <c r="AV102" s="1695" t="s">
        <v>184</v>
      </c>
      <c r="AW102" s="1696"/>
      <c r="AX102" s="1699"/>
      <c r="AY102" s="1695" t="s">
        <v>181</v>
      </c>
      <c r="AZ102" s="1696"/>
      <c r="BA102" s="1697"/>
      <c r="BC102" s="1698" t="s">
        <v>182</v>
      </c>
      <c r="BD102" s="1695">
        <v>1</v>
      </c>
      <c r="BE102" s="1696"/>
      <c r="BF102" s="1699"/>
      <c r="BG102" s="1695">
        <v>2</v>
      </c>
      <c r="BH102" s="1696"/>
      <c r="BI102" s="1699"/>
      <c r="BJ102" s="1695">
        <v>3</v>
      </c>
      <c r="BK102" s="1696"/>
      <c r="BL102" s="1699"/>
      <c r="BM102" s="1695">
        <v>4</v>
      </c>
      <c r="BN102" s="1696"/>
      <c r="BO102" s="1699"/>
      <c r="BP102" s="1695">
        <v>5</v>
      </c>
      <c r="BQ102" s="1696"/>
      <c r="BR102" s="1699"/>
      <c r="BS102" s="1695">
        <v>6</v>
      </c>
      <c r="BT102" s="1696"/>
      <c r="BU102" s="1699"/>
      <c r="BV102" s="1695" t="s">
        <v>184</v>
      </c>
      <c r="BW102" s="1696"/>
      <c r="BX102" s="1699"/>
      <c r="BY102" s="1695" t="s">
        <v>181</v>
      </c>
      <c r="BZ102" s="1696"/>
      <c r="CA102" s="1697"/>
    </row>
    <row r="103" spans="3:79" s="777" customFormat="1" ht="15.75">
      <c r="C103" s="1698"/>
      <c r="D103" s="781" t="s">
        <v>242</v>
      </c>
      <c r="E103" s="781" t="s">
        <v>243</v>
      </c>
      <c r="F103" s="781" t="s">
        <v>236</v>
      </c>
      <c r="G103" s="781" t="s">
        <v>242</v>
      </c>
      <c r="H103" s="781" t="s">
        <v>243</v>
      </c>
      <c r="I103" s="781" t="s">
        <v>236</v>
      </c>
      <c r="J103" s="781" t="s">
        <v>242</v>
      </c>
      <c r="K103" s="781" t="s">
        <v>243</v>
      </c>
      <c r="L103" s="781" t="s">
        <v>236</v>
      </c>
      <c r="M103" s="781" t="s">
        <v>242</v>
      </c>
      <c r="N103" s="781" t="s">
        <v>243</v>
      </c>
      <c r="O103" s="781" t="s">
        <v>236</v>
      </c>
      <c r="P103" s="781" t="s">
        <v>242</v>
      </c>
      <c r="Q103" s="781" t="s">
        <v>243</v>
      </c>
      <c r="R103" s="781" t="s">
        <v>236</v>
      </c>
      <c r="S103" s="781" t="s">
        <v>242</v>
      </c>
      <c r="T103" s="781" t="s">
        <v>243</v>
      </c>
      <c r="U103" s="781" t="s">
        <v>236</v>
      </c>
      <c r="V103" s="781" t="s">
        <v>242</v>
      </c>
      <c r="W103" s="781" t="s">
        <v>243</v>
      </c>
      <c r="X103" s="781" t="s">
        <v>236</v>
      </c>
      <c r="Y103" s="781" t="s">
        <v>242</v>
      </c>
      <c r="Z103" s="781" t="s">
        <v>243</v>
      </c>
      <c r="AA103" s="781" t="s">
        <v>236</v>
      </c>
      <c r="AB103" s="778"/>
      <c r="AC103" s="1698"/>
      <c r="AD103" s="781" t="s">
        <v>242</v>
      </c>
      <c r="AE103" s="781" t="s">
        <v>243</v>
      </c>
      <c r="AF103" s="781" t="s">
        <v>236</v>
      </c>
      <c r="AG103" s="781" t="s">
        <v>242</v>
      </c>
      <c r="AH103" s="781" t="s">
        <v>243</v>
      </c>
      <c r="AI103" s="781" t="s">
        <v>236</v>
      </c>
      <c r="AJ103" s="781" t="s">
        <v>242</v>
      </c>
      <c r="AK103" s="781" t="s">
        <v>243</v>
      </c>
      <c r="AL103" s="781" t="s">
        <v>236</v>
      </c>
      <c r="AM103" s="781" t="s">
        <v>242</v>
      </c>
      <c r="AN103" s="781" t="s">
        <v>243</v>
      </c>
      <c r="AO103" s="781" t="s">
        <v>236</v>
      </c>
      <c r="AP103" s="781" t="s">
        <v>242</v>
      </c>
      <c r="AQ103" s="781" t="s">
        <v>243</v>
      </c>
      <c r="AR103" s="781" t="s">
        <v>236</v>
      </c>
      <c r="AS103" s="781" t="s">
        <v>242</v>
      </c>
      <c r="AT103" s="781" t="s">
        <v>243</v>
      </c>
      <c r="AU103" s="781" t="s">
        <v>236</v>
      </c>
      <c r="AV103" s="781" t="s">
        <v>242</v>
      </c>
      <c r="AW103" s="781" t="s">
        <v>243</v>
      </c>
      <c r="AX103" s="781" t="s">
        <v>236</v>
      </c>
      <c r="AY103" s="781" t="s">
        <v>242</v>
      </c>
      <c r="AZ103" s="781" t="s">
        <v>243</v>
      </c>
      <c r="BA103" s="781" t="s">
        <v>236</v>
      </c>
      <c r="BC103" s="1698"/>
      <c r="BD103" s="781" t="s">
        <v>242</v>
      </c>
      <c r="BE103" s="781" t="s">
        <v>243</v>
      </c>
      <c r="BF103" s="781" t="s">
        <v>236</v>
      </c>
      <c r="BG103" s="781" t="s">
        <v>242</v>
      </c>
      <c r="BH103" s="781" t="s">
        <v>243</v>
      </c>
      <c r="BI103" s="781" t="s">
        <v>236</v>
      </c>
      <c r="BJ103" s="781" t="s">
        <v>242</v>
      </c>
      <c r="BK103" s="781" t="s">
        <v>243</v>
      </c>
      <c r="BL103" s="781" t="s">
        <v>236</v>
      </c>
      <c r="BM103" s="781" t="s">
        <v>242</v>
      </c>
      <c r="BN103" s="781" t="s">
        <v>243</v>
      </c>
      <c r="BO103" s="781" t="s">
        <v>236</v>
      </c>
      <c r="BP103" s="781" t="s">
        <v>242</v>
      </c>
      <c r="BQ103" s="781" t="s">
        <v>243</v>
      </c>
      <c r="BR103" s="781" t="s">
        <v>236</v>
      </c>
      <c r="BS103" s="781" t="s">
        <v>242</v>
      </c>
      <c r="BT103" s="781" t="s">
        <v>243</v>
      </c>
      <c r="BU103" s="781" t="s">
        <v>236</v>
      </c>
      <c r="BV103" s="781" t="s">
        <v>242</v>
      </c>
      <c r="BW103" s="781" t="s">
        <v>243</v>
      </c>
      <c r="BX103" s="781" t="s">
        <v>236</v>
      </c>
      <c r="BY103" s="781" t="s">
        <v>242</v>
      </c>
      <c r="BZ103" s="781" t="s">
        <v>243</v>
      </c>
      <c r="CA103" s="781" t="s">
        <v>236</v>
      </c>
    </row>
    <row r="104" spans="3:79" s="777" customFormat="1" ht="15.75">
      <c r="C104" s="782" t="s">
        <v>185</v>
      </c>
      <c r="D104" s="1187"/>
      <c r="E104" s="1187"/>
      <c r="F104" s="783">
        <f>SUM(D104:E104)</f>
        <v>0</v>
      </c>
      <c r="G104" s="1187"/>
      <c r="H104" s="1187"/>
      <c r="I104" s="783">
        <f>SUM(G104:H104)</f>
        <v>0</v>
      </c>
      <c r="J104" s="1187"/>
      <c r="K104" s="1187"/>
      <c r="L104" s="783">
        <f>SUM(J104:K104)</f>
        <v>0</v>
      </c>
      <c r="M104" s="1187"/>
      <c r="N104" s="1187"/>
      <c r="O104" s="783">
        <f>SUM(M104:N104)</f>
        <v>0</v>
      </c>
      <c r="P104" s="1187"/>
      <c r="Q104" s="1187"/>
      <c r="R104" s="783">
        <f>SUM(P104:Q104)</f>
        <v>0</v>
      </c>
      <c r="S104" s="1187"/>
      <c r="T104" s="1187"/>
      <c r="U104" s="783">
        <f>SUM(S104:T104)</f>
        <v>0</v>
      </c>
      <c r="V104" s="783"/>
      <c r="W104" s="783"/>
      <c r="X104" s="783">
        <f>V104+W104</f>
        <v>0</v>
      </c>
      <c r="Y104" s="784">
        <f>D104+G104+J104+M104+P104+S104+V104</f>
        <v>0</v>
      </c>
      <c r="Z104" s="784">
        <f>E104+H104+K104+N104+Q104+T104+W104</f>
        <v>0</v>
      </c>
      <c r="AA104" s="785">
        <f>Y104+Z104</f>
        <v>0</v>
      </c>
      <c r="AB104" s="776"/>
      <c r="AC104" s="782" t="s">
        <v>185</v>
      </c>
      <c r="AD104" s="1187"/>
      <c r="AE104" s="1187"/>
      <c r="AF104" s="783">
        <f>SUM(AD104:AE104)</f>
        <v>0</v>
      </c>
      <c r="AG104" s="1187"/>
      <c r="AH104" s="1187"/>
      <c r="AI104" s="783">
        <f>SUM(AG104:AH104)</f>
        <v>0</v>
      </c>
      <c r="AJ104" s="1187"/>
      <c r="AK104" s="1187"/>
      <c r="AL104" s="783">
        <f>SUM(AJ104:AK104)</f>
        <v>0</v>
      </c>
      <c r="AM104" s="1187"/>
      <c r="AN104" s="1187"/>
      <c r="AO104" s="783">
        <f>SUM(AM104:AN104)</f>
        <v>0</v>
      </c>
      <c r="AP104" s="783"/>
      <c r="AQ104" s="783"/>
      <c r="AR104" s="783">
        <f>SUM(AP104:AQ104)</f>
        <v>0</v>
      </c>
      <c r="AS104" s="783"/>
      <c r="AT104" s="783"/>
      <c r="AU104" s="783">
        <f>AS104+AT104</f>
        <v>0</v>
      </c>
      <c r="AV104" s="783"/>
      <c r="AW104" s="783"/>
      <c r="AX104" s="783">
        <f>AV104+AW104</f>
        <v>0</v>
      </c>
      <c r="AY104" s="784">
        <f>AD104+AG104+AJ104+AM104+AP104+AS104+AV104</f>
        <v>0</v>
      </c>
      <c r="AZ104" s="784">
        <f>AE104+AH104+AK104+AN104+AQ104+AT104+AW104</f>
        <v>0</v>
      </c>
      <c r="BA104" s="785">
        <f>AY104+AZ104</f>
        <v>0</v>
      </c>
      <c r="BC104" s="782" t="s">
        <v>185</v>
      </c>
      <c r="BD104" s="783">
        <f>D104+AD104</f>
        <v>0</v>
      </c>
      <c r="BE104" s="783">
        <f>E104+AE104</f>
        <v>0</v>
      </c>
      <c r="BF104" s="783">
        <f t="shared" ref="BF104:BU112" si="203">F104+AF104</f>
        <v>0</v>
      </c>
      <c r="BG104" s="783">
        <f t="shared" si="203"/>
        <v>0</v>
      </c>
      <c r="BH104" s="783">
        <f t="shared" si="203"/>
        <v>0</v>
      </c>
      <c r="BI104" s="783">
        <f t="shared" si="203"/>
        <v>0</v>
      </c>
      <c r="BJ104" s="783">
        <f t="shared" si="203"/>
        <v>0</v>
      </c>
      <c r="BK104" s="783">
        <f t="shared" si="203"/>
        <v>0</v>
      </c>
      <c r="BL104" s="783">
        <f t="shared" si="203"/>
        <v>0</v>
      </c>
      <c r="BM104" s="783">
        <f t="shared" si="203"/>
        <v>0</v>
      </c>
      <c r="BN104" s="783">
        <f t="shared" si="203"/>
        <v>0</v>
      </c>
      <c r="BO104" s="783">
        <f t="shared" si="203"/>
        <v>0</v>
      </c>
      <c r="BP104" s="783">
        <f t="shared" si="203"/>
        <v>0</v>
      </c>
      <c r="BQ104" s="783">
        <f t="shared" si="203"/>
        <v>0</v>
      </c>
      <c r="BR104" s="783">
        <f t="shared" si="203"/>
        <v>0</v>
      </c>
      <c r="BS104" s="783">
        <f t="shared" si="203"/>
        <v>0</v>
      </c>
      <c r="BT104" s="783">
        <f t="shared" si="203"/>
        <v>0</v>
      </c>
      <c r="BU104" s="783">
        <f t="shared" si="203"/>
        <v>0</v>
      </c>
      <c r="BV104" s="783">
        <f t="shared" ref="BV104:CA112" si="204">V104+AV104</f>
        <v>0</v>
      </c>
      <c r="BW104" s="783">
        <f t="shared" si="204"/>
        <v>0</v>
      </c>
      <c r="BX104" s="783">
        <f t="shared" si="204"/>
        <v>0</v>
      </c>
      <c r="BY104" s="783">
        <f t="shared" si="204"/>
        <v>0</v>
      </c>
      <c r="BZ104" s="783">
        <f t="shared" si="204"/>
        <v>0</v>
      </c>
      <c r="CA104" s="783">
        <f t="shared" si="204"/>
        <v>0</v>
      </c>
    </row>
    <row r="105" spans="3:79" s="777" customFormat="1" ht="15.75">
      <c r="C105" s="782" t="s">
        <v>262</v>
      </c>
      <c r="D105" s="1187">
        <v>6</v>
      </c>
      <c r="E105" s="1187">
        <v>5</v>
      </c>
      <c r="F105" s="783">
        <f t="shared" ref="F105:F110" si="205">SUM(D105:E105)</f>
        <v>11</v>
      </c>
      <c r="G105" s="1187">
        <v>0</v>
      </c>
      <c r="H105" s="1187">
        <v>0</v>
      </c>
      <c r="I105" s="783">
        <f t="shared" ref="I105:I111" si="206">SUM(G105:H105)</f>
        <v>0</v>
      </c>
      <c r="J105" s="1187">
        <v>0</v>
      </c>
      <c r="K105" s="1187">
        <v>0</v>
      </c>
      <c r="L105" s="783">
        <f t="shared" ref="L105:L111" si="207">SUM(J105:K105)</f>
        <v>0</v>
      </c>
      <c r="M105" s="1187">
        <v>0</v>
      </c>
      <c r="N105" s="1187">
        <v>0</v>
      </c>
      <c r="O105" s="783">
        <f t="shared" ref="O105:O110" si="208">SUM(M105:N105)</f>
        <v>0</v>
      </c>
      <c r="P105" s="1187">
        <v>0</v>
      </c>
      <c r="Q105" s="1187">
        <v>0</v>
      </c>
      <c r="R105" s="783">
        <f t="shared" ref="R105:R110" si="209">SUM(P105:Q105)</f>
        <v>0</v>
      </c>
      <c r="S105" s="1187"/>
      <c r="T105" s="1187"/>
      <c r="U105" s="783">
        <f t="shared" ref="U105:U111" si="210">SUM(S105:T105)</f>
        <v>0</v>
      </c>
      <c r="V105" s="783"/>
      <c r="W105" s="783"/>
      <c r="X105" s="783">
        <f t="shared" ref="X105:X111" si="211">V105+W105</f>
        <v>0</v>
      </c>
      <c r="Y105" s="784">
        <f t="shared" ref="Y105:Y111" si="212">D105+G105+J105+M105+P105+S105+V105</f>
        <v>6</v>
      </c>
      <c r="Z105" s="784">
        <f t="shared" ref="Z105:Z111" si="213">E105+H105+K105+N105+Q105+T105+W105</f>
        <v>5</v>
      </c>
      <c r="AA105" s="785">
        <f t="shared" ref="AA105:AA111" si="214">Y105+Z105</f>
        <v>11</v>
      </c>
      <c r="AB105" s="776"/>
      <c r="AC105" s="782" t="s">
        <v>262</v>
      </c>
      <c r="AD105" s="1187">
        <v>8</v>
      </c>
      <c r="AE105" s="1187">
        <v>4</v>
      </c>
      <c r="AF105" s="783">
        <f t="shared" ref="AF105:AF111" si="215">SUM(AD105:AE105)</f>
        <v>12</v>
      </c>
      <c r="AG105" s="1187"/>
      <c r="AH105" s="1187"/>
      <c r="AI105" s="783">
        <f t="shared" ref="AI105:AI111" si="216">SUM(AG105:AH105)</f>
        <v>0</v>
      </c>
      <c r="AJ105" s="1187">
        <v>0</v>
      </c>
      <c r="AK105" s="1187">
        <v>0</v>
      </c>
      <c r="AL105" s="783">
        <f t="shared" ref="AL105:AL111" si="217">SUM(AJ105:AK105)</f>
        <v>0</v>
      </c>
      <c r="AM105" s="1187">
        <v>0</v>
      </c>
      <c r="AN105" s="1187">
        <v>0</v>
      </c>
      <c r="AO105" s="783">
        <f t="shared" ref="AO105:AO110" si="218">SUM(AM105:AN105)</f>
        <v>0</v>
      </c>
      <c r="AP105" s="783"/>
      <c r="AQ105" s="783"/>
      <c r="AR105" s="783">
        <f t="shared" ref="AR105:AR111" si="219">SUM(AP105:AQ105)</f>
        <v>0</v>
      </c>
      <c r="AS105" s="783"/>
      <c r="AT105" s="783"/>
      <c r="AU105" s="783">
        <f t="shared" ref="AU105:AU111" si="220">AS105+AT105</f>
        <v>0</v>
      </c>
      <c r="AV105" s="783"/>
      <c r="AW105" s="783"/>
      <c r="AX105" s="783">
        <f t="shared" ref="AX105:AX111" si="221">AV105+AW105</f>
        <v>0</v>
      </c>
      <c r="AY105" s="784">
        <f t="shared" ref="AY105:AY111" si="222">AD105+AG105+AJ105+AM105+AP105+AS105+AV105</f>
        <v>8</v>
      </c>
      <c r="AZ105" s="784">
        <f t="shared" ref="AZ105:AZ111" si="223">AE105+AH105+AK105+AN105+AQ105+AT105+AW105</f>
        <v>4</v>
      </c>
      <c r="BA105" s="785">
        <f t="shared" ref="BA105:BA111" si="224">AY105+AZ105</f>
        <v>12</v>
      </c>
      <c r="BC105" s="782" t="s">
        <v>262</v>
      </c>
      <c r="BD105" s="783">
        <f t="shared" ref="BD105:BE112" si="225">D105+AD105</f>
        <v>14</v>
      </c>
      <c r="BE105" s="783">
        <f t="shared" si="225"/>
        <v>9</v>
      </c>
      <c r="BF105" s="783">
        <f t="shared" si="203"/>
        <v>23</v>
      </c>
      <c r="BG105" s="783">
        <f t="shared" si="203"/>
        <v>0</v>
      </c>
      <c r="BH105" s="783">
        <f t="shared" si="203"/>
        <v>0</v>
      </c>
      <c r="BI105" s="783">
        <f t="shared" si="203"/>
        <v>0</v>
      </c>
      <c r="BJ105" s="783">
        <f t="shared" si="203"/>
        <v>0</v>
      </c>
      <c r="BK105" s="783">
        <f t="shared" si="203"/>
        <v>0</v>
      </c>
      <c r="BL105" s="783">
        <f t="shared" si="203"/>
        <v>0</v>
      </c>
      <c r="BM105" s="783">
        <f t="shared" si="203"/>
        <v>0</v>
      </c>
      <c r="BN105" s="783">
        <f t="shared" si="203"/>
        <v>0</v>
      </c>
      <c r="BO105" s="783">
        <f t="shared" si="203"/>
        <v>0</v>
      </c>
      <c r="BP105" s="783">
        <f t="shared" si="203"/>
        <v>0</v>
      </c>
      <c r="BQ105" s="783">
        <f t="shared" si="203"/>
        <v>0</v>
      </c>
      <c r="BR105" s="783">
        <f t="shared" si="203"/>
        <v>0</v>
      </c>
      <c r="BS105" s="783">
        <f t="shared" si="203"/>
        <v>0</v>
      </c>
      <c r="BT105" s="783">
        <f t="shared" si="203"/>
        <v>0</v>
      </c>
      <c r="BU105" s="783">
        <f t="shared" si="203"/>
        <v>0</v>
      </c>
      <c r="BV105" s="783">
        <f t="shared" si="204"/>
        <v>0</v>
      </c>
      <c r="BW105" s="783">
        <f t="shared" si="204"/>
        <v>0</v>
      </c>
      <c r="BX105" s="783">
        <f t="shared" si="204"/>
        <v>0</v>
      </c>
      <c r="BY105" s="783">
        <f t="shared" si="204"/>
        <v>14</v>
      </c>
      <c r="BZ105" s="783">
        <f t="shared" si="204"/>
        <v>9</v>
      </c>
      <c r="CA105" s="783">
        <f t="shared" si="204"/>
        <v>23</v>
      </c>
    </row>
    <row r="106" spans="3:79" s="777" customFormat="1" ht="15.75">
      <c r="C106" s="782" t="s">
        <v>263</v>
      </c>
      <c r="D106" s="1187">
        <v>166</v>
      </c>
      <c r="E106" s="1187">
        <v>149</v>
      </c>
      <c r="F106" s="783">
        <f t="shared" si="205"/>
        <v>315</v>
      </c>
      <c r="G106" s="1187">
        <v>151</v>
      </c>
      <c r="H106" s="1187">
        <v>137</v>
      </c>
      <c r="I106" s="783">
        <f t="shared" si="206"/>
        <v>288</v>
      </c>
      <c r="J106" s="1187">
        <v>71</v>
      </c>
      <c r="K106" s="1187">
        <v>58</v>
      </c>
      <c r="L106" s="783">
        <f t="shared" si="207"/>
        <v>129</v>
      </c>
      <c r="M106" s="1187">
        <v>1</v>
      </c>
      <c r="N106" s="1187">
        <v>0</v>
      </c>
      <c r="O106" s="783">
        <f t="shared" si="208"/>
        <v>1</v>
      </c>
      <c r="P106" s="1187">
        <v>0</v>
      </c>
      <c r="Q106" s="1187">
        <v>0</v>
      </c>
      <c r="R106" s="783">
        <f t="shared" si="209"/>
        <v>0</v>
      </c>
      <c r="S106" s="1187"/>
      <c r="T106" s="1187"/>
      <c r="U106" s="783">
        <f t="shared" si="210"/>
        <v>0</v>
      </c>
      <c r="V106" s="783"/>
      <c r="W106" s="783"/>
      <c r="X106" s="783">
        <f t="shared" si="211"/>
        <v>0</v>
      </c>
      <c r="Y106" s="784">
        <f t="shared" si="212"/>
        <v>389</v>
      </c>
      <c r="Z106" s="784">
        <f t="shared" si="213"/>
        <v>344</v>
      </c>
      <c r="AA106" s="785">
        <f t="shared" si="214"/>
        <v>733</v>
      </c>
      <c r="AB106" s="776"/>
      <c r="AC106" s="782" t="s">
        <v>263</v>
      </c>
      <c r="AD106" s="1187">
        <v>569</v>
      </c>
      <c r="AE106" s="1187">
        <v>510</v>
      </c>
      <c r="AF106" s="783">
        <f t="shared" si="215"/>
        <v>1079</v>
      </c>
      <c r="AG106" s="1187">
        <v>481</v>
      </c>
      <c r="AH106" s="1187">
        <v>456</v>
      </c>
      <c r="AI106" s="783">
        <f t="shared" si="216"/>
        <v>937</v>
      </c>
      <c r="AJ106" s="1187">
        <v>62</v>
      </c>
      <c r="AK106" s="1187">
        <v>59</v>
      </c>
      <c r="AL106" s="783">
        <f t="shared" si="217"/>
        <v>121</v>
      </c>
      <c r="AM106" s="1187">
        <v>0</v>
      </c>
      <c r="AN106" s="1187">
        <v>0</v>
      </c>
      <c r="AO106" s="783">
        <f t="shared" si="218"/>
        <v>0</v>
      </c>
      <c r="AP106" s="783"/>
      <c r="AQ106" s="783"/>
      <c r="AR106" s="783">
        <f t="shared" si="219"/>
        <v>0</v>
      </c>
      <c r="AS106" s="783"/>
      <c r="AT106" s="783"/>
      <c r="AU106" s="783">
        <f t="shared" si="220"/>
        <v>0</v>
      </c>
      <c r="AV106" s="783"/>
      <c r="AW106" s="783"/>
      <c r="AX106" s="783">
        <f t="shared" si="221"/>
        <v>0</v>
      </c>
      <c r="AY106" s="784">
        <f t="shared" si="222"/>
        <v>1112</v>
      </c>
      <c r="AZ106" s="784">
        <f t="shared" si="223"/>
        <v>1025</v>
      </c>
      <c r="BA106" s="785">
        <f t="shared" si="224"/>
        <v>2137</v>
      </c>
      <c r="BC106" s="782" t="s">
        <v>263</v>
      </c>
      <c r="BD106" s="783">
        <f t="shared" si="225"/>
        <v>735</v>
      </c>
      <c r="BE106" s="783">
        <f t="shared" si="225"/>
        <v>659</v>
      </c>
      <c r="BF106" s="783">
        <f t="shared" si="203"/>
        <v>1394</v>
      </c>
      <c r="BG106" s="783">
        <f t="shared" si="203"/>
        <v>632</v>
      </c>
      <c r="BH106" s="783">
        <f t="shared" si="203"/>
        <v>593</v>
      </c>
      <c r="BI106" s="783">
        <f t="shared" si="203"/>
        <v>1225</v>
      </c>
      <c r="BJ106" s="783">
        <f t="shared" si="203"/>
        <v>133</v>
      </c>
      <c r="BK106" s="783">
        <f t="shared" si="203"/>
        <v>117</v>
      </c>
      <c r="BL106" s="783">
        <f t="shared" si="203"/>
        <v>250</v>
      </c>
      <c r="BM106" s="783">
        <f t="shared" si="203"/>
        <v>1</v>
      </c>
      <c r="BN106" s="783">
        <f t="shared" si="203"/>
        <v>0</v>
      </c>
      <c r="BO106" s="783">
        <f t="shared" si="203"/>
        <v>1</v>
      </c>
      <c r="BP106" s="783">
        <f t="shared" si="203"/>
        <v>0</v>
      </c>
      <c r="BQ106" s="783">
        <f t="shared" si="203"/>
        <v>0</v>
      </c>
      <c r="BR106" s="783">
        <f t="shared" si="203"/>
        <v>0</v>
      </c>
      <c r="BS106" s="783">
        <f t="shared" si="203"/>
        <v>0</v>
      </c>
      <c r="BT106" s="783">
        <f t="shared" si="203"/>
        <v>0</v>
      </c>
      <c r="BU106" s="783">
        <f t="shared" si="203"/>
        <v>0</v>
      </c>
      <c r="BV106" s="783">
        <f t="shared" si="204"/>
        <v>0</v>
      </c>
      <c r="BW106" s="783">
        <f t="shared" si="204"/>
        <v>0</v>
      </c>
      <c r="BX106" s="783">
        <f t="shared" si="204"/>
        <v>0</v>
      </c>
      <c r="BY106" s="783">
        <f t="shared" si="204"/>
        <v>1501</v>
      </c>
      <c r="BZ106" s="783">
        <f t="shared" si="204"/>
        <v>1369</v>
      </c>
      <c r="CA106" s="783">
        <f t="shared" si="204"/>
        <v>2870</v>
      </c>
    </row>
    <row r="107" spans="3:79" s="777" customFormat="1" ht="15.75">
      <c r="C107" s="782" t="s">
        <v>264</v>
      </c>
      <c r="D107" s="1187">
        <v>85</v>
      </c>
      <c r="E107" s="1187">
        <v>62</v>
      </c>
      <c r="F107" s="783">
        <f t="shared" si="205"/>
        <v>147</v>
      </c>
      <c r="G107" s="1187">
        <v>118</v>
      </c>
      <c r="H107" s="1187">
        <v>98</v>
      </c>
      <c r="I107" s="783">
        <f t="shared" si="206"/>
        <v>216</v>
      </c>
      <c r="J107" s="1187">
        <v>51</v>
      </c>
      <c r="K107" s="1187">
        <v>39</v>
      </c>
      <c r="L107" s="783">
        <f t="shared" si="207"/>
        <v>90</v>
      </c>
      <c r="M107" s="1187">
        <v>15</v>
      </c>
      <c r="N107" s="1187">
        <v>13</v>
      </c>
      <c r="O107" s="783">
        <f t="shared" si="208"/>
        <v>28</v>
      </c>
      <c r="P107" s="1187">
        <v>1</v>
      </c>
      <c r="Q107" s="1187">
        <v>2</v>
      </c>
      <c r="R107" s="783">
        <f t="shared" si="209"/>
        <v>3</v>
      </c>
      <c r="S107" s="1187"/>
      <c r="T107" s="1187"/>
      <c r="U107" s="783">
        <f t="shared" si="210"/>
        <v>0</v>
      </c>
      <c r="V107" s="783"/>
      <c r="W107" s="783"/>
      <c r="X107" s="783">
        <f t="shared" si="211"/>
        <v>0</v>
      </c>
      <c r="Y107" s="784">
        <f t="shared" si="212"/>
        <v>270</v>
      </c>
      <c r="Z107" s="784">
        <f t="shared" si="213"/>
        <v>214</v>
      </c>
      <c r="AA107" s="785">
        <f t="shared" si="214"/>
        <v>484</v>
      </c>
      <c r="AB107" s="776"/>
      <c r="AC107" s="782" t="s">
        <v>264</v>
      </c>
      <c r="AD107" s="1187">
        <v>844</v>
      </c>
      <c r="AE107" s="1187">
        <v>811</v>
      </c>
      <c r="AF107" s="783">
        <f t="shared" si="215"/>
        <v>1655</v>
      </c>
      <c r="AG107" s="1187">
        <v>736</v>
      </c>
      <c r="AH107" s="1187">
        <v>715</v>
      </c>
      <c r="AI107" s="783">
        <f t="shared" si="216"/>
        <v>1451</v>
      </c>
      <c r="AJ107" s="1187">
        <v>239</v>
      </c>
      <c r="AK107" s="1187">
        <v>226</v>
      </c>
      <c r="AL107" s="783">
        <f t="shared" si="217"/>
        <v>465</v>
      </c>
      <c r="AM107" s="1187">
        <v>3</v>
      </c>
      <c r="AN107" s="1187">
        <v>2</v>
      </c>
      <c r="AO107" s="783">
        <f t="shared" si="218"/>
        <v>5</v>
      </c>
      <c r="AP107" s="783"/>
      <c r="AQ107" s="783"/>
      <c r="AR107" s="783">
        <f t="shared" si="219"/>
        <v>0</v>
      </c>
      <c r="AS107" s="783"/>
      <c r="AT107" s="783"/>
      <c r="AU107" s="783">
        <f t="shared" si="220"/>
        <v>0</v>
      </c>
      <c r="AV107" s="783"/>
      <c r="AW107" s="783"/>
      <c r="AX107" s="783">
        <f t="shared" si="221"/>
        <v>0</v>
      </c>
      <c r="AY107" s="784">
        <f t="shared" si="222"/>
        <v>1822</v>
      </c>
      <c r="AZ107" s="784">
        <f t="shared" si="223"/>
        <v>1754</v>
      </c>
      <c r="BA107" s="785">
        <f t="shared" si="224"/>
        <v>3576</v>
      </c>
      <c r="BC107" s="782" t="s">
        <v>264</v>
      </c>
      <c r="BD107" s="783">
        <f t="shared" si="225"/>
        <v>929</v>
      </c>
      <c r="BE107" s="783">
        <f t="shared" si="225"/>
        <v>873</v>
      </c>
      <c r="BF107" s="783">
        <f t="shared" si="203"/>
        <v>1802</v>
      </c>
      <c r="BG107" s="783">
        <f t="shared" si="203"/>
        <v>854</v>
      </c>
      <c r="BH107" s="783">
        <f t="shared" si="203"/>
        <v>813</v>
      </c>
      <c r="BI107" s="783">
        <f t="shared" si="203"/>
        <v>1667</v>
      </c>
      <c r="BJ107" s="783">
        <f t="shared" si="203"/>
        <v>290</v>
      </c>
      <c r="BK107" s="783">
        <f t="shared" si="203"/>
        <v>265</v>
      </c>
      <c r="BL107" s="783">
        <f t="shared" si="203"/>
        <v>555</v>
      </c>
      <c r="BM107" s="783">
        <f t="shared" si="203"/>
        <v>18</v>
      </c>
      <c r="BN107" s="783">
        <f t="shared" si="203"/>
        <v>15</v>
      </c>
      <c r="BO107" s="783">
        <f t="shared" si="203"/>
        <v>33</v>
      </c>
      <c r="BP107" s="783">
        <f t="shared" si="203"/>
        <v>1</v>
      </c>
      <c r="BQ107" s="783">
        <f t="shared" si="203"/>
        <v>2</v>
      </c>
      <c r="BR107" s="783">
        <f t="shared" si="203"/>
        <v>3</v>
      </c>
      <c r="BS107" s="783">
        <f t="shared" si="203"/>
        <v>0</v>
      </c>
      <c r="BT107" s="783">
        <f t="shared" si="203"/>
        <v>0</v>
      </c>
      <c r="BU107" s="783">
        <f t="shared" si="203"/>
        <v>0</v>
      </c>
      <c r="BV107" s="783">
        <f t="shared" si="204"/>
        <v>0</v>
      </c>
      <c r="BW107" s="783">
        <f t="shared" si="204"/>
        <v>0</v>
      </c>
      <c r="BX107" s="783">
        <f t="shared" si="204"/>
        <v>0</v>
      </c>
      <c r="BY107" s="783">
        <f t="shared" si="204"/>
        <v>2092</v>
      </c>
      <c r="BZ107" s="783">
        <f t="shared" si="204"/>
        <v>1968</v>
      </c>
      <c r="CA107" s="783">
        <f t="shared" si="204"/>
        <v>4060</v>
      </c>
    </row>
    <row r="108" spans="3:79" s="777" customFormat="1" ht="15.75">
      <c r="C108" s="782" t="s">
        <v>265</v>
      </c>
      <c r="D108" s="1187">
        <v>31</v>
      </c>
      <c r="E108" s="1187">
        <v>21</v>
      </c>
      <c r="F108" s="783">
        <f t="shared" si="205"/>
        <v>52</v>
      </c>
      <c r="G108" s="1187">
        <v>44</v>
      </c>
      <c r="H108" s="1187">
        <v>59</v>
      </c>
      <c r="I108" s="783">
        <f t="shared" si="206"/>
        <v>103</v>
      </c>
      <c r="J108" s="1187">
        <v>55</v>
      </c>
      <c r="K108" s="1187">
        <v>47</v>
      </c>
      <c r="L108" s="783">
        <f t="shared" si="207"/>
        <v>102</v>
      </c>
      <c r="M108" s="1187">
        <v>11</v>
      </c>
      <c r="N108" s="1187">
        <v>9</v>
      </c>
      <c r="O108" s="783">
        <f t="shared" si="208"/>
        <v>20</v>
      </c>
      <c r="P108" s="1187">
        <v>1</v>
      </c>
      <c r="Q108" s="1187">
        <v>2</v>
      </c>
      <c r="R108" s="783">
        <f t="shared" si="209"/>
        <v>3</v>
      </c>
      <c r="S108" s="1187"/>
      <c r="T108" s="1187"/>
      <c r="U108" s="783">
        <f t="shared" si="210"/>
        <v>0</v>
      </c>
      <c r="V108" s="783"/>
      <c r="W108" s="783"/>
      <c r="X108" s="783">
        <f t="shared" si="211"/>
        <v>0</v>
      </c>
      <c r="Y108" s="784">
        <f t="shared" si="212"/>
        <v>142</v>
      </c>
      <c r="Z108" s="784">
        <f t="shared" si="213"/>
        <v>138</v>
      </c>
      <c r="AA108" s="785">
        <f t="shared" si="214"/>
        <v>280</v>
      </c>
      <c r="AB108" s="776"/>
      <c r="AC108" s="782" t="s">
        <v>265</v>
      </c>
      <c r="AD108" s="1187">
        <v>52</v>
      </c>
      <c r="AE108" s="1187">
        <v>45</v>
      </c>
      <c r="AF108" s="783">
        <f t="shared" si="215"/>
        <v>97</v>
      </c>
      <c r="AG108" s="1187">
        <v>230</v>
      </c>
      <c r="AH108" s="1187">
        <v>227</v>
      </c>
      <c r="AI108" s="783">
        <f t="shared" si="216"/>
        <v>457</v>
      </c>
      <c r="AJ108" s="1187">
        <v>541</v>
      </c>
      <c r="AK108" s="1187">
        <v>448</v>
      </c>
      <c r="AL108" s="783">
        <f t="shared" si="217"/>
        <v>989</v>
      </c>
      <c r="AM108" s="1187">
        <v>59</v>
      </c>
      <c r="AN108" s="1187">
        <v>56</v>
      </c>
      <c r="AO108" s="783">
        <f t="shared" si="218"/>
        <v>115</v>
      </c>
      <c r="AP108" s="783"/>
      <c r="AQ108" s="783"/>
      <c r="AR108" s="783">
        <f t="shared" si="219"/>
        <v>0</v>
      </c>
      <c r="AS108" s="783"/>
      <c r="AT108" s="783"/>
      <c r="AU108" s="783">
        <f t="shared" si="220"/>
        <v>0</v>
      </c>
      <c r="AV108" s="783"/>
      <c r="AW108" s="783"/>
      <c r="AX108" s="783">
        <f t="shared" si="221"/>
        <v>0</v>
      </c>
      <c r="AY108" s="784">
        <f t="shared" si="222"/>
        <v>882</v>
      </c>
      <c r="AZ108" s="784">
        <f t="shared" si="223"/>
        <v>776</v>
      </c>
      <c r="BA108" s="785">
        <f t="shared" si="224"/>
        <v>1658</v>
      </c>
      <c r="BC108" s="782" t="s">
        <v>265</v>
      </c>
      <c r="BD108" s="783">
        <f t="shared" si="225"/>
        <v>83</v>
      </c>
      <c r="BE108" s="783">
        <f t="shared" si="225"/>
        <v>66</v>
      </c>
      <c r="BF108" s="783">
        <f t="shared" si="203"/>
        <v>149</v>
      </c>
      <c r="BG108" s="783">
        <f t="shared" si="203"/>
        <v>274</v>
      </c>
      <c r="BH108" s="783">
        <f t="shared" si="203"/>
        <v>286</v>
      </c>
      <c r="BI108" s="783">
        <f t="shared" si="203"/>
        <v>560</v>
      </c>
      <c r="BJ108" s="783">
        <f t="shared" si="203"/>
        <v>596</v>
      </c>
      <c r="BK108" s="783">
        <f t="shared" si="203"/>
        <v>495</v>
      </c>
      <c r="BL108" s="783">
        <f t="shared" si="203"/>
        <v>1091</v>
      </c>
      <c r="BM108" s="783">
        <f t="shared" si="203"/>
        <v>70</v>
      </c>
      <c r="BN108" s="783">
        <f t="shared" si="203"/>
        <v>65</v>
      </c>
      <c r="BO108" s="783">
        <f t="shared" si="203"/>
        <v>135</v>
      </c>
      <c r="BP108" s="783">
        <f t="shared" si="203"/>
        <v>1</v>
      </c>
      <c r="BQ108" s="783">
        <f t="shared" si="203"/>
        <v>2</v>
      </c>
      <c r="BR108" s="783">
        <f t="shared" si="203"/>
        <v>3</v>
      </c>
      <c r="BS108" s="783">
        <f t="shared" si="203"/>
        <v>0</v>
      </c>
      <c r="BT108" s="783">
        <f t="shared" si="203"/>
        <v>0</v>
      </c>
      <c r="BU108" s="783">
        <f t="shared" si="203"/>
        <v>0</v>
      </c>
      <c r="BV108" s="783">
        <f t="shared" si="204"/>
        <v>0</v>
      </c>
      <c r="BW108" s="783">
        <f t="shared" si="204"/>
        <v>0</v>
      </c>
      <c r="BX108" s="783">
        <f t="shared" si="204"/>
        <v>0</v>
      </c>
      <c r="BY108" s="783">
        <f t="shared" si="204"/>
        <v>1024</v>
      </c>
      <c r="BZ108" s="783">
        <f t="shared" si="204"/>
        <v>914</v>
      </c>
      <c r="CA108" s="783">
        <f t="shared" si="204"/>
        <v>1938</v>
      </c>
    </row>
    <row r="109" spans="3:79" s="777" customFormat="1" ht="15.75">
      <c r="C109" s="782" t="s">
        <v>266</v>
      </c>
      <c r="D109" s="1187">
        <v>4</v>
      </c>
      <c r="E109" s="1187">
        <v>3</v>
      </c>
      <c r="F109" s="783">
        <f t="shared" si="205"/>
        <v>7</v>
      </c>
      <c r="G109" s="1187">
        <v>4</v>
      </c>
      <c r="H109" s="1187">
        <v>3</v>
      </c>
      <c r="I109" s="783">
        <f t="shared" si="206"/>
        <v>7</v>
      </c>
      <c r="J109" s="1187">
        <v>8</v>
      </c>
      <c r="K109" s="1187">
        <v>4</v>
      </c>
      <c r="L109" s="783">
        <f t="shared" si="207"/>
        <v>12</v>
      </c>
      <c r="M109" s="1187">
        <v>3</v>
      </c>
      <c r="N109" s="1187">
        <v>2</v>
      </c>
      <c r="O109" s="783">
        <f t="shared" si="208"/>
        <v>5</v>
      </c>
      <c r="P109" s="1187">
        <v>0</v>
      </c>
      <c r="Q109" s="1187">
        <v>0</v>
      </c>
      <c r="R109" s="783">
        <f t="shared" si="209"/>
        <v>0</v>
      </c>
      <c r="S109" s="1187"/>
      <c r="T109" s="1187"/>
      <c r="U109" s="783">
        <f t="shared" si="210"/>
        <v>0</v>
      </c>
      <c r="V109" s="783"/>
      <c r="W109" s="783"/>
      <c r="X109" s="783">
        <f t="shared" si="211"/>
        <v>0</v>
      </c>
      <c r="Y109" s="784">
        <f t="shared" si="212"/>
        <v>19</v>
      </c>
      <c r="Z109" s="784">
        <f t="shared" si="213"/>
        <v>12</v>
      </c>
      <c r="AA109" s="785">
        <f t="shared" si="214"/>
        <v>31</v>
      </c>
      <c r="AB109" s="776"/>
      <c r="AC109" s="782" t="s">
        <v>266</v>
      </c>
      <c r="AD109" s="1187">
        <v>6</v>
      </c>
      <c r="AE109" s="1187">
        <v>7</v>
      </c>
      <c r="AF109" s="783">
        <f t="shared" si="215"/>
        <v>13</v>
      </c>
      <c r="AG109" s="1187">
        <v>56</v>
      </c>
      <c r="AH109" s="1187">
        <v>22</v>
      </c>
      <c r="AI109" s="783">
        <f t="shared" si="216"/>
        <v>78</v>
      </c>
      <c r="AJ109" s="1187">
        <v>85</v>
      </c>
      <c r="AK109" s="1187">
        <v>65</v>
      </c>
      <c r="AL109" s="783">
        <f t="shared" si="217"/>
        <v>150</v>
      </c>
      <c r="AM109" s="1187">
        <v>91</v>
      </c>
      <c r="AN109" s="1187">
        <v>77</v>
      </c>
      <c r="AO109" s="783">
        <f t="shared" si="218"/>
        <v>168</v>
      </c>
      <c r="AP109" s="783"/>
      <c r="AQ109" s="783"/>
      <c r="AR109" s="783">
        <f t="shared" si="219"/>
        <v>0</v>
      </c>
      <c r="AS109" s="783"/>
      <c r="AT109" s="783"/>
      <c r="AU109" s="783">
        <f t="shared" si="220"/>
        <v>0</v>
      </c>
      <c r="AV109" s="783"/>
      <c r="AW109" s="783"/>
      <c r="AX109" s="783">
        <f t="shared" si="221"/>
        <v>0</v>
      </c>
      <c r="AY109" s="784">
        <f t="shared" si="222"/>
        <v>238</v>
      </c>
      <c r="AZ109" s="784">
        <f t="shared" si="223"/>
        <v>171</v>
      </c>
      <c r="BA109" s="785">
        <f t="shared" si="224"/>
        <v>409</v>
      </c>
      <c r="BC109" s="782" t="s">
        <v>266</v>
      </c>
      <c r="BD109" s="783">
        <f t="shared" si="225"/>
        <v>10</v>
      </c>
      <c r="BE109" s="783">
        <f t="shared" si="225"/>
        <v>10</v>
      </c>
      <c r="BF109" s="783">
        <f t="shared" si="203"/>
        <v>20</v>
      </c>
      <c r="BG109" s="783">
        <f t="shared" si="203"/>
        <v>60</v>
      </c>
      <c r="BH109" s="783">
        <f t="shared" si="203"/>
        <v>25</v>
      </c>
      <c r="BI109" s="783">
        <f t="shared" si="203"/>
        <v>85</v>
      </c>
      <c r="BJ109" s="783">
        <f t="shared" si="203"/>
        <v>93</v>
      </c>
      <c r="BK109" s="783">
        <f t="shared" si="203"/>
        <v>69</v>
      </c>
      <c r="BL109" s="783">
        <f t="shared" si="203"/>
        <v>162</v>
      </c>
      <c r="BM109" s="783">
        <f t="shared" si="203"/>
        <v>94</v>
      </c>
      <c r="BN109" s="783">
        <f t="shared" si="203"/>
        <v>79</v>
      </c>
      <c r="BO109" s="783">
        <f t="shared" si="203"/>
        <v>173</v>
      </c>
      <c r="BP109" s="783">
        <f t="shared" si="203"/>
        <v>0</v>
      </c>
      <c r="BQ109" s="783">
        <f t="shared" si="203"/>
        <v>0</v>
      </c>
      <c r="BR109" s="783">
        <f t="shared" si="203"/>
        <v>0</v>
      </c>
      <c r="BS109" s="783">
        <f t="shared" si="203"/>
        <v>0</v>
      </c>
      <c r="BT109" s="783">
        <f t="shared" si="203"/>
        <v>0</v>
      </c>
      <c r="BU109" s="783">
        <f t="shared" si="203"/>
        <v>0</v>
      </c>
      <c r="BV109" s="783">
        <f t="shared" si="204"/>
        <v>0</v>
      </c>
      <c r="BW109" s="783">
        <f t="shared" si="204"/>
        <v>0</v>
      </c>
      <c r="BX109" s="783">
        <f t="shared" si="204"/>
        <v>0</v>
      </c>
      <c r="BY109" s="783">
        <f t="shared" si="204"/>
        <v>257</v>
      </c>
      <c r="BZ109" s="783">
        <f t="shared" si="204"/>
        <v>183</v>
      </c>
      <c r="CA109" s="783">
        <f t="shared" si="204"/>
        <v>440</v>
      </c>
    </row>
    <row r="110" spans="3:79" s="777" customFormat="1" ht="15.75">
      <c r="C110" s="782" t="s">
        <v>267</v>
      </c>
      <c r="D110" s="1187">
        <v>0</v>
      </c>
      <c r="E110" s="1187">
        <v>1</v>
      </c>
      <c r="F110" s="783">
        <f t="shared" si="205"/>
        <v>1</v>
      </c>
      <c r="G110" s="1187">
        <v>5</v>
      </c>
      <c r="H110" s="1187">
        <v>1</v>
      </c>
      <c r="I110" s="783">
        <f t="shared" si="206"/>
        <v>6</v>
      </c>
      <c r="J110" s="1187">
        <v>5</v>
      </c>
      <c r="K110" s="1187">
        <v>4</v>
      </c>
      <c r="L110" s="783">
        <f t="shared" si="207"/>
        <v>9</v>
      </c>
      <c r="M110" s="1187">
        <v>1</v>
      </c>
      <c r="N110" s="1187">
        <v>0</v>
      </c>
      <c r="O110" s="783">
        <f t="shared" si="208"/>
        <v>1</v>
      </c>
      <c r="P110" s="1187">
        <v>0</v>
      </c>
      <c r="Q110" s="1187">
        <v>0</v>
      </c>
      <c r="R110" s="783">
        <f t="shared" si="209"/>
        <v>0</v>
      </c>
      <c r="S110" s="1187"/>
      <c r="T110" s="1187"/>
      <c r="U110" s="783">
        <f t="shared" si="210"/>
        <v>0</v>
      </c>
      <c r="V110" s="783"/>
      <c r="W110" s="783"/>
      <c r="X110" s="783">
        <f t="shared" si="211"/>
        <v>0</v>
      </c>
      <c r="Y110" s="784">
        <f t="shared" si="212"/>
        <v>11</v>
      </c>
      <c r="Z110" s="784">
        <f t="shared" si="213"/>
        <v>6</v>
      </c>
      <c r="AA110" s="785">
        <f t="shared" si="214"/>
        <v>17</v>
      </c>
      <c r="AB110" s="776"/>
      <c r="AC110" s="782" t="s">
        <v>267</v>
      </c>
      <c r="AD110" s="1187"/>
      <c r="AE110" s="1187"/>
      <c r="AF110" s="783">
        <f t="shared" si="215"/>
        <v>0</v>
      </c>
      <c r="AG110" s="1187"/>
      <c r="AH110" s="1187"/>
      <c r="AI110" s="783">
        <f t="shared" si="216"/>
        <v>0</v>
      </c>
      <c r="AJ110" s="1187"/>
      <c r="AK110" s="1187"/>
      <c r="AL110" s="783">
        <f t="shared" si="217"/>
        <v>0</v>
      </c>
      <c r="AM110" s="1187"/>
      <c r="AN110" s="1187"/>
      <c r="AO110" s="783">
        <f t="shared" si="218"/>
        <v>0</v>
      </c>
      <c r="AP110" s="783"/>
      <c r="AQ110" s="783"/>
      <c r="AR110" s="783">
        <f t="shared" si="219"/>
        <v>0</v>
      </c>
      <c r="AS110" s="783"/>
      <c r="AT110" s="783"/>
      <c r="AU110" s="783">
        <f t="shared" si="220"/>
        <v>0</v>
      </c>
      <c r="AV110" s="783"/>
      <c r="AW110" s="783"/>
      <c r="AX110" s="783">
        <f t="shared" si="221"/>
        <v>0</v>
      </c>
      <c r="AY110" s="784">
        <f t="shared" si="222"/>
        <v>0</v>
      </c>
      <c r="AZ110" s="784">
        <f t="shared" si="223"/>
        <v>0</v>
      </c>
      <c r="BA110" s="785">
        <f t="shared" si="224"/>
        <v>0</v>
      </c>
      <c r="BC110" s="782" t="s">
        <v>267</v>
      </c>
      <c r="BD110" s="783">
        <f t="shared" si="225"/>
        <v>0</v>
      </c>
      <c r="BE110" s="783">
        <f t="shared" si="225"/>
        <v>1</v>
      </c>
      <c r="BF110" s="783">
        <f t="shared" si="203"/>
        <v>1</v>
      </c>
      <c r="BG110" s="783">
        <f t="shared" si="203"/>
        <v>5</v>
      </c>
      <c r="BH110" s="783">
        <f t="shared" si="203"/>
        <v>1</v>
      </c>
      <c r="BI110" s="783">
        <f t="shared" si="203"/>
        <v>6</v>
      </c>
      <c r="BJ110" s="783">
        <f t="shared" si="203"/>
        <v>5</v>
      </c>
      <c r="BK110" s="783">
        <f t="shared" si="203"/>
        <v>4</v>
      </c>
      <c r="BL110" s="783">
        <f t="shared" si="203"/>
        <v>9</v>
      </c>
      <c r="BM110" s="783">
        <f t="shared" si="203"/>
        <v>1</v>
      </c>
      <c r="BN110" s="783">
        <f t="shared" si="203"/>
        <v>0</v>
      </c>
      <c r="BO110" s="783">
        <f t="shared" si="203"/>
        <v>1</v>
      </c>
      <c r="BP110" s="783">
        <f t="shared" si="203"/>
        <v>0</v>
      </c>
      <c r="BQ110" s="783">
        <f t="shared" si="203"/>
        <v>0</v>
      </c>
      <c r="BR110" s="783">
        <f t="shared" si="203"/>
        <v>0</v>
      </c>
      <c r="BS110" s="783">
        <f t="shared" si="203"/>
        <v>0</v>
      </c>
      <c r="BT110" s="783">
        <f t="shared" si="203"/>
        <v>0</v>
      </c>
      <c r="BU110" s="783">
        <f t="shared" si="203"/>
        <v>0</v>
      </c>
      <c r="BV110" s="783">
        <f t="shared" si="204"/>
        <v>0</v>
      </c>
      <c r="BW110" s="783">
        <f t="shared" si="204"/>
        <v>0</v>
      </c>
      <c r="BX110" s="783">
        <f t="shared" si="204"/>
        <v>0</v>
      </c>
      <c r="BY110" s="783">
        <f t="shared" si="204"/>
        <v>11</v>
      </c>
      <c r="BZ110" s="783">
        <f t="shared" si="204"/>
        <v>6</v>
      </c>
      <c r="CA110" s="783">
        <f t="shared" si="204"/>
        <v>17</v>
      </c>
    </row>
    <row r="111" spans="3:79" s="777" customFormat="1" ht="15.75">
      <c r="C111" s="782" t="s">
        <v>186</v>
      </c>
      <c r="D111" s="783"/>
      <c r="E111" s="783"/>
      <c r="F111" s="783">
        <f t="shared" ref="F111" si="226">SUM(D111:E111)</f>
        <v>0</v>
      </c>
      <c r="G111" s="783">
        <v>2</v>
      </c>
      <c r="H111" s="783">
        <v>1</v>
      </c>
      <c r="I111" s="783">
        <f t="shared" si="206"/>
        <v>3</v>
      </c>
      <c r="J111" s="783"/>
      <c r="K111" s="783"/>
      <c r="L111" s="783">
        <f t="shared" si="207"/>
        <v>0</v>
      </c>
      <c r="M111" s="783"/>
      <c r="N111" s="783"/>
      <c r="O111" s="783">
        <f t="shared" ref="O111" si="227">SUM(M111:N111)</f>
        <v>0</v>
      </c>
      <c r="P111" s="783"/>
      <c r="Q111" s="783"/>
      <c r="R111" s="783">
        <f t="shared" ref="R111" si="228">SUM(P111:Q111)</f>
        <v>0</v>
      </c>
      <c r="S111" s="783"/>
      <c r="T111" s="783"/>
      <c r="U111" s="783">
        <f t="shared" si="210"/>
        <v>0</v>
      </c>
      <c r="V111" s="783"/>
      <c r="W111" s="783"/>
      <c r="X111" s="783">
        <f t="shared" si="211"/>
        <v>0</v>
      </c>
      <c r="Y111" s="784">
        <f t="shared" si="212"/>
        <v>2</v>
      </c>
      <c r="Z111" s="784">
        <f t="shared" si="213"/>
        <v>1</v>
      </c>
      <c r="AA111" s="785">
        <f t="shared" si="214"/>
        <v>3</v>
      </c>
      <c r="AB111" s="776"/>
      <c r="AC111" s="782" t="s">
        <v>186</v>
      </c>
      <c r="AD111" s="783"/>
      <c r="AE111" s="783"/>
      <c r="AF111" s="783">
        <f t="shared" si="215"/>
        <v>0</v>
      </c>
      <c r="AG111" s="783"/>
      <c r="AH111" s="783"/>
      <c r="AI111" s="783">
        <f t="shared" si="216"/>
        <v>0</v>
      </c>
      <c r="AJ111" s="783"/>
      <c r="AK111" s="783"/>
      <c r="AL111" s="783">
        <f t="shared" si="217"/>
        <v>0</v>
      </c>
      <c r="AM111" s="783"/>
      <c r="AN111" s="783"/>
      <c r="AO111" s="783">
        <f t="shared" ref="AO111" si="229">SUM(AM111:AN111)</f>
        <v>0</v>
      </c>
      <c r="AP111" s="783"/>
      <c r="AQ111" s="783"/>
      <c r="AR111" s="783">
        <f t="shared" si="219"/>
        <v>0</v>
      </c>
      <c r="AS111" s="783"/>
      <c r="AT111" s="783"/>
      <c r="AU111" s="783">
        <f t="shared" si="220"/>
        <v>0</v>
      </c>
      <c r="AV111" s="783"/>
      <c r="AW111" s="783"/>
      <c r="AX111" s="783">
        <f t="shared" si="221"/>
        <v>0</v>
      </c>
      <c r="AY111" s="784">
        <f t="shared" si="222"/>
        <v>0</v>
      </c>
      <c r="AZ111" s="784">
        <f t="shared" si="223"/>
        <v>0</v>
      </c>
      <c r="BA111" s="785">
        <f t="shared" si="224"/>
        <v>0</v>
      </c>
      <c r="BC111" s="782" t="s">
        <v>186</v>
      </c>
      <c r="BD111" s="783">
        <f t="shared" si="225"/>
        <v>0</v>
      </c>
      <c r="BE111" s="783">
        <f t="shared" si="225"/>
        <v>0</v>
      </c>
      <c r="BF111" s="783">
        <f t="shared" si="203"/>
        <v>0</v>
      </c>
      <c r="BG111" s="783">
        <f t="shared" si="203"/>
        <v>2</v>
      </c>
      <c r="BH111" s="783">
        <f t="shared" si="203"/>
        <v>1</v>
      </c>
      <c r="BI111" s="783">
        <f t="shared" si="203"/>
        <v>3</v>
      </c>
      <c r="BJ111" s="783">
        <f t="shared" si="203"/>
        <v>0</v>
      </c>
      <c r="BK111" s="783">
        <f t="shared" si="203"/>
        <v>0</v>
      </c>
      <c r="BL111" s="783">
        <f t="shared" si="203"/>
        <v>0</v>
      </c>
      <c r="BM111" s="783">
        <f t="shared" si="203"/>
        <v>0</v>
      </c>
      <c r="BN111" s="783">
        <f t="shared" si="203"/>
        <v>0</v>
      </c>
      <c r="BO111" s="783">
        <f t="shared" si="203"/>
        <v>0</v>
      </c>
      <c r="BP111" s="783">
        <f t="shared" si="203"/>
        <v>0</v>
      </c>
      <c r="BQ111" s="783">
        <f t="shared" si="203"/>
        <v>0</v>
      </c>
      <c r="BR111" s="783">
        <f t="shared" si="203"/>
        <v>0</v>
      </c>
      <c r="BS111" s="783">
        <f t="shared" si="203"/>
        <v>0</v>
      </c>
      <c r="BT111" s="783">
        <f t="shared" si="203"/>
        <v>0</v>
      </c>
      <c r="BU111" s="783">
        <f t="shared" si="203"/>
        <v>0</v>
      </c>
      <c r="BV111" s="783">
        <f t="shared" si="204"/>
        <v>0</v>
      </c>
      <c r="BW111" s="783">
        <f t="shared" si="204"/>
        <v>0</v>
      </c>
      <c r="BX111" s="783">
        <f t="shared" si="204"/>
        <v>0</v>
      </c>
      <c r="BY111" s="783">
        <f t="shared" si="204"/>
        <v>2</v>
      </c>
      <c r="BZ111" s="783">
        <f t="shared" si="204"/>
        <v>1</v>
      </c>
      <c r="CA111" s="783">
        <f t="shared" si="204"/>
        <v>3</v>
      </c>
    </row>
    <row r="112" spans="3:79" s="777" customFormat="1" ht="15.75">
      <c r="C112" s="782" t="s">
        <v>6</v>
      </c>
      <c r="D112" s="783">
        <f>SUM(D104:D111)</f>
        <v>292</v>
      </c>
      <c r="E112" s="783">
        <f t="shared" ref="E112:X112" si="230">SUM(E104:E111)</f>
        <v>241</v>
      </c>
      <c r="F112" s="783">
        <f t="shared" si="230"/>
        <v>533</v>
      </c>
      <c r="G112" s="783">
        <f t="shared" si="230"/>
        <v>324</v>
      </c>
      <c r="H112" s="783">
        <f t="shared" si="230"/>
        <v>299</v>
      </c>
      <c r="I112" s="783">
        <f t="shared" si="230"/>
        <v>623</v>
      </c>
      <c r="J112" s="783">
        <f t="shared" si="230"/>
        <v>190</v>
      </c>
      <c r="K112" s="783">
        <f t="shared" si="230"/>
        <v>152</v>
      </c>
      <c r="L112" s="783">
        <f t="shared" si="230"/>
        <v>342</v>
      </c>
      <c r="M112" s="783">
        <f t="shared" si="230"/>
        <v>31</v>
      </c>
      <c r="N112" s="783">
        <f t="shared" si="230"/>
        <v>24</v>
      </c>
      <c r="O112" s="783">
        <f t="shared" si="230"/>
        <v>55</v>
      </c>
      <c r="P112" s="783">
        <f t="shared" si="230"/>
        <v>2</v>
      </c>
      <c r="Q112" s="783">
        <f t="shared" si="230"/>
        <v>4</v>
      </c>
      <c r="R112" s="783">
        <f t="shared" si="230"/>
        <v>6</v>
      </c>
      <c r="S112" s="783">
        <f t="shared" si="230"/>
        <v>0</v>
      </c>
      <c r="T112" s="783">
        <f t="shared" si="230"/>
        <v>0</v>
      </c>
      <c r="U112" s="783">
        <f t="shared" si="230"/>
        <v>0</v>
      </c>
      <c r="V112" s="783">
        <f t="shared" si="230"/>
        <v>0</v>
      </c>
      <c r="W112" s="783">
        <f t="shared" si="230"/>
        <v>0</v>
      </c>
      <c r="X112" s="783">
        <f t="shared" si="230"/>
        <v>0</v>
      </c>
      <c r="Y112" s="783">
        <f t="shared" ref="Y112:AA112" si="231">SUM(Y104:Y111)</f>
        <v>839</v>
      </c>
      <c r="Z112" s="783">
        <f t="shared" si="231"/>
        <v>720</v>
      </c>
      <c r="AA112" s="783">
        <f t="shared" si="231"/>
        <v>1559</v>
      </c>
      <c r="AB112" s="776"/>
      <c r="AC112" s="782" t="s">
        <v>6</v>
      </c>
      <c r="AD112" s="783">
        <f>SUM(AD104:AD111)</f>
        <v>1479</v>
      </c>
      <c r="AE112" s="783">
        <f t="shared" ref="AE112" si="232">SUM(AE104:AE111)</f>
        <v>1377</v>
      </c>
      <c r="AF112" s="783">
        <f>SUM(AF104:AF111)</f>
        <v>2856</v>
      </c>
      <c r="AG112" s="783">
        <f t="shared" ref="AG112:AW112" si="233">SUM(AG104:AG111)</f>
        <v>1503</v>
      </c>
      <c r="AH112" s="783">
        <f t="shared" si="233"/>
        <v>1420</v>
      </c>
      <c r="AI112" s="783">
        <f t="shared" si="233"/>
        <v>2923</v>
      </c>
      <c r="AJ112" s="783">
        <f t="shared" si="233"/>
        <v>927</v>
      </c>
      <c r="AK112" s="783">
        <f t="shared" si="233"/>
        <v>798</v>
      </c>
      <c r="AL112" s="783">
        <f t="shared" si="233"/>
        <v>1725</v>
      </c>
      <c r="AM112" s="783">
        <f t="shared" si="233"/>
        <v>153</v>
      </c>
      <c r="AN112" s="783">
        <f t="shared" si="233"/>
        <v>135</v>
      </c>
      <c r="AO112" s="783">
        <f t="shared" si="233"/>
        <v>288</v>
      </c>
      <c r="AP112" s="783">
        <f t="shared" si="233"/>
        <v>0</v>
      </c>
      <c r="AQ112" s="783">
        <f t="shared" si="233"/>
        <v>0</v>
      </c>
      <c r="AR112" s="783">
        <f t="shared" si="233"/>
        <v>0</v>
      </c>
      <c r="AS112" s="783">
        <f t="shared" si="233"/>
        <v>0</v>
      </c>
      <c r="AT112" s="783">
        <f t="shared" si="233"/>
        <v>0</v>
      </c>
      <c r="AU112" s="783">
        <f t="shared" si="233"/>
        <v>0</v>
      </c>
      <c r="AV112" s="783">
        <f t="shared" si="233"/>
        <v>0</v>
      </c>
      <c r="AW112" s="783">
        <f t="shared" si="233"/>
        <v>0</v>
      </c>
      <c r="AX112" s="783">
        <f t="shared" ref="AX112:BA112" si="234">SUM(AX104:AX111)</f>
        <v>0</v>
      </c>
      <c r="AY112" s="783">
        <f t="shared" si="234"/>
        <v>4062</v>
      </c>
      <c r="AZ112" s="783">
        <f t="shared" si="234"/>
        <v>3730</v>
      </c>
      <c r="BA112" s="783">
        <f t="shared" si="234"/>
        <v>7792</v>
      </c>
      <c r="BC112" s="782" t="s">
        <v>6</v>
      </c>
      <c r="BD112" s="783">
        <f t="shared" si="225"/>
        <v>1771</v>
      </c>
      <c r="BE112" s="783">
        <f t="shared" si="225"/>
        <v>1618</v>
      </c>
      <c r="BF112" s="783">
        <f t="shared" si="203"/>
        <v>3389</v>
      </c>
      <c r="BG112" s="783">
        <f t="shared" si="203"/>
        <v>1827</v>
      </c>
      <c r="BH112" s="783">
        <f t="shared" si="203"/>
        <v>1719</v>
      </c>
      <c r="BI112" s="783">
        <f t="shared" si="203"/>
        <v>3546</v>
      </c>
      <c r="BJ112" s="783">
        <f t="shared" si="203"/>
        <v>1117</v>
      </c>
      <c r="BK112" s="783">
        <f t="shared" si="203"/>
        <v>950</v>
      </c>
      <c r="BL112" s="783">
        <f t="shared" si="203"/>
        <v>2067</v>
      </c>
      <c r="BM112" s="783">
        <f t="shared" si="203"/>
        <v>184</v>
      </c>
      <c r="BN112" s="783">
        <f t="shared" si="203"/>
        <v>159</v>
      </c>
      <c r="BO112" s="783">
        <f t="shared" si="203"/>
        <v>343</v>
      </c>
      <c r="BP112" s="783">
        <f t="shared" si="203"/>
        <v>2</v>
      </c>
      <c r="BQ112" s="783">
        <f t="shared" si="203"/>
        <v>4</v>
      </c>
      <c r="BR112" s="783">
        <f t="shared" si="203"/>
        <v>6</v>
      </c>
      <c r="BS112" s="783">
        <f t="shared" si="203"/>
        <v>0</v>
      </c>
      <c r="BT112" s="783">
        <f t="shared" si="203"/>
        <v>0</v>
      </c>
      <c r="BU112" s="783">
        <f t="shared" si="203"/>
        <v>0</v>
      </c>
      <c r="BV112" s="783">
        <f t="shared" si="204"/>
        <v>0</v>
      </c>
      <c r="BW112" s="783">
        <f t="shared" si="204"/>
        <v>0</v>
      </c>
      <c r="BX112" s="783">
        <f t="shared" si="204"/>
        <v>0</v>
      </c>
      <c r="BY112" s="783">
        <f t="shared" si="204"/>
        <v>4901</v>
      </c>
      <c r="BZ112" s="783">
        <f t="shared" si="204"/>
        <v>4450</v>
      </c>
      <c r="CA112" s="783">
        <f t="shared" si="204"/>
        <v>9351</v>
      </c>
    </row>
    <row r="113" spans="3:79" s="777" customFormat="1" ht="16.5" thickBot="1">
      <c r="C113" s="786" t="s">
        <v>187</v>
      </c>
      <c r="D113" s="787">
        <f>D112/$Y$16*100</f>
        <v>6.1943148069579976</v>
      </c>
      <c r="E113" s="787">
        <f>E112/$Z$16*100</f>
        <v>5.3878828526715852</v>
      </c>
      <c r="F113" s="787">
        <f>F112/$AA$16*100</f>
        <v>5.8016762817024059</v>
      </c>
      <c r="G113" s="787">
        <f>G112/$Y$16*100</f>
        <v>6.8731438268986009</v>
      </c>
      <c r="H113" s="787">
        <f>H112/$Z$16*100</f>
        <v>6.6845517549742901</v>
      </c>
      <c r="I113" s="787">
        <f>I112/$AA$16*100</f>
        <v>6.7813214324589088</v>
      </c>
      <c r="J113" s="787">
        <f>J112/$Y$16*100</f>
        <v>4.0305473058973273</v>
      </c>
      <c r="K113" s="787">
        <f>K112/$Z$16*100</f>
        <v>3.3981667784484686</v>
      </c>
      <c r="L113" s="787">
        <f>L112/$AA$16*100</f>
        <v>3.7226515728747143</v>
      </c>
      <c r="M113" s="787">
        <f>M112/$Y$16*100</f>
        <v>0.65761561306745864</v>
      </c>
      <c r="N113" s="787">
        <f>N112/$Z$16*100</f>
        <v>0.5365526492287056</v>
      </c>
      <c r="O113" s="787">
        <f>O112/$AA$16*100</f>
        <v>0.59867203657341894</v>
      </c>
      <c r="P113" s="787">
        <f>P112/$Y$16*100</f>
        <v>4.242681374628765E-2</v>
      </c>
      <c r="Q113" s="787">
        <f>Q112/$Z$16*100</f>
        <v>8.94254415381176E-2</v>
      </c>
      <c r="R113" s="787">
        <f>R112/$AA$16*100</f>
        <v>6.5309676717100251E-2</v>
      </c>
      <c r="S113" s="787">
        <f>S112/$Y$16*100</f>
        <v>0</v>
      </c>
      <c r="T113" s="787">
        <f>T112/$Z$16*100</f>
        <v>0</v>
      </c>
      <c r="U113" s="787">
        <f>U112/$AA$16*100</f>
        <v>0</v>
      </c>
      <c r="V113" s="787">
        <f>V112/$Y$16*100</f>
        <v>0</v>
      </c>
      <c r="W113" s="787">
        <f>W112/$Z$16*100</f>
        <v>0</v>
      </c>
      <c r="X113" s="787">
        <f>X112/$AA$16*100</f>
        <v>0</v>
      </c>
      <c r="Y113" s="787">
        <f>Y112/$Y$16*100</f>
        <v>17.79804836656767</v>
      </c>
      <c r="Z113" s="787">
        <f>Z112/$Z$16*100</f>
        <v>16.096579476861166</v>
      </c>
      <c r="AA113" s="787">
        <f>AA112/$AA$16*100</f>
        <v>16.969631000326547</v>
      </c>
      <c r="AB113" s="788"/>
      <c r="AC113" s="786" t="s">
        <v>187</v>
      </c>
      <c r="AD113" s="787"/>
      <c r="AE113" s="787"/>
      <c r="AF113" s="787"/>
      <c r="AG113" s="787"/>
      <c r="AH113" s="787"/>
      <c r="AI113" s="787"/>
      <c r="AJ113" s="787"/>
      <c r="AK113" s="787"/>
      <c r="AL113" s="787"/>
      <c r="AM113" s="787"/>
      <c r="AN113" s="787"/>
      <c r="AO113" s="787"/>
      <c r="AP113" s="787"/>
      <c r="AQ113" s="787"/>
      <c r="AR113" s="787"/>
      <c r="AS113" s="787"/>
      <c r="AT113" s="787"/>
      <c r="AU113" s="787"/>
      <c r="AV113" s="787"/>
      <c r="AW113" s="787"/>
      <c r="AX113" s="787"/>
      <c r="AY113" s="787"/>
      <c r="AZ113" s="787"/>
      <c r="BA113" s="787"/>
      <c r="BC113" s="786" t="s">
        <v>187</v>
      </c>
      <c r="BD113" s="787">
        <f>BD112/$BY$16*100</f>
        <v>9.211484448143139</v>
      </c>
      <c r="BE113" s="787">
        <f>BE112/$BZ$16*100</f>
        <v>9.0970426177892723</v>
      </c>
      <c r="BF113" s="787">
        <f>BF112/$CA$16*100</f>
        <v>9.156489787096076</v>
      </c>
      <c r="BG113" s="787">
        <f>BG112/$BY$16*100</f>
        <v>9.5027566836575463</v>
      </c>
      <c r="BH113" s="787">
        <f>BH112/$BZ$16*100</f>
        <v>9.6649049814460799</v>
      </c>
      <c r="BI113" s="787">
        <f>BI112/$CA$16*100</f>
        <v>9.580676537339242</v>
      </c>
      <c r="BJ113" s="787">
        <f>BJ112/$BY$16*100</f>
        <v>5.8098408405284507</v>
      </c>
      <c r="BK113" s="787">
        <f>BK112/$BZ$16*100</f>
        <v>5.3412796581581015</v>
      </c>
      <c r="BL113" s="787">
        <f>BL112/$CA$16*100</f>
        <v>5.5846752404625528</v>
      </c>
      <c r="BM113" s="787">
        <f>BM112/$BY$16*100</f>
        <v>0.95703734526162487</v>
      </c>
      <c r="BN113" s="787">
        <f>BN112/$BZ$16*100</f>
        <v>0.89396154278646134</v>
      </c>
      <c r="BO113" s="787">
        <f>BO112/$CA$16*100</f>
        <v>0.9267264670917541</v>
      </c>
      <c r="BP113" s="787">
        <f>BP112/$BY$16*100</f>
        <v>1.0402579839800271E-2</v>
      </c>
      <c r="BQ113" s="787">
        <f>BQ112/$BZ$16*100</f>
        <v>2.248959856066569E-2</v>
      </c>
      <c r="BR113" s="787">
        <f>BR112/$CA$16*100</f>
        <v>1.6210958608019022E-2</v>
      </c>
      <c r="BS113" s="787">
        <f>BS112/$BY$16*100</f>
        <v>0</v>
      </c>
      <c r="BT113" s="787">
        <f>BT112/$BZ$16*100</f>
        <v>0</v>
      </c>
      <c r="BU113" s="787">
        <f>BU112/$CA$16*100</f>
        <v>0</v>
      </c>
      <c r="BV113" s="787">
        <f>BV112/$BY$16*100</f>
        <v>0</v>
      </c>
      <c r="BW113" s="787">
        <f>BW112/$BZ$16*100</f>
        <v>0</v>
      </c>
      <c r="BX113" s="787">
        <f>BX112/$CA$16*100</f>
        <v>0</v>
      </c>
      <c r="BY113" s="787">
        <f>BY112/$BY$16*100</f>
        <v>25.491521897430562</v>
      </c>
      <c r="BZ113" s="787">
        <f>BZ112/$BZ$16*100</f>
        <v>25.019678398740581</v>
      </c>
      <c r="CA113" s="787">
        <f>CA112/$CA$16*100</f>
        <v>25.264778990597641</v>
      </c>
    </row>
    <row r="114" spans="3:79">
      <c r="AL114" s="820"/>
      <c r="BL114" s="820"/>
    </row>
    <row r="115" spans="3:79" s="777" customFormat="1" ht="15.75">
      <c r="C115" s="774" t="s">
        <v>492</v>
      </c>
      <c r="D115" s="774"/>
      <c r="E115" s="774"/>
      <c r="F115" s="774"/>
      <c r="G115" s="774"/>
      <c r="H115" s="774"/>
      <c r="I115" s="774"/>
      <c r="J115" s="775" t="s">
        <v>189</v>
      </c>
      <c r="K115" s="775"/>
      <c r="L115" s="775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6"/>
      <c r="AC115" s="774" t="s">
        <v>492</v>
      </c>
      <c r="AD115" s="774"/>
      <c r="AE115" s="774"/>
      <c r="AF115" s="774"/>
      <c r="AG115" s="774"/>
      <c r="AH115" s="774"/>
      <c r="AI115" s="774"/>
      <c r="AJ115" s="818" t="s">
        <v>189</v>
      </c>
      <c r="AK115" s="818"/>
      <c r="AL115" s="818"/>
      <c r="AM115" s="774"/>
      <c r="AN115" s="774"/>
      <c r="AO115" s="774"/>
      <c r="AP115" s="774"/>
      <c r="AQ115" s="774"/>
      <c r="AR115" s="774"/>
      <c r="AS115" s="774"/>
      <c r="AT115" s="774"/>
      <c r="AU115" s="774"/>
      <c r="AV115" s="774"/>
      <c r="AW115" s="774"/>
      <c r="AX115" s="774"/>
      <c r="AY115" s="774"/>
      <c r="AZ115" s="774"/>
      <c r="BA115" s="774"/>
      <c r="BC115" s="774" t="s">
        <v>492</v>
      </c>
      <c r="BD115" s="774"/>
      <c r="BE115" s="774"/>
      <c r="BF115" s="774"/>
      <c r="BG115" s="774"/>
      <c r="BH115" s="774"/>
      <c r="BI115" s="774"/>
      <c r="BJ115" s="818" t="s">
        <v>189</v>
      </c>
      <c r="BK115" s="818"/>
      <c r="BL115" s="818"/>
      <c r="BM115" s="774"/>
      <c r="BN115" s="774"/>
      <c r="BO115" s="774"/>
      <c r="BP115" s="774"/>
      <c r="BQ115" s="774"/>
      <c r="BR115" s="774"/>
      <c r="BS115" s="774"/>
      <c r="BT115" s="774"/>
      <c r="BU115" s="774"/>
      <c r="BV115" s="774"/>
      <c r="BW115" s="774"/>
      <c r="BX115" s="774"/>
      <c r="BY115" s="774"/>
      <c r="BZ115" s="774"/>
      <c r="CA115" s="774"/>
    </row>
    <row r="116" spans="3:79" s="777" customFormat="1" ht="16.5" thickBot="1">
      <c r="C116" s="1694" t="s">
        <v>868</v>
      </c>
      <c r="D116" s="1694"/>
      <c r="E116" s="1694"/>
      <c r="F116" s="1694"/>
      <c r="G116" s="1694"/>
      <c r="H116" s="1694"/>
      <c r="I116" s="1694"/>
      <c r="J116" s="1694"/>
      <c r="K116" s="1694"/>
      <c r="L116" s="1694"/>
      <c r="M116" s="1694"/>
      <c r="N116" s="1694"/>
      <c r="O116" s="1694"/>
      <c r="P116" s="1694"/>
      <c r="Q116" s="1694"/>
      <c r="R116" s="1694"/>
      <c r="S116" s="1694"/>
      <c r="T116" s="1694"/>
      <c r="U116" s="1694"/>
      <c r="V116" s="1694"/>
      <c r="W116" s="1694"/>
      <c r="X116" s="1694"/>
      <c r="Y116" s="1694"/>
      <c r="Z116" s="1694"/>
      <c r="AA116" s="1694"/>
      <c r="AB116" s="778"/>
      <c r="AC116" s="1694" t="s">
        <v>868</v>
      </c>
      <c r="AD116" s="1694"/>
      <c r="AE116" s="1694"/>
      <c r="AF116" s="1694"/>
      <c r="AG116" s="1694"/>
      <c r="AH116" s="1694"/>
      <c r="AI116" s="1694"/>
      <c r="AJ116" s="1694"/>
      <c r="AK116" s="1694"/>
      <c r="AL116" s="1694"/>
      <c r="AM116" s="1694"/>
      <c r="AN116" s="1694"/>
      <c r="AO116" s="1694"/>
      <c r="AP116" s="1694"/>
      <c r="AQ116" s="1694"/>
      <c r="AR116" s="1694"/>
      <c r="AS116" s="1694"/>
      <c r="AT116" s="1694"/>
      <c r="AU116" s="1694"/>
      <c r="AV116" s="1694"/>
      <c r="AW116" s="1694"/>
      <c r="AX116" s="1694"/>
      <c r="AY116" s="1694"/>
      <c r="AZ116" s="1694"/>
      <c r="BA116" s="1694"/>
      <c r="BC116" s="1694" t="s">
        <v>868</v>
      </c>
      <c r="BD116" s="1694"/>
      <c r="BE116" s="1694"/>
      <c r="BF116" s="1694"/>
      <c r="BG116" s="1694"/>
      <c r="BH116" s="1694"/>
      <c r="BI116" s="1694"/>
      <c r="BJ116" s="1694"/>
      <c r="BK116" s="1694"/>
      <c r="BL116" s="1694"/>
      <c r="BM116" s="1694"/>
      <c r="BN116" s="1694"/>
      <c r="BO116" s="1694"/>
      <c r="BP116" s="1694"/>
      <c r="BQ116" s="1694"/>
      <c r="BR116" s="1694"/>
      <c r="BS116" s="1694"/>
      <c r="BT116" s="1694"/>
      <c r="BU116" s="1694"/>
      <c r="BV116" s="1694"/>
      <c r="BW116" s="1694"/>
      <c r="BX116" s="1694"/>
      <c r="BY116" s="1694"/>
      <c r="BZ116" s="1694"/>
      <c r="CA116" s="1694"/>
    </row>
    <row r="117" spans="3:79" s="777" customFormat="1" ht="15.75" customHeight="1">
      <c r="C117" s="779"/>
      <c r="D117" s="1700" t="s">
        <v>96</v>
      </c>
      <c r="E117" s="1700"/>
      <c r="F117" s="1700"/>
      <c r="G117" s="1700"/>
      <c r="H117" s="1700"/>
      <c r="I117" s="1700"/>
      <c r="J117" s="1700"/>
      <c r="K117" s="1700"/>
      <c r="L117" s="1700"/>
      <c r="M117" s="1700"/>
      <c r="N117" s="1700"/>
      <c r="O117" s="1700"/>
      <c r="P117" s="1700"/>
      <c r="Q117" s="1700"/>
      <c r="R117" s="1700"/>
      <c r="S117" s="1700"/>
      <c r="T117" s="1700"/>
      <c r="U117" s="1700"/>
      <c r="V117" s="1700"/>
      <c r="W117" s="1700"/>
      <c r="X117" s="1700"/>
      <c r="Y117" s="1701"/>
      <c r="Z117" s="1701"/>
      <c r="AA117" s="1702"/>
      <c r="AB117" s="778"/>
      <c r="AC117" s="779"/>
      <c r="AD117" s="1700" t="s">
        <v>0</v>
      </c>
      <c r="AE117" s="1700"/>
      <c r="AF117" s="1700"/>
      <c r="AG117" s="1700"/>
      <c r="AH117" s="1700"/>
      <c r="AI117" s="1700"/>
      <c r="AJ117" s="1700"/>
      <c r="AK117" s="1700"/>
      <c r="AL117" s="1700"/>
      <c r="AM117" s="1700"/>
      <c r="AN117" s="1700"/>
      <c r="AO117" s="1700"/>
      <c r="AP117" s="1700"/>
      <c r="AQ117" s="1700"/>
      <c r="AR117" s="1700"/>
      <c r="AS117" s="1700"/>
      <c r="AT117" s="1700"/>
      <c r="AU117" s="1700"/>
      <c r="AV117" s="1700"/>
      <c r="AW117" s="1700"/>
      <c r="AX117" s="1700"/>
      <c r="AY117" s="1701"/>
      <c r="AZ117" s="1701"/>
      <c r="BA117" s="1702"/>
      <c r="BC117" s="779"/>
      <c r="BD117" s="1701" t="s">
        <v>0</v>
      </c>
      <c r="BE117" s="1705"/>
      <c r="BF117" s="1705"/>
      <c r="BG117" s="1705"/>
      <c r="BH117" s="1705"/>
      <c r="BI117" s="1705"/>
      <c r="BJ117" s="1705"/>
      <c r="BK117" s="1705"/>
      <c r="BL117" s="1705"/>
      <c r="BM117" s="1705"/>
      <c r="BN117" s="1705"/>
      <c r="BO117" s="1705"/>
      <c r="BP117" s="1705"/>
      <c r="BQ117" s="1705"/>
      <c r="BR117" s="1705"/>
      <c r="BS117" s="1705"/>
      <c r="BT117" s="1705"/>
      <c r="BU117" s="1705"/>
      <c r="BV117" s="1705"/>
      <c r="BW117" s="1705"/>
      <c r="BX117" s="1705"/>
      <c r="BY117" s="1705"/>
      <c r="BZ117" s="1705"/>
      <c r="CA117" s="1706"/>
    </row>
    <row r="118" spans="3:79" s="777" customFormat="1" ht="15.75" customHeight="1">
      <c r="C118" s="1698" t="s">
        <v>182</v>
      </c>
      <c r="D118" s="1695">
        <v>1</v>
      </c>
      <c r="E118" s="1696"/>
      <c r="F118" s="1699"/>
      <c r="G118" s="1695">
        <v>2</v>
      </c>
      <c r="H118" s="1696"/>
      <c r="I118" s="1699"/>
      <c r="J118" s="1695">
        <v>3</v>
      </c>
      <c r="K118" s="1696"/>
      <c r="L118" s="1699"/>
      <c r="M118" s="1695">
        <v>4</v>
      </c>
      <c r="N118" s="1696"/>
      <c r="O118" s="1699"/>
      <c r="P118" s="1695">
        <v>5</v>
      </c>
      <c r="Q118" s="1696"/>
      <c r="R118" s="1699"/>
      <c r="S118" s="1695">
        <v>6</v>
      </c>
      <c r="T118" s="1696"/>
      <c r="U118" s="1699"/>
      <c r="V118" s="1695" t="s">
        <v>184</v>
      </c>
      <c r="W118" s="1696"/>
      <c r="X118" s="1699"/>
      <c r="Y118" s="1695" t="s">
        <v>181</v>
      </c>
      <c r="Z118" s="1696"/>
      <c r="AA118" s="1697"/>
      <c r="AB118" s="778"/>
      <c r="AC118" s="1698" t="s">
        <v>182</v>
      </c>
      <c r="AD118" s="1695">
        <v>1</v>
      </c>
      <c r="AE118" s="1696"/>
      <c r="AF118" s="1699"/>
      <c r="AG118" s="1695">
        <v>2</v>
      </c>
      <c r="AH118" s="1696"/>
      <c r="AI118" s="1699"/>
      <c r="AJ118" s="1695">
        <v>3</v>
      </c>
      <c r="AK118" s="1696"/>
      <c r="AL118" s="1699"/>
      <c r="AM118" s="1695">
        <v>4</v>
      </c>
      <c r="AN118" s="1696"/>
      <c r="AO118" s="1699"/>
      <c r="AP118" s="1695">
        <v>5</v>
      </c>
      <c r="AQ118" s="1696"/>
      <c r="AR118" s="1699"/>
      <c r="AS118" s="1695">
        <v>6</v>
      </c>
      <c r="AT118" s="1696"/>
      <c r="AU118" s="1699"/>
      <c r="AV118" s="1695" t="s">
        <v>184</v>
      </c>
      <c r="AW118" s="1696"/>
      <c r="AX118" s="1699"/>
      <c r="AY118" s="1695" t="s">
        <v>181</v>
      </c>
      <c r="AZ118" s="1696"/>
      <c r="BA118" s="1697"/>
      <c r="BC118" s="1698" t="s">
        <v>182</v>
      </c>
      <c r="BD118" s="1695">
        <v>1</v>
      </c>
      <c r="BE118" s="1696"/>
      <c r="BF118" s="1699"/>
      <c r="BG118" s="1695">
        <v>2</v>
      </c>
      <c r="BH118" s="1696"/>
      <c r="BI118" s="1699"/>
      <c r="BJ118" s="1695">
        <v>3</v>
      </c>
      <c r="BK118" s="1696"/>
      <c r="BL118" s="1699"/>
      <c r="BM118" s="1695">
        <v>4</v>
      </c>
      <c r="BN118" s="1696"/>
      <c r="BO118" s="1699"/>
      <c r="BP118" s="1695">
        <v>5</v>
      </c>
      <c r="BQ118" s="1696"/>
      <c r="BR118" s="1699"/>
      <c r="BS118" s="1695">
        <v>6</v>
      </c>
      <c r="BT118" s="1696"/>
      <c r="BU118" s="1699"/>
      <c r="BV118" s="1695" t="s">
        <v>184</v>
      </c>
      <c r="BW118" s="1696"/>
      <c r="BX118" s="1699"/>
      <c r="BY118" s="1695" t="s">
        <v>181</v>
      </c>
      <c r="BZ118" s="1696"/>
      <c r="CA118" s="1697"/>
    </row>
    <row r="119" spans="3:79" s="777" customFormat="1" ht="15.75">
      <c r="C119" s="1698"/>
      <c r="D119" s="781" t="s">
        <v>242</v>
      </c>
      <c r="E119" s="781" t="s">
        <v>243</v>
      </c>
      <c r="F119" s="781" t="s">
        <v>236</v>
      </c>
      <c r="G119" s="781" t="s">
        <v>242</v>
      </c>
      <c r="H119" s="781" t="s">
        <v>243</v>
      </c>
      <c r="I119" s="781" t="s">
        <v>236</v>
      </c>
      <c r="J119" s="781" t="s">
        <v>242</v>
      </c>
      <c r="K119" s="781" t="s">
        <v>243</v>
      </c>
      <c r="L119" s="781" t="s">
        <v>236</v>
      </c>
      <c r="M119" s="781" t="s">
        <v>242</v>
      </c>
      <c r="N119" s="781" t="s">
        <v>243</v>
      </c>
      <c r="O119" s="781" t="s">
        <v>236</v>
      </c>
      <c r="P119" s="781" t="s">
        <v>242</v>
      </c>
      <c r="Q119" s="781" t="s">
        <v>243</v>
      </c>
      <c r="R119" s="781" t="s">
        <v>236</v>
      </c>
      <c r="S119" s="781" t="s">
        <v>242</v>
      </c>
      <c r="T119" s="781" t="s">
        <v>243</v>
      </c>
      <c r="U119" s="781" t="s">
        <v>236</v>
      </c>
      <c r="V119" s="781" t="s">
        <v>242</v>
      </c>
      <c r="W119" s="781" t="s">
        <v>243</v>
      </c>
      <c r="X119" s="781" t="s">
        <v>236</v>
      </c>
      <c r="Y119" s="781" t="s">
        <v>242</v>
      </c>
      <c r="Z119" s="781" t="s">
        <v>243</v>
      </c>
      <c r="AA119" s="781" t="s">
        <v>236</v>
      </c>
      <c r="AB119" s="778"/>
      <c r="AC119" s="1698"/>
      <c r="AD119" s="781" t="s">
        <v>242</v>
      </c>
      <c r="AE119" s="781" t="s">
        <v>243</v>
      </c>
      <c r="AF119" s="781" t="s">
        <v>236</v>
      </c>
      <c r="AG119" s="781" t="s">
        <v>242</v>
      </c>
      <c r="AH119" s="781" t="s">
        <v>243</v>
      </c>
      <c r="AI119" s="781" t="s">
        <v>236</v>
      </c>
      <c r="AJ119" s="781" t="s">
        <v>242</v>
      </c>
      <c r="AK119" s="781" t="s">
        <v>243</v>
      </c>
      <c r="AL119" s="781" t="s">
        <v>236</v>
      </c>
      <c r="AM119" s="781" t="s">
        <v>242</v>
      </c>
      <c r="AN119" s="781" t="s">
        <v>243</v>
      </c>
      <c r="AO119" s="781" t="s">
        <v>236</v>
      </c>
      <c r="AP119" s="781" t="s">
        <v>242</v>
      </c>
      <c r="AQ119" s="781" t="s">
        <v>243</v>
      </c>
      <c r="AR119" s="781" t="s">
        <v>236</v>
      </c>
      <c r="AS119" s="781" t="s">
        <v>242</v>
      </c>
      <c r="AT119" s="781" t="s">
        <v>243</v>
      </c>
      <c r="AU119" s="781" t="s">
        <v>236</v>
      </c>
      <c r="AV119" s="781" t="s">
        <v>242</v>
      </c>
      <c r="AW119" s="781" t="s">
        <v>243</v>
      </c>
      <c r="AX119" s="781" t="s">
        <v>236</v>
      </c>
      <c r="AY119" s="781" t="s">
        <v>242</v>
      </c>
      <c r="AZ119" s="781" t="s">
        <v>243</v>
      </c>
      <c r="BA119" s="781" t="s">
        <v>236</v>
      </c>
      <c r="BC119" s="1698"/>
      <c r="BD119" s="781" t="s">
        <v>242</v>
      </c>
      <c r="BE119" s="781" t="s">
        <v>243</v>
      </c>
      <c r="BF119" s="781" t="s">
        <v>236</v>
      </c>
      <c r="BG119" s="781" t="s">
        <v>242</v>
      </c>
      <c r="BH119" s="781" t="s">
        <v>243</v>
      </c>
      <c r="BI119" s="781" t="s">
        <v>236</v>
      </c>
      <c r="BJ119" s="781" t="s">
        <v>242</v>
      </c>
      <c r="BK119" s="781" t="s">
        <v>243</v>
      </c>
      <c r="BL119" s="781" t="s">
        <v>236</v>
      </c>
      <c r="BM119" s="781" t="s">
        <v>242</v>
      </c>
      <c r="BN119" s="781" t="s">
        <v>243</v>
      </c>
      <c r="BO119" s="781" t="s">
        <v>236</v>
      </c>
      <c r="BP119" s="781" t="s">
        <v>242</v>
      </c>
      <c r="BQ119" s="781" t="s">
        <v>243</v>
      </c>
      <c r="BR119" s="781" t="s">
        <v>236</v>
      </c>
      <c r="BS119" s="781" t="s">
        <v>242</v>
      </c>
      <c r="BT119" s="781" t="s">
        <v>243</v>
      </c>
      <c r="BU119" s="781" t="s">
        <v>236</v>
      </c>
      <c r="BV119" s="781" t="s">
        <v>242</v>
      </c>
      <c r="BW119" s="781" t="s">
        <v>243</v>
      </c>
      <c r="BX119" s="781" t="s">
        <v>236</v>
      </c>
      <c r="BY119" s="781" t="s">
        <v>242</v>
      </c>
      <c r="BZ119" s="781" t="s">
        <v>243</v>
      </c>
      <c r="CA119" s="781" t="s">
        <v>236</v>
      </c>
    </row>
    <row r="120" spans="3:79" s="777" customFormat="1" ht="15.75">
      <c r="C120" s="782" t="s">
        <v>185</v>
      </c>
      <c r="D120" s="1187"/>
      <c r="E120" s="1187"/>
      <c r="F120" s="783">
        <f>SUM(D120:E120)</f>
        <v>0</v>
      </c>
      <c r="G120" s="1187"/>
      <c r="H120" s="1187"/>
      <c r="I120" s="783">
        <f>SUM(G120:H120)</f>
        <v>0</v>
      </c>
      <c r="J120" s="1187"/>
      <c r="K120" s="1187"/>
      <c r="L120" s="783">
        <f>SUM(J120:K120)</f>
        <v>0</v>
      </c>
      <c r="M120" s="1187"/>
      <c r="N120" s="1187"/>
      <c r="O120" s="783">
        <f>SUM(M120:N120)</f>
        <v>0</v>
      </c>
      <c r="P120" s="1187"/>
      <c r="Q120" s="1187"/>
      <c r="R120" s="783">
        <f>SUM(P120:Q120)</f>
        <v>0</v>
      </c>
      <c r="S120" s="783"/>
      <c r="T120" s="783"/>
      <c r="U120" s="783">
        <f>SUM(S120:T120)</f>
        <v>0</v>
      </c>
      <c r="V120" s="783"/>
      <c r="W120" s="783"/>
      <c r="X120" s="783">
        <f>V120+W120</f>
        <v>0</v>
      </c>
      <c r="Y120" s="784">
        <f>D120+G120+J120+M120+P120+S120+V120</f>
        <v>0</v>
      </c>
      <c r="Z120" s="784">
        <f>E120+H120+K120+N120+Q120+T120+W120</f>
        <v>0</v>
      </c>
      <c r="AA120" s="785">
        <f>Y120+Z120</f>
        <v>0</v>
      </c>
      <c r="AB120" s="776"/>
      <c r="AC120" s="782" t="s">
        <v>185</v>
      </c>
      <c r="AD120" s="783"/>
      <c r="AE120" s="783"/>
      <c r="AF120" s="783">
        <f>SUM(AD120:AE120)</f>
        <v>0</v>
      </c>
      <c r="AG120" s="783"/>
      <c r="AH120" s="783"/>
      <c r="AI120" s="783">
        <f>SUM(AG120:AH120)</f>
        <v>0</v>
      </c>
      <c r="AJ120" s="783"/>
      <c r="AK120" s="783"/>
      <c r="AL120" s="783">
        <f>SUM(AJ120:AK120)</f>
        <v>0</v>
      </c>
      <c r="AM120" s="783"/>
      <c r="AN120" s="783"/>
      <c r="AO120" s="783">
        <f>SUM(AM120:AN120)</f>
        <v>0</v>
      </c>
      <c r="AP120" s="783"/>
      <c r="AQ120" s="783"/>
      <c r="AR120" s="783">
        <f>SUM(AP120:AQ120)</f>
        <v>0</v>
      </c>
      <c r="AS120" s="783"/>
      <c r="AT120" s="783"/>
      <c r="AU120" s="783">
        <f>AS120+AT120</f>
        <v>0</v>
      </c>
      <c r="AV120" s="783"/>
      <c r="AW120" s="783"/>
      <c r="AX120" s="783">
        <f>AV120+AW120</f>
        <v>0</v>
      </c>
      <c r="AY120" s="784">
        <f>AD120+AG120+AJ120+AM120+AP120+AS120+AV120</f>
        <v>0</v>
      </c>
      <c r="AZ120" s="784">
        <f>AE120+AH120+AK120+AN120+AQ120+AT120+AW120</f>
        <v>0</v>
      </c>
      <c r="BA120" s="785">
        <f>AY120+AZ120</f>
        <v>0</v>
      </c>
      <c r="BC120" s="782" t="s">
        <v>185</v>
      </c>
      <c r="BD120" s="783">
        <f>D120+AD120</f>
        <v>0</v>
      </c>
      <c r="BE120" s="783">
        <f>E120+AE120</f>
        <v>0</v>
      </c>
      <c r="BF120" s="783">
        <f t="shared" ref="BF120:BU128" si="235">F120+AF120</f>
        <v>0</v>
      </c>
      <c r="BG120" s="783">
        <f t="shared" si="235"/>
        <v>0</v>
      </c>
      <c r="BH120" s="783">
        <f t="shared" si="235"/>
        <v>0</v>
      </c>
      <c r="BI120" s="783">
        <f t="shared" si="235"/>
        <v>0</v>
      </c>
      <c r="BJ120" s="783">
        <f t="shared" si="235"/>
        <v>0</v>
      </c>
      <c r="BK120" s="783">
        <f t="shared" si="235"/>
        <v>0</v>
      </c>
      <c r="BL120" s="783">
        <f t="shared" si="235"/>
        <v>0</v>
      </c>
      <c r="BM120" s="783">
        <f t="shared" si="235"/>
        <v>0</v>
      </c>
      <c r="BN120" s="783">
        <f t="shared" si="235"/>
        <v>0</v>
      </c>
      <c r="BO120" s="783">
        <f t="shared" si="235"/>
        <v>0</v>
      </c>
      <c r="BP120" s="783">
        <f t="shared" si="235"/>
        <v>0</v>
      </c>
      <c r="BQ120" s="783">
        <f t="shared" si="235"/>
        <v>0</v>
      </c>
      <c r="BR120" s="783">
        <f t="shared" si="235"/>
        <v>0</v>
      </c>
      <c r="BS120" s="783">
        <f t="shared" si="235"/>
        <v>0</v>
      </c>
      <c r="BT120" s="783">
        <f t="shared" si="235"/>
        <v>0</v>
      </c>
      <c r="BU120" s="783">
        <f t="shared" si="235"/>
        <v>0</v>
      </c>
      <c r="BV120" s="783">
        <f t="shared" ref="BV120:CA128" si="236">V120+AV120</f>
        <v>0</v>
      </c>
      <c r="BW120" s="783">
        <f t="shared" si="236"/>
        <v>0</v>
      </c>
      <c r="BX120" s="783">
        <f t="shared" si="236"/>
        <v>0</v>
      </c>
      <c r="BY120" s="783">
        <f t="shared" si="236"/>
        <v>0</v>
      </c>
      <c r="BZ120" s="783">
        <f t="shared" si="236"/>
        <v>0</v>
      </c>
      <c r="CA120" s="783">
        <f t="shared" si="236"/>
        <v>0</v>
      </c>
    </row>
    <row r="121" spans="3:79" s="777" customFormat="1" ht="15.75">
      <c r="C121" s="782" t="s">
        <v>262</v>
      </c>
      <c r="D121" s="1187">
        <v>18</v>
      </c>
      <c r="E121" s="1187">
        <v>21</v>
      </c>
      <c r="F121" s="783">
        <f t="shared" ref="F121:F127" si="237">SUM(D121:E121)</f>
        <v>39</v>
      </c>
      <c r="G121" s="1187">
        <v>0</v>
      </c>
      <c r="H121" s="1187">
        <v>0</v>
      </c>
      <c r="I121" s="783">
        <f t="shared" ref="I121:I127" si="238">SUM(G121:H121)</f>
        <v>0</v>
      </c>
      <c r="J121" s="1187">
        <v>0</v>
      </c>
      <c r="K121" s="1187">
        <v>0</v>
      </c>
      <c r="L121" s="783">
        <f t="shared" ref="L121:L127" si="239">SUM(J121:K121)</f>
        <v>0</v>
      </c>
      <c r="M121" s="1187">
        <v>0</v>
      </c>
      <c r="N121" s="1187">
        <v>0</v>
      </c>
      <c r="O121" s="783">
        <f t="shared" ref="O121:O127" si="240">SUM(M121:N121)</f>
        <v>0</v>
      </c>
      <c r="P121" s="1187">
        <v>0</v>
      </c>
      <c r="Q121" s="1187">
        <v>0</v>
      </c>
      <c r="R121" s="783">
        <f t="shared" ref="R121:R127" si="241">SUM(P121:Q121)</f>
        <v>0</v>
      </c>
      <c r="S121" s="783"/>
      <c r="T121" s="783"/>
      <c r="U121" s="783">
        <f t="shared" ref="U121:U127" si="242">SUM(S121:T121)</f>
        <v>0</v>
      </c>
      <c r="V121" s="783"/>
      <c r="W121" s="783"/>
      <c r="X121" s="783">
        <f t="shared" ref="X121:X127" si="243">V121+W121</f>
        <v>0</v>
      </c>
      <c r="Y121" s="784">
        <f t="shared" ref="Y121:Y127" si="244">D121+G121+J121+M121+P121+S121+V121</f>
        <v>18</v>
      </c>
      <c r="Z121" s="784">
        <f t="shared" ref="Z121:Z127" si="245">E121+H121+K121+N121+Q121+T121+W121</f>
        <v>21</v>
      </c>
      <c r="AA121" s="785">
        <f t="shared" ref="AA121:AA127" si="246">Y121+Z121</f>
        <v>39</v>
      </c>
      <c r="AB121" s="776"/>
      <c r="AC121" s="782" t="s">
        <v>262</v>
      </c>
      <c r="AD121" s="1205">
        <v>38</v>
      </c>
      <c r="AE121" s="1205">
        <v>27</v>
      </c>
      <c r="AF121" s="783">
        <f t="shared" ref="AF121:AF127" si="247">SUM(AD121:AE121)</f>
        <v>65</v>
      </c>
      <c r="AG121" s="1205">
        <v>0</v>
      </c>
      <c r="AH121" s="1205">
        <v>0</v>
      </c>
      <c r="AI121" s="783">
        <f t="shared" ref="AI121:AI127" si="248">SUM(AG121:AH121)</f>
        <v>0</v>
      </c>
      <c r="AJ121" s="1205">
        <v>0</v>
      </c>
      <c r="AK121" s="1205">
        <v>0</v>
      </c>
      <c r="AL121" s="783">
        <f t="shared" ref="AL121:AL127" si="249">SUM(AJ121:AK121)</f>
        <v>0</v>
      </c>
      <c r="AM121" s="1205">
        <v>0</v>
      </c>
      <c r="AN121" s="1205">
        <v>0</v>
      </c>
      <c r="AO121" s="783">
        <f t="shared" ref="AO121:AO127" si="250">SUM(AM121:AN121)</f>
        <v>0</v>
      </c>
      <c r="AP121" s="1205">
        <v>0</v>
      </c>
      <c r="AQ121" s="1205">
        <v>0</v>
      </c>
      <c r="AR121" s="783">
        <f t="shared" ref="AR121:AR127" si="251">SUM(AP121:AQ121)</f>
        <v>0</v>
      </c>
      <c r="AS121" s="783"/>
      <c r="AT121" s="783"/>
      <c r="AU121" s="783">
        <f t="shared" ref="AU121:AU127" si="252">AS121+AT121</f>
        <v>0</v>
      </c>
      <c r="AV121" s="783"/>
      <c r="AW121" s="783"/>
      <c r="AX121" s="783">
        <f t="shared" ref="AX121:AX127" si="253">AV121+AW121</f>
        <v>0</v>
      </c>
      <c r="AY121" s="784">
        <f t="shared" ref="AY121:AY127" si="254">AD121+AG121+AJ121+AM121+AP121+AS121+AV121</f>
        <v>38</v>
      </c>
      <c r="AZ121" s="784">
        <f t="shared" ref="AZ121:AZ127" si="255">AE121+AH121+AK121+AN121+AQ121+AT121+AW121</f>
        <v>27</v>
      </c>
      <c r="BA121" s="785">
        <f t="shared" ref="BA121:BA127" si="256">AY121+AZ121</f>
        <v>65</v>
      </c>
      <c r="BC121" s="782" t="s">
        <v>262</v>
      </c>
      <c r="BD121" s="783">
        <f t="shared" ref="BD121:BE128" si="257">D121+AD121</f>
        <v>56</v>
      </c>
      <c r="BE121" s="783">
        <f t="shared" si="257"/>
        <v>48</v>
      </c>
      <c r="BF121" s="783">
        <f t="shared" si="235"/>
        <v>104</v>
      </c>
      <c r="BG121" s="783">
        <f t="shared" si="235"/>
        <v>0</v>
      </c>
      <c r="BH121" s="783">
        <f t="shared" si="235"/>
        <v>0</v>
      </c>
      <c r="BI121" s="783">
        <f t="shared" si="235"/>
        <v>0</v>
      </c>
      <c r="BJ121" s="783">
        <f t="shared" si="235"/>
        <v>0</v>
      </c>
      <c r="BK121" s="783">
        <f t="shared" si="235"/>
        <v>0</v>
      </c>
      <c r="BL121" s="783">
        <f t="shared" si="235"/>
        <v>0</v>
      </c>
      <c r="BM121" s="783">
        <f t="shared" si="235"/>
        <v>0</v>
      </c>
      <c r="BN121" s="783">
        <f t="shared" si="235"/>
        <v>0</v>
      </c>
      <c r="BO121" s="783">
        <f t="shared" si="235"/>
        <v>0</v>
      </c>
      <c r="BP121" s="783">
        <f t="shared" si="235"/>
        <v>0</v>
      </c>
      <c r="BQ121" s="783">
        <f t="shared" si="235"/>
        <v>0</v>
      </c>
      <c r="BR121" s="783">
        <f t="shared" si="235"/>
        <v>0</v>
      </c>
      <c r="BS121" s="783">
        <f t="shared" si="235"/>
        <v>0</v>
      </c>
      <c r="BT121" s="783">
        <f t="shared" si="235"/>
        <v>0</v>
      </c>
      <c r="BU121" s="783">
        <f t="shared" si="235"/>
        <v>0</v>
      </c>
      <c r="BV121" s="783">
        <f t="shared" si="236"/>
        <v>0</v>
      </c>
      <c r="BW121" s="783">
        <f t="shared" si="236"/>
        <v>0</v>
      </c>
      <c r="BX121" s="783">
        <f t="shared" si="236"/>
        <v>0</v>
      </c>
      <c r="BY121" s="783">
        <f t="shared" si="236"/>
        <v>56</v>
      </c>
      <c r="BZ121" s="783">
        <f t="shared" si="236"/>
        <v>48</v>
      </c>
      <c r="CA121" s="783">
        <f t="shared" si="236"/>
        <v>104</v>
      </c>
    </row>
    <row r="122" spans="3:79" s="777" customFormat="1" ht="15.75">
      <c r="C122" s="782" t="s">
        <v>263</v>
      </c>
      <c r="D122" s="1187">
        <v>774</v>
      </c>
      <c r="E122" s="1187">
        <v>766</v>
      </c>
      <c r="F122" s="783">
        <f t="shared" si="237"/>
        <v>1540</v>
      </c>
      <c r="G122" s="1187">
        <v>151</v>
      </c>
      <c r="H122" s="1187">
        <v>88</v>
      </c>
      <c r="I122" s="783">
        <f t="shared" si="238"/>
        <v>239</v>
      </c>
      <c r="J122" s="1187">
        <v>14</v>
      </c>
      <c r="K122" s="1187">
        <v>21</v>
      </c>
      <c r="L122" s="783">
        <f t="shared" si="239"/>
        <v>35</v>
      </c>
      <c r="M122" s="1187">
        <v>0</v>
      </c>
      <c r="N122" s="1187">
        <v>0</v>
      </c>
      <c r="O122" s="783">
        <f t="shared" si="240"/>
        <v>0</v>
      </c>
      <c r="P122" s="1187">
        <v>0</v>
      </c>
      <c r="Q122" s="1187">
        <v>0</v>
      </c>
      <c r="R122" s="783">
        <f t="shared" si="241"/>
        <v>0</v>
      </c>
      <c r="S122" s="783"/>
      <c r="T122" s="783"/>
      <c r="U122" s="783">
        <f t="shared" si="242"/>
        <v>0</v>
      </c>
      <c r="V122" s="783"/>
      <c r="W122" s="783"/>
      <c r="X122" s="783">
        <f t="shared" si="243"/>
        <v>0</v>
      </c>
      <c r="Y122" s="784">
        <f t="shared" si="244"/>
        <v>939</v>
      </c>
      <c r="Z122" s="784">
        <f t="shared" si="245"/>
        <v>875</v>
      </c>
      <c r="AA122" s="785">
        <f t="shared" si="246"/>
        <v>1814</v>
      </c>
      <c r="AB122" s="776"/>
      <c r="AC122" s="782" t="s">
        <v>263</v>
      </c>
      <c r="AD122" s="783">
        <v>938</v>
      </c>
      <c r="AE122" s="783">
        <v>845</v>
      </c>
      <c r="AF122" s="783">
        <f t="shared" si="247"/>
        <v>1783</v>
      </c>
      <c r="AG122" s="783">
        <v>1940</v>
      </c>
      <c r="AH122" s="783">
        <v>1445</v>
      </c>
      <c r="AI122" s="783">
        <f t="shared" si="248"/>
        <v>3385</v>
      </c>
      <c r="AJ122" s="783">
        <v>125</v>
      </c>
      <c r="AK122" s="783">
        <v>105</v>
      </c>
      <c r="AL122" s="783">
        <f t="shared" si="249"/>
        <v>230</v>
      </c>
      <c r="AM122" s="783"/>
      <c r="AN122" s="783"/>
      <c r="AO122" s="783">
        <f t="shared" si="250"/>
        <v>0</v>
      </c>
      <c r="AP122" s="783">
        <v>0</v>
      </c>
      <c r="AQ122" s="783">
        <v>0</v>
      </c>
      <c r="AR122" s="783">
        <f t="shared" si="251"/>
        <v>0</v>
      </c>
      <c r="AS122" s="783"/>
      <c r="AT122" s="783"/>
      <c r="AU122" s="783">
        <f t="shared" si="252"/>
        <v>0</v>
      </c>
      <c r="AV122" s="783"/>
      <c r="AW122" s="783"/>
      <c r="AX122" s="783">
        <f t="shared" si="253"/>
        <v>0</v>
      </c>
      <c r="AY122" s="784">
        <f t="shared" si="254"/>
        <v>3003</v>
      </c>
      <c r="AZ122" s="784">
        <f t="shared" si="255"/>
        <v>2395</v>
      </c>
      <c r="BA122" s="785">
        <f t="shared" si="256"/>
        <v>5398</v>
      </c>
      <c r="BC122" s="782" t="s">
        <v>263</v>
      </c>
      <c r="BD122" s="783">
        <f t="shared" si="257"/>
        <v>1712</v>
      </c>
      <c r="BE122" s="783">
        <f t="shared" si="257"/>
        <v>1611</v>
      </c>
      <c r="BF122" s="783">
        <f t="shared" si="235"/>
        <v>3323</v>
      </c>
      <c r="BG122" s="783">
        <f t="shared" si="235"/>
        <v>2091</v>
      </c>
      <c r="BH122" s="783">
        <f t="shared" si="235"/>
        <v>1533</v>
      </c>
      <c r="BI122" s="783">
        <f t="shared" si="235"/>
        <v>3624</v>
      </c>
      <c r="BJ122" s="783">
        <f t="shared" si="235"/>
        <v>139</v>
      </c>
      <c r="BK122" s="783">
        <f t="shared" si="235"/>
        <v>126</v>
      </c>
      <c r="BL122" s="783">
        <f t="shared" si="235"/>
        <v>265</v>
      </c>
      <c r="BM122" s="783">
        <f t="shared" si="235"/>
        <v>0</v>
      </c>
      <c r="BN122" s="783">
        <f t="shared" si="235"/>
        <v>0</v>
      </c>
      <c r="BO122" s="783">
        <f t="shared" si="235"/>
        <v>0</v>
      </c>
      <c r="BP122" s="783">
        <f t="shared" si="235"/>
        <v>0</v>
      </c>
      <c r="BQ122" s="783">
        <f t="shared" si="235"/>
        <v>0</v>
      </c>
      <c r="BR122" s="783">
        <f t="shared" si="235"/>
        <v>0</v>
      </c>
      <c r="BS122" s="783">
        <f t="shared" si="235"/>
        <v>0</v>
      </c>
      <c r="BT122" s="783">
        <f t="shared" si="235"/>
        <v>0</v>
      </c>
      <c r="BU122" s="783">
        <f t="shared" si="235"/>
        <v>0</v>
      </c>
      <c r="BV122" s="783">
        <f t="shared" si="236"/>
        <v>0</v>
      </c>
      <c r="BW122" s="783">
        <f t="shared" si="236"/>
        <v>0</v>
      </c>
      <c r="BX122" s="783">
        <f t="shared" si="236"/>
        <v>0</v>
      </c>
      <c r="BY122" s="783">
        <f t="shared" si="236"/>
        <v>3942</v>
      </c>
      <c r="BZ122" s="783">
        <f t="shared" si="236"/>
        <v>3270</v>
      </c>
      <c r="CA122" s="783">
        <f t="shared" si="236"/>
        <v>7212</v>
      </c>
    </row>
    <row r="123" spans="3:79" s="777" customFormat="1" ht="15.75">
      <c r="C123" s="782" t="s">
        <v>264</v>
      </c>
      <c r="D123" s="1187">
        <v>157</v>
      </c>
      <c r="E123" s="1187">
        <v>139</v>
      </c>
      <c r="F123" s="783">
        <f t="shared" si="237"/>
        <v>296</v>
      </c>
      <c r="G123" s="1187">
        <v>644</v>
      </c>
      <c r="H123" s="1187">
        <v>627</v>
      </c>
      <c r="I123" s="783">
        <f t="shared" si="238"/>
        <v>1271</v>
      </c>
      <c r="J123" s="1187">
        <v>142</v>
      </c>
      <c r="K123" s="1187">
        <v>125</v>
      </c>
      <c r="L123" s="783">
        <f t="shared" si="239"/>
        <v>267</v>
      </c>
      <c r="M123" s="1187">
        <v>38</v>
      </c>
      <c r="N123" s="1187">
        <v>38</v>
      </c>
      <c r="O123" s="783">
        <f t="shared" si="240"/>
        <v>76</v>
      </c>
      <c r="P123" s="1187">
        <v>0</v>
      </c>
      <c r="Q123" s="1187">
        <v>2</v>
      </c>
      <c r="R123" s="783">
        <f t="shared" si="241"/>
        <v>2</v>
      </c>
      <c r="S123" s="783"/>
      <c r="T123" s="783"/>
      <c r="U123" s="783">
        <f t="shared" si="242"/>
        <v>0</v>
      </c>
      <c r="V123" s="783"/>
      <c r="W123" s="783"/>
      <c r="X123" s="783">
        <f t="shared" si="243"/>
        <v>0</v>
      </c>
      <c r="Y123" s="784">
        <f t="shared" si="244"/>
        <v>981</v>
      </c>
      <c r="Z123" s="784">
        <f t="shared" si="245"/>
        <v>931</v>
      </c>
      <c r="AA123" s="785">
        <f t="shared" si="246"/>
        <v>1912</v>
      </c>
      <c r="AB123" s="776"/>
      <c r="AC123" s="782" t="s">
        <v>264</v>
      </c>
      <c r="AD123" s="783">
        <v>1089</v>
      </c>
      <c r="AE123" s="783">
        <v>926</v>
      </c>
      <c r="AF123" s="783">
        <f t="shared" si="247"/>
        <v>2015</v>
      </c>
      <c r="AG123" s="783">
        <v>976</v>
      </c>
      <c r="AH123" s="783">
        <v>804</v>
      </c>
      <c r="AI123" s="783">
        <f t="shared" si="248"/>
        <v>1780</v>
      </c>
      <c r="AJ123" s="783">
        <v>1371</v>
      </c>
      <c r="AK123" s="783">
        <v>1436</v>
      </c>
      <c r="AL123" s="783">
        <f t="shared" si="249"/>
        <v>2807</v>
      </c>
      <c r="AM123" s="783">
        <v>111</v>
      </c>
      <c r="AN123" s="783">
        <v>47</v>
      </c>
      <c r="AO123" s="783">
        <f t="shared" si="250"/>
        <v>158</v>
      </c>
      <c r="AP123" s="783">
        <v>0</v>
      </c>
      <c r="AQ123" s="783">
        <v>0</v>
      </c>
      <c r="AR123" s="783">
        <f t="shared" si="251"/>
        <v>0</v>
      </c>
      <c r="AS123" s="783"/>
      <c r="AT123" s="783"/>
      <c r="AU123" s="783">
        <f t="shared" si="252"/>
        <v>0</v>
      </c>
      <c r="AV123" s="783"/>
      <c r="AW123" s="783"/>
      <c r="AX123" s="783">
        <f t="shared" si="253"/>
        <v>0</v>
      </c>
      <c r="AY123" s="784">
        <f t="shared" si="254"/>
        <v>3547</v>
      </c>
      <c r="AZ123" s="784">
        <f t="shared" si="255"/>
        <v>3213</v>
      </c>
      <c r="BA123" s="785">
        <f t="shared" si="256"/>
        <v>6760</v>
      </c>
      <c r="BC123" s="782" t="s">
        <v>264</v>
      </c>
      <c r="BD123" s="783">
        <f t="shared" si="257"/>
        <v>1246</v>
      </c>
      <c r="BE123" s="783">
        <f t="shared" si="257"/>
        <v>1065</v>
      </c>
      <c r="BF123" s="783">
        <f t="shared" si="235"/>
        <v>2311</v>
      </c>
      <c r="BG123" s="783">
        <f t="shared" si="235"/>
        <v>1620</v>
      </c>
      <c r="BH123" s="783">
        <f t="shared" si="235"/>
        <v>1431</v>
      </c>
      <c r="BI123" s="783">
        <f t="shared" si="235"/>
        <v>3051</v>
      </c>
      <c r="BJ123" s="783">
        <f t="shared" si="235"/>
        <v>1513</v>
      </c>
      <c r="BK123" s="783">
        <f t="shared" si="235"/>
        <v>1561</v>
      </c>
      <c r="BL123" s="783">
        <f t="shared" si="235"/>
        <v>3074</v>
      </c>
      <c r="BM123" s="783">
        <f t="shared" si="235"/>
        <v>149</v>
      </c>
      <c r="BN123" s="783">
        <f t="shared" si="235"/>
        <v>85</v>
      </c>
      <c r="BO123" s="783">
        <f t="shared" si="235"/>
        <v>234</v>
      </c>
      <c r="BP123" s="783">
        <f t="shared" si="235"/>
        <v>0</v>
      </c>
      <c r="BQ123" s="783">
        <f t="shared" si="235"/>
        <v>2</v>
      </c>
      <c r="BR123" s="783">
        <f t="shared" si="235"/>
        <v>2</v>
      </c>
      <c r="BS123" s="783">
        <f t="shared" si="235"/>
        <v>0</v>
      </c>
      <c r="BT123" s="783">
        <f t="shared" si="235"/>
        <v>0</v>
      </c>
      <c r="BU123" s="783">
        <f t="shared" si="235"/>
        <v>0</v>
      </c>
      <c r="BV123" s="783">
        <f t="shared" si="236"/>
        <v>0</v>
      </c>
      <c r="BW123" s="783">
        <f t="shared" si="236"/>
        <v>0</v>
      </c>
      <c r="BX123" s="783">
        <f t="shared" si="236"/>
        <v>0</v>
      </c>
      <c r="BY123" s="783">
        <f t="shared" si="236"/>
        <v>4528</v>
      </c>
      <c r="BZ123" s="783">
        <f t="shared" si="236"/>
        <v>4144</v>
      </c>
      <c r="CA123" s="783">
        <f t="shared" si="236"/>
        <v>8672</v>
      </c>
    </row>
    <row r="124" spans="3:79" s="777" customFormat="1" ht="15.75">
      <c r="C124" s="782" t="s">
        <v>265</v>
      </c>
      <c r="D124" s="1187">
        <v>55</v>
      </c>
      <c r="E124" s="1187">
        <v>61</v>
      </c>
      <c r="F124" s="783">
        <f t="shared" si="237"/>
        <v>116</v>
      </c>
      <c r="G124" s="1187">
        <v>223</v>
      </c>
      <c r="H124" s="1187">
        <v>155</v>
      </c>
      <c r="I124" s="783">
        <f t="shared" si="238"/>
        <v>378</v>
      </c>
      <c r="J124" s="1187">
        <v>293</v>
      </c>
      <c r="K124" s="1187">
        <v>217</v>
      </c>
      <c r="L124" s="783">
        <f t="shared" si="239"/>
        <v>510</v>
      </c>
      <c r="M124" s="1187">
        <v>64</v>
      </c>
      <c r="N124" s="1187">
        <v>102</v>
      </c>
      <c r="O124" s="783">
        <f t="shared" si="240"/>
        <v>166</v>
      </c>
      <c r="P124" s="1187">
        <v>8</v>
      </c>
      <c r="Q124" s="1187">
        <v>8</v>
      </c>
      <c r="R124" s="783">
        <f t="shared" si="241"/>
        <v>16</v>
      </c>
      <c r="S124" s="783"/>
      <c r="T124" s="783"/>
      <c r="U124" s="783">
        <f t="shared" si="242"/>
        <v>0</v>
      </c>
      <c r="V124" s="783"/>
      <c r="W124" s="783"/>
      <c r="X124" s="783">
        <f t="shared" si="243"/>
        <v>0</v>
      </c>
      <c r="Y124" s="784">
        <f t="shared" si="244"/>
        <v>643</v>
      </c>
      <c r="Z124" s="784">
        <f t="shared" si="245"/>
        <v>543</v>
      </c>
      <c r="AA124" s="785">
        <f t="shared" si="246"/>
        <v>1186</v>
      </c>
      <c r="AB124" s="776"/>
      <c r="AC124" s="782" t="s">
        <v>265</v>
      </c>
      <c r="AD124" s="783">
        <v>694</v>
      </c>
      <c r="AE124" s="783">
        <v>445</v>
      </c>
      <c r="AF124" s="783">
        <f t="shared" si="247"/>
        <v>1139</v>
      </c>
      <c r="AG124" s="783">
        <v>279</v>
      </c>
      <c r="AH124" s="783">
        <v>166</v>
      </c>
      <c r="AI124" s="783">
        <f t="shared" si="248"/>
        <v>445</v>
      </c>
      <c r="AJ124" s="783">
        <v>368</v>
      </c>
      <c r="AK124" s="783">
        <v>445</v>
      </c>
      <c r="AL124" s="783">
        <f t="shared" si="249"/>
        <v>813</v>
      </c>
      <c r="AM124" s="783">
        <v>869</v>
      </c>
      <c r="AN124" s="783">
        <v>948</v>
      </c>
      <c r="AO124" s="783">
        <f t="shared" si="250"/>
        <v>1817</v>
      </c>
      <c r="AP124" s="783">
        <v>10</v>
      </c>
      <c r="AQ124" s="783">
        <v>5</v>
      </c>
      <c r="AR124" s="783">
        <f t="shared" si="251"/>
        <v>15</v>
      </c>
      <c r="AS124" s="783"/>
      <c r="AT124" s="783"/>
      <c r="AU124" s="783">
        <f t="shared" si="252"/>
        <v>0</v>
      </c>
      <c r="AV124" s="783"/>
      <c r="AW124" s="783"/>
      <c r="AX124" s="783">
        <f t="shared" si="253"/>
        <v>0</v>
      </c>
      <c r="AY124" s="784">
        <f t="shared" si="254"/>
        <v>2220</v>
      </c>
      <c r="AZ124" s="784">
        <f t="shared" si="255"/>
        <v>2009</v>
      </c>
      <c r="BA124" s="785">
        <f t="shared" si="256"/>
        <v>4229</v>
      </c>
      <c r="BC124" s="782" t="s">
        <v>265</v>
      </c>
      <c r="BD124" s="783">
        <f t="shared" si="257"/>
        <v>749</v>
      </c>
      <c r="BE124" s="783">
        <f t="shared" si="257"/>
        <v>506</v>
      </c>
      <c r="BF124" s="783">
        <f t="shared" si="235"/>
        <v>1255</v>
      </c>
      <c r="BG124" s="783">
        <f t="shared" si="235"/>
        <v>502</v>
      </c>
      <c r="BH124" s="783">
        <f t="shared" si="235"/>
        <v>321</v>
      </c>
      <c r="BI124" s="783">
        <f t="shared" si="235"/>
        <v>823</v>
      </c>
      <c r="BJ124" s="783">
        <f t="shared" si="235"/>
        <v>661</v>
      </c>
      <c r="BK124" s="783">
        <f t="shared" si="235"/>
        <v>662</v>
      </c>
      <c r="BL124" s="783">
        <f t="shared" si="235"/>
        <v>1323</v>
      </c>
      <c r="BM124" s="783">
        <f t="shared" si="235"/>
        <v>933</v>
      </c>
      <c r="BN124" s="783">
        <f t="shared" si="235"/>
        <v>1050</v>
      </c>
      <c r="BO124" s="783">
        <f t="shared" si="235"/>
        <v>1983</v>
      </c>
      <c r="BP124" s="783">
        <f t="shared" si="235"/>
        <v>18</v>
      </c>
      <c r="BQ124" s="783">
        <f t="shared" si="235"/>
        <v>13</v>
      </c>
      <c r="BR124" s="783">
        <f t="shared" si="235"/>
        <v>31</v>
      </c>
      <c r="BS124" s="783">
        <f t="shared" si="235"/>
        <v>0</v>
      </c>
      <c r="BT124" s="783">
        <f t="shared" si="235"/>
        <v>0</v>
      </c>
      <c r="BU124" s="783">
        <f t="shared" si="235"/>
        <v>0</v>
      </c>
      <c r="BV124" s="783">
        <f t="shared" si="236"/>
        <v>0</v>
      </c>
      <c r="BW124" s="783">
        <f t="shared" si="236"/>
        <v>0</v>
      </c>
      <c r="BX124" s="783">
        <f t="shared" si="236"/>
        <v>0</v>
      </c>
      <c r="BY124" s="783">
        <f t="shared" si="236"/>
        <v>2863</v>
      </c>
      <c r="BZ124" s="783">
        <f t="shared" si="236"/>
        <v>2552</v>
      </c>
      <c r="CA124" s="783">
        <f t="shared" si="236"/>
        <v>5415</v>
      </c>
    </row>
    <row r="125" spans="3:79" s="777" customFormat="1" ht="15.75">
      <c r="C125" s="782" t="s">
        <v>266</v>
      </c>
      <c r="D125" s="1187">
        <v>1</v>
      </c>
      <c r="E125" s="1187">
        <v>12</v>
      </c>
      <c r="F125" s="783">
        <f t="shared" si="237"/>
        <v>13</v>
      </c>
      <c r="G125" s="1187">
        <v>1</v>
      </c>
      <c r="H125" s="1187">
        <v>9</v>
      </c>
      <c r="I125" s="783">
        <f t="shared" si="238"/>
        <v>10</v>
      </c>
      <c r="J125" s="1187">
        <v>1</v>
      </c>
      <c r="K125" s="1187">
        <v>15</v>
      </c>
      <c r="L125" s="783">
        <f t="shared" si="239"/>
        <v>16</v>
      </c>
      <c r="M125" s="1187">
        <v>8</v>
      </c>
      <c r="N125" s="1187">
        <v>19</v>
      </c>
      <c r="O125" s="783">
        <f t="shared" si="240"/>
        <v>27</v>
      </c>
      <c r="P125" s="1187">
        <v>2</v>
      </c>
      <c r="Q125" s="1187">
        <v>1</v>
      </c>
      <c r="R125" s="783">
        <f t="shared" si="241"/>
        <v>3</v>
      </c>
      <c r="S125" s="783"/>
      <c r="T125" s="783"/>
      <c r="U125" s="783">
        <f t="shared" si="242"/>
        <v>0</v>
      </c>
      <c r="V125" s="783"/>
      <c r="W125" s="783"/>
      <c r="X125" s="783">
        <f t="shared" si="243"/>
        <v>0</v>
      </c>
      <c r="Y125" s="784">
        <f t="shared" si="244"/>
        <v>13</v>
      </c>
      <c r="Z125" s="784">
        <f t="shared" si="245"/>
        <v>56</v>
      </c>
      <c r="AA125" s="785">
        <f t="shared" si="246"/>
        <v>69</v>
      </c>
      <c r="AB125" s="776"/>
      <c r="AC125" s="782" t="s">
        <v>266</v>
      </c>
      <c r="AD125" s="783">
        <v>14</v>
      </c>
      <c r="AE125" s="783">
        <v>3</v>
      </c>
      <c r="AF125" s="783">
        <f t="shared" si="247"/>
        <v>17</v>
      </c>
      <c r="AG125" s="783">
        <v>15</v>
      </c>
      <c r="AH125" s="783">
        <v>14</v>
      </c>
      <c r="AI125" s="783">
        <f t="shared" si="248"/>
        <v>29</v>
      </c>
      <c r="AJ125" s="783">
        <v>78</v>
      </c>
      <c r="AK125" s="783">
        <v>78</v>
      </c>
      <c r="AL125" s="783">
        <f t="shared" si="249"/>
        <v>156</v>
      </c>
      <c r="AM125" s="783">
        <v>29</v>
      </c>
      <c r="AN125" s="783">
        <v>5</v>
      </c>
      <c r="AO125" s="783">
        <f t="shared" si="250"/>
        <v>34</v>
      </c>
      <c r="AP125" s="783">
        <v>6</v>
      </c>
      <c r="AQ125" s="783">
        <v>4</v>
      </c>
      <c r="AR125" s="783">
        <f t="shared" si="251"/>
        <v>10</v>
      </c>
      <c r="AS125" s="783"/>
      <c r="AT125" s="783"/>
      <c r="AU125" s="783">
        <f t="shared" si="252"/>
        <v>0</v>
      </c>
      <c r="AV125" s="783"/>
      <c r="AW125" s="783"/>
      <c r="AX125" s="783">
        <f t="shared" si="253"/>
        <v>0</v>
      </c>
      <c r="AY125" s="784">
        <f t="shared" si="254"/>
        <v>142</v>
      </c>
      <c r="AZ125" s="784">
        <f t="shared" si="255"/>
        <v>104</v>
      </c>
      <c r="BA125" s="785">
        <f t="shared" si="256"/>
        <v>246</v>
      </c>
      <c r="BC125" s="782" t="s">
        <v>266</v>
      </c>
      <c r="BD125" s="783">
        <f t="shared" si="257"/>
        <v>15</v>
      </c>
      <c r="BE125" s="783">
        <f t="shared" si="257"/>
        <v>15</v>
      </c>
      <c r="BF125" s="783">
        <f t="shared" si="235"/>
        <v>30</v>
      </c>
      <c r="BG125" s="783">
        <f t="shared" si="235"/>
        <v>16</v>
      </c>
      <c r="BH125" s="783">
        <f t="shared" si="235"/>
        <v>23</v>
      </c>
      <c r="BI125" s="783">
        <f t="shared" si="235"/>
        <v>39</v>
      </c>
      <c r="BJ125" s="783">
        <f t="shared" si="235"/>
        <v>79</v>
      </c>
      <c r="BK125" s="783">
        <f t="shared" si="235"/>
        <v>93</v>
      </c>
      <c r="BL125" s="783">
        <f t="shared" si="235"/>
        <v>172</v>
      </c>
      <c r="BM125" s="783">
        <f t="shared" si="235"/>
        <v>37</v>
      </c>
      <c r="BN125" s="783">
        <f t="shared" si="235"/>
        <v>24</v>
      </c>
      <c r="BO125" s="783">
        <f t="shared" si="235"/>
        <v>61</v>
      </c>
      <c r="BP125" s="783">
        <f t="shared" si="235"/>
        <v>8</v>
      </c>
      <c r="BQ125" s="783">
        <f t="shared" si="235"/>
        <v>5</v>
      </c>
      <c r="BR125" s="783">
        <f t="shared" si="235"/>
        <v>13</v>
      </c>
      <c r="BS125" s="783">
        <f t="shared" si="235"/>
        <v>0</v>
      </c>
      <c r="BT125" s="783">
        <f t="shared" si="235"/>
        <v>0</v>
      </c>
      <c r="BU125" s="783">
        <f t="shared" si="235"/>
        <v>0</v>
      </c>
      <c r="BV125" s="783">
        <f t="shared" si="236"/>
        <v>0</v>
      </c>
      <c r="BW125" s="783">
        <f t="shared" si="236"/>
        <v>0</v>
      </c>
      <c r="BX125" s="783">
        <f t="shared" si="236"/>
        <v>0</v>
      </c>
      <c r="BY125" s="783">
        <f t="shared" si="236"/>
        <v>155</v>
      </c>
      <c r="BZ125" s="783">
        <f t="shared" si="236"/>
        <v>160</v>
      </c>
      <c r="CA125" s="783">
        <f t="shared" si="236"/>
        <v>315</v>
      </c>
    </row>
    <row r="126" spans="3:79" s="777" customFormat="1" ht="15.75">
      <c r="C126" s="782" t="s">
        <v>267</v>
      </c>
      <c r="D126" s="1187">
        <v>0</v>
      </c>
      <c r="E126" s="1187">
        <v>0</v>
      </c>
      <c r="F126" s="783">
        <f t="shared" si="237"/>
        <v>0</v>
      </c>
      <c r="G126" s="1187">
        <v>0</v>
      </c>
      <c r="H126" s="1187">
        <v>0</v>
      </c>
      <c r="I126" s="783">
        <f t="shared" si="238"/>
        <v>0</v>
      </c>
      <c r="J126" s="1187">
        <v>0</v>
      </c>
      <c r="K126" s="1187">
        <v>0</v>
      </c>
      <c r="L126" s="783">
        <f t="shared" si="239"/>
        <v>0</v>
      </c>
      <c r="M126" s="1187">
        <v>0</v>
      </c>
      <c r="N126" s="1187">
        <v>0</v>
      </c>
      <c r="O126" s="783">
        <f t="shared" si="240"/>
        <v>0</v>
      </c>
      <c r="P126" s="1187">
        <v>0</v>
      </c>
      <c r="Q126" s="1187">
        <v>0</v>
      </c>
      <c r="R126" s="783">
        <f t="shared" si="241"/>
        <v>0</v>
      </c>
      <c r="S126" s="783"/>
      <c r="T126" s="783"/>
      <c r="U126" s="783">
        <f t="shared" si="242"/>
        <v>0</v>
      </c>
      <c r="V126" s="783"/>
      <c r="W126" s="783"/>
      <c r="X126" s="783">
        <f t="shared" si="243"/>
        <v>0</v>
      </c>
      <c r="Y126" s="784">
        <f t="shared" si="244"/>
        <v>0</v>
      </c>
      <c r="Z126" s="784">
        <f t="shared" si="245"/>
        <v>0</v>
      </c>
      <c r="AA126" s="785">
        <f t="shared" si="246"/>
        <v>0</v>
      </c>
      <c r="AB126" s="776"/>
      <c r="AC126" s="782" t="s">
        <v>267</v>
      </c>
      <c r="AD126" s="783">
        <v>5</v>
      </c>
      <c r="AE126" s="783">
        <v>3</v>
      </c>
      <c r="AF126" s="783">
        <f t="shared" si="247"/>
        <v>8</v>
      </c>
      <c r="AG126" s="783">
        <v>7</v>
      </c>
      <c r="AH126" s="783">
        <v>8</v>
      </c>
      <c r="AI126" s="783">
        <f t="shared" si="248"/>
        <v>15</v>
      </c>
      <c r="AJ126" s="783">
        <v>7</v>
      </c>
      <c r="AK126" s="783">
        <v>7</v>
      </c>
      <c r="AL126" s="783">
        <f t="shared" si="249"/>
        <v>14</v>
      </c>
      <c r="AM126" s="783">
        <v>1</v>
      </c>
      <c r="AN126" s="783">
        <v>4</v>
      </c>
      <c r="AO126" s="783">
        <f t="shared" si="250"/>
        <v>5</v>
      </c>
      <c r="AP126" s="783">
        <v>0</v>
      </c>
      <c r="AQ126" s="783">
        <v>1</v>
      </c>
      <c r="AR126" s="783">
        <f t="shared" si="251"/>
        <v>1</v>
      </c>
      <c r="AS126" s="783"/>
      <c r="AT126" s="783"/>
      <c r="AU126" s="783">
        <f t="shared" si="252"/>
        <v>0</v>
      </c>
      <c r="AV126" s="783"/>
      <c r="AW126" s="783"/>
      <c r="AX126" s="783">
        <f t="shared" si="253"/>
        <v>0</v>
      </c>
      <c r="AY126" s="784">
        <f t="shared" si="254"/>
        <v>20</v>
      </c>
      <c r="AZ126" s="784">
        <f t="shared" si="255"/>
        <v>23</v>
      </c>
      <c r="BA126" s="785">
        <f t="shared" si="256"/>
        <v>43</v>
      </c>
      <c r="BC126" s="782" t="s">
        <v>267</v>
      </c>
      <c r="BD126" s="783">
        <f t="shared" si="257"/>
        <v>5</v>
      </c>
      <c r="BE126" s="783">
        <f t="shared" si="257"/>
        <v>3</v>
      </c>
      <c r="BF126" s="783">
        <f t="shared" si="235"/>
        <v>8</v>
      </c>
      <c r="BG126" s="783">
        <f t="shared" si="235"/>
        <v>7</v>
      </c>
      <c r="BH126" s="783">
        <f t="shared" si="235"/>
        <v>8</v>
      </c>
      <c r="BI126" s="783">
        <f t="shared" si="235"/>
        <v>15</v>
      </c>
      <c r="BJ126" s="783">
        <f t="shared" si="235"/>
        <v>7</v>
      </c>
      <c r="BK126" s="783">
        <f t="shared" si="235"/>
        <v>7</v>
      </c>
      <c r="BL126" s="783">
        <f t="shared" si="235"/>
        <v>14</v>
      </c>
      <c r="BM126" s="783">
        <f t="shared" si="235"/>
        <v>1</v>
      </c>
      <c r="BN126" s="783">
        <f t="shared" si="235"/>
        <v>4</v>
      </c>
      <c r="BO126" s="783">
        <f t="shared" si="235"/>
        <v>5</v>
      </c>
      <c r="BP126" s="783">
        <f t="shared" si="235"/>
        <v>0</v>
      </c>
      <c r="BQ126" s="783">
        <f t="shared" si="235"/>
        <v>1</v>
      </c>
      <c r="BR126" s="783">
        <f t="shared" si="235"/>
        <v>1</v>
      </c>
      <c r="BS126" s="783">
        <f t="shared" si="235"/>
        <v>0</v>
      </c>
      <c r="BT126" s="783">
        <f t="shared" si="235"/>
        <v>0</v>
      </c>
      <c r="BU126" s="783">
        <f t="shared" si="235"/>
        <v>0</v>
      </c>
      <c r="BV126" s="783">
        <f t="shared" si="236"/>
        <v>0</v>
      </c>
      <c r="BW126" s="783">
        <f t="shared" si="236"/>
        <v>0</v>
      </c>
      <c r="BX126" s="783">
        <f t="shared" si="236"/>
        <v>0</v>
      </c>
      <c r="BY126" s="783">
        <f t="shared" si="236"/>
        <v>20</v>
      </c>
      <c r="BZ126" s="783">
        <f t="shared" si="236"/>
        <v>23</v>
      </c>
      <c r="CA126" s="783">
        <f t="shared" si="236"/>
        <v>43</v>
      </c>
    </row>
    <row r="127" spans="3:79" s="777" customFormat="1" ht="15.75">
      <c r="C127" s="782" t="s">
        <v>186</v>
      </c>
      <c r="D127" s="783"/>
      <c r="E127" s="783"/>
      <c r="F127" s="783">
        <f t="shared" si="237"/>
        <v>0</v>
      </c>
      <c r="G127" s="783"/>
      <c r="H127" s="783"/>
      <c r="I127" s="783">
        <f t="shared" si="238"/>
        <v>0</v>
      </c>
      <c r="J127" s="783"/>
      <c r="K127" s="783"/>
      <c r="L127" s="783">
        <f t="shared" si="239"/>
        <v>0</v>
      </c>
      <c r="M127" s="783"/>
      <c r="N127" s="783"/>
      <c r="O127" s="783">
        <f t="shared" si="240"/>
        <v>0</v>
      </c>
      <c r="P127" s="783"/>
      <c r="Q127" s="783"/>
      <c r="R127" s="783">
        <f t="shared" si="241"/>
        <v>0</v>
      </c>
      <c r="S127" s="783"/>
      <c r="T127" s="783"/>
      <c r="U127" s="783">
        <f t="shared" si="242"/>
        <v>0</v>
      </c>
      <c r="V127" s="783"/>
      <c r="W127" s="783"/>
      <c r="X127" s="783">
        <f t="shared" si="243"/>
        <v>0</v>
      </c>
      <c r="Y127" s="784">
        <f t="shared" si="244"/>
        <v>0</v>
      </c>
      <c r="Z127" s="784">
        <f t="shared" si="245"/>
        <v>0</v>
      </c>
      <c r="AA127" s="785">
        <f t="shared" si="246"/>
        <v>0</v>
      </c>
      <c r="AB127" s="776"/>
      <c r="AC127" s="782" t="s">
        <v>186</v>
      </c>
      <c r="AD127" s="783"/>
      <c r="AE127" s="783"/>
      <c r="AF127" s="783">
        <f t="shared" si="247"/>
        <v>0</v>
      </c>
      <c r="AG127" s="783"/>
      <c r="AH127" s="783"/>
      <c r="AI127" s="783">
        <f t="shared" si="248"/>
        <v>0</v>
      </c>
      <c r="AJ127" s="783"/>
      <c r="AK127" s="783"/>
      <c r="AL127" s="783">
        <f t="shared" si="249"/>
        <v>0</v>
      </c>
      <c r="AM127" s="783"/>
      <c r="AN127" s="783"/>
      <c r="AO127" s="783">
        <f t="shared" si="250"/>
        <v>0</v>
      </c>
      <c r="AP127" s="783"/>
      <c r="AQ127" s="783"/>
      <c r="AR127" s="783">
        <f t="shared" si="251"/>
        <v>0</v>
      </c>
      <c r="AS127" s="783"/>
      <c r="AT127" s="783"/>
      <c r="AU127" s="783">
        <f t="shared" si="252"/>
        <v>0</v>
      </c>
      <c r="AV127" s="783"/>
      <c r="AW127" s="783"/>
      <c r="AX127" s="783">
        <f t="shared" si="253"/>
        <v>0</v>
      </c>
      <c r="AY127" s="784">
        <f t="shared" si="254"/>
        <v>0</v>
      </c>
      <c r="AZ127" s="784">
        <f t="shared" si="255"/>
        <v>0</v>
      </c>
      <c r="BA127" s="785">
        <f t="shared" si="256"/>
        <v>0</v>
      </c>
      <c r="BC127" s="782" t="s">
        <v>186</v>
      </c>
      <c r="BD127" s="783">
        <f t="shared" si="257"/>
        <v>0</v>
      </c>
      <c r="BE127" s="783">
        <f t="shared" si="257"/>
        <v>0</v>
      </c>
      <c r="BF127" s="783">
        <f t="shared" si="235"/>
        <v>0</v>
      </c>
      <c r="BG127" s="783">
        <f t="shared" si="235"/>
        <v>0</v>
      </c>
      <c r="BH127" s="783">
        <f t="shared" si="235"/>
        <v>0</v>
      </c>
      <c r="BI127" s="783">
        <f t="shared" si="235"/>
        <v>0</v>
      </c>
      <c r="BJ127" s="783">
        <f t="shared" si="235"/>
        <v>0</v>
      </c>
      <c r="BK127" s="783">
        <f t="shared" si="235"/>
        <v>0</v>
      </c>
      <c r="BL127" s="783">
        <f t="shared" si="235"/>
        <v>0</v>
      </c>
      <c r="BM127" s="783">
        <f t="shared" si="235"/>
        <v>0</v>
      </c>
      <c r="BN127" s="783">
        <f t="shared" si="235"/>
        <v>0</v>
      </c>
      <c r="BO127" s="783">
        <f t="shared" si="235"/>
        <v>0</v>
      </c>
      <c r="BP127" s="783">
        <f t="shared" si="235"/>
        <v>0</v>
      </c>
      <c r="BQ127" s="783">
        <f t="shared" si="235"/>
        <v>0</v>
      </c>
      <c r="BR127" s="783">
        <f t="shared" si="235"/>
        <v>0</v>
      </c>
      <c r="BS127" s="783">
        <f t="shared" si="235"/>
        <v>0</v>
      </c>
      <c r="BT127" s="783">
        <f t="shared" si="235"/>
        <v>0</v>
      </c>
      <c r="BU127" s="783">
        <f t="shared" si="235"/>
        <v>0</v>
      </c>
      <c r="BV127" s="783">
        <f t="shared" si="236"/>
        <v>0</v>
      </c>
      <c r="BW127" s="783">
        <f t="shared" si="236"/>
        <v>0</v>
      </c>
      <c r="BX127" s="783">
        <f t="shared" si="236"/>
        <v>0</v>
      </c>
      <c r="BY127" s="783">
        <f t="shared" si="236"/>
        <v>0</v>
      </c>
      <c r="BZ127" s="783">
        <f t="shared" si="236"/>
        <v>0</v>
      </c>
      <c r="CA127" s="783">
        <f t="shared" si="236"/>
        <v>0</v>
      </c>
    </row>
    <row r="128" spans="3:79" s="777" customFormat="1" ht="15.75">
      <c r="C128" s="782" t="s">
        <v>6</v>
      </c>
      <c r="D128" s="783">
        <f>SUM(D120:D127)</f>
        <v>1005</v>
      </c>
      <c r="E128" s="783">
        <f>SUM(E120:E127)</f>
        <v>999</v>
      </c>
      <c r="F128" s="783">
        <f>SUM(F120:F127)</f>
        <v>2004</v>
      </c>
      <c r="G128" s="783">
        <f t="shared" ref="G128:AA128" si="258">SUM(G120:G127)</f>
        <v>1019</v>
      </c>
      <c r="H128" s="783">
        <f t="shared" si="258"/>
        <v>879</v>
      </c>
      <c r="I128" s="783">
        <f t="shared" si="258"/>
        <v>1898</v>
      </c>
      <c r="J128" s="783">
        <f t="shared" si="258"/>
        <v>450</v>
      </c>
      <c r="K128" s="783">
        <f t="shared" si="258"/>
        <v>378</v>
      </c>
      <c r="L128" s="783">
        <f t="shared" si="258"/>
        <v>828</v>
      </c>
      <c r="M128" s="783">
        <f t="shared" si="258"/>
        <v>110</v>
      </c>
      <c r="N128" s="783">
        <f t="shared" si="258"/>
        <v>159</v>
      </c>
      <c r="O128" s="783">
        <f t="shared" si="258"/>
        <v>269</v>
      </c>
      <c r="P128" s="783">
        <f t="shared" si="258"/>
        <v>10</v>
      </c>
      <c r="Q128" s="783">
        <f t="shared" si="258"/>
        <v>11</v>
      </c>
      <c r="R128" s="783">
        <f t="shared" si="258"/>
        <v>21</v>
      </c>
      <c r="S128" s="783">
        <f t="shared" si="258"/>
        <v>0</v>
      </c>
      <c r="T128" s="783">
        <f t="shared" si="258"/>
        <v>0</v>
      </c>
      <c r="U128" s="783">
        <f t="shared" si="258"/>
        <v>0</v>
      </c>
      <c r="V128" s="783">
        <f t="shared" si="258"/>
        <v>0</v>
      </c>
      <c r="W128" s="783">
        <f t="shared" si="258"/>
        <v>0</v>
      </c>
      <c r="X128" s="783">
        <f t="shared" si="258"/>
        <v>0</v>
      </c>
      <c r="Y128" s="783">
        <f t="shared" si="258"/>
        <v>2594</v>
      </c>
      <c r="Z128" s="783">
        <f t="shared" si="258"/>
        <v>2426</v>
      </c>
      <c r="AA128" s="783">
        <f t="shared" si="258"/>
        <v>5020</v>
      </c>
      <c r="AB128" s="776"/>
      <c r="AC128" s="782" t="s">
        <v>6</v>
      </c>
      <c r="AD128" s="783">
        <f>SUM(AD120:AD127)</f>
        <v>2778</v>
      </c>
      <c r="AE128" s="783">
        <f t="shared" ref="AE128" si="259">SUM(AE120:AE127)</f>
        <v>2249</v>
      </c>
      <c r="AF128" s="783">
        <f>SUM(AF120:AF127)</f>
        <v>5027</v>
      </c>
      <c r="AG128" s="783">
        <f t="shared" ref="AG128:AW128" si="260">SUM(AG120:AG127)</f>
        <v>3217</v>
      </c>
      <c r="AH128" s="783">
        <f t="shared" si="260"/>
        <v>2437</v>
      </c>
      <c r="AI128" s="783">
        <f t="shared" si="260"/>
        <v>5654</v>
      </c>
      <c r="AJ128" s="783">
        <f t="shared" si="260"/>
        <v>1949</v>
      </c>
      <c r="AK128" s="783">
        <f t="shared" si="260"/>
        <v>2071</v>
      </c>
      <c r="AL128" s="783">
        <f t="shared" si="260"/>
        <v>4020</v>
      </c>
      <c r="AM128" s="783">
        <f t="shared" si="260"/>
        <v>1010</v>
      </c>
      <c r="AN128" s="783">
        <f t="shared" si="260"/>
        <v>1004</v>
      </c>
      <c r="AO128" s="783">
        <f t="shared" si="260"/>
        <v>2014</v>
      </c>
      <c r="AP128" s="783">
        <f t="shared" si="260"/>
        <v>16</v>
      </c>
      <c r="AQ128" s="783">
        <f t="shared" si="260"/>
        <v>10</v>
      </c>
      <c r="AR128" s="783">
        <f t="shared" si="260"/>
        <v>26</v>
      </c>
      <c r="AS128" s="783">
        <f t="shared" si="260"/>
        <v>0</v>
      </c>
      <c r="AT128" s="783">
        <f t="shared" si="260"/>
        <v>0</v>
      </c>
      <c r="AU128" s="783">
        <f t="shared" si="260"/>
        <v>0</v>
      </c>
      <c r="AV128" s="783">
        <f t="shared" si="260"/>
        <v>0</v>
      </c>
      <c r="AW128" s="783">
        <f t="shared" si="260"/>
        <v>0</v>
      </c>
      <c r="AX128" s="783">
        <f t="shared" ref="AX128:BA128" si="261">SUM(AX120:AX127)</f>
        <v>0</v>
      </c>
      <c r="AY128" s="783">
        <f t="shared" si="261"/>
        <v>8970</v>
      </c>
      <c r="AZ128" s="783">
        <f t="shared" si="261"/>
        <v>7771</v>
      </c>
      <c r="BA128" s="783">
        <f t="shared" si="261"/>
        <v>16741</v>
      </c>
      <c r="BC128" s="782" t="s">
        <v>6</v>
      </c>
      <c r="BD128" s="783">
        <f t="shared" si="257"/>
        <v>3783</v>
      </c>
      <c r="BE128" s="783">
        <f t="shared" si="257"/>
        <v>3248</v>
      </c>
      <c r="BF128" s="783">
        <f t="shared" si="235"/>
        <v>7031</v>
      </c>
      <c r="BG128" s="783">
        <f t="shared" si="235"/>
        <v>4236</v>
      </c>
      <c r="BH128" s="783">
        <f t="shared" si="235"/>
        <v>3316</v>
      </c>
      <c r="BI128" s="783">
        <f t="shared" si="235"/>
        <v>7552</v>
      </c>
      <c r="BJ128" s="783">
        <f t="shared" si="235"/>
        <v>2399</v>
      </c>
      <c r="BK128" s="783">
        <f t="shared" si="235"/>
        <v>2449</v>
      </c>
      <c r="BL128" s="783">
        <f t="shared" si="235"/>
        <v>4848</v>
      </c>
      <c r="BM128" s="783">
        <f t="shared" si="235"/>
        <v>1120</v>
      </c>
      <c r="BN128" s="783">
        <f t="shared" si="235"/>
        <v>1163</v>
      </c>
      <c r="BO128" s="783">
        <f t="shared" si="235"/>
        <v>2283</v>
      </c>
      <c r="BP128" s="783">
        <f t="shared" si="235"/>
        <v>26</v>
      </c>
      <c r="BQ128" s="783">
        <f t="shared" si="235"/>
        <v>21</v>
      </c>
      <c r="BR128" s="783">
        <f t="shared" si="235"/>
        <v>47</v>
      </c>
      <c r="BS128" s="783">
        <f t="shared" si="235"/>
        <v>0</v>
      </c>
      <c r="BT128" s="783">
        <f t="shared" si="235"/>
        <v>0</v>
      </c>
      <c r="BU128" s="783">
        <f t="shared" si="235"/>
        <v>0</v>
      </c>
      <c r="BV128" s="783">
        <f t="shared" si="236"/>
        <v>0</v>
      </c>
      <c r="BW128" s="783">
        <f t="shared" si="236"/>
        <v>0</v>
      </c>
      <c r="BX128" s="783">
        <f t="shared" si="236"/>
        <v>0</v>
      </c>
      <c r="BY128" s="783">
        <f t="shared" si="236"/>
        <v>11564</v>
      </c>
      <c r="BZ128" s="783">
        <f t="shared" si="236"/>
        <v>10197</v>
      </c>
      <c r="CA128" s="783">
        <f t="shared" si="236"/>
        <v>21761</v>
      </c>
    </row>
    <row r="129" spans="3:79" s="777" customFormat="1" ht="16.5" thickBot="1">
      <c r="C129" s="786" t="s">
        <v>187</v>
      </c>
      <c r="D129" s="787">
        <f>D128/$Y$16*100</f>
        <v>21.319473907509547</v>
      </c>
      <c r="E129" s="787">
        <f>E128/$Z$16*100</f>
        <v>22.334004024144868</v>
      </c>
      <c r="F129" s="787">
        <f>F128/$AA$16*100</f>
        <v>21.813432023511485</v>
      </c>
      <c r="G129" s="787">
        <f>G128/$Y$16*100</f>
        <v>21.616461603733558</v>
      </c>
      <c r="H129" s="787">
        <f>H128/$Z$16*100</f>
        <v>19.651240778001341</v>
      </c>
      <c r="I129" s="787">
        <f>I128/$AA$16*100</f>
        <v>20.659627734842712</v>
      </c>
      <c r="J129" s="787">
        <f>J128/$Y$16*100</f>
        <v>9.5460330929147226</v>
      </c>
      <c r="K129" s="787">
        <f>K128/$Z$16*100</f>
        <v>8.4507042253521121</v>
      </c>
      <c r="L129" s="787">
        <f>L128/$AA$16*100</f>
        <v>9.0127353869598341</v>
      </c>
      <c r="M129" s="787">
        <f>M128/$Y$16*100</f>
        <v>2.3334747560458209</v>
      </c>
      <c r="N129" s="787">
        <f>N128/$Z$16*100</f>
        <v>3.5546613011401744</v>
      </c>
      <c r="O129" s="787">
        <f>O128/$AA$16*100</f>
        <v>2.9280505061499946</v>
      </c>
      <c r="P129" s="787">
        <f>P128/$Y$16*100</f>
        <v>0.21213406873143828</v>
      </c>
      <c r="Q129" s="787">
        <f>Q128/$Z$16*100</f>
        <v>0.24591996422982337</v>
      </c>
      <c r="R129" s="787">
        <f>R128/$AA$16*100</f>
        <v>0.22858386850985088</v>
      </c>
      <c r="S129" s="787">
        <f>S128/$Y$16*100</f>
        <v>0</v>
      </c>
      <c r="T129" s="787">
        <f>T128/$Z$16*100</f>
        <v>0</v>
      </c>
      <c r="U129" s="787">
        <f>U128/$AA$16*100</f>
        <v>0</v>
      </c>
      <c r="V129" s="787">
        <f>V128/$Y$16*100</f>
        <v>0</v>
      </c>
      <c r="W129" s="787">
        <f>W128/$Z$16*100</f>
        <v>0</v>
      </c>
      <c r="X129" s="787">
        <f>X128/$AA$16*100</f>
        <v>0</v>
      </c>
      <c r="Y129" s="787">
        <f>Y128/$Y$16*100</f>
        <v>55.027577428935082</v>
      </c>
      <c r="Z129" s="787">
        <f>Z128/$Z$16*100</f>
        <v>54.236530292868323</v>
      </c>
      <c r="AA129" s="787">
        <f>AA128/$AA$16*100</f>
        <v>54.642429519973881</v>
      </c>
      <c r="AB129" s="788"/>
      <c r="AC129" s="786" t="s">
        <v>187</v>
      </c>
      <c r="AD129" s="787"/>
      <c r="AE129" s="787"/>
      <c r="AF129" s="787"/>
      <c r="AG129" s="787"/>
      <c r="AH129" s="787"/>
      <c r="AI129" s="787"/>
      <c r="AJ129" s="787"/>
      <c r="AK129" s="787"/>
      <c r="AL129" s="787"/>
      <c r="AM129" s="787"/>
      <c r="AN129" s="787"/>
      <c r="AO129" s="787"/>
      <c r="AP129" s="787"/>
      <c r="AQ129" s="787"/>
      <c r="AR129" s="787"/>
      <c r="AS129" s="787"/>
      <c r="AT129" s="787"/>
      <c r="AU129" s="787"/>
      <c r="AV129" s="787"/>
      <c r="AW129" s="787"/>
      <c r="AX129" s="787"/>
      <c r="AY129" s="787"/>
      <c r="AZ129" s="787"/>
      <c r="BA129" s="787"/>
      <c r="BC129" s="786" t="s">
        <v>187</v>
      </c>
      <c r="BD129" s="787">
        <f>BD128/$BY$16*100</f>
        <v>19.676479766982212</v>
      </c>
      <c r="BE129" s="787">
        <f>BE128/$BZ$16*100</f>
        <v>18.261554031260541</v>
      </c>
      <c r="BF129" s="787">
        <f>BF128/$CA$16*100</f>
        <v>18.996541662163622</v>
      </c>
      <c r="BG129" s="787">
        <f>BG128/$BY$16*100</f>
        <v>22.032664100696973</v>
      </c>
      <c r="BH129" s="787">
        <f>BH128/$BZ$16*100</f>
        <v>18.64387720679186</v>
      </c>
      <c r="BI129" s="787">
        <f>BI128/$CA$16*100</f>
        <v>20.404193234626607</v>
      </c>
      <c r="BJ129" s="787">
        <f>BJ128/$BY$16*100</f>
        <v>12.477894517840424</v>
      </c>
      <c r="BK129" s="787">
        <f>BK128/$BZ$16*100</f>
        <v>13.76925671876757</v>
      </c>
      <c r="BL129" s="787">
        <f>BL128/$CA$16*100</f>
        <v>13.098454555279368</v>
      </c>
      <c r="BM129" s="787">
        <f>BM128/$BY$16*100</f>
        <v>5.8254447102881519</v>
      </c>
      <c r="BN129" s="787">
        <f>BN128/$BZ$16*100</f>
        <v>6.5388507815135499</v>
      </c>
      <c r="BO129" s="787">
        <f>BO128/$CA$16*100</f>
        <v>6.1682697503512376</v>
      </c>
      <c r="BP129" s="787">
        <f>BP128/$BY$16*100</f>
        <v>0.1352335379174035</v>
      </c>
      <c r="BQ129" s="787">
        <f>BQ128/$BZ$16*100</f>
        <v>0.11807039244349489</v>
      </c>
      <c r="BR129" s="787">
        <f>BR128/$CA$16*100</f>
        <v>0.12698584242948233</v>
      </c>
      <c r="BS129" s="787">
        <f>BS128/$BY$16*100</f>
        <v>0</v>
      </c>
      <c r="BT129" s="787">
        <f>BT128/$BZ$16*100</f>
        <v>0</v>
      </c>
      <c r="BU129" s="787">
        <f>BU128/$CA$16*100</f>
        <v>0</v>
      </c>
      <c r="BV129" s="787">
        <f>BV128/$BY$16*100</f>
        <v>0</v>
      </c>
      <c r="BW129" s="787">
        <f>BW128/$BZ$16*100</f>
        <v>0</v>
      </c>
      <c r="BX129" s="787">
        <f>BX128/$CA$16*100</f>
        <v>0</v>
      </c>
      <c r="BY129" s="787">
        <f>BY128/$BY$16*100</f>
        <v>60.147716633725167</v>
      </c>
      <c r="BZ129" s="787">
        <f>BZ128/$BZ$16*100</f>
        <v>57.331609130777018</v>
      </c>
      <c r="CA129" s="787">
        <f>CA128/$CA$16*100</f>
        <v>58.79444504485032</v>
      </c>
    </row>
    <row r="130" spans="3:79">
      <c r="AL130" s="820"/>
      <c r="BL130" s="820"/>
    </row>
    <row r="131" spans="3:79" s="777" customFormat="1" ht="15.75">
      <c r="C131" s="774" t="s">
        <v>492</v>
      </c>
      <c r="D131" s="774"/>
      <c r="E131" s="774"/>
      <c r="F131" s="774"/>
      <c r="G131" s="774"/>
      <c r="H131" s="774"/>
      <c r="I131" s="774"/>
      <c r="J131" s="775" t="s">
        <v>190</v>
      </c>
      <c r="K131" s="775"/>
      <c r="L131" s="775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4"/>
      <c r="AB131" s="776"/>
      <c r="AC131" s="774" t="s">
        <v>492</v>
      </c>
      <c r="AD131" s="774"/>
      <c r="AE131" s="774"/>
      <c r="AF131" s="774"/>
      <c r="AG131" s="774"/>
      <c r="AH131" s="774"/>
      <c r="AI131" s="774"/>
      <c r="AJ131" s="818" t="s">
        <v>190</v>
      </c>
      <c r="AK131" s="818"/>
      <c r="AL131" s="818"/>
      <c r="AM131" s="774"/>
      <c r="AN131" s="774"/>
      <c r="AO131" s="774"/>
      <c r="AP131" s="774"/>
      <c r="AQ131" s="774"/>
      <c r="AR131" s="774"/>
      <c r="AS131" s="774"/>
      <c r="AT131" s="774"/>
      <c r="AU131" s="774"/>
      <c r="AV131" s="774"/>
      <c r="AW131" s="774"/>
      <c r="AX131" s="774"/>
      <c r="AY131" s="774"/>
      <c r="AZ131" s="774"/>
      <c r="BA131" s="774"/>
      <c r="BC131" s="774" t="s">
        <v>492</v>
      </c>
      <c r="BD131" s="774"/>
      <c r="BE131" s="774"/>
      <c r="BF131" s="774"/>
      <c r="BG131" s="774"/>
      <c r="BH131" s="774"/>
      <c r="BI131" s="774"/>
      <c r="BJ131" s="818" t="s">
        <v>190</v>
      </c>
      <c r="BK131" s="818"/>
      <c r="BL131" s="818"/>
      <c r="BM131" s="774"/>
      <c r="BN131" s="774"/>
      <c r="BO131" s="774"/>
      <c r="BP131" s="774"/>
      <c r="BQ131" s="774"/>
      <c r="BR131" s="774"/>
      <c r="BS131" s="774"/>
      <c r="BT131" s="774"/>
      <c r="BU131" s="774"/>
      <c r="BV131" s="774"/>
      <c r="BW131" s="774"/>
      <c r="BX131" s="774"/>
      <c r="BY131" s="774"/>
      <c r="BZ131" s="774"/>
      <c r="CA131" s="774"/>
    </row>
    <row r="132" spans="3:79" s="777" customFormat="1" ht="16.5" thickBot="1">
      <c r="C132" s="1694" t="s">
        <v>868</v>
      </c>
      <c r="D132" s="1694"/>
      <c r="E132" s="1694"/>
      <c r="F132" s="1694"/>
      <c r="G132" s="1694"/>
      <c r="H132" s="1694"/>
      <c r="I132" s="1694"/>
      <c r="J132" s="1694"/>
      <c r="K132" s="1694"/>
      <c r="L132" s="1694"/>
      <c r="M132" s="1694"/>
      <c r="N132" s="1694"/>
      <c r="O132" s="1694"/>
      <c r="P132" s="1694"/>
      <c r="Q132" s="1694"/>
      <c r="R132" s="1694"/>
      <c r="S132" s="1694"/>
      <c r="T132" s="1694"/>
      <c r="U132" s="1694"/>
      <c r="V132" s="1694"/>
      <c r="W132" s="1694"/>
      <c r="X132" s="1694"/>
      <c r="Y132" s="1694"/>
      <c r="Z132" s="1694"/>
      <c r="AA132" s="1694"/>
      <c r="AB132" s="778"/>
      <c r="AC132" s="1694" t="s">
        <v>868</v>
      </c>
      <c r="AD132" s="1694"/>
      <c r="AE132" s="1694"/>
      <c r="AF132" s="1694"/>
      <c r="AG132" s="1694"/>
      <c r="AH132" s="1694"/>
      <c r="AI132" s="1694"/>
      <c r="AJ132" s="1694"/>
      <c r="AK132" s="1694"/>
      <c r="AL132" s="1694"/>
      <c r="AM132" s="1694"/>
      <c r="AN132" s="1694"/>
      <c r="AO132" s="1694"/>
      <c r="AP132" s="1694"/>
      <c r="AQ132" s="1694"/>
      <c r="AR132" s="1694"/>
      <c r="AS132" s="1694"/>
      <c r="AT132" s="1694"/>
      <c r="AU132" s="1694"/>
      <c r="AV132" s="1694"/>
      <c r="AW132" s="1694"/>
      <c r="AX132" s="1694"/>
      <c r="AY132" s="1694"/>
      <c r="AZ132" s="1694"/>
      <c r="BA132" s="1694"/>
      <c r="BC132" s="1694" t="s">
        <v>868</v>
      </c>
      <c r="BD132" s="1694"/>
      <c r="BE132" s="1694"/>
      <c r="BF132" s="1694"/>
      <c r="BG132" s="1694"/>
      <c r="BH132" s="1694"/>
      <c r="BI132" s="1694"/>
      <c r="BJ132" s="1694"/>
      <c r="BK132" s="1694"/>
      <c r="BL132" s="1694"/>
      <c r="BM132" s="1694"/>
      <c r="BN132" s="1694"/>
      <c r="BO132" s="1694"/>
      <c r="BP132" s="1694"/>
      <c r="BQ132" s="1694"/>
      <c r="BR132" s="1694"/>
      <c r="BS132" s="1694"/>
      <c r="BT132" s="1694"/>
      <c r="BU132" s="1694"/>
      <c r="BV132" s="1694"/>
      <c r="BW132" s="1694"/>
      <c r="BX132" s="1694"/>
      <c r="BY132" s="1694"/>
      <c r="BZ132" s="1694"/>
      <c r="CA132" s="1694"/>
    </row>
    <row r="133" spans="3:79" s="777" customFormat="1" ht="15.75" customHeight="1">
      <c r="C133" s="779"/>
      <c r="D133" s="1700" t="s">
        <v>96</v>
      </c>
      <c r="E133" s="1700"/>
      <c r="F133" s="1700"/>
      <c r="G133" s="1700"/>
      <c r="H133" s="1700"/>
      <c r="I133" s="1700"/>
      <c r="J133" s="1700"/>
      <c r="K133" s="1700"/>
      <c r="L133" s="1700"/>
      <c r="M133" s="1700"/>
      <c r="N133" s="1700"/>
      <c r="O133" s="1700"/>
      <c r="P133" s="1700"/>
      <c r="Q133" s="1700"/>
      <c r="R133" s="1700"/>
      <c r="S133" s="1700"/>
      <c r="T133" s="1700"/>
      <c r="U133" s="1700"/>
      <c r="V133" s="1700"/>
      <c r="W133" s="1700"/>
      <c r="X133" s="1700"/>
      <c r="Y133" s="1701"/>
      <c r="Z133" s="1701"/>
      <c r="AA133" s="1702"/>
      <c r="AB133" s="778"/>
      <c r="AC133" s="779"/>
      <c r="AD133" s="1700" t="s">
        <v>0</v>
      </c>
      <c r="AE133" s="1700"/>
      <c r="AF133" s="1700"/>
      <c r="AG133" s="1700"/>
      <c r="AH133" s="1700"/>
      <c r="AI133" s="1700"/>
      <c r="AJ133" s="1700"/>
      <c r="AK133" s="1700"/>
      <c r="AL133" s="1700"/>
      <c r="AM133" s="1700"/>
      <c r="AN133" s="1700"/>
      <c r="AO133" s="1700"/>
      <c r="AP133" s="1700"/>
      <c r="AQ133" s="1700"/>
      <c r="AR133" s="1700"/>
      <c r="AS133" s="1700"/>
      <c r="AT133" s="1700"/>
      <c r="AU133" s="1700"/>
      <c r="AV133" s="1700"/>
      <c r="AW133" s="1700"/>
      <c r="AX133" s="1700"/>
      <c r="AY133" s="1701"/>
      <c r="AZ133" s="1701"/>
      <c r="BA133" s="1702"/>
      <c r="BC133" s="779"/>
      <c r="BD133" s="1701" t="s">
        <v>0</v>
      </c>
      <c r="BE133" s="1705"/>
      <c r="BF133" s="1705"/>
      <c r="BG133" s="1705"/>
      <c r="BH133" s="1705"/>
      <c r="BI133" s="1705"/>
      <c r="BJ133" s="1705"/>
      <c r="BK133" s="1705"/>
      <c r="BL133" s="1705"/>
      <c r="BM133" s="1705"/>
      <c r="BN133" s="1705"/>
      <c r="BO133" s="1705"/>
      <c r="BP133" s="1705"/>
      <c r="BQ133" s="1705"/>
      <c r="BR133" s="1705"/>
      <c r="BS133" s="1705"/>
      <c r="BT133" s="1705"/>
      <c r="BU133" s="1705"/>
      <c r="BV133" s="1705"/>
      <c r="BW133" s="1705"/>
      <c r="BX133" s="1705"/>
      <c r="BY133" s="1705"/>
      <c r="BZ133" s="1705"/>
      <c r="CA133" s="1706"/>
    </row>
    <row r="134" spans="3:79" s="777" customFormat="1" ht="15.75" customHeight="1">
      <c r="C134" s="1698" t="s">
        <v>182</v>
      </c>
      <c r="D134" s="1695">
        <v>1</v>
      </c>
      <c r="E134" s="1696"/>
      <c r="F134" s="1699"/>
      <c r="G134" s="1695">
        <v>2</v>
      </c>
      <c r="H134" s="1696"/>
      <c r="I134" s="1699"/>
      <c r="J134" s="1695">
        <v>3</v>
      </c>
      <c r="K134" s="1696"/>
      <c r="L134" s="1699"/>
      <c r="M134" s="1695">
        <v>4</v>
      </c>
      <c r="N134" s="1696"/>
      <c r="O134" s="1699"/>
      <c r="P134" s="1695">
        <v>5</v>
      </c>
      <c r="Q134" s="1696"/>
      <c r="R134" s="1699"/>
      <c r="S134" s="1695">
        <v>6</v>
      </c>
      <c r="T134" s="1696"/>
      <c r="U134" s="1699"/>
      <c r="V134" s="1695" t="s">
        <v>184</v>
      </c>
      <c r="W134" s="1696"/>
      <c r="X134" s="1699"/>
      <c r="Y134" s="1695" t="s">
        <v>181</v>
      </c>
      <c r="Z134" s="1696"/>
      <c r="AA134" s="1697"/>
      <c r="AB134" s="778"/>
      <c r="AC134" s="1698" t="s">
        <v>182</v>
      </c>
      <c r="AD134" s="1695">
        <v>1</v>
      </c>
      <c r="AE134" s="1696"/>
      <c r="AF134" s="1699"/>
      <c r="AG134" s="1695">
        <v>2</v>
      </c>
      <c r="AH134" s="1696"/>
      <c r="AI134" s="1699"/>
      <c r="AJ134" s="1695">
        <v>3</v>
      </c>
      <c r="AK134" s="1696"/>
      <c r="AL134" s="1699"/>
      <c r="AM134" s="1695">
        <v>4</v>
      </c>
      <c r="AN134" s="1696"/>
      <c r="AO134" s="1699"/>
      <c r="AP134" s="1695">
        <v>5</v>
      </c>
      <c r="AQ134" s="1696"/>
      <c r="AR134" s="1699"/>
      <c r="AS134" s="1695">
        <v>6</v>
      </c>
      <c r="AT134" s="1696"/>
      <c r="AU134" s="1699"/>
      <c r="AV134" s="1695" t="s">
        <v>184</v>
      </c>
      <c r="AW134" s="1696"/>
      <c r="AX134" s="1699"/>
      <c r="AY134" s="1695" t="s">
        <v>181</v>
      </c>
      <c r="AZ134" s="1696"/>
      <c r="BA134" s="1697"/>
      <c r="BC134" s="1698" t="s">
        <v>182</v>
      </c>
      <c r="BD134" s="1695">
        <v>1</v>
      </c>
      <c r="BE134" s="1696"/>
      <c r="BF134" s="1699"/>
      <c r="BG134" s="1695">
        <v>2</v>
      </c>
      <c r="BH134" s="1696"/>
      <c r="BI134" s="1699"/>
      <c r="BJ134" s="1695">
        <v>3</v>
      </c>
      <c r="BK134" s="1696"/>
      <c r="BL134" s="1699"/>
      <c r="BM134" s="1695">
        <v>4</v>
      </c>
      <c r="BN134" s="1696"/>
      <c r="BO134" s="1699"/>
      <c r="BP134" s="1695">
        <v>5</v>
      </c>
      <c r="BQ134" s="1696"/>
      <c r="BR134" s="1699"/>
      <c r="BS134" s="1695">
        <v>6</v>
      </c>
      <c r="BT134" s="1696"/>
      <c r="BU134" s="1699"/>
      <c r="BV134" s="1695" t="s">
        <v>184</v>
      </c>
      <c r="BW134" s="1696"/>
      <c r="BX134" s="1699"/>
      <c r="BY134" s="1695" t="s">
        <v>181</v>
      </c>
      <c r="BZ134" s="1696"/>
      <c r="CA134" s="1697"/>
    </row>
    <row r="135" spans="3:79" s="777" customFormat="1" ht="15.75">
      <c r="C135" s="1698"/>
      <c r="D135" s="781" t="s">
        <v>242</v>
      </c>
      <c r="E135" s="781" t="s">
        <v>243</v>
      </c>
      <c r="F135" s="781" t="s">
        <v>236</v>
      </c>
      <c r="G135" s="781" t="s">
        <v>242</v>
      </c>
      <c r="H135" s="781" t="s">
        <v>243</v>
      </c>
      <c r="I135" s="781" t="s">
        <v>236</v>
      </c>
      <c r="J135" s="781" t="s">
        <v>242</v>
      </c>
      <c r="K135" s="781" t="s">
        <v>243</v>
      </c>
      <c r="L135" s="781" t="s">
        <v>236</v>
      </c>
      <c r="M135" s="781" t="s">
        <v>242</v>
      </c>
      <c r="N135" s="781" t="s">
        <v>243</v>
      </c>
      <c r="O135" s="781" t="s">
        <v>236</v>
      </c>
      <c r="P135" s="781" t="s">
        <v>242</v>
      </c>
      <c r="Q135" s="781" t="s">
        <v>243</v>
      </c>
      <c r="R135" s="781" t="s">
        <v>236</v>
      </c>
      <c r="S135" s="781" t="s">
        <v>242</v>
      </c>
      <c r="T135" s="781" t="s">
        <v>243</v>
      </c>
      <c r="U135" s="781" t="s">
        <v>236</v>
      </c>
      <c r="V135" s="781" t="s">
        <v>242</v>
      </c>
      <c r="W135" s="781" t="s">
        <v>243</v>
      </c>
      <c r="X135" s="781" t="s">
        <v>236</v>
      </c>
      <c r="Y135" s="781" t="s">
        <v>242</v>
      </c>
      <c r="Z135" s="781" t="s">
        <v>243</v>
      </c>
      <c r="AA135" s="781" t="s">
        <v>236</v>
      </c>
      <c r="AB135" s="778"/>
      <c r="AC135" s="1698"/>
      <c r="AD135" s="781" t="s">
        <v>242</v>
      </c>
      <c r="AE135" s="781" t="s">
        <v>243</v>
      </c>
      <c r="AF135" s="781" t="s">
        <v>236</v>
      </c>
      <c r="AG135" s="781" t="s">
        <v>242</v>
      </c>
      <c r="AH135" s="781" t="s">
        <v>243</v>
      </c>
      <c r="AI135" s="781" t="s">
        <v>236</v>
      </c>
      <c r="AJ135" s="781" t="s">
        <v>242</v>
      </c>
      <c r="AK135" s="781" t="s">
        <v>243</v>
      </c>
      <c r="AL135" s="781" t="s">
        <v>236</v>
      </c>
      <c r="AM135" s="781" t="s">
        <v>242</v>
      </c>
      <c r="AN135" s="781" t="s">
        <v>243</v>
      </c>
      <c r="AO135" s="781" t="s">
        <v>236</v>
      </c>
      <c r="AP135" s="781" t="s">
        <v>242</v>
      </c>
      <c r="AQ135" s="781" t="s">
        <v>243</v>
      </c>
      <c r="AR135" s="781" t="s">
        <v>236</v>
      </c>
      <c r="AS135" s="781" t="s">
        <v>242</v>
      </c>
      <c r="AT135" s="781" t="s">
        <v>243</v>
      </c>
      <c r="AU135" s="781" t="s">
        <v>236</v>
      </c>
      <c r="AV135" s="781" t="s">
        <v>242</v>
      </c>
      <c r="AW135" s="781" t="s">
        <v>243</v>
      </c>
      <c r="AX135" s="781" t="s">
        <v>236</v>
      </c>
      <c r="AY135" s="781" t="s">
        <v>242</v>
      </c>
      <c r="AZ135" s="781" t="s">
        <v>243</v>
      </c>
      <c r="BA135" s="781" t="s">
        <v>236</v>
      </c>
      <c r="BC135" s="1698"/>
      <c r="BD135" s="781" t="s">
        <v>242</v>
      </c>
      <c r="BE135" s="781" t="s">
        <v>243</v>
      </c>
      <c r="BF135" s="781" t="s">
        <v>236</v>
      </c>
      <c r="BG135" s="781" t="s">
        <v>242</v>
      </c>
      <c r="BH135" s="781" t="s">
        <v>243</v>
      </c>
      <c r="BI135" s="781" t="s">
        <v>236</v>
      </c>
      <c r="BJ135" s="781" t="s">
        <v>242</v>
      </c>
      <c r="BK135" s="781" t="s">
        <v>243</v>
      </c>
      <c r="BL135" s="781" t="s">
        <v>236</v>
      </c>
      <c r="BM135" s="781" t="s">
        <v>242</v>
      </c>
      <c r="BN135" s="781" t="s">
        <v>243</v>
      </c>
      <c r="BO135" s="781" t="s">
        <v>236</v>
      </c>
      <c r="BP135" s="781" t="s">
        <v>242</v>
      </c>
      <c r="BQ135" s="781" t="s">
        <v>243</v>
      </c>
      <c r="BR135" s="781" t="s">
        <v>236</v>
      </c>
      <c r="BS135" s="781" t="s">
        <v>242</v>
      </c>
      <c r="BT135" s="781" t="s">
        <v>243</v>
      </c>
      <c r="BU135" s="781" t="s">
        <v>236</v>
      </c>
      <c r="BV135" s="781" t="s">
        <v>242</v>
      </c>
      <c r="BW135" s="781" t="s">
        <v>243</v>
      </c>
      <c r="BX135" s="781" t="s">
        <v>236</v>
      </c>
      <c r="BY135" s="781" t="s">
        <v>242</v>
      </c>
      <c r="BZ135" s="781" t="s">
        <v>243</v>
      </c>
      <c r="CA135" s="781" t="s">
        <v>236</v>
      </c>
    </row>
    <row r="136" spans="3:79" s="777" customFormat="1" ht="15.75">
      <c r="C136" s="782" t="s">
        <v>185</v>
      </c>
      <c r="D136" s="1187"/>
      <c r="E136" s="1187"/>
      <c r="F136" s="783">
        <f>D136+E136</f>
        <v>0</v>
      </c>
      <c r="G136" s="1187"/>
      <c r="H136" s="1187"/>
      <c r="I136" s="783">
        <f>G136+H136</f>
        <v>0</v>
      </c>
      <c r="J136" s="1187"/>
      <c r="K136" s="1187"/>
      <c r="L136" s="783">
        <f>J136+K136</f>
        <v>0</v>
      </c>
      <c r="M136" s="1187"/>
      <c r="N136" s="1187"/>
      <c r="O136" s="783">
        <f>M136+N136</f>
        <v>0</v>
      </c>
      <c r="P136" s="1187"/>
      <c r="Q136" s="1187"/>
      <c r="R136" s="783">
        <f>SUM(P136:Q136)</f>
        <v>0</v>
      </c>
      <c r="S136" s="783"/>
      <c r="T136" s="783"/>
      <c r="U136" s="783">
        <f>S136+T136</f>
        <v>0</v>
      </c>
      <c r="V136" s="783"/>
      <c r="W136" s="783"/>
      <c r="X136" s="783">
        <f>V136+W136</f>
        <v>0</v>
      </c>
      <c r="Y136" s="784">
        <f>D136+G136+J136+M136+P136+S136+V136</f>
        <v>0</v>
      </c>
      <c r="Z136" s="784">
        <f t="shared" ref="Z136:AA136" si="262">E136+H136+K136+N136+Q136+T136+W136</f>
        <v>0</v>
      </c>
      <c r="AA136" s="784">
        <f t="shared" si="262"/>
        <v>0</v>
      </c>
      <c r="AB136" s="776"/>
      <c r="AC136" s="782" t="s">
        <v>185</v>
      </c>
      <c r="AD136" s="783"/>
      <c r="AE136" s="783"/>
      <c r="AF136" s="783">
        <f>AD136+AE136</f>
        <v>0</v>
      </c>
      <c r="AG136" s="783"/>
      <c r="AH136" s="783"/>
      <c r="AI136" s="783">
        <f>AG136+AH136</f>
        <v>0</v>
      </c>
      <c r="AJ136" s="783"/>
      <c r="AK136" s="783"/>
      <c r="AL136" s="783">
        <f>AJ136+AK136</f>
        <v>0</v>
      </c>
      <c r="AM136" s="783"/>
      <c r="AN136" s="783"/>
      <c r="AO136" s="783">
        <f>AM136+AN136</f>
        <v>0</v>
      </c>
      <c r="AP136" s="783"/>
      <c r="AQ136" s="783"/>
      <c r="AR136" s="783">
        <f>SUM(AP136:AQ136)</f>
        <v>0</v>
      </c>
      <c r="AS136" s="783"/>
      <c r="AT136" s="783"/>
      <c r="AU136" s="783">
        <f>AS136+AT136</f>
        <v>0</v>
      </c>
      <c r="AV136" s="783"/>
      <c r="AW136" s="783"/>
      <c r="AX136" s="783">
        <f>AV136+AW136</f>
        <v>0</v>
      </c>
      <c r="AY136" s="784">
        <f>AD136+AG136+AJ136+AM136+AP136+AS136+AV136</f>
        <v>0</v>
      </c>
      <c r="AZ136" s="784">
        <f>AE136+AH136+AK136+AN136+AQ136+AT136+AW136</f>
        <v>0</v>
      </c>
      <c r="BA136" s="785">
        <f>AY136+AZ136</f>
        <v>0</v>
      </c>
      <c r="BC136" s="782" t="s">
        <v>185</v>
      </c>
      <c r="BD136" s="783">
        <f>D136+AD136</f>
        <v>0</v>
      </c>
      <c r="BE136" s="783">
        <f>E136+AE136</f>
        <v>0</v>
      </c>
      <c r="BF136" s="783">
        <f t="shared" ref="BF136:BU144" si="263">F136+AF136</f>
        <v>0</v>
      </c>
      <c r="BG136" s="783">
        <f t="shared" si="263"/>
        <v>0</v>
      </c>
      <c r="BH136" s="783">
        <f t="shared" si="263"/>
        <v>0</v>
      </c>
      <c r="BI136" s="783">
        <f t="shared" si="263"/>
        <v>0</v>
      </c>
      <c r="BJ136" s="783">
        <f t="shared" si="263"/>
        <v>0</v>
      </c>
      <c r="BK136" s="783">
        <f t="shared" si="263"/>
        <v>0</v>
      </c>
      <c r="BL136" s="783">
        <f t="shared" si="263"/>
        <v>0</v>
      </c>
      <c r="BM136" s="783">
        <f t="shared" si="263"/>
        <v>0</v>
      </c>
      <c r="BN136" s="783">
        <f t="shared" si="263"/>
        <v>0</v>
      </c>
      <c r="BO136" s="783">
        <f t="shared" si="263"/>
        <v>0</v>
      </c>
      <c r="BP136" s="783">
        <f t="shared" si="263"/>
        <v>0</v>
      </c>
      <c r="BQ136" s="783">
        <f t="shared" si="263"/>
        <v>0</v>
      </c>
      <c r="BR136" s="783">
        <f t="shared" si="263"/>
        <v>0</v>
      </c>
      <c r="BS136" s="783">
        <f t="shared" si="263"/>
        <v>0</v>
      </c>
      <c r="BT136" s="783">
        <f t="shared" si="263"/>
        <v>0</v>
      </c>
      <c r="BU136" s="783">
        <f t="shared" si="263"/>
        <v>0</v>
      </c>
      <c r="BV136" s="783">
        <f t="shared" ref="BV136:CA144" si="264">V136+AV136</f>
        <v>0</v>
      </c>
      <c r="BW136" s="783">
        <f t="shared" si="264"/>
        <v>0</v>
      </c>
      <c r="BX136" s="783">
        <f t="shared" si="264"/>
        <v>0</v>
      </c>
      <c r="BY136" s="783">
        <f t="shared" si="264"/>
        <v>0</v>
      </c>
      <c r="BZ136" s="783">
        <f t="shared" si="264"/>
        <v>0</v>
      </c>
      <c r="CA136" s="783">
        <f t="shared" si="264"/>
        <v>0</v>
      </c>
    </row>
    <row r="137" spans="3:79" s="777" customFormat="1" ht="15.75">
      <c r="C137" s="782" t="s">
        <v>262</v>
      </c>
      <c r="D137" s="1187"/>
      <c r="E137" s="1187"/>
      <c r="F137" s="783">
        <f t="shared" ref="F137:F143" si="265">D137+E137</f>
        <v>0</v>
      </c>
      <c r="G137" s="1187"/>
      <c r="H137" s="1187"/>
      <c r="I137" s="783">
        <f t="shared" ref="I137:I143" si="266">G137+H137</f>
        <v>0</v>
      </c>
      <c r="J137" s="1187"/>
      <c r="K137" s="1187"/>
      <c r="L137" s="783">
        <f t="shared" ref="L137:L143" si="267">J137+K137</f>
        <v>0</v>
      </c>
      <c r="M137" s="1187"/>
      <c r="N137" s="1187"/>
      <c r="O137" s="783">
        <f t="shared" ref="O137:O143" si="268">M137+N137</f>
        <v>0</v>
      </c>
      <c r="P137" s="1187"/>
      <c r="Q137" s="1187"/>
      <c r="R137" s="783">
        <f t="shared" ref="R137:R143" si="269">SUM(P137:Q137)</f>
        <v>0</v>
      </c>
      <c r="S137" s="783"/>
      <c r="T137" s="783"/>
      <c r="U137" s="783">
        <f t="shared" ref="U137:U143" si="270">S137+T137</f>
        <v>0</v>
      </c>
      <c r="V137" s="783"/>
      <c r="W137" s="783"/>
      <c r="X137" s="783">
        <f t="shared" ref="X137:X143" si="271">V137+W137</f>
        <v>0</v>
      </c>
      <c r="Y137" s="784">
        <f t="shared" ref="Y137:Y143" si="272">D137+G137+J137+M137+P137+S137+V137</f>
        <v>0</v>
      </c>
      <c r="Z137" s="784">
        <f t="shared" ref="Z137:Z143" si="273">E137+H137+K137+N137+Q137+T137+W137</f>
        <v>0</v>
      </c>
      <c r="AA137" s="784">
        <f t="shared" ref="AA137:AA143" si="274">F137+I137+L137+O137+R137+U137+X137</f>
        <v>0</v>
      </c>
      <c r="AB137" s="776"/>
      <c r="AC137" s="782" t="s">
        <v>262</v>
      </c>
      <c r="AD137" s="1205"/>
      <c r="AE137" s="1205"/>
      <c r="AF137" s="783">
        <f t="shared" ref="AF137:AF143" si="275">AD137+AE137</f>
        <v>0</v>
      </c>
      <c r="AG137" s="783">
        <v>0</v>
      </c>
      <c r="AH137" s="783">
        <v>0</v>
      </c>
      <c r="AI137" s="783">
        <f t="shared" ref="AI137:AI143" si="276">AG137+AH137</f>
        <v>0</v>
      </c>
      <c r="AJ137" s="783"/>
      <c r="AK137" s="783"/>
      <c r="AL137" s="783">
        <f t="shared" ref="AL137:AL143" si="277">AJ137+AK137</f>
        <v>0</v>
      </c>
      <c r="AM137" s="783"/>
      <c r="AN137" s="783"/>
      <c r="AO137" s="783">
        <f t="shared" ref="AO137:AO143" si="278">AM137+AN137</f>
        <v>0</v>
      </c>
      <c r="AP137" s="783"/>
      <c r="AQ137" s="783"/>
      <c r="AR137" s="783">
        <f t="shared" ref="AR137:AR143" si="279">SUM(AP137:AQ137)</f>
        <v>0</v>
      </c>
      <c r="AS137" s="783"/>
      <c r="AT137" s="783"/>
      <c r="AU137" s="783">
        <f t="shared" ref="AU137:AU143" si="280">AS137+AT137</f>
        <v>0</v>
      </c>
      <c r="AV137" s="783"/>
      <c r="AW137" s="783"/>
      <c r="AX137" s="783">
        <f t="shared" ref="AX137:AX143" si="281">AV137+AW137</f>
        <v>0</v>
      </c>
      <c r="AY137" s="784">
        <f t="shared" ref="AY137:AY143" si="282">AD137+AG137+AJ137+AM137+AP137+AS137+AV137</f>
        <v>0</v>
      </c>
      <c r="AZ137" s="784">
        <f t="shared" ref="AZ137:AZ143" si="283">AE137+AH137+AK137+AN137+AQ137+AT137+AW137</f>
        <v>0</v>
      </c>
      <c r="BA137" s="785">
        <f t="shared" ref="BA137:BA143" si="284">AY137+AZ137</f>
        <v>0</v>
      </c>
      <c r="BC137" s="782" t="s">
        <v>262</v>
      </c>
      <c r="BD137" s="783">
        <f t="shared" ref="BD137:BE144" si="285">D137+AD137</f>
        <v>0</v>
      </c>
      <c r="BE137" s="783">
        <f t="shared" si="285"/>
        <v>0</v>
      </c>
      <c r="BF137" s="783">
        <f t="shared" si="263"/>
        <v>0</v>
      </c>
      <c r="BG137" s="783">
        <f t="shared" si="263"/>
        <v>0</v>
      </c>
      <c r="BH137" s="783">
        <f t="shared" si="263"/>
        <v>0</v>
      </c>
      <c r="BI137" s="783">
        <f t="shared" si="263"/>
        <v>0</v>
      </c>
      <c r="BJ137" s="783">
        <f t="shared" si="263"/>
        <v>0</v>
      </c>
      <c r="BK137" s="783">
        <f t="shared" si="263"/>
        <v>0</v>
      </c>
      <c r="BL137" s="783">
        <f t="shared" si="263"/>
        <v>0</v>
      </c>
      <c r="BM137" s="783">
        <f t="shared" si="263"/>
        <v>0</v>
      </c>
      <c r="BN137" s="783">
        <f t="shared" si="263"/>
        <v>0</v>
      </c>
      <c r="BO137" s="783">
        <f t="shared" si="263"/>
        <v>0</v>
      </c>
      <c r="BP137" s="783">
        <f t="shared" si="263"/>
        <v>0</v>
      </c>
      <c r="BQ137" s="783">
        <f t="shared" si="263"/>
        <v>0</v>
      </c>
      <c r="BR137" s="783">
        <f t="shared" si="263"/>
        <v>0</v>
      </c>
      <c r="BS137" s="783">
        <f t="shared" si="263"/>
        <v>0</v>
      </c>
      <c r="BT137" s="783">
        <f t="shared" si="263"/>
        <v>0</v>
      </c>
      <c r="BU137" s="783">
        <f t="shared" si="263"/>
        <v>0</v>
      </c>
      <c r="BV137" s="783">
        <f t="shared" si="264"/>
        <v>0</v>
      </c>
      <c r="BW137" s="783">
        <f t="shared" si="264"/>
        <v>0</v>
      </c>
      <c r="BX137" s="783">
        <f t="shared" si="264"/>
        <v>0</v>
      </c>
      <c r="BY137" s="783">
        <f t="shared" si="264"/>
        <v>0</v>
      </c>
      <c r="BZ137" s="783">
        <f t="shared" si="264"/>
        <v>0</v>
      </c>
      <c r="CA137" s="783">
        <f t="shared" si="264"/>
        <v>0</v>
      </c>
    </row>
    <row r="138" spans="3:79" s="777" customFormat="1" ht="15.75">
      <c r="C138" s="782" t="s">
        <v>263</v>
      </c>
      <c r="D138" s="1187">
        <v>192</v>
      </c>
      <c r="E138" s="1187">
        <v>179</v>
      </c>
      <c r="F138" s="783">
        <f t="shared" si="265"/>
        <v>371</v>
      </c>
      <c r="G138" s="1187">
        <v>125</v>
      </c>
      <c r="H138" s="1187">
        <v>218</v>
      </c>
      <c r="I138" s="783">
        <f t="shared" si="266"/>
        <v>343</v>
      </c>
      <c r="J138" s="1187">
        <v>80</v>
      </c>
      <c r="K138" s="1187">
        <v>87</v>
      </c>
      <c r="L138" s="783">
        <f t="shared" si="267"/>
        <v>167</v>
      </c>
      <c r="M138" s="1187">
        <v>5</v>
      </c>
      <c r="N138" s="1187">
        <v>4</v>
      </c>
      <c r="O138" s="783">
        <f t="shared" si="268"/>
        <v>9</v>
      </c>
      <c r="P138" s="1187"/>
      <c r="Q138" s="1187"/>
      <c r="R138" s="783">
        <f t="shared" si="269"/>
        <v>0</v>
      </c>
      <c r="S138" s="783"/>
      <c r="T138" s="783"/>
      <c r="U138" s="783">
        <f t="shared" si="270"/>
        <v>0</v>
      </c>
      <c r="V138" s="783"/>
      <c r="W138" s="783"/>
      <c r="X138" s="783">
        <f t="shared" si="271"/>
        <v>0</v>
      </c>
      <c r="Y138" s="784">
        <f t="shared" si="272"/>
        <v>402</v>
      </c>
      <c r="Z138" s="784">
        <f t="shared" si="273"/>
        <v>488</v>
      </c>
      <c r="AA138" s="784">
        <f t="shared" si="274"/>
        <v>890</v>
      </c>
      <c r="AB138" s="776"/>
      <c r="AC138" s="782" t="s">
        <v>263</v>
      </c>
      <c r="AD138" s="783">
        <v>1044</v>
      </c>
      <c r="AE138" s="783">
        <v>1083</v>
      </c>
      <c r="AF138" s="783">
        <f t="shared" si="275"/>
        <v>2127</v>
      </c>
      <c r="AG138" s="783">
        <v>909</v>
      </c>
      <c r="AH138" s="783">
        <v>371</v>
      </c>
      <c r="AI138" s="783">
        <f t="shared" si="276"/>
        <v>1280</v>
      </c>
      <c r="AJ138" s="783"/>
      <c r="AK138" s="783"/>
      <c r="AL138" s="783">
        <f t="shared" si="277"/>
        <v>0</v>
      </c>
      <c r="AM138" s="783"/>
      <c r="AN138" s="783"/>
      <c r="AO138" s="783">
        <f t="shared" si="278"/>
        <v>0</v>
      </c>
      <c r="AP138" s="783"/>
      <c r="AQ138" s="783"/>
      <c r="AR138" s="783">
        <f t="shared" si="279"/>
        <v>0</v>
      </c>
      <c r="AS138" s="783"/>
      <c r="AT138" s="783"/>
      <c r="AU138" s="783">
        <f t="shared" si="280"/>
        <v>0</v>
      </c>
      <c r="AV138" s="783"/>
      <c r="AW138" s="783"/>
      <c r="AX138" s="783">
        <f t="shared" si="281"/>
        <v>0</v>
      </c>
      <c r="AY138" s="784">
        <f t="shared" si="282"/>
        <v>1953</v>
      </c>
      <c r="AZ138" s="784">
        <f t="shared" si="283"/>
        <v>1454</v>
      </c>
      <c r="BA138" s="785">
        <f t="shared" si="284"/>
        <v>3407</v>
      </c>
      <c r="BC138" s="782" t="s">
        <v>263</v>
      </c>
      <c r="BD138" s="783">
        <f t="shared" si="285"/>
        <v>1236</v>
      </c>
      <c r="BE138" s="783">
        <f t="shared" si="285"/>
        <v>1262</v>
      </c>
      <c r="BF138" s="783">
        <f t="shared" si="263"/>
        <v>2498</v>
      </c>
      <c r="BG138" s="783">
        <f t="shared" si="263"/>
        <v>1034</v>
      </c>
      <c r="BH138" s="783">
        <f t="shared" si="263"/>
        <v>589</v>
      </c>
      <c r="BI138" s="783">
        <f t="shared" si="263"/>
        <v>1623</v>
      </c>
      <c r="BJ138" s="783">
        <f t="shared" si="263"/>
        <v>80</v>
      </c>
      <c r="BK138" s="783">
        <f t="shared" si="263"/>
        <v>87</v>
      </c>
      <c r="BL138" s="783">
        <f t="shared" si="263"/>
        <v>167</v>
      </c>
      <c r="BM138" s="783">
        <f t="shared" si="263"/>
        <v>5</v>
      </c>
      <c r="BN138" s="783">
        <f t="shared" si="263"/>
        <v>4</v>
      </c>
      <c r="BO138" s="783">
        <f t="shared" si="263"/>
        <v>9</v>
      </c>
      <c r="BP138" s="783">
        <f t="shared" si="263"/>
        <v>0</v>
      </c>
      <c r="BQ138" s="783">
        <f t="shared" si="263"/>
        <v>0</v>
      </c>
      <c r="BR138" s="783">
        <f t="shared" si="263"/>
        <v>0</v>
      </c>
      <c r="BS138" s="783">
        <f t="shared" si="263"/>
        <v>0</v>
      </c>
      <c r="BT138" s="783">
        <f t="shared" si="263"/>
        <v>0</v>
      </c>
      <c r="BU138" s="783">
        <f t="shared" si="263"/>
        <v>0</v>
      </c>
      <c r="BV138" s="783">
        <f t="shared" si="264"/>
        <v>0</v>
      </c>
      <c r="BW138" s="783">
        <f t="shared" si="264"/>
        <v>0</v>
      </c>
      <c r="BX138" s="783">
        <f t="shared" si="264"/>
        <v>0</v>
      </c>
      <c r="BY138" s="783">
        <f t="shared" si="264"/>
        <v>2355</v>
      </c>
      <c r="BZ138" s="783">
        <f t="shared" si="264"/>
        <v>1942</v>
      </c>
      <c r="CA138" s="783">
        <f t="shared" si="264"/>
        <v>4297</v>
      </c>
    </row>
    <row r="139" spans="3:79" s="777" customFormat="1" ht="15.75">
      <c r="C139" s="782" t="s">
        <v>264</v>
      </c>
      <c r="D139" s="1187">
        <v>443</v>
      </c>
      <c r="E139" s="1187">
        <v>366</v>
      </c>
      <c r="F139" s="783">
        <f t="shared" si="265"/>
        <v>809</v>
      </c>
      <c r="G139" s="1187">
        <v>249</v>
      </c>
      <c r="H139" s="1187">
        <v>291</v>
      </c>
      <c r="I139" s="783">
        <f t="shared" si="266"/>
        <v>540</v>
      </c>
      <c r="J139" s="1187">
        <v>212</v>
      </c>
      <c r="K139" s="1187">
        <v>214</v>
      </c>
      <c r="L139" s="783">
        <f t="shared" si="267"/>
        <v>426</v>
      </c>
      <c r="M139" s="1187">
        <v>9</v>
      </c>
      <c r="N139" s="1187">
        <v>4</v>
      </c>
      <c r="O139" s="783">
        <f t="shared" si="268"/>
        <v>13</v>
      </c>
      <c r="P139" s="1187"/>
      <c r="Q139" s="1187"/>
      <c r="R139" s="783">
        <f t="shared" si="269"/>
        <v>0</v>
      </c>
      <c r="S139" s="783"/>
      <c r="T139" s="783"/>
      <c r="U139" s="783">
        <f t="shared" si="270"/>
        <v>0</v>
      </c>
      <c r="V139" s="783"/>
      <c r="W139" s="783"/>
      <c r="X139" s="783">
        <f t="shared" si="271"/>
        <v>0</v>
      </c>
      <c r="Y139" s="784">
        <f t="shared" si="272"/>
        <v>913</v>
      </c>
      <c r="Z139" s="784">
        <f t="shared" si="273"/>
        <v>875</v>
      </c>
      <c r="AA139" s="784">
        <f t="shared" si="274"/>
        <v>1788</v>
      </c>
      <c r="AB139" s="776"/>
      <c r="AC139" s="782" t="s">
        <v>264</v>
      </c>
      <c r="AD139" s="783">
        <v>1831</v>
      </c>
      <c r="AE139" s="783">
        <v>1857</v>
      </c>
      <c r="AF139" s="783">
        <f t="shared" si="275"/>
        <v>3688</v>
      </c>
      <c r="AG139" s="783">
        <v>821</v>
      </c>
      <c r="AH139" s="783">
        <v>822</v>
      </c>
      <c r="AI139" s="783">
        <f t="shared" si="276"/>
        <v>1643</v>
      </c>
      <c r="AJ139" s="783">
        <v>153</v>
      </c>
      <c r="AK139" s="783">
        <v>367</v>
      </c>
      <c r="AL139" s="783">
        <f t="shared" si="277"/>
        <v>520</v>
      </c>
      <c r="AM139" s="783"/>
      <c r="AN139" s="783"/>
      <c r="AO139" s="783">
        <f t="shared" si="278"/>
        <v>0</v>
      </c>
      <c r="AP139" s="783"/>
      <c r="AQ139" s="783"/>
      <c r="AR139" s="783">
        <f t="shared" si="279"/>
        <v>0</v>
      </c>
      <c r="AS139" s="783"/>
      <c r="AT139" s="783"/>
      <c r="AU139" s="783">
        <f t="shared" si="280"/>
        <v>0</v>
      </c>
      <c r="AV139" s="783"/>
      <c r="AW139" s="783"/>
      <c r="AX139" s="783">
        <f t="shared" si="281"/>
        <v>0</v>
      </c>
      <c r="AY139" s="784">
        <f t="shared" si="282"/>
        <v>2805</v>
      </c>
      <c r="AZ139" s="784">
        <f t="shared" si="283"/>
        <v>3046</v>
      </c>
      <c r="BA139" s="785">
        <f t="shared" si="284"/>
        <v>5851</v>
      </c>
      <c r="BC139" s="782" t="s">
        <v>264</v>
      </c>
      <c r="BD139" s="783">
        <f t="shared" si="285"/>
        <v>2274</v>
      </c>
      <c r="BE139" s="783">
        <f t="shared" si="285"/>
        <v>2223</v>
      </c>
      <c r="BF139" s="783">
        <f t="shared" si="263"/>
        <v>4497</v>
      </c>
      <c r="BG139" s="783">
        <f t="shared" si="263"/>
        <v>1070</v>
      </c>
      <c r="BH139" s="783">
        <f t="shared" si="263"/>
        <v>1113</v>
      </c>
      <c r="BI139" s="783">
        <f t="shared" si="263"/>
        <v>2183</v>
      </c>
      <c r="BJ139" s="783">
        <f t="shared" si="263"/>
        <v>365</v>
      </c>
      <c r="BK139" s="783">
        <f t="shared" si="263"/>
        <v>581</v>
      </c>
      <c r="BL139" s="783">
        <f t="shared" si="263"/>
        <v>946</v>
      </c>
      <c r="BM139" s="783">
        <f t="shared" si="263"/>
        <v>9</v>
      </c>
      <c r="BN139" s="783">
        <f t="shared" si="263"/>
        <v>4</v>
      </c>
      <c r="BO139" s="783">
        <f t="shared" si="263"/>
        <v>13</v>
      </c>
      <c r="BP139" s="783">
        <f t="shared" si="263"/>
        <v>0</v>
      </c>
      <c r="BQ139" s="783">
        <f t="shared" si="263"/>
        <v>0</v>
      </c>
      <c r="BR139" s="783">
        <f t="shared" si="263"/>
        <v>0</v>
      </c>
      <c r="BS139" s="783">
        <f t="shared" si="263"/>
        <v>0</v>
      </c>
      <c r="BT139" s="783">
        <f t="shared" si="263"/>
        <v>0</v>
      </c>
      <c r="BU139" s="783">
        <f t="shared" si="263"/>
        <v>0</v>
      </c>
      <c r="BV139" s="783">
        <f t="shared" si="264"/>
        <v>0</v>
      </c>
      <c r="BW139" s="783">
        <f t="shared" si="264"/>
        <v>0</v>
      </c>
      <c r="BX139" s="783">
        <f t="shared" si="264"/>
        <v>0</v>
      </c>
      <c r="BY139" s="783">
        <f t="shared" si="264"/>
        <v>3718</v>
      </c>
      <c r="BZ139" s="783">
        <f t="shared" si="264"/>
        <v>3921</v>
      </c>
      <c r="CA139" s="783">
        <f t="shared" si="264"/>
        <v>7639</v>
      </c>
    </row>
    <row r="140" spans="3:79" s="777" customFormat="1" ht="15.75">
      <c r="C140" s="782" t="s">
        <v>265</v>
      </c>
      <c r="D140" s="1187">
        <v>294</v>
      </c>
      <c r="E140" s="1187">
        <v>242</v>
      </c>
      <c r="F140" s="783">
        <f t="shared" si="265"/>
        <v>536</v>
      </c>
      <c r="G140" s="1187">
        <v>141</v>
      </c>
      <c r="H140" s="1187">
        <v>138</v>
      </c>
      <c r="I140" s="783">
        <f t="shared" si="266"/>
        <v>279</v>
      </c>
      <c r="J140" s="1187">
        <v>162</v>
      </c>
      <c r="K140" s="1187">
        <v>85</v>
      </c>
      <c r="L140" s="783">
        <f t="shared" si="267"/>
        <v>247</v>
      </c>
      <c r="M140" s="1187">
        <v>3</v>
      </c>
      <c r="N140" s="1187">
        <v>2</v>
      </c>
      <c r="O140" s="783">
        <f t="shared" si="268"/>
        <v>5</v>
      </c>
      <c r="P140" s="1187"/>
      <c r="Q140" s="1187"/>
      <c r="R140" s="783">
        <f t="shared" si="269"/>
        <v>0</v>
      </c>
      <c r="S140" s="783"/>
      <c r="T140" s="783"/>
      <c r="U140" s="783">
        <f t="shared" si="270"/>
        <v>0</v>
      </c>
      <c r="V140" s="783"/>
      <c r="W140" s="783"/>
      <c r="X140" s="783">
        <f t="shared" si="271"/>
        <v>0</v>
      </c>
      <c r="Y140" s="784">
        <f t="shared" si="272"/>
        <v>600</v>
      </c>
      <c r="Z140" s="784">
        <f t="shared" si="273"/>
        <v>467</v>
      </c>
      <c r="AA140" s="784">
        <f t="shared" si="274"/>
        <v>1067</v>
      </c>
      <c r="AB140" s="776"/>
      <c r="AC140" s="782" t="s">
        <v>265</v>
      </c>
      <c r="AD140" s="783">
        <v>969</v>
      </c>
      <c r="AE140" s="783">
        <v>965</v>
      </c>
      <c r="AF140" s="783">
        <f t="shared" si="275"/>
        <v>1934</v>
      </c>
      <c r="AG140" s="783">
        <v>802</v>
      </c>
      <c r="AH140" s="783">
        <v>560</v>
      </c>
      <c r="AI140" s="783">
        <f t="shared" si="276"/>
        <v>1362</v>
      </c>
      <c r="AJ140" s="783">
        <v>131</v>
      </c>
      <c r="AK140" s="783">
        <v>306</v>
      </c>
      <c r="AL140" s="783">
        <f t="shared" si="277"/>
        <v>437</v>
      </c>
      <c r="AM140" s="783">
        <v>9</v>
      </c>
      <c r="AN140" s="783">
        <v>7</v>
      </c>
      <c r="AO140" s="783">
        <f t="shared" si="278"/>
        <v>16</v>
      </c>
      <c r="AP140" s="783"/>
      <c r="AQ140" s="783"/>
      <c r="AR140" s="783">
        <f t="shared" si="279"/>
        <v>0</v>
      </c>
      <c r="AS140" s="783"/>
      <c r="AT140" s="783"/>
      <c r="AU140" s="783">
        <f t="shared" si="280"/>
        <v>0</v>
      </c>
      <c r="AV140" s="783"/>
      <c r="AW140" s="783"/>
      <c r="AX140" s="783">
        <f t="shared" si="281"/>
        <v>0</v>
      </c>
      <c r="AY140" s="784">
        <f t="shared" si="282"/>
        <v>1911</v>
      </c>
      <c r="AZ140" s="784">
        <f t="shared" si="283"/>
        <v>1838</v>
      </c>
      <c r="BA140" s="785">
        <f t="shared" si="284"/>
        <v>3749</v>
      </c>
      <c r="BC140" s="782" t="s">
        <v>265</v>
      </c>
      <c r="BD140" s="783">
        <f t="shared" si="285"/>
        <v>1263</v>
      </c>
      <c r="BE140" s="783">
        <f t="shared" si="285"/>
        <v>1207</v>
      </c>
      <c r="BF140" s="783">
        <f t="shared" si="263"/>
        <v>2470</v>
      </c>
      <c r="BG140" s="783">
        <f t="shared" si="263"/>
        <v>943</v>
      </c>
      <c r="BH140" s="783">
        <f t="shared" si="263"/>
        <v>698</v>
      </c>
      <c r="BI140" s="783">
        <f t="shared" si="263"/>
        <v>1641</v>
      </c>
      <c r="BJ140" s="783">
        <f t="shared" si="263"/>
        <v>293</v>
      </c>
      <c r="BK140" s="783">
        <f t="shared" si="263"/>
        <v>391</v>
      </c>
      <c r="BL140" s="783">
        <f t="shared" si="263"/>
        <v>684</v>
      </c>
      <c r="BM140" s="783">
        <f t="shared" si="263"/>
        <v>12</v>
      </c>
      <c r="BN140" s="783">
        <f t="shared" si="263"/>
        <v>9</v>
      </c>
      <c r="BO140" s="783">
        <f t="shared" si="263"/>
        <v>21</v>
      </c>
      <c r="BP140" s="783">
        <f t="shared" si="263"/>
        <v>0</v>
      </c>
      <c r="BQ140" s="783">
        <f t="shared" si="263"/>
        <v>0</v>
      </c>
      <c r="BR140" s="783">
        <f t="shared" si="263"/>
        <v>0</v>
      </c>
      <c r="BS140" s="783">
        <f t="shared" si="263"/>
        <v>0</v>
      </c>
      <c r="BT140" s="783">
        <f t="shared" si="263"/>
        <v>0</v>
      </c>
      <c r="BU140" s="783">
        <f t="shared" si="263"/>
        <v>0</v>
      </c>
      <c r="BV140" s="783">
        <f t="shared" si="264"/>
        <v>0</v>
      </c>
      <c r="BW140" s="783">
        <f t="shared" si="264"/>
        <v>0</v>
      </c>
      <c r="BX140" s="783">
        <f t="shared" si="264"/>
        <v>0</v>
      </c>
      <c r="BY140" s="783">
        <f t="shared" si="264"/>
        <v>2511</v>
      </c>
      <c r="BZ140" s="783">
        <f t="shared" si="264"/>
        <v>2305</v>
      </c>
      <c r="CA140" s="783">
        <f t="shared" si="264"/>
        <v>4816</v>
      </c>
    </row>
    <row r="141" spans="3:79" s="777" customFormat="1" ht="15.75">
      <c r="C141" s="782" t="s">
        <v>266</v>
      </c>
      <c r="D141" s="1187">
        <v>231</v>
      </c>
      <c r="E141" s="1187">
        <v>202</v>
      </c>
      <c r="F141" s="783">
        <f t="shared" si="265"/>
        <v>433</v>
      </c>
      <c r="G141" s="1187">
        <v>116</v>
      </c>
      <c r="H141" s="1187">
        <v>116</v>
      </c>
      <c r="I141" s="783">
        <f t="shared" si="266"/>
        <v>232</v>
      </c>
      <c r="J141" s="1187">
        <v>29</v>
      </c>
      <c r="K141" s="1187">
        <v>16</v>
      </c>
      <c r="L141" s="783">
        <f t="shared" si="267"/>
        <v>45</v>
      </c>
      <c r="M141" s="1187">
        <v>0</v>
      </c>
      <c r="N141" s="1187">
        <v>0</v>
      </c>
      <c r="O141" s="783">
        <f t="shared" si="268"/>
        <v>0</v>
      </c>
      <c r="P141" s="1187"/>
      <c r="Q141" s="1187"/>
      <c r="R141" s="783">
        <f t="shared" si="269"/>
        <v>0</v>
      </c>
      <c r="S141" s="783"/>
      <c r="T141" s="783"/>
      <c r="U141" s="783">
        <f t="shared" si="270"/>
        <v>0</v>
      </c>
      <c r="V141" s="783"/>
      <c r="W141" s="783"/>
      <c r="X141" s="783">
        <f t="shared" si="271"/>
        <v>0</v>
      </c>
      <c r="Y141" s="784">
        <f t="shared" si="272"/>
        <v>376</v>
      </c>
      <c r="Z141" s="784">
        <f t="shared" si="273"/>
        <v>334</v>
      </c>
      <c r="AA141" s="784">
        <f t="shared" si="274"/>
        <v>710</v>
      </c>
      <c r="AB141" s="776"/>
      <c r="AC141" s="782" t="s">
        <v>266</v>
      </c>
      <c r="AD141" s="783">
        <v>898</v>
      </c>
      <c r="AE141" s="783">
        <v>741</v>
      </c>
      <c r="AF141" s="783">
        <f t="shared" si="275"/>
        <v>1639</v>
      </c>
      <c r="AG141" s="783">
        <v>408</v>
      </c>
      <c r="AH141" s="783">
        <v>389</v>
      </c>
      <c r="AI141" s="783">
        <f t="shared" si="276"/>
        <v>797</v>
      </c>
      <c r="AJ141" s="783">
        <v>62</v>
      </c>
      <c r="AK141" s="783">
        <v>83</v>
      </c>
      <c r="AL141" s="783">
        <f t="shared" si="277"/>
        <v>145</v>
      </c>
      <c r="AM141" s="783">
        <v>4</v>
      </c>
      <c r="AN141" s="783">
        <v>3</v>
      </c>
      <c r="AO141" s="783">
        <f t="shared" si="278"/>
        <v>7</v>
      </c>
      <c r="AP141" s="783"/>
      <c r="AQ141" s="783"/>
      <c r="AR141" s="783">
        <f t="shared" si="279"/>
        <v>0</v>
      </c>
      <c r="AS141" s="783"/>
      <c r="AT141" s="783"/>
      <c r="AU141" s="783">
        <f t="shared" si="280"/>
        <v>0</v>
      </c>
      <c r="AV141" s="783"/>
      <c r="AW141" s="783"/>
      <c r="AX141" s="783">
        <f t="shared" si="281"/>
        <v>0</v>
      </c>
      <c r="AY141" s="784">
        <f t="shared" si="282"/>
        <v>1372</v>
      </c>
      <c r="AZ141" s="784">
        <f t="shared" si="283"/>
        <v>1216</v>
      </c>
      <c r="BA141" s="785">
        <f t="shared" si="284"/>
        <v>2588</v>
      </c>
      <c r="BC141" s="782" t="s">
        <v>266</v>
      </c>
      <c r="BD141" s="783">
        <f t="shared" si="285"/>
        <v>1129</v>
      </c>
      <c r="BE141" s="783">
        <f t="shared" si="285"/>
        <v>943</v>
      </c>
      <c r="BF141" s="783">
        <f t="shared" si="263"/>
        <v>2072</v>
      </c>
      <c r="BG141" s="783">
        <f t="shared" si="263"/>
        <v>524</v>
      </c>
      <c r="BH141" s="783">
        <f t="shared" si="263"/>
        <v>505</v>
      </c>
      <c r="BI141" s="783">
        <f t="shared" si="263"/>
        <v>1029</v>
      </c>
      <c r="BJ141" s="783">
        <f t="shared" si="263"/>
        <v>91</v>
      </c>
      <c r="BK141" s="783">
        <f t="shared" si="263"/>
        <v>99</v>
      </c>
      <c r="BL141" s="783">
        <f t="shared" si="263"/>
        <v>190</v>
      </c>
      <c r="BM141" s="783">
        <f t="shared" si="263"/>
        <v>4</v>
      </c>
      <c r="BN141" s="783">
        <f t="shared" si="263"/>
        <v>3</v>
      </c>
      <c r="BO141" s="783">
        <f t="shared" si="263"/>
        <v>7</v>
      </c>
      <c r="BP141" s="783">
        <f t="shared" si="263"/>
        <v>0</v>
      </c>
      <c r="BQ141" s="783">
        <f t="shared" si="263"/>
        <v>0</v>
      </c>
      <c r="BR141" s="783">
        <f t="shared" si="263"/>
        <v>0</v>
      </c>
      <c r="BS141" s="783">
        <f t="shared" si="263"/>
        <v>0</v>
      </c>
      <c r="BT141" s="783">
        <f t="shared" si="263"/>
        <v>0</v>
      </c>
      <c r="BU141" s="783">
        <f t="shared" si="263"/>
        <v>0</v>
      </c>
      <c r="BV141" s="783">
        <f t="shared" si="264"/>
        <v>0</v>
      </c>
      <c r="BW141" s="783">
        <f t="shared" si="264"/>
        <v>0</v>
      </c>
      <c r="BX141" s="783">
        <f t="shared" si="264"/>
        <v>0</v>
      </c>
      <c r="BY141" s="783">
        <f t="shared" si="264"/>
        <v>1748</v>
      </c>
      <c r="BZ141" s="783">
        <f t="shared" si="264"/>
        <v>1550</v>
      </c>
      <c r="CA141" s="783">
        <f t="shared" si="264"/>
        <v>3298</v>
      </c>
    </row>
    <row r="142" spans="3:79" s="777" customFormat="1" ht="15.75">
      <c r="C142" s="782" t="s">
        <v>267</v>
      </c>
      <c r="D142" s="1187">
        <v>17</v>
      </c>
      <c r="E142" s="1187">
        <v>3</v>
      </c>
      <c r="F142" s="783">
        <f t="shared" si="265"/>
        <v>20</v>
      </c>
      <c r="G142" s="1187">
        <v>3</v>
      </c>
      <c r="H142" s="1187">
        <v>4</v>
      </c>
      <c r="I142" s="783">
        <f t="shared" si="266"/>
        <v>7</v>
      </c>
      <c r="J142" s="1187">
        <v>11</v>
      </c>
      <c r="K142" s="1187">
        <v>9</v>
      </c>
      <c r="L142" s="783">
        <f t="shared" si="267"/>
        <v>20</v>
      </c>
      <c r="M142" s="1187">
        <v>0</v>
      </c>
      <c r="N142" s="1187">
        <v>0</v>
      </c>
      <c r="O142" s="783">
        <f t="shared" si="268"/>
        <v>0</v>
      </c>
      <c r="P142" s="1187"/>
      <c r="Q142" s="1187"/>
      <c r="R142" s="783">
        <f t="shared" si="269"/>
        <v>0</v>
      </c>
      <c r="S142" s="783"/>
      <c r="T142" s="783"/>
      <c r="U142" s="783">
        <f t="shared" si="270"/>
        <v>0</v>
      </c>
      <c r="V142" s="783"/>
      <c r="W142" s="783"/>
      <c r="X142" s="783">
        <f t="shared" si="271"/>
        <v>0</v>
      </c>
      <c r="Y142" s="784">
        <f t="shared" si="272"/>
        <v>31</v>
      </c>
      <c r="Z142" s="784">
        <f t="shared" si="273"/>
        <v>16</v>
      </c>
      <c r="AA142" s="784">
        <f t="shared" si="274"/>
        <v>47</v>
      </c>
      <c r="AB142" s="776"/>
      <c r="AC142" s="782" t="s">
        <v>267</v>
      </c>
      <c r="AD142" s="783">
        <v>3</v>
      </c>
      <c r="AE142" s="783">
        <v>5</v>
      </c>
      <c r="AF142" s="783">
        <f t="shared" si="275"/>
        <v>8</v>
      </c>
      <c r="AG142" s="783">
        <v>3</v>
      </c>
      <c r="AH142" s="783">
        <v>1</v>
      </c>
      <c r="AI142" s="783">
        <f t="shared" si="276"/>
        <v>4</v>
      </c>
      <c r="AJ142" s="783">
        <v>1</v>
      </c>
      <c r="AK142" s="783">
        <v>2</v>
      </c>
      <c r="AL142" s="783">
        <f t="shared" si="277"/>
        <v>3</v>
      </c>
      <c r="AM142" s="783">
        <v>0</v>
      </c>
      <c r="AN142" s="783">
        <v>0</v>
      </c>
      <c r="AO142" s="783">
        <f t="shared" si="278"/>
        <v>0</v>
      </c>
      <c r="AP142" s="783"/>
      <c r="AQ142" s="783"/>
      <c r="AR142" s="783">
        <f t="shared" si="279"/>
        <v>0</v>
      </c>
      <c r="AS142" s="783"/>
      <c r="AT142" s="783"/>
      <c r="AU142" s="783">
        <f t="shared" si="280"/>
        <v>0</v>
      </c>
      <c r="AV142" s="783"/>
      <c r="AW142" s="783"/>
      <c r="AX142" s="783">
        <f t="shared" si="281"/>
        <v>0</v>
      </c>
      <c r="AY142" s="784">
        <f t="shared" si="282"/>
        <v>7</v>
      </c>
      <c r="AZ142" s="784">
        <f t="shared" si="283"/>
        <v>8</v>
      </c>
      <c r="BA142" s="785">
        <f t="shared" si="284"/>
        <v>15</v>
      </c>
      <c r="BC142" s="782" t="s">
        <v>267</v>
      </c>
      <c r="BD142" s="783">
        <f t="shared" si="285"/>
        <v>20</v>
      </c>
      <c r="BE142" s="783">
        <f t="shared" si="285"/>
        <v>8</v>
      </c>
      <c r="BF142" s="783">
        <f t="shared" si="263"/>
        <v>28</v>
      </c>
      <c r="BG142" s="783">
        <f t="shared" si="263"/>
        <v>6</v>
      </c>
      <c r="BH142" s="783">
        <f t="shared" si="263"/>
        <v>5</v>
      </c>
      <c r="BI142" s="783">
        <f t="shared" si="263"/>
        <v>11</v>
      </c>
      <c r="BJ142" s="783">
        <f t="shared" si="263"/>
        <v>12</v>
      </c>
      <c r="BK142" s="783">
        <f t="shared" si="263"/>
        <v>11</v>
      </c>
      <c r="BL142" s="783">
        <f t="shared" si="263"/>
        <v>23</v>
      </c>
      <c r="BM142" s="783">
        <f t="shared" si="263"/>
        <v>0</v>
      </c>
      <c r="BN142" s="783">
        <f t="shared" si="263"/>
        <v>0</v>
      </c>
      <c r="BO142" s="783">
        <f t="shared" si="263"/>
        <v>0</v>
      </c>
      <c r="BP142" s="783">
        <f t="shared" si="263"/>
        <v>0</v>
      </c>
      <c r="BQ142" s="783">
        <f t="shared" si="263"/>
        <v>0</v>
      </c>
      <c r="BR142" s="783" t="s">
        <v>753</v>
      </c>
      <c r="BS142" s="783">
        <f t="shared" si="263"/>
        <v>0</v>
      </c>
      <c r="BT142" s="783">
        <f t="shared" si="263"/>
        <v>0</v>
      </c>
      <c r="BU142" s="783">
        <f t="shared" si="263"/>
        <v>0</v>
      </c>
      <c r="BV142" s="783">
        <f t="shared" si="264"/>
        <v>0</v>
      </c>
      <c r="BW142" s="783">
        <f t="shared" si="264"/>
        <v>0</v>
      </c>
      <c r="BX142" s="783">
        <f t="shared" si="264"/>
        <v>0</v>
      </c>
      <c r="BY142" s="783">
        <f t="shared" si="264"/>
        <v>38</v>
      </c>
      <c r="BZ142" s="783">
        <f t="shared" si="264"/>
        <v>24</v>
      </c>
      <c r="CA142" s="783">
        <f t="shared" si="264"/>
        <v>62</v>
      </c>
    </row>
    <row r="143" spans="3:79" s="777" customFormat="1" ht="15.75">
      <c r="C143" s="782" t="s">
        <v>186</v>
      </c>
      <c r="D143" s="783">
        <v>0</v>
      </c>
      <c r="E143" s="783">
        <v>0</v>
      </c>
      <c r="F143" s="783">
        <f t="shared" si="265"/>
        <v>0</v>
      </c>
      <c r="G143" s="783">
        <v>0</v>
      </c>
      <c r="H143" s="783">
        <v>0</v>
      </c>
      <c r="I143" s="783">
        <f t="shared" si="266"/>
        <v>0</v>
      </c>
      <c r="J143" s="783">
        <v>0</v>
      </c>
      <c r="K143" s="783">
        <v>0</v>
      </c>
      <c r="L143" s="783">
        <f t="shared" si="267"/>
        <v>0</v>
      </c>
      <c r="M143" s="783">
        <v>0</v>
      </c>
      <c r="N143" s="783">
        <v>0</v>
      </c>
      <c r="O143" s="783">
        <f t="shared" si="268"/>
        <v>0</v>
      </c>
      <c r="P143" s="783">
        <v>0</v>
      </c>
      <c r="Q143" s="783">
        <v>0</v>
      </c>
      <c r="R143" s="783">
        <f t="shared" si="269"/>
        <v>0</v>
      </c>
      <c r="S143" s="783"/>
      <c r="T143" s="783"/>
      <c r="U143" s="783">
        <f t="shared" si="270"/>
        <v>0</v>
      </c>
      <c r="V143" s="783"/>
      <c r="W143" s="783"/>
      <c r="X143" s="783">
        <f t="shared" si="271"/>
        <v>0</v>
      </c>
      <c r="Y143" s="784">
        <f t="shared" si="272"/>
        <v>0</v>
      </c>
      <c r="Z143" s="784">
        <f t="shared" si="273"/>
        <v>0</v>
      </c>
      <c r="AA143" s="784">
        <f t="shared" si="274"/>
        <v>0</v>
      </c>
      <c r="AB143" s="776"/>
      <c r="AC143" s="782" t="s">
        <v>186</v>
      </c>
      <c r="AD143" s="783"/>
      <c r="AE143" s="783"/>
      <c r="AF143" s="783">
        <f t="shared" si="275"/>
        <v>0</v>
      </c>
      <c r="AG143" s="783"/>
      <c r="AH143" s="783"/>
      <c r="AI143" s="783">
        <f t="shared" si="276"/>
        <v>0</v>
      </c>
      <c r="AJ143" s="783"/>
      <c r="AK143" s="783"/>
      <c r="AL143" s="783">
        <f t="shared" si="277"/>
        <v>0</v>
      </c>
      <c r="AM143" s="783"/>
      <c r="AN143" s="783"/>
      <c r="AO143" s="783">
        <f t="shared" si="278"/>
        <v>0</v>
      </c>
      <c r="AP143" s="783"/>
      <c r="AQ143" s="783"/>
      <c r="AR143" s="783">
        <f t="shared" si="279"/>
        <v>0</v>
      </c>
      <c r="AS143" s="783"/>
      <c r="AT143" s="783"/>
      <c r="AU143" s="783">
        <f t="shared" si="280"/>
        <v>0</v>
      </c>
      <c r="AV143" s="783"/>
      <c r="AW143" s="783"/>
      <c r="AX143" s="783">
        <f t="shared" si="281"/>
        <v>0</v>
      </c>
      <c r="AY143" s="784">
        <f t="shared" si="282"/>
        <v>0</v>
      </c>
      <c r="AZ143" s="784">
        <f t="shared" si="283"/>
        <v>0</v>
      </c>
      <c r="BA143" s="785">
        <f t="shared" si="284"/>
        <v>0</v>
      </c>
      <c r="BC143" s="782" t="s">
        <v>186</v>
      </c>
      <c r="BD143" s="783">
        <f t="shared" si="285"/>
        <v>0</v>
      </c>
      <c r="BE143" s="783">
        <f t="shared" si="285"/>
        <v>0</v>
      </c>
      <c r="BF143" s="783">
        <f t="shared" si="263"/>
        <v>0</v>
      </c>
      <c r="BG143" s="783">
        <f t="shared" si="263"/>
        <v>0</v>
      </c>
      <c r="BH143" s="783">
        <f t="shared" si="263"/>
        <v>0</v>
      </c>
      <c r="BI143" s="783">
        <f t="shared" si="263"/>
        <v>0</v>
      </c>
      <c r="BJ143" s="783">
        <f t="shared" si="263"/>
        <v>0</v>
      </c>
      <c r="BK143" s="783">
        <f t="shared" si="263"/>
        <v>0</v>
      </c>
      <c r="BL143" s="783">
        <f t="shared" si="263"/>
        <v>0</v>
      </c>
      <c r="BM143" s="783">
        <f t="shared" si="263"/>
        <v>0</v>
      </c>
      <c r="BN143" s="783">
        <f t="shared" si="263"/>
        <v>0</v>
      </c>
      <c r="BO143" s="783">
        <f t="shared" si="263"/>
        <v>0</v>
      </c>
      <c r="BP143" s="783">
        <f t="shared" si="263"/>
        <v>0</v>
      </c>
      <c r="BQ143" s="783">
        <f t="shared" si="263"/>
        <v>0</v>
      </c>
      <c r="BR143" s="783">
        <f t="shared" si="263"/>
        <v>0</v>
      </c>
      <c r="BS143" s="783">
        <f t="shared" si="263"/>
        <v>0</v>
      </c>
      <c r="BT143" s="783">
        <f t="shared" si="263"/>
        <v>0</v>
      </c>
      <c r="BU143" s="783">
        <f t="shared" si="263"/>
        <v>0</v>
      </c>
      <c r="BV143" s="783">
        <f t="shared" si="264"/>
        <v>0</v>
      </c>
      <c r="BW143" s="783">
        <f t="shared" si="264"/>
        <v>0</v>
      </c>
      <c r="BX143" s="783">
        <f t="shared" si="264"/>
        <v>0</v>
      </c>
      <c r="BY143" s="783">
        <f t="shared" si="264"/>
        <v>0</v>
      </c>
      <c r="BZ143" s="783">
        <f t="shared" si="264"/>
        <v>0</v>
      </c>
      <c r="CA143" s="783">
        <f t="shared" si="264"/>
        <v>0</v>
      </c>
    </row>
    <row r="144" spans="3:79" s="777" customFormat="1" ht="15.75">
      <c r="C144" s="782" t="s">
        <v>6</v>
      </c>
      <c r="D144" s="783">
        <f>SUM(D136:D143)</f>
        <v>1177</v>
      </c>
      <c r="E144" s="783">
        <f>SUM(E136:E143)</f>
        <v>992</v>
      </c>
      <c r="F144" s="783">
        <f>SUM(F136:F143)</f>
        <v>2169</v>
      </c>
      <c r="G144" s="783">
        <f t="shared" ref="G144:AA144" si="286">SUM(G136:G143)</f>
        <v>634</v>
      </c>
      <c r="H144" s="783">
        <f t="shared" si="286"/>
        <v>767</v>
      </c>
      <c r="I144" s="783">
        <f t="shared" si="286"/>
        <v>1401</v>
      </c>
      <c r="J144" s="783">
        <f t="shared" si="286"/>
        <v>494</v>
      </c>
      <c r="K144" s="783">
        <f t="shared" si="286"/>
        <v>411</v>
      </c>
      <c r="L144" s="783">
        <f t="shared" si="286"/>
        <v>905</v>
      </c>
      <c r="M144" s="783">
        <f t="shared" si="286"/>
        <v>17</v>
      </c>
      <c r="N144" s="783">
        <f t="shared" si="286"/>
        <v>10</v>
      </c>
      <c r="O144" s="783">
        <f t="shared" si="286"/>
        <v>27</v>
      </c>
      <c r="P144" s="783">
        <f t="shared" si="286"/>
        <v>0</v>
      </c>
      <c r="Q144" s="783">
        <f t="shared" si="286"/>
        <v>0</v>
      </c>
      <c r="R144" s="783">
        <f t="shared" si="286"/>
        <v>0</v>
      </c>
      <c r="S144" s="783">
        <f t="shared" si="286"/>
        <v>0</v>
      </c>
      <c r="T144" s="783">
        <f t="shared" si="286"/>
        <v>0</v>
      </c>
      <c r="U144" s="783">
        <f t="shared" si="286"/>
        <v>0</v>
      </c>
      <c r="V144" s="783">
        <f t="shared" si="286"/>
        <v>0</v>
      </c>
      <c r="W144" s="783">
        <f t="shared" si="286"/>
        <v>0</v>
      </c>
      <c r="X144" s="783">
        <f t="shared" si="286"/>
        <v>0</v>
      </c>
      <c r="Y144" s="783">
        <f t="shared" si="286"/>
        <v>2322</v>
      </c>
      <c r="Z144" s="783">
        <f t="shared" si="286"/>
        <v>2180</v>
      </c>
      <c r="AA144" s="783">
        <f t="shared" si="286"/>
        <v>4502</v>
      </c>
      <c r="AB144" s="776"/>
      <c r="AC144" s="782" t="s">
        <v>6</v>
      </c>
      <c r="AD144" s="783">
        <f>SUM(AD136:AD143)</f>
        <v>4745</v>
      </c>
      <c r="AE144" s="783">
        <f t="shared" ref="AE144" si="287">SUM(AE136:AE143)</f>
        <v>4651</v>
      </c>
      <c r="AF144" s="783">
        <f>SUM(AF136:AF143)</f>
        <v>9396</v>
      </c>
      <c r="AG144" s="783">
        <f t="shared" ref="AG144:AW144" si="288">SUM(AG136:AG143)</f>
        <v>2943</v>
      </c>
      <c r="AH144" s="783">
        <f t="shared" si="288"/>
        <v>2143</v>
      </c>
      <c r="AI144" s="783">
        <f t="shared" si="288"/>
        <v>5086</v>
      </c>
      <c r="AJ144" s="783">
        <f t="shared" si="288"/>
        <v>347</v>
      </c>
      <c r="AK144" s="783">
        <f t="shared" si="288"/>
        <v>758</v>
      </c>
      <c r="AL144" s="783">
        <f t="shared" si="288"/>
        <v>1105</v>
      </c>
      <c r="AM144" s="783">
        <f t="shared" si="288"/>
        <v>13</v>
      </c>
      <c r="AN144" s="783">
        <f t="shared" si="288"/>
        <v>10</v>
      </c>
      <c r="AO144" s="783">
        <f t="shared" si="288"/>
        <v>23</v>
      </c>
      <c r="AP144" s="783">
        <f t="shared" si="288"/>
        <v>0</v>
      </c>
      <c r="AQ144" s="783">
        <f t="shared" si="288"/>
        <v>0</v>
      </c>
      <c r="AR144" s="783">
        <f t="shared" si="288"/>
        <v>0</v>
      </c>
      <c r="AS144" s="783">
        <f t="shared" si="288"/>
        <v>0</v>
      </c>
      <c r="AT144" s="783">
        <f t="shared" si="288"/>
        <v>0</v>
      </c>
      <c r="AU144" s="783">
        <f t="shared" si="288"/>
        <v>0</v>
      </c>
      <c r="AV144" s="783">
        <f t="shared" si="288"/>
        <v>0</v>
      </c>
      <c r="AW144" s="783">
        <f t="shared" si="288"/>
        <v>0</v>
      </c>
      <c r="AX144" s="783">
        <f t="shared" ref="AX144:BA144" si="289">SUM(AX136:AX143)</f>
        <v>0</v>
      </c>
      <c r="AY144" s="783">
        <f t="shared" si="289"/>
        <v>8048</v>
      </c>
      <c r="AZ144" s="783">
        <f t="shared" si="289"/>
        <v>7562</v>
      </c>
      <c r="BA144" s="783">
        <f t="shared" si="289"/>
        <v>15610</v>
      </c>
      <c r="BC144" s="782" t="s">
        <v>6</v>
      </c>
      <c r="BD144" s="783">
        <f t="shared" si="285"/>
        <v>5922</v>
      </c>
      <c r="BE144" s="783">
        <f t="shared" si="285"/>
        <v>5643</v>
      </c>
      <c r="BF144" s="783">
        <f t="shared" si="263"/>
        <v>11565</v>
      </c>
      <c r="BG144" s="783">
        <f t="shared" si="263"/>
        <v>3577</v>
      </c>
      <c r="BH144" s="783">
        <f t="shared" si="263"/>
        <v>2910</v>
      </c>
      <c r="BI144" s="783">
        <f t="shared" si="263"/>
        <v>6487</v>
      </c>
      <c r="BJ144" s="783">
        <f t="shared" si="263"/>
        <v>841</v>
      </c>
      <c r="BK144" s="783">
        <f t="shared" si="263"/>
        <v>1169</v>
      </c>
      <c r="BL144" s="783">
        <f t="shared" si="263"/>
        <v>2010</v>
      </c>
      <c r="BM144" s="783">
        <f t="shared" si="263"/>
        <v>30</v>
      </c>
      <c r="BN144" s="783">
        <f t="shared" si="263"/>
        <v>20</v>
      </c>
      <c r="BO144" s="783">
        <f t="shared" si="263"/>
        <v>50</v>
      </c>
      <c r="BP144" s="783">
        <f t="shared" si="263"/>
        <v>0</v>
      </c>
      <c r="BQ144" s="783">
        <f t="shared" si="263"/>
        <v>0</v>
      </c>
      <c r="BR144" s="783">
        <f t="shared" si="263"/>
        <v>0</v>
      </c>
      <c r="BS144" s="783">
        <f t="shared" si="263"/>
        <v>0</v>
      </c>
      <c r="BT144" s="783">
        <f t="shared" si="263"/>
        <v>0</v>
      </c>
      <c r="BU144" s="783">
        <f t="shared" si="263"/>
        <v>0</v>
      </c>
      <c r="BV144" s="783">
        <f t="shared" si="264"/>
        <v>0</v>
      </c>
      <c r="BW144" s="783">
        <f t="shared" si="264"/>
        <v>0</v>
      </c>
      <c r="BX144" s="783">
        <f t="shared" si="264"/>
        <v>0</v>
      </c>
      <c r="BY144" s="783">
        <f t="shared" si="264"/>
        <v>10370</v>
      </c>
      <c r="BZ144" s="783">
        <f t="shared" si="264"/>
        <v>9742</v>
      </c>
      <c r="CA144" s="783">
        <f t="shared" si="264"/>
        <v>20112</v>
      </c>
    </row>
    <row r="145" spans="3:79" s="777" customFormat="1" ht="16.5" thickBot="1">
      <c r="C145" s="786" t="s">
        <v>187</v>
      </c>
      <c r="D145" s="787">
        <f>D144/$Y$16*100</f>
        <v>24.968179889690283</v>
      </c>
      <c r="E145" s="787">
        <f>E144/$Z$16*100</f>
        <v>22.177509501453162</v>
      </c>
      <c r="F145" s="787">
        <f>F144/$AA$16*100</f>
        <v>23.609448133231741</v>
      </c>
      <c r="G145" s="787">
        <f>G144/$Y$16*100</f>
        <v>13.449299957573185</v>
      </c>
      <c r="H145" s="787">
        <f>H144/$Z$16*100</f>
        <v>17.147328414934048</v>
      </c>
      <c r="I145" s="787">
        <f>I144/$AA$16*100</f>
        <v>15.249809513442909</v>
      </c>
      <c r="J145" s="787">
        <f>J144/$Y$16*100</f>
        <v>10.479422995333049</v>
      </c>
      <c r="K145" s="787">
        <f>K144/$Z$16*100</f>
        <v>9.1884641180415816</v>
      </c>
      <c r="L145" s="787">
        <f>L144/$AA$16*100</f>
        <v>9.8508762381626216</v>
      </c>
      <c r="M145" s="787">
        <f>M144/$Y$16*100</f>
        <v>0.36062791684344503</v>
      </c>
      <c r="N145" s="787">
        <f>N144/$Z$16*100</f>
        <v>0.22356360384529397</v>
      </c>
      <c r="O145" s="787">
        <f>O144/$AA$16*100</f>
        <v>0.2938935452269511</v>
      </c>
      <c r="P145" s="787">
        <f>P144/$Y$16*100</f>
        <v>0</v>
      </c>
      <c r="Q145" s="787">
        <f>Q144/$Z$16*100</f>
        <v>0</v>
      </c>
      <c r="R145" s="787">
        <f>R144/$AA$16*100</f>
        <v>0</v>
      </c>
      <c r="S145" s="787">
        <f>S144/$Y$16*100</f>
        <v>0</v>
      </c>
      <c r="T145" s="787">
        <f>T144/$Z$16*100</f>
        <v>0</v>
      </c>
      <c r="U145" s="787">
        <f>U144/$AA$16*100</f>
        <v>0</v>
      </c>
      <c r="V145" s="787">
        <f>V144/$Y$16*100</f>
        <v>0</v>
      </c>
      <c r="W145" s="787">
        <f>W144/$Z$16*100</f>
        <v>0</v>
      </c>
      <c r="X145" s="787">
        <f>X144/$AA$16*100</f>
        <v>0</v>
      </c>
      <c r="Y145" s="787">
        <f>Y144/$Y$16*100</f>
        <v>49.257530759439966</v>
      </c>
      <c r="Z145" s="787">
        <f>Z144/$Z$16*100</f>
        <v>48.736865638274089</v>
      </c>
      <c r="AA145" s="787">
        <f>AA144/$AA$16*100</f>
        <v>49.004027430064227</v>
      </c>
      <c r="AB145" s="788"/>
      <c r="AC145" s="786" t="s">
        <v>187</v>
      </c>
      <c r="AD145" s="787"/>
      <c r="AE145" s="787"/>
      <c r="AF145" s="787"/>
      <c r="AG145" s="787"/>
      <c r="AH145" s="787"/>
      <c r="AI145" s="787"/>
      <c r="AJ145" s="787"/>
      <c r="AK145" s="787"/>
      <c r="AL145" s="787"/>
      <c r="AM145" s="787"/>
      <c r="AN145" s="787"/>
      <c r="AO145" s="787"/>
      <c r="AP145" s="787"/>
      <c r="AQ145" s="787"/>
      <c r="AR145" s="787"/>
      <c r="AS145" s="787"/>
      <c r="AT145" s="787"/>
      <c r="AU145" s="787"/>
      <c r="AV145" s="787"/>
      <c r="AW145" s="787"/>
      <c r="AX145" s="787"/>
      <c r="AY145" s="787"/>
      <c r="AZ145" s="787"/>
      <c r="BA145" s="787"/>
      <c r="BC145" s="786" t="s">
        <v>187</v>
      </c>
      <c r="BD145" s="787">
        <f>BD144/$BY$16*100</f>
        <v>30.802038905648597</v>
      </c>
      <c r="BE145" s="787">
        <f>BE144/$BZ$16*100</f>
        <v>31.727201169459125</v>
      </c>
      <c r="BF145" s="787">
        <f>BF144/$CA$16*100</f>
        <v>31.246622716956661</v>
      </c>
      <c r="BG145" s="787">
        <f>BG144/$BY$16*100</f>
        <v>18.605014043482786</v>
      </c>
      <c r="BH145" s="787">
        <f>BH144/$BZ$16*100</f>
        <v>16.361182952884292</v>
      </c>
      <c r="BI145" s="787">
        <f>BI144/$CA$16*100</f>
        <v>17.526748081703232</v>
      </c>
      <c r="BJ145" s="787">
        <f>BJ144/$BY$16*100</f>
        <v>4.3742848226360138</v>
      </c>
      <c r="BK145" s="787">
        <f>BK144/$BZ$16*100</f>
        <v>6.5725851793545482</v>
      </c>
      <c r="BL145" s="787">
        <f>BL144/$CA$16*100</f>
        <v>5.4306711336863716</v>
      </c>
      <c r="BM145" s="787">
        <f>BM144/$BY$16*100</f>
        <v>0.15603869759700406</v>
      </c>
      <c r="BN145" s="787">
        <f>BN144/$BZ$16*100</f>
        <v>0.11244799280332846</v>
      </c>
      <c r="BO145" s="787">
        <f>BO144/$CA$16*100</f>
        <v>0.13509132173349184</v>
      </c>
      <c r="BP145" s="787">
        <f>BP144/$BY$16*100</f>
        <v>0</v>
      </c>
      <c r="BQ145" s="787">
        <f>BQ144/$BZ$16*100</f>
        <v>0</v>
      </c>
      <c r="BR145" s="787">
        <f>BR144/$CA$16*100</f>
        <v>0</v>
      </c>
      <c r="BS145" s="787">
        <f>BS144/$BY$16*100</f>
        <v>0</v>
      </c>
      <c r="BT145" s="787">
        <f>BT144/$BZ$16*100</f>
        <v>0</v>
      </c>
      <c r="BU145" s="787">
        <f>BU144/$CA$16*100</f>
        <v>0</v>
      </c>
      <c r="BV145" s="787">
        <f>BV144/$BY$16*100</f>
        <v>0</v>
      </c>
      <c r="BW145" s="787">
        <f>BW144/$BZ$16*100</f>
        <v>0</v>
      </c>
      <c r="BX145" s="787">
        <f>BX144/$CA$16*100</f>
        <v>0</v>
      </c>
      <c r="BY145" s="787">
        <f>BY144/$BY$16*100</f>
        <v>53.937376469364409</v>
      </c>
      <c r="BZ145" s="787">
        <f>BZ144/$BZ$16*100</f>
        <v>54.773417294501293</v>
      </c>
      <c r="CA145" s="787">
        <f>CA144/$CA$16*100</f>
        <v>54.339133254079762</v>
      </c>
    </row>
    <row r="146" spans="3:79">
      <c r="AL146" s="820"/>
      <c r="BL146" s="820"/>
    </row>
    <row r="147" spans="3:79" s="777" customFormat="1" ht="15.75">
      <c r="C147" s="774" t="s">
        <v>492</v>
      </c>
      <c r="D147" s="774"/>
      <c r="E147" s="774"/>
      <c r="F147" s="774"/>
      <c r="G147" s="774"/>
      <c r="H147" s="774"/>
      <c r="I147" s="774"/>
      <c r="J147" s="775" t="s">
        <v>51</v>
      </c>
      <c r="K147" s="775"/>
      <c r="L147" s="775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/>
      <c r="X147" s="774"/>
      <c r="Y147" s="774"/>
      <c r="Z147" s="774"/>
      <c r="AA147" s="774"/>
      <c r="AB147" s="776"/>
      <c r="AC147" s="774" t="s">
        <v>492</v>
      </c>
      <c r="AD147" s="774"/>
      <c r="AE147" s="774"/>
      <c r="AF147" s="774"/>
      <c r="AG147" s="774"/>
      <c r="AH147" s="774"/>
      <c r="AI147" s="774"/>
      <c r="AJ147" s="818" t="s">
        <v>51</v>
      </c>
      <c r="AK147" s="818"/>
      <c r="AL147" s="818"/>
      <c r="AM147" s="774"/>
      <c r="AN147" s="774"/>
      <c r="AO147" s="774"/>
      <c r="AP147" s="774"/>
      <c r="AQ147" s="774"/>
      <c r="AR147" s="774"/>
      <c r="AS147" s="774"/>
      <c r="AT147" s="774"/>
      <c r="AU147" s="774"/>
      <c r="AV147" s="774"/>
      <c r="AW147" s="774"/>
      <c r="AX147" s="774"/>
      <c r="AY147" s="774"/>
      <c r="AZ147" s="774"/>
      <c r="BA147" s="774"/>
      <c r="BC147" s="774" t="s">
        <v>492</v>
      </c>
      <c r="BD147" s="774"/>
      <c r="BE147" s="774"/>
      <c r="BF147" s="774"/>
      <c r="BG147" s="774"/>
      <c r="BH147" s="774"/>
      <c r="BI147" s="774"/>
      <c r="BJ147" s="818" t="s">
        <v>51</v>
      </c>
      <c r="BK147" s="818"/>
      <c r="BL147" s="818"/>
      <c r="BM147" s="774"/>
      <c r="BN147" s="774"/>
      <c r="BO147" s="774"/>
      <c r="BP147" s="774"/>
      <c r="BQ147" s="774"/>
      <c r="BR147" s="774"/>
      <c r="BS147" s="774"/>
      <c r="BT147" s="774"/>
      <c r="BU147" s="774"/>
      <c r="BV147" s="774"/>
      <c r="BW147" s="774"/>
      <c r="BX147" s="774"/>
      <c r="BY147" s="774"/>
      <c r="BZ147" s="774"/>
      <c r="CA147" s="774"/>
    </row>
    <row r="148" spans="3:79" s="777" customFormat="1" ht="16.5" thickBot="1">
      <c r="C148" s="1694" t="s">
        <v>868</v>
      </c>
      <c r="D148" s="1694"/>
      <c r="E148" s="1694"/>
      <c r="F148" s="1694"/>
      <c r="G148" s="1694"/>
      <c r="H148" s="1694"/>
      <c r="I148" s="1694"/>
      <c r="J148" s="1694"/>
      <c r="K148" s="1694"/>
      <c r="L148" s="1694"/>
      <c r="M148" s="1694"/>
      <c r="N148" s="1694"/>
      <c r="O148" s="1694"/>
      <c r="P148" s="1694"/>
      <c r="Q148" s="1694"/>
      <c r="R148" s="1694"/>
      <c r="S148" s="1694"/>
      <c r="T148" s="1694"/>
      <c r="U148" s="1694"/>
      <c r="V148" s="1694"/>
      <c r="W148" s="1694"/>
      <c r="X148" s="1694"/>
      <c r="Y148" s="1694"/>
      <c r="Z148" s="1694"/>
      <c r="AA148" s="1694"/>
      <c r="AB148" s="778"/>
      <c r="AC148" s="1694" t="s">
        <v>868</v>
      </c>
      <c r="AD148" s="1694"/>
      <c r="AE148" s="1694"/>
      <c r="AF148" s="1694"/>
      <c r="AG148" s="1694"/>
      <c r="AH148" s="1694"/>
      <c r="AI148" s="1694"/>
      <c r="AJ148" s="1694"/>
      <c r="AK148" s="1694"/>
      <c r="AL148" s="1694"/>
      <c r="AM148" s="1694"/>
      <c r="AN148" s="1694"/>
      <c r="AO148" s="1694"/>
      <c r="AP148" s="1694"/>
      <c r="AQ148" s="1694"/>
      <c r="AR148" s="1694"/>
      <c r="AS148" s="1694"/>
      <c r="AT148" s="1694"/>
      <c r="AU148" s="1694"/>
      <c r="AV148" s="1694"/>
      <c r="AW148" s="1694"/>
      <c r="AX148" s="1694"/>
      <c r="AY148" s="1694"/>
      <c r="AZ148" s="1694"/>
      <c r="BA148" s="1694"/>
      <c r="BC148" s="1694" t="s">
        <v>868</v>
      </c>
      <c r="BD148" s="1694"/>
      <c r="BE148" s="1694"/>
      <c r="BF148" s="1694"/>
      <c r="BG148" s="1694"/>
      <c r="BH148" s="1694"/>
      <c r="BI148" s="1694"/>
      <c r="BJ148" s="1694"/>
      <c r="BK148" s="1694"/>
      <c r="BL148" s="1694"/>
      <c r="BM148" s="1694"/>
      <c r="BN148" s="1694"/>
      <c r="BO148" s="1694"/>
      <c r="BP148" s="1694"/>
      <c r="BQ148" s="1694"/>
      <c r="BR148" s="1694"/>
      <c r="BS148" s="1694"/>
      <c r="BT148" s="1694"/>
      <c r="BU148" s="1694"/>
      <c r="BV148" s="1694"/>
      <c r="BW148" s="1694"/>
      <c r="BX148" s="1694"/>
      <c r="BY148" s="1694"/>
      <c r="BZ148" s="1694"/>
      <c r="CA148" s="1694"/>
    </row>
    <row r="149" spans="3:79" s="777" customFormat="1" ht="15.75" customHeight="1">
      <c r="C149" s="779"/>
      <c r="D149" s="1700" t="s">
        <v>96</v>
      </c>
      <c r="E149" s="1700"/>
      <c r="F149" s="1700"/>
      <c r="G149" s="1700"/>
      <c r="H149" s="1700"/>
      <c r="I149" s="1700"/>
      <c r="J149" s="1700"/>
      <c r="K149" s="1700"/>
      <c r="L149" s="1700"/>
      <c r="M149" s="1700"/>
      <c r="N149" s="1700"/>
      <c r="O149" s="1700"/>
      <c r="P149" s="1700"/>
      <c r="Q149" s="1700"/>
      <c r="R149" s="1700"/>
      <c r="S149" s="1700"/>
      <c r="T149" s="1700"/>
      <c r="U149" s="1700"/>
      <c r="V149" s="1700"/>
      <c r="W149" s="1700"/>
      <c r="X149" s="1700"/>
      <c r="Y149" s="1701"/>
      <c r="Z149" s="1701"/>
      <c r="AA149" s="1702"/>
      <c r="AB149" s="778"/>
      <c r="AC149" s="779"/>
      <c r="AD149" s="1700" t="s">
        <v>0</v>
      </c>
      <c r="AE149" s="1700"/>
      <c r="AF149" s="1700"/>
      <c r="AG149" s="1700"/>
      <c r="AH149" s="1700"/>
      <c r="AI149" s="1700"/>
      <c r="AJ149" s="1700"/>
      <c r="AK149" s="1700"/>
      <c r="AL149" s="1700"/>
      <c r="AM149" s="1700"/>
      <c r="AN149" s="1700"/>
      <c r="AO149" s="1700"/>
      <c r="AP149" s="1700"/>
      <c r="AQ149" s="1700"/>
      <c r="AR149" s="1700"/>
      <c r="AS149" s="1700"/>
      <c r="AT149" s="1700"/>
      <c r="AU149" s="1700"/>
      <c r="AV149" s="1700"/>
      <c r="AW149" s="1700"/>
      <c r="AX149" s="1700"/>
      <c r="AY149" s="1701"/>
      <c r="AZ149" s="1701"/>
      <c r="BA149" s="1702"/>
      <c r="BC149" s="779"/>
      <c r="BD149" s="1701" t="s">
        <v>0</v>
      </c>
      <c r="BE149" s="1705"/>
      <c r="BF149" s="1705"/>
      <c r="BG149" s="1705"/>
      <c r="BH149" s="1705"/>
      <c r="BI149" s="1705"/>
      <c r="BJ149" s="1705"/>
      <c r="BK149" s="1705"/>
      <c r="BL149" s="1705"/>
      <c r="BM149" s="1705"/>
      <c r="BN149" s="1705"/>
      <c r="BO149" s="1705"/>
      <c r="BP149" s="1705"/>
      <c r="BQ149" s="1705"/>
      <c r="BR149" s="1705"/>
      <c r="BS149" s="1705"/>
      <c r="BT149" s="1705"/>
      <c r="BU149" s="1705"/>
      <c r="BV149" s="1705"/>
      <c r="BW149" s="1705"/>
      <c r="BX149" s="1705"/>
      <c r="BY149" s="1705"/>
      <c r="BZ149" s="1705"/>
      <c r="CA149" s="1706"/>
    </row>
    <row r="150" spans="3:79" s="777" customFormat="1" ht="15.75" customHeight="1">
      <c r="C150" s="1698" t="s">
        <v>182</v>
      </c>
      <c r="D150" s="1695">
        <v>1</v>
      </c>
      <c r="E150" s="1696"/>
      <c r="F150" s="1699"/>
      <c r="G150" s="1695">
        <v>2</v>
      </c>
      <c r="H150" s="1696"/>
      <c r="I150" s="1699"/>
      <c r="J150" s="1695">
        <v>3</v>
      </c>
      <c r="K150" s="1696"/>
      <c r="L150" s="1699"/>
      <c r="M150" s="1695">
        <v>4</v>
      </c>
      <c r="N150" s="1696"/>
      <c r="O150" s="1699"/>
      <c r="P150" s="1695">
        <v>5</v>
      </c>
      <c r="Q150" s="1696"/>
      <c r="R150" s="1699"/>
      <c r="S150" s="1695">
        <v>6</v>
      </c>
      <c r="T150" s="1696"/>
      <c r="U150" s="1699"/>
      <c r="V150" s="1695" t="s">
        <v>184</v>
      </c>
      <c r="W150" s="1696"/>
      <c r="X150" s="1699"/>
      <c r="Y150" s="1695" t="s">
        <v>181</v>
      </c>
      <c r="Z150" s="1696"/>
      <c r="AA150" s="1697"/>
      <c r="AB150" s="778"/>
      <c r="AC150" s="1698" t="s">
        <v>182</v>
      </c>
      <c r="AD150" s="1695">
        <v>1</v>
      </c>
      <c r="AE150" s="1696"/>
      <c r="AF150" s="1699"/>
      <c r="AG150" s="1695">
        <v>2</v>
      </c>
      <c r="AH150" s="1696"/>
      <c r="AI150" s="1699"/>
      <c r="AJ150" s="1695">
        <v>3</v>
      </c>
      <c r="AK150" s="1696"/>
      <c r="AL150" s="1699"/>
      <c r="AM150" s="1695">
        <v>4</v>
      </c>
      <c r="AN150" s="1696"/>
      <c r="AO150" s="1699"/>
      <c r="AP150" s="1695">
        <v>5</v>
      </c>
      <c r="AQ150" s="1696"/>
      <c r="AR150" s="1699"/>
      <c r="AS150" s="1695">
        <v>6</v>
      </c>
      <c r="AT150" s="1696"/>
      <c r="AU150" s="1699"/>
      <c r="AV150" s="1695" t="s">
        <v>184</v>
      </c>
      <c r="AW150" s="1696"/>
      <c r="AX150" s="1699"/>
      <c r="AY150" s="1695" t="s">
        <v>181</v>
      </c>
      <c r="AZ150" s="1696"/>
      <c r="BA150" s="1697"/>
      <c r="BC150" s="1698" t="s">
        <v>182</v>
      </c>
      <c r="BD150" s="1695">
        <v>1</v>
      </c>
      <c r="BE150" s="1696"/>
      <c r="BF150" s="1699"/>
      <c r="BG150" s="1695">
        <v>2</v>
      </c>
      <c r="BH150" s="1696"/>
      <c r="BI150" s="1699"/>
      <c r="BJ150" s="1695">
        <v>3</v>
      </c>
      <c r="BK150" s="1696"/>
      <c r="BL150" s="1699"/>
      <c r="BM150" s="1695">
        <v>4</v>
      </c>
      <c r="BN150" s="1696"/>
      <c r="BO150" s="1699"/>
      <c r="BP150" s="1695">
        <v>5</v>
      </c>
      <c r="BQ150" s="1696"/>
      <c r="BR150" s="1699"/>
      <c r="BS150" s="1695">
        <v>6</v>
      </c>
      <c r="BT150" s="1696"/>
      <c r="BU150" s="1699"/>
      <c r="BV150" s="1695" t="s">
        <v>184</v>
      </c>
      <c r="BW150" s="1696"/>
      <c r="BX150" s="1699"/>
      <c r="BY150" s="1695" t="s">
        <v>181</v>
      </c>
      <c r="BZ150" s="1696"/>
      <c r="CA150" s="1697"/>
    </row>
    <row r="151" spans="3:79" s="777" customFormat="1" ht="15.75">
      <c r="C151" s="1698"/>
      <c r="D151" s="781" t="s">
        <v>242</v>
      </c>
      <c r="E151" s="781" t="s">
        <v>243</v>
      </c>
      <c r="F151" s="781" t="s">
        <v>236</v>
      </c>
      <c r="G151" s="781" t="s">
        <v>242</v>
      </c>
      <c r="H151" s="781" t="s">
        <v>243</v>
      </c>
      <c r="I151" s="781" t="s">
        <v>236</v>
      </c>
      <c r="J151" s="781" t="s">
        <v>242</v>
      </c>
      <c r="K151" s="781" t="s">
        <v>243</v>
      </c>
      <c r="L151" s="781" t="s">
        <v>236</v>
      </c>
      <c r="M151" s="781" t="s">
        <v>242</v>
      </c>
      <c r="N151" s="781" t="s">
        <v>243</v>
      </c>
      <c r="O151" s="781" t="s">
        <v>236</v>
      </c>
      <c r="P151" s="781" t="s">
        <v>242</v>
      </c>
      <c r="Q151" s="781" t="s">
        <v>243</v>
      </c>
      <c r="R151" s="781" t="s">
        <v>236</v>
      </c>
      <c r="S151" s="781" t="s">
        <v>242</v>
      </c>
      <c r="T151" s="781" t="s">
        <v>243</v>
      </c>
      <c r="U151" s="781" t="s">
        <v>236</v>
      </c>
      <c r="V151" s="781" t="s">
        <v>242</v>
      </c>
      <c r="W151" s="781" t="s">
        <v>243</v>
      </c>
      <c r="X151" s="781" t="s">
        <v>236</v>
      </c>
      <c r="Y151" s="781" t="s">
        <v>242</v>
      </c>
      <c r="Z151" s="781" t="s">
        <v>243</v>
      </c>
      <c r="AA151" s="781" t="s">
        <v>236</v>
      </c>
      <c r="AB151" s="778"/>
      <c r="AC151" s="1698"/>
      <c r="AD151" s="781" t="s">
        <v>242</v>
      </c>
      <c r="AE151" s="781" t="s">
        <v>243</v>
      </c>
      <c r="AF151" s="781" t="s">
        <v>236</v>
      </c>
      <c r="AG151" s="781" t="s">
        <v>242</v>
      </c>
      <c r="AH151" s="781" t="s">
        <v>243</v>
      </c>
      <c r="AI151" s="781" t="s">
        <v>236</v>
      </c>
      <c r="AJ151" s="781" t="s">
        <v>242</v>
      </c>
      <c r="AK151" s="781" t="s">
        <v>243</v>
      </c>
      <c r="AL151" s="781" t="s">
        <v>236</v>
      </c>
      <c r="AM151" s="781" t="s">
        <v>242</v>
      </c>
      <c r="AN151" s="781" t="s">
        <v>243</v>
      </c>
      <c r="AO151" s="781" t="s">
        <v>236</v>
      </c>
      <c r="AP151" s="781" t="s">
        <v>242</v>
      </c>
      <c r="AQ151" s="781" t="s">
        <v>243</v>
      </c>
      <c r="AR151" s="781" t="s">
        <v>236</v>
      </c>
      <c r="AS151" s="781" t="s">
        <v>242</v>
      </c>
      <c r="AT151" s="781" t="s">
        <v>243</v>
      </c>
      <c r="AU151" s="781" t="s">
        <v>236</v>
      </c>
      <c r="AV151" s="781" t="s">
        <v>242</v>
      </c>
      <c r="AW151" s="781" t="s">
        <v>243</v>
      </c>
      <c r="AX151" s="781" t="s">
        <v>236</v>
      </c>
      <c r="AY151" s="781" t="s">
        <v>242</v>
      </c>
      <c r="AZ151" s="781" t="s">
        <v>243</v>
      </c>
      <c r="BA151" s="781" t="s">
        <v>236</v>
      </c>
      <c r="BC151" s="1698"/>
      <c r="BD151" s="781" t="s">
        <v>242</v>
      </c>
      <c r="BE151" s="781" t="s">
        <v>243</v>
      </c>
      <c r="BF151" s="781" t="s">
        <v>236</v>
      </c>
      <c r="BG151" s="781" t="s">
        <v>242</v>
      </c>
      <c r="BH151" s="781" t="s">
        <v>243</v>
      </c>
      <c r="BI151" s="781" t="s">
        <v>236</v>
      </c>
      <c r="BJ151" s="781" t="s">
        <v>242</v>
      </c>
      <c r="BK151" s="781" t="s">
        <v>243</v>
      </c>
      <c r="BL151" s="781" t="s">
        <v>236</v>
      </c>
      <c r="BM151" s="781" t="s">
        <v>242</v>
      </c>
      <c r="BN151" s="781" t="s">
        <v>243</v>
      </c>
      <c r="BO151" s="781" t="s">
        <v>236</v>
      </c>
      <c r="BP151" s="781" t="s">
        <v>242</v>
      </c>
      <c r="BQ151" s="781" t="s">
        <v>243</v>
      </c>
      <c r="BR151" s="781" t="s">
        <v>236</v>
      </c>
      <c r="BS151" s="781" t="s">
        <v>242</v>
      </c>
      <c r="BT151" s="781" t="s">
        <v>243</v>
      </c>
      <c r="BU151" s="781" t="s">
        <v>236</v>
      </c>
      <c r="BV151" s="781" t="s">
        <v>242</v>
      </c>
      <c r="BW151" s="781" t="s">
        <v>243</v>
      </c>
      <c r="BX151" s="781" t="s">
        <v>236</v>
      </c>
      <c r="BY151" s="781" t="s">
        <v>242</v>
      </c>
      <c r="BZ151" s="781" t="s">
        <v>243</v>
      </c>
      <c r="CA151" s="781" t="s">
        <v>236</v>
      </c>
    </row>
    <row r="152" spans="3:79" s="777" customFormat="1" ht="15.75">
      <c r="C152" s="782" t="s">
        <v>185</v>
      </c>
      <c r="D152" s="1187"/>
      <c r="E152" s="1187"/>
      <c r="F152" s="783">
        <f>SUM(D152:E152)</f>
        <v>0</v>
      </c>
      <c r="G152" s="1187"/>
      <c r="H152" s="1187"/>
      <c r="I152" s="783">
        <f>SUM(G152:H152)</f>
        <v>0</v>
      </c>
      <c r="J152" s="1187"/>
      <c r="K152" s="1187"/>
      <c r="L152" s="783">
        <f>SUM(J152:K152)</f>
        <v>0</v>
      </c>
      <c r="M152" s="1187"/>
      <c r="N152" s="1187"/>
      <c r="O152" s="783">
        <f>SUM(M152:N152)</f>
        <v>0</v>
      </c>
      <c r="P152" s="1187"/>
      <c r="Q152" s="1187"/>
      <c r="R152" s="783">
        <f>SUM(P152:Q152)</f>
        <v>0</v>
      </c>
      <c r="S152" s="1187"/>
      <c r="T152" s="1187"/>
      <c r="U152" s="783">
        <f>SUM(S152:T152)</f>
        <v>0</v>
      </c>
      <c r="V152" s="1187"/>
      <c r="W152" s="1187"/>
      <c r="X152" s="783">
        <f>SUM(V152:W152)</f>
        <v>0</v>
      </c>
      <c r="Y152" s="784">
        <f>D152+G152+J152+M152+P152+S152+V152</f>
        <v>0</v>
      </c>
      <c r="Z152" s="784">
        <f>E152+H152+K152+N152+Q152+T152+W152</f>
        <v>0</v>
      </c>
      <c r="AA152" s="785">
        <f>Y152+Z152</f>
        <v>0</v>
      </c>
      <c r="AB152" s="776"/>
      <c r="AC152" s="782" t="s">
        <v>185</v>
      </c>
      <c r="AD152" s="783"/>
      <c r="AE152" s="783"/>
      <c r="AF152" s="783">
        <f>SUM(AD152:AE152)</f>
        <v>0</v>
      </c>
      <c r="AG152" s="783"/>
      <c r="AH152" s="783"/>
      <c r="AI152" s="783">
        <f>SUM(AG152:AH152)</f>
        <v>0</v>
      </c>
      <c r="AJ152" s="783"/>
      <c r="AK152" s="783"/>
      <c r="AL152" s="783">
        <f>SUM(AJ152:AK152)</f>
        <v>0</v>
      </c>
      <c r="AM152" s="783"/>
      <c r="AN152" s="783"/>
      <c r="AO152" s="783">
        <f>SUM(AM152:AN152)</f>
        <v>0</v>
      </c>
      <c r="AP152" s="783"/>
      <c r="AQ152" s="783"/>
      <c r="AR152" s="783">
        <f>SUM(AP152:AQ152)</f>
        <v>0</v>
      </c>
      <c r="AS152" s="783"/>
      <c r="AT152" s="783"/>
      <c r="AU152" s="783">
        <f>SUM(AS152:AT152)</f>
        <v>0</v>
      </c>
      <c r="AV152" s="783"/>
      <c r="AW152" s="783"/>
      <c r="AX152" s="783">
        <f>SUM(AV152:AW152)</f>
        <v>0</v>
      </c>
      <c r="AY152" s="784">
        <f>AD152+AG152+AJ152+AM152+AP152+AS152+AV152</f>
        <v>0</v>
      </c>
      <c r="AZ152" s="784">
        <f t="shared" ref="AZ152:BA152" si="290">AE152+AH152+AK152+AN152+AQ152+AT152+AW152</f>
        <v>0</v>
      </c>
      <c r="BA152" s="784">
        <f t="shared" si="290"/>
        <v>0</v>
      </c>
      <c r="BC152" s="782" t="s">
        <v>185</v>
      </c>
      <c r="BD152" s="783">
        <f>D152+AD152</f>
        <v>0</v>
      </c>
      <c r="BE152" s="783">
        <f>E152+AE152</f>
        <v>0</v>
      </c>
      <c r="BF152" s="783">
        <f t="shared" ref="BF152:BU160" si="291">F152+AF152</f>
        <v>0</v>
      </c>
      <c r="BG152" s="783">
        <f t="shared" si="291"/>
        <v>0</v>
      </c>
      <c r="BH152" s="783">
        <f t="shared" si="291"/>
        <v>0</v>
      </c>
      <c r="BI152" s="783">
        <f t="shared" si="291"/>
        <v>0</v>
      </c>
      <c r="BJ152" s="783">
        <f t="shared" si="291"/>
        <v>0</v>
      </c>
      <c r="BK152" s="783">
        <f t="shared" si="291"/>
        <v>0</v>
      </c>
      <c r="BL152" s="783">
        <f t="shared" si="291"/>
        <v>0</v>
      </c>
      <c r="BM152" s="783">
        <f t="shared" si="291"/>
        <v>0</v>
      </c>
      <c r="BN152" s="783">
        <f t="shared" si="291"/>
        <v>0</v>
      </c>
      <c r="BO152" s="783">
        <f t="shared" si="291"/>
        <v>0</v>
      </c>
      <c r="BP152" s="783">
        <f t="shared" si="291"/>
        <v>0</v>
      </c>
      <c r="BQ152" s="783">
        <f t="shared" si="291"/>
        <v>0</v>
      </c>
      <c r="BR152" s="783">
        <f t="shared" si="291"/>
        <v>0</v>
      </c>
      <c r="BS152" s="783">
        <f t="shared" si="291"/>
        <v>0</v>
      </c>
      <c r="BT152" s="783">
        <f t="shared" si="291"/>
        <v>0</v>
      </c>
      <c r="BU152" s="783">
        <f t="shared" si="291"/>
        <v>0</v>
      </c>
      <c r="BV152" s="783">
        <f t="shared" ref="BV152:CA160" si="292">V152+AV152</f>
        <v>0</v>
      </c>
      <c r="BW152" s="783">
        <f t="shared" si="292"/>
        <v>0</v>
      </c>
      <c r="BX152" s="783">
        <f t="shared" si="292"/>
        <v>0</v>
      </c>
      <c r="BY152" s="783">
        <f t="shared" si="292"/>
        <v>0</v>
      </c>
      <c r="BZ152" s="783">
        <f t="shared" si="292"/>
        <v>0</v>
      </c>
      <c r="CA152" s="783">
        <f t="shared" si="292"/>
        <v>0</v>
      </c>
    </row>
    <row r="153" spans="3:79" s="777" customFormat="1" ht="15.75">
      <c r="C153" s="782" t="s">
        <v>262</v>
      </c>
      <c r="D153" s="1187">
        <v>1</v>
      </c>
      <c r="E153" s="1187">
        <v>0</v>
      </c>
      <c r="F153" s="783">
        <f t="shared" ref="F153:F159" si="293">SUM(D153:E153)</f>
        <v>1</v>
      </c>
      <c r="G153" s="1187">
        <v>0</v>
      </c>
      <c r="H153" s="1187">
        <v>0</v>
      </c>
      <c r="I153" s="783">
        <f t="shared" ref="I153:I159" si="294">SUM(G153:H153)</f>
        <v>0</v>
      </c>
      <c r="J153" s="1187">
        <v>0</v>
      </c>
      <c r="K153" s="1187">
        <v>0</v>
      </c>
      <c r="L153" s="783">
        <f t="shared" ref="L153:L159" si="295">SUM(J153:K153)</f>
        <v>0</v>
      </c>
      <c r="M153" s="1187">
        <v>0</v>
      </c>
      <c r="N153" s="1187">
        <v>0</v>
      </c>
      <c r="O153" s="783">
        <f t="shared" ref="O153:O159" si="296">SUM(M153:N153)</f>
        <v>0</v>
      </c>
      <c r="P153" s="1187">
        <v>0</v>
      </c>
      <c r="Q153" s="1187">
        <v>0</v>
      </c>
      <c r="R153" s="783">
        <f t="shared" ref="R153:R159" si="297">SUM(P153:Q153)</f>
        <v>0</v>
      </c>
      <c r="S153" s="1187">
        <v>0</v>
      </c>
      <c r="T153" s="1187">
        <v>0</v>
      </c>
      <c r="U153" s="783">
        <f t="shared" ref="U153:U159" si="298">SUM(S153:T153)</f>
        <v>0</v>
      </c>
      <c r="V153" s="1187"/>
      <c r="W153" s="1187"/>
      <c r="X153" s="783">
        <f t="shared" ref="X153:X159" si="299">SUM(V153:W153)</f>
        <v>0</v>
      </c>
      <c r="Y153" s="784">
        <f t="shared" ref="Y153:Y159" si="300">D153+G153+J153+M153+P153+S153+V153</f>
        <v>1</v>
      </c>
      <c r="Z153" s="784">
        <f t="shared" ref="Z153:Z159" si="301">E153+H153+K153+N153+Q153+T153+W153</f>
        <v>0</v>
      </c>
      <c r="AA153" s="785">
        <f t="shared" ref="AA153:AA159" si="302">Y153+Z153</f>
        <v>1</v>
      </c>
      <c r="AB153" s="776"/>
      <c r="AC153" s="782" t="s">
        <v>262</v>
      </c>
      <c r="AD153" s="1205">
        <v>229</v>
      </c>
      <c r="AE153" s="1205">
        <v>295</v>
      </c>
      <c r="AF153" s="783">
        <f t="shared" ref="AF153:AF159" si="303">SUM(AD153:AE153)</f>
        <v>524</v>
      </c>
      <c r="AG153" s="1205"/>
      <c r="AH153" s="1205"/>
      <c r="AI153" s="783">
        <f t="shared" ref="AI153:AI159" si="304">SUM(AG153:AH153)</f>
        <v>0</v>
      </c>
      <c r="AJ153" s="1205"/>
      <c r="AK153" s="1205"/>
      <c r="AL153" s="783">
        <f t="shared" ref="AL153:AL159" si="305">SUM(AJ153:AK153)</f>
        <v>0</v>
      </c>
      <c r="AM153" s="1205"/>
      <c r="AN153" s="1205"/>
      <c r="AO153" s="783">
        <f t="shared" ref="AO153:AO159" si="306">SUM(AM153:AN153)</f>
        <v>0</v>
      </c>
      <c r="AP153" s="1205"/>
      <c r="AQ153" s="1205"/>
      <c r="AR153" s="783">
        <f t="shared" ref="AR153:AR159" si="307">SUM(AP153:AQ153)</f>
        <v>0</v>
      </c>
      <c r="AS153" s="1205"/>
      <c r="AT153" s="1205"/>
      <c r="AU153" s="783">
        <f t="shared" ref="AU153:AU159" si="308">SUM(AS153:AT153)</f>
        <v>0</v>
      </c>
      <c r="AV153" s="783"/>
      <c r="AW153" s="783"/>
      <c r="AX153" s="783">
        <f t="shared" ref="AX153:AX159" si="309">SUM(AV153:AW153)</f>
        <v>0</v>
      </c>
      <c r="AY153" s="784">
        <f t="shared" ref="AY153:AY159" si="310">AD153+AG153+AJ153+AM153+AP153+AS153+AV153</f>
        <v>229</v>
      </c>
      <c r="AZ153" s="784">
        <f t="shared" ref="AZ153:AZ159" si="311">AE153+AH153+AK153+AN153+AQ153+AT153+AW153</f>
        <v>295</v>
      </c>
      <c r="BA153" s="784">
        <f t="shared" ref="BA153:BA159" si="312">AF153+AI153+AL153+AO153+AR153+AU153+AX153</f>
        <v>524</v>
      </c>
      <c r="BC153" s="782" t="s">
        <v>262</v>
      </c>
      <c r="BD153" s="783">
        <f t="shared" ref="BD153:BE160" si="313">D153+AD153</f>
        <v>230</v>
      </c>
      <c r="BE153" s="783">
        <f t="shared" si="313"/>
        <v>295</v>
      </c>
      <c r="BF153" s="783">
        <f t="shared" si="291"/>
        <v>525</v>
      </c>
      <c r="BG153" s="783">
        <f t="shared" si="291"/>
        <v>0</v>
      </c>
      <c r="BH153" s="783">
        <f t="shared" si="291"/>
        <v>0</v>
      </c>
      <c r="BI153" s="783">
        <f t="shared" si="291"/>
        <v>0</v>
      </c>
      <c r="BJ153" s="783">
        <f t="shared" si="291"/>
        <v>0</v>
      </c>
      <c r="BK153" s="783">
        <f t="shared" si="291"/>
        <v>0</v>
      </c>
      <c r="BL153" s="783">
        <f t="shared" si="291"/>
        <v>0</v>
      </c>
      <c r="BM153" s="783">
        <f t="shared" si="291"/>
        <v>0</v>
      </c>
      <c r="BN153" s="783">
        <f t="shared" si="291"/>
        <v>0</v>
      </c>
      <c r="BO153" s="783">
        <f t="shared" si="291"/>
        <v>0</v>
      </c>
      <c r="BP153" s="783">
        <f t="shared" si="291"/>
        <v>0</v>
      </c>
      <c r="BQ153" s="783">
        <f t="shared" si="291"/>
        <v>0</v>
      </c>
      <c r="BR153" s="783">
        <f t="shared" si="291"/>
        <v>0</v>
      </c>
      <c r="BS153" s="783">
        <f t="shared" si="291"/>
        <v>0</v>
      </c>
      <c r="BT153" s="783">
        <f t="shared" si="291"/>
        <v>0</v>
      </c>
      <c r="BU153" s="783">
        <f t="shared" si="291"/>
        <v>0</v>
      </c>
      <c r="BV153" s="783">
        <f t="shared" si="292"/>
        <v>0</v>
      </c>
      <c r="BW153" s="783">
        <f t="shared" si="292"/>
        <v>0</v>
      </c>
      <c r="BX153" s="783">
        <f t="shared" si="292"/>
        <v>0</v>
      </c>
      <c r="BY153" s="783">
        <f t="shared" si="292"/>
        <v>230</v>
      </c>
      <c r="BZ153" s="783">
        <f t="shared" si="292"/>
        <v>295</v>
      </c>
      <c r="CA153" s="783">
        <f t="shared" si="292"/>
        <v>525</v>
      </c>
    </row>
    <row r="154" spans="3:79" s="777" customFormat="1" ht="15.75">
      <c r="C154" s="782" t="s">
        <v>263</v>
      </c>
      <c r="D154" s="1187">
        <v>146</v>
      </c>
      <c r="E154" s="1187">
        <v>339</v>
      </c>
      <c r="F154" s="783">
        <f t="shared" si="293"/>
        <v>485</v>
      </c>
      <c r="G154" s="1187">
        <v>227</v>
      </c>
      <c r="H154" s="1187">
        <v>115</v>
      </c>
      <c r="I154" s="783">
        <f t="shared" si="294"/>
        <v>342</v>
      </c>
      <c r="J154" s="1187">
        <v>56</v>
      </c>
      <c r="K154" s="1187">
        <v>30</v>
      </c>
      <c r="L154" s="783">
        <f t="shared" si="295"/>
        <v>86</v>
      </c>
      <c r="M154" s="1187">
        <v>12</v>
      </c>
      <c r="N154" s="1187">
        <v>2</v>
      </c>
      <c r="O154" s="783">
        <f t="shared" si="296"/>
        <v>14</v>
      </c>
      <c r="P154" s="1187">
        <v>0</v>
      </c>
      <c r="Q154" s="1187">
        <v>0</v>
      </c>
      <c r="R154" s="783">
        <f t="shared" si="297"/>
        <v>0</v>
      </c>
      <c r="S154" s="1187">
        <v>5</v>
      </c>
      <c r="T154" s="1187">
        <v>1</v>
      </c>
      <c r="U154" s="783">
        <f t="shared" si="298"/>
        <v>6</v>
      </c>
      <c r="V154" s="1187"/>
      <c r="W154" s="1187"/>
      <c r="X154" s="783">
        <f t="shared" si="299"/>
        <v>0</v>
      </c>
      <c r="Y154" s="784">
        <f t="shared" si="300"/>
        <v>446</v>
      </c>
      <c r="Z154" s="784">
        <f t="shared" si="301"/>
        <v>487</v>
      </c>
      <c r="AA154" s="785">
        <f t="shared" si="302"/>
        <v>933</v>
      </c>
      <c r="AB154" s="776"/>
      <c r="AC154" s="782" t="s">
        <v>263</v>
      </c>
      <c r="AD154" s="783">
        <v>2027</v>
      </c>
      <c r="AE154" s="783">
        <v>2649</v>
      </c>
      <c r="AF154" s="783">
        <f t="shared" si="303"/>
        <v>4676</v>
      </c>
      <c r="AG154" s="783">
        <v>914</v>
      </c>
      <c r="AH154" s="783">
        <v>828</v>
      </c>
      <c r="AI154" s="783">
        <f t="shared" si="304"/>
        <v>1742</v>
      </c>
      <c r="AJ154" s="783">
        <v>187</v>
      </c>
      <c r="AK154" s="783">
        <v>113</v>
      </c>
      <c r="AL154" s="783">
        <f t="shared" si="305"/>
        <v>300</v>
      </c>
      <c r="AM154" s="783"/>
      <c r="AN154" s="783"/>
      <c r="AO154" s="783">
        <f t="shared" si="306"/>
        <v>0</v>
      </c>
      <c r="AP154" s="783"/>
      <c r="AQ154" s="783"/>
      <c r="AR154" s="783">
        <f t="shared" si="307"/>
        <v>0</v>
      </c>
      <c r="AS154" s="783"/>
      <c r="AT154" s="783"/>
      <c r="AU154" s="783">
        <f t="shared" si="308"/>
        <v>0</v>
      </c>
      <c r="AV154" s="783"/>
      <c r="AW154" s="783"/>
      <c r="AX154" s="783">
        <f t="shared" si="309"/>
        <v>0</v>
      </c>
      <c r="AY154" s="784">
        <f t="shared" si="310"/>
        <v>3128</v>
      </c>
      <c r="AZ154" s="784">
        <f t="shared" si="311"/>
        <v>3590</v>
      </c>
      <c r="BA154" s="784">
        <f t="shared" si="312"/>
        <v>6718</v>
      </c>
      <c r="BC154" s="782" t="s">
        <v>263</v>
      </c>
      <c r="BD154" s="783">
        <f t="shared" si="313"/>
        <v>2173</v>
      </c>
      <c r="BE154" s="783">
        <f t="shared" si="313"/>
        <v>2988</v>
      </c>
      <c r="BF154" s="783">
        <f t="shared" si="291"/>
        <v>5161</v>
      </c>
      <c r="BG154" s="783">
        <f t="shared" si="291"/>
        <v>1141</v>
      </c>
      <c r="BH154" s="783">
        <f t="shared" si="291"/>
        <v>943</v>
      </c>
      <c r="BI154" s="783">
        <f t="shared" si="291"/>
        <v>2084</v>
      </c>
      <c r="BJ154" s="783">
        <f t="shared" si="291"/>
        <v>243</v>
      </c>
      <c r="BK154" s="783">
        <f t="shared" si="291"/>
        <v>143</v>
      </c>
      <c r="BL154" s="783">
        <f t="shared" si="291"/>
        <v>386</v>
      </c>
      <c r="BM154" s="783">
        <f t="shared" si="291"/>
        <v>12</v>
      </c>
      <c r="BN154" s="783">
        <f t="shared" si="291"/>
        <v>2</v>
      </c>
      <c r="BO154" s="783">
        <f t="shared" si="291"/>
        <v>14</v>
      </c>
      <c r="BP154" s="783">
        <f t="shared" si="291"/>
        <v>0</v>
      </c>
      <c r="BQ154" s="783">
        <f t="shared" si="291"/>
        <v>0</v>
      </c>
      <c r="BR154" s="783">
        <f t="shared" si="291"/>
        <v>0</v>
      </c>
      <c r="BS154" s="783">
        <f t="shared" si="291"/>
        <v>5</v>
      </c>
      <c r="BT154" s="783">
        <f t="shared" si="291"/>
        <v>1</v>
      </c>
      <c r="BU154" s="783">
        <f t="shared" si="291"/>
        <v>6</v>
      </c>
      <c r="BV154" s="783">
        <f t="shared" si="292"/>
        <v>0</v>
      </c>
      <c r="BW154" s="783">
        <f t="shared" si="292"/>
        <v>0</v>
      </c>
      <c r="BX154" s="783">
        <f t="shared" si="292"/>
        <v>0</v>
      </c>
      <c r="BY154" s="783">
        <f t="shared" si="292"/>
        <v>3574</v>
      </c>
      <c r="BZ154" s="783">
        <f t="shared" si="292"/>
        <v>4077</v>
      </c>
      <c r="CA154" s="783">
        <f t="shared" si="292"/>
        <v>7651</v>
      </c>
    </row>
    <row r="155" spans="3:79" s="777" customFormat="1" ht="15.75">
      <c r="C155" s="782" t="s">
        <v>264</v>
      </c>
      <c r="D155" s="1187">
        <v>159</v>
      </c>
      <c r="E155" s="1187">
        <v>308</v>
      </c>
      <c r="F155" s="783">
        <f t="shared" si="293"/>
        <v>467</v>
      </c>
      <c r="G155" s="1187">
        <v>313</v>
      </c>
      <c r="H155" s="1187">
        <v>165</v>
      </c>
      <c r="I155" s="783">
        <f t="shared" si="294"/>
        <v>478</v>
      </c>
      <c r="J155" s="1187">
        <v>108</v>
      </c>
      <c r="K155" s="1187">
        <v>89</v>
      </c>
      <c r="L155" s="783">
        <f t="shared" si="295"/>
        <v>197</v>
      </c>
      <c r="M155" s="1187">
        <v>47</v>
      </c>
      <c r="N155" s="1187">
        <v>15</v>
      </c>
      <c r="O155" s="783">
        <f t="shared" si="296"/>
        <v>62</v>
      </c>
      <c r="P155" s="1187">
        <v>11</v>
      </c>
      <c r="Q155" s="1187">
        <v>13</v>
      </c>
      <c r="R155" s="783">
        <f t="shared" si="297"/>
        <v>24</v>
      </c>
      <c r="S155" s="1187">
        <v>5</v>
      </c>
      <c r="T155" s="1187">
        <v>1</v>
      </c>
      <c r="U155" s="783">
        <f t="shared" si="298"/>
        <v>6</v>
      </c>
      <c r="V155" s="1187"/>
      <c r="W155" s="1187"/>
      <c r="X155" s="783">
        <f t="shared" si="299"/>
        <v>0</v>
      </c>
      <c r="Y155" s="784">
        <f t="shared" si="300"/>
        <v>643</v>
      </c>
      <c r="Z155" s="784">
        <f t="shared" si="301"/>
        <v>591</v>
      </c>
      <c r="AA155" s="785">
        <f t="shared" si="302"/>
        <v>1234</v>
      </c>
      <c r="AB155" s="776"/>
      <c r="AC155" s="782" t="s">
        <v>264</v>
      </c>
      <c r="AD155" s="783">
        <v>2024</v>
      </c>
      <c r="AE155" s="783">
        <v>3270</v>
      </c>
      <c r="AF155" s="783">
        <f t="shared" si="303"/>
        <v>5294</v>
      </c>
      <c r="AG155" s="783">
        <v>1964</v>
      </c>
      <c r="AH155" s="783">
        <v>1296</v>
      </c>
      <c r="AI155" s="783">
        <f t="shared" si="304"/>
        <v>3260</v>
      </c>
      <c r="AJ155" s="783">
        <v>615</v>
      </c>
      <c r="AK155" s="783">
        <v>392</v>
      </c>
      <c r="AL155" s="783">
        <f t="shared" si="305"/>
        <v>1007</v>
      </c>
      <c r="AM155" s="783">
        <v>137</v>
      </c>
      <c r="AN155" s="783">
        <v>108</v>
      </c>
      <c r="AO155" s="783">
        <f t="shared" si="306"/>
        <v>245</v>
      </c>
      <c r="AP155" s="783"/>
      <c r="AQ155" s="783"/>
      <c r="AR155" s="783">
        <f t="shared" si="307"/>
        <v>0</v>
      </c>
      <c r="AS155" s="783"/>
      <c r="AT155" s="783"/>
      <c r="AU155" s="783">
        <f t="shared" si="308"/>
        <v>0</v>
      </c>
      <c r="AV155" s="783"/>
      <c r="AW155" s="783"/>
      <c r="AX155" s="783">
        <f t="shared" si="309"/>
        <v>0</v>
      </c>
      <c r="AY155" s="784">
        <f t="shared" si="310"/>
        <v>4740</v>
      </c>
      <c r="AZ155" s="784">
        <f t="shared" si="311"/>
        <v>5066</v>
      </c>
      <c r="BA155" s="784">
        <f t="shared" si="312"/>
        <v>9806</v>
      </c>
      <c r="BC155" s="782" t="s">
        <v>264</v>
      </c>
      <c r="BD155" s="783">
        <f t="shared" si="313"/>
        <v>2183</v>
      </c>
      <c r="BE155" s="783">
        <f t="shared" si="313"/>
        <v>3578</v>
      </c>
      <c r="BF155" s="783">
        <f t="shared" si="291"/>
        <v>5761</v>
      </c>
      <c r="BG155" s="783">
        <f t="shared" si="291"/>
        <v>2277</v>
      </c>
      <c r="BH155" s="783">
        <f t="shared" si="291"/>
        <v>1461</v>
      </c>
      <c r="BI155" s="783">
        <f t="shared" si="291"/>
        <v>3738</v>
      </c>
      <c r="BJ155" s="783">
        <f t="shared" si="291"/>
        <v>723</v>
      </c>
      <c r="BK155" s="783">
        <f t="shared" si="291"/>
        <v>481</v>
      </c>
      <c r="BL155" s="783">
        <f t="shared" si="291"/>
        <v>1204</v>
      </c>
      <c r="BM155" s="783">
        <f t="shared" si="291"/>
        <v>184</v>
      </c>
      <c r="BN155" s="783">
        <f t="shared" si="291"/>
        <v>123</v>
      </c>
      <c r="BO155" s="783">
        <f t="shared" si="291"/>
        <v>307</v>
      </c>
      <c r="BP155" s="783">
        <f t="shared" si="291"/>
        <v>11</v>
      </c>
      <c r="BQ155" s="783">
        <f t="shared" si="291"/>
        <v>13</v>
      </c>
      <c r="BR155" s="783">
        <f t="shared" si="291"/>
        <v>24</v>
      </c>
      <c r="BS155" s="783">
        <f t="shared" si="291"/>
        <v>5</v>
      </c>
      <c r="BT155" s="783">
        <f t="shared" si="291"/>
        <v>1</v>
      </c>
      <c r="BU155" s="783">
        <f t="shared" si="291"/>
        <v>6</v>
      </c>
      <c r="BV155" s="783">
        <f t="shared" si="292"/>
        <v>0</v>
      </c>
      <c r="BW155" s="783">
        <f t="shared" si="292"/>
        <v>0</v>
      </c>
      <c r="BX155" s="783">
        <f t="shared" si="292"/>
        <v>0</v>
      </c>
      <c r="BY155" s="783">
        <f t="shared" si="292"/>
        <v>5383</v>
      </c>
      <c r="BZ155" s="783">
        <f t="shared" si="292"/>
        <v>5657</v>
      </c>
      <c r="CA155" s="783">
        <f t="shared" si="292"/>
        <v>11040</v>
      </c>
    </row>
    <row r="156" spans="3:79" s="777" customFormat="1" ht="15.75">
      <c r="C156" s="782" t="s">
        <v>265</v>
      </c>
      <c r="D156" s="1187">
        <v>47</v>
      </c>
      <c r="E156" s="1187">
        <v>135</v>
      </c>
      <c r="F156" s="783">
        <f t="shared" si="293"/>
        <v>182</v>
      </c>
      <c r="G156" s="1187">
        <v>161</v>
      </c>
      <c r="H156" s="1187">
        <v>137</v>
      </c>
      <c r="I156" s="783">
        <f t="shared" si="294"/>
        <v>298</v>
      </c>
      <c r="J156" s="1187">
        <v>90</v>
      </c>
      <c r="K156" s="1187">
        <v>45</v>
      </c>
      <c r="L156" s="783">
        <f t="shared" si="295"/>
        <v>135</v>
      </c>
      <c r="M156" s="1187">
        <v>36</v>
      </c>
      <c r="N156" s="1187">
        <v>16</v>
      </c>
      <c r="O156" s="783">
        <f t="shared" si="296"/>
        <v>52</v>
      </c>
      <c r="P156" s="1187">
        <v>18</v>
      </c>
      <c r="Q156" s="1187">
        <v>2</v>
      </c>
      <c r="R156" s="783">
        <f t="shared" si="297"/>
        <v>20</v>
      </c>
      <c r="S156" s="1187">
        <v>1</v>
      </c>
      <c r="T156" s="1187">
        <v>0</v>
      </c>
      <c r="U156" s="783">
        <f t="shared" si="298"/>
        <v>1</v>
      </c>
      <c r="V156" s="1187"/>
      <c r="W156" s="1187"/>
      <c r="X156" s="783">
        <f t="shared" si="299"/>
        <v>0</v>
      </c>
      <c r="Y156" s="784">
        <f t="shared" si="300"/>
        <v>353</v>
      </c>
      <c r="Z156" s="784">
        <f t="shared" si="301"/>
        <v>335</v>
      </c>
      <c r="AA156" s="785">
        <f t="shared" si="302"/>
        <v>688</v>
      </c>
      <c r="AB156" s="776"/>
      <c r="AC156" s="782" t="s">
        <v>265</v>
      </c>
      <c r="AD156" s="783">
        <v>1648</v>
      </c>
      <c r="AE156" s="783">
        <v>1141</v>
      </c>
      <c r="AF156" s="783">
        <f t="shared" si="303"/>
        <v>2789</v>
      </c>
      <c r="AG156" s="783">
        <v>1704</v>
      </c>
      <c r="AH156" s="783">
        <v>1332</v>
      </c>
      <c r="AI156" s="783">
        <f t="shared" si="304"/>
        <v>3036</v>
      </c>
      <c r="AJ156" s="783">
        <v>459</v>
      </c>
      <c r="AK156" s="783">
        <v>251</v>
      </c>
      <c r="AL156" s="783">
        <f t="shared" si="305"/>
        <v>710</v>
      </c>
      <c r="AM156" s="783">
        <v>350</v>
      </c>
      <c r="AN156" s="783">
        <v>156</v>
      </c>
      <c r="AO156" s="783">
        <f t="shared" si="306"/>
        <v>506</v>
      </c>
      <c r="AP156" s="783"/>
      <c r="AQ156" s="783"/>
      <c r="AR156" s="783">
        <f t="shared" si="307"/>
        <v>0</v>
      </c>
      <c r="AS156" s="783"/>
      <c r="AT156" s="783"/>
      <c r="AU156" s="783">
        <f t="shared" si="308"/>
        <v>0</v>
      </c>
      <c r="AV156" s="783"/>
      <c r="AW156" s="783"/>
      <c r="AX156" s="783">
        <f t="shared" si="309"/>
        <v>0</v>
      </c>
      <c r="AY156" s="784">
        <f t="shared" si="310"/>
        <v>4161</v>
      </c>
      <c r="AZ156" s="784">
        <f t="shared" si="311"/>
        <v>2880</v>
      </c>
      <c r="BA156" s="784">
        <f t="shared" si="312"/>
        <v>7041</v>
      </c>
      <c r="BC156" s="782" t="s">
        <v>265</v>
      </c>
      <c r="BD156" s="783">
        <f t="shared" si="313"/>
        <v>1695</v>
      </c>
      <c r="BE156" s="783">
        <f t="shared" si="313"/>
        <v>1276</v>
      </c>
      <c r="BF156" s="783">
        <f t="shared" si="291"/>
        <v>2971</v>
      </c>
      <c r="BG156" s="783">
        <f t="shared" si="291"/>
        <v>1865</v>
      </c>
      <c r="BH156" s="783">
        <f t="shared" si="291"/>
        <v>1469</v>
      </c>
      <c r="BI156" s="783">
        <f t="shared" si="291"/>
        <v>3334</v>
      </c>
      <c r="BJ156" s="783">
        <f t="shared" si="291"/>
        <v>549</v>
      </c>
      <c r="BK156" s="783">
        <f t="shared" si="291"/>
        <v>296</v>
      </c>
      <c r="BL156" s="783">
        <f t="shared" si="291"/>
        <v>845</v>
      </c>
      <c r="BM156" s="783">
        <f t="shared" si="291"/>
        <v>386</v>
      </c>
      <c r="BN156" s="783">
        <f t="shared" si="291"/>
        <v>172</v>
      </c>
      <c r="BO156" s="783">
        <f t="shared" si="291"/>
        <v>558</v>
      </c>
      <c r="BP156" s="783">
        <f t="shared" si="291"/>
        <v>18</v>
      </c>
      <c r="BQ156" s="783">
        <f t="shared" si="291"/>
        <v>2</v>
      </c>
      <c r="BR156" s="783">
        <f t="shared" si="291"/>
        <v>20</v>
      </c>
      <c r="BS156" s="783">
        <f t="shared" si="291"/>
        <v>1</v>
      </c>
      <c r="BT156" s="783">
        <f t="shared" si="291"/>
        <v>0</v>
      </c>
      <c r="BU156" s="783">
        <f t="shared" si="291"/>
        <v>1</v>
      </c>
      <c r="BV156" s="783">
        <f t="shared" si="292"/>
        <v>0</v>
      </c>
      <c r="BW156" s="783">
        <f t="shared" si="292"/>
        <v>0</v>
      </c>
      <c r="BX156" s="783">
        <f t="shared" si="292"/>
        <v>0</v>
      </c>
      <c r="BY156" s="783">
        <f t="shared" si="292"/>
        <v>4514</v>
      </c>
      <c r="BZ156" s="783">
        <f t="shared" si="292"/>
        <v>3215</v>
      </c>
      <c r="CA156" s="783">
        <f t="shared" si="292"/>
        <v>7729</v>
      </c>
    </row>
    <row r="157" spans="3:79" s="777" customFormat="1" ht="15.75">
      <c r="C157" s="782" t="s">
        <v>266</v>
      </c>
      <c r="D157" s="1187">
        <v>23</v>
      </c>
      <c r="E157" s="1187">
        <v>22</v>
      </c>
      <c r="F157" s="783">
        <f t="shared" si="293"/>
        <v>45</v>
      </c>
      <c r="G157" s="1187">
        <v>44</v>
      </c>
      <c r="H157" s="1187">
        <v>35</v>
      </c>
      <c r="I157" s="783">
        <f t="shared" si="294"/>
        <v>79</v>
      </c>
      <c r="J157" s="1187">
        <v>27</v>
      </c>
      <c r="K157" s="1187">
        <v>16</v>
      </c>
      <c r="L157" s="783">
        <f t="shared" si="295"/>
        <v>43</v>
      </c>
      <c r="M157" s="1187">
        <v>10</v>
      </c>
      <c r="N157" s="1187">
        <v>4</v>
      </c>
      <c r="O157" s="783">
        <f t="shared" si="296"/>
        <v>14</v>
      </c>
      <c r="P157" s="1187">
        <v>7</v>
      </c>
      <c r="Q157" s="1187">
        <v>0</v>
      </c>
      <c r="R157" s="783">
        <f t="shared" si="297"/>
        <v>7</v>
      </c>
      <c r="S157" s="1187">
        <v>0</v>
      </c>
      <c r="T157" s="1187">
        <v>0</v>
      </c>
      <c r="U157" s="783">
        <f t="shared" si="298"/>
        <v>0</v>
      </c>
      <c r="V157" s="1187"/>
      <c r="W157" s="1187"/>
      <c r="X157" s="783">
        <f t="shared" si="299"/>
        <v>0</v>
      </c>
      <c r="Y157" s="784">
        <f t="shared" si="300"/>
        <v>111</v>
      </c>
      <c r="Z157" s="784">
        <f t="shared" si="301"/>
        <v>77</v>
      </c>
      <c r="AA157" s="785">
        <f t="shared" si="302"/>
        <v>188</v>
      </c>
      <c r="AB157" s="776"/>
      <c r="AC157" s="782" t="s">
        <v>266</v>
      </c>
      <c r="AD157" s="783">
        <v>321</v>
      </c>
      <c r="AE157" s="783">
        <v>286</v>
      </c>
      <c r="AF157" s="783">
        <f t="shared" si="303"/>
        <v>607</v>
      </c>
      <c r="AG157" s="783">
        <v>781</v>
      </c>
      <c r="AH157" s="783">
        <v>332</v>
      </c>
      <c r="AI157" s="783">
        <f t="shared" si="304"/>
        <v>1113</v>
      </c>
      <c r="AJ157" s="783">
        <v>258</v>
      </c>
      <c r="AK157" s="783">
        <v>197</v>
      </c>
      <c r="AL157" s="783">
        <f t="shared" si="305"/>
        <v>455</v>
      </c>
      <c r="AM157" s="783">
        <v>58</v>
      </c>
      <c r="AN157" s="783">
        <v>47</v>
      </c>
      <c r="AO157" s="783">
        <f t="shared" si="306"/>
        <v>105</v>
      </c>
      <c r="AP157" s="783">
        <v>45</v>
      </c>
      <c r="AQ157" s="783">
        <v>20</v>
      </c>
      <c r="AR157" s="783">
        <f t="shared" si="307"/>
        <v>65</v>
      </c>
      <c r="AS157" s="783"/>
      <c r="AT157" s="783"/>
      <c r="AU157" s="783">
        <f t="shared" si="308"/>
        <v>0</v>
      </c>
      <c r="AV157" s="783"/>
      <c r="AW157" s="783"/>
      <c r="AX157" s="783">
        <f t="shared" si="309"/>
        <v>0</v>
      </c>
      <c r="AY157" s="784">
        <f t="shared" si="310"/>
        <v>1463</v>
      </c>
      <c r="AZ157" s="784">
        <f t="shared" si="311"/>
        <v>882</v>
      </c>
      <c r="BA157" s="784">
        <f t="shared" si="312"/>
        <v>2345</v>
      </c>
      <c r="BC157" s="782" t="s">
        <v>266</v>
      </c>
      <c r="BD157" s="783">
        <f t="shared" si="313"/>
        <v>344</v>
      </c>
      <c r="BE157" s="783">
        <f t="shared" si="313"/>
        <v>308</v>
      </c>
      <c r="BF157" s="783">
        <f t="shared" si="291"/>
        <v>652</v>
      </c>
      <c r="BG157" s="783">
        <f t="shared" si="291"/>
        <v>825</v>
      </c>
      <c r="BH157" s="783">
        <f t="shared" si="291"/>
        <v>367</v>
      </c>
      <c r="BI157" s="783">
        <f t="shared" si="291"/>
        <v>1192</v>
      </c>
      <c r="BJ157" s="783">
        <f t="shared" si="291"/>
        <v>285</v>
      </c>
      <c r="BK157" s="783">
        <f t="shared" si="291"/>
        <v>213</v>
      </c>
      <c r="BL157" s="783">
        <f t="shared" si="291"/>
        <v>498</v>
      </c>
      <c r="BM157" s="783">
        <f t="shared" si="291"/>
        <v>68</v>
      </c>
      <c r="BN157" s="783">
        <f t="shared" si="291"/>
        <v>51</v>
      </c>
      <c r="BO157" s="783">
        <f t="shared" si="291"/>
        <v>119</v>
      </c>
      <c r="BP157" s="783">
        <f t="shared" si="291"/>
        <v>52</v>
      </c>
      <c r="BQ157" s="783">
        <f t="shared" si="291"/>
        <v>20</v>
      </c>
      <c r="BR157" s="783">
        <f t="shared" si="291"/>
        <v>72</v>
      </c>
      <c r="BS157" s="783">
        <f t="shared" si="291"/>
        <v>0</v>
      </c>
      <c r="BT157" s="783">
        <f t="shared" si="291"/>
        <v>0</v>
      </c>
      <c r="BU157" s="783">
        <f t="shared" si="291"/>
        <v>0</v>
      </c>
      <c r="BV157" s="783">
        <f t="shared" si="292"/>
        <v>0</v>
      </c>
      <c r="BW157" s="783">
        <f t="shared" si="292"/>
        <v>0</v>
      </c>
      <c r="BX157" s="783">
        <f t="shared" si="292"/>
        <v>0</v>
      </c>
      <c r="BY157" s="783">
        <f t="shared" si="292"/>
        <v>1574</v>
      </c>
      <c r="BZ157" s="783">
        <f t="shared" si="292"/>
        <v>959</v>
      </c>
      <c r="CA157" s="783">
        <f t="shared" si="292"/>
        <v>2533</v>
      </c>
    </row>
    <row r="158" spans="3:79" s="777" customFormat="1" ht="15.75">
      <c r="C158" s="782" t="s">
        <v>267</v>
      </c>
      <c r="D158" s="1187">
        <v>2</v>
      </c>
      <c r="E158" s="1187">
        <v>2</v>
      </c>
      <c r="F158" s="783">
        <f t="shared" si="293"/>
        <v>4</v>
      </c>
      <c r="G158" s="1187">
        <v>1</v>
      </c>
      <c r="H158" s="1187">
        <v>4</v>
      </c>
      <c r="I158" s="783">
        <f t="shared" si="294"/>
        <v>5</v>
      </c>
      <c r="J158" s="1187">
        <v>2</v>
      </c>
      <c r="K158" s="1187">
        <v>2</v>
      </c>
      <c r="L158" s="783">
        <f t="shared" si="295"/>
        <v>4</v>
      </c>
      <c r="M158" s="1187">
        <v>3</v>
      </c>
      <c r="N158" s="1187">
        <v>1</v>
      </c>
      <c r="O158" s="783">
        <f t="shared" si="296"/>
        <v>4</v>
      </c>
      <c r="P158" s="1187">
        <v>2</v>
      </c>
      <c r="Q158" s="1187">
        <v>0</v>
      </c>
      <c r="R158" s="783">
        <f t="shared" si="297"/>
        <v>2</v>
      </c>
      <c r="S158" s="1187">
        <v>0</v>
      </c>
      <c r="T158" s="1187">
        <v>0</v>
      </c>
      <c r="U158" s="783">
        <f t="shared" si="298"/>
        <v>0</v>
      </c>
      <c r="V158" s="1187"/>
      <c r="W158" s="1187"/>
      <c r="X158" s="783">
        <f t="shared" si="299"/>
        <v>0</v>
      </c>
      <c r="Y158" s="784">
        <f t="shared" si="300"/>
        <v>10</v>
      </c>
      <c r="Z158" s="784">
        <f t="shared" si="301"/>
        <v>9</v>
      </c>
      <c r="AA158" s="785">
        <f t="shared" si="302"/>
        <v>19</v>
      </c>
      <c r="AB158" s="776"/>
      <c r="AC158" s="782" t="s">
        <v>267</v>
      </c>
      <c r="AD158" s="783">
        <v>73</v>
      </c>
      <c r="AE158" s="783">
        <v>19</v>
      </c>
      <c r="AF158" s="783">
        <f t="shared" si="303"/>
        <v>92</v>
      </c>
      <c r="AG158" s="783">
        <v>90</v>
      </c>
      <c r="AH158" s="783">
        <v>42</v>
      </c>
      <c r="AI158" s="783">
        <f t="shared" si="304"/>
        <v>132</v>
      </c>
      <c r="AJ158" s="783">
        <v>41</v>
      </c>
      <c r="AK158" s="783">
        <v>51</v>
      </c>
      <c r="AL158" s="783">
        <f t="shared" si="305"/>
        <v>92</v>
      </c>
      <c r="AM158" s="783">
        <v>21</v>
      </c>
      <c r="AN158" s="783">
        <v>9</v>
      </c>
      <c r="AO158" s="783">
        <f t="shared" si="306"/>
        <v>30</v>
      </c>
      <c r="AP158" s="783"/>
      <c r="AQ158" s="783"/>
      <c r="AR158" s="783">
        <f t="shared" si="307"/>
        <v>0</v>
      </c>
      <c r="AS158" s="783"/>
      <c r="AT158" s="783"/>
      <c r="AU158" s="783">
        <f t="shared" si="308"/>
        <v>0</v>
      </c>
      <c r="AV158" s="783"/>
      <c r="AW158" s="783"/>
      <c r="AX158" s="783">
        <f t="shared" si="309"/>
        <v>0</v>
      </c>
      <c r="AY158" s="784">
        <f t="shared" si="310"/>
        <v>225</v>
      </c>
      <c r="AZ158" s="784">
        <f t="shared" si="311"/>
        <v>121</v>
      </c>
      <c r="BA158" s="784">
        <f t="shared" si="312"/>
        <v>346</v>
      </c>
      <c r="BC158" s="782" t="s">
        <v>267</v>
      </c>
      <c r="BD158" s="783">
        <f t="shared" si="313"/>
        <v>75</v>
      </c>
      <c r="BE158" s="783">
        <f t="shared" si="313"/>
        <v>21</v>
      </c>
      <c r="BF158" s="783">
        <f t="shared" si="291"/>
        <v>96</v>
      </c>
      <c r="BG158" s="783">
        <f t="shared" si="291"/>
        <v>91</v>
      </c>
      <c r="BH158" s="783">
        <f t="shared" si="291"/>
        <v>46</v>
      </c>
      <c r="BI158" s="783">
        <f t="shared" si="291"/>
        <v>137</v>
      </c>
      <c r="BJ158" s="783">
        <f t="shared" si="291"/>
        <v>43</v>
      </c>
      <c r="BK158" s="783">
        <f t="shared" si="291"/>
        <v>53</v>
      </c>
      <c r="BL158" s="783">
        <f t="shared" si="291"/>
        <v>96</v>
      </c>
      <c r="BM158" s="783">
        <f t="shared" si="291"/>
        <v>24</v>
      </c>
      <c r="BN158" s="783">
        <f t="shared" si="291"/>
        <v>10</v>
      </c>
      <c r="BO158" s="783">
        <f t="shared" si="291"/>
        <v>34</v>
      </c>
      <c r="BP158" s="783">
        <f t="shared" si="291"/>
        <v>2</v>
      </c>
      <c r="BQ158" s="783">
        <f t="shared" si="291"/>
        <v>0</v>
      </c>
      <c r="BR158" s="783">
        <f t="shared" si="291"/>
        <v>2</v>
      </c>
      <c r="BS158" s="783">
        <f t="shared" si="291"/>
        <v>0</v>
      </c>
      <c r="BT158" s="783">
        <f t="shared" si="291"/>
        <v>0</v>
      </c>
      <c r="BU158" s="783">
        <f t="shared" si="291"/>
        <v>0</v>
      </c>
      <c r="BV158" s="783">
        <f t="shared" si="292"/>
        <v>0</v>
      </c>
      <c r="BW158" s="783">
        <f t="shared" si="292"/>
        <v>0</v>
      </c>
      <c r="BX158" s="783">
        <f t="shared" si="292"/>
        <v>0</v>
      </c>
      <c r="BY158" s="783">
        <f t="shared" si="292"/>
        <v>235</v>
      </c>
      <c r="BZ158" s="783">
        <f t="shared" si="292"/>
        <v>130</v>
      </c>
      <c r="CA158" s="783">
        <f t="shared" si="292"/>
        <v>365</v>
      </c>
    </row>
    <row r="159" spans="3:79" s="777" customFormat="1" ht="15.75">
      <c r="C159" s="782" t="s">
        <v>186</v>
      </c>
      <c r="D159" s="783"/>
      <c r="E159" s="783"/>
      <c r="F159" s="783">
        <f t="shared" si="293"/>
        <v>0</v>
      </c>
      <c r="G159" s="783">
        <v>0</v>
      </c>
      <c r="H159" s="783">
        <v>0</v>
      </c>
      <c r="I159" s="783">
        <f t="shared" si="294"/>
        <v>0</v>
      </c>
      <c r="J159" s="783">
        <v>0</v>
      </c>
      <c r="K159" s="783">
        <v>0</v>
      </c>
      <c r="L159" s="783">
        <f t="shared" si="295"/>
        <v>0</v>
      </c>
      <c r="M159" s="783">
        <v>0</v>
      </c>
      <c r="N159" s="783">
        <v>0</v>
      </c>
      <c r="O159" s="783">
        <f t="shared" si="296"/>
        <v>0</v>
      </c>
      <c r="P159" s="783">
        <v>0</v>
      </c>
      <c r="Q159" s="783">
        <v>0</v>
      </c>
      <c r="R159" s="783">
        <f t="shared" si="297"/>
        <v>0</v>
      </c>
      <c r="S159" s="783">
        <v>0</v>
      </c>
      <c r="T159" s="783">
        <v>0</v>
      </c>
      <c r="U159" s="783">
        <f t="shared" si="298"/>
        <v>0</v>
      </c>
      <c r="V159" s="783">
        <v>2</v>
      </c>
      <c r="W159" s="783">
        <v>2</v>
      </c>
      <c r="X159" s="783">
        <f t="shared" si="299"/>
        <v>4</v>
      </c>
      <c r="Y159" s="784">
        <f t="shared" si="300"/>
        <v>2</v>
      </c>
      <c r="Z159" s="784">
        <f t="shared" si="301"/>
        <v>2</v>
      </c>
      <c r="AA159" s="785">
        <f t="shared" si="302"/>
        <v>4</v>
      </c>
      <c r="AB159" s="776"/>
      <c r="AC159" s="782" t="s">
        <v>186</v>
      </c>
      <c r="AD159" s="783">
        <v>16</v>
      </c>
      <c r="AE159" s="783">
        <v>14</v>
      </c>
      <c r="AF159" s="783">
        <f t="shared" si="303"/>
        <v>30</v>
      </c>
      <c r="AG159" s="783">
        <v>17</v>
      </c>
      <c r="AH159" s="783">
        <v>15</v>
      </c>
      <c r="AI159" s="783">
        <f t="shared" si="304"/>
        <v>32</v>
      </c>
      <c r="AJ159" s="783">
        <v>14</v>
      </c>
      <c r="AK159" s="783">
        <v>11</v>
      </c>
      <c r="AL159" s="783">
        <f t="shared" si="305"/>
        <v>25</v>
      </c>
      <c r="AM159" s="783"/>
      <c r="AN159" s="783"/>
      <c r="AO159" s="783">
        <f t="shared" si="306"/>
        <v>0</v>
      </c>
      <c r="AP159" s="783"/>
      <c r="AQ159" s="783"/>
      <c r="AR159" s="783">
        <f t="shared" si="307"/>
        <v>0</v>
      </c>
      <c r="AS159" s="783"/>
      <c r="AT159" s="783"/>
      <c r="AU159" s="783">
        <f t="shared" si="308"/>
        <v>0</v>
      </c>
      <c r="AV159" s="783"/>
      <c r="AW159" s="783"/>
      <c r="AX159" s="783">
        <f t="shared" si="309"/>
        <v>0</v>
      </c>
      <c r="AY159" s="784">
        <f t="shared" si="310"/>
        <v>47</v>
      </c>
      <c r="AZ159" s="784">
        <f t="shared" si="311"/>
        <v>40</v>
      </c>
      <c r="BA159" s="784">
        <f t="shared" si="312"/>
        <v>87</v>
      </c>
      <c r="BC159" s="782" t="s">
        <v>186</v>
      </c>
      <c r="BD159" s="783">
        <f t="shared" si="313"/>
        <v>16</v>
      </c>
      <c r="BE159" s="783">
        <f t="shared" si="313"/>
        <v>14</v>
      </c>
      <c r="BF159" s="783">
        <f t="shared" si="291"/>
        <v>30</v>
      </c>
      <c r="BG159" s="783">
        <f t="shared" si="291"/>
        <v>17</v>
      </c>
      <c r="BH159" s="783">
        <f t="shared" si="291"/>
        <v>15</v>
      </c>
      <c r="BI159" s="783">
        <f t="shared" si="291"/>
        <v>32</v>
      </c>
      <c r="BJ159" s="783">
        <f t="shared" si="291"/>
        <v>14</v>
      </c>
      <c r="BK159" s="783">
        <f t="shared" si="291"/>
        <v>11</v>
      </c>
      <c r="BL159" s="783">
        <f t="shared" si="291"/>
        <v>25</v>
      </c>
      <c r="BM159" s="783">
        <f t="shared" si="291"/>
        <v>0</v>
      </c>
      <c r="BN159" s="783">
        <f t="shared" si="291"/>
        <v>0</v>
      </c>
      <c r="BO159" s="783">
        <f t="shared" si="291"/>
        <v>0</v>
      </c>
      <c r="BP159" s="783">
        <f t="shared" si="291"/>
        <v>0</v>
      </c>
      <c r="BQ159" s="783">
        <f t="shared" si="291"/>
        <v>0</v>
      </c>
      <c r="BR159" s="783">
        <f t="shared" si="291"/>
        <v>0</v>
      </c>
      <c r="BS159" s="783">
        <f t="shared" si="291"/>
        <v>0</v>
      </c>
      <c r="BT159" s="783">
        <f t="shared" si="291"/>
        <v>0</v>
      </c>
      <c r="BU159" s="783">
        <f t="shared" si="291"/>
        <v>0</v>
      </c>
      <c r="BV159" s="783">
        <f t="shared" si="292"/>
        <v>2</v>
      </c>
      <c r="BW159" s="783">
        <f t="shared" si="292"/>
        <v>2</v>
      </c>
      <c r="BX159" s="783">
        <f t="shared" si="292"/>
        <v>4</v>
      </c>
      <c r="BY159" s="783">
        <f t="shared" si="292"/>
        <v>49</v>
      </c>
      <c r="BZ159" s="783">
        <f t="shared" si="292"/>
        <v>42</v>
      </c>
      <c r="CA159" s="783">
        <f t="shared" si="292"/>
        <v>91</v>
      </c>
    </row>
    <row r="160" spans="3:79" s="777" customFormat="1" ht="15.75">
      <c r="C160" s="782" t="s">
        <v>6</v>
      </c>
      <c r="D160" s="783">
        <f>SUM(D152:D159)</f>
        <v>378</v>
      </c>
      <c r="E160" s="783">
        <f>SUM(E152:E159)</f>
        <v>806</v>
      </c>
      <c r="F160" s="783">
        <f>SUM(F152:F159)</f>
        <v>1184</v>
      </c>
      <c r="G160" s="783">
        <f t="shared" ref="G160:AA160" si="314">SUM(G152:G159)</f>
        <v>746</v>
      </c>
      <c r="H160" s="783">
        <f t="shared" si="314"/>
        <v>456</v>
      </c>
      <c r="I160" s="783">
        <f t="shared" si="314"/>
        <v>1202</v>
      </c>
      <c r="J160" s="783">
        <f t="shared" si="314"/>
        <v>283</v>
      </c>
      <c r="K160" s="783">
        <f t="shared" si="314"/>
        <v>182</v>
      </c>
      <c r="L160" s="783">
        <f t="shared" si="314"/>
        <v>465</v>
      </c>
      <c r="M160" s="783">
        <f t="shared" si="314"/>
        <v>108</v>
      </c>
      <c r="N160" s="783">
        <f t="shared" si="314"/>
        <v>38</v>
      </c>
      <c r="O160" s="783">
        <f t="shared" si="314"/>
        <v>146</v>
      </c>
      <c r="P160" s="783">
        <f t="shared" si="314"/>
        <v>38</v>
      </c>
      <c r="Q160" s="783">
        <f t="shared" si="314"/>
        <v>15</v>
      </c>
      <c r="R160" s="783">
        <f t="shared" si="314"/>
        <v>53</v>
      </c>
      <c r="S160" s="783">
        <f t="shared" si="314"/>
        <v>11</v>
      </c>
      <c r="T160" s="783">
        <f t="shared" si="314"/>
        <v>2</v>
      </c>
      <c r="U160" s="783">
        <f t="shared" si="314"/>
        <v>13</v>
      </c>
      <c r="V160" s="783">
        <f t="shared" si="314"/>
        <v>2</v>
      </c>
      <c r="W160" s="783">
        <f t="shared" si="314"/>
        <v>2</v>
      </c>
      <c r="X160" s="783">
        <f t="shared" si="314"/>
        <v>4</v>
      </c>
      <c r="Y160" s="783">
        <f t="shared" si="314"/>
        <v>1566</v>
      </c>
      <c r="Z160" s="783">
        <f t="shared" si="314"/>
        <v>1501</v>
      </c>
      <c r="AA160" s="783">
        <f t="shared" si="314"/>
        <v>3067</v>
      </c>
      <c r="AB160" s="776"/>
      <c r="AC160" s="782" t="s">
        <v>6</v>
      </c>
      <c r="AD160" s="783">
        <f>SUM(AD152:AD159)</f>
        <v>6338</v>
      </c>
      <c r="AE160" s="783">
        <f t="shared" ref="AE160" si="315">SUM(AE152:AE159)</f>
        <v>7674</v>
      </c>
      <c r="AF160" s="783">
        <f>SUM(AF152:AF159)</f>
        <v>14012</v>
      </c>
      <c r="AG160" s="783">
        <f t="shared" ref="AG160:AW160" si="316">SUM(AG152:AG159)</f>
        <v>5470</v>
      </c>
      <c r="AH160" s="783">
        <f t="shared" si="316"/>
        <v>3845</v>
      </c>
      <c r="AI160" s="783">
        <f t="shared" si="316"/>
        <v>9315</v>
      </c>
      <c r="AJ160" s="783">
        <f t="shared" si="316"/>
        <v>1574</v>
      </c>
      <c r="AK160" s="783">
        <f t="shared" si="316"/>
        <v>1015</v>
      </c>
      <c r="AL160" s="783">
        <f t="shared" si="316"/>
        <v>2589</v>
      </c>
      <c r="AM160" s="783">
        <f t="shared" si="316"/>
        <v>566</v>
      </c>
      <c r="AN160" s="783">
        <f t="shared" si="316"/>
        <v>320</v>
      </c>
      <c r="AO160" s="783">
        <f t="shared" si="316"/>
        <v>886</v>
      </c>
      <c r="AP160" s="783">
        <f t="shared" si="316"/>
        <v>45</v>
      </c>
      <c r="AQ160" s="783">
        <f t="shared" si="316"/>
        <v>20</v>
      </c>
      <c r="AR160" s="783">
        <f t="shared" si="316"/>
        <v>65</v>
      </c>
      <c r="AS160" s="783">
        <f t="shared" si="316"/>
        <v>0</v>
      </c>
      <c r="AT160" s="783">
        <f t="shared" si="316"/>
        <v>0</v>
      </c>
      <c r="AU160" s="783">
        <f t="shared" si="316"/>
        <v>0</v>
      </c>
      <c r="AV160" s="783">
        <f t="shared" si="316"/>
        <v>0</v>
      </c>
      <c r="AW160" s="783">
        <f t="shared" si="316"/>
        <v>0</v>
      </c>
      <c r="AX160" s="783">
        <f t="shared" ref="AX160:BA160" si="317">SUM(AX152:AX159)</f>
        <v>0</v>
      </c>
      <c r="AY160" s="783">
        <f t="shared" si="317"/>
        <v>13993</v>
      </c>
      <c r="AZ160" s="783">
        <f t="shared" si="317"/>
        <v>12874</v>
      </c>
      <c r="BA160" s="783">
        <f t="shared" si="317"/>
        <v>26867</v>
      </c>
      <c r="BC160" s="782" t="s">
        <v>6</v>
      </c>
      <c r="BD160" s="783">
        <f t="shared" si="313"/>
        <v>6716</v>
      </c>
      <c r="BE160" s="783">
        <f t="shared" si="313"/>
        <v>8480</v>
      </c>
      <c r="BF160" s="783">
        <f t="shared" si="291"/>
        <v>15196</v>
      </c>
      <c r="BG160" s="783">
        <f t="shared" si="291"/>
        <v>6216</v>
      </c>
      <c r="BH160" s="783">
        <f t="shared" si="291"/>
        <v>4301</v>
      </c>
      <c r="BI160" s="783">
        <f t="shared" si="291"/>
        <v>10517</v>
      </c>
      <c r="BJ160" s="783">
        <f t="shared" si="291"/>
        <v>1857</v>
      </c>
      <c r="BK160" s="783">
        <f t="shared" si="291"/>
        <v>1197</v>
      </c>
      <c r="BL160" s="783">
        <f t="shared" si="291"/>
        <v>3054</v>
      </c>
      <c r="BM160" s="783">
        <f t="shared" si="291"/>
        <v>674</v>
      </c>
      <c r="BN160" s="783">
        <f t="shared" si="291"/>
        <v>358</v>
      </c>
      <c r="BO160" s="783">
        <f t="shared" si="291"/>
        <v>1032</v>
      </c>
      <c r="BP160" s="783">
        <f t="shared" si="291"/>
        <v>83</v>
      </c>
      <c r="BQ160" s="783">
        <f t="shared" si="291"/>
        <v>35</v>
      </c>
      <c r="BR160" s="783">
        <f t="shared" si="291"/>
        <v>118</v>
      </c>
      <c r="BS160" s="783">
        <f t="shared" si="291"/>
        <v>11</v>
      </c>
      <c r="BT160" s="783">
        <f t="shared" si="291"/>
        <v>2</v>
      </c>
      <c r="BU160" s="783">
        <f t="shared" si="291"/>
        <v>13</v>
      </c>
      <c r="BV160" s="783">
        <f t="shared" si="292"/>
        <v>2</v>
      </c>
      <c r="BW160" s="783">
        <f t="shared" si="292"/>
        <v>2</v>
      </c>
      <c r="BX160" s="783">
        <f t="shared" si="292"/>
        <v>4</v>
      </c>
      <c r="BY160" s="783">
        <f t="shared" si="292"/>
        <v>15559</v>
      </c>
      <c r="BZ160" s="783">
        <f t="shared" si="292"/>
        <v>14375</v>
      </c>
      <c r="CA160" s="783">
        <f t="shared" si="292"/>
        <v>29934</v>
      </c>
    </row>
    <row r="161" spans="3:79" s="777" customFormat="1" ht="16.5" thickBot="1">
      <c r="C161" s="786" t="s">
        <v>187</v>
      </c>
      <c r="D161" s="787">
        <f>D160/$Y$16*100</f>
        <v>8.0186677980483658</v>
      </c>
      <c r="E161" s="787">
        <f>E160/$Z$16*100</f>
        <v>18.019226469930697</v>
      </c>
      <c r="F161" s="787">
        <f>F160/$AA$16*100</f>
        <v>12.887776205507784</v>
      </c>
      <c r="G161" s="787">
        <f>G160/$Y$16*100</f>
        <v>15.825201527365296</v>
      </c>
      <c r="H161" s="787">
        <f>H160/$Z$16*100</f>
        <v>10.194500335345406</v>
      </c>
      <c r="I161" s="787">
        <f>I160/$AA$16*100</f>
        <v>13.083705235659082</v>
      </c>
      <c r="J161" s="787">
        <f>J160/$Y$16*100</f>
        <v>6.003394145099703</v>
      </c>
      <c r="K161" s="787">
        <f>K160/$Z$16*100</f>
        <v>4.0688575899843507</v>
      </c>
      <c r="L161" s="787">
        <f>L160/$AA$16*100</f>
        <v>5.0614999455752692</v>
      </c>
      <c r="M161" s="787">
        <f>M160/$Y$16*100</f>
        <v>2.2910479422995333</v>
      </c>
      <c r="N161" s="787">
        <f>N160/$Z$16*100</f>
        <v>0.84954169461211715</v>
      </c>
      <c r="O161" s="787">
        <f>O160/$AA$16*100</f>
        <v>1.5892021334494393</v>
      </c>
      <c r="P161" s="787">
        <f>P160/$Y$16*100</f>
        <v>0.80610946117946547</v>
      </c>
      <c r="Q161" s="787">
        <f>Q160/$Z$16*100</f>
        <v>0.33534540576794097</v>
      </c>
      <c r="R161" s="787">
        <f>R160/$AA$16*100</f>
        <v>0.57690214433438558</v>
      </c>
      <c r="S161" s="787">
        <f>S160/$Y$16*100</f>
        <v>0.23334747560458208</v>
      </c>
      <c r="T161" s="787">
        <f>T160/$Z$16*100</f>
        <v>4.47127207690588E-2</v>
      </c>
      <c r="U161" s="787">
        <f>U160/$AA$16*100</f>
        <v>0.14150429955371721</v>
      </c>
      <c r="V161" s="787">
        <f>V160/$Y$16*100</f>
        <v>4.242681374628765E-2</v>
      </c>
      <c r="W161" s="787">
        <f>W160/$Z$16*100</f>
        <v>4.47127207690588E-2</v>
      </c>
      <c r="X161" s="787">
        <f>X160/$AA$16*100</f>
        <v>4.3539784478066834E-2</v>
      </c>
      <c r="Y161" s="787">
        <f>Y160/$Y$16*100</f>
        <v>33.220195163343227</v>
      </c>
      <c r="Z161" s="787">
        <f>Z160/$Z$16*100</f>
        <v>33.556896937178628</v>
      </c>
      <c r="AA161" s="787">
        <f>AA160/$AA$16*100</f>
        <v>33.384129748557747</v>
      </c>
      <c r="AB161" s="788"/>
      <c r="AC161" s="786" t="s">
        <v>187</v>
      </c>
      <c r="AD161" s="787"/>
      <c r="AE161" s="787"/>
      <c r="AF161" s="787"/>
      <c r="AG161" s="787"/>
      <c r="AH161" s="787"/>
      <c r="AI161" s="787"/>
      <c r="AJ161" s="787"/>
      <c r="AK161" s="787"/>
      <c r="AL161" s="787"/>
      <c r="AM161" s="787"/>
      <c r="AN161" s="787"/>
      <c r="AO161" s="787"/>
      <c r="AP161" s="787"/>
      <c r="AQ161" s="787"/>
      <c r="AR161" s="787"/>
      <c r="AS161" s="787"/>
      <c r="AT161" s="787"/>
      <c r="AU161" s="787"/>
      <c r="AV161" s="787"/>
      <c r="AW161" s="787"/>
      <c r="AX161" s="787"/>
      <c r="AY161" s="787"/>
      <c r="AZ161" s="787"/>
      <c r="BA161" s="787"/>
      <c r="BC161" s="786" t="s">
        <v>187</v>
      </c>
      <c r="BD161" s="787">
        <f>BD160/$BY$16*100</f>
        <v>34.931863102049313</v>
      </c>
      <c r="BE161" s="787">
        <f>BE160/$BZ$16*100</f>
        <v>47.677948948611267</v>
      </c>
      <c r="BF161" s="787">
        <f>BF160/$CA$16*100</f>
        <v>41.056954501242842</v>
      </c>
      <c r="BG161" s="787">
        <f>BG160/$BY$16*100</f>
        <v>32.331218142099239</v>
      </c>
      <c r="BH161" s="787">
        <f>BH160/$BZ$16*100</f>
        <v>24.181940852355783</v>
      </c>
      <c r="BI161" s="787">
        <f>BI160/$CA$16*100</f>
        <v>28.415108613422674</v>
      </c>
      <c r="BJ161" s="787">
        <f>BJ160/$BY$16*100</f>
        <v>9.6587953812545511</v>
      </c>
      <c r="BK161" s="787">
        <f>BK160/$BZ$16*100</f>
        <v>6.7300123692792075</v>
      </c>
      <c r="BL161" s="787">
        <f>BL160/$CA$16*100</f>
        <v>8.2513779314816826</v>
      </c>
      <c r="BM161" s="787">
        <f>BM160/$BY$16*100</f>
        <v>3.5056694060126912</v>
      </c>
      <c r="BN161" s="787">
        <f>BN160/$BZ$16*100</f>
        <v>2.0128190711795795</v>
      </c>
      <c r="BO161" s="787">
        <f>BO160/$CA$16*100</f>
        <v>2.7882848805792717</v>
      </c>
      <c r="BP161" s="787">
        <f>BP160/$BY$16*100</f>
        <v>0.43170706335171122</v>
      </c>
      <c r="BQ161" s="787">
        <f>BQ160/$BZ$16*100</f>
        <v>0.19678398740582478</v>
      </c>
      <c r="BR161" s="787">
        <f>BR160/$CA$16*100</f>
        <v>0.31881551929104074</v>
      </c>
      <c r="BS161" s="787">
        <f>BS160/$BY$16*100</f>
        <v>5.7214189118901491E-2</v>
      </c>
      <c r="BT161" s="787">
        <f>BT160/$BZ$16*100</f>
        <v>1.1244799280332845E-2</v>
      </c>
      <c r="BU161" s="787">
        <f>BU160/$CA$16*100</f>
        <v>3.5123743650707875E-2</v>
      </c>
      <c r="BV161" s="787">
        <f>BV160/$BY$16*100</f>
        <v>1.0402579839800271E-2</v>
      </c>
      <c r="BW161" s="787">
        <f>BW160/$BZ$16*100</f>
        <v>1.1244799280332845E-2</v>
      </c>
      <c r="BX161" s="787">
        <f>BX160/$CA$16*100</f>
        <v>1.0807305738679347E-2</v>
      </c>
      <c r="BY161" s="787">
        <f>BY160/$BY$16*100</f>
        <v>80.926869863726196</v>
      </c>
      <c r="BZ161" s="787">
        <f>BZ160/$BZ$16*100</f>
        <v>80.821994827392331</v>
      </c>
      <c r="CA161" s="787">
        <f>CA160/$CA$16*100</f>
        <v>80.876472495406887</v>
      </c>
    </row>
    <row r="162" spans="3:79">
      <c r="AL162" s="820"/>
      <c r="BL162" s="820"/>
    </row>
    <row r="163" spans="3:79" s="777" customFormat="1" ht="15.75">
      <c r="C163" s="774" t="s">
        <v>492</v>
      </c>
      <c r="D163" s="774"/>
      <c r="E163" s="774"/>
      <c r="F163" s="774"/>
      <c r="G163" s="774"/>
      <c r="H163" s="774"/>
      <c r="I163" s="774"/>
      <c r="J163" s="775" t="s">
        <v>57</v>
      </c>
      <c r="K163" s="775"/>
      <c r="L163" s="775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4"/>
      <c r="AB163" s="776"/>
      <c r="AC163" s="774" t="s">
        <v>492</v>
      </c>
      <c r="AD163" s="774"/>
      <c r="AE163" s="774"/>
      <c r="AF163" s="774"/>
      <c r="AG163" s="774"/>
      <c r="AH163" s="774"/>
      <c r="AI163" s="774"/>
      <c r="AJ163" s="818" t="s">
        <v>57</v>
      </c>
      <c r="AK163" s="818"/>
      <c r="AL163" s="818"/>
      <c r="AM163" s="774"/>
      <c r="AN163" s="774"/>
      <c r="AO163" s="774"/>
      <c r="AP163" s="774"/>
      <c r="AQ163" s="774"/>
      <c r="AR163" s="774"/>
      <c r="AS163" s="774"/>
      <c r="AT163" s="774"/>
      <c r="AU163" s="774"/>
      <c r="AV163" s="774"/>
      <c r="AW163" s="774"/>
      <c r="AX163" s="774"/>
      <c r="AY163" s="774"/>
      <c r="AZ163" s="774"/>
      <c r="BA163" s="774"/>
      <c r="BC163" s="774" t="s">
        <v>492</v>
      </c>
      <c r="BD163" s="774"/>
      <c r="BE163" s="774"/>
      <c r="BF163" s="774"/>
      <c r="BG163" s="774"/>
      <c r="BH163" s="774"/>
      <c r="BI163" s="774"/>
      <c r="BJ163" s="818" t="s">
        <v>57</v>
      </c>
      <c r="BK163" s="818"/>
      <c r="BL163" s="818"/>
      <c r="BM163" s="774"/>
      <c r="BN163" s="774"/>
      <c r="BO163" s="774"/>
      <c r="BP163" s="774"/>
      <c r="BQ163" s="774"/>
      <c r="BR163" s="774"/>
      <c r="BS163" s="774"/>
      <c r="BT163" s="774"/>
      <c r="BU163" s="774"/>
      <c r="BV163" s="774"/>
      <c r="BW163" s="774"/>
      <c r="BX163" s="774"/>
      <c r="BY163" s="774"/>
      <c r="BZ163" s="774"/>
      <c r="CA163" s="774"/>
    </row>
    <row r="164" spans="3:79" s="777" customFormat="1" ht="16.5" thickBot="1">
      <c r="C164" s="1694" t="s">
        <v>868</v>
      </c>
      <c r="D164" s="1694"/>
      <c r="E164" s="1694"/>
      <c r="F164" s="1694"/>
      <c r="G164" s="1694"/>
      <c r="H164" s="1694"/>
      <c r="I164" s="1694"/>
      <c r="J164" s="1694"/>
      <c r="K164" s="1694"/>
      <c r="L164" s="1694"/>
      <c r="M164" s="1694"/>
      <c r="N164" s="1694"/>
      <c r="O164" s="1694"/>
      <c r="P164" s="1694"/>
      <c r="Q164" s="1694"/>
      <c r="R164" s="1694"/>
      <c r="S164" s="1694"/>
      <c r="T164" s="1694"/>
      <c r="U164" s="1694"/>
      <c r="V164" s="1694"/>
      <c r="W164" s="1694"/>
      <c r="X164" s="1694"/>
      <c r="Y164" s="1694"/>
      <c r="Z164" s="1694"/>
      <c r="AA164" s="1694"/>
      <c r="AB164" s="778"/>
      <c r="AC164" s="1694" t="s">
        <v>868</v>
      </c>
      <c r="AD164" s="1694"/>
      <c r="AE164" s="1694"/>
      <c r="AF164" s="1694"/>
      <c r="AG164" s="1694"/>
      <c r="AH164" s="1694"/>
      <c r="AI164" s="1694"/>
      <c r="AJ164" s="1694"/>
      <c r="AK164" s="1694"/>
      <c r="AL164" s="1694"/>
      <c r="AM164" s="1694"/>
      <c r="AN164" s="1694"/>
      <c r="AO164" s="1694"/>
      <c r="AP164" s="1694"/>
      <c r="AQ164" s="1694"/>
      <c r="AR164" s="1694"/>
      <c r="AS164" s="1694"/>
      <c r="AT164" s="1694"/>
      <c r="AU164" s="1694"/>
      <c r="AV164" s="1694"/>
      <c r="AW164" s="1694"/>
      <c r="AX164" s="1694"/>
      <c r="AY164" s="1694"/>
      <c r="AZ164" s="1694"/>
      <c r="BA164" s="1694"/>
      <c r="BC164" s="1694" t="s">
        <v>868</v>
      </c>
      <c r="BD164" s="1694"/>
      <c r="BE164" s="1694"/>
      <c r="BF164" s="1694"/>
      <c r="BG164" s="1694"/>
      <c r="BH164" s="1694"/>
      <c r="BI164" s="1694"/>
      <c r="BJ164" s="1694"/>
      <c r="BK164" s="1694"/>
      <c r="BL164" s="1694"/>
      <c r="BM164" s="1694"/>
      <c r="BN164" s="1694"/>
      <c r="BO164" s="1694"/>
      <c r="BP164" s="1694"/>
      <c r="BQ164" s="1694"/>
      <c r="BR164" s="1694"/>
      <c r="BS164" s="1694"/>
      <c r="BT164" s="1694"/>
      <c r="BU164" s="1694"/>
      <c r="BV164" s="1694"/>
      <c r="BW164" s="1694"/>
      <c r="BX164" s="1694"/>
      <c r="BY164" s="1694"/>
      <c r="BZ164" s="1694"/>
      <c r="CA164" s="1694"/>
    </row>
    <row r="165" spans="3:79" s="777" customFormat="1" ht="15.75" customHeight="1">
      <c r="C165" s="779"/>
      <c r="D165" s="1700" t="s">
        <v>96</v>
      </c>
      <c r="E165" s="1700"/>
      <c r="F165" s="1700"/>
      <c r="G165" s="1700"/>
      <c r="H165" s="1700"/>
      <c r="I165" s="1700"/>
      <c r="J165" s="1700"/>
      <c r="K165" s="1700"/>
      <c r="L165" s="1700"/>
      <c r="M165" s="1700"/>
      <c r="N165" s="1700"/>
      <c r="O165" s="1700"/>
      <c r="P165" s="1700"/>
      <c r="Q165" s="1700"/>
      <c r="R165" s="1700"/>
      <c r="S165" s="1700"/>
      <c r="T165" s="1700"/>
      <c r="U165" s="1700"/>
      <c r="V165" s="1700"/>
      <c r="W165" s="1700"/>
      <c r="X165" s="1700"/>
      <c r="Y165" s="1701"/>
      <c r="Z165" s="1701"/>
      <c r="AA165" s="1702"/>
      <c r="AB165" s="778"/>
      <c r="AC165" s="779"/>
      <c r="AD165" s="1700" t="s">
        <v>0</v>
      </c>
      <c r="AE165" s="1700"/>
      <c r="AF165" s="1700"/>
      <c r="AG165" s="1700"/>
      <c r="AH165" s="1700"/>
      <c r="AI165" s="1700"/>
      <c r="AJ165" s="1700"/>
      <c r="AK165" s="1700"/>
      <c r="AL165" s="1700"/>
      <c r="AM165" s="1700"/>
      <c r="AN165" s="1700"/>
      <c r="AO165" s="1700"/>
      <c r="AP165" s="1700"/>
      <c r="AQ165" s="1700"/>
      <c r="AR165" s="1700"/>
      <c r="AS165" s="1700"/>
      <c r="AT165" s="1700"/>
      <c r="AU165" s="1700"/>
      <c r="AV165" s="1700"/>
      <c r="AW165" s="1700"/>
      <c r="AX165" s="1700"/>
      <c r="AY165" s="1701"/>
      <c r="AZ165" s="1701"/>
      <c r="BA165" s="1702"/>
      <c r="BC165" s="779"/>
      <c r="BD165" s="1701" t="s">
        <v>0</v>
      </c>
      <c r="BE165" s="1705"/>
      <c r="BF165" s="1705"/>
      <c r="BG165" s="1705"/>
      <c r="BH165" s="1705"/>
      <c r="BI165" s="1705"/>
      <c r="BJ165" s="1705"/>
      <c r="BK165" s="1705"/>
      <c r="BL165" s="1705"/>
      <c r="BM165" s="1705"/>
      <c r="BN165" s="1705"/>
      <c r="BO165" s="1705"/>
      <c r="BP165" s="1705"/>
      <c r="BQ165" s="1705"/>
      <c r="BR165" s="1705"/>
      <c r="BS165" s="1705"/>
      <c r="BT165" s="1705"/>
      <c r="BU165" s="1705"/>
      <c r="BV165" s="1705"/>
      <c r="BW165" s="1705"/>
      <c r="BX165" s="1705"/>
      <c r="BY165" s="1705"/>
      <c r="BZ165" s="1705"/>
      <c r="CA165" s="1706"/>
    </row>
    <row r="166" spans="3:79" s="777" customFormat="1" ht="15.75" customHeight="1">
      <c r="C166" s="1698" t="s">
        <v>182</v>
      </c>
      <c r="D166" s="1695">
        <v>1</v>
      </c>
      <c r="E166" s="1696"/>
      <c r="F166" s="1699"/>
      <c r="G166" s="1695">
        <v>2</v>
      </c>
      <c r="H166" s="1696"/>
      <c r="I166" s="1699"/>
      <c r="J166" s="1695">
        <v>3</v>
      </c>
      <c r="K166" s="1696"/>
      <c r="L166" s="1699"/>
      <c r="M166" s="1695">
        <v>4</v>
      </c>
      <c r="N166" s="1696"/>
      <c r="O166" s="1699"/>
      <c r="P166" s="1695">
        <v>5</v>
      </c>
      <c r="Q166" s="1696"/>
      <c r="R166" s="1699"/>
      <c r="S166" s="1695">
        <v>6</v>
      </c>
      <c r="T166" s="1696"/>
      <c r="U166" s="1699"/>
      <c r="V166" s="1695" t="s">
        <v>184</v>
      </c>
      <c r="W166" s="1696"/>
      <c r="X166" s="1699"/>
      <c r="Y166" s="1695" t="s">
        <v>181</v>
      </c>
      <c r="Z166" s="1696"/>
      <c r="AA166" s="1697"/>
      <c r="AB166" s="778"/>
      <c r="AC166" s="1698" t="s">
        <v>182</v>
      </c>
      <c r="AD166" s="1695">
        <v>1</v>
      </c>
      <c r="AE166" s="1696"/>
      <c r="AF166" s="1699"/>
      <c r="AG166" s="1695">
        <v>2</v>
      </c>
      <c r="AH166" s="1696"/>
      <c r="AI166" s="1699"/>
      <c r="AJ166" s="1695">
        <v>3</v>
      </c>
      <c r="AK166" s="1696"/>
      <c r="AL166" s="1699"/>
      <c r="AM166" s="1695">
        <v>4</v>
      </c>
      <c r="AN166" s="1696"/>
      <c r="AO166" s="1699"/>
      <c r="AP166" s="1695">
        <v>5</v>
      </c>
      <c r="AQ166" s="1696"/>
      <c r="AR166" s="1699"/>
      <c r="AS166" s="1695">
        <v>6</v>
      </c>
      <c r="AT166" s="1696"/>
      <c r="AU166" s="1699"/>
      <c r="AV166" s="1695" t="s">
        <v>184</v>
      </c>
      <c r="AW166" s="1696"/>
      <c r="AX166" s="1699"/>
      <c r="AY166" s="1695" t="s">
        <v>181</v>
      </c>
      <c r="AZ166" s="1696"/>
      <c r="BA166" s="1697"/>
      <c r="BC166" s="1698" t="s">
        <v>182</v>
      </c>
      <c r="BD166" s="1695">
        <v>1</v>
      </c>
      <c r="BE166" s="1696"/>
      <c r="BF166" s="1699"/>
      <c r="BG166" s="1695">
        <v>2</v>
      </c>
      <c r="BH166" s="1696"/>
      <c r="BI166" s="1699"/>
      <c r="BJ166" s="1695">
        <v>3</v>
      </c>
      <c r="BK166" s="1696"/>
      <c r="BL166" s="1699"/>
      <c r="BM166" s="1695">
        <v>4</v>
      </c>
      <c r="BN166" s="1696"/>
      <c r="BO166" s="1699"/>
      <c r="BP166" s="1695">
        <v>5</v>
      </c>
      <c r="BQ166" s="1696"/>
      <c r="BR166" s="1699"/>
      <c r="BS166" s="1695">
        <v>6</v>
      </c>
      <c r="BT166" s="1696"/>
      <c r="BU166" s="1699"/>
      <c r="BV166" s="1695" t="s">
        <v>184</v>
      </c>
      <c r="BW166" s="1696"/>
      <c r="BX166" s="1699"/>
      <c r="BY166" s="1695" t="s">
        <v>181</v>
      </c>
      <c r="BZ166" s="1696"/>
      <c r="CA166" s="1697"/>
    </row>
    <row r="167" spans="3:79" s="777" customFormat="1" ht="15.75">
      <c r="C167" s="1698"/>
      <c r="D167" s="781" t="s">
        <v>242</v>
      </c>
      <c r="E167" s="781" t="s">
        <v>243</v>
      </c>
      <c r="F167" s="781" t="s">
        <v>236</v>
      </c>
      <c r="G167" s="781" t="s">
        <v>242</v>
      </c>
      <c r="H167" s="781" t="s">
        <v>243</v>
      </c>
      <c r="I167" s="781" t="s">
        <v>236</v>
      </c>
      <c r="J167" s="781" t="s">
        <v>242</v>
      </c>
      <c r="K167" s="781" t="s">
        <v>243</v>
      </c>
      <c r="L167" s="781" t="s">
        <v>236</v>
      </c>
      <c r="M167" s="781" t="s">
        <v>242</v>
      </c>
      <c r="N167" s="781" t="s">
        <v>243</v>
      </c>
      <c r="O167" s="781" t="s">
        <v>236</v>
      </c>
      <c r="P167" s="781" t="s">
        <v>242</v>
      </c>
      <c r="Q167" s="781" t="s">
        <v>243</v>
      </c>
      <c r="R167" s="781" t="s">
        <v>236</v>
      </c>
      <c r="S167" s="781" t="s">
        <v>242</v>
      </c>
      <c r="T167" s="781" t="s">
        <v>243</v>
      </c>
      <c r="U167" s="781" t="s">
        <v>236</v>
      </c>
      <c r="V167" s="781" t="s">
        <v>242</v>
      </c>
      <c r="W167" s="781" t="s">
        <v>243</v>
      </c>
      <c r="X167" s="781" t="s">
        <v>236</v>
      </c>
      <c r="Y167" s="781" t="s">
        <v>242</v>
      </c>
      <c r="Z167" s="781" t="s">
        <v>243</v>
      </c>
      <c r="AA167" s="781" t="s">
        <v>236</v>
      </c>
      <c r="AB167" s="778"/>
      <c r="AC167" s="1698"/>
      <c r="AD167" s="781" t="s">
        <v>242</v>
      </c>
      <c r="AE167" s="781" t="s">
        <v>243</v>
      </c>
      <c r="AF167" s="781" t="s">
        <v>236</v>
      </c>
      <c r="AG167" s="781" t="s">
        <v>242</v>
      </c>
      <c r="AH167" s="781" t="s">
        <v>243</v>
      </c>
      <c r="AI167" s="781" t="s">
        <v>236</v>
      </c>
      <c r="AJ167" s="781" t="s">
        <v>242</v>
      </c>
      <c r="AK167" s="781" t="s">
        <v>243</v>
      </c>
      <c r="AL167" s="781" t="s">
        <v>236</v>
      </c>
      <c r="AM167" s="781" t="s">
        <v>242</v>
      </c>
      <c r="AN167" s="781" t="s">
        <v>243</v>
      </c>
      <c r="AO167" s="781" t="s">
        <v>236</v>
      </c>
      <c r="AP167" s="781" t="s">
        <v>242</v>
      </c>
      <c r="AQ167" s="781" t="s">
        <v>243</v>
      </c>
      <c r="AR167" s="781" t="s">
        <v>236</v>
      </c>
      <c r="AS167" s="781" t="s">
        <v>242</v>
      </c>
      <c r="AT167" s="781" t="s">
        <v>243</v>
      </c>
      <c r="AU167" s="781" t="s">
        <v>236</v>
      </c>
      <c r="AV167" s="781" t="s">
        <v>242</v>
      </c>
      <c r="AW167" s="781" t="s">
        <v>243</v>
      </c>
      <c r="AX167" s="781" t="s">
        <v>236</v>
      </c>
      <c r="AY167" s="781" t="s">
        <v>242</v>
      </c>
      <c r="AZ167" s="781" t="s">
        <v>243</v>
      </c>
      <c r="BA167" s="781" t="s">
        <v>236</v>
      </c>
      <c r="BC167" s="1698"/>
      <c r="BD167" s="781" t="s">
        <v>242</v>
      </c>
      <c r="BE167" s="781" t="s">
        <v>243</v>
      </c>
      <c r="BF167" s="781" t="s">
        <v>236</v>
      </c>
      <c r="BG167" s="781" t="s">
        <v>242</v>
      </c>
      <c r="BH167" s="781" t="s">
        <v>243</v>
      </c>
      <c r="BI167" s="781" t="s">
        <v>236</v>
      </c>
      <c r="BJ167" s="781" t="s">
        <v>242</v>
      </c>
      <c r="BK167" s="781" t="s">
        <v>243</v>
      </c>
      <c r="BL167" s="781" t="s">
        <v>236</v>
      </c>
      <c r="BM167" s="781" t="s">
        <v>242</v>
      </c>
      <c r="BN167" s="781" t="s">
        <v>243</v>
      </c>
      <c r="BO167" s="781" t="s">
        <v>236</v>
      </c>
      <c r="BP167" s="781" t="s">
        <v>242</v>
      </c>
      <c r="BQ167" s="781" t="s">
        <v>243</v>
      </c>
      <c r="BR167" s="781" t="s">
        <v>236</v>
      </c>
      <c r="BS167" s="781" t="s">
        <v>242</v>
      </c>
      <c r="BT167" s="781" t="s">
        <v>243</v>
      </c>
      <c r="BU167" s="781" t="s">
        <v>236</v>
      </c>
      <c r="BV167" s="781" t="s">
        <v>242</v>
      </c>
      <c r="BW167" s="781" t="s">
        <v>243</v>
      </c>
      <c r="BX167" s="781" t="s">
        <v>236</v>
      </c>
      <c r="BY167" s="781" t="s">
        <v>242</v>
      </c>
      <c r="BZ167" s="781" t="s">
        <v>243</v>
      </c>
      <c r="CA167" s="781" t="s">
        <v>236</v>
      </c>
    </row>
    <row r="168" spans="3:79" s="777" customFormat="1" ht="15.75">
      <c r="C168" s="782" t="s">
        <v>185</v>
      </c>
      <c r="D168" s="1187"/>
      <c r="E168" s="1187"/>
      <c r="F168" s="783">
        <f>D168+E168</f>
        <v>0</v>
      </c>
      <c r="G168" s="1187"/>
      <c r="H168" s="1187"/>
      <c r="I168" s="783">
        <f>G168+H168</f>
        <v>0</v>
      </c>
      <c r="J168" s="1187"/>
      <c r="K168" s="1187"/>
      <c r="L168" s="783">
        <f>J168+K168</f>
        <v>0</v>
      </c>
      <c r="M168" s="1187"/>
      <c r="N168" s="1187"/>
      <c r="O168" s="783">
        <f>M168+N168</f>
        <v>0</v>
      </c>
      <c r="P168" s="783"/>
      <c r="Q168" s="783"/>
      <c r="R168" s="783">
        <f>P168+Q168</f>
        <v>0</v>
      </c>
      <c r="S168" s="783"/>
      <c r="T168" s="783"/>
      <c r="U168" s="783">
        <f>S168+T168</f>
        <v>0</v>
      </c>
      <c r="V168" s="783"/>
      <c r="W168" s="783"/>
      <c r="X168" s="783">
        <f>V168+W168</f>
        <v>0</v>
      </c>
      <c r="Y168" s="784">
        <f>D168+G168+J168+M168+P168+S168+V168</f>
        <v>0</v>
      </c>
      <c r="Z168" s="784">
        <f>E168+H168+K168+N168+Q168+T168+W168</f>
        <v>0</v>
      </c>
      <c r="AA168" s="785">
        <f>Y168+Z168</f>
        <v>0</v>
      </c>
      <c r="AB168" s="776"/>
      <c r="AC168" s="782" t="s">
        <v>185</v>
      </c>
      <c r="AD168" s="783"/>
      <c r="AE168" s="783"/>
      <c r="AF168" s="783">
        <f>AD168+AE168</f>
        <v>0</v>
      </c>
      <c r="AG168" s="783"/>
      <c r="AH168" s="783"/>
      <c r="AI168" s="783">
        <f>AG168+AH168</f>
        <v>0</v>
      </c>
      <c r="AJ168" s="783"/>
      <c r="AK168" s="783"/>
      <c r="AL168" s="783">
        <f>AJ168+AK168</f>
        <v>0</v>
      </c>
      <c r="AM168" s="783"/>
      <c r="AN168" s="783"/>
      <c r="AO168" s="783">
        <f>AM168+AN168</f>
        <v>0</v>
      </c>
      <c r="AP168" s="783"/>
      <c r="AQ168" s="783"/>
      <c r="AR168" s="783">
        <f>AP168+AQ168</f>
        <v>0</v>
      </c>
      <c r="AS168" s="783"/>
      <c r="AT168" s="783"/>
      <c r="AU168" s="783">
        <f>AS168+AT168</f>
        <v>0</v>
      </c>
      <c r="AV168" s="783"/>
      <c r="AW168" s="783"/>
      <c r="AX168" s="783">
        <f>AV168+AW168</f>
        <v>0</v>
      </c>
      <c r="AY168" s="784">
        <f>AD168+AG168+AJ168+AM168+AP168+AS168+AV168</f>
        <v>0</v>
      </c>
      <c r="AZ168" s="784">
        <f>AE168+AH168+AK168+AN168+AQ168+AT168+AW168</f>
        <v>0</v>
      </c>
      <c r="BA168" s="785">
        <f>AY168+AZ168</f>
        <v>0</v>
      </c>
      <c r="BC168" s="782" t="s">
        <v>185</v>
      </c>
      <c r="BD168" s="783">
        <f>D168+AD168</f>
        <v>0</v>
      </c>
      <c r="BE168" s="783">
        <f>E168+AE168</f>
        <v>0</v>
      </c>
      <c r="BF168" s="783">
        <f t="shared" ref="BF168:BU176" si="318">F168+AF168</f>
        <v>0</v>
      </c>
      <c r="BG168" s="783">
        <f t="shared" si="318"/>
        <v>0</v>
      </c>
      <c r="BH168" s="783">
        <f t="shared" si="318"/>
        <v>0</v>
      </c>
      <c r="BI168" s="783">
        <f t="shared" si="318"/>
        <v>0</v>
      </c>
      <c r="BJ168" s="783">
        <f t="shared" si="318"/>
        <v>0</v>
      </c>
      <c r="BK168" s="783">
        <f t="shared" si="318"/>
        <v>0</v>
      </c>
      <c r="BL168" s="783">
        <f t="shared" si="318"/>
        <v>0</v>
      </c>
      <c r="BM168" s="783">
        <f t="shared" si="318"/>
        <v>0</v>
      </c>
      <c r="BN168" s="783">
        <f t="shared" si="318"/>
        <v>0</v>
      </c>
      <c r="BO168" s="783">
        <f t="shared" si="318"/>
        <v>0</v>
      </c>
      <c r="BP168" s="783">
        <f t="shared" si="318"/>
        <v>0</v>
      </c>
      <c r="BQ168" s="783">
        <f t="shared" si="318"/>
        <v>0</v>
      </c>
      <c r="BR168" s="783">
        <f t="shared" si="318"/>
        <v>0</v>
      </c>
      <c r="BS168" s="783">
        <f t="shared" si="318"/>
        <v>0</v>
      </c>
      <c r="BT168" s="783">
        <f t="shared" si="318"/>
        <v>0</v>
      </c>
      <c r="BU168" s="783">
        <f t="shared" si="318"/>
        <v>0</v>
      </c>
      <c r="BV168" s="783">
        <f t="shared" ref="BV168:CA176" si="319">V168+AV168</f>
        <v>0</v>
      </c>
      <c r="BW168" s="783">
        <f t="shared" si="319"/>
        <v>0</v>
      </c>
      <c r="BX168" s="783">
        <f t="shared" si="319"/>
        <v>0</v>
      </c>
      <c r="BY168" s="783">
        <f t="shared" si="319"/>
        <v>0</v>
      </c>
      <c r="BZ168" s="783">
        <f t="shared" si="319"/>
        <v>0</v>
      </c>
      <c r="CA168" s="783">
        <f t="shared" si="319"/>
        <v>0</v>
      </c>
    </row>
    <row r="169" spans="3:79" s="777" customFormat="1" ht="15.75">
      <c r="C169" s="782" t="s">
        <v>262</v>
      </c>
      <c r="D169" s="1187">
        <v>9</v>
      </c>
      <c r="E169" s="1187">
        <v>7</v>
      </c>
      <c r="F169" s="783">
        <f t="shared" ref="F169:F175" si="320">D169+E169</f>
        <v>16</v>
      </c>
      <c r="G169" s="1187">
        <v>2</v>
      </c>
      <c r="H169" s="1187">
        <v>3</v>
      </c>
      <c r="I169" s="783">
        <f t="shared" ref="I169:I175" si="321">G169+H169</f>
        <v>5</v>
      </c>
      <c r="J169" s="1187">
        <v>0</v>
      </c>
      <c r="K169" s="1187">
        <v>0</v>
      </c>
      <c r="L169" s="783">
        <f t="shared" ref="L169:L175" si="322">J169+K169</f>
        <v>0</v>
      </c>
      <c r="M169" s="1187">
        <v>0</v>
      </c>
      <c r="N169" s="1187">
        <v>0</v>
      </c>
      <c r="O169" s="783">
        <f t="shared" ref="O169:O175" si="323">M169+N169</f>
        <v>0</v>
      </c>
      <c r="P169" s="783">
        <v>0</v>
      </c>
      <c r="Q169" s="783">
        <v>0</v>
      </c>
      <c r="R169" s="783">
        <f t="shared" ref="R169:R175" si="324">P169+Q169</f>
        <v>0</v>
      </c>
      <c r="S169" s="783">
        <v>0</v>
      </c>
      <c r="T169" s="783">
        <v>0</v>
      </c>
      <c r="U169" s="783">
        <f t="shared" ref="U169:U175" si="325">S169+T169</f>
        <v>0</v>
      </c>
      <c r="V169" s="783">
        <v>0</v>
      </c>
      <c r="W169" s="783">
        <v>0</v>
      </c>
      <c r="X169" s="783">
        <f t="shared" ref="X169:X175" si="326">V169+W169</f>
        <v>0</v>
      </c>
      <c r="Y169" s="784">
        <f t="shared" ref="Y169:Y175" si="327">D169+G169+J169+M169+P169+S169+V169</f>
        <v>11</v>
      </c>
      <c r="Z169" s="784">
        <f t="shared" ref="Z169:Z175" si="328">E169+H169+K169+N169+Q169+T169+W169</f>
        <v>10</v>
      </c>
      <c r="AA169" s="785">
        <f t="shared" ref="AA169:AA175" si="329">Y169+Z169</f>
        <v>21</v>
      </c>
      <c r="AB169" s="776"/>
      <c r="AC169" s="782" t="s">
        <v>262</v>
      </c>
      <c r="AD169" s="1205">
        <v>148</v>
      </c>
      <c r="AE169" s="1205">
        <v>122</v>
      </c>
      <c r="AF169" s="783">
        <f t="shared" ref="AF169:AF175" si="330">AD169+AE169</f>
        <v>270</v>
      </c>
      <c r="AG169" s="1205">
        <v>9</v>
      </c>
      <c r="AH169" s="1205">
        <v>4</v>
      </c>
      <c r="AI169" s="783">
        <f t="shared" ref="AI169:AI175" si="331">AG169+AH169</f>
        <v>13</v>
      </c>
      <c r="AJ169" s="1205"/>
      <c r="AK169" s="1205"/>
      <c r="AL169" s="783">
        <f t="shared" ref="AL169:AL175" si="332">AJ169+AK169</f>
        <v>0</v>
      </c>
      <c r="AM169" s="1205"/>
      <c r="AN169" s="1205"/>
      <c r="AO169" s="783">
        <f t="shared" ref="AO169:AO175" si="333">AM169+AN169</f>
        <v>0</v>
      </c>
      <c r="AP169" s="1205"/>
      <c r="AQ169" s="1205"/>
      <c r="AR169" s="783">
        <f t="shared" ref="AR169:AR175" si="334">AP169+AQ169</f>
        <v>0</v>
      </c>
      <c r="AS169" s="1205">
        <v>0</v>
      </c>
      <c r="AT169" s="1205">
        <v>0</v>
      </c>
      <c r="AU169" s="783">
        <f t="shared" ref="AU169:AU175" si="335">AS169+AT169</f>
        <v>0</v>
      </c>
      <c r="AV169" s="783"/>
      <c r="AW169" s="783"/>
      <c r="AX169" s="783">
        <f t="shared" ref="AX169:AX175" si="336">AV169+AW169</f>
        <v>0</v>
      </c>
      <c r="AY169" s="784">
        <f t="shared" ref="AY169:AY175" si="337">AD169+AG169+AJ169+AM169+AP169+AS169+AV169</f>
        <v>157</v>
      </c>
      <c r="AZ169" s="784">
        <f t="shared" ref="AZ169:AZ175" si="338">AE169+AH169+AK169+AN169+AQ169+AT169+AW169</f>
        <v>126</v>
      </c>
      <c r="BA169" s="785">
        <f t="shared" ref="BA169:BA175" si="339">AY169+AZ169</f>
        <v>283</v>
      </c>
      <c r="BC169" s="782" t="s">
        <v>262</v>
      </c>
      <c r="BD169" s="783">
        <f t="shared" ref="BD169:BE176" si="340">D169+AD169</f>
        <v>157</v>
      </c>
      <c r="BE169" s="783">
        <f t="shared" si="340"/>
        <v>129</v>
      </c>
      <c r="BF169" s="783">
        <f t="shared" si="318"/>
        <v>286</v>
      </c>
      <c r="BG169" s="783">
        <f t="shared" si="318"/>
        <v>11</v>
      </c>
      <c r="BH169" s="783">
        <f t="shared" si="318"/>
        <v>7</v>
      </c>
      <c r="BI169" s="783">
        <f t="shared" si="318"/>
        <v>18</v>
      </c>
      <c r="BJ169" s="783">
        <f t="shared" si="318"/>
        <v>0</v>
      </c>
      <c r="BK169" s="783">
        <f t="shared" si="318"/>
        <v>0</v>
      </c>
      <c r="BL169" s="783">
        <f t="shared" si="318"/>
        <v>0</v>
      </c>
      <c r="BM169" s="783">
        <f t="shared" si="318"/>
        <v>0</v>
      </c>
      <c r="BN169" s="783">
        <f t="shared" si="318"/>
        <v>0</v>
      </c>
      <c r="BO169" s="783">
        <f t="shared" si="318"/>
        <v>0</v>
      </c>
      <c r="BP169" s="783">
        <f t="shared" si="318"/>
        <v>0</v>
      </c>
      <c r="BQ169" s="783">
        <f t="shared" si="318"/>
        <v>0</v>
      </c>
      <c r="BR169" s="783">
        <f t="shared" si="318"/>
        <v>0</v>
      </c>
      <c r="BS169" s="783">
        <f t="shared" si="318"/>
        <v>0</v>
      </c>
      <c r="BT169" s="783">
        <f t="shared" si="318"/>
        <v>0</v>
      </c>
      <c r="BU169" s="783">
        <f t="shared" si="318"/>
        <v>0</v>
      </c>
      <c r="BV169" s="783">
        <f t="shared" si="319"/>
        <v>0</v>
      </c>
      <c r="BW169" s="783">
        <f t="shared" si="319"/>
        <v>0</v>
      </c>
      <c r="BX169" s="783">
        <f t="shared" si="319"/>
        <v>0</v>
      </c>
      <c r="BY169" s="783">
        <f t="shared" si="319"/>
        <v>168</v>
      </c>
      <c r="BZ169" s="783">
        <f t="shared" si="319"/>
        <v>136</v>
      </c>
      <c r="CA169" s="783">
        <f t="shared" si="319"/>
        <v>304</v>
      </c>
    </row>
    <row r="170" spans="3:79" s="777" customFormat="1" ht="15.75">
      <c r="C170" s="782" t="s">
        <v>263</v>
      </c>
      <c r="D170" s="1187">
        <v>39</v>
      </c>
      <c r="E170" s="1187">
        <v>33</v>
      </c>
      <c r="F170" s="783">
        <f t="shared" si="320"/>
        <v>72</v>
      </c>
      <c r="G170" s="1187">
        <v>24</v>
      </c>
      <c r="H170" s="1187">
        <v>41</v>
      </c>
      <c r="I170" s="783">
        <f t="shared" si="321"/>
        <v>65</v>
      </c>
      <c r="J170" s="1187">
        <v>11</v>
      </c>
      <c r="K170" s="1187">
        <v>7</v>
      </c>
      <c r="L170" s="783">
        <f t="shared" si="322"/>
        <v>18</v>
      </c>
      <c r="M170" s="1187">
        <v>4</v>
      </c>
      <c r="N170" s="1187">
        <v>1</v>
      </c>
      <c r="O170" s="783">
        <f t="shared" si="323"/>
        <v>5</v>
      </c>
      <c r="P170" s="783">
        <v>1</v>
      </c>
      <c r="Q170" s="783">
        <v>0</v>
      </c>
      <c r="R170" s="783">
        <f t="shared" si="324"/>
        <v>1</v>
      </c>
      <c r="S170" s="783">
        <v>0</v>
      </c>
      <c r="T170" s="783">
        <v>0</v>
      </c>
      <c r="U170" s="783">
        <f t="shared" si="325"/>
        <v>0</v>
      </c>
      <c r="V170" s="783">
        <v>0</v>
      </c>
      <c r="W170" s="783">
        <v>0</v>
      </c>
      <c r="X170" s="783">
        <f t="shared" si="326"/>
        <v>0</v>
      </c>
      <c r="Y170" s="784">
        <f t="shared" si="327"/>
        <v>79</v>
      </c>
      <c r="Z170" s="784">
        <f t="shared" si="328"/>
        <v>82</v>
      </c>
      <c r="AA170" s="785">
        <f t="shared" si="329"/>
        <v>161</v>
      </c>
      <c r="AB170" s="776"/>
      <c r="AC170" s="782" t="s">
        <v>263</v>
      </c>
      <c r="AD170" s="783">
        <v>1046</v>
      </c>
      <c r="AE170" s="783">
        <v>936</v>
      </c>
      <c r="AF170" s="783">
        <f t="shared" si="330"/>
        <v>1982</v>
      </c>
      <c r="AG170" s="783">
        <v>535</v>
      </c>
      <c r="AH170" s="783">
        <v>263</v>
      </c>
      <c r="AI170" s="783">
        <f t="shared" si="331"/>
        <v>798</v>
      </c>
      <c r="AJ170" s="783"/>
      <c r="AK170" s="783"/>
      <c r="AL170" s="783">
        <f t="shared" si="332"/>
        <v>0</v>
      </c>
      <c r="AM170" s="783"/>
      <c r="AN170" s="783"/>
      <c r="AO170" s="783">
        <f t="shared" si="333"/>
        <v>0</v>
      </c>
      <c r="AP170" s="783"/>
      <c r="AQ170" s="783"/>
      <c r="AR170" s="783">
        <f t="shared" si="334"/>
        <v>0</v>
      </c>
      <c r="AS170" s="783">
        <v>0</v>
      </c>
      <c r="AT170" s="783">
        <v>0</v>
      </c>
      <c r="AU170" s="783">
        <f t="shared" si="335"/>
        <v>0</v>
      </c>
      <c r="AV170" s="783"/>
      <c r="AW170" s="783"/>
      <c r="AX170" s="783">
        <f t="shared" si="336"/>
        <v>0</v>
      </c>
      <c r="AY170" s="784">
        <f t="shared" si="337"/>
        <v>1581</v>
      </c>
      <c r="AZ170" s="784">
        <f t="shared" si="338"/>
        <v>1199</v>
      </c>
      <c r="BA170" s="785">
        <f t="shared" si="339"/>
        <v>2780</v>
      </c>
      <c r="BC170" s="782" t="s">
        <v>263</v>
      </c>
      <c r="BD170" s="783">
        <f t="shared" si="340"/>
        <v>1085</v>
      </c>
      <c r="BE170" s="783">
        <f t="shared" si="340"/>
        <v>969</v>
      </c>
      <c r="BF170" s="783">
        <f t="shared" si="318"/>
        <v>2054</v>
      </c>
      <c r="BG170" s="783">
        <f t="shared" si="318"/>
        <v>559</v>
      </c>
      <c r="BH170" s="783">
        <f t="shared" si="318"/>
        <v>304</v>
      </c>
      <c r="BI170" s="783">
        <f t="shared" si="318"/>
        <v>863</v>
      </c>
      <c r="BJ170" s="783">
        <f t="shared" si="318"/>
        <v>11</v>
      </c>
      <c r="BK170" s="783">
        <f t="shared" si="318"/>
        <v>7</v>
      </c>
      <c r="BL170" s="783">
        <f t="shared" si="318"/>
        <v>18</v>
      </c>
      <c r="BM170" s="783">
        <f t="shared" si="318"/>
        <v>4</v>
      </c>
      <c r="BN170" s="783">
        <f t="shared" si="318"/>
        <v>1</v>
      </c>
      <c r="BO170" s="783">
        <f t="shared" si="318"/>
        <v>5</v>
      </c>
      <c r="BP170" s="783">
        <f t="shared" si="318"/>
        <v>1</v>
      </c>
      <c r="BQ170" s="783">
        <f t="shared" si="318"/>
        <v>0</v>
      </c>
      <c r="BR170" s="783">
        <f t="shared" si="318"/>
        <v>1</v>
      </c>
      <c r="BS170" s="783">
        <f t="shared" si="318"/>
        <v>0</v>
      </c>
      <c r="BT170" s="783">
        <f t="shared" si="318"/>
        <v>0</v>
      </c>
      <c r="BU170" s="783">
        <f t="shared" si="318"/>
        <v>0</v>
      </c>
      <c r="BV170" s="783">
        <f t="shared" si="319"/>
        <v>0</v>
      </c>
      <c r="BW170" s="783">
        <f t="shared" si="319"/>
        <v>0</v>
      </c>
      <c r="BX170" s="783">
        <f t="shared" si="319"/>
        <v>0</v>
      </c>
      <c r="BY170" s="783">
        <f t="shared" si="319"/>
        <v>1660</v>
      </c>
      <c r="BZ170" s="783">
        <f t="shared" si="319"/>
        <v>1281</v>
      </c>
      <c r="CA170" s="783">
        <f t="shared" si="319"/>
        <v>2941</v>
      </c>
    </row>
    <row r="171" spans="3:79" s="777" customFormat="1" ht="15.75">
      <c r="C171" s="782" t="s">
        <v>264</v>
      </c>
      <c r="D171" s="1187">
        <v>18</v>
      </c>
      <c r="E171" s="1187">
        <v>14</v>
      </c>
      <c r="F171" s="783">
        <f t="shared" si="320"/>
        <v>32</v>
      </c>
      <c r="G171" s="1187">
        <v>28</v>
      </c>
      <c r="H171" s="1187">
        <v>39</v>
      </c>
      <c r="I171" s="783">
        <f t="shared" si="321"/>
        <v>67</v>
      </c>
      <c r="J171" s="1187">
        <v>37</v>
      </c>
      <c r="K171" s="1187">
        <v>28</v>
      </c>
      <c r="L171" s="783">
        <f t="shared" si="322"/>
        <v>65</v>
      </c>
      <c r="M171" s="1187">
        <v>17</v>
      </c>
      <c r="N171" s="1187">
        <v>11</v>
      </c>
      <c r="O171" s="783">
        <f t="shared" si="323"/>
        <v>28</v>
      </c>
      <c r="P171" s="783">
        <v>7</v>
      </c>
      <c r="Q171" s="783">
        <v>4</v>
      </c>
      <c r="R171" s="783">
        <f t="shared" si="324"/>
        <v>11</v>
      </c>
      <c r="S171" s="783">
        <v>0</v>
      </c>
      <c r="T171" s="783">
        <v>0</v>
      </c>
      <c r="U171" s="783">
        <f t="shared" si="325"/>
        <v>0</v>
      </c>
      <c r="V171" s="783">
        <v>1</v>
      </c>
      <c r="W171" s="783">
        <v>0</v>
      </c>
      <c r="X171" s="783">
        <f t="shared" si="326"/>
        <v>1</v>
      </c>
      <c r="Y171" s="784">
        <f t="shared" si="327"/>
        <v>108</v>
      </c>
      <c r="Z171" s="784">
        <f t="shared" si="328"/>
        <v>96</v>
      </c>
      <c r="AA171" s="785">
        <f t="shared" si="329"/>
        <v>204</v>
      </c>
      <c r="AB171" s="776"/>
      <c r="AC171" s="782" t="s">
        <v>264</v>
      </c>
      <c r="AD171" s="783">
        <v>1093</v>
      </c>
      <c r="AE171" s="783">
        <v>909</v>
      </c>
      <c r="AF171" s="783">
        <f t="shared" si="330"/>
        <v>2002</v>
      </c>
      <c r="AG171" s="783">
        <v>531</v>
      </c>
      <c r="AH171" s="783">
        <v>785</v>
      </c>
      <c r="AI171" s="783">
        <f t="shared" si="331"/>
        <v>1316</v>
      </c>
      <c r="AJ171" s="783">
        <v>251</v>
      </c>
      <c r="AK171" s="783">
        <v>172</v>
      </c>
      <c r="AL171" s="783">
        <f t="shared" si="332"/>
        <v>423</v>
      </c>
      <c r="AM171" s="783"/>
      <c r="AN171" s="783"/>
      <c r="AO171" s="783">
        <f t="shared" si="333"/>
        <v>0</v>
      </c>
      <c r="AP171" s="783"/>
      <c r="AQ171" s="783"/>
      <c r="AR171" s="783">
        <f t="shared" si="334"/>
        <v>0</v>
      </c>
      <c r="AS171" s="783">
        <v>0</v>
      </c>
      <c r="AT171" s="783">
        <v>0</v>
      </c>
      <c r="AU171" s="783">
        <f t="shared" si="335"/>
        <v>0</v>
      </c>
      <c r="AV171" s="783"/>
      <c r="AW171" s="783"/>
      <c r="AX171" s="783">
        <f t="shared" si="336"/>
        <v>0</v>
      </c>
      <c r="AY171" s="784">
        <f t="shared" si="337"/>
        <v>1875</v>
      </c>
      <c r="AZ171" s="784">
        <f t="shared" si="338"/>
        <v>1866</v>
      </c>
      <c r="BA171" s="785">
        <f t="shared" si="339"/>
        <v>3741</v>
      </c>
      <c r="BC171" s="782" t="s">
        <v>264</v>
      </c>
      <c r="BD171" s="783">
        <f t="shared" si="340"/>
        <v>1111</v>
      </c>
      <c r="BE171" s="783">
        <f t="shared" si="340"/>
        <v>923</v>
      </c>
      <c r="BF171" s="783">
        <f t="shared" si="318"/>
        <v>2034</v>
      </c>
      <c r="BG171" s="783">
        <f t="shared" si="318"/>
        <v>559</v>
      </c>
      <c r="BH171" s="783">
        <f t="shared" si="318"/>
        <v>824</v>
      </c>
      <c r="BI171" s="783">
        <f t="shared" si="318"/>
        <v>1383</v>
      </c>
      <c r="BJ171" s="783">
        <f t="shared" si="318"/>
        <v>288</v>
      </c>
      <c r="BK171" s="783">
        <f t="shared" si="318"/>
        <v>200</v>
      </c>
      <c r="BL171" s="783">
        <f t="shared" si="318"/>
        <v>488</v>
      </c>
      <c r="BM171" s="783">
        <f t="shared" si="318"/>
        <v>17</v>
      </c>
      <c r="BN171" s="783">
        <f t="shared" si="318"/>
        <v>11</v>
      </c>
      <c r="BO171" s="783">
        <f t="shared" si="318"/>
        <v>28</v>
      </c>
      <c r="BP171" s="783">
        <f t="shared" si="318"/>
        <v>7</v>
      </c>
      <c r="BQ171" s="783">
        <f t="shared" si="318"/>
        <v>4</v>
      </c>
      <c r="BR171" s="783">
        <f t="shared" si="318"/>
        <v>11</v>
      </c>
      <c r="BS171" s="783">
        <f t="shared" si="318"/>
        <v>0</v>
      </c>
      <c r="BT171" s="783">
        <f t="shared" si="318"/>
        <v>0</v>
      </c>
      <c r="BU171" s="783">
        <f t="shared" si="318"/>
        <v>0</v>
      </c>
      <c r="BV171" s="783">
        <f t="shared" si="319"/>
        <v>1</v>
      </c>
      <c r="BW171" s="783">
        <f t="shared" si="319"/>
        <v>0</v>
      </c>
      <c r="BX171" s="783">
        <f t="shared" si="319"/>
        <v>1</v>
      </c>
      <c r="BY171" s="783">
        <f t="shared" si="319"/>
        <v>1983</v>
      </c>
      <c r="BZ171" s="783">
        <f t="shared" si="319"/>
        <v>1962</v>
      </c>
      <c r="CA171" s="783">
        <f t="shared" si="319"/>
        <v>3945</v>
      </c>
    </row>
    <row r="172" spans="3:79" s="777" customFormat="1" ht="15.75">
      <c r="C172" s="782" t="s">
        <v>265</v>
      </c>
      <c r="D172" s="1187">
        <v>5</v>
      </c>
      <c r="E172" s="1187">
        <v>6</v>
      </c>
      <c r="F172" s="783">
        <f t="shared" si="320"/>
        <v>11</v>
      </c>
      <c r="G172" s="1187">
        <v>16</v>
      </c>
      <c r="H172" s="1187">
        <v>15</v>
      </c>
      <c r="I172" s="783">
        <f t="shared" si="321"/>
        <v>31</v>
      </c>
      <c r="J172" s="1187">
        <v>10</v>
      </c>
      <c r="K172" s="1187">
        <v>15</v>
      </c>
      <c r="L172" s="783">
        <f t="shared" si="322"/>
        <v>25</v>
      </c>
      <c r="M172" s="1187">
        <v>8</v>
      </c>
      <c r="N172" s="1187">
        <v>6</v>
      </c>
      <c r="O172" s="783">
        <f t="shared" si="323"/>
        <v>14</v>
      </c>
      <c r="P172" s="783">
        <v>6</v>
      </c>
      <c r="Q172" s="783">
        <v>2</v>
      </c>
      <c r="R172" s="783">
        <f t="shared" si="324"/>
        <v>8</v>
      </c>
      <c r="S172" s="783">
        <v>0</v>
      </c>
      <c r="T172" s="783">
        <v>0</v>
      </c>
      <c r="U172" s="783">
        <f t="shared" si="325"/>
        <v>0</v>
      </c>
      <c r="V172" s="783">
        <v>2</v>
      </c>
      <c r="W172" s="783">
        <v>0</v>
      </c>
      <c r="X172" s="783">
        <f t="shared" si="326"/>
        <v>2</v>
      </c>
      <c r="Y172" s="784">
        <f t="shared" si="327"/>
        <v>47</v>
      </c>
      <c r="Z172" s="784">
        <f t="shared" si="328"/>
        <v>44</v>
      </c>
      <c r="AA172" s="785">
        <f t="shared" si="329"/>
        <v>91</v>
      </c>
      <c r="AB172" s="776"/>
      <c r="AC172" s="782" t="s">
        <v>265</v>
      </c>
      <c r="AD172" s="783">
        <v>488</v>
      </c>
      <c r="AE172" s="783">
        <v>424</v>
      </c>
      <c r="AF172" s="783">
        <f t="shared" si="330"/>
        <v>912</v>
      </c>
      <c r="AG172" s="783">
        <v>497</v>
      </c>
      <c r="AH172" s="783">
        <v>621</v>
      </c>
      <c r="AI172" s="783">
        <f t="shared" si="331"/>
        <v>1118</v>
      </c>
      <c r="AJ172" s="783">
        <v>173</v>
      </c>
      <c r="AK172" s="783">
        <v>193</v>
      </c>
      <c r="AL172" s="783">
        <f t="shared" si="332"/>
        <v>366</v>
      </c>
      <c r="AM172" s="783">
        <v>51</v>
      </c>
      <c r="AN172" s="783">
        <v>36</v>
      </c>
      <c r="AO172" s="783">
        <f t="shared" si="333"/>
        <v>87</v>
      </c>
      <c r="AP172" s="783"/>
      <c r="AQ172" s="783"/>
      <c r="AR172" s="783">
        <f t="shared" si="334"/>
        <v>0</v>
      </c>
      <c r="AS172" s="783">
        <v>0</v>
      </c>
      <c r="AT172" s="783">
        <v>0</v>
      </c>
      <c r="AU172" s="783">
        <f t="shared" si="335"/>
        <v>0</v>
      </c>
      <c r="AV172" s="783"/>
      <c r="AW172" s="783"/>
      <c r="AX172" s="783">
        <f t="shared" si="336"/>
        <v>0</v>
      </c>
      <c r="AY172" s="784">
        <f t="shared" si="337"/>
        <v>1209</v>
      </c>
      <c r="AZ172" s="784">
        <f t="shared" si="338"/>
        <v>1274</v>
      </c>
      <c r="BA172" s="785">
        <f t="shared" si="339"/>
        <v>2483</v>
      </c>
      <c r="BC172" s="782" t="s">
        <v>265</v>
      </c>
      <c r="BD172" s="783">
        <f t="shared" si="340"/>
        <v>493</v>
      </c>
      <c r="BE172" s="783">
        <f t="shared" si="340"/>
        <v>430</v>
      </c>
      <c r="BF172" s="783">
        <f t="shared" si="318"/>
        <v>923</v>
      </c>
      <c r="BG172" s="783">
        <f t="shared" si="318"/>
        <v>513</v>
      </c>
      <c r="BH172" s="783">
        <f t="shared" si="318"/>
        <v>636</v>
      </c>
      <c r="BI172" s="783">
        <f t="shared" si="318"/>
        <v>1149</v>
      </c>
      <c r="BJ172" s="783">
        <f t="shared" si="318"/>
        <v>183</v>
      </c>
      <c r="BK172" s="783">
        <f t="shared" si="318"/>
        <v>208</v>
      </c>
      <c r="BL172" s="783">
        <f t="shared" si="318"/>
        <v>391</v>
      </c>
      <c r="BM172" s="783">
        <f t="shared" si="318"/>
        <v>59</v>
      </c>
      <c r="BN172" s="783">
        <f t="shared" si="318"/>
        <v>42</v>
      </c>
      <c r="BO172" s="783">
        <f t="shared" si="318"/>
        <v>101</v>
      </c>
      <c r="BP172" s="783">
        <f t="shared" si="318"/>
        <v>6</v>
      </c>
      <c r="BQ172" s="783">
        <f t="shared" si="318"/>
        <v>2</v>
      </c>
      <c r="BR172" s="783">
        <f t="shared" si="318"/>
        <v>8</v>
      </c>
      <c r="BS172" s="783">
        <f t="shared" si="318"/>
        <v>0</v>
      </c>
      <c r="BT172" s="783">
        <f t="shared" si="318"/>
        <v>0</v>
      </c>
      <c r="BU172" s="783">
        <f t="shared" si="318"/>
        <v>0</v>
      </c>
      <c r="BV172" s="783">
        <f t="shared" si="319"/>
        <v>2</v>
      </c>
      <c r="BW172" s="783">
        <f t="shared" si="319"/>
        <v>0</v>
      </c>
      <c r="BX172" s="783">
        <f t="shared" si="319"/>
        <v>2</v>
      </c>
      <c r="BY172" s="783">
        <f t="shared" si="319"/>
        <v>1256</v>
      </c>
      <c r="BZ172" s="783">
        <f t="shared" si="319"/>
        <v>1318</v>
      </c>
      <c r="CA172" s="783">
        <f t="shared" si="319"/>
        <v>2574</v>
      </c>
    </row>
    <row r="173" spans="3:79" s="777" customFormat="1" ht="15.75">
      <c r="C173" s="782" t="s">
        <v>266</v>
      </c>
      <c r="D173" s="1187">
        <v>3</v>
      </c>
      <c r="E173" s="1187">
        <v>1</v>
      </c>
      <c r="F173" s="783">
        <f t="shared" si="320"/>
        <v>4</v>
      </c>
      <c r="G173" s="1187">
        <v>2</v>
      </c>
      <c r="H173" s="1187">
        <v>2</v>
      </c>
      <c r="I173" s="783">
        <f t="shared" si="321"/>
        <v>4</v>
      </c>
      <c r="J173" s="1187">
        <v>4</v>
      </c>
      <c r="K173" s="1187">
        <v>1</v>
      </c>
      <c r="L173" s="783">
        <f t="shared" si="322"/>
        <v>5</v>
      </c>
      <c r="M173" s="1187">
        <v>3</v>
      </c>
      <c r="N173" s="1187">
        <v>0</v>
      </c>
      <c r="O173" s="783">
        <f t="shared" si="323"/>
        <v>3</v>
      </c>
      <c r="P173" s="783">
        <v>3</v>
      </c>
      <c r="Q173" s="783">
        <v>1</v>
      </c>
      <c r="R173" s="783">
        <f t="shared" si="324"/>
        <v>4</v>
      </c>
      <c r="S173" s="783">
        <v>0</v>
      </c>
      <c r="T173" s="783">
        <v>0</v>
      </c>
      <c r="U173" s="783">
        <f t="shared" si="325"/>
        <v>0</v>
      </c>
      <c r="V173" s="783">
        <v>1</v>
      </c>
      <c r="W173" s="783">
        <v>1</v>
      </c>
      <c r="X173" s="783">
        <f t="shared" si="326"/>
        <v>2</v>
      </c>
      <c r="Y173" s="784">
        <f t="shared" si="327"/>
        <v>16</v>
      </c>
      <c r="Z173" s="784">
        <f t="shared" si="328"/>
        <v>6</v>
      </c>
      <c r="AA173" s="785">
        <f t="shared" si="329"/>
        <v>22</v>
      </c>
      <c r="AB173" s="776"/>
      <c r="AC173" s="782" t="s">
        <v>266</v>
      </c>
      <c r="AD173" s="783">
        <v>99</v>
      </c>
      <c r="AE173" s="783">
        <v>68</v>
      </c>
      <c r="AF173" s="783">
        <f t="shared" si="330"/>
        <v>167</v>
      </c>
      <c r="AG173" s="783">
        <v>132</v>
      </c>
      <c r="AH173" s="783">
        <v>188</v>
      </c>
      <c r="AI173" s="783">
        <f t="shared" si="331"/>
        <v>320</v>
      </c>
      <c r="AJ173" s="783">
        <v>99</v>
      </c>
      <c r="AK173" s="783">
        <v>66</v>
      </c>
      <c r="AL173" s="783">
        <f t="shared" si="332"/>
        <v>165</v>
      </c>
      <c r="AM173" s="783">
        <v>37</v>
      </c>
      <c r="AN173" s="783">
        <v>15</v>
      </c>
      <c r="AO173" s="783">
        <f t="shared" si="333"/>
        <v>52</v>
      </c>
      <c r="AP173" s="783"/>
      <c r="AQ173" s="783"/>
      <c r="AR173" s="783">
        <f t="shared" si="334"/>
        <v>0</v>
      </c>
      <c r="AS173" s="783">
        <v>0</v>
      </c>
      <c r="AT173" s="783">
        <v>0</v>
      </c>
      <c r="AU173" s="783">
        <f t="shared" si="335"/>
        <v>0</v>
      </c>
      <c r="AV173" s="783"/>
      <c r="AW173" s="783"/>
      <c r="AX173" s="783">
        <f t="shared" si="336"/>
        <v>0</v>
      </c>
      <c r="AY173" s="784">
        <f t="shared" si="337"/>
        <v>367</v>
      </c>
      <c r="AZ173" s="784">
        <f t="shared" si="338"/>
        <v>337</v>
      </c>
      <c r="BA173" s="785">
        <f t="shared" si="339"/>
        <v>704</v>
      </c>
      <c r="BC173" s="782" t="s">
        <v>266</v>
      </c>
      <c r="BD173" s="783">
        <f t="shared" si="340"/>
        <v>102</v>
      </c>
      <c r="BE173" s="783">
        <f t="shared" si="340"/>
        <v>69</v>
      </c>
      <c r="BF173" s="783">
        <f t="shared" si="318"/>
        <v>171</v>
      </c>
      <c r="BG173" s="783">
        <f t="shared" si="318"/>
        <v>134</v>
      </c>
      <c r="BH173" s="783">
        <f t="shared" si="318"/>
        <v>190</v>
      </c>
      <c r="BI173" s="783">
        <f t="shared" si="318"/>
        <v>324</v>
      </c>
      <c r="BJ173" s="783">
        <f t="shared" si="318"/>
        <v>103</v>
      </c>
      <c r="BK173" s="783">
        <f t="shared" si="318"/>
        <v>67</v>
      </c>
      <c r="BL173" s="783">
        <f t="shared" si="318"/>
        <v>170</v>
      </c>
      <c r="BM173" s="783">
        <f t="shared" si="318"/>
        <v>40</v>
      </c>
      <c r="BN173" s="783">
        <f t="shared" si="318"/>
        <v>15</v>
      </c>
      <c r="BO173" s="783">
        <f t="shared" si="318"/>
        <v>55</v>
      </c>
      <c r="BP173" s="783">
        <f t="shared" si="318"/>
        <v>3</v>
      </c>
      <c r="BQ173" s="783">
        <f t="shared" si="318"/>
        <v>1</v>
      </c>
      <c r="BR173" s="783">
        <f t="shared" si="318"/>
        <v>4</v>
      </c>
      <c r="BS173" s="783">
        <f t="shared" si="318"/>
        <v>0</v>
      </c>
      <c r="BT173" s="783">
        <f t="shared" si="318"/>
        <v>0</v>
      </c>
      <c r="BU173" s="783">
        <f t="shared" si="318"/>
        <v>0</v>
      </c>
      <c r="BV173" s="783">
        <f t="shared" si="319"/>
        <v>1</v>
      </c>
      <c r="BW173" s="783">
        <f t="shared" si="319"/>
        <v>1</v>
      </c>
      <c r="BX173" s="783">
        <f t="shared" si="319"/>
        <v>2</v>
      </c>
      <c r="BY173" s="783">
        <f t="shared" si="319"/>
        <v>383</v>
      </c>
      <c r="BZ173" s="783">
        <f t="shared" si="319"/>
        <v>343</v>
      </c>
      <c r="CA173" s="783">
        <f t="shared" si="319"/>
        <v>726</v>
      </c>
    </row>
    <row r="174" spans="3:79" s="777" customFormat="1" ht="15.75">
      <c r="C174" s="782" t="s">
        <v>267</v>
      </c>
      <c r="D174" s="1187">
        <v>0</v>
      </c>
      <c r="E174" s="1187">
        <v>0</v>
      </c>
      <c r="F174" s="783">
        <f t="shared" si="320"/>
        <v>0</v>
      </c>
      <c r="G174" s="1187">
        <v>0</v>
      </c>
      <c r="H174" s="1187">
        <v>1</v>
      </c>
      <c r="I174" s="783">
        <f t="shared" si="321"/>
        <v>1</v>
      </c>
      <c r="J174" s="1187">
        <v>1</v>
      </c>
      <c r="K174" s="1187">
        <v>0</v>
      </c>
      <c r="L174" s="783">
        <f t="shared" si="322"/>
        <v>1</v>
      </c>
      <c r="M174" s="1187">
        <v>1</v>
      </c>
      <c r="N174" s="1187">
        <v>1</v>
      </c>
      <c r="O174" s="783">
        <f t="shared" si="323"/>
        <v>2</v>
      </c>
      <c r="P174" s="783">
        <v>0</v>
      </c>
      <c r="Q174" s="783">
        <v>1</v>
      </c>
      <c r="R174" s="783">
        <f t="shared" si="324"/>
        <v>1</v>
      </c>
      <c r="S174" s="783">
        <v>0</v>
      </c>
      <c r="T174" s="783">
        <v>0</v>
      </c>
      <c r="U174" s="783">
        <f t="shared" si="325"/>
        <v>0</v>
      </c>
      <c r="V174" s="783">
        <v>2</v>
      </c>
      <c r="W174" s="783">
        <v>0</v>
      </c>
      <c r="X174" s="783">
        <f t="shared" si="326"/>
        <v>2</v>
      </c>
      <c r="Y174" s="784">
        <f t="shared" si="327"/>
        <v>4</v>
      </c>
      <c r="Z174" s="784">
        <f t="shared" si="328"/>
        <v>3</v>
      </c>
      <c r="AA174" s="785">
        <f t="shared" si="329"/>
        <v>7</v>
      </c>
      <c r="AB174" s="776"/>
      <c r="AC174" s="782" t="s">
        <v>267</v>
      </c>
      <c r="AD174" s="783">
        <v>12</v>
      </c>
      <c r="AE174" s="783">
        <v>9</v>
      </c>
      <c r="AF174" s="783">
        <f t="shared" si="330"/>
        <v>21</v>
      </c>
      <c r="AG174" s="783">
        <v>17</v>
      </c>
      <c r="AH174" s="783">
        <v>16</v>
      </c>
      <c r="AI174" s="783">
        <f t="shared" si="331"/>
        <v>33</v>
      </c>
      <c r="AJ174" s="783">
        <v>32</v>
      </c>
      <c r="AK174" s="783">
        <v>18</v>
      </c>
      <c r="AL174" s="783">
        <f t="shared" si="332"/>
        <v>50</v>
      </c>
      <c r="AM174" s="783"/>
      <c r="AN174" s="783"/>
      <c r="AO174" s="783">
        <f t="shared" si="333"/>
        <v>0</v>
      </c>
      <c r="AP174" s="783"/>
      <c r="AQ174" s="783"/>
      <c r="AR174" s="783">
        <f t="shared" si="334"/>
        <v>0</v>
      </c>
      <c r="AS174" s="783">
        <v>0</v>
      </c>
      <c r="AT174" s="783">
        <v>0</v>
      </c>
      <c r="AU174" s="783">
        <f t="shared" si="335"/>
        <v>0</v>
      </c>
      <c r="AV174" s="783"/>
      <c r="AW174" s="783"/>
      <c r="AX174" s="783">
        <f t="shared" si="336"/>
        <v>0</v>
      </c>
      <c r="AY174" s="784">
        <f t="shared" si="337"/>
        <v>61</v>
      </c>
      <c r="AZ174" s="784">
        <f t="shared" si="338"/>
        <v>43</v>
      </c>
      <c r="BA174" s="785">
        <f t="shared" si="339"/>
        <v>104</v>
      </c>
      <c r="BC174" s="782" t="s">
        <v>267</v>
      </c>
      <c r="BD174" s="783">
        <f t="shared" si="340"/>
        <v>12</v>
      </c>
      <c r="BE174" s="783">
        <f t="shared" si="340"/>
        <v>9</v>
      </c>
      <c r="BF174" s="783">
        <f t="shared" si="318"/>
        <v>21</v>
      </c>
      <c r="BG174" s="783">
        <f t="shared" si="318"/>
        <v>17</v>
      </c>
      <c r="BH174" s="783">
        <f t="shared" si="318"/>
        <v>17</v>
      </c>
      <c r="BI174" s="783">
        <f t="shared" si="318"/>
        <v>34</v>
      </c>
      <c r="BJ174" s="783">
        <f t="shared" si="318"/>
        <v>33</v>
      </c>
      <c r="BK174" s="783">
        <f t="shared" si="318"/>
        <v>18</v>
      </c>
      <c r="BL174" s="783">
        <f t="shared" si="318"/>
        <v>51</v>
      </c>
      <c r="BM174" s="783">
        <f t="shared" si="318"/>
        <v>1</v>
      </c>
      <c r="BN174" s="783">
        <f t="shared" si="318"/>
        <v>1</v>
      </c>
      <c r="BO174" s="783">
        <f t="shared" si="318"/>
        <v>2</v>
      </c>
      <c r="BP174" s="783">
        <f t="shared" si="318"/>
        <v>0</v>
      </c>
      <c r="BQ174" s="783">
        <f t="shared" si="318"/>
        <v>1</v>
      </c>
      <c r="BR174" s="783">
        <f t="shared" si="318"/>
        <v>1</v>
      </c>
      <c r="BS174" s="783">
        <f t="shared" si="318"/>
        <v>0</v>
      </c>
      <c r="BT174" s="783">
        <f t="shared" si="318"/>
        <v>0</v>
      </c>
      <c r="BU174" s="783">
        <f t="shared" si="318"/>
        <v>0</v>
      </c>
      <c r="BV174" s="783">
        <f t="shared" si="319"/>
        <v>2</v>
      </c>
      <c r="BW174" s="783">
        <f t="shared" si="319"/>
        <v>0</v>
      </c>
      <c r="BX174" s="783">
        <f t="shared" si="319"/>
        <v>2</v>
      </c>
      <c r="BY174" s="783">
        <f t="shared" si="319"/>
        <v>65</v>
      </c>
      <c r="BZ174" s="783">
        <f t="shared" si="319"/>
        <v>46</v>
      </c>
      <c r="CA174" s="783">
        <f t="shared" si="319"/>
        <v>111</v>
      </c>
    </row>
    <row r="175" spans="3:79" s="777" customFormat="1" ht="15.75">
      <c r="C175" s="782" t="s">
        <v>186</v>
      </c>
      <c r="D175" s="783">
        <v>0</v>
      </c>
      <c r="E175" s="783">
        <v>1</v>
      </c>
      <c r="F175" s="783">
        <f t="shared" si="320"/>
        <v>1</v>
      </c>
      <c r="G175" s="783">
        <v>0</v>
      </c>
      <c r="H175" s="783">
        <v>0</v>
      </c>
      <c r="I175" s="783">
        <f t="shared" si="321"/>
        <v>0</v>
      </c>
      <c r="J175" s="783">
        <v>0</v>
      </c>
      <c r="K175" s="783">
        <v>0</v>
      </c>
      <c r="L175" s="783">
        <f t="shared" si="322"/>
        <v>0</v>
      </c>
      <c r="M175" s="783">
        <v>0</v>
      </c>
      <c r="N175" s="783">
        <v>0</v>
      </c>
      <c r="O175" s="783">
        <f t="shared" si="323"/>
        <v>0</v>
      </c>
      <c r="P175" s="783">
        <v>0</v>
      </c>
      <c r="Q175" s="783">
        <v>0</v>
      </c>
      <c r="R175" s="783">
        <f t="shared" si="324"/>
        <v>0</v>
      </c>
      <c r="S175" s="783">
        <v>0</v>
      </c>
      <c r="T175" s="783">
        <v>0</v>
      </c>
      <c r="U175" s="783">
        <f t="shared" si="325"/>
        <v>0</v>
      </c>
      <c r="V175" s="783">
        <v>0</v>
      </c>
      <c r="W175" s="783">
        <v>0</v>
      </c>
      <c r="X175" s="783">
        <f t="shared" si="326"/>
        <v>0</v>
      </c>
      <c r="Y175" s="784">
        <f t="shared" si="327"/>
        <v>0</v>
      </c>
      <c r="Z175" s="784">
        <f t="shared" si="328"/>
        <v>1</v>
      </c>
      <c r="AA175" s="785">
        <f t="shared" si="329"/>
        <v>1</v>
      </c>
      <c r="AB175" s="776"/>
      <c r="AC175" s="782" t="s">
        <v>186</v>
      </c>
      <c r="AD175" s="783">
        <v>4</v>
      </c>
      <c r="AE175" s="783">
        <v>1</v>
      </c>
      <c r="AF175" s="783">
        <f t="shared" si="330"/>
        <v>5</v>
      </c>
      <c r="AG175" s="783">
        <v>3</v>
      </c>
      <c r="AH175" s="783">
        <v>1</v>
      </c>
      <c r="AI175" s="783">
        <f t="shared" si="331"/>
        <v>4</v>
      </c>
      <c r="AJ175" s="783">
        <v>1</v>
      </c>
      <c r="AK175" s="783">
        <v>3</v>
      </c>
      <c r="AL175" s="783">
        <f t="shared" si="332"/>
        <v>4</v>
      </c>
      <c r="AM175" s="783">
        <v>0</v>
      </c>
      <c r="AN175" s="783">
        <v>0</v>
      </c>
      <c r="AO175" s="783">
        <f t="shared" si="333"/>
        <v>0</v>
      </c>
      <c r="AP175" s="783">
        <v>0</v>
      </c>
      <c r="AQ175" s="783">
        <v>0</v>
      </c>
      <c r="AR175" s="783">
        <f t="shared" si="334"/>
        <v>0</v>
      </c>
      <c r="AS175" s="783">
        <v>0</v>
      </c>
      <c r="AT175" s="783">
        <v>0</v>
      </c>
      <c r="AU175" s="783">
        <f t="shared" si="335"/>
        <v>0</v>
      </c>
      <c r="AV175" s="783">
        <v>0</v>
      </c>
      <c r="AW175" s="783">
        <v>0</v>
      </c>
      <c r="AX175" s="783">
        <f t="shared" si="336"/>
        <v>0</v>
      </c>
      <c r="AY175" s="784">
        <f t="shared" si="337"/>
        <v>8</v>
      </c>
      <c r="AZ175" s="784">
        <f t="shared" si="338"/>
        <v>5</v>
      </c>
      <c r="BA175" s="785">
        <f t="shared" si="339"/>
        <v>13</v>
      </c>
      <c r="BC175" s="782" t="s">
        <v>186</v>
      </c>
      <c r="BD175" s="783">
        <f t="shared" si="340"/>
        <v>4</v>
      </c>
      <c r="BE175" s="783">
        <f t="shared" si="340"/>
        <v>2</v>
      </c>
      <c r="BF175" s="783">
        <f t="shared" si="318"/>
        <v>6</v>
      </c>
      <c r="BG175" s="783">
        <f t="shared" si="318"/>
        <v>3</v>
      </c>
      <c r="BH175" s="783">
        <f t="shared" si="318"/>
        <v>1</v>
      </c>
      <c r="BI175" s="783">
        <f t="shared" si="318"/>
        <v>4</v>
      </c>
      <c r="BJ175" s="783">
        <f t="shared" si="318"/>
        <v>1</v>
      </c>
      <c r="BK175" s="783">
        <f t="shared" si="318"/>
        <v>3</v>
      </c>
      <c r="BL175" s="783">
        <f t="shared" si="318"/>
        <v>4</v>
      </c>
      <c r="BM175" s="783">
        <f t="shared" si="318"/>
        <v>0</v>
      </c>
      <c r="BN175" s="783">
        <f t="shared" si="318"/>
        <v>0</v>
      </c>
      <c r="BO175" s="783">
        <f t="shared" si="318"/>
        <v>0</v>
      </c>
      <c r="BP175" s="783">
        <f t="shared" si="318"/>
        <v>0</v>
      </c>
      <c r="BQ175" s="783">
        <f t="shared" si="318"/>
        <v>0</v>
      </c>
      <c r="BR175" s="783">
        <f t="shared" si="318"/>
        <v>0</v>
      </c>
      <c r="BS175" s="783">
        <f t="shared" si="318"/>
        <v>0</v>
      </c>
      <c r="BT175" s="783">
        <f t="shared" si="318"/>
        <v>0</v>
      </c>
      <c r="BU175" s="783">
        <f t="shared" si="318"/>
        <v>0</v>
      </c>
      <c r="BV175" s="783">
        <f t="shared" si="319"/>
        <v>0</v>
      </c>
      <c r="BW175" s="783">
        <f t="shared" si="319"/>
        <v>0</v>
      </c>
      <c r="BX175" s="783">
        <f t="shared" si="319"/>
        <v>0</v>
      </c>
      <c r="BY175" s="783">
        <f t="shared" si="319"/>
        <v>8</v>
      </c>
      <c r="BZ175" s="783">
        <f t="shared" si="319"/>
        <v>6</v>
      </c>
      <c r="CA175" s="783">
        <f t="shared" si="319"/>
        <v>14</v>
      </c>
    </row>
    <row r="176" spans="3:79" s="777" customFormat="1" ht="15.75">
      <c r="C176" s="782" t="s">
        <v>6</v>
      </c>
      <c r="D176" s="783">
        <f>SUM(D168:D175)</f>
        <v>74</v>
      </c>
      <c r="E176" s="783">
        <f>SUM(E168:E175)</f>
        <v>62</v>
      </c>
      <c r="F176" s="783">
        <f>SUM(F168:F175)</f>
        <v>136</v>
      </c>
      <c r="G176" s="783">
        <f t="shared" ref="G176:AA176" si="341">SUM(G168:G175)</f>
        <v>72</v>
      </c>
      <c r="H176" s="783">
        <f t="shared" si="341"/>
        <v>101</v>
      </c>
      <c r="I176" s="783">
        <f t="shared" si="341"/>
        <v>173</v>
      </c>
      <c r="J176" s="783">
        <f t="shared" si="341"/>
        <v>63</v>
      </c>
      <c r="K176" s="783">
        <f t="shared" si="341"/>
        <v>51</v>
      </c>
      <c r="L176" s="783">
        <f t="shared" si="341"/>
        <v>114</v>
      </c>
      <c r="M176" s="783">
        <f t="shared" si="341"/>
        <v>33</v>
      </c>
      <c r="N176" s="783">
        <f t="shared" si="341"/>
        <v>19</v>
      </c>
      <c r="O176" s="783">
        <f t="shared" si="341"/>
        <v>52</v>
      </c>
      <c r="P176" s="783">
        <f t="shared" si="341"/>
        <v>17</v>
      </c>
      <c r="Q176" s="783">
        <f t="shared" si="341"/>
        <v>8</v>
      </c>
      <c r="R176" s="783">
        <f t="shared" si="341"/>
        <v>25</v>
      </c>
      <c r="S176" s="783">
        <f t="shared" si="341"/>
        <v>0</v>
      </c>
      <c r="T176" s="783">
        <f t="shared" si="341"/>
        <v>0</v>
      </c>
      <c r="U176" s="783">
        <f t="shared" si="341"/>
        <v>0</v>
      </c>
      <c r="V176" s="783">
        <f t="shared" si="341"/>
        <v>6</v>
      </c>
      <c r="W176" s="783">
        <f t="shared" si="341"/>
        <v>1</v>
      </c>
      <c r="X176" s="783">
        <f t="shared" si="341"/>
        <v>7</v>
      </c>
      <c r="Y176" s="783">
        <f t="shared" si="341"/>
        <v>265</v>
      </c>
      <c r="Z176" s="783">
        <f t="shared" si="341"/>
        <v>242</v>
      </c>
      <c r="AA176" s="783">
        <f t="shared" si="341"/>
        <v>507</v>
      </c>
      <c r="AB176" s="776"/>
      <c r="AC176" s="782" t="s">
        <v>6</v>
      </c>
      <c r="AD176" s="783">
        <f>SUM(AD168:AD175)</f>
        <v>2890</v>
      </c>
      <c r="AE176" s="783">
        <f t="shared" ref="AE176" si="342">SUM(AE168:AE175)</f>
        <v>2469</v>
      </c>
      <c r="AF176" s="783">
        <f>SUM(AF168:AF175)</f>
        <v>5359</v>
      </c>
      <c r="AG176" s="783">
        <f t="shared" ref="AG176:AW176" si="343">SUM(AG168:AG175)</f>
        <v>1724</v>
      </c>
      <c r="AH176" s="783">
        <f t="shared" si="343"/>
        <v>1878</v>
      </c>
      <c r="AI176" s="783">
        <f t="shared" si="343"/>
        <v>3602</v>
      </c>
      <c r="AJ176" s="783">
        <f t="shared" si="343"/>
        <v>556</v>
      </c>
      <c r="AK176" s="783">
        <f t="shared" si="343"/>
        <v>452</v>
      </c>
      <c r="AL176" s="783">
        <f t="shared" si="343"/>
        <v>1008</v>
      </c>
      <c r="AM176" s="783">
        <f t="shared" si="343"/>
        <v>88</v>
      </c>
      <c r="AN176" s="783">
        <f t="shared" si="343"/>
        <v>51</v>
      </c>
      <c r="AO176" s="783">
        <f t="shared" si="343"/>
        <v>139</v>
      </c>
      <c r="AP176" s="783">
        <f t="shared" si="343"/>
        <v>0</v>
      </c>
      <c r="AQ176" s="783">
        <f t="shared" si="343"/>
        <v>0</v>
      </c>
      <c r="AR176" s="783">
        <f t="shared" si="343"/>
        <v>0</v>
      </c>
      <c r="AS176" s="783">
        <f t="shared" si="343"/>
        <v>0</v>
      </c>
      <c r="AT176" s="783">
        <f t="shared" si="343"/>
        <v>0</v>
      </c>
      <c r="AU176" s="783">
        <f t="shared" si="343"/>
        <v>0</v>
      </c>
      <c r="AV176" s="783">
        <f t="shared" si="343"/>
        <v>0</v>
      </c>
      <c r="AW176" s="783">
        <f t="shared" si="343"/>
        <v>0</v>
      </c>
      <c r="AX176" s="783">
        <f t="shared" ref="AX176:BA176" si="344">SUM(AX168:AX175)</f>
        <v>0</v>
      </c>
      <c r="AY176" s="783">
        <f t="shared" si="344"/>
        <v>5258</v>
      </c>
      <c r="AZ176" s="783">
        <f t="shared" si="344"/>
        <v>4850</v>
      </c>
      <c r="BA176" s="783">
        <f t="shared" si="344"/>
        <v>10108</v>
      </c>
      <c r="BC176" s="782" t="s">
        <v>6</v>
      </c>
      <c r="BD176" s="783">
        <f t="shared" si="340"/>
        <v>2964</v>
      </c>
      <c r="BE176" s="783">
        <f t="shared" si="340"/>
        <v>2531</v>
      </c>
      <c r="BF176" s="783">
        <f t="shared" si="318"/>
        <v>5495</v>
      </c>
      <c r="BG176" s="783">
        <f t="shared" si="318"/>
        <v>1796</v>
      </c>
      <c r="BH176" s="783">
        <f t="shared" si="318"/>
        <v>1979</v>
      </c>
      <c r="BI176" s="783">
        <f t="shared" si="318"/>
        <v>3775</v>
      </c>
      <c r="BJ176" s="783">
        <f t="shared" si="318"/>
        <v>619</v>
      </c>
      <c r="BK176" s="783">
        <f t="shared" si="318"/>
        <v>503</v>
      </c>
      <c r="BL176" s="783">
        <f t="shared" si="318"/>
        <v>1122</v>
      </c>
      <c r="BM176" s="783">
        <f t="shared" si="318"/>
        <v>121</v>
      </c>
      <c r="BN176" s="783">
        <f t="shared" si="318"/>
        <v>70</v>
      </c>
      <c r="BO176" s="783">
        <f t="shared" si="318"/>
        <v>191</v>
      </c>
      <c r="BP176" s="783">
        <f t="shared" si="318"/>
        <v>17</v>
      </c>
      <c r="BQ176" s="783">
        <f t="shared" si="318"/>
        <v>8</v>
      </c>
      <c r="BR176" s="783">
        <f t="shared" si="318"/>
        <v>25</v>
      </c>
      <c r="BS176" s="783">
        <f t="shared" si="318"/>
        <v>0</v>
      </c>
      <c r="BT176" s="783">
        <f t="shared" si="318"/>
        <v>0</v>
      </c>
      <c r="BU176" s="783">
        <f t="shared" si="318"/>
        <v>0</v>
      </c>
      <c r="BV176" s="783">
        <f t="shared" si="319"/>
        <v>6</v>
      </c>
      <c r="BW176" s="783">
        <f t="shared" si="319"/>
        <v>1</v>
      </c>
      <c r="BX176" s="783">
        <f t="shared" si="319"/>
        <v>7</v>
      </c>
      <c r="BY176" s="783">
        <f t="shared" si="319"/>
        <v>5523</v>
      </c>
      <c r="BZ176" s="783">
        <f t="shared" si="319"/>
        <v>5092</v>
      </c>
      <c r="CA176" s="783">
        <f t="shared" si="319"/>
        <v>10615</v>
      </c>
    </row>
    <row r="177" spans="3:79" s="777" customFormat="1" ht="16.5" thickBot="1">
      <c r="C177" s="786" t="s">
        <v>187</v>
      </c>
      <c r="D177" s="787">
        <f>D176/$Y$16*100</f>
        <v>1.5697921086126432</v>
      </c>
      <c r="E177" s="787">
        <f>E176/$Z$16*100</f>
        <v>1.3860943438408226</v>
      </c>
      <c r="F177" s="787">
        <f>F176/$AA$16*100</f>
        <v>1.4803526722542724</v>
      </c>
      <c r="G177" s="787">
        <f>G176/$Y$16*100</f>
        <v>1.5273652948663556</v>
      </c>
      <c r="H177" s="787">
        <f>H176/$Z$16*100</f>
        <v>2.2579923988374695</v>
      </c>
      <c r="I177" s="787">
        <f>I176/$AA$16*100</f>
        <v>1.8830956786763906</v>
      </c>
      <c r="J177" s="787">
        <f>J176/$Y$16*100</f>
        <v>1.336444633008061</v>
      </c>
      <c r="K177" s="787">
        <f>K176/$Z$16*100</f>
        <v>1.1401743796109993</v>
      </c>
      <c r="L177" s="787">
        <f>L176/$AA$16*100</f>
        <v>1.2408838576249046</v>
      </c>
      <c r="M177" s="787">
        <f>M176/$Y$16*100</f>
        <v>0.70004242681374629</v>
      </c>
      <c r="N177" s="787">
        <f>N176/$Z$16*100</f>
        <v>0.42477084730605857</v>
      </c>
      <c r="O177" s="787">
        <f>O176/$AA$16*100</f>
        <v>0.56601719821486884</v>
      </c>
      <c r="P177" s="787">
        <f>P176/$Y$16*100</f>
        <v>0.36062791684344503</v>
      </c>
      <c r="Q177" s="787">
        <f>Q176/$Z$16*100</f>
        <v>0.1788508830762352</v>
      </c>
      <c r="R177" s="787">
        <f>R176/$AA$16*100</f>
        <v>0.27212365298791774</v>
      </c>
      <c r="S177" s="787">
        <f>S176/$Y$16*100</f>
        <v>0</v>
      </c>
      <c r="T177" s="787">
        <f>T176/$Z$16*100</f>
        <v>0</v>
      </c>
      <c r="U177" s="787">
        <f>U176/$AA$16*100</f>
        <v>0</v>
      </c>
      <c r="V177" s="787">
        <f>V176/$Y$16*100</f>
        <v>0.12728044123886295</v>
      </c>
      <c r="W177" s="787">
        <f>W176/$Z$16*100</f>
        <v>2.23563603845294E-2</v>
      </c>
      <c r="X177" s="787">
        <f>X176/$AA$16*100</f>
        <v>7.619462283661696E-2</v>
      </c>
      <c r="Y177" s="787">
        <f>Y176/$Y$16*100</f>
        <v>5.6215528213831139</v>
      </c>
      <c r="Z177" s="787">
        <f>Z176/$Z$16*100</f>
        <v>5.4102392130561148</v>
      </c>
      <c r="AA177" s="787">
        <f>AA176/$AA$16*100</f>
        <v>5.5186676825949705</v>
      </c>
      <c r="AB177" s="788"/>
      <c r="AC177" s="786" t="s">
        <v>187</v>
      </c>
      <c r="AD177" s="787"/>
      <c r="AE177" s="787"/>
      <c r="AF177" s="787"/>
      <c r="AG177" s="787"/>
      <c r="AH177" s="787"/>
      <c r="AI177" s="787"/>
      <c r="AJ177" s="787"/>
      <c r="AK177" s="787"/>
      <c r="AL177" s="787"/>
      <c r="AM177" s="787"/>
      <c r="AN177" s="787"/>
      <c r="AO177" s="787"/>
      <c r="AP177" s="787"/>
      <c r="AQ177" s="787"/>
      <c r="AR177" s="787"/>
      <c r="AS177" s="787"/>
      <c r="AT177" s="787"/>
      <c r="AU177" s="787"/>
      <c r="AV177" s="787"/>
      <c r="AW177" s="787"/>
      <c r="AX177" s="787"/>
      <c r="AY177" s="787"/>
      <c r="AZ177" s="787"/>
      <c r="BA177" s="787"/>
      <c r="BC177" s="786" t="s">
        <v>187</v>
      </c>
      <c r="BD177" s="787">
        <f>BD176/$BY$16*100</f>
        <v>15.416623322584</v>
      </c>
      <c r="BE177" s="787">
        <f>BE176/$BZ$16*100</f>
        <v>14.230293489261218</v>
      </c>
      <c r="BF177" s="787">
        <f>BF176/$CA$16*100</f>
        <v>14.846536258510753</v>
      </c>
      <c r="BG177" s="787">
        <f>BG176/$BY$16*100</f>
        <v>9.3415166961406442</v>
      </c>
      <c r="BH177" s="787">
        <f>BH176/$BZ$16*100</f>
        <v>11.126728887889351</v>
      </c>
      <c r="BI177" s="787">
        <f>BI176/$CA$16*100</f>
        <v>10.199394790878634</v>
      </c>
      <c r="BJ177" s="787">
        <f>BJ176/$BY$16*100</f>
        <v>3.219598460418184</v>
      </c>
      <c r="BK177" s="787">
        <f>BK176/$BZ$16*100</f>
        <v>2.8280670190037109</v>
      </c>
      <c r="BL177" s="787">
        <f>BL176/$CA$16*100</f>
        <v>3.0314492596995568</v>
      </c>
      <c r="BM177" s="787">
        <f>BM176/$BY$16*100</f>
        <v>0.62935608030791645</v>
      </c>
      <c r="BN177" s="787">
        <f>BN176/$BZ$16*100</f>
        <v>0.39356797481164957</v>
      </c>
      <c r="BO177" s="787">
        <f>BO176/$CA$16*100</f>
        <v>0.51604884902193882</v>
      </c>
      <c r="BP177" s="787">
        <f>BP176/$BY$16*100</f>
        <v>8.8421928638302297E-2</v>
      </c>
      <c r="BQ177" s="787">
        <f>BQ176/$BZ$16*100</f>
        <v>4.4979197121331381E-2</v>
      </c>
      <c r="BR177" s="787">
        <f>BR176/$CA$16*100</f>
        <v>6.7545660866745919E-2</v>
      </c>
      <c r="BS177" s="787">
        <f>BS176/$BY$16*100</f>
        <v>0</v>
      </c>
      <c r="BT177" s="787">
        <f>BT176/$BZ$16*100</f>
        <v>0</v>
      </c>
      <c r="BU177" s="787">
        <f>BU176/$CA$16*100</f>
        <v>0</v>
      </c>
      <c r="BV177" s="787">
        <f>BV176/$BY$16*100</f>
        <v>3.1207739519400812E-2</v>
      </c>
      <c r="BW177" s="787">
        <f>BW176/$BZ$16*100</f>
        <v>5.6223996401664226E-3</v>
      </c>
      <c r="BX177" s="787">
        <f>BX176/$CA$16*100</f>
        <v>1.8912785042688857E-2</v>
      </c>
      <c r="BY177" s="787">
        <f>BY176/$BY$16*100</f>
        <v>28.726724227608447</v>
      </c>
      <c r="BZ177" s="787">
        <f>BZ176/$BZ$16*100</f>
        <v>28.629258967727427</v>
      </c>
      <c r="CA177" s="787">
        <f>CA176/$CA$16*100</f>
        <v>28.679887604020315</v>
      </c>
    </row>
    <row r="178" spans="3:79">
      <c r="AL178" s="820"/>
      <c r="BL178" s="820"/>
    </row>
    <row r="179" spans="3:79" s="777" customFormat="1" ht="15.75">
      <c r="C179" s="774" t="s">
        <v>492</v>
      </c>
      <c r="D179" s="774"/>
      <c r="E179" s="774"/>
      <c r="F179" s="774"/>
      <c r="G179" s="774"/>
      <c r="H179" s="774"/>
      <c r="I179" s="774"/>
      <c r="J179" s="775" t="s">
        <v>61</v>
      </c>
      <c r="K179" s="775"/>
      <c r="L179" s="775"/>
      <c r="M179" s="774"/>
      <c r="N179" s="774"/>
      <c r="O179" s="774"/>
      <c r="P179" s="774"/>
      <c r="Q179" s="774"/>
      <c r="R179" s="774"/>
      <c r="S179" s="774"/>
      <c r="T179" s="774"/>
      <c r="U179" s="774"/>
      <c r="V179" s="774"/>
      <c r="W179" s="774"/>
      <c r="X179" s="774"/>
      <c r="Y179" s="774"/>
      <c r="Z179" s="774"/>
      <c r="AA179" s="774"/>
      <c r="AB179" s="776"/>
      <c r="AC179" s="774" t="s">
        <v>492</v>
      </c>
      <c r="AD179" s="774"/>
      <c r="AE179" s="774"/>
      <c r="AF179" s="774"/>
      <c r="AG179" s="774"/>
      <c r="AH179" s="774"/>
      <c r="AI179" s="774"/>
      <c r="AJ179" s="818" t="s">
        <v>61</v>
      </c>
      <c r="AK179" s="818"/>
      <c r="AL179" s="818"/>
      <c r="AM179" s="774"/>
      <c r="AN179" s="774"/>
      <c r="AO179" s="774"/>
      <c r="AP179" s="774"/>
      <c r="AQ179" s="774"/>
      <c r="AR179" s="774"/>
      <c r="AS179" s="774"/>
      <c r="AT179" s="774"/>
      <c r="AU179" s="774"/>
      <c r="AV179" s="774"/>
      <c r="AW179" s="774"/>
      <c r="AX179" s="774"/>
      <c r="AY179" s="774"/>
      <c r="AZ179" s="774"/>
      <c r="BA179" s="774"/>
      <c r="BC179" s="774" t="s">
        <v>492</v>
      </c>
      <c r="BD179" s="774"/>
      <c r="BE179" s="774"/>
      <c r="BF179" s="774"/>
      <c r="BG179" s="774"/>
      <c r="BH179" s="774"/>
      <c r="BI179" s="774"/>
      <c r="BJ179" s="818" t="s">
        <v>61</v>
      </c>
      <c r="BK179" s="818"/>
      <c r="BL179" s="818"/>
      <c r="BM179" s="774"/>
      <c r="BN179" s="774"/>
      <c r="BO179" s="774"/>
      <c r="BP179" s="774"/>
      <c r="BQ179" s="774"/>
      <c r="BR179" s="774"/>
      <c r="BS179" s="774"/>
      <c r="BT179" s="774"/>
      <c r="BU179" s="774"/>
      <c r="BV179" s="774"/>
      <c r="BW179" s="774"/>
      <c r="BX179" s="774"/>
      <c r="BY179" s="774"/>
      <c r="BZ179" s="774"/>
      <c r="CA179" s="774"/>
    </row>
    <row r="180" spans="3:79" s="777" customFormat="1" ht="16.5" thickBot="1">
      <c r="C180" s="1694" t="s">
        <v>868</v>
      </c>
      <c r="D180" s="1694"/>
      <c r="E180" s="1694"/>
      <c r="F180" s="1694"/>
      <c r="G180" s="1694"/>
      <c r="H180" s="1694"/>
      <c r="I180" s="1694"/>
      <c r="J180" s="1694"/>
      <c r="K180" s="1694"/>
      <c r="L180" s="1694"/>
      <c r="M180" s="1694"/>
      <c r="N180" s="1694"/>
      <c r="O180" s="1694"/>
      <c r="P180" s="1694"/>
      <c r="Q180" s="1694"/>
      <c r="R180" s="1694"/>
      <c r="S180" s="1694"/>
      <c r="T180" s="1694"/>
      <c r="U180" s="1694"/>
      <c r="V180" s="1694"/>
      <c r="W180" s="1694"/>
      <c r="X180" s="1694"/>
      <c r="Y180" s="1694"/>
      <c r="Z180" s="1694"/>
      <c r="AA180" s="1694"/>
      <c r="AB180" s="778"/>
      <c r="AC180" s="1694" t="s">
        <v>868</v>
      </c>
      <c r="AD180" s="1694"/>
      <c r="AE180" s="1694"/>
      <c r="AF180" s="1694"/>
      <c r="AG180" s="1694"/>
      <c r="AH180" s="1694"/>
      <c r="AI180" s="1694"/>
      <c r="AJ180" s="1694"/>
      <c r="AK180" s="1694"/>
      <c r="AL180" s="1694"/>
      <c r="AM180" s="1694"/>
      <c r="AN180" s="1694"/>
      <c r="AO180" s="1694"/>
      <c r="AP180" s="1694"/>
      <c r="AQ180" s="1694"/>
      <c r="AR180" s="1694"/>
      <c r="AS180" s="1694"/>
      <c r="AT180" s="1694"/>
      <c r="AU180" s="1694"/>
      <c r="AV180" s="1694"/>
      <c r="AW180" s="1694"/>
      <c r="AX180" s="1694"/>
      <c r="AY180" s="1694"/>
      <c r="AZ180" s="1694"/>
      <c r="BA180" s="1694"/>
      <c r="BC180" s="1694" t="s">
        <v>868</v>
      </c>
      <c r="BD180" s="1694"/>
      <c r="BE180" s="1694"/>
      <c r="BF180" s="1694"/>
      <c r="BG180" s="1694"/>
      <c r="BH180" s="1694"/>
      <c r="BI180" s="1694"/>
      <c r="BJ180" s="1694"/>
      <c r="BK180" s="1694"/>
      <c r="BL180" s="1694"/>
      <c r="BM180" s="1694"/>
      <c r="BN180" s="1694"/>
      <c r="BO180" s="1694"/>
      <c r="BP180" s="1694"/>
      <c r="BQ180" s="1694"/>
      <c r="BR180" s="1694"/>
      <c r="BS180" s="1694"/>
      <c r="BT180" s="1694"/>
      <c r="BU180" s="1694"/>
      <c r="BV180" s="1694"/>
      <c r="BW180" s="1694"/>
      <c r="BX180" s="1694"/>
      <c r="BY180" s="1694"/>
      <c r="BZ180" s="1694"/>
      <c r="CA180" s="1694"/>
    </row>
    <row r="181" spans="3:79" s="777" customFormat="1" ht="15.75" customHeight="1">
      <c r="C181" s="779"/>
      <c r="D181" s="1700" t="s">
        <v>96</v>
      </c>
      <c r="E181" s="1700"/>
      <c r="F181" s="1700"/>
      <c r="G181" s="1700"/>
      <c r="H181" s="1700"/>
      <c r="I181" s="1700"/>
      <c r="J181" s="1700"/>
      <c r="K181" s="1700"/>
      <c r="L181" s="1700"/>
      <c r="M181" s="1700"/>
      <c r="N181" s="1700"/>
      <c r="O181" s="1700"/>
      <c r="P181" s="1700"/>
      <c r="Q181" s="1700"/>
      <c r="R181" s="1700"/>
      <c r="S181" s="1700"/>
      <c r="T181" s="1700"/>
      <c r="U181" s="1700"/>
      <c r="V181" s="1700"/>
      <c r="W181" s="1700"/>
      <c r="X181" s="1700"/>
      <c r="Y181" s="1701"/>
      <c r="Z181" s="1701"/>
      <c r="AA181" s="1702"/>
      <c r="AB181" s="778"/>
      <c r="AC181" s="779"/>
      <c r="AD181" s="1700" t="s">
        <v>0</v>
      </c>
      <c r="AE181" s="1700"/>
      <c r="AF181" s="1700"/>
      <c r="AG181" s="1700"/>
      <c r="AH181" s="1700"/>
      <c r="AI181" s="1700"/>
      <c r="AJ181" s="1700"/>
      <c r="AK181" s="1700"/>
      <c r="AL181" s="1700"/>
      <c r="AM181" s="1700"/>
      <c r="AN181" s="1700"/>
      <c r="AO181" s="1700"/>
      <c r="AP181" s="1700"/>
      <c r="AQ181" s="1700"/>
      <c r="AR181" s="1700"/>
      <c r="AS181" s="1700"/>
      <c r="AT181" s="1700"/>
      <c r="AU181" s="1700"/>
      <c r="AV181" s="1700"/>
      <c r="AW181" s="1700"/>
      <c r="AX181" s="1700"/>
      <c r="AY181" s="1701"/>
      <c r="AZ181" s="1701"/>
      <c r="BA181" s="1702"/>
      <c r="BC181" s="779"/>
      <c r="BD181" s="1701" t="s">
        <v>0</v>
      </c>
      <c r="BE181" s="1705"/>
      <c r="BF181" s="1705"/>
      <c r="BG181" s="1705"/>
      <c r="BH181" s="1705"/>
      <c r="BI181" s="1705"/>
      <c r="BJ181" s="1705"/>
      <c r="BK181" s="1705"/>
      <c r="BL181" s="1705"/>
      <c r="BM181" s="1705"/>
      <c r="BN181" s="1705"/>
      <c r="BO181" s="1705"/>
      <c r="BP181" s="1705"/>
      <c r="BQ181" s="1705"/>
      <c r="BR181" s="1705"/>
      <c r="BS181" s="1705"/>
      <c r="BT181" s="1705"/>
      <c r="BU181" s="1705"/>
      <c r="BV181" s="1705"/>
      <c r="BW181" s="1705"/>
      <c r="BX181" s="1705"/>
      <c r="BY181" s="1705"/>
      <c r="BZ181" s="1705"/>
      <c r="CA181" s="1706"/>
    </row>
    <row r="182" spans="3:79" s="777" customFormat="1" ht="15.75" customHeight="1">
      <c r="C182" s="1698" t="s">
        <v>182</v>
      </c>
      <c r="D182" s="1695">
        <v>1</v>
      </c>
      <c r="E182" s="1696"/>
      <c r="F182" s="1699"/>
      <c r="G182" s="1695">
        <v>2</v>
      </c>
      <c r="H182" s="1696"/>
      <c r="I182" s="1699"/>
      <c r="J182" s="1695">
        <v>3</v>
      </c>
      <c r="K182" s="1696"/>
      <c r="L182" s="1699"/>
      <c r="M182" s="1695">
        <v>4</v>
      </c>
      <c r="N182" s="1696"/>
      <c r="O182" s="1699"/>
      <c r="P182" s="1695">
        <v>5</v>
      </c>
      <c r="Q182" s="1696"/>
      <c r="R182" s="1699"/>
      <c r="S182" s="1695">
        <v>6</v>
      </c>
      <c r="T182" s="1696"/>
      <c r="U182" s="1699"/>
      <c r="V182" s="1695" t="s">
        <v>184</v>
      </c>
      <c r="W182" s="1696"/>
      <c r="X182" s="1699"/>
      <c r="Y182" s="1695" t="s">
        <v>181</v>
      </c>
      <c r="Z182" s="1696"/>
      <c r="AA182" s="1697"/>
      <c r="AB182" s="778"/>
      <c r="AC182" s="1698" t="s">
        <v>182</v>
      </c>
      <c r="AD182" s="1695">
        <v>1</v>
      </c>
      <c r="AE182" s="1696"/>
      <c r="AF182" s="1699"/>
      <c r="AG182" s="1695">
        <v>2</v>
      </c>
      <c r="AH182" s="1696"/>
      <c r="AI182" s="1699"/>
      <c r="AJ182" s="1695">
        <v>3</v>
      </c>
      <c r="AK182" s="1696"/>
      <c r="AL182" s="1699"/>
      <c r="AM182" s="1695">
        <v>4</v>
      </c>
      <c r="AN182" s="1696"/>
      <c r="AO182" s="1699"/>
      <c r="AP182" s="1695">
        <v>5</v>
      </c>
      <c r="AQ182" s="1696"/>
      <c r="AR182" s="1699"/>
      <c r="AS182" s="1695">
        <v>6</v>
      </c>
      <c r="AT182" s="1696"/>
      <c r="AU182" s="1699"/>
      <c r="AV182" s="1695" t="s">
        <v>184</v>
      </c>
      <c r="AW182" s="1696"/>
      <c r="AX182" s="1699"/>
      <c r="AY182" s="1695" t="s">
        <v>181</v>
      </c>
      <c r="AZ182" s="1696"/>
      <c r="BA182" s="1697"/>
      <c r="BC182" s="1698" t="s">
        <v>182</v>
      </c>
      <c r="BD182" s="1695">
        <v>1</v>
      </c>
      <c r="BE182" s="1696"/>
      <c r="BF182" s="1699"/>
      <c r="BG182" s="1695">
        <v>2</v>
      </c>
      <c r="BH182" s="1696"/>
      <c r="BI182" s="1699"/>
      <c r="BJ182" s="1695">
        <v>3</v>
      </c>
      <c r="BK182" s="1696"/>
      <c r="BL182" s="1699"/>
      <c r="BM182" s="1695">
        <v>4</v>
      </c>
      <c r="BN182" s="1696"/>
      <c r="BO182" s="1699"/>
      <c r="BP182" s="1695">
        <v>5</v>
      </c>
      <c r="BQ182" s="1696"/>
      <c r="BR182" s="1699"/>
      <c r="BS182" s="1695">
        <v>6</v>
      </c>
      <c r="BT182" s="1696"/>
      <c r="BU182" s="1699"/>
      <c r="BV182" s="1695" t="s">
        <v>184</v>
      </c>
      <c r="BW182" s="1696"/>
      <c r="BX182" s="1699"/>
      <c r="BY182" s="1695" t="s">
        <v>181</v>
      </c>
      <c r="BZ182" s="1696"/>
      <c r="CA182" s="1697"/>
    </row>
    <row r="183" spans="3:79" s="777" customFormat="1" ht="15.75">
      <c r="C183" s="1698"/>
      <c r="D183" s="781" t="s">
        <v>242</v>
      </c>
      <c r="E183" s="781" t="s">
        <v>243</v>
      </c>
      <c r="F183" s="781" t="s">
        <v>236</v>
      </c>
      <c r="G183" s="781" t="s">
        <v>242</v>
      </c>
      <c r="H183" s="781" t="s">
        <v>243</v>
      </c>
      <c r="I183" s="781" t="s">
        <v>236</v>
      </c>
      <c r="J183" s="781" t="s">
        <v>242</v>
      </c>
      <c r="K183" s="781" t="s">
        <v>243</v>
      </c>
      <c r="L183" s="781" t="s">
        <v>236</v>
      </c>
      <c r="M183" s="781" t="s">
        <v>242</v>
      </c>
      <c r="N183" s="781" t="s">
        <v>243</v>
      </c>
      <c r="O183" s="781" t="s">
        <v>236</v>
      </c>
      <c r="P183" s="781" t="s">
        <v>242</v>
      </c>
      <c r="Q183" s="781" t="s">
        <v>243</v>
      </c>
      <c r="R183" s="781" t="s">
        <v>236</v>
      </c>
      <c r="S183" s="781" t="s">
        <v>242</v>
      </c>
      <c r="T183" s="781" t="s">
        <v>243</v>
      </c>
      <c r="U183" s="781" t="s">
        <v>236</v>
      </c>
      <c r="V183" s="781" t="s">
        <v>242</v>
      </c>
      <c r="W183" s="781" t="s">
        <v>243</v>
      </c>
      <c r="X183" s="781" t="s">
        <v>236</v>
      </c>
      <c r="Y183" s="781" t="s">
        <v>242</v>
      </c>
      <c r="Z183" s="781" t="s">
        <v>243</v>
      </c>
      <c r="AA183" s="781" t="s">
        <v>236</v>
      </c>
      <c r="AB183" s="778"/>
      <c r="AC183" s="1698"/>
      <c r="AD183" s="781" t="s">
        <v>242</v>
      </c>
      <c r="AE183" s="781" t="s">
        <v>243</v>
      </c>
      <c r="AF183" s="781" t="s">
        <v>236</v>
      </c>
      <c r="AG183" s="781" t="s">
        <v>242</v>
      </c>
      <c r="AH183" s="781" t="s">
        <v>243</v>
      </c>
      <c r="AI183" s="781" t="s">
        <v>236</v>
      </c>
      <c r="AJ183" s="781" t="s">
        <v>242</v>
      </c>
      <c r="AK183" s="781" t="s">
        <v>243</v>
      </c>
      <c r="AL183" s="781" t="s">
        <v>236</v>
      </c>
      <c r="AM183" s="781" t="s">
        <v>242</v>
      </c>
      <c r="AN183" s="781" t="s">
        <v>243</v>
      </c>
      <c r="AO183" s="781" t="s">
        <v>236</v>
      </c>
      <c r="AP183" s="781" t="s">
        <v>242</v>
      </c>
      <c r="AQ183" s="781" t="s">
        <v>243</v>
      </c>
      <c r="AR183" s="781" t="s">
        <v>236</v>
      </c>
      <c r="AS183" s="781" t="s">
        <v>242</v>
      </c>
      <c r="AT183" s="781" t="s">
        <v>243</v>
      </c>
      <c r="AU183" s="781" t="s">
        <v>236</v>
      </c>
      <c r="AV183" s="781" t="s">
        <v>242</v>
      </c>
      <c r="AW183" s="781" t="s">
        <v>243</v>
      </c>
      <c r="AX183" s="781" t="s">
        <v>236</v>
      </c>
      <c r="AY183" s="781" t="s">
        <v>242</v>
      </c>
      <c r="AZ183" s="781" t="s">
        <v>243</v>
      </c>
      <c r="BA183" s="781" t="s">
        <v>236</v>
      </c>
      <c r="BC183" s="1698"/>
      <c r="BD183" s="781" t="s">
        <v>242</v>
      </c>
      <c r="BE183" s="781" t="s">
        <v>243</v>
      </c>
      <c r="BF183" s="781" t="s">
        <v>236</v>
      </c>
      <c r="BG183" s="781" t="s">
        <v>242</v>
      </c>
      <c r="BH183" s="781" t="s">
        <v>243</v>
      </c>
      <c r="BI183" s="781" t="s">
        <v>236</v>
      </c>
      <c r="BJ183" s="781" t="s">
        <v>242</v>
      </c>
      <c r="BK183" s="781" t="s">
        <v>243</v>
      </c>
      <c r="BL183" s="781" t="s">
        <v>236</v>
      </c>
      <c r="BM183" s="781" t="s">
        <v>242</v>
      </c>
      <c r="BN183" s="781" t="s">
        <v>243</v>
      </c>
      <c r="BO183" s="781" t="s">
        <v>236</v>
      </c>
      <c r="BP183" s="781" t="s">
        <v>242</v>
      </c>
      <c r="BQ183" s="781" t="s">
        <v>243</v>
      </c>
      <c r="BR183" s="781" t="s">
        <v>236</v>
      </c>
      <c r="BS183" s="781" t="s">
        <v>242</v>
      </c>
      <c r="BT183" s="781" t="s">
        <v>243</v>
      </c>
      <c r="BU183" s="781" t="s">
        <v>236</v>
      </c>
      <c r="BV183" s="781" t="s">
        <v>242</v>
      </c>
      <c r="BW183" s="781" t="s">
        <v>243</v>
      </c>
      <c r="BX183" s="781" t="s">
        <v>236</v>
      </c>
      <c r="BY183" s="781" t="s">
        <v>242</v>
      </c>
      <c r="BZ183" s="781" t="s">
        <v>243</v>
      </c>
      <c r="CA183" s="781" t="s">
        <v>236</v>
      </c>
    </row>
    <row r="184" spans="3:79" s="777" customFormat="1" ht="15.75">
      <c r="C184" s="782" t="s">
        <v>185</v>
      </c>
      <c r="D184" s="1187">
        <v>0</v>
      </c>
      <c r="E184" s="1187">
        <v>0</v>
      </c>
      <c r="F184" s="783">
        <f>D184+E184</f>
        <v>0</v>
      </c>
      <c r="G184" s="1187">
        <v>0</v>
      </c>
      <c r="H184" s="1187"/>
      <c r="I184" s="783">
        <f>G184+H184</f>
        <v>0</v>
      </c>
      <c r="J184" s="1187"/>
      <c r="K184" s="1187"/>
      <c r="L184" s="783">
        <f>J184+K184</f>
        <v>0</v>
      </c>
      <c r="M184" s="783"/>
      <c r="N184" s="783"/>
      <c r="O184" s="783">
        <f>M184+N184</f>
        <v>0</v>
      </c>
      <c r="P184" s="783"/>
      <c r="Q184" s="783"/>
      <c r="R184" s="783">
        <f>P184+Q184</f>
        <v>0</v>
      </c>
      <c r="S184" s="783"/>
      <c r="T184" s="783"/>
      <c r="U184" s="783">
        <f>S184+T184</f>
        <v>0</v>
      </c>
      <c r="V184" s="783"/>
      <c r="W184" s="783"/>
      <c r="X184" s="783">
        <f>V184+W184</f>
        <v>0</v>
      </c>
      <c r="Y184" s="784">
        <f>D184+G184+J184+M184+P184+S184+V184</f>
        <v>0</v>
      </c>
      <c r="Z184" s="784">
        <f>E184+H184+K184+N184+Q184+T184+W184</f>
        <v>0</v>
      </c>
      <c r="AA184" s="785">
        <f>Y184+Z184</f>
        <v>0</v>
      </c>
      <c r="AB184" s="776"/>
      <c r="AC184" s="782" t="s">
        <v>185</v>
      </c>
      <c r="AD184" s="1187">
        <v>0</v>
      </c>
      <c r="AE184" s="1187">
        <v>0</v>
      </c>
      <c r="AF184" s="783">
        <f>AD184+AE184</f>
        <v>0</v>
      </c>
      <c r="AG184" s="1187">
        <v>0</v>
      </c>
      <c r="AH184" s="1187"/>
      <c r="AI184" s="783">
        <f>AG184+AH184</f>
        <v>0</v>
      </c>
      <c r="AJ184" s="1187"/>
      <c r="AK184" s="1187"/>
      <c r="AL184" s="783">
        <f>AJ184+AK184</f>
        <v>0</v>
      </c>
      <c r="AM184" s="783"/>
      <c r="AN184" s="783"/>
      <c r="AO184" s="783">
        <f>AM184+AN184</f>
        <v>0</v>
      </c>
      <c r="AP184" s="783"/>
      <c r="AQ184" s="783"/>
      <c r="AR184" s="783">
        <f>AP184+AQ184</f>
        <v>0</v>
      </c>
      <c r="AS184" s="783"/>
      <c r="AT184" s="783"/>
      <c r="AU184" s="783">
        <f>AS184+AT184</f>
        <v>0</v>
      </c>
      <c r="AV184" s="783"/>
      <c r="AW184" s="783"/>
      <c r="AX184" s="783">
        <f>AV184+AW184</f>
        <v>0</v>
      </c>
      <c r="AY184" s="784">
        <f>AD184+AG184+AJ184+AM184+AP184+AS184+AV184</f>
        <v>0</v>
      </c>
      <c r="AZ184" s="784">
        <f>AE184+AH184+AK184+AN184+AQ184+AT184+AW184</f>
        <v>0</v>
      </c>
      <c r="BA184" s="785">
        <f>AY184+AZ184</f>
        <v>0</v>
      </c>
      <c r="BC184" s="782" t="s">
        <v>185</v>
      </c>
      <c r="BD184" s="783">
        <f>D184+AD184</f>
        <v>0</v>
      </c>
      <c r="BE184" s="783">
        <f>E184+AE184</f>
        <v>0</v>
      </c>
      <c r="BF184" s="783">
        <f t="shared" ref="BF184:BU192" si="345">F184+AF184</f>
        <v>0</v>
      </c>
      <c r="BG184" s="783">
        <f t="shared" si="345"/>
        <v>0</v>
      </c>
      <c r="BH184" s="783">
        <f t="shared" si="345"/>
        <v>0</v>
      </c>
      <c r="BI184" s="783">
        <f t="shared" si="345"/>
        <v>0</v>
      </c>
      <c r="BJ184" s="783">
        <f t="shared" si="345"/>
        <v>0</v>
      </c>
      <c r="BK184" s="783">
        <f t="shared" si="345"/>
        <v>0</v>
      </c>
      <c r="BL184" s="783">
        <f t="shared" si="345"/>
        <v>0</v>
      </c>
      <c r="BM184" s="783">
        <f t="shared" si="345"/>
        <v>0</v>
      </c>
      <c r="BN184" s="783">
        <f t="shared" si="345"/>
        <v>0</v>
      </c>
      <c r="BO184" s="783">
        <f t="shared" si="345"/>
        <v>0</v>
      </c>
      <c r="BP184" s="783">
        <f t="shared" si="345"/>
        <v>0</v>
      </c>
      <c r="BQ184" s="783">
        <f t="shared" si="345"/>
        <v>0</v>
      </c>
      <c r="BR184" s="783">
        <f t="shared" si="345"/>
        <v>0</v>
      </c>
      <c r="BS184" s="783">
        <f t="shared" si="345"/>
        <v>0</v>
      </c>
      <c r="BT184" s="783">
        <f t="shared" si="345"/>
        <v>0</v>
      </c>
      <c r="BU184" s="783">
        <f t="shared" si="345"/>
        <v>0</v>
      </c>
      <c r="BV184" s="783">
        <f t="shared" ref="BV184:CA192" si="346">V184+AV184</f>
        <v>0</v>
      </c>
      <c r="BW184" s="783">
        <f t="shared" si="346"/>
        <v>0</v>
      </c>
      <c r="BX184" s="783">
        <f t="shared" si="346"/>
        <v>0</v>
      </c>
      <c r="BY184" s="783">
        <f t="shared" si="346"/>
        <v>0</v>
      </c>
      <c r="BZ184" s="783">
        <f t="shared" si="346"/>
        <v>0</v>
      </c>
      <c r="CA184" s="783">
        <f t="shared" si="346"/>
        <v>0</v>
      </c>
    </row>
    <row r="185" spans="3:79" s="777" customFormat="1" ht="15.75">
      <c r="C185" s="782" t="s">
        <v>262</v>
      </c>
      <c r="D185" s="1187">
        <v>37</v>
      </c>
      <c r="E185" s="1187">
        <v>28</v>
      </c>
      <c r="F185" s="783">
        <f t="shared" ref="F185:F191" si="347">D185+E185</f>
        <v>65</v>
      </c>
      <c r="G185" s="1187">
        <v>0</v>
      </c>
      <c r="H185" s="1187"/>
      <c r="I185" s="783">
        <f t="shared" ref="I185:I191" si="348">G185+H185</f>
        <v>0</v>
      </c>
      <c r="J185" s="1187"/>
      <c r="K185" s="1187"/>
      <c r="L185" s="783">
        <f t="shared" ref="L185:L191" si="349">J185+K185</f>
        <v>0</v>
      </c>
      <c r="M185" s="783"/>
      <c r="N185" s="783"/>
      <c r="O185" s="783">
        <f t="shared" ref="O185:O191" si="350">M185+N185</f>
        <v>0</v>
      </c>
      <c r="P185" s="783"/>
      <c r="Q185" s="783"/>
      <c r="R185" s="783">
        <f t="shared" ref="R185:R191" si="351">P185+Q185</f>
        <v>0</v>
      </c>
      <c r="S185" s="783"/>
      <c r="T185" s="783"/>
      <c r="U185" s="783">
        <f t="shared" ref="U185:U191" si="352">S185+T185</f>
        <v>0</v>
      </c>
      <c r="V185" s="783"/>
      <c r="W185" s="783"/>
      <c r="X185" s="783">
        <f t="shared" ref="X185:X191" si="353">V185+W185</f>
        <v>0</v>
      </c>
      <c r="Y185" s="784">
        <f t="shared" ref="Y185:Y191" si="354">D185+G185+J185+M185+P185+S185+V185</f>
        <v>37</v>
      </c>
      <c r="Z185" s="784">
        <f t="shared" ref="Z185:Z191" si="355">E185+H185+K185+N185+Q185+T185+W185</f>
        <v>28</v>
      </c>
      <c r="AA185" s="785">
        <f t="shared" ref="AA185:AA191" si="356">Y185+Z185</f>
        <v>65</v>
      </c>
      <c r="AB185" s="776"/>
      <c r="AC185" s="782" t="s">
        <v>262</v>
      </c>
      <c r="AD185" s="1187">
        <v>25</v>
      </c>
      <c r="AE185" s="1187">
        <v>21</v>
      </c>
      <c r="AF185" s="783">
        <f t="shared" ref="AF185:AF191" si="357">AD185+AE185</f>
        <v>46</v>
      </c>
      <c r="AG185" s="1187">
        <v>0</v>
      </c>
      <c r="AH185" s="1187"/>
      <c r="AI185" s="783">
        <f t="shared" ref="AI185:AI191" si="358">AG185+AH185</f>
        <v>0</v>
      </c>
      <c r="AJ185" s="1187"/>
      <c r="AK185" s="1187"/>
      <c r="AL185" s="783">
        <f t="shared" ref="AL185:AL191" si="359">AJ185+AK185</f>
        <v>0</v>
      </c>
      <c r="AM185" s="783"/>
      <c r="AN185" s="783"/>
      <c r="AO185" s="783">
        <f t="shared" ref="AO185:AO191" si="360">AM185+AN185</f>
        <v>0</v>
      </c>
      <c r="AP185" s="783"/>
      <c r="AQ185" s="783"/>
      <c r="AR185" s="783">
        <f t="shared" ref="AR185:AR191" si="361">AP185+AQ185</f>
        <v>0</v>
      </c>
      <c r="AS185" s="1205"/>
      <c r="AT185" s="1205"/>
      <c r="AU185" s="783">
        <f t="shared" ref="AU185:AU191" si="362">AS185+AT185</f>
        <v>0</v>
      </c>
      <c r="AV185" s="783"/>
      <c r="AW185" s="783"/>
      <c r="AX185" s="783">
        <f t="shared" ref="AX185:AX191" si="363">AV185+AW185</f>
        <v>0</v>
      </c>
      <c r="AY185" s="784">
        <f t="shared" ref="AY185:AY191" si="364">AD185+AG185+AJ185+AM185+AP185+AS185+AV185</f>
        <v>25</v>
      </c>
      <c r="AZ185" s="784">
        <f t="shared" ref="AZ185:AZ191" si="365">AE185+AH185+AK185+AN185+AQ185+AT185+AW185</f>
        <v>21</v>
      </c>
      <c r="BA185" s="785">
        <f t="shared" ref="BA185:BA191" si="366">AY185+AZ185</f>
        <v>46</v>
      </c>
      <c r="BC185" s="782" t="s">
        <v>262</v>
      </c>
      <c r="BD185" s="783">
        <f t="shared" ref="BD185:BE192" si="367">D185+AD185</f>
        <v>62</v>
      </c>
      <c r="BE185" s="783">
        <f t="shared" si="367"/>
        <v>49</v>
      </c>
      <c r="BF185" s="783">
        <f t="shared" si="345"/>
        <v>111</v>
      </c>
      <c r="BG185" s="783">
        <f t="shared" si="345"/>
        <v>0</v>
      </c>
      <c r="BH185" s="783">
        <f t="shared" si="345"/>
        <v>0</v>
      </c>
      <c r="BI185" s="783">
        <f t="shared" si="345"/>
        <v>0</v>
      </c>
      <c r="BJ185" s="783">
        <f t="shared" si="345"/>
        <v>0</v>
      </c>
      <c r="BK185" s="783">
        <f t="shared" si="345"/>
        <v>0</v>
      </c>
      <c r="BL185" s="783">
        <f t="shared" si="345"/>
        <v>0</v>
      </c>
      <c r="BM185" s="783">
        <f t="shared" si="345"/>
        <v>0</v>
      </c>
      <c r="BN185" s="783">
        <f t="shared" si="345"/>
        <v>0</v>
      </c>
      <c r="BO185" s="783">
        <f t="shared" si="345"/>
        <v>0</v>
      </c>
      <c r="BP185" s="783">
        <f t="shared" si="345"/>
        <v>0</v>
      </c>
      <c r="BQ185" s="783">
        <f t="shared" si="345"/>
        <v>0</v>
      </c>
      <c r="BR185" s="783">
        <f t="shared" si="345"/>
        <v>0</v>
      </c>
      <c r="BS185" s="783">
        <f t="shared" si="345"/>
        <v>0</v>
      </c>
      <c r="BT185" s="783">
        <f t="shared" si="345"/>
        <v>0</v>
      </c>
      <c r="BU185" s="783">
        <f t="shared" si="345"/>
        <v>0</v>
      </c>
      <c r="BV185" s="783">
        <f t="shared" si="346"/>
        <v>0</v>
      </c>
      <c r="BW185" s="783">
        <f t="shared" si="346"/>
        <v>0</v>
      </c>
      <c r="BX185" s="783">
        <f t="shared" si="346"/>
        <v>0</v>
      </c>
      <c r="BY185" s="783">
        <f t="shared" si="346"/>
        <v>62</v>
      </c>
      <c r="BZ185" s="783">
        <f t="shared" si="346"/>
        <v>49</v>
      </c>
      <c r="CA185" s="783">
        <f t="shared" si="346"/>
        <v>111</v>
      </c>
    </row>
    <row r="186" spans="3:79" s="777" customFormat="1" ht="15.75">
      <c r="C186" s="782" t="s">
        <v>263</v>
      </c>
      <c r="D186" s="1187">
        <v>327</v>
      </c>
      <c r="E186" s="1187">
        <v>231</v>
      </c>
      <c r="F186" s="783">
        <f t="shared" si="347"/>
        <v>558</v>
      </c>
      <c r="G186" s="1187">
        <v>86</v>
      </c>
      <c r="H186" s="1187">
        <v>66</v>
      </c>
      <c r="I186" s="783">
        <f t="shared" si="348"/>
        <v>152</v>
      </c>
      <c r="J186" s="1187">
        <v>66</v>
      </c>
      <c r="K186" s="1187">
        <v>55</v>
      </c>
      <c r="L186" s="783">
        <f t="shared" si="349"/>
        <v>121</v>
      </c>
      <c r="M186" s="783"/>
      <c r="N186" s="783"/>
      <c r="O186" s="783">
        <f t="shared" si="350"/>
        <v>0</v>
      </c>
      <c r="P186" s="783"/>
      <c r="Q186" s="783"/>
      <c r="R186" s="783">
        <f t="shared" si="351"/>
        <v>0</v>
      </c>
      <c r="S186" s="783"/>
      <c r="T186" s="783"/>
      <c r="U186" s="783">
        <f t="shared" si="352"/>
        <v>0</v>
      </c>
      <c r="V186" s="783"/>
      <c r="W186" s="783"/>
      <c r="X186" s="783">
        <f t="shared" si="353"/>
        <v>0</v>
      </c>
      <c r="Y186" s="784">
        <f t="shared" si="354"/>
        <v>479</v>
      </c>
      <c r="Z186" s="784">
        <f t="shared" si="355"/>
        <v>352</v>
      </c>
      <c r="AA186" s="785">
        <f t="shared" si="356"/>
        <v>831</v>
      </c>
      <c r="AB186" s="776"/>
      <c r="AC186" s="782" t="s">
        <v>263</v>
      </c>
      <c r="AD186" s="1187">
        <v>3554</v>
      </c>
      <c r="AE186" s="1187">
        <v>3165</v>
      </c>
      <c r="AF186" s="783">
        <f t="shared" si="357"/>
        <v>6719</v>
      </c>
      <c r="AG186" s="1187">
        <v>3625</v>
      </c>
      <c r="AH186" s="1187">
        <v>3240</v>
      </c>
      <c r="AI186" s="783">
        <f t="shared" si="358"/>
        <v>6865</v>
      </c>
      <c r="AJ186" s="1187">
        <v>1595</v>
      </c>
      <c r="AK186" s="1187">
        <v>1213</v>
      </c>
      <c r="AL186" s="783">
        <f t="shared" si="359"/>
        <v>2808</v>
      </c>
      <c r="AM186" s="783"/>
      <c r="AN186" s="783"/>
      <c r="AO186" s="783">
        <f t="shared" si="360"/>
        <v>0</v>
      </c>
      <c r="AP186" s="783"/>
      <c r="AQ186" s="783"/>
      <c r="AR186" s="783">
        <f t="shared" si="361"/>
        <v>0</v>
      </c>
      <c r="AS186" s="783"/>
      <c r="AT186" s="783"/>
      <c r="AU186" s="783">
        <f t="shared" si="362"/>
        <v>0</v>
      </c>
      <c r="AV186" s="783"/>
      <c r="AW186" s="783"/>
      <c r="AX186" s="783">
        <f t="shared" si="363"/>
        <v>0</v>
      </c>
      <c r="AY186" s="784">
        <f t="shared" si="364"/>
        <v>8774</v>
      </c>
      <c r="AZ186" s="784">
        <f t="shared" si="365"/>
        <v>7618</v>
      </c>
      <c r="BA186" s="785">
        <f t="shared" si="366"/>
        <v>16392</v>
      </c>
      <c r="BC186" s="782" t="s">
        <v>263</v>
      </c>
      <c r="BD186" s="783">
        <f t="shared" si="367"/>
        <v>3881</v>
      </c>
      <c r="BE186" s="783">
        <f t="shared" si="367"/>
        <v>3396</v>
      </c>
      <c r="BF186" s="783">
        <f t="shared" si="345"/>
        <v>7277</v>
      </c>
      <c r="BG186" s="783">
        <f t="shared" si="345"/>
        <v>3711</v>
      </c>
      <c r="BH186" s="783">
        <f t="shared" si="345"/>
        <v>3306</v>
      </c>
      <c r="BI186" s="783">
        <f t="shared" si="345"/>
        <v>7017</v>
      </c>
      <c r="BJ186" s="783">
        <f t="shared" si="345"/>
        <v>1661</v>
      </c>
      <c r="BK186" s="783">
        <f t="shared" si="345"/>
        <v>1268</v>
      </c>
      <c r="BL186" s="783">
        <f t="shared" si="345"/>
        <v>2929</v>
      </c>
      <c r="BM186" s="783">
        <f t="shared" si="345"/>
        <v>0</v>
      </c>
      <c r="BN186" s="783">
        <f t="shared" si="345"/>
        <v>0</v>
      </c>
      <c r="BO186" s="783">
        <f t="shared" si="345"/>
        <v>0</v>
      </c>
      <c r="BP186" s="783">
        <f t="shared" si="345"/>
        <v>0</v>
      </c>
      <c r="BQ186" s="783">
        <f t="shared" si="345"/>
        <v>0</v>
      </c>
      <c r="BR186" s="783">
        <f t="shared" si="345"/>
        <v>0</v>
      </c>
      <c r="BS186" s="783">
        <f t="shared" si="345"/>
        <v>0</v>
      </c>
      <c r="BT186" s="783">
        <f t="shared" si="345"/>
        <v>0</v>
      </c>
      <c r="BU186" s="783">
        <f t="shared" si="345"/>
        <v>0</v>
      </c>
      <c r="BV186" s="783">
        <f t="shared" si="346"/>
        <v>0</v>
      </c>
      <c r="BW186" s="783">
        <f t="shared" si="346"/>
        <v>0</v>
      </c>
      <c r="BX186" s="783">
        <f t="shared" si="346"/>
        <v>0</v>
      </c>
      <c r="BY186" s="783">
        <f t="shared" si="346"/>
        <v>9253</v>
      </c>
      <c r="BZ186" s="783">
        <f t="shared" si="346"/>
        <v>7970</v>
      </c>
      <c r="CA186" s="783">
        <f t="shared" si="346"/>
        <v>17223</v>
      </c>
    </row>
    <row r="187" spans="3:79" s="777" customFormat="1" ht="15.75">
      <c r="C187" s="782" t="s">
        <v>264</v>
      </c>
      <c r="D187" s="1187">
        <v>587</v>
      </c>
      <c r="E187" s="1187">
        <v>511</v>
      </c>
      <c r="F187" s="783">
        <f t="shared" si="347"/>
        <v>1098</v>
      </c>
      <c r="G187" s="1187">
        <v>486</v>
      </c>
      <c r="H187" s="1187">
        <v>322</v>
      </c>
      <c r="I187" s="783">
        <f t="shared" si="348"/>
        <v>808</v>
      </c>
      <c r="J187" s="1187">
        <v>165</v>
      </c>
      <c r="K187" s="1187">
        <v>190</v>
      </c>
      <c r="L187" s="783">
        <f t="shared" si="349"/>
        <v>355</v>
      </c>
      <c r="M187" s="783"/>
      <c r="N187" s="783"/>
      <c r="O187" s="783">
        <f t="shared" si="350"/>
        <v>0</v>
      </c>
      <c r="P187" s="783"/>
      <c r="Q187" s="783"/>
      <c r="R187" s="783">
        <f t="shared" si="351"/>
        <v>0</v>
      </c>
      <c r="S187" s="783"/>
      <c r="T187" s="783"/>
      <c r="U187" s="783">
        <f t="shared" si="352"/>
        <v>0</v>
      </c>
      <c r="V187" s="783"/>
      <c r="W187" s="783"/>
      <c r="X187" s="783">
        <f t="shared" si="353"/>
        <v>0</v>
      </c>
      <c r="Y187" s="784">
        <f t="shared" si="354"/>
        <v>1238</v>
      </c>
      <c r="Z187" s="784">
        <f t="shared" si="355"/>
        <v>1023</v>
      </c>
      <c r="AA187" s="785">
        <f t="shared" si="356"/>
        <v>2261</v>
      </c>
      <c r="AB187" s="776"/>
      <c r="AC187" s="782" t="s">
        <v>264</v>
      </c>
      <c r="AD187" s="1187">
        <v>3140</v>
      </c>
      <c r="AE187" s="1187">
        <v>3140</v>
      </c>
      <c r="AF187" s="783">
        <f t="shared" si="357"/>
        <v>6280</v>
      </c>
      <c r="AG187" s="1187">
        <v>3905</v>
      </c>
      <c r="AH187" s="1187">
        <v>3885</v>
      </c>
      <c r="AI187" s="783">
        <f t="shared" si="358"/>
        <v>7790</v>
      </c>
      <c r="AJ187" s="1187">
        <v>1385</v>
      </c>
      <c r="AK187" s="1187">
        <v>1240</v>
      </c>
      <c r="AL187" s="783">
        <f t="shared" si="359"/>
        <v>2625</v>
      </c>
      <c r="AM187" s="783"/>
      <c r="AN187" s="783"/>
      <c r="AO187" s="783">
        <f t="shared" si="360"/>
        <v>0</v>
      </c>
      <c r="AP187" s="783"/>
      <c r="AQ187" s="783"/>
      <c r="AR187" s="783">
        <f t="shared" si="361"/>
        <v>0</v>
      </c>
      <c r="AS187" s="783"/>
      <c r="AT187" s="783"/>
      <c r="AU187" s="783">
        <f t="shared" si="362"/>
        <v>0</v>
      </c>
      <c r="AV187" s="783"/>
      <c r="AW187" s="783"/>
      <c r="AX187" s="783">
        <f t="shared" si="363"/>
        <v>0</v>
      </c>
      <c r="AY187" s="784">
        <f t="shared" si="364"/>
        <v>8430</v>
      </c>
      <c r="AZ187" s="784">
        <f t="shared" si="365"/>
        <v>8265</v>
      </c>
      <c r="BA187" s="785">
        <f t="shared" si="366"/>
        <v>16695</v>
      </c>
      <c r="BC187" s="782" t="s">
        <v>264</v>
      </c>
      <c r="BD187" s="783">
        <f t="shared" si="367"/>
        <v>3727</v>
      </c>
      <c r="BE187" s="783">
        <f t="shared" si="367"/>
        <v>3651</v>
      </c>
      <c r="BF187" s="783">
        <f t="shared" si="345"/>
        <v>7378</v>
      </c>
      <c r="BG187" s="783">
        <f t="shared" si="345"/>
        <v>4391</v>
      </c>
      <c r="BH187" s="783">
        <f t="shared" si="345"/>
        <v>4207</v>
      </c>
      <c r="BI187" s="783">
        <f t="shared" si="345"/>
        <v>8598</v>
      </c>
      <c r="BJ187" s="783">
        <f t="shared" si="345"/>
        <v>1550</v>
      </c>
      <c r="BK187" s="783">
        <f t="shared" si="345"/>
        <v>1430</v>
      </c>
      <c r="BL187" s="783">
        <f t="shared" si="345"/>
        <v>2980</v>
      </c>
      <c r="BM187" s="783">
        <f t="shared" si="345"/>
        <v>0</v>
      </c>
      <c r="BN187" s="783">
        <f t="shared" si="345"/>
        <v>0</v>
      </c>
      <c r="BO187" s="783">
        <f t="shared" si="345"/>
        <v>0</v>
      </c>
      <c r="BP187" s="783">
        <f t="shared" si="345"/>
        <v>0</v>
      </c>
      <c r="BQ187" s="783">
        <f t="shared" si="345"/>
        <v>0</v>
      </c>
      <c r="BR187" s="783">
        <f t="shared" si="345"/>
        <v>0</v>
      </c>
      <c r="BS187" s="783">
        <f t="shared" si="345"/>
        <v>0</v>
      </c>
      <c r="BT187" s="783">
        <f t="shared" si="345"/>
        <v>0</v>
      </c>
      <c r="BU187" s="783">
        <f t="shared" si="345"/>
        <v>0</v>
      </c>
      <c r="BV187" s="783">
        <f t="shared" si="346"/>
        <v>0</v>
      </c>
      <c r="BW187" s="783">
        <f t="shared" si="346"/>
        <v>0</v>
      </c>
      <c r="BX187" s="783">
        <f t="shared" si="346"/>
        <v>0</v>
      </c>
      <c r="BY187" s="783">
        <f t="shared" si="346"/>
        <v>9668</v>
      </c>
      <c r="BZ187" s="783">
        <f t="shared" si="346"/>
        <v>9288</v>
      </c>
      <c r="CA187" s="783">
        <f t="shared" si="346"/>
        <v>18956</v>
      </c>
    </row>
    <row r="188" spans="3:79" s="777" customFormat="1" ht="15.75">
      <c r="C188" s="782" t="s">
        <v>265</v>
      </c>
      <c r="D188" s="1187">
        <v>311</v>
      </c>
      <c r="E188" s="1187">
        <v>326</v>
      </c>
      <c r="F188" s="783">
        <f t="shared" si="347"/>
        <v>637</v>
      </c>
      <c r="G188" s="1187">
        <v>116</v>
      </c>
      <c r="H188" s="1187">
        <v>125</v>
      </c>
      <c r="I188" s="783">
        <f t="shared" si="348"/>
        <v>241</v>
      </c>
      <c r="J188" s="1187">
        <v>111</v>
      </c>
      <c r="K188" s="1187">
        <v>225</v>
      </c>
      <c r="L188" s="783">
        <f t="shared" si="349"/>
        <v>336</v>
      </c>
      <c r="M188" s="783"/>
      <c r="N188" s="783"/>
      <c r="O188" s="783">
        <f t="shared" si="350"/>
        <v>0</v>
      </c>
      <c r="P188" s="783"/>
      <c r="Q188" s="783"/>
      <c r="R188" s="783">
        <f t="shared" si="351"/>
        <v>0</v>
      </c>
      <c r="S188" s="783"/>
      <c r="T188" s="783"/>
      <c r="U188" s="783">
        <f t="shared" si="352"/>
        <v>0</v>
      </c>
      <c r="V188" s="783"/>
      <c r="W188" s="783"/>
      <c r="X188" s="783">
        <f t="shared" si="353"/>
        <v>0</v>
      </c>
      <c r="Y188" s="784">
        <f t="shared" si="354"/>
        <v>538</v>
      </c>
      <c r="Z188" s="784">
        <f t="shared" si="355"/>
        <v>676</v>
      </c>
      <c r="AA188" s="785">
        <f t="shared" si="356"/>
        <v>1214</v>
      </c>
      <c r="AB188" s="776"/>
      <c r="AC188" s="782" t="s">
        <v>265</v>
      </c>
      <c r="AD188" s="1187">
        <v>1160</v>
      </c>
      <c r="AE188" s="1187">
        <v>1445</v>
      </c>
      <c r="AF188" s="783">
        <f t="shared" si="357"/>
        <v>2605</v>
      </c>
      <c r="AG188" s="1187">
        <v>1710</v>
      </c>
      <c r="AH188" s="1187">
        <v>1642</v>
      </c>
      <c r="AI188" s="783">
        <f t="shared" si="358"/>
        <v>3352</v>
      </c>
      <c r="AJ188" s="1187">
        <v>85</v>
      </c>
      <c r="AK188" s="1187">
        <v>75</v>
      </c>
      <c r="AL188" s="783">
        <f t="shared" si="359"/>
        <v>160</v>
      </c>
      <c r="AM188" s="783">
        <v>141</v>
      </c>
      <c r="AN188" s="783">
        <v>172</v>
      </c>
      <c r="AO188" s="783">
        <f t="shared" si="360"/>
        <v>313</v>
      </c>
      <c r="AP188" s="783"/>
      <c r="AQ188" s="783"/>
      <c r="AR188" s="783">
        <f t="shared" si="361"/>
        <v>0</v>
      </c>
      <c r="AS188" s="783"/>
      <c r="AT188" s="783"/>
      <c r="AU188" s="783">
        <f t="shared" si="362"/>
        <v>0</v>
      </c>
      <c r="AV188" s="783"/>
      <c r="AW188" s="783"/>
      <c r="AX188" s="783">
        <f t="shared" si="363"/>
        <v>0</v>
      </c>
      <c r="AY188" s="784">
        <f t="shared" si="364"/>
        <v>3096</v>
      </c>
      <c r="AZ188" s="784">
        <f t="shared" si="365"/>
        <v>3334</v>
      </c>
      <c r="BA188" s="785">
        <f t="shared" si="366"/>
        <v>6430</v>
      </c>
      <c r="BC188" s="782" t="s">
        <v>265</v>
      </c>
      <c r="BD188" s="783">
        <f t="shared" si="367"/>
        <v>1471</v>
      </c>
      <c r="BE188" s="783">
        <f t="shared" si="367"/>
        <v>1771</v>
      </c>
      <c r="BF188" s="783">
        <f t="shared" si="345"/>
        <v>3242</v>
      </c>
      <c r="BG188" s="783">
        <f t="shared" si="345"/>
        <v>1826</v>
      </c>
      <c r="BH188" s="783">
        <f t="shared" si="345"/>
        <v>1767</v>
      </c>
      <c r="BI188" s="783">
        <f t="shared" si="345"/>
        <v>3593</v>
      </c>
      <c r="BJ188" s="783">
        <f t="shared" si="345"/>
        <v>196</v>
      </c>
      <c r="BK188" s="783">
        <f t="shared" si="345"/>
        <v>300</v>
      </c>
      <c r="BL188" s="783">
        <f t="shared" si="345"/>
        <v>496</v>
      </c>
      <c r="BM188" s="783">
        <f t="shared" si="345"/>
        <v>141</v>
      </c>
      <c r="BN188" s="783">
        <f t="shared" si="345"/>
        <v>172</v>
      </c>
      <c r="BO188" s="783">
        <f t="shared" si="345"/>
        <v>313</v>
      </c>
      <c r="BP188" s="783">
        <f t="shared" si="345"/>
        <v>0</v>
      </c>
      <c r="BQ188" s="783">
        <f t="shared" si="345"/>
        <v>0</v>
      </c>
      <c r="BR188" s="783">
        <f t="shared" si="345"/>
        <v>0</v>
      </c>
      <c r="BS188" s="783">
        <f t="shared" si="345"/>
        <v>0</v>
      </c>
      <c r="BT188" s="783">
        <f t="shared" si="345"/>
        <v>0</v>
      </c>
      <c r="BU188" s="783">
        <f t="shared" si="345"/>
        <v>0</v>
      </c>
      <c r="BV188" s="783">
        <f t="shared" si="346"/>
        <v>0</v>
      </c>
      <c r="BW188" s="783">
        <f t="shared" si="346"/>
        <v>0</v>
      </c>
      <c r="BX188" s="783">
        <f t="shared" si="346"/>
        <v>0</v>
      </c>
      <c r="BY188" s="783">
        <f t="shared" si="346"/>
        <v>3634</v>
      </c>
      <c r="BZ188" s="783">
        <f t="shared" si="346"/>
        <v>4010</v>
      </c>
      <c r="CA188" s="783">
        <f t="shared" si="346"/>
        <v>7644</v>
      </c>
    </row>
    <row r="189" spans="3:79" s="777" customFormat="1" ht="15.75">
      <c r="C189" s="782" t="s">
        <v>266</v>
      </c>
      <c r="D189" s="1187">
        <v>2</v>
      </c>
      <c r="E189" s="1187">
        <v>3</v>
      </c>
      <c r="F189" s="783">
        <f t="shared" si="347"/>
        <v>5</v>
      </c>
      <c r="G189" s="1187">
        <v>17</v>
      </c>
      <c r="H189" s="1187">
        <v>12</v>
      </c>
      <c r="I189" s="783">
        <f t="shared" si="348"/>
        <v>29</v>
      </c>
      <c r="J189" s="1187">
        <v>15</v>
      </c>
      <c r="K189" s="1187">
        <v>45</v>
      </c>
      <c r="L189" s="783">
        <f t="shared" si="349"/>
        <v>60</v>
      </c>
      <c r="M189" s="783"/>
      <c r="N189" s="783"/>
      <c r="O189" s="783">
        <f t="shared" si="350"/>
        <v>0</v>
      </c>
      <c r="P189" s="783"/>
      <c r="Q189" s="783"/>
      <c r="R189" s="783">
        <f t="shared" si="351"/>
        <v>0</v>
      </c>
      <c r="S189" s="783"/>
      <c r="T189" s="783"/>
      <c r="U189" s="783">
        <f t="shared" si="352"/>
        <v>0</v>
      </c>
      <c r="V189" s="783"/>
      <c r="W189" s="783"/>
      <c r="X189" s="783">
        <f t="shared" si="353"/>
        <v>0</v>
      </c>
      <c r="Y189" s="784">
        <f t="shared" si="354"/>
        <v>34</v>
      </c>
      <c r="Z189" s="784">
        <f t="shared" si="355"/>
        <v>60</v>
      </c>
      <c r="AA189" s="785">
        <f t="shared" si="356"/>
        <v>94</v>
      </c>
      <c r="AB189" s="776"/>
      <c r="AC189" s="782" t="s">
        <v>266</v>
      </c>
      <c r="AD189" s="1187">
        <v>10</v>
      </c>
      <c r="AE189" s="1187">
        <v>17</v>
      </c>
      <c r="AF189" s="783">
        <f t="shared" si="357"/>
        <v>27</v>
      </c>
      <c r="AG189" s="1187">
        <v>17</v>
      </c>
      <c r="AH189" s="1187">
        <v>21</v>
      </c>
      <c r="AI189" s="783">
        <f t="shared" si="358"/>
        <v>38</v>
      </c>
      <c r="AJ189" s="1187">
        <v>7</v>
      </c>
      <c r="AK189" s="1187">
        <v>175</v>
      </c>
      <c r="AL189" s="783">
        <f t="shared" si="359"/>
        <v>182</v>
      </c>
      <c r="AM189" s="783">
        <v>34</v>
      </c>
      <c r="AN189" s="783">
        <v>28</v>
      </c>
      <c r="AO189" s="783">
        <f t="shared" si="360"/>
        <v>62</v>
      </c>
      <c r="AP189" s="783"/>
      <c r="AQ189" s="783"/>
      <c r="AR189" s="783">
        <f t="shared" si="361"/>
        <v>0</v>
      </c>
      <c r="AS189" s="783"/>
      <c r="AT189" s="783"/>
      <c r="AU189" s="783">
        <f t="shared" si="362"/>
        <v>0</v>
      </c>
      <c r="AV189" s="783"/>
      <c r="AW189" s="783"/>
      <c r="AX189" s="783">
        <f t="shared" si="363"/>
        <v>0</v>
      </c>
      <c r="AY189" s="784">
        <f t="shared" si="364"/>
        <v>68</v>
      </c>
      <c r="AZ189" s="784">
        <f t="shared" si="365"/>
        <v>241</v>
      </c>
      <c r="BA189" s="785">
        <f t="shared" si="366"/>
        <v>309</v>
      </c>
      <c r="BC189" s="782" t="s">
        <v>266</v>
      </c>
      <c r="BD189" s="783">
        <f t="shared" si="367"/>
        <v>12</v>
      </c>
      <c r="BE189" s="783">
        <f t="shared" si="367"/>
        <v>20</v>
      </c>
      <c r="BF189" s="783">
        <f t="shared" si="345"/>
        <v>32</v>
      </c>
      <c r="BG189" s="783">
        <f t="shared" si="345"/>
        <v>34</v>
      </c>
      <c r="BH189" s="783">
        <f t="shared" si="345"/>
        <v>33</v>
      </c>
      <c r="BI189" s="783">
        <f t="shared" si="345"/>
        <v>67</v>
      </c>
      <c r="BJ189" s="783">
        <f t="shared" si="345"/>
        <v>22</v>
      </c>
      <c r="BK189" s="783">
        <f t="shared" si="345"/>
        <v>220</v>
      </c>
      <c r="BL189" s="783">
        <f t="shared" si="345"/>
        <v>242</v>
      </c>
      <c r="BM189" s="783">
        <f t="shared" si="345"/>
        <v>34</v>
      </c>
      <c r="BN189" s="783">
        <f t="shared" si="345"/>
        <v>28</v>
      </c>
      <c r="BO189" s="783">
        <f t="shared" si="345"/>
        <v>62</v>
      </c>
      <c r="BP189" s="783">
        <f t="shared" si="345"/>
        <v>0</v>
      </c>
      <c r="BQ189" s="783">
        <f t="shared" si="345"/>
        <v>0</v>
      </c>
      <c r="BR189" s="783">
        <f t="shared" si="345"/>
        <v>0</v>
      </c>
      <c r="BS189" s="783">
        <f t="shared" si="345"/>
        <v>0</v>
      </c>
      <c r="BT189" s="783">
        <f t="shared" si="345"/>
        <v>0</v>
      </c>
      <c r="BU189" s="783">
        <f t="shared" si="345"/>
        <v>0</v>
      </c>
      <c r="BV189" s="783">
        <f t="shared" si="346"/>
        <v>0</v>
      </c>
      <c r="BW189" s="783">
        <f t="shared" si="346"/>
        <v>0</v>
      </c>
      <c r="BX189" s="783">
        <f t="shared" si="346"/>
        <v>0</v>
      </c>
      <c r="BY189" s="783">
        <f t="shared" si="346"/>
        <v>102</v>
      </c>
      <c r="BZ189" s="783">
        <f t="shared" si="346"/>
        <v>301</v>
      </c>
      <c r="CA189" s="783">
        <f t="shared" si="346"/>
        <v>403</v>
      </c>
    </row>
    <row r="190" spans="3:79" s="777" customFormat="1" ht="15.75">
      <c r="C190" s="782" t="s">
        <v>267</v>
      </c>
      <c r="D190" s="1187">
        <v>2</v>
      </c>
      <c r="E190" s="1187">
        <v>2</v>
      </c>
      <c r="F190" s="783">
        <f t="shared" si="347"/>
        <v>4</v>
      </c>
      <c r="G190" s="1187">
        <v>1</v>
      </c>
      <c r="H190" s="1187">
        <v>2</v>
      </c>
      <c r="I190" s="783">
        <f t="shared" si="348"/>
        <v>3</v>
      </c>
      <c r="J190" s="1187">
        <v>67</v>
      </c>
      <c r="K190" s="1187">
        <v>25</v>
      </c>
      <c r="L190" s="783">
        <f t="shared" si="349"/>
        <v>92</v>
      </c>
      <c r="M190" s="783"/>
      <c r="N190" s="783"/>
      <c r="O190" s="783">
        <f t="shared" si="350"/>
        <v>0</v>
      </c>
      <c r="P190" s="783"/>
      <c r="Q190" s="783"/>
      <c r="R190" s="783">
        <f t="shared" si="351"/>
        <v>0</v>
      </c>
      <c r="S190" s="783"/>
      <c r="T190" s="783"/>
      <c r="U190" s="783">
        <f t="shared" si="352"/>
        <v>0</v>
      </c>
      <c r="V190" s="783"/>
      <c r="W190" s="783"/>
      <c r="X190" s="783">
        <f t="shared" si="353"/>
        <v>0</v>
      </c>
      <c r="Y190" s="784">
        <f t="shared" si="354"/>
        <v>70</v>
      </c>
      <c r="Z190" s="784">
        <f t="shared" si="355"/>
        <v>29</v>
      </c>
      <c r="AA190" s="785">
        <f t="shared" si="356"/>
        <v>99</v>
      </c>
      <c r="AB190" s="776"/>
      <c r="AC190" s="782" t="s">
        <v>267</v>
      </c>
      <c r="AD190" s="1187">
        <v>2</v>
      </c>
      <c r="AE190" s="1187">
        <v>0</v>
      </c>
      <c r="AF190" s="783">
        <f t="shared" si="357"/>
        <v>2</v>
      </c>
      <c r="AG190" s="1187">
        <v>0</v>
      </c>
      <c r="AH190" s="1187">
        <v>3</v>
      </c>
      <c r="AI190" s="783">
        <f t="shared" si="358"/>
        <v>3</v>
      </c>
      <c r="AJ190" s="1187">
        <v>10</v>
      </c>
      <c r="AK190" s="1187">
        <v>17</v>
      </c>
      <c r="AL190" s="783">
        <f t="shared" si="359"/>
        <v>27</v>
      </c>
      <c r="AM190" s="783"/>
      <c r="AN190" s="783"/>
      <c r="AO190" s="783">
        <f t="shared" si="360"/>
        <v>0</v>
      </c>
      <c r="AP190" s="783"/>
      <c r="AQ190" s="783"/>
      <c r="AR190" s="783">
        <f t="shared" si="361"/>
        <v>0</v>
      </c>
      <c r="AS190" s="783"/>
      <c r="AT190" s="783"/>
      <c r="AU190" s="783">
        <f t="shared" si="362"/>
        <v>0</v>
      </c>
      <c r="AV190" s="783"/>
      <c r="AW190" s="783"/>
      <c r="AX190" s="783">
        <f t="shared" si="363"/>
        <v>0</v>
      </c>
      <c r="AY190" s="784">
        <f t="shared" si="364"/>
        <v>12</v>
      </c>
      <c r="AZ190" s="784">
        <f t="shared" si="365"/>
        <v>20</v>
      </c>
      <c r="BA190" s="785">
        <f t="shared" si="366"/>
        <v>32</v>
      </c>
      <c r="BC190" s="782" t="s">
        <v>267</v>
      </c>
      <c r="BD190" s="783">
        <f t="shared" si="367"/>
        <v>4</v>
      </c>
      <c r="BE190" s="783">
        <f t="shared" si="367"/>
        <v>2</v>
      </c>
      <c r="BF190" s="783">
        <f t="shared" si="345"/>
        <v>6</v>
      </c>
      <c r="BG190" s="783">
        <f t="shared" si="345"/>
        <v>1</v>
      </c>
      <c r="BH190" s="783">
        <f t="shared" si="345"/>
        <v>5</v>
      </c>
      <c r="BI190" s="783">
        <f t="shared" si="345"/>
        <v>6</v>
      </c>
      <c r="BJ190" s="783">
        <f t="shared" si="345"/>
        <v>77</v>
      </c>
      <c r="BK190" s="783">
        <f t="shared" si="345"/>
        <v>42</v>
      </c>
      <c r="BL190" s="783">
        <f t="shared" si="345"/>
        <v>119</v>
      </c>
      <c r="BM190" s="783">
        <f t="shared" si="345"/>
        <v>0</v>
      </c>
      <c r="BN190" s="783">
        <f t="shared" si="345"/>
        <v>0</v>
      </c>
      <c r="BO190" s="783">
        <f t="shared" si="345"/>
        <v>0</v>
      </c>
      <c r="BP190" s="783">
        <f t="shared" si="345"/>
        <v>0</v>
      </c>
      <c r="BQ190" s="783">
        <f t="shared" si="345"/>
        <v>0</v>
      </c>
      <c r="BR190" s="783">
        <f t="shared" si="345"/>
        <v>0</v>
      </c>
      <c r="BS190" s="783">
        <f t="shared" si="345"/>
        <v>0</v>
      </c>
      <c r="BT190" s="783">
        <f t="shared" si="345"/>
        <v>0</v>
      </c>
      <c r="BU190" s="783">
        <f t="shared" si="345"/>
        <v>0</v>
      </c>
      <c r="BV190" s="783">
        <f t="shared" si="346"/>
        <v>0</v>
      </c>
      <c r="BW190" s="783">
        <f t="shared" si="346"/>
        <v>0</v>
      </c>
      <c r="BX190" s="783">
        <f t="shared" si="346"/>
        <v>0</v>
      </c>
      <c r="BY190" s="783">
        <f t="shared" si="346"/>
        <v>82</v>
      </c>
      <c r="BZ190" s="783">
        <f t="shared" si="346"/>
        <v>49</v>
      </c>
      <c r="CA190" s="783">
        <f t="shared" si="346"/>
        <v>131</v>
      </c>
    </row>
    <row r="191" spans="3:79" s="777" customFormat="1" ht="15.75">
      <c r="C191" s="782" t="s">
        <v>186</v>
      </c>
      <c r="D191" s="783"/>
      <c r="E191" s="783"/>
      <c r="F191" s="783">
        <f t="shared" si="347"/>
        <v>0</v>
      </c>
      <c r="G191" s="783"/>
      <c r="H191" s="783"/>
      <c r="I191" s="783">
        <f t="shared" si="348"/>
        <v>0</v>
      </c>
      <c r="J191" s="783"/>
      <c r="K191" s="783"/>
      <c r="L191" s="783">
        <f t="shared" si="349"/>
        <v>0</v>
      </c>
      <c r="M191" s="783"/>
      <c r="N191" s="783"/>
      <c r="O191" s="783">
        <f t="shared" si="350"/>
        <v>0</v>
      </c>
      <c r="P191" s="783"/>
      <c r="Q191" s="783"/>
      <c r="R191" s="783">
        <f t="shared" si="351"/>
        <v>0</v>
      </c>
      <c r="S191" s="783"/>
      <c r="T191" s="783"/>
      <c r="U191" s="783">
        <f t="shared" si="352"/>
        <v>0</v>
      </c>
      <c r="V191" s="783"/>
      <c r="W191" s="783"/>
      <c r="X191" s="783">
        <f t="shared" si="353"/>
        <v>0</v>
      </c>
      <c r="Y191" s="784">
        <f t="shared" si="354"/>
        <v>0</v>
      </c>
      <c r="Z191" s="784">
        <f t="shared" si="355"/>
        <v>0</v>
      </c>
      <c r="AA191" s="785">
        <f t="shared" si="356"/>
        <v>0</v>
      </c>
      <c r="AB191" s="776"/>
      <c r="AC191" s="782" t="s">
        <v>186</v>
      </c>
      <c r="AD191" s="783"/>
      <c r="AE191" s="783"/>
      <c r="AF191" s="783">
        <f t="shared" si="357"/>
        <v>0</v>
      </c>
      <c r="AG191" s="783"/>
      <c r="AH191" s="783"/>
      <c r="AI191" s="783">
        <f t="shared" si="358"/>
        <v>0</v>
      </c>
      <c r="AJ191" s="783"/>
      <c r="AK191" s="783"/>
      <c r="AL191" s="783">
        <f t="shared" si="359"/>
        <v>0</v>
      </c>
      <c r="AM191" s="783"/>
      <c r="AN191" s="783"/>
      <c r="AO191" s="783">
        <f t="shared" si="360"/>
        <v>0</v>
      </c>
      <c r="AP191" s="783"/>
      <c r="AQ191" s="783"/>
      <c r="AR191" s="783">
        <f t="shared" si="361"/>
        <v>0</v>
      </c>
      <c r="AS191" s="783"/>
      <c r="AT191" s="783"/>
      <c r="AU191" s="783">
        <f t="shared" si="362"/>
        <v>0</v>
      </c>
      <c r="AV191" s="783"/>
      <c r="AW191" s="783"/>
      <c r="AX191" s="783">
        <f t="shared" si="363"/>
        <v>0</v>
      </c>
      <c r="AY191" s="784">
        <f t="shared" si="364"/>
        <v>0</v>
      </c>
      <c r="AZ191" s="784">
        <f t="shared" si="365"/>
        <v>0</v>
      </c>
      <c r="BA191" s="785">
        <f t="shared" si="366"/>
        <v>0</v>
      </c>
      <c r="BC191" s="782" t="s">
        <v>186</v>
      </c>
      <c r="BD191" s="783">
        <f t="shared" si="367"/>
        <v>0</v>
      </c>
      <c r="BE191" s="783">
        <f t="shared" si="367"/>
        <v>0</v>
      </c>
      <c r="BF191" s="783">
        <f t="shared" si="345"/>
        <v>0</v>
      </c>
      <c r="BG191" s="783">
        <f t="shared" si="345"/>
        <v>0</v>
      </c>
      <c r="BH191" s="783">
        <f t="shared" si="345"/>
        <v>0</v>
      </c>
      <c r="BI191" s="783">
        <f t="shared" si="345"/>
        <v>0</v>
      </c>
      <c r="BJ191" s="783">
        <f t="shared" si="345"/>
        <v>0</v>
      </c>
      <c r="BK191" s="783">
        <f t="shared" si="345"/>
        <v>0</v>
      </c>
      <c r="BL191" s="783">
        <f t="shared" si="345"/>
        <v>0</v>
      </c>
      <c r="BM191" s="783">
        <f t="shared" si="345"/>
        <v>0</v>
      </c>
      <c r="BN191" s="783">
        <f t="shared" si="345"/>
        <v>0</v>
      </c>
      <c r="BO191" s="783">
        <f t="shared" si="345"/>
        <v>0</v>
      </c>
      <c r="BP191" s="783">
        <f t="shared" si="345"/>
        <v>0</v>
      </c>
      <c r="BQ191" s="783">
        <f t="shared" si="345"/>
        <v>0</v>
      </c>
      <c r="BR191" s="783">
        <f t="shared" si="345"/>
        <v>0</v>
      </c>
      <c r="BS191" s="783">
        <f t="shared" si="345"/>
        <v>0</v>
      </c>
      <c r="BT191" s="783">
        <f t="shared" si="345"/>
        <v>0</v>
      </c>
      <c r="BU191" s="783">
        <f t="shared" si="345"/>
        <v>0</v>
      </c>
      <c r="BV191" s="783">
        <f t="shared" si="346"/>
        <v>0</v>
      </c>
      <c r="BW191" s="783">
        <f t="shared" si="346"/>
        <v>0</v>
      </c>
      <c r="BX191" s="783">
        <f t="shared" si="346"/>
        <v>0</v>
      </c>
      <c r="BY191" s="783">
        <f t="shared" si="346"/>
        <v>0</v>
      </c>
      <c r="BZ191" s="783">
        <f t="shared" si="346"/>
        <v>0</v>
      </c>
      <c r="CA191" s="783">
        <f t="shared" si="346"/>
        <v>0</v>
      </c>
    </row>
    <row r="192" spans="3:79" s="777" customFormat="1" ht="15.75">
      <c r="C192" s="782" t="s">
        <v>6</v>
      </c>
      <c r="D192" s="783">
        <f>SUM(D184:D191)</f>
        <v>1266</v>
      </c>
      <c r="E192" s="783">
        <f>SUM(E184:E191)</f>
        <v>1101</v>
      </c>
      <c r="F192" s="783">
        <f>SUM(F184:F191)</f>
        <v>2367</v>
      </c>
      <c r="G192" s="783">
        <f t="shared" ref="G192:AA192" si="368">SUM(G184:G191)</f>
        <v>706</v>
      </c>
      <c r="H192" s="783">
        <f t="shared" si="368"/>
        <v>527</v>
      </c>
      <c r="I192" s="783">
        <f t="shared" si="368"/>
        <v>1233</v>
      </c>
      <c r="J192" s="783">
        <f t="shared" si="368"/>
        <v>424</v>
      </c>
      <c r="K192" s="783">
        <f t="shared" si="368"/>
        <v>540</v>
      </c>
      <c r="L192" s="783">
        <f t="shared" si="368"/>
        <v>964</v>
      </c>
      <c r="M192" s="783">
        <f t="shared" si="368"/>
        <v>0</v>
      </c>
      <c r="N192" s="783">
        <f t="shared" si="368"/>
        <v>0</v>
      </c>
      <c r="O192" s="783">
        <f t="shared" si="368"/>
        <v>0</v>
      </c>
      <c r="P192" s="783">
        <f t="shared" si="368"/>
        <v>0</v>
      </c>
      <c r="Q192" s="783">
        <f t="shared" si="368"/>
        <v>0</v>
      </c>
      <c r="R192" s="783">
        <f t="shared" si="368"/>
        <v>0</v>
      </c>
      <c r="S192" s="783">
        <f t="shared" si="368"/>
        <v>0</v>
      </c>
      <c r="T192" s="783">
        <f t="shared" si="368"/>
        <v>0</v>
      </c>
      <c r="U192" s="783">
        <f t="shared" si="368"/>
        <v>0</v>
      </c>
      <c r="V192" s="783">
        <f t="shared" si="368"/>
        <v>0</v>
      </c>
      <c r="W192" s="783">
        <f t="shared" si="368"/>
        <v>0</v>
      </c>
      <c r="X192" s="783">
        <f t="shared" si="368"/>
        <v>0</v>
      </c>
      <c r="Y192" s="783">
        <f t="shared" si="368"/>
        <v>2396</v>
      </c>
      <c r="Z192" s="783">
        <f t="shared" si="368"/>
        <v>2168</v>
      </c>
      <c r="AA192" s="783">
        <f t="shared" si="368"/>
        <v>4564</v>
      </c>
      <c r="AB192" s="776"/>
      <c r="AC192" s="782" t="s">
        <v>6</v>
      </c>
      <c r="AD192" s="783">
        <f>SUM(AD184:AD191)</f>
        <v>7891</v>
      </c>
      <c r="AE192" s="783">
        <f t="shared" ref="AE192" si="369">SUM(AE184:AE191)</f>
        <v>7788</v>
      </c>
      <c r="AF192" s="783">
        <f>SUM(AF184:AF191)</f>
        <v>15679</v>
      </c>
      <c r="AG192" s="783">
        <f t="shared" ref="AG192:AW192" si="370">SUM(AG184:AG191)</f>
        <v>9257</v>
      </c>
      <c r="AH192" s="783">
        <f t="shared" si="370"/>
        <v>8791</v>
      </c>
      <c r="AI192" s="783">
        <f t="shared" si="370"/>
        <v>18048</v>
      </c>
      <c r="AJ192" s="783">
        <f t="shared" si="370"/>
        <v>3082</v>
      </c>
      <c r="AK192" s="783">
        <f t="shared" si="370"/>
        <v>2720</v>
      </c>
      <c r="AL192" s="783">
        <f t="shared" si="370"/>
        <v>5802</v>
      </c>
      <c r="AM192" s="783">
        <f t="shared" si="370"/>
        <v>175</v>
      </c>
      <c r="AN192" s="783">
        <f t="shared" si="370"/>
        <v>200</v>
      </c>
      <c r="AO192" s="783">
        <f t="shared" si="370"/>
        <v>375</v>
      </c>
      <c r="AP192" s="783">
        <f t="shared" si="370"/>
        <v>0</v>
      </c>
      <c r="AQ192" s="783">
        <f t="shared" si="370"/>
        <v>0</v>
      </c>
      <c r="AR192" s="783">
        <f t="shared" si="370"/>
        <v>0</v>
      </c>
      <c r="AS192" s="783">
        <f t="shared" si="370"/>
        <v>0</v>
      </c>
      <c r="AT192" s="783">
        <f t="shared" si="370"/>
        <v>0</v>
      </c>
      <c r="AU192" s="783">
        <f t="shared" si="370"/>
        <v>0</v>
      </c>
      <c r="AV192" s="783">
        <f t="shared" si="370"/>
        <v>0</v>
      </c>
      <c r="AW192" s="783">
        <f t="shared" si="370"/>
        <v>0</v>
      </c>
      <c r="AX192" s="783">
        <f t="shared" ref="AX192:BA192" si="371">SUM(AX184:AX191)</f>
        <v>0</v>
      </c>
      <c r="AY192" s="783">
        <f t="shared" si="371"/>
        <v>20405</v>
      </c>
      <c r="AZ192" s="783">
        <f t="shared" si="371"/>
        <v>19499</v>
      </c>
      <c r="BA192" s="783">
        <f t="shared" si="371"/>
        <v>39904</v>
      </c>
      <c r="BC192" s="782" t="s">
        <v>6</v>
      </c>
      <c r="BD192" s="783">
        <f t="shared" si="367"/>
        <v>9157</v>
      </c>
      <c r="BE192" s="783">
        <f t="shared" si="367"/>
        <v>8889</v>
      </c>
      <c r="BF192" s="783">
        <f t="shared" si="345"/>
        <v>18046</v>
      </c>
      <c r="BG192" s="783">
        <f t="shared" si="345"/>
        <v>9963</v>
      </c>
      <c r="BH192" s="783">
        <f t="shared" si="345"/>
        <v>9318</v>
      </c>
      <c r="BI192" s="783">
        <f t="shared" si="345"/>
        <v>19281</v>
      </c>
      <c r="BJ192" s="783">
        <f t="shared" si="345"/>
        <v>3506</v>
      </c>
      <c r="BK192" s="783">
        <f t="shared" si="345"/>
        <v>3260</v>
      </c>
      <c r="BL192" s="783">
        <f t="shared" si="345"/>
        <v>6766</v>
      </c>
      <c r="BM192" s="783">
        <f t="shared" si="345"/>
        <v>175</v>
      </c>
      <c r="BN192" s="783">
        <f t="shared" si="345"/>
        <v>200</v>
      </c>
      <c r="BO192" s="783">
        <f t="shared" si="345"/>
        <v>375</v>
      </c>
      <c r="BP192" s="783">
        <f t="shared" si="345"/>
        <v>0</v>
      </c>
      <c r="BQ192" s="783">
        <f t="shared" si="345"/>
        <v>0</v>
      </c>
      <c r="BR192" s="783">
        <f t="shared" si="345"/>
        <v>0</v>
      </c>
      <c r="BS192" s="783">
        <f t="shared" si="345"/>
        <v>0</v>
      </c>
      <c r="BT192" s="783">
        <f t="shared" si="345"/>
        <v>0</v>
      </c>
      <c r="BU192" s="783">
        <f t="shared" si="345"/>
        <v>0</v>
      </c>
      <c r="BV192" s="783">
        <f t="shared" si="346"/>
        <v>0</v>
      </c>
      <c r="BW192" s="783">
        <f t="shared" si="346"/>
        <v>0</v>
      </c>
      <c r="BX192" s="783">
        <f t="shared" si="346"/>
        <v>0</v>
      </c>
      <c r="BY192" s="783">
        <f t="shared" si="346"/>
        <v>22801</v>
      </c>
      <c r="BZ192" s="783">
        <f t="shared" si="346"/>
        <v>21667</v>
      </c>
      <c r="CA192" s="783">
        <f t="shared" si="346"/>
        <v>44468</v>
      </c>
    </row>
    <row r="193" spans="3:79" s="777" customFormat="1" ht="16.5" thickBot="1">
      <c r="C193" s="786" t="s">
        <v>187</v>
      </c>
      <c r="D193" s="787">
        <f>D192/$Y$16*100</f>
        <v>26.856173101400081</v>
      </c>
      <c r="E193" s="787">
        <f>E192/$Z$16*100</f>
        <v>24.614352783366868</v>
      </c>
      <c r="F193" s="787">
        <f>F192/$AA$16*100</f>
        <v>25.764667464896046</v>
      </c>
      <c r="G193" s="787">
        <f>G192/$Y$16*100</f>
        <v>14.976665252439542</v>
      </c>
      <c r="H193" s="787">
        <f>H192/$Z$16*100</f>
        <v>11.781801922646993</v>
      </c>
      <c r="I193" s="787">
        <f>I192/$AA$16*100</f>
        <v>13.421138565364101</v>
      </c>
      <c r="J193" s="787">
        <f>J192/$Y$16*100</f>
        <v>8.9944845142129832</v>
      </c>
      <c r="K193" s="787">
        <f>K192/$Z$16*100</f>
        <v>12.072434607645874</v>
      </c>
      <c r="L193" s="787">
        <f>L192/$AA$16*100</f>
        <v>10.493088059214106</v>
      </c>
      <c r="M193" s="787">
        <f>M192/$Y$16*100</f>
        <v>0</v>
      </c>
      <c r="N193" s="787">
        <f>N192/$Z$16*100</f>
        <v>0</v>
      </c>
      <c r="O193" s="787">
        <f>O192/$AA$16*100</f>
        <v>0</v>
      </c>
      <c r="P193" s="787">
        <f>P192/$Y$16*100</f>
        <v>0</v>
      </c>
      <c r="Q193" s="787">
        <f>Q192/$Z$16*100</f>
        <v>0</v>
      </c>
      <c r="R193" s="787">
        <f>R192/$AA$16*100</f>
        <v>0</v>
      </c>
      <c r="S193" s="787">
        <f>S192/$Y$16*100</f>
        <v>0</v>
      </c>
      <c r="T193" s="787">
        <f>T192/$Z$16*100</f>
        <v>0</v>
      </c>
      <c r="U193" s="787">
        <f>U192/$AA$16*100</f>
        <v>0</v>
      </c>
      <c r="V193" s="787">
        <f>V192/$Y$16*100</f>
        <v>0</v>
      </c>
      <c r="W193" s="787">
        <f>W192/$Z$16*100</f>
        <v>0</v>
      </c>
      <c r="X193" s="787">
        <f>X192/$AA$16*100</f>
        <v>0</v>
      </c>
      <c r="Y193" s="787">
        <f>Y192/$Y$16*100</f>
        <v>50.827322868052605</v>
      </c>
      <c r="Z193" s="787">
        <f>Z192/$Z$16*100</f>
        <v>48.468589313659734</v>
      </c>
      <c r="AA193" s="787">
        <f>AA192/$AA$16*100</f>
        <v>49.678894089474255</v>
      </c>
      <c r="AB193" s="788"/>
      <c r="AC193" s="786" t="s">
        <v>187</v>
      </c>
      <c r="AD193" s="787"/>
      <c r="AE193" s="787"/>
      <c r="AF193" s="787"/>
      <c r="AG193" s="787"/>
      <c r="AH193" s="787"/>
      <c r="AI193" s="787"/>
      <c r="AJ193" s="787"/>
      <c r="AK193" s="787"/>
      <c r="AL193" s="787"/>
      <c r="AM193" s="787"/>
      <c r="AN193" s="787"/>
      <c r="AO193" s="787"/>
      <c r="AP193" s="787"/>
      <c r="AQ193" s="787"/>
      <c r="AR193" s="787"/>
      <c r="AS193" s="787"/>
      <c r="AT193" s="787"/>
      <c r="AU193" s="787"/>
      <c r="AV193" s="787"/>
      <c r="AW193" s="787"/>
      <c r="AX193" s="787"/>
      <c r="AY193" s="787"/>
      <c r="AZ193" s="787"/>
      <c r="BA193" s="787"/>
      <c r="BC193" s="786" t="s">
        <v>187</v>
      </c>
      <c r="BD193" s="787">
        <f>BD192/$BY$16*100</f>
        <v>47.628211796525541</v>
      </c>
      <c r="BE193" s="787">
        <f>BE192/$BZ$16*100</f>
        <v>49.977510401439332</v>
      </c>
      <c r="BF193" s="787">
        <f>BF192/$CA$16*100</f>
        <v>48.75715984005187</v>
      </c>
      <c r="BG193" s="787">
        <f>BG192/$BY$16*100</f>
        <v>51.820451471965043</v>
      </c>
      <c r="BH193" s="787">
        <f>BH192/$BZ$16*100</f>
        <v>52.38951984707073</v>
      </c>
      <c r="BI193" s="787">
        <f>BI192/$CA$16*100</f>
        <v>52.093915486869122</v>
      </c>
      <c r="BJ193" s="787">
        <f>BJ192/$BY$16*100</f>
        <v>18.235722459169875</v>
      </c>
      <c r="BK193" s="787">
        <f>BK192/$BZ$16*100</f>
        <v>18.329022826942541</v>
      </c>
      <c r="BL193" s="787">
        <f>BL192/$CA$16*100</f>
        <v>18.280557656976114</v>
      </c>
      <c r="BM193" s="787">
        <f>BM192/$BY$16*100</f>
        <v>0.91022573598252365</v>
      </c>
      <c r="BN193" s="787">
        <f>BN192/$BZ$16*100</f>
        <v>1.1244799280332844</v>
      </c>
      <c r="BO193" s="787">
        <f>BO192/$CA$16*100</f>
        <v>1.0131849130011887</v>
      </c>
      <c r="BP193" s="787">
        <f>BP192/$BY$16*100</f>
        <v>0</v>
      </c>
      <c r="BQ193" s="787">
        <f>BQ192/$BZ$16*100</f>
        <v>0</v>
      </c>
      <c r="BR193" s="787">
        <f>BR192/$CA$16*100</f>
        <v>0</v>
      </c>
      <c r="BS193" s="787">
        <f>BS192/$BY$16*100</f>
        <v>0</v>
      </c>
      <c r="BT193" s="787">
        <f>BT192/$BZ$16*100</f>
        <v>0</v>
      </c>
      <c r="BU193" s="787">
        <f>BU192/$CA$16*100</f>
        <v>0</v>
      </c>
      <c r="BV193" s="787">
        <f>BV192/$BY$16*100</f>
        <v>0</v>
      </c>
      <c r="BW193" s="787">
        <f>BW192/$BZ$16*100</f>
        <v>0</v>
      </c>
      <c r="BX193" s="787">
        <f>BX192/$CA$16*100</f>
        <v>0</v>
      </c>
      <c r="BY193" s="787">
        <f>BY192/$BY$16*100</f>
        <v>118.59461146364299</v>
      </c>
      <c r="BZ193" s="787">
        <f>BZ192/$BZ$16*100</f>
        <v>121.82053300348589</v>
      </c>
      <c r="CA193" s="787">
        <f>CA192/$CA$16*100</f>
        <v>120.1448178968983</v>
      </c>
    </row>
    <row r="194" spans="3:79">
      <c r="AL194" s="820"/>
      <c r="BL194" s="820"/>
    </row>
    <row r="195" spans="3:79" s="777" customFormat="1" ht="15.75">
      <c r="C195" s="774" t="s">
        <v>492</v>
      </c>
      <c r="D195" s="774"/>
      <c r="E195" s="774"/>
      <c r="F195" s="774"/>
      <c r="G195" s="774"/>
      <c r="H195" s="774"/>
      <c r="I195" s="774"/>
      <c r="J195" s="775" t="s">
        <v>62</v>
      </c>
      <c r="K195" s="775"/>
      <c r="L195" s="775"/>
      <c r="M195" s="774"/>
      <c r="N195" s="774"/>
      <c r="O195" s="774"/>
      <c r="P195" s="774"/>
      <c r="Q195" s="774"/>
      <c r="R195" s="774"/>
      <c r="S195" s="774"/>
      <c r="T195" s="774"/>
      <c r="U195" s="774"/>
      <c r="V195" s="774"/>
      <c r="W195" s="774"/>
      <c r="X195" s="774"/>
      <c r="Y195" s="774"/>
      <c r="Z195" s="774"/>
      <c r="AA195" s="774"/>
      <c r="AB195" s="776"/>
      <c r="AC195" s="774" t="s">
        <v>492</v>
      </c>
      <c r="AD195" s="774"/>
      <c r="AE195" s="774"/>
      <c r="AF195" s="774"/>
      <c r="AG195" s="774"/>
      <c r="AH195" s="774"/>
      <c r="AI195" s="774"/>
      <c r="AJ195" s="818" t="s">
        <v>62</v>
      </c>
      <c r="AK195" s="818"/>
      <c r="AL195" s="818"/>
      <c r="AM195" s="774"/>
      <c r="AN195" s="774"/>
      <c r="AO195" s="774"/>
      <c r="AP195" s="774"/>
      <c r="AQ195" s="774"/>
      <c r="AR195" s="774"/>
      <c r="AS195" s="774"/>
      <c r="AT195" s="774"/>
      <c r="AU195" s="774"/>
      <c r="AV195" s="774"/>
      <c r="AW195" s="774"/>
      <c r="AX195" s="774"/>
      <c r="AY195" s="774"/>
      <c r="AZ195" s="774"/>
      <c r="BA195" s="774"/>
      <c r="BC195" s="774" t="s">
        <v>492</v>
      </c>
      <c r="BD195" s="774"/>
      <c r="BE195" s="774"/>
      <c r="BF195" s="774"/>
      <c r="BG195" s="774"/>
      <c r="BH195" s="774"/>
      <c r="BI195" s="774"/>
      <c r="BJ195" s="818" t="s">
        <v>62</v>
      </c>
      <c r="BK195" s="818"/>
      <c r="BL195" s="818"/>
      <c r="BM195" s="774"/>
      <c r="BN195" s="774"/>
      <c r="BO195" s="774"/>
      <c r="BP195" s="774"/>
      <c r="BQ195" s="774"/>
      <c r="BR195" s="774"/>
      <c r="BS195" s="774"/>
      <c r="BT195" s="774"/>
      <c r="BU195" s="774"/>
      <c r="BV195" s="774"/>
      <c r="BW195" s="774"/>
      <c r="BX195" s="774"/>
      <c r="BY195" s="774"/>
      <c r="BZ195" s="774"/>
      <c r="CA195" s="774"/>
    </row>
    <row r="196" spans="3:79" s="777" customFormat="1" ht="16.5" thickBot="1">
      <c r="C196" s="1694" t="s">
        <v>868</v>
      </c>
      <c r="D196" s="1694"/>
      <c r="E196" s="1694"/>
      <c r="F196" s="1694"/>
      <c r="G196" s="1694"/>
      <c r="H196" s="1694"/>
      <c r="I196" s="1694"/>
      <c r="J196" s="1694"/>
      <c r="K196" s="1694"/>
      <c r="L196" s="1694"/>
      <c r="M196" s="1694"/>
      <c r="N196" s="1694"/>
      <c r="O196" s="1694"/>
      <c r="P196" s="1694"/>
      <c r="Q196" s="1694"/>
      <c r="R196" s="1694"/>
      <c r="S196" s="1694"/>
      <c r="T196" s="1694"/>
      <c r="U196" s="1694"/>
      <c r="V196" s="1694"/>
      <c r="W196" s="1694"/>
      <c r="X196" s="1694"/>
      <c r="Y196" s="1694"/>
      <c r="Z196" s="1694"/>
      <c r="AA196" s="1694"/>
      <c r="AB196" s="778"/>
      <c r="AC196" s="1694" t="s">
        <v>868</v>
      </c>
      <c r="AD196" s="1694"/>
      <c r="AE196" s="1694"/>
      <c r="AF196" s="1694"/>
      <c r="AG196" s="1694"/>
      <c r="AH196" s="1694"/>
      <c r="AI196" s="1694"/>
      <c r="AJ196" s="1694"/>
      <c r="AK196" s="1694"/>
      <c r="AL196" s="1694"/>
      <c r="AM196" s="1694"/>
      <c r="AN196" s="1694"/>
      <c r="AO196" s="1694"/>
      <c r="AP196" s="1694"/>
      <c r="AQ196" s="1694"/>
      <c r="AR196" s="1694"/>
      <c r="AS196" s="1694"/>
      <c r="AT196" s="1694"/>
      <c r="AU196" s="1694"/>
      <c r="AV196" s="1694"/>
      <c r="AW196" s="1694"/>
      <c r="AX196" s="1694"/>
      <c r="AY196" s="1694"/>
      <c r="AZ196" s="1694"/>
      <c r="BA196" s="1694"/>
      <c r="BC196" s="1694" t="s">
        <v>868</v>
      </c>
      <c r="BD196" s="1694"/>
      <c r="BE196" s="1694"/>
      <c r="BF196" s="1694"/>
      <c r="BG196" s="1694"/>
      <c r="BH196" s="1694"/>
      <c r="BI196" s="1694"/>
      <c r="BJ196" s="1694"/>
      <c r="BK196" s="1694"/>
      <c r="BL196" s="1694"/>
      <c r="BM196" s="1694"/>
      <c r="BN196" s="1694"/>
      <c r="BO196" s="1694"/>
      <c r="BP196" s="1694"/>
      <c r="BQ196" s="1694"/>
      <c r="BR196" s="1694"/>
      <c r="BS196" s="1694"/>
      <c r="BT196" s="1694"/>
      <c r="BU196" s="1694"/>
      <c r="BV196" s="1694"/>
      <c r="BW196" s="1694"/>
      <c r="BX196" s="1694"/>
      <c r="BY196" s="1694"/>
      <c r="BZ196" s="1694"/>
      <c r="CA196" s="1694"/>
    </row>
    <row r="197" spans="3:79" s="777" customFormat="1" ht="15.75" customHeight="1">
      <c r="C197" s="779"/>
      <c r="D197" s="1700" t="s">
        <v>96</v>
      </c>
      <c r="E197" s="1700"/>
      <c r="F197" s="1700"/>
      <c r="G197" s="1700"/>
      <c r="H197" s="1700"/>
      <c r="I197" s="1700"/>
      <c r="J197" s="1700"/>
      <c r="K197" s="1700"/>
      <c r="L197" s="1700"/>
      <c r="M197" s="1700"/>
      <c r="N197" s="1700"/>
      <c r="O197" s="1700"/>
      <c r="P197" s="1700"/>
      <c r="Q197" s="1700"/>
      <c r="R197" s="1700"/>
      <c r="S197" s="1700"/>
      <c r="T197" s="1700"/>
      <c r="U197" s="1700"/>
      <c r="V197" s="1700"/>
      <c r="W197" s="1700"/>
      <c r="X197" s="1700"/>
      <c r="Y197" s="1701"/>
      <c r="Z197" s="1701"/>
      <c r="AA197" s="1702"/>
      <c r="AB197" s="778"/>
      <c r="AC197" s="779"/>
      <c r="AD197" s="1700" t="s">
        <v>0</v>
      </c>
      <c r="AE197" s="1700"/>
      <c r="AF197" s="1700"/>
      <c r="AG197" s="1700"/>
      <c r="AH197" s="1700"/>
      <c r="AI197" s="1700"/>
      <c r="AJ197" s="1700"/>
      <c r="AK197" s="1700"/>
      <c r="AL197" s="1700"/>
      <c r="AM197" s="1700"/>
      <c r="AN197" s="1700"/>
      <c r="AO197" s="1700"/>
      <c r="AP197" s="1700"/>
      <c r="AQ197" s="1700"/>
      <c r="AR197" s="1700"/>
      <c r="AS197" s="1700"/>
      <c r="AT197" s="1700"/>
      <c r="AU197" s="1700"/>
      <c r="AV197" s="1700"/>
      <c r="AW197" s="1700"/>
      <c r="AX197" s="1700"/>
      <c r="AY197" s="1701"/>
      <c r="AZ197" s="1701"/>
      <c r="BA197" s="1702"/>
      <c r="BC197" s="779"/>
      <c r="BD197" s="1701" t="s">
        <v>0</v>
      </c>
      <c r="BE197" s="1705"/>
      <c r="BF197" s="1705"/>
      <c r="BG197" s="1705"/>
      <c r="BH197" s="1705"/>
      <c r="BI197" s="1705"/>
      <c r="BJ197" s="1705"/>
      <c r="BK197" s="1705"/>
      <c r="BL197" s="1705"/>
      <c r="BM197" s="1705"/>
      <c r="BN197" s="1705"/>
      <c r="BO197" s="1705"/>
      <c r="BP197" s="1705"/>
      <c r="BQ197" s="1705"/>
      <c r="BR197" s="1705"/>
      <c r="BS197" s="1705"/>
      <c r="BT197" s="1705"/>
      <c r="BU197" s="1705"/>
      <c r="BV197" s="1705"/>
      <c r="BW197" s="1705"/>
      <c r="BX197" s="1705"/>
      <c r="BY197" s="1705"/>
      <c r="BZ197" s="1705"/>
      <c r="CA197" s="1706"/>
    </row>
    <row r="198" spans="3:79" s="777" customFormat="1" ht="15.75" customHeight="1">
      <c r="C198" s="1698" t="s">
        <v>182</v>
      </c>
      <c r="D198" s="1695">
        <v>1</v>
      </c>
      <c r="E198" s="1696"/>
      <c r="F198" s="1699"/>
      <c r="G198" s="1695">
        <v>2</v>
      </c>
      <c r="H198" s="1696"/>
      <c r="I198" s="1699"/>
      <c r="J198" s="1695">
        <v>3</v>
      </c>
      <c r="K198" s="1696"/>
      <c r="L198" s="1699"/>
      <c r="M198" s="1695">
        <v>4</v>
      </c>
      <c r="N198" s="1696"/>
      <c r="O198" s="1699"/>
      <c r="P198" s="1695">
        <v>5</v>
      </c>
      <c r="Q198" s="1696"/>
      <c r="R198" s="1699"/>
      <c r="S198" s="1695">
        <v>6</v>
      </c>
      <c r="T198" s="1696"/>
      <c r="U198" s="1699"/>
      <c r="V198" s="1695" t="s">
        <v>184</v>
      </c>
      <c r="W198" s="1696"/>
      <c r="X198" s="1699"/>
      <c r="Y198" s="1695" t="s">
        <v>181</v>
      </c>
      <c r="Z198" s="1696"/>
      <c r="AA198" s="1697"/>
      <c r="AB198" s="778"/>
      <c r="AC198" s="1698" t="s">
        <v>182</v>
      </c>
      <c r="AD198" s="1695">
        <v>1</v>
      </c>
      <c r="AE198" s="1696"/>
      <c r="AF198" s="1699"/>
      <c r="AG198" s="1695">
        <v>2</v>
      </c>
      <c r="AH198" s="1696"/>
      <c r="AI198" s="1699"/>
      <c r="AJ198" s="1695">
        <v>3</v>
      </c>
      <c r="AK198" s="1696"/>
      <c r="AL198" s="1699"/>
      <c r="AM198" s="1695">
        <v>4</v>
      </c>
      <c r="AN198" s="1696"/>
      <c r="AO198" s="1699"/>
      <c r="AP198" s="1695">
        <v>5</v>
      </c>
      <c r="AQ198" s="1696"/>
      <c r="AR198" s="1699"/>
      <c r="AS198" s="1695">
        <v>6</v>
      </c>
      <c r="AT198" s="1696"/>
      <c r="AU198" s="1699"/>
      <c r="AV198" s="1695" t="s">
        <v>184</v>
      </c>
      <c r="AW198" s="1696"/>
      <c r="AX198" s="1699"/>
      <c r="AY198" s="1695" t="s">
        <v>181</v>
      </c>
      <c r="AZ198" s="1696"/>
      <c r="BA198" s="1697"/>
      <c r="BC198" s="1698" t="s">
        <v>182</v>
      </c>
      <c r="BD198" s="1695">
        <v>1</v>
      </c>
      <c r="BE198" s="1696"/>
      <c r="BF198" s="1699"/>
      <c r="BG198" s="1695">
        <v>2</v>
      </c>
      <c r="BH198" s="1696"/>
      <c r="BI198" s="1699"/>
      <c r="BJ198" s="1695">
        <v>3</v>
      </c>
      <c r="BK198" s="1696"/>
      <c r="BL198" s="1699"/>
      <c r="BM198" s="1695">
        <v>4</v>
      </c>
      <c r="BN198" s="1696"/>
      <c r="BO198" s="1699"/>
      <c r="BP198" s="1695">
        <v>5</v>
      </c>
      <c r="BQ198" s="1696"/>
      <c r="BR198" s="1699"/>
      <c r="BS198" s="1695">
        <v>6</v>
      </c>
      <c r="BT198" s="1696"/>
      <c r="BU198" s="1699"/>
      <c r="BV198" s="1695" t="s">
        <v>184</v>
      </c>
      <c r="BW198" s="1696"/>
      <c r="BX198" s="1699"/>
      <c r="BY198" s="1695" t="s">
        <v>181</v>
      </c>
      <c r="BZ198" s="1696"/>
      <c r="CA198" s="1697"/>
    </row>
    <row r="199" spans="3:79" s="777" customFormat="1" ht="15.75">
      <c r="C199" s="1698"/>
      <c r="D199" s="781" t="s">
        <v>242</v>
      </c>
      <c r="E199" s="781" t="s">
        <v>243</v>
      </c>
      <c r="F199" s="781" t="s">
        <v>236</v>
      </c>
      <c r="G199" s="781" t="s">
        <v>242</v>
      </c>
      <c r="H199" s="781" t="s">
        <v>243</v>
      </c>
      <c r="I199" s="781" t="s">
        <v>236</v>
      </c>
      <c r="J199" s="781" t="s">
        <v>242</v>
      </c>
      <c r="K199" s="781" t="s">
        <v>243</v>
      </c>
      <c r="L199" s="781" t="s">
        <v>236</v>
      </c>
      <c r="M199" s="781" t="s">
        <v>242</v>
      </c>
      <c r="N199" s="781" t="s">
        <v>243</v>
      </c>
      <c r="O199" s="781" t="s">
        <v>236</v>
      </c>
      <c r="P199" s="781" t="s">
        <v>242</v>
      </c>
      <c r="Q199" s="781" t="s">
        <v>243</v>
      </c>
      <c r="R199" s="781" t="s">
        <v>236</v>
      </c>
      <c r="S199" s="781" t="s">
        <v>242</v>
      </c>
      <c r="T199" s="781" t="s">
        <v>243</v>
      </c>
      <c r="U199" s="781" t="s">
        <v>236</v>
      </c>
      <c r="V199" s="781" t="s">
        <v>242</v>
      </c>
      <c r="W199" s="781" t="s">
        <v>243</v>
      </c>
      <c r="X199" s="781" t="s">
        <v>236</v>
      </c>
      <c r="Y199" s="781" t="s">
        <v>242</v>
      </c>
      <c r="Z199" s="781" t="s">
        <v>243</v>
      </c>
      <c r="AA199" s="781" t="s">
        <v>236</v>
      </c>
      <c r="AB199" s="778"/>
      <c r="AC199" s="1698"/>
      <c r="AD199" s="781" t="s">
        <v>242</v>
      </c>
      <c r="AE199" s="781" t="s">
        <v>243</v>
      </c>
      <c r="AF199" s="781" t="s">
        <v>236</v>
      </c>
      <c r="AG199" s="781" t="s">
        <v>242</v>
      </c>
      <c r="AH199" s="781" t="s">
        <v>243</v>
      </c>
      <c r="AI199" s="781" t="s">
        <v>236</v>
      </c>
      <c r="AJ199" s="781" t="s">
        <v>242</v>
      </c>
      <c r="AK199" s="781" t="s">
        <v>243</v>
      </c>
      <c r="AL199" s="781" t="s">
        <v>236</v>
      </c>
      <c r="AM199" s="781" t="s">
        <v>242</v>
      </c>
      <c r="AN199" s="781" t="s">
        <v>243</v>
      </c>
      <c r="AO199" s="781" t="s">
        <v>236</v>
      </c>
      <c r="AP199" s="781" t="s">
        <v>242</v>
      </c>
      <c r="AQ199" s="781" t="s">
        <v>243</v>
      </c>
      <c r="AR199" s="781" t="s">
        <v>236</v>
      </c>
      <c r="AS199" s="781" t="s">
        <v>242</v>
      </c>
      <c r="AT199" s="781" t="s">
        <v>243</v>
      </c>
      <c r="AU199" s="781" t="s">
        <v>236</v>
      </c>
      <c r="AV199" s="781" t="s">
        <v>242</v>
      </c>
      <c r="AW199" s="781" t="s">
        <v>243</v>
      </c>
      <c r="AX199" s="781" t="s">
        <v>236</v>
      </c>
      <c r="AY199" s="781" t="s">
        <v>242</v>
      </c>
      <c r="AZ199" s="781" t="s">
        <v>243</v>
      </c>
      <c r="BA199" s="781" t="s">
        <v>236</v>
      </c>
      <c r="BC199" s="1698"/>
      <c r="BD199" s="781" t="s">
        <v>242</v>
      </c>
      <c r="BE199" s="781" t="s">
        <v>243</v>
      </c>
      <c r="BF199" s="781" t="s">
        <v>236</v>
      </c>
      <c r="BG199" s="781" t="s">
        <v>242</v>
      </c>
      <c r="BH199" s="781" t="s">
        <v>243</v>
      </c>
      <c r="BI199" s="781" t="s">
        <v>236</v>
      </c>
      <c r="BJ199" s="781" t="s">
        <v>242</v>
      </c>
      <c r="BK199" s="781" t="s">
        <v>243</v>
      </c>
      <c r="BL199" s="781" t="s">
        <v>236</v>
      </c>
      <c r="BM199" s="781" t="s">
        <v>242</v>
      </c>
      <c r="BN199" s="781" t="s">
        <v>243</v>
      </c>
      <c r="BO199" s="781" t="s">
        <v>236</v>
      </c>
      <c r="BP199" s="781" t="s">
        <v>242</v>
      </c>
      <c r="BQ199" s="781" t="s">
        <v>243</v>
      </c>
      <c r="BR199" s="781" t="s">
        <v>236</v>
      </c>
      <c r="BS199" s="781" t="s">
        <v>242</v>
      </c>
      <c r="BT199" s="781" t="s">
        <v>243</v>
      </c>
      <c r="BU199" s="781" t="s">
        <v>236</v>
      </c>
      <c r="BV199" s="781" t="s">
        <v>242</v>
      </c>
      <c r="BW199" s="781" t="s">
        <v>243</v>
      </c>
      <c r="BX199" s="781" t="s">
        <v>236</v>
      </c>
      <c r="BY199" s="781" t="s">
        <v>242</v>
      </c>
      <c r="BZ199" s="781" t="s">
        <v>243</v>
      </c>
      <c r="CA199" s="781" t="s">
        <v>236</v>
      </c>
    </row>
    <row r="200" spans="3:79" s="777" customFormat="1" ht="15.75">
      <c r="C200" s="782" t="s">
        <v>185</v>
      </c>
      <c r="D200" s="1187"/>
      <c r="E200" s="1187"/>
      <c r="F200" s="783">
        <f>SUM(D200:E200)</f>
        <v>0</v>
      </c>
      <c r="G200" s="1187"/>
      <c r="H200" s="1187"/>
      <c r="I200" s="783">
        <f>SUM(G200:H200)</f>
        <v>0</v>
      </c>
      <c r="J200" s="1187"/>
      <c r="K200" s="1187"/>
      <c r="L200" s="783">
        <f>SUM(J200:K200)</f>
        <v>0</v>
      </c>
      <c r="M200" s="1187"/>
      <c r="N200" s="1187"/>
      <c r="O200" s="783">
        <f>SUM(M200:N200)</f>
        <v>0</v>
      </c>
      <c r="P200" s="1187"/>
      <c r="Q200" s="1187"/>
      <c r="R200" s="783">
        <f>SUM(P200:Q200)</f>
        <v>0</v>
      </c>
      <c r="S200" s="1187"/>
      <c r="T200" s="1187"/>
      <c r="U200" s="783">
        <f>SUM(S200:T200)</f>
        <v>0</v>
      </c>
      <c r="V200" s="1187"/>
      <c r="W200" s="1187"/>
      <c r="X200" s="783">
        <f>SUM(V200:W200)</f>
        <v>0</v>
      </c>
      <c r="Y200" s="784">
        <f>D200+G200+J200+M200+P200+S200+V200</f>
        <v>0</v>
      </c>
      <c r="Z200" s="784">
        <f>E200+H200+K200+N200+Q200+T200+W200</f>
        <v>0</v>
      </c>
      <c r="AA200" s="785">
        <f>Y200+Z200</f>
        <v>0</v>
      </c>
      <c r="AB200" s="776"/>
      <c r="AC200" s="782" t="s">
        <v>185</v>
      </c>
      <c r="AD200" s="783"/>
      <c r="AE200" s="783"/>
      <c r="AF200" s="783">
        <f>SUM(AD200:AE200)</f>
        <v>0</v>
      </c>
      <c r="AG200" s="783"/>
      <c r="AH200" s="783"/>
      <c r="AI200" s="783">
        <f>SUM(AG200:AH200)</f>
        <v>0</v>
      </c>
      <c r="AJ200" s="783"/>
      <c r="AK200" s="783"/>
      <c r="AL200" s="783">
        <f>SUM(AJ200:AK200)</f>
        <v>0</v>
      </c>
      <c r="AM200" s="783"/>
      <c r="AN200" s="783"/>
      <c r="AO200" s="783">
        <f>SUM(AM200:AN200)</f>
        <v>0</v>
      </c>
      <c r="AP200" s="783"/>
      <c r="AQ200" s="783"/>
      <c r="AR200" s="783">
        <f>SUM(AP200:AQ200)</f>
        <v>0</v>
      </c>
      <c r="AS200" s="783"/>
      <c r="AT200" s="783"/>
      <c r="AU200" s="783">
        <f>SUM(AS200:AT200)</f>
        <v>0</v>
      </c>
      <c r="AV200" s="783"/>
      <c r="AW200" s="783"/>
      <c r="AX200" s="783">
        <f>AV200+AW200</f>
        <v>0</v>
      </c>
      <c r="AY200" s="784">
        <f>AD200+AG200+AJ200+AM200+AP200+AS200+AV200</f>
        <v>0</v>
      </c>
      <c r="AZ200" s="784">
        <f>AE200+AH200+AK200+AN200+AQ200+AT200+AW200</f>
        <v>0</v>
      </c>
      <c r="BA200" s="785">
        <f>AY200+AZ200</f>
        <v>0</v>
      </c>
      <c r="BC200" s="782" t="s">
        <v>185</v>
      </c>
      <c r="BD200" s="783">
        <f>D200+AD200</f>
        <v>0</v>
      </c>
      <c r="BE200" s="783">
        <f>E200+AE200</f>
        <v>0</v>
      </c>
      <c r="BF200" s="783">
        <f t="shared" ref="BF200:BU208" si="372">F200+AF200</f>
        <v>0</v>
      </c>
      <c r="BG200" s="783">
        <f t="shared" si="372"/>
        <v>0</v>
      </c>
      <c r="BH200" s="783">
        <f t="shared" si="372"/>
        <v>0</v>
      </c>
      <c r="BI200" s="783">
        <f t="shared" si="372"/>
        <v>0</v>
      </c>
      <c r="BJ200" s="783">
        <f t="shared" si="372"/>
        <v>0</v>
      </c>
      <c r="BK200" s="783">
        <f t="shared" si="372"/>
        <v>0</v>
      </c>
      <c r="BL200" s="783">
        <f t="shared" si="372"/>
        <v>0</v>
      </c>
      <c r="BM200" s="783">
        <f t="shared" si="372"/>
        <v>0</v>
      </c>
      <c r="BN200" s="783">
        <f t="shared" si="372"/>
        <v>0</v>
      </c>
      <c r="BO200" s="783">
        <f t="shared" si="372"/>
        <v>0</v>
      </c>
      <c r="BP200" s="783">
        <f t="shared" si="372"/>
        <v>0</v>
      </c>
      <c r="BQ200" s="783">
        <f t="shared" si="372"/>
        <v>0</v>
      </c>
      <c r="BR200" s="783">
        <f t="shared" si="372"/>
        <v>0</v>
      </c>
      <c r="BS200" s="783">
        <f t="shared" si="372"/>
        <v>0</v>
      </c>
      <c r="BT200" s="783">
        <f t="shared" si="372"/>
        <v>0</v>
      </c>
      <c r="BU200" s="783">
        <f t="shared" si="372"/>
        <v>0</v>
      </c>
      <c r="BV200" s="783">
        <f t="shared" ref="BV200:CA208" si="373">V200+AV200</f>
        <v>0</v>
      </c>
      <c r="BW200" s="783">
        <f t="shared" si="373"/>
        <v>0</v>
      </c>
      <c r="BX200" s="783">
        <f t="shared" si="373"/>
        <v>0</v>
      </c>
      <c r="BY200" s="783">
        <f t="shared" si="373"/>
        <v>0</v>
      </c>
      <c r="BZ200" s="783">
        <f t="shared" si="373"/>
        <v>0</v>
      </c>
      <c r="CA200" s="783">
        <f t="shared" si="373"/>
        <v>0</v>
      </c>
    </row>
    <row r="201" spans="3:79" s="777" customFormat="1" ht="15.75">
      <c r="C201" s="782" t="s">
        <v>262</v>
      </c>
      <c r="D201" s="1187">
        <v>1</v>
      </c>
      <c r="E201" s="1187">
        <v>1</v>
      </c>
      <c r="F201" s="783">
        <f t="shared" ref="F201:F207" si="374">SUM(D201:E201)</f>
        <v>2</v>
      </c>
      <c r="G201" s="1187">
        <v>0</v>
      </c>
      <c r="H201" s="1187">
        <v>0</v>
      </c>
      <c r="I201" s="783">
        <f t="shared" ref="I201:I207" si="375">SUM(G201:H201)</f>
        <v>0</v>
      </c>
      <c r="J201" s="1187"/>
      <c r="K201" s="1187"/>
      <c r="L201" s="783">
        <f t="shared" ref="L201:L207" si="376">SUM(J201:K201)</f>
        <v>0</v>
      </c>
      <c r="M201" s="1187"/>
      <c r="N201" s="1187"/>
      <c r="O201" s="783">
        <f t="shared" ref="O201:O207" si="377">SUM(M201:N201)</f>
        <v>0</v>
      </c>
      <c r="P201" s="1187"/>
      <c r="Q201" s="1187"/>
      <c r="R201" s="783">
        <f t="shared" ref="R201:R207" si="378">SUM(P201:Q201)</f>
        <v>0</v>
      </c>
      <c r="S201" s="1187"/>
      <c r="T201" s="1187"/>
      <c r="U201" s="783">
        <f t="shared" ref="U201:U207" si="379">SUM(S201:T201)</f>
        <v>0</v>
      </c>
      <c r="V201" s="1187"/>
      <c r="W201" s="1187"/>
      <c r="X201" s="783">
        <f t="shared" ref="X201:X207" si="380">SUM(V201:W201)</f>
        <v>0</v>
      </c>
      <c r="Y201" s="784">
        <f t="shared" ref="Y201:Y207" si="381">D201+G201+J201+M201+P201+S201+V201</f>
        <v>1</v>
      </c>
      <c r="Z201" s="784">
        <f t="shared" ref="Z201:Z207" si="382">E201+H201+K201+N201+Q201+T201+W201</f>
        <v>1</v>
      </c>
      <c r="AA201" s="785">
        <f t="shared" ref="AA201:AA207" si="383">Y201+Z201</f>
        <v>2</v>
      </c>
      <c r="AB201" s="776"/>
      <c r="AC201" s="782" t="s">
        <v>262</v>
      </c>
      <c r="AD201" s="1205">
        <v>1</v>
      </c>
      <c r="AE201" s="1205"/>
      <c r="AF201" s="783">
        <f t="shared" ref="AF201:AF207" si="384">SUM(AD201:AE201)</f>
        <v>1</v>
      </c>
      <c r="AG201" s="1205">
        <v>0</v>
      </c>
      <c r="AH201" s="1205"/>
      <c r="AI201" s="783">
        <f t="shared" ref="AI201:AI207" si="385">SUM(AG201:AH201)</f>
        <v>0</v>
      </c>
      <c r="AJ201" s="1205"/>
      <c r="AK201" s="1205"/>
      <c r="AL201" s="783">
        <f t="shared" ref="AL201:AL207" si="386">SUM(AJ201:AK201)</f>
        <v>0</v>
      </c>
      <c r="AM201" s="1205"/>
      <c r="AN201" s="1205"/>
      <c r="AO201" s="783">
        <f t="shared" ref="AO201:AO207" si="387">SUM(AM201:AN201)</f>
        <v>0</v>
      </c>
      <c r="AP201" s="1205"/>
      <c r="AQ201" s="1205"/>
      <c r="AR201" s="783">
        <f t="shared" ref="AR201:AR207" si="388">SUM(AP201:AQ201)</f>
        <v>0</v>
      </c>
      <c r="AS201" s="1205"/>
      <c r="AT201" s="1205"/>
      <c r="AU201" s="783">
        <f t="shared" ref="AU201:AU207" si="389">SUM(AS201:AT201)</f>
        <v>0</v>
      </c>
      <c r="AV201" s="783"/>
      <c r="AW201" s="783"/>
      <c r="AX201" s="783">
        <f t="shared" ref="AX201:AX207" si="390">AV201+AW201</f>
        <v>0</v>
      </c>
      <c r="AY201" s="784">
        <f t="shared" ref="AY201:AY207" si="391">AD201+AG201+AJ201+AM201+AP201+AS201+AV201</f>
        <v>1</v>
      </c>
      <c r="AZ201" s="784">
        <f t="shared" ref="AZ201:AZ207" si="392">AE201+AH201+AK201+AN201+AQ201+AT201+AW201</f>
        <v>0</v>
      </c>
      <c r="BA201" s="785">
        <f t="shared" ref="BA201:BA207" si="393">AY201+AZ201</f>
        <v>1</v>
      </c>
      <c r="BC201" s="782" t="s">
        <v>262</v>
      </c>
      <c r="BD201" s="783">
        <f t="shared" ref="BD201:BE208" si="394">D201+AD201</f>
        <v>2</v>
      </c>
      <c r="BE201" s="783">
        <f t="shared" si="394"/>
        <v>1</v>
      </c>
      <c r="BF201" s="783">
        <f t="shared" si="372"/>
        <v>3</v>
      </c>
      <c r="BG201" s="783">
        <f t="shared" si="372"/>
        <v>0</v>
      </c>
      <c r="BH201" s="783">
        <f t="shared" si="372"/>
        <v>0</v>
      </c>
      <c r="BI201" s="783">
        <f t="shared" si="372"/>
        <v>0</v>
      </c>
      <c r="BJ201" s="783">
        <f t="shared" si="372"/>
        <v>0</v>
      </c>
      <c r="BK201" s="783">
        <f t="shared" si="372"/>
        <v>0</v>
      </c>
      <c r="BL201" s="783">
        <f t="shared" si="372"/>
        <v>0</v>
      </c>
      <c r="BM201" s="783">
        <f t="shared" si="372"/>
        <v>0</v>
      </c>
      <c r="BN201" s="783">
        <f t="shared" si="372"/>
        <v>0</v>
      </c>
      <c r="BO201" s="783">
        <f t="shared" si="372"/>
        <v>0</v>
      </c>
      <c r="BP201" s="783">
        <f t="shared" si="372"/>
        <v>0</v>
      </c>
      <c r="BQ201" s="783">
        <f t="shared" si="372"/>
        <v>0</v>
      </c>
      <c r="BR201" s="783">
        <f t="shared" si="372"/>
        <v>0</v>
      </c>
      <c r="BS201" s="783">
        <f t="shared" si="372"/>
        <v>0</v>
      </c>
      <c r="BT201" s="783">
        <f t="shared" si="372"/>
        <v>0</v>
      </c>
      <c r="BU201" s="783">
        <f t="shared" si="372"/>
        <v>0</v>
      </c>
      <c r="BV201" s="783">
        <f t="shared" si="373"/>
        <v>0</v>
      </c>
      <c r="BW201" s="783">
        <f t="shared" si="373"/>
        <v>0</v>
      </c>
      <c r="BX201" s="783">
        <f t="shared" si="373"/>
        <v>0</v>
      </c>
      <c r="BY201" s="783">
        <f t="shared" si="373"/>
        <v>2</v>
      </c>
      <c r="BZ201" s="783">
        <f t="shared" si="373"/>
        <v>1</v>
      </c>
      <c r="CA201" s="783">
        <f t="shared" si="373"/>
        <v>3</v>
      </c>
    </row>
    <row r="202" spans="3:79" s="777" customFormat="1" ht="15.75">
      <c r="C202" s="782" t="s">
        <v>263</v>
      </c>
      <c r="D202" s="1187">
        <v>16</v>
      </c>
      <c r="E202" s="1187">
        <v>27</v>
      </c>
      <c r="F202" s="783">
        <f t="shared" si="374"/>
        <v>43</v>
      </c>
      <c r="G202" s="1187">
        <v>15</v>
      </c>
      <c r="H202" s="1187">
        <v>10</v>
      </c>
      <c r="I202" s="783">
        <f t="shared" si="375"/>
        <v>25</v>
      </c>
      <c r="J202" s="1187">
        <v>1</v>
      </c>
      <c r="K202" s="1187">
        <v>1</v>
      </c>
      <c r="L202" s="783">
        <f t="shared" si="376"/>
        <v>2</v>
      </c>
      <c r="M202" s="1187"/>
      <c r="N202" s="1187"/>
      <c r="O202" s="783">
        <f t="shared" si="377"/>
        <v>0</v>
      </c>
      <c r="P202" s="1187"/>
      <c r="Q202" s="1187"/>
      <c r="R202" s="783">
        <f t="shared" si="378"/>
        <v>0</v>
      </c>
      <c r="S202" s="1187"/>
      <c r="T202" s="1187"/>
      <c r="U202" s="783">
        <f t="shared" si="379"/>
        <v>0</v>
      </c>
      <c r="V202" s="1187"/>
      <c r="W202" s="1187"/>
      <c r="X202" s="783">
        <f t="shared" si="380"/>
        <v>0</v>
      </c>
      <c r="Y202" s="784">
        <f t="shared" si="381"/>
        <v>32</v>
      </c>
      <c r="Z202" s="784">
        <f t="shared" si="382"/>
        <v>38</v>
      </c>
      <c r="AA202" s="785">
        <f t="shared" si="383"/>
        <v>70</v>
      </c>
      <c r="AB202" s="776"/>
      <c r="AC202" s="782" t="s">
        <v>263</v>
      </c>
      <c r="AD202" s="783">
        <v>1281</v>
      </c>
      <c r="AE202" s="783">
        <v>1240</v>
      </c>
      <c r="AF202" s="783">
        <f t="shared" si="384"/>
        <v>2521</v>
      </c>
      <c r="AG202" s="783">
        <v>612</v>
      </c>
      <c r="AH202" s="783">
        <v>455</v>
      </c>
      <c r="AI202" s="783">
        <f t="shared" si="385"/>
        <v>1067</v>
      </c>
      <c r="AJ202" s="783">
        <v>291</v>
      </c>
      <c r="AK202" s="783">
        <v>245</v>
      </c>
      <c r="AL202" s="783">
        <f t="shared" si="386"/>
        <v>536</v>
      </c>
      <c r="AM202" s="783"/>
      <c r="AN202" s="783"/>
      <c r="AO202" s="783">
        <f t="shared" si="387"/>
        <v>0</v>
      </c>
      <c r="AP202" s="783"/>
      <c r="AQ202" s="783"/>
      <c r="AR202" s="783">
        <f t="shared" si="388"/>
        <v>0</v>
      </c>
      <c r="AS202" s="783"/>
      <c r="AT202" s="783"/>
      <c r="AU202" s="783">
        <f t="shared" si="389"/>
        <v>0</v>
      </c>
      <c r="AV202" s="783"/>
      <c r="AW202" s="783"/>
      <c r="AX202" s="783">
        <f t="shared" si="390"/>
        <v>0</v>
      </c>
      <c r="AY202" s="784">
        <f t="shared" si="391"/>
        <v>2184</v>
      </c>
      <c r="AZ202" s="784">
        <f t="shared" si="392"/>
        <v>1940</v>
      </c>
      <c r="BA202" s="785">
        <f t="shared" si="393"/>
        <v>4124</v>
      </c>
      <c r="BC202" s="782" t="s">
        <v>263</v>
      </c>
      <c r="BD202" s="783">
        <f t="shared" si="394"/>
        <v>1297</v>
      </c>
      <c r="BE202" s="783">
        <f t="shared" si="394"/>
        <v>1267</v>
      </c>
      <c r="BF202" s="783">
        <f t="shared" si="372"/>
        <v>2564</v>
      </c>
      <c r="BG202" s="783">
        <f t="shared" si="372"/>
        <v>627</v>
      </c>
      <c r="BH202" s="783">
        <f t="shared" si="372"/>
        <v>465</v>
      </c>
      <c r="BI202" s="783">
        <f t="shared" si="372"/>
        <v>1092</v>
      </c>
      <c r="BJ202" s="783">
        <f t="shared" si="372"/>
        <v>292</v>
      </c>
      <c r="BK202" s="783">
        <f t="shared" si="372"/>
        <v>246</v>
      </c>
      <c r="BL202" s="783">
        <f t="shared" si="372"/>
        <v>538</v>
      </c>
      <c r="BM202" s="783">
        <f t="shared" si="372"/>
        <v>0</v>
      </c>
      <c r="BN202" s="783">
        <f t="shared" si="372"/>
        <v>0</v>
      </c>
      <c r="BO202" s="783">
        <f t="shared" si="372"/>
        <v>0</v>
      </c>
      <c r="BP202" s="783">
        <f t="shared" si="372"/>
        <v>0</v>
      </c>
      <c r="BQ202" s="783">
        <f t="shared" si="372"/>
        <v>0</v>
      </c>
      <c r="BR202" s="783">
        <f t="shared" si="372"/>
        <v>0</v>
      </c>
      <c r="BS202" s="783">
        <f t="shared" si="372"/>
        <v>0</v>
      </c>
      <c r="BT202" s="783">
        <f t="shared" si="372"/>
        <v>0</v>
      </c>
      <c r="BU202" s="783">
        <f t="shared" si="372"/>
        <v>0</v>
      </c>
      <c r="BV202" s="783">
        <f t="shared" si="373"/>
        <v>0</v>
      </c>
      <c r="BW202" s="783">
        <f t="shared" si="373"/>
        <v>0</v>
      </c>
      <c r="BX202" s="783">
        <f t="shared" si="373"/>
        <v>0</v>
      </c>
      <c r="BY202" s="783">
        <f t="shared" si="373"/>
        <v>2216</v>
      </c>
      <c r="BZ202" s="783">
        <f t="shared" si="373"/>
        <v>1978</v>
      </c>
      <c r="CA202" s="783">
        <f t="shared" si="373"/>
        <v>4194</v>
      </c>
    </row>
    <row r="203" spans="3:79" s="777" customFormat="1" ht="15.75">
      <c r="C203" s="782" t="s">
        <v>264</v>
      </c>
      <c r="D203" s="1187">
        <v>33</v>
      </c>
      <c r="E203" s="1187">
        <v>40</v>
      </c>
      <c r="F203" s="783">
        <f t="shared" si="374"/>
        <v>73</v>
      </c>
      <c r="G203" s="1187">
        <v>35</v>
      </c>
      <c r="H203" s="1187">
        <v>20</v>
      </c>
      <c r="I203" s="783">
        <f t="shared" si="375"/>
        <v>55</v>
      </c>
      <c r="J203" s="1187">
        <v>15</v>
      </c>
      <c r="K203" s="1187">
        <v>3</v>
      </c>
      <c r="L203" s="783">
        <f t="shared" si="376"/>
        <v>18</v>
      </c>
      <c r="M203" s="1187">
        <v>2</v>
      </c>
      <c r="N203" s="1187">
        <v>1</v>
      </c>
      <c r="O203" s="783">
        <f t="shared" si="377"/>
        <v>3</v>
      </c>
      <c r="P203" s="1187">
        <v>1</v>
      </c>
      <c r="Q203" s="1187">
        <v>1</v>
      </c>
      <c r="R203" s="783">
        <f t="shared" si="378"/>
        <v>2</v>
      </c>
      <c r="S203" s="1187"/>
      <c r="T203" s="1187"/>
      <c r="U203" s="783">
        <f t="shared" si="379"/>
        <v>0</v>
      </c>
      <c r="V203" s="1187"/>
      <c r="W203" s="1187"/>
      <c r="X203" s="783">
        <f t="shared" si="380"/>
        <v>0</v>
      </c>
      <c r="Y203" s="784">
        <f t="shared" si="381"/>
        <v>86</v>
      </c>
      <c r="Z203" s="784">
        <f t="shared" si="382"/>
        <v>65</v>
      </c>
      <c r="AA203" s="785">
        <f t="shared" si="383"/>
        <v>151</v>
      </c>
      <c r="AB203" s="776"/>
      <c r="AC203" s="782" t="s">
        <v>264</v>
      </c>
      <c r="AD203" s="783">
        <v>755</v>
      </c>
      <c r="AE203" s="783">
        <v>677</v>
      </c>
      <c r="AF203" s="783">
        <f t="shared" si="384"/>
        <v>1432</v>
      </c>
      <c r="AG203" s="783">
        <v>218</v>
      </c>
      <c r="AH203" s="783">
        <v>285</v>
      </c>
      <c r="AI203" s="783">
        <f t="shared" si="385"/>
        <v>503</v>
      </c>
      <c r="AJ203" s="783">
        <v>198</v>
      </c>
      <c r="AK203" s="783">
        <v>213</v>
      </c>
      <c r="AL203" s="783">
        <f t="shared" si="386"/>
        <v>411</v>
      </c>
      <c r="AM203" s="783"/>
      <c r="AN203" s="783"/>
      <c r="AO203" s="783">
        <f t="shared" si="387"/>
        <v>0</v>
      </c>
      <c r="AP203" s="783"/>
      <c r="AQ203" s="783"/>
      <c r="AR203" s="783">
        <f t="shared" si="388"/>
        <v>0</v>
      </c>
      <c r="AS203" s="783"/>
      <c r="AT203" s="783"/>
      <c r="AU203" s="783">
        <f t="shared" si="389"/>
        <v>0</v>
      </c>
      <c r="AV203" s="783"/>
      <c r="AW203" s="783"/>
      <c r="AX203" s="783">
        <f t="shared" si="390"/>
        <v>0</v>
      </c>
      <c r="AY203" s="784">
        <f t="shared" si="391"/>
        <v>1171</v>
      </c>
      <c r="AZ203" s="784">
        <f t="shared" si="392"/>
        <v>1175</v>
      </c>
      <c r="BA203" s="785">
        <f t="shared" si="393"/>
        <v>2346</v>
      </c>
      <c r="BC203" s="782" t="s">
        <v>264</v>
      </c>
      <c r="BD203" s="783">
        <f t="shared" si="394"/>
        <v>788</v>
      </c>
      <c r="BE203" s="783">
        <f t="shared" si="394"/>
        <v>717</v>
      </c>
      <c r="BF203" s="783">
        <f t="shared" si="372"/>
        <v>1505</v>
      </c>
      <c r="BG203" s="783">
        <f t="shared" si="372"/>
        <v>253</v>
      </c>
      <c r="BH203" s="783">
        <f t="shared" si="372"/>
        <v>305</v>
      </c>
      <c r="BI203" s="783">
        <f t="shared" si="372"/>
        <v>558</v>
      </c>
      <c r="BJ203" s="783">
        <f t="shared" si="372"/>
        <v>213</v>
      </c>
      <c r="BK203" s="783">
        <f t="shared" si="372"/>
        <v>216</v>
      </c>
      <c r="BL203" s="783">
        <f t="shared" si="372"/>
        <v>429</v>
      </c>
      <c r="BM203" s="783">
        <f t="shared" si="372"/>
        <v>2</v>
      </c>
      <c r="BN203" s="783">
        <f t="shared" si="372"/>
        <v>1</v>
      </c>
      <c r="BO203" s="783">
        <f t="shared" si="372"/>
        <v>3</v>
      </c>
      <c r="BP203" s="783">
        <f t="shared" si="372"/>
        <v>1</v>
      </c>
      <c r="BQ203" s="783">
        <f t="shared" si="372"/>
        <v>1</v>
      </c>
      <c r="BR203" s="783">
        <f t="shared" si="372"/>
        <v>2</v>
      </c>
      <c r="BS203" s="783">
        <f t="shared" si="372"/>
        <v>0</v>
      </c>
      <c r="BT203" s="783">
        <f t="shared" si="372"/>
        <v>0</v>
      </c>
      <c r="BU203" s="783">
        <f t="shared" si="372"/>
        <v>0</v>
      </c>
      <c r="BV203" s="783">
        <f t="shared" si="373"/>
        <v>0</v>
      </c>
      <c r="BW203" s="783">
        <f t="shared" si="373"/>
        <v>0</v>
      </c>
      <c r="BX203" s="783">
        <f t="shared" si="373"/>
        <v>0</v>
      </c>
      <c r="BY203" s="783">
        <f t="shared" si="373"/>
        <v>1257</v>
      </c>
      <c r="BZ203" s="783">
        <f t="shared" si="373"/>
        <v>1240</v>
      </c>
      <c r="CA203" s="783">
        <f t="shared" si="373"/>
        <v>2497</v>
      </c>
    </row>
    <row r="204" spans="3:79" s="777" customFormat="1" ht="15.75">
      <c r="C204" s="782" t="s">
        <v>265</v>
      </c>
      <c r="D204" s="1187">
        <v>11</v>
      </c>
      <c r="E204" s="1187">
        <v>25</v>
      </c>
      <c r="F204" s="783">
        <f t="shared" si="374"/>
        <v>36</v>
      </c>
      <c r="G204" s="1187">
        <v>30</v>
      </c>
      <c r="H204" s="1187">
        <v>25</v>
      </c>
      <c r="I204" s="783">
        <f t="shared" si="375"/>
        <v>55</v>
      </c>
      <c r="J204" s="1187">
        <v>30</v>
      </c>
      <c r="K204" s="1187">
        <v>8</v>
      </c>
      <c r="L204" s="783">
        <f t="shared" si="376"/>
        <v>38</v>
      </c>
      <c r="M204" s="1187">
        <v>1</v>
      </c>
      <c r="N204" s="1187">
        <v>2</v>
      </c>
      <c r="O204" s="783">
        <f t="shared" si="377"/>
        <v>3</v>
      </c>
      <c r="P204" s="1187">
        <v>0</v>
      </c>
      <c r="Q204" s="1187">
        <v>1</v>
      </c>
      <c r="R204" s="783">
        <f t="shared" si="378"/>
        <v>1</v>
      </c>
      <c r="S204" s="1187"/>
      <c r="T204" s="1187"/>
      <c r="U204" s="783">
        <f t="shared" si="379"/>
        <v>0</v>
      </c>
      <c r="V204" s="1187"/>
      <c r="W204" s="1187"/>
      <c r="X204" s="783">
        <f t="shared" si="380"/>
        <v>0</v>
      </c>
      <c r="Y204" s="784">
        <f t="shared" si="381"/>
        <v>72</v>
      </c>
      <c r="Z204" s="784">
        <f t="shared" si="382"/>
        <v>61</v>
      </c>
      <c r="AA204" s="785">
        <f t="shared" si="383"/>
        <v>133</v>
      </c>
      <c r="AB204" s="776"/>
      <c r="AC204" s="782" t="s">
        <v>265</v>
      </c>
      <c r="AD204" s="783">
        <v>315</v>
      </c>
      <c r="AE204" s="783">
        <v>406</v>
      </c>
      <c r="AF204" s="783">
        <f t="shared" si="384"/>
        <v>721</v>
      </c>
      <c r="AG204" s="783">
        <v>173</v>
      </c>
      <c r="AH204" s="783">
        <v>136</v>
      </c>
      <c r="AI204" s="783">
        <f t="shared" si="385"/>
        <v>309</v>
      </c>
      <c r="AJ204" s="783">
        <v>167</v>
      </c>
      <c r="AK204" s="783">
        <v>112</v>
      </c>
      <c r="AL204" s="783">
        <f t="shared" si="386"/>
        <v>279</v>
      </c>
      <c r="AM204" s="783"/>
      <c r="AN204" s="783"/>
      <c r="AO204" s="783">
        <f t="shared" si="387"/>
        <v>0</v>
      </c>
      <c r="AP204" s="783"/>
      <c r="AQ204" s="783"/>
      <c r="AR204" s="783">
        <f t="shared" si="388"/>
        <v>0</v>
      </c>
      <c r="AS204" s="783"/>
      <c r="AT204" s="783"/>
      <c r="AU204" s="783">
        <f t="shared" si="389"/>
        <v>0</v>
      </c>
      <c r="AV204" s="783"/>
      <c r="AW204" s="783"/>
      <c r="AX204" s="783">
        <f t="shared" si="390"/>
        <v>0</v>
      </c>
      <c r="AY204" s="784">
        <f t="shared" si="391"/>
        <v>655</v>
      </c>
      <c r="AZ204" s="784">
        <f t="shared" si="392"/>
        <v>654</v>
      </c>
      <c r="BA204" s="785">
        <f t="shared" si="393"/>
        <v>1309</v>
      </c>
      <c r="BC204" s="782" t="s">
        <v>265</v>
      </c>
      <c r="BD204" s="783">
        <f t="shared" si="394"/>
        <v>326</v>
      </c>
      <c r="BE204" s="783">
        <f t="shared" si="394"/>
        <v>431</v>
      </c>
      <c r="BF204" s="783">
        <f t="shared" si="372"/>
        <v>757</v>
      </c>
      <c r="BG204" s="783">
        <f t="shared" si="372"/>
        <v>203</v>
      </c>
      <c r="BH204" s="783">
        <f t="shared" si="372"/>
        <v>161</v>
      </c>
      <c r="BI204" s="783">
        <f t="shared" si="372"/>
        <v>364</v>
      </c>
      <c r="BJ204" s="783">
        <f t="shared" si="372"/>
        <v>197</v>
      </c>
      <c r="BK204" s="783">
        <f t="shared" si="372"/>
        <v>120</v>
      </c>
      <c r="BL204" s="783">
        <f t="shared" si="372"/>
        <v>317</v>
      </c>
      <c r="BM204" s="783">
        <f t="shared" si="372"/>
        <v>1</v>
      </c>
      <c r="BN204" s="783">
        <f t="shared" si="372"/>
        <v>2</v>
      </c>
      <c r="BO204" s="783">
        <f t="shared" si="372"/>
        <v>3</v>
      </c>
      <c r="BP204" s="783">
        <f t="shared" si="372"/>
        <v>0</v>
      </c>
      <c r="BQ204" s="783">
        <f t="shared" si="372"/>
        <v>1</v>
      </c>
      <c r="BR204" s="783">
        <f t="shared" si="372"/>
        <v>1</v>
      </c>
      <c r="BS204" s="783">
        <f t="shared" si="372"/>
        <v>0</v>
      </c>
      <c r="BT204" s="783">
        <f t="shared" si="372"/>
        <v>0</v>
      </c>
      <c r="BU204" s="783">
        <f t="shared" si="372"/>
        <v>0</v>
      </c>
      <c r="BV204" s="783">
        <f t="shared" si="373"/>
        <v>0</v>
      </c>
      <c r="BW204" s="783">
        <f t="shared" si="373"/>
        <v>0</v>
      </c>
      <c r="BX204" s="783">
        <f t="shared" si="373"/>
        <v>0</v>
      </c>
      <c r="BY204" s="783">
        <f t="shared" si="373"/>
        <v>727</v>
      </c>
      <c r="BZ204" s="783">
        <f t="shared" si="373"/>
        <v>715</v>
      </c>
      <c r="CA204" s="783">
        <f t="shared" si="373"/>
        <v>1442</v>
      </c>
    </row>
    <row r="205" spans="3:79" s="777" customFormat="1" ht="15.75">
      <c r="C205" s="782" t="s">
        <v>266</v>
      </c>
      <c r="D205" s="1187">
        <v>3</v>
      </c>
      <c r="E205" s="1187">
        <v>3</v>
      </c>
      <c r="F205" s="783">
        <f t="shared" si="374"/>
        <v>6</v>
      </c>
      <c r="G205" s="1187">
        <v>3</v>
      </c>
      <c r="H205" s="1187">
        <v>1</v>
      </c>
      <c r="I205" s="783">
        <f t="shared" si="375"/>
        <v>4</v>
      </c>
      <c r="J205" s="1187">
        <v>10</v>
      </c>
      <c r="K205" s="1187">
        <v>2</v>
      </c>
      <c r="L205" s="783">
        <f t="shared" si="376"/>
        <v>12</v>
      </c>
      <c r="M205" s="1187">
        <v>4</v>
      </c>
      <c r="N205" s="1187">
        <v>3</v>
      </c>
      <c r="O205" s="783">
        <f t="shared" si="377"/>
        <v>7</v>
      </c>
      <c r="P205" s="1187">
        <v>1</v>
      </c>
      <c r="Q205" s="1187">
        <v>0</v>
      </c>
      <c r="R205" s="783">
        <f t="shared" si="378"/>
        <v>1</v>
      </c>
      <c r="S205" s="1187"/>
      <c r="T205" s="1187"/>
      <c r="U205" s="783">
        <f t="shared" si="379"/>
        <v>0</v>
      </c>
      <c r="V205" s="1187"/>
      <c r="W205" s="1187"/>
      <c r="X205" s="783">
        <f t="shared" si="380"/>
        <v>0</v>
      </c>
      <c r="Y205" s="784">
        <f t="shared" si="381"/>
        <v>21</v>
      </c>
      <c r="Z205" s="784">
        <f t="shared" si="382"/>
        <v>9</v>
      </c>
      <c r="AA205" s="785">
        <f t="shared" si="383"/>
        <v>30</v>
      </c>
      <c r="AB205" s="776"/>
      <c r="AC205" s="782" t="s">
        <v>266</v>
      </c>
      <c r="AD205" s="783">
        <v>94</v>
      </c>
      <c r="AE205" s="783">
        <v>30</v>
      </c>
      <c r="AF205" s="783">
        <f t="shared" si="384"/>
        <v>124</v>
      </c>
      <c r="AG205" s="783">
        <v>127</v>
      </c>
      <c r="AH205" s="783">
        <v>25</v>
      </c>
      <c r="AI205" s="783">
        <f t="shared" si="385"/>
        <v>152</v>
      </c>
      <c r="AJ205" s="783">
        <v>182</v>
      </c>
      <c r="AK205" s="783">
        <v>150</v>
      </c>
      <c r="AL205" s="783">
        <f t="shared" si="386"/>
        <v>332</v>
      </c>
      <c r="AM205" s="783"/>
      <c r="AN205" s="783"/>
      <c r="AO205" s="783">
        <f t="shared" si="387"/>
        <v>0</v>
      </c>
      <c r="AP205" s="783"/>
      <c r="AQ205" s="783"/>
      <c r="AR205" s="783">
        <f t="shared" si="388"/>
        <v>0</v>
      </c>
      <c r="AS205" s="783"/>
      <c r="AT205" s="783"/>
      <c r="AU205" s="783">
        <f t="shared" si="389"/>
        <v>0</v>
      </c>
      <c r="AV205" s="783"/>
      <c r="AW205" s="783"/>
      <c r="AX205" s="783">
        <f t="shared" si="390"/>
        <v>0</v>
      </c>
      <c r="AY205" s="784">
        <f t="shared" si="391"/>
        <v>403</v>
      </c>
      <c r="AZ205" s="784">
        <f t="shared" si="392"/>
        <v>205</v>
      </c>
      <c r="BA205" s="785">
        <f t="shared" si="393"/>
        <v>608</v>
      </c>
      <c r="BC205" s="782" t="s">
        <v>266</v>
      </c>
      <c r="BD205" s="783">
        <f t="shared" si="394"/>
        <v>97</v>
      </c>
      <c r="BE205" s="783">
        <f t="shared" si="394"/>
        <v>33</v>
      </c>
      <c r="BF205" s="783">
        <f t="shared" si="372"/>
        <v>130</v>
      </c>
      <c r="BG205" s="783">
        <f t="shared" si="372"/>
        <v>130</v>
      </c>
      <c r="BH205" s="783">
        <f t="shared" si="372"/>
        <v>26</v>
      </c>
      <c r="BI205" s="783">
        <f t="shared" si="372"/>
        <v>156</v>
      </c>
      <c r="BJ205" s="783">
        <f t="shared" si="372"/>
        <v>192</v>
      </c>
      <c r="BK205" s="783">
        <f t="shared" si="372"/>
        <v>152</v>
      </c>
      <c r="BL205" s="783">
        <f t="shared" si="372"/>
        <v>344</v>
      </c>
      <c r="BM205" s="783">
        <f t="shared" si="372"/>
        <v>4</v>
      </c>
      <c r="BN205" s="783">
        <f t="shared" si="372"/>
        <v>3</v>
      </c>
      <c r="BO205" s="783">
        <f t="shared" si="372"/>
        <v>7</v>
      </c>
      <c r="BP205" s="783">
        <f t="shared" si="372"/>
        <v>1</v>
      </c>
      <c r="BQ205" s="783">
        <f t="shared" si="372"/>
        <v>0</v>
      </c>
      <c r="BR205" s="783">
        <f t="shared" si="372"/>
        <v>1</v>
      </c>
      <c r="BS205" s="783">
        <f t="shared" si="372"/>
        <v>0</v>
      </c>
      <c r="BT205" s="783">
        <f t="shared" si="372"/>
        <v>0</v>
      </c>
      <c r="BU205" s="783">
        <f t="shared" si="372"/>
        <v>0</v>
      </c>
      <c r="BV205" s="783">
        <f t="shared" si="373"/>
        <v>0</v>
      </c>
      <c r="BW205" s="783">
        <f t="shared" si="373"/>
        <v>0</v>
      </c>
      <c r="BX205" s="783">
        <f t="shared" si="373"/>
        <v>0</v>
      </c>
      <c r="BY205" s="783">
        <f t="shared" si="373"/>
        <v>424</v>
      </c>
      <c r="BZ205" s="783">
        <f t="shared" si="373"/>
        <v>214</v>
      </c>
      <c r="CA205" s="783">
        <f t="shared" si="373"/>
        <v>638</v>
      </c>
    </row>
    <row r="206" spans="3:79" s="777" customFormat="1" ht="15.75">
      <c r="C206" s="782" t="s">
        <v>267</v>
      </c>
      <c r="D206" s="1187"/>
      <c r="E206" s="1187"/>
      <c r="F206" s="783">
        <f t="shared" si="374"/>
        <v>0</v>
      </c>
      <c r="G206" s="1187"/>
      <c r="H206" s="1187">
        <v>2</v>
      </c>
      <c r="I206" s="783">
        <f t="shared" si="375"/>
        <v>2</v>
      </c>
      <c r="J206" s="1187">
        <v>4</v>
      </c>
      <c r="K206" s="1187">
        <v>1</v>
      </c>
      <c r="L206" s="783">
        <f t="shared" si="376"/>
        <v>5</v>
      </c>
      <c r="M206" s="1187">
        <v>2</v>
      </c>
      <c r="N206" s="1187">
        <v>1</v>
      </c>
      <c r="O206" s="783">
        <f t="shared" si="377"/>
        <v>3</v>
      </c>
      <c r="P206" s="1187">
        <v>0</v>
      </c>
      <c r="Q206" s="1187">
        <v>0</v>
      </c>
      <c r="R206" s="783">
        <f t="shared" si="378"/>
        <v>0</v>
      </c>
      <c r="S206" s="1187"/>
      <c r="T206" s="1187"/>
      <c r="U206" s="783">
        <f t="shared" si="379"/>
        <v>0</v>
      </c>
      <c r="V206" s="1187"/>
      <c r="W206" s="1187"/>
      <c r="X206" s="783">
        <f t="shared" si="380"/>
        <v>0</v>
      </c>
      <c r="Y206" s="784">
        <f t="shared" si="381"/>
        <v>6</v>
      </c>
      <c r="Z206" s="784">
        <f t="shared" si="382"/>
        <v>4</v>
      </c>
      <c r="AA206" s="785">
        <f t="shared" si="383"/>
        <v>10</v>
      </c>
      <c r="AB206" s="776"/>
      <c r="AC206" s="782" t="s">
        <v>267</v>
      </c>
      <c r="AD206" s="783"/>
      <c r="AE206" s="783"/>
      <c r="AF206" s="783">
        <f t="shared" si="384"/>
        <v>0</v>
      </c>
      <c r="AG206" s="783">
        <v>21</v>
      </c>
      <c r="AH206" s="783">
        <v>5</v>
      </c>
      <c r="AI206" s="783">
        <f t="shared" si="385"/>
        <v>26</v>
      </c>
      <c r="AJ206" s="783">
        <v>2</v>
      </c>
      <c r="AK206" s="783">
        <v>3</v>
      </c>
      <c r="AL206" s="783">
        <f t="shared" si="386"/>
        <v>5</v>
      </c>
      <c r="AM206" s="783"/>
      <c r="AN206" s="783"/>
      <c r="AO206" s="783">
        <f t="shared" si="387"/>
        <v>0</v>
      </c>
      <c r="AP206" s="783"/>
      <c r="AQ206" s="783"/>
      <c r="AR206" s="783">
        <f t="shared" si="388"/>
        <v>0</v>
      </c>
      <c r="AS206" s="783"/>
      <c r="AT206" s="783"/>
      <c r="AU206" s="783">
        <f t="shared" si="389"/>
        <v>0</v>
      </c>
      <c r="AV206" s="783"/>
      <c r="AW206" s="783"/>
      <c r="AX206" s="783">
        <f t="shared" si="390"/>
        <v>0</v>
      </c>
      <c r="AY206" s="784">
        <f t="shared" si="391"/>
        <v>23</v>
      </c>
      <c r="AZ206" s="784">
        <f t="shared" si="392"/>
        <v>8</v>
      </c>
      <c r="BA206" s="785">
        <f t="shared" si="393"/>
        <v>31</v>
      </c>
      <c r="BC206" s="782" t="s">
        <v>267</v>
      </c>
      <c r="BD206" s="783">
        <f t="shared" si="394"/>
        <v>0</v>
      </c>
      <c r="BE206" s="783">
        <f t="shared" si="394"/>
        <v>0</v>
      </c>
      <c r="BF206" s="783">
        <f t="shared" si="372"/>
        <v>0</v>
      </c>
      <c r="BG206" s="783">
        <f t="shared" si="372"/>
        <v>21</v>
      </c>
      <c r="BH206" s="783">
        <f t="shared" si="372"/>
        <v>7</v>
      </c>
      <c r="BI206" s="783">
        <f t="shared" si="372"/>
        <v>28</v>
      </c>
      <c r="BJ206" s="783">
        <f t="shared" si="372"/>
        <v>6</v>
      </c>
      <c r="BK206" s="783">
        <f t="shared" si="372"/>
        <v>4</v>
      </c>
      <c r="BL206" s="783">
        <f t="shared" si="372"/>
        <v>10</v>
      </c>
      <c r="BM206" s="783">
        <f t="shared" si="372"/>
        <v>2</v>
      </c>
      <c r="BN206" s="783">
        <f t="shared" si="372"/>
        <v>1</v>
      </c>
      <c r="BO206" s="783">
        <f t="shared" si="372"/>
        <v>3</v>
      </c>
      <c r="BP206" s="783">
        <f t="shared" si="372"/>
        <v>0</v>
      </c>
      <c r="BQ206" s="783">
        <f t="shared" si="372"/>
        <v>0</v>
      </c>
      <c r="BR206" s="783">
        <f t="shared" si="372"/>
        <v>0</v>
      </c>
      <c r="BS206" s="783">
        <f t="shared" si="372"/>
        <v>0</v>
      </c>
      <c r="BT206" s="783">
        <f t="shared" si="372"/>
        <v>0</v>
      </c>
      <c r="BU206" s="783">
        <f t="shared" si="372"/>
        <v>0</v>
      </c>
      <c r="BV206" s="783">
        <f t="shared" si="373"/>
        <v>0</v>
      </c>
      <c r="BW206" s="783">
        <f t="shared" si="373"/>
        <v>0</v>
      </c>
      <c r="BX206" s="783">
        <f t="shared" si="373"/>
        <v>0</v>
      </c>
      <c r="BY206" s="783">
        <f t="shared" si="373"/>
        <v>29</v>
      </c>
      <c r="BZ206" s="783">
        <f t="shared" si="373"/>
        <v>12</v>
      </c>
      <c r="CA206" s="783">
        <f t="shared" si="373"/>
        <v>41</v>
      </c>
    </row>
    <row r="207" spans="3:79" s="777" customFormat="1" ht="15.75">
      <c r="C207" s="782" t="s">
        <v>186</v>
      </c>
      <c r="D207" s="783"/>
      <c r="E207" s="783"/>
      <c r="F207" s="783">
        <f t="shared" si="374"/>
        <v>0</v>
      </c>
      <c r="G207" s="783"/>
      <c r="H207" s="783"/>
      <c r="I207" s="783">
        <f t="shared" si="375"/>
        <v>0</v>
      </c>
      <c r="J207" s="783"/>
      <c r="K207" s="783"/>
      <c r="L207" s="783">
        <f t="shared" si="376"/>
        <v>0</v>
      </c>
      <c r="M207" s="783"/>
      <c r="N207" s="783"/>
      <c r="O207" s="783">
        <f t="shared" si="377"/>
        <v>0</v>
      </c>
      <c r="P207" s="783"/>
      <c r="Q207" s="783"/>
      <c r="R207" s="783">
        <f t="shared" si="378"/>
        <v>0</v>
      </c>
      <c r="S207" s="783"/>
      <c r="T207" s="783"/>
      <c r="U207" s="783">
        <f t="shared" si="379"/>
        <v>0</v>
      </c>
      <c r="V207" s="783"/>
      <c r="W207" s="783"/>
      <c r="X207" s="783">
        <f t="shared" si="380"/>
        <v>0</v>
      </c>
      <c r="Y207" s="784">
        <f t="shared" si="381"/>
        <v>0</v>
      </c>
      <c r="Z207" s="784">
        <f t="shared" si="382"/>
        <v>0</v>
      </c>
      <c r="AA207" s="785">
        <f t="shared" si="383"/>
        <v>0</v>
      </c>
      <c r="AB207" s="776"/>
      <c r="AC207" s="782" t="s">
        <v>186</v>
      </c>
      <c r="AD207" s="783"/>
      <c r="AE207" s="783"/>
      <c r="AF207" s="783">
        <f t="shared" si="384"/>
        <v>0</v>
      </c>
      <c r="AG207" s="783"/>
      <c r="AH207" s="783"/>
      <c r="AI207" s="783">
        <f t="shared" si="385"/>
        <v>0</v>
      </c>
      <c r="AJ207" s="783"/>
      <c r="AK207" s="783"/>
      <c r="AL207" s="783">
        <f t="shared" si="386"/>
        <v>0</v>
      </c>
      <c r="AM207" s="783"/>
      <c r="AN207" s="783"/>
      <c r="AO207" s="783">
        <f t="shared" si="387"/>
        <v>0</v>
      </c>
      <c r="AP207" s="783"/>
      <c r="AQ207" s="783"/>
      <c r="AR207" s="783">
        <f t="shared" si="388"/>
        <v>0</v>
      </c>
      <c r="AS207" s="783"/>
      <c r="AT207" s="783"/>
      <c r="AU207" s="783">
        <f t="shared" si="389"/>
        <v>0</v>
      </c>
      <c r="AV207" s="783"/>
      <c r="AW207" s="783"/>
      <c r="AX207" s="783">
        <f t="shared" si="390"/>
        <v>0</v>
      </c>
      <c r="AY207" s="784">
        <f t="shared" si="391"/>
        <v>0</v>
      </c>
      <c r="AZ207" s="784">
        <f t="shared" si="392"/>
        <v>0</v>
      </c>
      <c r="BA207" s="785">
        <f t="shared" si="393"/>
        <v>0</v>
      </c>
      <c r="BC207" s="782" t="s">
        <v>186</v>
      </c>
      <c r="BD207" s="783">
        <f t="shared" si="394"/>
        <v>0</v>
      </c>
      <c r="BE207" s="783">
        <f t="shared" si="394"/>
        <v>0</v>
      </c>
      <c r="BF207" s="783">
        <f t="shared" si="372"/>
        <v>0</v>
      </c>
      <c r="BG207" s="783">
        <f t="shared" si="372"/>
        <v>0</v>
      </c>
      <c r="BH207" s="783">
        <f t="shared" si="372"/>
        <v>0</v>
      </c>
      <c r="BI207" s="783">
        <f t="shared" si="372"/>
        <v>0</v>
      </c>
      <c r="BJ207" s="783">
        <f t="shared" si="372"/>
        <v>0</v>
      </c>
      <c r="BK207" s="783">
        <f t="shared" si="372"/>
        <v>0</v>
      </c>
      <c r="BL207" s="783">
        <f t="shared" si="372"/>
        <v>0</v>
      </c>
      <c r="BM207" s="783">
        <f t="shared" si="372"/>
        <v>0</v>
      </c>
      <c r="BN207" s="783">
        <f t="shared" si="372"/>
        <v>0</v>
      </c>
      <c r="BO207" s="783">
        <f t="shared" si="372"/>
        <v>0</v>
      </c>
      <c r="BP207" s="783">
        <f t="shared" si="372"/>
        <v>0</v>
      </c>
      <c r="BQ207" s="783">
        <f t="shared" si="372"/>
        <v>0</v>
      </c>
      <c r="BR207" s="783">
        <f t="shared" si="372"/>
        <v>0</v>
      </c>
      <c r="BS207" s="783">
        <f t="shared" si="372"/>
        <v>0</v>
      </c>
      <c r="BT207" s="783">
        <f t="shared" si="372"/>
        <v>0</v>
      </c>
      <c r="BU207" s="783">
        <f t="shared" si="372"/>
        <v>0</v>
      </c>
      <c r="BV207" s="783">
        <f t="shared" si="373"/>
        <v>0</v>
      </c>
      <c r="BW207" s="783">
        <f t="shared" si="373"/>
        <v>0</v>
      </c>
      <c r="BX207" s="783">
        <f t="shared" si="373"/>
        <v>0</v>
      </c>
      <c r="BY207" s="783">
        <f t="shared" si="373"/>
        <v>0</v>
      </c>
      <c r="BZ207" s="783">
        <f t="shared" si="373"/>
        <v>0</v>
      </c>
      <c r="CA207" s="783">
        <f t="shared" si="373"/>
        <v>0</v>
      </c>
    </row>
    <row r="208" spans="3:79" s="777" customFormat="1" ht="15.75">
      <c r="C208" s="782" t="s">
        <v>6</v>
      </c>
      <c r="D208" s="783">
        <f>SUM(D200:D207)</f>
        <v>64</v>
      </c>
      <c r="E208" s="783">
        <f>SUM(E200:E207)</f>
        <v>96</v>
      </c>
      <c r="F208" s="783">
        <f>SUM(F200:F207)</f>
        <v>160</v>
      </c>
      <c r="G208" s="783">
        <f t="shared" ref="G208:AA208" si="395">SUM(G200:G207)</f>
        <v>83</v>
      </c>
      <c r="H208" s="783">
        <f t="shared" si="395"/>
        <v>58</v>
      </c>
      <c r="I208" s="783">
        <f t="shared" si="395"/>
        <v>141</v>
      </c>
      <c r="J208" s="783">
        <f t="shared" si="395"/>
        <v>60</v>
      </c>
      <c r="K208" s="783">
        <f t="shared" si="395"/>
        <v>15</v>
      </c>
      <c r="L208" s="783">
        <f t="shared" si="395"/>
        <v>75</v>
      </c>
      <c r="M208" s="783">
        <f t="shared" si="395"/>
        <v>9</v>
      </c>
      <c r="N208" s="783">
        <f t="shared" si="395"/>
        <v>7</v>
      </c>
      <c r="O208" s="783">
        <f t="shared" si="395"/>
        <v>16</v>
      </c>
      <c r="P208" s="783">
        <f t="shared" si="395"/>
        <v>2</v>
      </c>
      <c r="Q208" s="783">
        <f t="shared" si="395"/>
        <v>2</v>
      </c>
      <c r="R208" s="783">
        <f t="shared" si="395"/>
        <v>4</v>
      </c>
      <c r="S208" s="783">
        <f t="shared" si="395"/>
        <v>0</v>
      </c>
      <c r="T208" s="783">
        <f t="shared" si="395"/>
        <v>0</v>
      </c>
      <c r="U208" s="783">
        <f t="shared" si="395"/>
        <v>0</v>
      </c>
      <c r="V208" s="783">
        <f t="shared" si="395"/>
        <v>0</v>
      </c>
      <c r="W208" s="783">
        <f t="shared" si="395"/>
        <v>0</v>
      </c>
      <c r="X208" s="783">
        <f t="shared" si="395"/>
        <v>0</v>
      </c>
      <c r="Y208" s="783">
        <f t="shared" si="395"/>
        <v>218</v>
      </c>
      <c r="Z208" s="783">
        <f t="shared" si="395"/>
        <v>178</v>
      </c>
      <c r="AA208" s="783">
        <f t="shared" si="395"/>
        <v>396</v>
      </c>
      <c r="AB208" s="776"/>
      <c r="AC208" s="782" t="s">
        <v>6</v>
      </c>
      <c r="AD208" s="783">
        <f>SUM(AD200:AD207)</f>
        <v>2446</v>
      </c>
      <c r="AE208" s="783">
        <f t="shared" ref="AE208" si="396">SUM(AE200:AE207)</f>
        <v>2353</v>
      </c>
      <c r="AF208" s="783">
        <f>SUM(AF200:AF207)</f>
        <v>4799</v>
      </c>
      <c r="AG208" s="783">
        <f t="shared" ref="AG208:AW208" si="397">SUM(AG200:AG207)</f>
        <v>1151</v>
      </c>
      <c r="AH208" s="783">
        <f t="shared" si="397"/>
        <v>906</v>
      </c>
      <c r="AI208" s="783">
        <f t="shared" si="397"/>
        <v>2057</v>
      </c>
      <c r="AJ208" s="783">
        <f t="shared" si="397"/>
        <v>840</v>
      </c>
      <c r="AK208" s="783">
        <f t="shared" si="397"/>
        <v>723</v>
      </c>
      <c r="AL208" s="783">
        <f t="shared" si="397"/>
        <v>1563</v>
      </c>
      <c r="AM208" s="783">
        <f t="shared" si="397"/>
        <v>0</v>
      </c>
      <c r="AN208" s="783">
        <f t="shared" si="397"/>
        <v>0</v>
      </c>
      <c r="AO208" s="783">
        <f t="shared" si="397"/>
        <v>0</v>
      </c>
      <c r="AP208" s="783">
        <f t="shared" si="397"/>
        <v>0</v>
      </c>
      <c r="AQ208" s="783">
        <f t="shared" si="397"/>
        <v>0</v>
      </c>
      <c r="AR208" s="783">
        <f t="shared" si="397"/>
        <v>0</v>
      </c>
      <c r="AS208" s="783">
        <f t="shared" si="397"/>
        <v>0</v>
      </c>
      <c r="AT208" s="783">
        <f t="shared" si="397"/>
        <v>0</v>
      </c>
      <c r="AU208" s="783">
        <f t="shared" si="397"/>
        <v>0</v>
      </c>
      <c r="AV208" s="783">
        <f t="shared" si="397"/>
        <v>0</v>
      </c>
      <c r="AW208" s="783">
        <f t="shared" si="397"/>
        <v>0</v>
      </c>
      <c r="AX208" s="783">
        <f t="shared" ref="AX208:BA208" si="398">SUM(AX200:AX207)</f>
        <v>0</v>
      </c>
      <c r="AY208" s="783">
        <f t="shared" si="398"/>
        <v>4437</v>
      </c>
      <c r="AZ208" s="783">
        <f t="shared" si="398"/>
        <v>3982</v>
      </c>
      <c r="BA208" s="783">
        <f t="shared" si="398"/>
        <v>8419</v>
      </c>
      <c r="BC208" s="782" t="s">
        <v>6</v>
      </c>
      <c r="BD208" s="783">
        <f t="shared" si="394"/>
        <v>2510</v>
      </c>
      <c r="BE208" s="783">
        <f t="shared" si="394"/>
        <v>2449</v>
      </c>
      <c r="BF208" s="783">
        <f t="shared" si="372"/>
        <v>4959</v>
      </c>
      <c r="BG208" s="783">
        <f t="shared" si="372"/>
        <v>1234</v>
      </c>
      <c r="BH208" s="783">
        <f t="shared" si="372"/>
        <v>964</v>
      </c>
      <c r="BI208" s="783">
        <f t="shared" si="372"/>
        <v>2198</v>
      </c>
      <c r="BJ208" s="783">
        <f t="shared" si="372"/>
        <v>900</v>
      </c>
      <c r="BK208" s="783">
        <f t="shared" si="372"/>
        <v>738</v>
      </c>
      <c r="BL208" s="783">
        <f t="shared" si="372"/>
        <v>1638</v>
      </c>
      <c r="BM208" s="783">
        <f t="shared" si="372"/>
        <v>9</v>
      </c>
      <c r="BN208" s="783">
        <f t="shared" si="372"/>
        <v>7</v>
      </c>
      <c r="BO208" s="783">
        <f t="shared" si="372"/>
        <v>16</v>
      </c>
      <c r="BP208" s="783">
        <f t="shared" si="372"/>
        <v>2</v>
      </c>
      <c r="BQ208" s="783">
        <f t="shared" si="372"/>
        <v>2</v>
      </c>
      <c r="BR208" s="783">
        <f t="shared" si="372"/>
        <v>4</v>
      </c>
      <c r="BS208" s="783">
        <f t="shared" si="372"/>
        <v>0</v>
      </c>
      <c r="BT208" s="783">
        <f t="shared" si="372"/>
        <v>0</v>
      </c>
      <c r="BU208" s="783">
        <f t="shared" si="372"/>
        <v>0</v>
      </c>
      <c r="BV208" s="783">
        <f t="shared" si="373"/>
        <v>0</v>
      </c>
      <c r="BW208" s="783">
        <f t="shared" si="373"/>
        <v>0</v>
      </c>
      <c r="BX208" s="783">
        <f t="shared" si="373"/>
        <v>0</v>
      </c>
      <c r="BY208" s="783">
        <f t="shared" si="373"/>
        <v>4655</v>
      </c>
      <c r="BZ208" s="783">
        <f t="shared" si="373"/>
        <v>4160</v>
      </c>
      <c r="CA208" s="783">
        <f t="shared" si="373"/>
        <v>8815</v>
      </c>
    </row>
    <row r="209" spans="3:79" s="777" customFormat="1" ht="16.5" thickBot="1">
      <c r="C209" s="786" t="s">
        <v>187</v>
      </c>
      <c r="D209" s="787"/>
      <c r="E209" s="787"/>
      <c r="F209" s="787"/>
      <c r="G209" s="787"/>
      <c r="H209" s="787"/>
      <c r="I209" s="787"/>
      <c r="J209" s="787"/>
      <c r="K209" s="787"/>
      <c r="L209" s="787"/>
      <c r="M209" s="787"/>
      <c r="N209" s="787"/>
      <c r="O209" s="787"/>
      <c r="P209" s="787"/>
      <c r="Q209" s="787"/>
      <c r="R209" s="787"/>
      <c r="S209" s="787"/>
      <c r="T209" s="787"/>
      <c r="U209" s="787"/>
      <c r="V209" s="787"/>
      <c r="W209" s="787"/>
      <c r="X209" s="787"/>
      <c r="Y209" s="787"/>
      <c r="Z209" s="787"/>
      <c r="AA209" s="787"/>
      <c r="AB209" s="788"/>
      <c r="AC209" s="786" t="s">
        <v>187</v>
      </c>
      <c r="AD209" s="787"/>
      <c r="AE209" s="787"/>
      <c r="AF209" s="787"/>
      <c r="AG209" s="787"/>
      <c r="AH209" s="787"/>
      <c r="AI209" s="787"/>
      <c r="AJ209" s="787"/>
      <c r="AK209" s="787"/>
      <c r="AL209" s="787"/>
      <c r="AM209" s="787"/>
      <c r="AN209" s="787"/>
      <c r="AO209" s="787"/>
      <c r="AP209" s="787"/>
      <c r="AQ209" s="787"/>
      <c r="AR209" s="787"/>
      <c r="AS209" s="787"/>
      <c r="AT209" s="787"/>
      <c r="AU209" s="787"/>
      <c r="AV209" s="787"/>
      <c r="AW209" s="787"/>
      <c r="AX209" s="787"/>
      <c r="AY209" s="787"/>
      <c r="AZ209" s="787"/>
      <c r="BA209" s="787"/>
      <c r="BC209" s="786" t="s">
        <v>187</v>
      </c>
      <c r="BD209" s="787">
        <f>BD208/$BY$16*100</f>
        <v>13.055237698949341</v>
      </c>
      <c r="BE209" s="787">
        <f>BE208/$BZ$16*100</f>
        <v>13.76925671876757</v>
      </c>
      <c r="BF209" s="787">
        <f>BF208/$CA$16*100</f>
        <v>13.398357289527722</v>
      </c>
      <c r="BG209" s="787">
        <f>BG208/$BY$16*100</f>
        <v>6.4183917611567667</v>
      </c>
      <c r="BH209" s="787">
        <f>BH208/$BZ$16*100</f>
        <v>5.419993253120432</v>
      </c>
      <c r="BI209" s="787">
        <f>BI208/$CA$16*100</f>
        <v>5.9386145034043016</v>
      </c>
      <c r="BJ209" s="787">
        <f>BJ208/$BY$16*100</f>
        <v>4.6811609279101223</v>
      </c>
      <c r="BK209" s="787">
        <f>BK208/$BZ$16*100</f>
        <v>4.14933093444282</v>
      </c>
      <c r="BL209" s="787">
        <f>BL208/$CA$16*100</f>
        <v>4.4255916999891927</v>
      </c>
      <c r="BM209" s="787">
        <f>BM208/$BY$16*100</f>
        <v>4.6811609279101218E-2</v>
      </c>
      <c r="BN209" s="787">
        <f>BN208/$BZ$16*100</f>
        <v>3.9356797481164961E-2</v>
      </c>
      <c r="BO209" s="787">
        <f>BO208/$CA$16*100</f>
        <v>4.3229222954717386E-2</v>
      </c>
      <c r="BP209" s="787">
        <f>BP208/$BY$16*100</f>
        <v>1.0402579839800271E-2</v>
      </c>
      <c r="BQ209" s="787">
        <f>BQ208/$BZ$16*100</f>
        <v>1.1244799280332845E-2</v>
      </c>
      <c r="BR209" s="787">
        <f>BR208/$CA$16*100</f>
        <v>1.0807305738679347E-2</v>
      </c>
      <c r="BS209" s="787">
        <f>BS208/$BY$16*100</f>
        <v>0</v>
      </c>
      <c r="BT209" s="787">
        <f>BT208/$BZ$16*100</f>
        <v>0</v>
      </c>
      <c r="BU209" s="787">
        <f>BU208/$CA$16*100</f>
        <v>0</v>
      </c>
      <c r="BV209" s="787">
        <f>BV208/$BY$16*100</f>
        <v>0</v>
      </c>
      <c r="BW209" s="787">
        <f>BW208/$BZ$16*100</f>
        <v>0</v>
      </c>
      <c r="BX209" s="787">
        <f>BX208/$CA$16*100</f>
        <v>0</v>
      </c>
      <c r="BY209" s="787">
        <f>BY208/$BY$16*100</f>
        <v>24.212004577135129</v>
      </c>
      <c r="BZ209" s="787">
        <f>BZ208/$BZ$16*100</f>
        <v>23.389182503092321</v>
      </c>
      <c r="CA209" s="787">
        <f>CA208/$CA$16*100</f>
        <v>23.816600021614612</v>
      </c>
    </row>
    <row r="210" spans="3:79">
      <c r="AL210" s="820"/>
      <c r="BL210" s="820"/>
    </row>
    <row r="211" spans="3:79" s="777" customFormat="1" ht="15.75">
      <c r="C211" s="774" t="s">
        <v>492</v>
      </c>
      <c r="D211" s="774"/>
      <c r="E211" s="774"/>
      <c r="F211" s="774"/>
      <c r="G211" s="774"/>
      <c r="H211" s="774"/>
      <c r="I211" s="774"/>
      <c r="J211" s="775" t="s">
        <v>69</v>
      </c>
      <c r="K211" s="775"/>
      <c r="L211" s="775"/>
      <c r="M211" s="774"/>
      <c r="N211" s="774"/>
      <c r="O211" s="774"/>
      <c r="P211" s="774"/>
      <c r="Q211" s="774"/>
      <c r="R211" s="774"/>
      <c r="S211" s="774"/>
      <c r="T211" s="774"/>
      <c r="U211" s="774"/>
      <c r="V211" s="774"/>
      <c r="W211" s="774"/>
      <c r="X211" s="774"/>
      <c r="Y211" s="774"/>
      <c r="Z211" s="774"/>
      <c r="AA211" s="774"/>
      <c r="AB211" s="776"/>
      <c r="AC211" s="774" t="s">
        <v>492</v>
      </c>
      <c r="AD211" s="774"/>
      <c r="AE211" s="774"/>
      <c r="AF211" s="774"/>
      <c r="AG211" s="774"/>
      <c r="AH211" s="774"/>
      <c r="AI211" s="774"/>
      <c r="AJ211" s="818" t="s">
        <v>69</v>
      </c>
      <c r="AK211" s="818"/>
      <c r="AL211" s="818"/>
      <c r="AM211" s="774"/>
      <c r="AN211" s="774"/>
      <c r="AO211" s="774"/>
      <c r="AP211" s="774"/>
      <c r="AQ211" s="774"/>
      <c r="AR211" s="774"/>
      <c r="AS211" s="774"/>
      <c r="AT211" s="774"/>
      <c r="AU211" s="774"/>
      <c r="AV211" s="774"/>
      <c r="AW211" s="774"/>
      <c r="AX211" s="774"/>
      <c r="AY211" s="774"/>
      <c r="AZ211" s="774"/>
      <c r="BA211" s="774"/>
      <c r="BC211" s="774" t="s">
        <v>492</v>
      </c>
      <c r="BD211" s="774"/>
      <c r="BE211" s="774"/>
      <c r="BF211" s="774"/>
      <c r="BG211" s="774"/>
      <c r="BH211" s="774"/>
      <c r="BI211" s="774"/>
      <c r="BJ211" s="818" t="s">
        <v>69</v>
      </c>
      <c r="BK211" s="818"/>
      <c r="BL211" s="818"/>
      <c r="BM211" s="774"/>
      <c r="BN211" s="774"/>
      <c r="BO211" s="774"/>
      <c r="BP211" s="774"/>
      <c r="BQ211" s="774"/>
      <c r="BR211" s="774"/>
      <c r="BS211" s="774"/>
      <c r="BT211" s="774"/>
      <c r="BU211" s="774"/>
      <c r="BV211" s="774"/>
      <c r="BW211" s="774"/>
      <c r="BX211" s="774"/>
      <c r="BY211" s="774"/>
      <c r="BZ211" s="774"/>
      <c r="CA211" s="774"/>
    </row>
    <row r="212" spans="3:79" s="777" customFormat="1" ht="16.5" thickBot="1">
      <c r="C212" s="1694" t="s">
        <v>868</v>
      </c>
      <c r="D212" s="1694"/>
      <c r="E212" s="1694"/>
      <c r="F212" s="1694"/>
      <c r="G212" s="1694"/>
      <c r="H212" s="1694"/>
      <c r="I212" s="1694"/>
      <c r="J212" s="1694"/>
      <c r="K212" s="1694"/>
      <c r="L212" s="1694"/>
      <c r="M212" s="1694"/>
      <c r="N212" s="1694"/>
      <c r="O212" s="1694"/>
      <c r="P212" s="1694"/>
      <c r="Q212" s="1694"/>
      <c r="R212" s="1694"/>
      <c r="S212" s="1694"/>
      <c r="T212" s="1694"/>
      <c r="U212" s="1694"/>
      <c r="V212" s="1694"/>
      <c r="W212" s="1694"/>
      <c r="X212" s="1694"/>
      <c r="Y212" s="1694"/>
      <c r="Z212" s="1694"/>
      <c r="AA212" s="1694"/>
      <c r="AB212" s="778"/>
      <c r="AC212" s="1694" t="s">
        <v>868</v>
      </c>
      <c r="AD212" s="1694"/>
      <c r="AE212" s="1694"/>
      <c r="AF212" s="1694"/>
      <c r="AG212" s="1694"/>
      <c r="AH212" s="1694"/>
      <c r="AI212" s="1694"/>
      <c r="AJ212" s="1694"/>
      <c r="AK212" s="1694"/>
      <c r="AL212" s="1694"/>
      <c r="AM212" s="1694"/>
      <c r="AN212" s="1694"/>
      <c r="AO212" s="1694"/>
      <c r="AP212" s="1694"/>
      <c r="AQ212" s="1694"/>
      <c r="AR212" s="1694"/>
      <c r="AS212" s="1694"/>
      <c r="AT212" s="1694"/>
      <c r="AU212" s="1694"/>
      <c r="AV212" s="1694"/>
      <c r="AW212" s="1694"/>
      <c r="AX212" s="1694"/>
      <c r="AY212" s="1694"/>
      <c r="AZ212" s="1694"/>
      <c r="BA212" s="1694"/>
      <c r="BC212" s="1694" t="s">
        <v>868</v>
      </c>
      <c r="BD212" s="1694"/>
      <c r="BE212" s="1694"/>
      <c r="BF212" s="1694"/>
      <c r="BG212" s="1694"/>
      <c r="BH212" s="1694"/>
      <c r="BI212" s="1694"/>
      <c r="BJ212" s="1694"/>
      <c r="BK212" s="1694"/>
      <c r="BL212" s="1694"/>
      <c r="BM212" s="1694"/>
      <c r="BN212" s="1694"/>
      <c r="BO212" s="1694"/>
      <c r="BP212" s="1694"/>
      <c r="BQ212" s="1694"/>
      <c r="BR212" s="1694"/>
      <c r="BS212" s="1694"/>
      <c r="BT212" s="1694"/>
      <c r="BU212" s="1694"/>
      <c r="BV212" s="1694"/>
      <c r="BW212" s="1694"/>
      <c r="BX212" s="1694"/>
      <c r="BY212" s="1694"/>
      <c r="BZ212" s="1694"/>
      <c r="CA212" s="1694"/>
    </row>
    <row r="213" spans="3:79" s="777" customFormat="1" ht="15.75" customHeight="1">
      <c r="C213" s="779"/>
      <c r="D213" s="1700" t="s">
        <v>96</v>
      </c>
      <c r="E213" s="1700"/>
      <c r="F213" s="1700"/>
      <c r="G213" s="1700"/>
      <c r="H213" s="1700"/>
      <c r="I213" s="1700"/>
      <c r="J213" s="1700"/>
      <c r="K213" s="1700"/>
      <c r="L213" s="1700"/>
      <c r="M213" s="1700"/>
      <c r="N213" s="1700"/>
      <c r="O213" s="1700"/>
      <c r="P213" s="1700"/>
      <c r="Q213" s="1700"/>
      <c r="R213" s="1700"/>
      <c r="S213" s="1700"/>
      <c r="T213" s="1700"/>
      <c r="U213" s="1700"/>
      <c r="V213" s="1700"/>
      <c r="W213" s="1700"/>
      <c r="X213" s="1700"/>
      <c r="Y213" s="1701"/>
      <c r="Z213" s="1701"/>
      <c r="AA213" s="1702"/>
      <c r="AB213" s="778"/>
      <c r="AC213" s="779"/>
      <c r="AD213" s="1700" t="s">
        <v>0</v>
      </c>
      <c r="AE213" s="1700"/>
      <c r="AF213" s="1700"/>
      <c r="AG213" s="1700"/>
      <c r="AH213" s="1700"/>
      <c r="AI213" s="1700"/>
      <c r="AJ213" s="1700"/>
      <c r="AK213" s="1700"/>
      <c r="AL213" s="1700"/>
      <c r="AM213" s="1700"/>
      <c r="AN213" s="1700"/>
      <c r="AO213" s="1700"/>
      <c r="AP213" s="1700"/>
      <c r="AQ213" s="1700"/>
      <c r="AR213" s="1700"/>
      <c r="AS213" s="1700"/>
      <c r="AT213" s="1700"/>
      <c r="AU213" s="1700"/>
      <c r="AV213" s="1700"/>
      <c r="AW213" s="1700"/>
      <c r="AX213" s="1700"/>
      <c r="AY213" s="1701"/>
      <c r="AZ213" s="1701"/>
      <c r="BA213" s="1702"/>
      <c r="BC213" s="779"/>
      <c r="BD213" s="1701" t="s">
        <v>0</v>
      </c>
      <c r="BE213" s="1705"/>
      <c r="BF213" s="1705"/>
      <c r="BG213" s="1705"/>
      <c r="BH213" s="1705"/>
      <c r="BI213" s="1705"/>
      <c r="BJ213" s="1705"/>
      <c r="BK213" s="1705"/>
      <c r="BL213" s="1705"/>
      <c r="BM213" s="1705"/>
      <c r="BN213" s="1705"/>
      <c r="BO213" s="1705"/>
      <c r="BP213" s="1705"/>
      <c r="BQ213" s="1705"/>
      <c r="BR213" s="1705"/>
      <c r="BS213" s="1705"/>
      <c r="BT213" s="1705"/>
      <c r="BU213" s="1705"/>
      <c r="BV213" s="1705"/>
      <c r="BW213" s="1705"/>
      <c r="BX213" s="1705"/>
      <c r="BY213" s="1705"/>
      <c r="BZ213" s="1705"/>
      <c r="CA213" s="1706"/>
    </row>
    <row r="214" spans="3:79" s="777" customFormat="1" ht="15.75" customHeight="1">
      <c r="C214" s="1698" t="s">
        <v>182</v>
      </c>
      <c r="D214" s="1695">
        <v>1</v>
      </c>
      <c r="E214" s="1696"/>
      <c r="F214" s="1699"/>
      <c r="G214" s="1695">
        <v>2</v>
      </c>
      <c r="H214" s="1696"/>
      <c r="I214" s="1699"/>
      <c r="J214" s="1695">
        <v>3</v>
      </c>
      <c r="K214" s="1696"/>
      <c r="L214" s="1699"/>
      <c r="M214" s="1695">
        <v>4</v>
      </c>
      <c r="N214" s="1696"/>
      <c r="O214" s="1699"/>
      <c r="P214" s="1695">
        <v>5</v>
      </c>
      <c r="Q214" s="1696"/>
      <c r="R214" s="1699"/>
      <c r="S214" s="1695">
        <v>6</v>
      </c>
      <c r="T214" s="1696"/>
      <c r="U214" s="1699"/>
      <c r="V214" s="1695" t="s">
        <v>184</v>
      </c>
      <c r="W214" s="1696"/>
      <c r="X214" s="1699"/>
      <c r="Y214" s="1695" t="s">
        <v>181</v>
      </c>
      <c r="Z214" s="1696"/>
      <c r="AA214" s="1697"/>
      <c r="AB214" s="778"/>
      <c r="AC214" s="1698" t="s">
        <v>182</v>
      </c>
      <c r="AD214" s="1695">
        <v>1</v>
      </c>
      <c r="AE214" s="1696"/>
      <c r="AF214" s="1699"/>
      <c r="AG214" s="1695">
        <v>2</v>
      </c>
      <c r="AH214" s="1696"/>
      <c r="AI214" s="1699"/>
      <c r="AJ214" s="1695">
        <v>3</v>
      </c>
      <c r="AK214" s="1696"/>
      <c r="AL214" s="1699"/>
      <c r="AM214" s="1695">
        <v>4</v>
      </c>
      <c r="AN214" s="1696"/>
      <c r="AO214" s="1699"/>
      <c r="AP214" s="1695">
        <v>5</v>
      </c>
      <c r="AQ214" s="1696"/>
      <c r="AR214" s="1699"/>
      <c r="AS214" s="1695">
        <v>6</v>
      </c>
      <c r="AT214" s="1696"/>
      <c r="AU214" s="1699"/>
      <c r="AV214" s="1695" t="s">
        <v>184</v>
      </c>
      <c r="AW214" s="1696"/>
      <c r="AX214" s="1699"/>
      <c r="AY214" s="1695" t="s">
        <v>181</v>
      </c>
      <c r="AZ214" s="1696"/>
      <c r="BA214" s="1697"/>
      <c r="BC214" s="1698" t="s">
        <v>182</v>
      </c>
      <c r="BD214" s="1695">
        <v>1</v>
      </c>
      <c r="BE214" s="1696"/>
      <c r="BF214" s="1699"/>
      <c r="BG214" s="1695">
        <v>2</v>
      </c>
      <c r="BH214" s="1696"/>
      <c r="BI214" s="1699"/>
      <c r="BJ214" s="1695">
        <v>3</v>
      </c>
      <c r="BK214" s="1696"/>
      <c r="BL214" s="1699"/>
      <c r="BM214" s="1695">
        <v>4</v>
      </c>
      <c r="BN214" s="1696"/>
      <c r="BO214" s="1699"/>
      <c r="BP214" s="1695">
        <v>5</v>
      </c>
      <c r="BQ214" s="1696"/>
      <c r="BR214" s="1699"/>
      <c r="BS214" s="1695">
        <v>6</v>
      </c>
      <c r="BT214" s="1696"/>
      <c r="BU214" s="1699"/>
      <c r="BV214" s="1695" t="s">
        <v>184</v>
      </c>
      <c r="BW214" s="1696"/>
      <c r="BX214" s="1699"/>
      <c r="BY214" s="1695" t="s">
        <v>181</v>
      </c>
      <c r="BZ214" s="1696"/>
      <c r="CA214" s="1697"/>
    </row>
    <row r="215" spans="3:79" s="777" customFormat="1" ht="15.75">
      <c r="C215" s="1698"/>
      <c r="D215" s="781" t="s">
        <v>242</v>
      </c>
      <c r="E215" s="781" t="s">
        <v>243</v>
      </c>
      <c r="F215" s="781" t="s">
        <v>236</v>
      </c>
      <c r="G215" s="781" t="s">
        <v>242</v>
      </c>
      <c r="H215" s="781" t="s">
        <v>243</v>
      </c>
      <c r="I215" s="781" t="s">
        <v>236</v>
      </c>
      <c r="J215" s="781" t="s">
        <v>242</v>
      </c>
      <c r="K215" s="781" t="s">
        <v>243</v>
      </c>
      <c r="L215" s="781" t="s">
        <v>236</v>
      </c>
      <c r="M215" s="781" t="s">
        <v>242</v>
      </c>
      <c r="N215" s="781" t="s">
        <v>243</v>
      </c>
      <c r="O215" s="781" t="s">
        <v>236</v>
      </c>
      <c r="P215" s="781" t="s">
        <v>242</v>
      </c>
      <c r="Q215" s="781" t="s">
        <v>243</v>
      </c>
      <c r="R215" s="781" t="s">
        <v>236</v>
      </c>
      <c r="S215" s="781" t="s">
        <v>242</v>
      </c>
      <c r="T215" s="781" t="s">
        <v>243</v>
      </c>
      <c r="U215" s="781" t="s">
        <v>236</v>
      </c>
      <c r="V215" s="781" t="s">
        <v>242</v>
      </c>
      <c r="W215" s="781" t="s">
        <v>243</v>
      </c>
      <c r="X215" s="781" t="s">
        <v>236</v>
      </c>
      <c r="Y215" s="781" t="s">
        <v>242</v>
      </c>
      <c r="Z215" s="781" t="s">
        <v>243</v>
      </c>
      <c r="AA215" s="781" t="s">
        <v>236</v>
      </c>
      <c r="AB215" s="778"/>
      <c r="AC215" s="1698"/>
      <c r="AD215" s="781" t="s">
        <v>242</v>
      </c>
      <c r="AE215" s="781" t="s">
        <v>243</v>
      </c>
      <c r="AF215" s="781" t="s">
        <v>236</v>
      </c>
      <c r="AG215" s="781" t="s">
        <v>242</v>
      </c>
      <c r="AH215" s="781" t="s">
        <v>243</v>
      </c>
      <c r="AI215" s="781" t="s">
        <v>236</v>
      </c>
      <c r="AJ215" s="781" t="s">
        <v>242</v>
      </c>
      <c r="AK215" s="781" t="s">
        <v>243</v>
      </c>
      <c r="AL215" s="781" t="s">
        <v>236</v>
      </c>
      <c r="AM215" s="781" t="s">
        <v>242</v>
      </c>
      <c r="AN215" s="781" t="s">
        <v>243</v>
      </c>
      <c r="AO215" s="781" t="s">
        <v>236</v>
      </c>
      <c r="AP215" s="781" t="s">
        <v>242</v>
      </c>
      <c r="AQ215" s="781" t="s">
        <v>243</v>
      </c>
      <c r="AR215" s="781" t="s">
        <v>236</v>
      </c>
      <c r="AS215" s="781" t="s">
        <v>242</v>
      </c>
      <c r="AT215" s="781" t="s">
        <v>243</v>
      </c>
      <c r="AU215" s="781" t="s">
        <v>236</v>
      </c>
      <c r="AV215" s="781" t="s">
        <v>242</v>
      </c>
      <c r="AW215" s="781" t="s">
        <v>243</v>
      </c>
      <c r="AX215" s="781" t="s">
        <v>236</v>
      </c>
      <c r="AY215" s="781" t="s">
        <v>242</v>
      </c>
      <c r="AZ215" s="781" t="s">
        <v>243</v>
      </c>
      <c r="BA215" s="781" t="s">
        <v>236</v>
      </c>
      <c r="BC215" s="1698"/>
      <c r="BD215" s="781" t="s">
        <v>242</v>
      </c>
      <c r="BE215" s="781" t="s">
        <v>243</v>
      </c>
      <c r="BF215" s="781" t="s">
        <v>236</v>
      </c>
      <c r="BG215" s="781" t="s">
        <v>242</v>
      </c>
      <c r="BH215" s="781" t="s">
        <v>243</v>
      </c>
      <c r="BI215" s="781" t="s">
        <v>236</v>
      </c>
      <c r="BJ215" s="781" t="s">
        <v>242</v>
      </c>
      <c r="BK215" s="781" t="s">
        <v>243</v>
      </c>
      <c r="BL215" s="781" t="s">
        <v>236</v>
      </c>
      <c r="BM215" s="781" t="s">
        <v>242</v>
      </c>
      <c r="BN215" s="781" t="s">
        <v>243</v>
      </c>
      <c r="BO215" s="781" t="s">
        <v>236</v>
      </c>
      <c r="BP215" s="781" t="s">
        <v>242</v>
      </c>
      <c r="BQ215" s="781" t="s">
        <v>243</v>
      </c>
      <c r="BR215" s="781" t="s">
        <v>236</v>
      </c>
      <c r="BS215" s="781" t="s">
        <v>242</v>
      </c>
      <c r="BT215" s="781" t="s">
        <v>243</v>
      </c>
      <c r="BU215" s="781" t="s">
        <v>236</v>
      </c>
      <c r="BV215" s="781" t="s">
        <v>242</v>
      </c>
      <c r="BW215" s="781" t="s">
        <v>243</v>
      </c>
      <c r="BX215" s="781" t="s">
        <v>236</v>
      </c>
      <c r="BY215" s="781" t="s">
        <v>242</v>
      </c>
      <c r="BZ215" s="781" t="s">
        <v>243</v>
      </c>
      <c r="CA215" s="781" t="s">
        <v>236</v>
      </c>
    </row>
    <row r="216" spans="3:79" s="777" customFormat="1" ht="15.75">
      <c r="C216" s="782" t="s">
        <v>185</v>
      </c>
      <c r="D216" s="783"/>
      <c r="E216" s="783"/>
      <c r="F216" s="783">
        <f>SUM(D216:E216)</f>
        <v>0</v>
      </c>
      <c r="G216" s="783"/>
      <c r="H216" s="783"/>
      <c r="I216" s="783">
        <f>SUM(G216:H216)</f>
        <v>0</v>
      </c>
      <c r="J216" s="783"/>
      <c r="K216" s="783"/>
      <c r="L216" s="783">
        <f>SUM(J216:K216)</f>
        <v>0</v>
      </c>
      <c r="M216" s="783"/>
      <c r="N216" s="783"/>
      <c r="O216" s="783">
        <f>SUM(M216:N216)</f>
        <v>0</v>
      </c>
      <c r="P216" s="783"/>
      <c r="Q216" s="783"/>
      <c r="R216" s="783">
        <f>SUM(P216:Q216)</f>
        <v>0</v>
      </c>
      <c r="S216" s="783"/>
      <c r="T216" s="783"/>
      <c r="U216" s="783">
        <f>SUM(S216:T216)</f>
        <v>0</v>
      </c>
      <c r="V216" s="783"/>
      <c r="W216" s="783"/>
      <c r="X216" s="783">
        <f>SUM(V216:W216)</f>
        <v>0</v>
      </c>
      <c r="Y216" s="784">
        <f>D216+G216+J216+M216+P216+S216+V216</f>
        <v>0</v>
      </c>
      <c r="Z216" s="784">
        <f>E216+H216+K216+N216+Q216+T216+W216</f>
        <v>0</v>
      </c>
      <c r="AA216" s="785">
        <f>Y216+Z216</f>
        <v>0</v>
      </c>
      <c r="AB216" s="776"/>
      <c r="AC216" s="782" t="s">
        <v>185</v>
      </c>
      <c r="AD216" s="783"/>
      <c r="AE216" s="783"/>
      <c r="AF216" s="783">
        <f>SUM(AD216:AE216)</f>
        <v>0</v>
      </c>
      <c r="AG216" s="783"/>
      <c r="AH216" s="783"/>
      <c r="AI216" s="783">
        <f>SUM(AG216:AH216)</f>
        <v>0</v>
      </c>
      <c r="AJ216" s="783"/>
      <c r="AK216" s="783"/>
      <c r="AL216" s="783">
        <f>SUM(AJ216:AK216)</f>
        <v>0</v>
      </c>
      <c r="AM216" s="783"/>
      <c r="AN216" s="783"/>
      <c r="AO216" s="783">
        <f>SUM(AM216:AN216)</f>
        <v>0</v>
      </c>
      <c r="AP216" s="783"/>
      <c r="AQ216" s="783"/>
      <c r="AR216" s="783">
        <f>SUM(AP216:AQ216)</f>
        <v>0</v>
      </c>
      <c r="AS216" s="783"/>
      <c r="AT216" s="783"/>
      <c r="AU216" s="783">
        <f>SUM(AS216:AT216)</f>
        <v>0</v>
      </c>
      <c r="AV216" s="783"/>
      <c r="AW216" s="783"/>
      <c r="AX216" s="783">
        <f>SUM(AV216:AW216)</f>
        <v>0</v>
      </c>
      <c r="AY216" s="784">
        <f>AD216+AG216+AJ216+AM216+AP216+AS216+AV216</f>
        <v>0</v>
      </c>
      <c r="AZ216" s="784">
        <f>AE216+AH216+AK216+AN216+AQ216+AT216+AW216</f>
        <v>0</v>
      </c>
      <c r="BA216" s="785">
        <f>AY216+AZ216</f>
        <v>0</v>
      </c>
      <c r="BC216" s="782" t="s">
        <v>185</v>
      </c>
      <c r="BD216" s="783">
        <f>D216+AD216</f>
        <v>0</v>
      </c>
      <c r="BE216" s="783">
        <f>E216+AE216</f>
        <v>0</v>
      </c>
      <c r="BF216" s="783">
        <f t="shared" ref="BF216:BU224" si="399">F216+AF216</f>
        <v>0</v>
      </c>
      <c r="BG216" s="783">
        <f t="shared" si="399"/>
        <v>0</v>
      </c>
      <c r="BH216" s="783">
        <f t="shared" si="399"/>
        <v>0</v>
      </c>
      <c r="BI216" s="783">
        <f t="shared" si="399"/>
        <v>0</v>
      </c>
      <c r="BJ216" s="783">
        <f t="shared" si="399"/>
        <v>0</v>
      </c>
      <c r="BK216" s="783">
        <f t="shared" si="399"/>
        <v>0</v>
      </c>
      <c r="BL216" s="783">
        <f t="shared" si="399"/>
        <v>0</v>
      </c>
      <c r="BM216" s="783">
        <f t="shared" si="399"/>
        <v>0</v>
      </c>
      <c r="BN216" s="783">
        <f t="shared" si="399"/>
        <v>0</v>
      </c>
      <c r="BO216" s="783">
        <f t="shared" si="399"/>
        <v>0</v>
      </c>
      <c r="BP216" s="783">
        <f t="shared" si="399"/>
        <v>0</v>
      </c>
      <c r="BQ216" s="783">
        <f t="shared" si="399"/>
        <v>0</v>
      </c>
      <c r="BR216" s="783">
        <f t="shared" si="399"/>
        <v>0</v>
      </c>
      <c r="BS216" s="783">
        <f t="shared" si="399"/>
        <v>0</v>
      </c>
      <c r="BT216" s="783">
        <f t="shared" si="399"/>
        <v>0</v>
      </c>
      <c r="BU216" s="783">
        <f t="shared" si="399"/>
        <v>0</v>
      </c>
      <c r="BV216" s="783">
        <f t="shared" ref="BV216:CA224" si="400">V216+AV216</f>
        <v>0</v>
      </c>
      <c r="BW216" s="783">
        <f t="shared" si="400"/>
        <v>0</v>
      </c>
      <c r="BX216" s="783">
        <f t="shared" si="400"/>
        <v>0</v>
      </c>
      <c r="BY216" s="783">
        <f t="shared" si="400"/>
        <v>0</v>
      </c>
      <c r="BZ216" s="783">
        <f t="shared" si="400"/>
        <v>0</v>
      </c>
      <c r="CA216" s="783">
        <f t="shared" si="400"/>
        <v>0</v>
      </c>
    </row>
    <row r="217" spans="3:79" s="777" customFormat="1" ht="15.75">
      <c r="C217" s="782" t="s">
        <v>262</v>
      </c>
      <c r="D217" s="783">
        <v>94</v>
      </c>
      <c r="E217" s="783">
        <v>90</v>
      </c>
      <c r="F217" s="783">
        <f t="shared" ref="F217:F222" si="401">SUM(D217:E217)</f>
        <v>184</v>
      </c>
      <c r="G217" s="783">
        <v>0</v>
      </c>
      <c r="H217" s="783">
        <v>0</v>
      </c>
      <c r="I217" s="783">
        <f t="shared" ref="I217:I223" si="402">SUM(G217:H217)</f>
        <v>0</v>
      </c>
      <c r="J217" s="783">
        <v>0</v>
      </c>
      <c r="K217" s="783">
        <v>0</v>
      </c>
      <c r="L217" s="783">
        <f t="shared" ref="L217:L223" si="403">SUM(J217:K217)</f>
        <v>0</v>
      </c>
      <c r="M217" s="783">
        <v>0</v>
      </c>
      <c r="N217" s="783">
        <v>0</v>
      </c>
      <c r="O217" s="783">
        <f t="shared" ref="O217:O223" si="404">SUM(M217:N217)</f>
        <v>0</v>
      </c>
      <c r="P217" s="783">
        <v>0</v>
      </c>
      <c r="Q217" s="783">
        <v>0</v>
      </c>
      <c r="R217" s="783">
        <f t="shared" ref="R217:R223" si="405">SUM(P217:Q217)</f>
        <v>0</v>
      </c>
      <c r="S217" s="783">
        <v>0</v>
      </c>
      <c r="T217" s="783">
        <v>0</v>
      </c>
      <c r="U217" s="783">
        <f t="shared" ref="U217:U223" si="406">SUM(S217:T217)</f>
        <v>0</v>
      </c>
      <c r="V217" s="783">
        <v>0</v>
      </c>
      <c r="W217" s="783">
        <v>0</v>
      </c>
      <c r="X217" s="783">
        <f t="shared" ref="X217:X223" si="407">SUM(V217:W217)</f>
        <v>0</v>
      </c>
      <c r="Y217" s="784">
        <f t="shared" ref="Y217:Y223" si="408">D217+G217+J217+M217+P217+S217+V217</f>
        <v>94</v>
      </c>
      <c r="Z217" s="784">
        <f t="shared" ref="Z217:Z223" si="409">E217+H217+K217+N217+Q217+T217+W217</f>
        <v>90</v>
      </c>
      <c r="AA217" s="785">
        <f t="shared" ref="AA217:AA223" si="410">Y217+Z217</f>
        <v>184</v>
      </c>
      <c r="AB217" s="776"/>
      <c r="AC217" s="782" t="s">
        <v>262</v>
      </c>
      <c r="AD217" s="1205">
        <v>27</v>
      </c>
      <c r="AE217" s="1205">
        <v>25</v>
      </c>
      <c r="AF217" s="783">
        <f t="shared" ref="AF217:AF223" si="411">SUM(AD217:AE217)</f>
        <v>52</v>
      </c>
      <c r="AG217" s="1205">
        <v>0</v>
      </c>
      <c r="AH217" s="1205">
        <v>0</v>
      </c>
      <c r="AI217" s="783">
        <f t="shared" ref="AI217:AI223" si="412">SUM(AG217:AH217)</f>
        <v>0</v>
      </c>
      <c r="AJ217" s="1205">
        <v>0</v>
      </c>
      <c r="AK217" s="1205">
        <v>0</v>
      </c>
      <c r="AL217" s="783">
        <f t="shared" ref="AL217:AL223" si="413">SUM(AJ217:AK217)</f>
        <v>0</v>
      </c>
      <c r="AM217" s="1205">
        <v>0</v>
      </c>
      <c r="AN217" s="1205">
        <v>0</v>
      </c>
      <c r="AO217" s="783">
        <f t="shared" ref="AO217:AO223" si="414">SUM(AM217:AN217)</f>
        <v>0</v>
      </c>
      <c r="AP217" s="1205"/>
      <c r="AQ217" s="783"/>
      <c r="AR217" s="783">
        <f t="shared" ref="AR217:AR223" si="415">SUM(AP217:AQ217)</f>
        <v>0</v>
      </c>
      <c r="AS217" s="783"/>
      <c r="AT217" s="783"/>
      <c r="AU217" s="783">
        <f t="shared" ref="AU217:AU223" si="416">SUM(AS217:AT217)</f>
        <v>0</v>
      </c>
      <c r="AV217" s="783"/>
      <c r="AW217" s="783"/>
      <c r="AX217" s="783">
        <f t="shared" ref="AX217:AX223" si="417">SUM(AV217:AW217)</f>
        <v>0</v>
      </c>
      <c r="AY217" s="784">
        <f t="shared" ref="AY217:AY223" si="418">AD217+AG217+AJ217+AM217+AP217+AS217+AV217</f>
        <v>27</v>
      </c>
      <c r="AZ217" s="784">
        <f t="shared" ref="AZ217:AZ223" si="419">AE217+AH217+AK217+AN217+AQ217+AT217+AW217</f>
        <v>25</v>
      </c>
      <c r="BA217" s="785">
        <f t="shared" ref="BA217:BA223" si="420">AY217+AZ217</f>
        <v>52</v>
      </c>
      <c r="BC217" s="782" t="s">
        <v>262</v>
      </c>
      <c r="BD217" s="783">
        <f t="shared" ref="BD217:BE224" si="421">D217+AD217</f>
        <v>121</v>
      </c>
      <c r="BE217" s="783">
        <f t="shared" si="421"/>
        <v>115</v>
      </c>
      <c r="BF217" s="783">
        <f t="shared" si="399"/>
        <v>236</v>
      </c>
      <c r="BG217" s="783">
        <f t="shared" si="399"/>
        <v>0</v>
      </c>
      <c r="BH217" s="783">
        <f t="shared" si="399"/>
        <v>0</v>
      </c>
      <c r="BI217" s="783">
        <f t="shared" si="399"/>
        <v>0</v>
      </c>
      <c r="BJ217" s="783">
        <f t="shared" si="399"/>
        <v>0</v>
      </c>
      <c r="BK217" s="783">
        <f t="shared" si="399"/>
        <v>0</v>
      </c>
      <c r="BL217" s="783">
        <f t="shared" si="399"/>
        <v>0</v>
      </c>
      <c r="BM217" s="783">
        <f t="shared" si="399"/>
        <v>0</v>
      </c>
      <c r="BN217" s="783">
        <f t="shared" si="399"/>
        <v>0</v>
      </c>
      <c r="BO217" s="783">
        <f t="shared" si="399"/>
        <v>0</v>
      </c>
      <c r="BP217" s="783">
        <f t="shared" si="399"/>
        <v>0</v>
      </c>
      <c r="BQ217" s="783">
        <f t="shared" si="399"/>
        <v>0</v>
      </c>
      <c r="BR217" s="783">
        <f t="shared" si="399"/>
        <v>0</v>
      </c>
      <c r="BS217" s="783">
        <f t="shared" si="399"/>
        <v>0</v>
      </c>
      <c r="BT217" s="783">
        <f t="shared" si="399"/>
        <v>0</v>
      </c>
      <c r="BU217" s="783">
        <f t="shared" si="399"/>
        <v>0</v>
      </c>
      <c r="BV217" s="783">
        <f t="shared" si="400"/>
        <v>0</v>
      </c>
      <c r="BW217" s="783">
        <f t="shared" si="400"/>
        <v>0</v>
      </c>
      <c r="BX217" s="783">
        <f t="shared" si="400"/>
        <v>0</v>
      </c>
      <c r="BY217" s="783">
        <f t="shared" si="400"/>
        <v>121</v>
      </c>
      <c r="BZ217" s="783">
        <f t="shared" si="400"/>
        <v>115</v>
      </c>
      <c r="CA217" s="783">
        <f t="shared" si="400"/>
        <v>236</v>
      </c>
    </row>
    <row r="218" spans="3:79" s="777" customFormat="1" ht="15.75">
      <c r="C218" s="782" t="s">
        <v>263</v>
      </c>
      <c r="D218" s="783">
        <v>151</v>
      </c>
      <c r="E218" s="783">
        <v>128</v>
      </c>
      <c r="F218" s="783">
        <f t="shared" si="401"/>
        <v>279</v>
      </c>
      <c r="G218" s="783">
        <v>62</v>
      </c>
      <c r="H218" s="783">
        <v>53</v>
      </c>
      <c r="I218" s="783">
        <f t="shared" si="402"/>
        <v>115</v>
      </c>
      <c r="J218" s="783">
        <v>7</v>
      </c>
      <c r="K218" s="783">
        <v>7</v>
      </c>
      <c r="L218" s="783">
        <f t="shared" si="403"/>
        <v>14</v>
      </c>
      <c r="M218" s="783">
        <v>0</v>
      </c>
      <c r="N218" s="783">
        <v>2</v>
      </c>
      <c r="O218" s="783">
        <f t="shared" si="404"/>
        <v>2</v>
      </c>
      <c r="P218" s="783">
        <v>0</v>
      </c>
      <c r="Q218" s="783">
        <v>0</v>
      </c>
      <c r="R218" s="783">
        <f t="shared" si="405"/>
        <v>0</v>
      </c>
      <c r="S218" s="783">
        <v>0</v>
      </c>
      <c r="T218" s="783">
        <v>0</v>
      </c>
      <c r="U218" s="783">
        <f t="shared" si="406"/>
        <v>0</v>
      </c>
      <c r="V218" s="783">
        <v>0</v>
      </c>
      <c r="W218" s="783">
        <v>0</v>
      </c>
      <c r="X218" s="783">
        <f t="shared" si="407"/>
        <v>0</v>
      </c>
      <c r="Y218" s="784">
        <f t="shared" si="408"/>
        <v>220</v>
      </c>
      <c r="Z218" s="784">
        <f t="shared" si="409"/>
        <v>190</v>
      </c>
      <c r="AA218" s="785">
        <f t="shared" si="410"/>
        <v>410</v>
      </c>
      <c r="AB218" s="776"/>
      <c r="AC218" s="782" t="s">
        <v>263</v>
      </c>
      <c r="AD218" s="783">
        <v>1545</v>
      </c>
      <c r="AE218" s="783">
        <v>1455</v>
      </c>
      <c r="AF218" s="783">
        <f t="shared" si="411"/>
        <v>3000</v>
      </c>
      <c r="AG218" s="783">
        <v>789</v>
      </c>
      <c r="AH218" s="783">
        <v>687</v>
      </c>
      <c r="AI218" s="783">
        <f t="shared" si="412"/>
        <v>1476</v>
      </c>
      <c r="AJ218" s="783">
        <v>275</v>
      </c>
      <c r="AK218" s="783">
        <v>265</v>
      </c>
      <c r="AL218" s="783">
        <f t="shared" si="413"/>
        <v>540</v>
      </c>
      <c r="AM218" s="783"/>
      <c r="AN218" s="783"/>
      <c r="AO218" s="783">
        <f t="shared" si="414"/>
        <v>0</v>
      </c>
      <c r="AP218" s="783"/>
      <c r="AQ218" s="783"/>
      <c r="AR218" s="783">
        <f t="shared" si="415"/>
        <v>0</v>
      </c>
      <c r="AS218" s="783"/>
      <c r="AT218" s="783"/>
      <c r="AU218" s="783">
        <f t="shared" si="416"/>
        <v>0</v>
      </c>
      <c r="AV218" s="783"/>
      <c r="AW218" s="783"/>
      <c r="AX218" s="783">
        <f t="shared" si="417"/>
        <v>0</v>
      </c>
      <c r="AY218" s="784">
        <f t="shared" si="418"/>
        <v>2609</v>
      </c>
      <c r="AZ218" s="784">
        <f t="shared" si="419"/>
        <v>2407</v>
      </c>
      <c r="BA218" s="785">
        <f t="shared" si="420"/>
        <v>5016</v>
      </c>
      <c r="BC218" s="782" t="s">
        <v>263</v>
      </c>
      <c r="BD218" s="783">
        <f t="shared" si="421"/>
        <v>1696</v>
      </c>
      <c r="BE218" s="783">
        <f t="shared" si="421"/>
        <v>1583</v>
      </c>
      <c r="BF218" s="783">
        <f t="shared" si="399"/>
        <v>3279</v>
      </c>
      <c r="BG218" s="783">
        <f t="shared" si="399"/>
        <v>851</v>
      </c>
      <c r="BH218" s="783">
        <f t="shared" si="399"/>
        <v>740</v>
      </c>
      <c r="BI218" s="783">
        <f t="shared" si="399"/>
        <v>1591</v>
      </c>
      <c r="BJ218" s="783">
        <f t="shared" si="399"/>
        <v>282</v>
      </c>
      <c r="BK218" s="783">
        <f t="shared" si="399"/>
        <v>272</v>
      </c>
      <c r="BL218" s="783">
        <f t="shared" si="399"/>
        <v>554</v>
      </c>
      <c r="BM218" s="783">
        <f t="shared" si="399"/>
        <v>0</v>
      </c>
      <c r="BN218" s="783">
        <f t="shared" si="399"/>
        <v>2</v>
      </c>
      <c r="BO218" s="783">
        <f t="shared" si="399"/>
        <v>2</v>
      </c>
      <c r="BP218" s="783">
        <f t="shared" si="399"/>
        <v>0</v>
      </c>
      <c r="BQ218" s="783">
        <f t="shared" si="399"/>
        <v>0</v>
      </c>
      <c r="BR218" s="783">
        <f t="shared" si="399"/>
        <v>0</v>
      </c>
      <c r="BS218" s="783">
        <f t="shared" si="399"/>
        <v>0</v>
      </c>
      <c r="BT218" s="783">
        <f t="shared" si="399"/>
        <v>0</v>
      </c>
      <c r="BU218" s="783">
        <f t="shared" si="399"/>
        <v>0</v>
      </c>
      <c r="BV218" s="783">
        <f t="shared" si="400"/>
        <v>0</v>
      </c>
      <c r="BW218" s="783">
        <f t="shared" si="400"/>
        <v>0</v>
      </c>
      <c r="BX218" s="783">
        <f t="shared" si="400"/>
        <v>0</v>
      </c>
      <c r="BY218" s="783">
        <f t="shared" si="400"/>
        <v>2829</v>
      </c>
      <c r="BZ218" s="783">
        <f t="shared" si="400"/>
        <v>2597</v>
      </c>
      <c r="CA218" s="783">
        <f t="shared" si="400"/>
        <v>5426</v>
      </c>
    </row>
    <row r="219" spans="3:79" s="777" customFormat="1" ht="15.75">
      <c r="C219" s="782" t="s">
        <v>264</v>
      </c>
      <c r="D219" s="783">
        <v>44</v>
      </c>
      <c r="E219" s="783">
        <v>51</v>
      </c>
      <c r="F219" s="783">
        <f t="shared" si="401"/>
        <v>95</v>
      </c>
      <c r="G219" s="783">
        <v>97</v>
      </c>
      <c r="H219" s="783">
        <v>108</v>
      </c>
      <c r="I219" s="783">
        <f t="shared" si="402"/>
        <v>205</v>
      </c>
      <c r="J219" s="783">
        <v>48</v>
      </c>
      <c r="K219" s="783">
        <v>55</v>
      </c>
      <c r="L219" s="783">
        <f t="shared" si="403"/>
        <v>103</v>
      </c>
      <c r="M219" s="783">
        <v>16</v>
      </c>
      <c r="N219" s="783">
        <v>14</v>
      </c>
      <c r="O219" s="783">
        <f t="shared" si="404"/>
        <v>30</v>
      </c>
      <c r="P219" s="783">
        <v>1</v>
      </c>
      <c r="Q219" s="783">
        <v>0</v>
      </c>
      <c r="R219" s="783">
        <f t="shared" si="405"/>
        <v>1</v>
      </c>
      <c r="S219" s="783">
        <v>0</v>
      </c>
      <c r="T219" s="783">
        <v>0</v>
      </c>
      <c r="U219" s="783">
        <f t="shared" si="406"/>
        <v>0</v>
      </c>
      <c r="V219" s="783">
        <v>0</v>
      </c>
      <c r="W219" s="783">
        <v>0</v>
      </c>
      <c r="X219" s="783">
        <f t="shared" si="407"/>
        <v>0</v>
      </c>
      <c r="Y219" s="784">
        <f t="shared" si="408"/>
        <v>206</v>
      </c>
      <c r="Z219" s="784">
        <f t="shared" si="409"/>
        <v>228</v>
      </c>
      <c r="AA219" s="785">
        <f t="shared" si="410"/>
        <v>434</v>
      </c>
      <c r="AB219" s="776"/>
      <c r="AC219" s="782" t="s">
        <v>264</v>
      </c>
      <c r="AD219" s="783">
        <v>1201</v>
      </c>
      <c r="AE219" s="783">
        <v>1262</v>
      </c>
      <c r="AF219" s="783">
        <f t="shared" si="411"/>
        <v>2463</v>
      </c>
      <c r="AG219" s="783">
        <v>1104</v>
      </c>
      <c r="AH219" s="783">
        <v>1096</v>
      </c>
      <c r="AI219" s="783">
        <f t="shared" si="412"/>
        <v>2200</v>
      </c>
      <c r="AJ219" s="783">
        <v>513</v>
      </c>
      <c r="AK219" s="783">
        <v>438</v>
      </c>
      <c r="AL219" s="783">
        <f t="shared" si="413"/>
        <v>951</v>
      </c>
      <c r="AM219" s="783">
        <v>99</v>
      </c>
      <c r="AN219" s="783">
        <v>58</v>
      </c>
      <c r="AO219" s="783">
        <f t="shared" si="414"/>
        <v>157</v>
      </c>
      <c r="AP219" s="783"/>
      <c r="AQ219" s="783"/>
      <c r="AR219" s="783">
        <f t="shared" si="415"/>
        <v>0</v>
      </c>
      <c r="AS219" s="783"/>
      <c r="AT219" s="783"/>
      <c r="AU219" s="783">
        <f t="shared" si="416"/>
        <v>0</v>
      </c>
      <c r="AV219" s="783"/>
      <c r="AW219" s="783"/>
      <c r="AX219" s="783">
        <f t="shared" si="417"/>
        <v>0</v>
      </c>
      <c r="AY219" s="784">
        <f t="shared" si="418"/>
        <v>2917</v>
      </c>
      <c r="AZ219" s="784">
        <f t="shared" si="419"/>
        <v>2854</v>
      </c>
      <c r="BA219" s="785">
        <f t="shared" si="420"/>
        <v>5771</v>
      </c>
      <c r="BC219" s="782" t="s">
        <v>264</v>
      </c>
      <c r="BD219" s="783">
        <f t="shared" si="421"/>
        <v>1245</v>
      </c>
      <c r="BE219" s="783">
        <f t="shared" si="421"/>
        <v>1313</v>
      </c>
      <c r="BF219" s="783">
        <f t="shared" si="399"/>
        <v>2558</v>
      </c>
      <c r="BG219" s="783">
        <f t="shared" si="399"/>
        <v>1201</v>
      </c>
      <c r="BH219" s="783">
        <f t="shared" si="399"/>
        <v>1204</v>
      </c>
      <c r="BI219" s="783">
        <f t="shared" si="399"/>
        <v>2405</v>
      </c>
      <c r="BJ219" s="783">
        <f t="shared" si="399"/>
        <v>561</v>
      </c>
      <c r="BK219" s="783">
        <f t="shared" si="399"/>
        <v>493</v>
      </c>
      <c r="BL219" s="783">
        <f t="shared" si="399"/>
        <v>1054</v>
      </c>
      <c r="BM219" s="783">
        <f t="shared" si="399"/>
        <v>115</v>
      </c>
      <c r="BN219" s="783">
        <f t="shared" si="399"/>
        <v>72</v>
      </c>
      <c r="BO219" s="783">
        <f t="shared" si="399"/>
        <v>187</v>
      </c>
      <c r="BP219" s="783">
        <f t="shared" si="399"/>
        <v>1</v>
      </c>
      <c r="BQ219" s="783">
        <f t="shared" si="399"/>
        <v>0</v>
      </c>
      <c r="BR219" s="783">
        <f t="shared" si="399"/>
        <v>1</v>
      </c>
      <c r="BS219" s="783">
        <f t="shared" si="399"/>
        <v>0</v>
      </c>
      <c r="BT219" s="783">
        <f t="shared" si="399"/>
        <v>0</v>
      </c>
      <c r="BU219" s="783">
        <f t="shared" si="399"/>
        <v>0</v>
      </c>
      <c r="BV219" s="783">
        <f t="shared" si="400"/>
        <v>0</v>
      </c>
      <c r="BW219" s="783">
        <f t="shared" si="400"/>
        <v>0</v>
      </c>
      <c r="BX219" s="783">
        <f t="shared" si="400"/>
        <v>0</v>
      </c>
      <c r="BY219" s="783">
        <f t="shared" si="400"/>
        <v>3123</v>
      </c>
      <c r="BZ219" s="783">
        <f t="shared" si="400"/>
        <v>3082</v>
      </c>
      <c r="CA219" s="783">
        <f t="shared" si="400"/>
        <v>6205</v>
      </c>
    </row>
    <row r="220" spans="3:79" s="777" customFormat="1" ht="15.75">
      <c r="C220" s="782" t="s">
        <v>265</v>
      </c>
      <c r="D220" s="783">
        <v>5</v>
      </c>
      <c r="E220" s="783">
        <v>5</v>
      </c>
      <c r="F220" s="783">
        <f t="shared" si="401"/>
        <v>10</v>
      </c>
      <c r="G220" s="783">
        <v>56</v>
      </c>
      <c r="H220" s="783">
        <v>59</v>
      </c>
      <c r="I220" s="783">
        <f t="shared" si="402"/>
        <v>115</v>
      </c>
      <c r="J220" s="783">
        <v>43</v>
      </c>
      <c r="K220" s="783">
        <v>48</v>
      </c>
      <c r="L220" s="783">
        <f t="shared" si="403"/>
        <v>91</v>
      </c>
      <c r="M220" s="783">
        <v>17</v>
      </c>
      <c r="N220" s="783">
        <v>20</v>
      </c>
      <c r="O220" s="783">
        <f t="shared" si="404"/>
        <v>37</v>
      </c>
      <c r="P220" s="783">
        <v>6</v>
      </c>
      <c r="Q220" s="783">
        <v>8</v>
      </c>
      <c r="R220" s="783">
        <f t="shared" si="405"/>
        <v>14</v>
      </c>
      <c r="S220" s="783">
        <v>1</v>
      </c>
      <c r="T220" s="783"/>
      <c r="U220" s="783">
        <f t="shared" si="406"/>
        <v>1</v>
      </c>
      <c r="V220" s="783">
        <v>0</v>
      </c>
      <c r="W220" s="783">
        <v>0</v>
      </c>
      <c r="X220" s="783">
        <f t="shared" si="407"/>
        <v>0</v>
      </c>
      <c r="Y220" s="784">
        <f t="shared" si="408"/>
        <v>128</v>
      </c>
      <c r="Z220" s="784">
        <f t="shared" si="409"/>
        <v>140</v>
      </c>
      <c r="AA220" s="785">
        <f t="shared" si="410"/>
        <v>268</v>
      </c>
      <c r="AB220" s="776"/>
      <c r="AC220" s="782" t="s">
        <v>265</v>
      </c>
      <c r="AD220" s="783">
        <v>124</v>
      </c>
      <c r="AE220" s="783">
        <v>125</v>
      </c>
      <c r="AF220" s="783">
        <f t="shared" si="411"/>
        <v>249</v>
      </c>
      <c r="AG220" s="783">
        <v>131</v>
      </c>
      <c r="AH220" s="783">
        <v>134</v>
      </c>
      <c r="AI220" s="783">
        <f t="shared" si="412"/>
        <v>265</v>
      </c>
      <c r="AJ220" s="783">
        <v>147</v>
      </c>
      <c r="AK220" s="783">
        <v>156</v>
      </c>
      <c r="AL220" s="783">
        <f t="shared" si="413"/>
        <v>303</v>
      </c>
      <c r="AM220" s="783">
        <v>136</v>
      </c>
      <c r="AN220" s="783">
        <v>118</v>
      </c>
      <c r="AO220" s="783">
        <f t="shared" si="414"/>
        <v>254</v>
      </c>
      <c r="AP220" s="783"/>
      <c r="AQ220" s="783"/>
      <c r="AR220" s="783">
        <f t="shared" si="415"/>
        <v>0</v>
      </c>
      <c r="AS220" s="783"/>
      <c r="AT220" s="783"/>
      <c r="AU220" s="783">
        <f t="shared" si="416"/>
        <v>0</v>
      </c>
      <c r="AV220" s="783"/>
      <c r="AW220" s="783"/>
      <c r="AX220" s="783">
        <f t="shared" si="417"/>
        <v>0</v>
      </c>
      <c r="AY220" s="784">
        <f t="shared" si="418"/>
        <v>538</v>
      </c>
      <c r="AZ220" s="784">
        <f t="shared" si="419"/>
        <v>533</v>
      </c>
      <c r="BA220" s="785">
        <f t="shared" si="420"/>
        <v>1071</v>
      </c>
      <c r="BC220" s="782" t="s">
        <v>265</v>
      </c>
      <c r="BD220" s="783">
        <f t="shared" si="421"/>
        <v>129</v>
      </c>
      <c r="BE220" s="783">
        <f t="shared" si="421"/>
        <v>130</v>
      </c>
      <c r="BF220" s="783">
        <f t="shared" si="399"/>
        <v>259</v>
      </c>
      <c r="BG220" s="783">
        <f t="shared" si="399"/>
        <v>187</v>
      </c>
      <c r="BH220" s="783">
        <f t="shared" si="399"/>
        <v>193</v>
      </c>
      <c r="BI220" s="783">
        <f t="shared" si="399"/>
        <v>380</v>
      </c>
      <c r="BJ220" s="783">
        <f t="shared" si="399"/>
        <v>190</v>
      </c>
      <c r="BK220" s="783">
        <f t="shared" si="399"/>
        <v>204</v>
      </c>
      <c r="BL220" s="783">
        <f t="shared" si="399"/>
        <v>394</v>
      </c>
      <c r="BM220" s="783">
        <f t="shared" si="399"/>
        <v>153</v>
      </c>
      <c r="BN220" s="783">
        <f t="shared" si="399"/>
        <v>138</v>
      </c>
      <c r="BO220" s="783">
        <f t="shared" si="399"/>
        <v>291</v>
      </c>
      <c r="BP220" s="783">
        <f t="shared" si="399"/>
        <v>6</v>
      </c>
      <c r="BQ220" s="783">
        <f t="shared" si="399"/>
        <v>8</v>
      </c>
      <c r="BR220" s="783">
        <f t="shared" si="399"/>
        <v>14</v>
      </c>
      <c r="BS220" s="783">
        <f t="shared" si="399"/>
        <v>1</v>
      </c>
      <c r="BT220" s="783">
        <f t="shared" si="399"/>
        <v>0</v>
      </c>
      <c r="BU220" s="783">
        <f t="shared" si="399"/>
        <v>1</v>
      </c>
      <c r="BV220" s="783">
        <f t="shared" si="400"/>
        <v>0</v>
      </c>
      <c r="BW220" s="783">
        <f t="shared" si="400"/>
        <v>0</v>
      </c>
      <c r="BX220" s="783">
        <f t="shared" si="400"/>
        <v>0</v>
      </c>
      <c r="BY220" s="783">
        <f t="shared" si="400"/>
        <v>666</v>
      </c>
      <c r="BZ220" s="783">
        <f t="shared" si="400"/>
        <v>673</v>
      </c>
      <c r="CA220" s="783">
        <f t="shared" si="400"/>
        <v>1339</v>
      </c>
    </row>
    <row r="221" spans="3:79" s="777" customFormat="1" ht="15.75">
      <c r="C221" s="782" t="s">
        <v>266</v>
      </c>
      <c r="D221" s="783">
        <v>4</v>
      </c>
      <c r="E221" s="783">
        <v>3</v>
      </c>
      <c r="F221" s="783">
        <f t="shared" si="401"/>
        <v>7</v>
      </c>
      <c r="G221" s="783">
        <v>5</v>
      </c>
      <c r="H221" s="783">
        <v>4</v>
      </c>
      <c r="I221" s="783">
        <f t="shared" si="402"/>
        <v>9</v>
      </c>
      <c r="J221" s="783">
        <v>1</v>
      </c>
      <c r="K221" s="783">
        <v>6</v>
      </c>
      <c r="L221" s="783">
        <f t="shared" si="403"/>
        <v>7</v>
      </c>
      <c r="M221" s="783">
        <v>3</v>
      </c>
      <c r="N221" s="783">
        <v>3</v>
      </c>
      <c r="O221" s="783">
        <f t="shared" si="404"/>
        <v>6</v>
      </c>
      <c r="P221" s="783">
        <v>1</v>
      </c>
      <c r="Q221" s="783">
        <v>0</v>
      </c>
      <c r="R221" s="783">
        <f t="shared" si="405"/>
        <v>1</v>
      </c>
      <c r="S221" s="783">
        <v>0</v>
      </c>
      <c r="T221" s="783"/>
      <c r="U221" s="783">
        <f t="shared" si="406"/>
        <v>0</v>
      </c>
      <c r="V221" s="783">
        <v>0</v>
      </c>
      <c r="W221" s="783">
        <v>0</v>
      </c>
      <c r="X221" s="783">
        <f t="shared" si="407"/>
        <v>0</v>
      </c>
      <c r="Y221" s="784">
        <f t="shared" si="408"/>
        <v>14</v>
      </c>
      <c r="Z221" s="784">
        <f t="shared" si="409"/>
        <v>16</v>
      </c>
      <c r="AA221" s="785">
        <f t="shared" si="410"/>
        <v>30</v>
      </c>
      <c r="AB221" s="776"/>
      <c r="AC221" s="782" t="s">
        <v>266</v>
      </c>
      <c r="AD221" s="783"/>
      <c r="AE221" s="783"/>
      <c r="AF221" s="783">
        <f t="shared" si="411"/>
        <v>0</v>
      </c>
      <c r="AG221" s="783">
        <v>66</v>
      </c>
      <c r="AH221" s="783">
        <v>54</v>
      </c>
      <c r="AI221" s="783">
        <f t="shared" si="412"/>
        <v>120</v>
      </c>
      <c r="AJ221" s="783">
        <v>16</v>
      </c>
      <c r="AK221" s="783">
        <v>18</v>
      </c>
      <c r="AL221" s="783">
        <f t="shared" si="413"/>
        <v>34</v>
      </c>
      <c r="AM221" s="783"/>
      <c r="AN221" s="783"/>
      <c r="AO221" s="783">
        <f t="shared" si="414"/>
        <v>0</v>
      </c>
      <c r="AP221" s="783"/>
      <c r="AQ221" s="783"/>
      <c r="AR221" s="783">
        <f t="shared" si="415"/>
        <v>0</v>
      </c>
      <c r="AS221" s="783"/>
      <c r="AT221" s="783"/>
      <c r="AU221" s="783">
        <f t="shared" si="416"/>
        <v>0</v>
      </c>
      <c r="AV221" s="783"/>
      <c r="AW221" s="783"/>
      <c r="AX221" s="783">
        <f t="shared" si="417"/>
        <v>0</v>
      </c>
      <c r="AY221" s="784">
        <f t="shared" si="418"/>
        <v>82</v>
      </c>
      <c r="AZ221" s="784">
        <f t="shared" si="419"/>
        <v>72</v>
      </c>
      <c r="BA221" s="785">
        <f t="shared" si="420"/>
        <v>154</v>
      </c>
      <c r="BC221" s="782" t="s">
        <v>266</v>
      </c>
      <c r="BD221" s="783">
        <f t="shared" si="421"/>
        <v>4</v>
      </c>
      <c r="BE221" s="783">
        <f t="shared" si="421"/>
        <v>3</v>
      </c>
      <c r="BF221" s="783">
        <f t="shared" si="399"/>
        <v>7</v>
      </c>
      <c r="BG221" s="783">
        <f t="shared" si="399"/>
        <v>71</v>
      </c>
      <c r="BH221" s="783">
        <f t="shared" si="399"/>
        <v>58</v>
      </c>
      <c r="BI221" s="783">
        <f t="shared" si="399"/>
        <v>129</v>
      </c>
      <c r="BJ221" s="783">
        <f t="shared" si="399"/>
        <v>17</v>
      </c>
      <c r="BK221" s="783">
        <f t="shared" si="399"/>
        <v>24</v>
      </c>
      <c r="BL221" s="783">
        <f t="shared" si="399"/>
        <v>41</v>
      </c>
      <c r="BM221" s="783">
        <f t="shared" si="399"/>
        <v>3</v>
      </c>
      <c r="BN221" s="783">
        <f t="shared" si="399"/>
        <v>3</v>
      </c>
      <c r="BO221" s="783">
        <f t="shared" si="399"/>
        <v>6</v>
      </c>
      <c r="BP221" s="783">
        <f t="shared" si="399"/>
        <v>1</v>
      </c>
      <c r="BQ221" s="783">
        <f t="shared" si="399"/>
        <v>0</v>
      </c>
      <c r="BR221" s="783">
        <f t="shared" si="399"/>
        <v>1</v>
      </c>
      <c r="BS221" s="783">
        <f t="shared" si="399"/>
        <v>0</v>
      </c>
      <c r="BT221" s="783">
        <f t="shared" si="399"/>
        <v>0</v>
      </c>
      <c r="BU221" s="783">
        <f t="shared" si="399"/>
        <v>0</v>
      </c>
      <c r="BV221" s="783">
        <f t="shared" si="400"/>
        <v>0</v>
      </c>
      <c r="BW221" s="783">
        <f t="shared" si="400"/>
        <v>0</v>
      </c>
      <c r="BX221" s="783">
        <f t="shared" si="400"/>
        <v>0</v>
      </c>
      <c r="BY221" s="783">
        <f t="shared" si="400"/>
        <v>96</v>
      </c>
      <c r="BZ221" s="783">
        <f t="shared" si="400"/>
        <v>88</v>
      </c>
      <c r="CA221" s="783">
        <f t="shared" si="400"/>
        <v>184</v>
      </c>
    </row>
    <row r="222" spans="3:79" s="777" customFormat="1" ht="15.75">
      <c r="C222" s="782" t="s">
        <v>267</v>
      </c>
      <c r="D222" s="783">
        <v>3</v>
      </c>
      <c r="E222" s="783">
        <v>2</v>
      </c>
      <c r="F222" s="783">
        <f t="shared" si="401"/>
        <v>5</v>
      </c>
      <c r="G222" s="783">
        <v>2</v>
      </c>
      <c r="H222" s="783">
        <v>2</v>
      </c>
      <c r="I222" s="783">
        <f t="shared" si="402"/>
        <v>4</v>
      </c>
      <c r="J222" s="783">
        <v>1</v>
      </c>
      <c r="K222" s="783">
        <v>0</v>
      </c>
      <c r="L222" s="783">
        <f t="shared" si="403"/>
        <v>1</v>
      </c>
      <c r="M222" s="783">
        <v>2</v>
      </c>
      <c r="N222" s="783">
        <v>1</v>
      </c>
      <c r="O222" s="783">
        <f t="shared" si="404"/>
        <v>3</v>
      </c>
      <c r="P222" s="783">
        <v>1</v>
      </c>
      <c r="Q222" s="783">
        <v>1</v>
      </c>
      <c r="R222" s="783">
        <f t="shared" si="405"/>
        <v>2</v>
      </c>
      <c r="S222" s="783">
        <v>0</v>
      </c>
      <c r="T222" s="783"/>
      <c r="U222" s="783">
        <f t="shared" si="406"/>
        <v>0</v>
      </c>
      <c r="V222" s="783"/>
      <c r="W222" s="783"/>
      <c r="X222" s="783">
        <f t="shared" si="407"/>
        <v>0</v>
      </c>
      <c r="Y222" s="784">
        <f t="shared" si="408"/>
        <v>9</v>
      </c>
      <c r="Z222" s="784">
        <f t="shared" si="409"/>
        <v>6</v>
      </c>
      <c r="AA222" s="785">
        <f t="shared" si="410"/>
        <v>15</v>
      </c>
      <c r="AB222" s="776"/>
      <c r="AC222" s="782" t="s">
        <v>267</v>
      </c>
      <c r="AD222" s="783">
        <v>0</v>
      </c>
      <c r="AE222" s="783">
        <v>1</v>
      </c>
      <c r="AF222" s="783">
        <f t="shared" si="411"/>
        <v>1</v>
      </c>
      <c r="AG222" s="783">
        <v>8</v>
      </c>
      <c r="AH222" s="783">
        <v>17</v>
      </c>
      <c r="AI222" s="783">
        <f t="shared" si="412"/>
        <v>25</v>
      </c>
      <c r="AJ222" s="783"/>
      <c r="AK222" s="783"/>
      <c r="AL222" s="783">
        <f t="shared" si="413"/>
        <v>0</v>
      </c>
      <c r="AM222" s="783"/>
      <c r="AN222" s="783"/>
      <c r="AO222" s="783">
        <f t="shared" si="414"/>
        <v>0</v>
      </c>
      <c r="AP222" s="783"/>
      <c r="AQ222" s="783"/>
      <c r="AR222" s="783">
        <f t="shared" si="415"/>
        <v>0</v>
      </c>
      <c r="AS222" s="783"/>
      <c r="AT222" s="783"/>
      <c r="AU222" s="783">
        <f t="shared" si="416"/>
        <v>0</v>
      </c>
      <c r="AV222" s="783"/>
      <c r="AW222" s="783"/>
      <c r="AX222" s="783">
        <f t="shared" si="417"/>
        <v>0</v>
      </c>
      <c r="AY222" s="784">
        <f t="shared" si="418"/>
        <v>8</v>
      </c>
      <c r="AZ222" s="784">
        <f t="shared" si="419"/>
        <v>18</v>
      </c>
      <c r="BA222" s="785">
        <f t="shared" si="420"/>
        <v>26</v>
      </c>
      <c r="BC222" s="782" t="s">
        <v>267</v>
      </c>
      <c r="BD222" s="783">
        <f t="shared" si="421"/>
        <v>3</v>
      </c>
      <c r="BE222" s="783">
        <f t="shared" si="421"/>
        <v>3</v>
      </c>
      <c r="BF222" s="783">
        <f t="shared" si="399"/>
        <v>6</v>
      </c>
      <c r="BG222" s="783">
        <f t="shared" si="399"/>
        <v>10</v>
      </c>
      <c r="BH222" s="783">
        <f t="shared" si="399"/>
        <v>19</v>
      </c>
      <c r="BI222" s="783">
        <f t="shared" si="399"/>
        <v>29</v>
      </c>
      <c r="BJ222" s="783">
        <f t="shared" si="399"/>
        <v>1</v>
      </c>
      <c r="BK222" s="783">
        <f t="shared" si="399"/>
        <v>0</v>
      </c>
      <c r="BL222" s="783">
        <f t="shared" si="399"/>
        <v>1</v>
      </c>
      <c r="BM222" s="783">
        <f t="shared" si="399"/>
        <v>2</v>
      </c>
      <c r="BN222" s="783">
        <f t="shared" si="399"/>
        <v>1</v>
      </c>
      <c r="BO222" s="783">
        <f t="shared" si="399"/>
        <v>3</v>
      </c>
      <c r="BP222" s="783">
        <f t="shared" si="399"/>
        <v>1</v>
      </c>
      <c r="BQ222" s="783">
        <f t="shared" si="399"/>
        <v>1</v>
      </c>
      <c r="BR222" s="783">
        <f t="shared" si="399"/>
        <v>2</v>
      </c>
      <c r="BS222" s="783">
        <f t="shared" si="399"/>
        <v>0</v>
      </c>
      <c r="BT222" s="783">
        <f t="shared" si="399"/>
        <v>0</v>
      </c>
      <c r="BU222" s="783">
        <f t="shared" si="399"/>
        <v>0</v>
      </c>
      <c r="BV222" s="783">
        <f t="shared" si="400"/>
        <v>0</v>
      </c>
      <c r="BW222" s="783">
        <f t="shared" si="400"/>
        <v>0</v>
      </c>
      <c r="BX222" s="783">
        <f t="shared" si="400"/>
        <v>0</v>
      </c>
      <c r="BY222" s="783">
        <f t="shared" si="400"/>
        <v>17</v>
      </c>
      <c r="BZ222" s="783">
        <f t="shared" si="400"/>
        <v>24</v>
      </c>
      <c r="CA222" s="783">
        <f t="shared" si="400"/>
        <v>41</v>
      </c>
    </row>
    <row r="223" spans="3:79" s="777" customFormat="1" ht="15.75">
      <c r="C223" s="782" t="s">
        <v>186</v>
      </c>
      <c r="D223" s="783">
        <v>0</v>
      </c>
      <c r="E223" s="783">
        <v>0</v>
      </c>
      <c r="F223" s="783">
        <f t="shared" ref="F223" si="422">SUM(D223:E223)</f>
        <v>0</v>
      </c>
      <c r="G223" s="783">
        <v>0</v>
      </c>
      <c r="H223" s="783">
        <v>0</v>
      </c>
      <c r="I223" s="783">
        <f t="shared" si="402"/>
        <v>0</v>
      </c>
      <c r="J223" s="783"/>
      <c r="K223" s="783">
        <v>0</v>
      </c>
      <c r="L223" s="783">
        <f t="shared" si="403"/>
        <v>0</v>
      </c>
      <c r="M223" s="783">
        <v>0</v>
      </c>
      <c r="N223" s="783">
        <v>0</v>
      </c>
      <c r="O223" s="783">
        <f t="shared" si="404"/>
        <v>0</v>
      </c>
      <c r="P223" s="783">
        <v>0</v>
      </c>
      <c r="Q223" s="783">
        <v>0</v>
      </c>
      <c r="R223" s="783">
        <f t="shared" si="405"/>
        <v>0</v>
      </c>
      <c r="S223" s="783"/>
      <c r="T223" s="783">
        <v>0</v>
      </c>
      <c r="U223" s="783">
        <f t="shared" si="406"/>
        <v>0</v>
      </c>
      <c r="V223" s="783">
        <v>0</v>
      </c>
      <c r="W223" s="783">
        <v>0</v>
      </c>
      <c r="X223" s="783">
        <f t="shared" si="407"/>
        <v>0</v>
      </c>
      <c r="Y223" s="784">
        <f t="shared" si="408"/>
        <v>0</v>
      </c>
      <c r="Z223" s="784">
        <f t="shared" si="409"/>
        <v>0</v>
      </c>
      <c r="AA223" s="785">
        <f t="shared" si="410"/>
        <v>0</v>
      </c>
      <c r="AB223" s="776"/>
      <c r="AC223" s="782" t="s">
        <v>186</v>
      </c>
      <c r="AD223" s="783">
        <v>0</v>
      </c>
      <c r="AE223" s="783">
        <v>0</v>
      </c>
      <c r="AF223" s="783">
        <f t="shared" si="411"/>
        <v>0</v>
      </c>
      <c r="AG223" s="783">
        <v>0</v>
      </c>
      <c r="AH223" s="783">
        <v>0</v>
      </c>
      <c r="AI223" s="783">
        <f t="shared" si="412"/>
        <v>0</v>
      </c>
      <c r="AJ223" s="783">
        <v>2</v>
      </c>
      <c r="AK223" s="783">
        <v>0</v>
      </c>
      <c r="AL223" s="783">
        <f t="shared" si="413"/>
        <v>2</v>
      </c>
      <c r="AM223" s="783"/>
      <c r="AN223" s="783"/>
      <c r="AO223" s="783">
        <f t="shared" si="414"/>
        <v>0</v>
      </c>
      <c r="AP223" s="783"/>
      <c r="AQ223" s="783"/>
      <c r="AR223" s="783">
        <f t="shared" si="415"/>
        <v>0</v>
      </c>
      <c r="AS223" s="783"/>
      <c r="AT223" s="783"/>
      <c r="AU223" s="783">
        <f t="shared" si="416"/>
        <v>0</v>
      </c>
      <c r="AV223" s="783"/>
      <c r="AW223" s="783"/>
      <c r="AX223" s="783">
        <f t="shared" si="417"/>
        <v>0</v>
      </c>
      <c r="AY223" s="784">
        <f t="shared" si="418"/>
        <v>2</v>
      </c>
      <c r="AZ223" s="784">
        <f t="shared" si="419"/>
        <v>0</v>
      </c>
      <c r="BA223" s="785">
        <f t="shared" si="420"/>
        <v>2</v>
      </c>
      <c r="BC223" s="782" t="s">
        <v>186</v>
      </c>
      <c r="BD223" s="783">
        <f t="shared" si="421"/>
        <v>0</v>
      </c>
      <c r="BE223" s="783">
        <f t="shared" si="421"/>
        <v>0</v>
      </c>
      <c r="BF223" s="783">
        <f t="shared" si="399"/>
        <v>0</v>
      </c>
      <c r="BG223" s="783">
        <f t="shared" si="399"/>
        <v>0</v>
      </c>
      <c r="BH223" s="783">
        <f t="shared" si="399"/>
        <v>0</v>
      </c>
      <c r="BI223" s="783">
        <f t="shared" si="399"/>
        <v>0</v>
      </c>
      <c r="BJ223" s="783">
        <f t="shared" si="399"/>
        <v>2</v>
      </c>
      <c r="BK223" s="783">
        <f t="shared" si="399"/>
        <v>0</v>
      </c>
      <c r="BL223" s="783">
        <f t="shared" si="399"/>
        <v>2</v>
      </c>
      <c r="BM223" s="783">
        <f t="shared" si="399"/>
        <v>0</v>
      </c>
      <c r="BN223" s="783">
        <f t="shared" si="399"/>
        <v>0</v>
      </c>
      <c r="BO223" s="783">
        <f t="shared" si="399"/>
        <v>0</v>
      </c>
      <c r="BP223" s="783">
        <f t="shared" si="399"/>
        <v>0</v>
      </c>
      <c r="BQ223" s="783">
        <f t="shared" si="399"/>
        <v>0</v>
      </c>
      <c r="BR223" s="783">
        <f t="shared" si="399"/>
        <v>0</v>
      </c>
      <c r="BS223" s="783">
        <f t="shared" si="399"/>
        <v>0</v>
      </c>
      <c r="BT223" s="783">
        <f t="shared" si="399"/>
        <v>0</v>
      </c>
      <c r="BU223" s="783">
        <f t="shared" si="399"/>
        <v>0</v>
      </c>
      <c r="BV223" s="783">
        <f t="shared" si="400"/>
        <v>0</v>
      </c>
      <c r="BW223" s="783">
        <f t="shared" si="400"/>
        <v>0</v>
      </c>
      <c r="BX223" s="783">
        <f t="shared" si="400"/>
        <v>0</v>
      </c>
      <c r="BY223" s="783">
        <f t="shared" si="400"/>
        <v>2</v>
      </c>
      <c r="BZ223" s="783">
        <f t="shared" si="400"/>
        <v>0</v>
      </c>
      <c r="CA223" s="783">
        <f t="shared" si="400"/>
        <v>2</v>
      </c>
    </row>
    <row r="224" spans="3:79" s="777" customFormat="1" ht="15.75">
      <c r="C224" s="782" t="s">
        <v>6</v>
      </c>
      <c r="D224" s="783">
        <f>SUM(D216:D223)</f>
        <v>301</v>
      </c>
      <c r="E224" s="783">
        <f>SUM(E216:E223)</f>
        <v>279</v>
      </c>
      <c r="F224" s="783">
        <f>SUM(F216:F223)</f>
        <v>580</v>
      </c>
      <c r="G224" s="783">
        <f t="shared" ref="G224:AA224" si="423">SUM(G216:G223)</f>
        <v>222</v>
      </c>
      <c r="H224" s="783">
        <f t="shared" si="423"/>
        <v>226</v>
      </c>
      <c r="I224" s="783">
        <f t="shared" si="423"/>
        <v>448</v>
      </c>
      <c r="J224" s="783">
        <f t="shared" si="423"/>
        <v>100</v>
      </c>
      <c r="K224" s="783">
        <f t="shared" si="423"/>
        <v>116</v>
      </c>
      <c r="L224" s="783">
        <f t="shared" si="423"/>
        <v>216</v>
      </c>
      <c r="M224" s="783">
        <f t="shared" si="423"/>
        <v>38</v>
      </c>
      <c r="N224" s="783">
        <f t="shared" si="423"/>
        <v>40</v>
      </c>
      <c r="O224" s="783">
        <f t="shared" si="423"/>
        <v>78</v>
      </c>
      <c r="P224" s="783">
        <f t="shared" si="423"/>
        <v>9</v>
      </c>
      <c r="Q224" s="783">
        <f t="shared" si="423"/>
        <v>9</v>
      </c>
      <c r="R224" s="783">
        <f t="shared" si="423"/>
        <v>18</v>
      </c>
      <c r="S224" s="783">
        <f t="shared" si="423"/>
        <v>1</v>
      </c>
      <c r="T224" s="783">
        <f t="shared" si="423"/>
        <v>0</v>
      </c>
      <c r="U224" s="783">
        <f t="shared" si="423"/>
        <v>1</v>
      </c>
      <c r="V224" s="783">
        <f t="shared" si="423"/>
        <v>0</v>
      </c>
      <c r="W224" s="783">
        <f t="shared" si="423"/>
        <v>0</v>
      </c>
      <c r="X224" s="783">
        <f t="shared" si="423"/>
        <v>0</v>
      </c>
      <c r="Y224" s="783">
        <f t="shared" si="423"/>
        <v>671</v>
      </c>
      <c r="Z224" s="783">
        <f t="shared" si="423"/>
        <v>670</v>
      </c>
      <c r="AA224" s="783">
        <f t="shared" si="423"/>
        <v>1341</v>
      </c>
      <c r="AB224" s="776"/>
      <c r="AC224" s="782" t="s">
        <v>6</v>
      </c>
      <c r="AD224" s="783">
        <f>SUM(AD216:AD223)</f>
        <v>2897</v>
      </c>
      <c r="AE224" s="783">
        <f t="shared" ref="AE224" si="424">SUM(AE216:AE223)</f>
        <v>2868</v>
      </c>
      <c r="AF224" s="783">
        <f>SUM(AF216:AF223)</f>
        <v>5765</v>
      </c>
      <c r="AG224" s="783">
        <f t="shared" ref="AG224:AW224" si="425">SUM(AG216:AG223)</f>
        <v>2098</v>
      </c>
      <c r="AH224" s="783">
        <f t="shared" si="425"/>
        <v>1988</v>
      </c>
      <c r="AI224" s="783">
        <f t="shared" si="425"/>
        <v>4086</v>
      </c>
      <c r="AJ224" s="783">
        <f t="shared" si="425"/>
        <v>953</v>
      </c>
      <c r="AK224" s="783">
        <f t="shared" si="425"/>
        <v>877</v>
      </c>
      <c r="AL224" s="783">
        <f t="shared" si="425"/>
        <v>1830</v>
      </c>
      <c r="AM224" s="783">
        <f t="shared" si="425"/>
        <v>235</v>
      </c>
      <c r="AN224" s="783">
        <f t="shared" si="425"/>
        <v>176</v>
      </c>
      <c r="AO224" s="783">
        <f t="shared" si="425"/>
        <v>411</v>
      </c>
      <c r="AP224" s="783">
        <f t="shared" si="425"/>
        <v>0</v>
      </c>
      <c r="AQ224" s="783">
        <f t="shared" si="425"/>
        <v>0</v>
      </c>
      <c r="AR224" s="783">
        <f t="shared" si="425"/>
        <v>0</v>
      </c>
      <c r="AS224" s="783">
        <f t="shared" si="425"/>
        <v>0</v>
      </c>
      <c r="AT224" s="783">
        <f t="shared" si="425"/>
        <v>0</v>
      </c>
      <c r="AU224" s="783">
        <f t="shared" si="425"/>
        <v>0</v>
      </c>
      <c r="AV224" s="783">
        <f t="shared" si="425"/>
        <v>0</v>
      </c>
      <c r="AW224" s="783">
        <f t="shared" si="425"/>
        <v>0</v>
      </c>
      <c r="AX224" s="783">
        <f t="shared" ref="AX224:BA224" si="426">SUM(AX216:AX223)</f>
        <v>0</v>
      </c>
      <c r="AY224" s="783">
        <f t="shared" si="426"/>
        <v>6183</v>
      </c>
      <c r="AZ224" s="783">
        <f t="shared" si="426"/>
        <v>5909</v>
      </c>
      <c r="BA224" s="783">
        <f t="shared" si="426"/>
        <v>12092</v>
      </c>
      <c r="BC224" s="782" t="s">
        <v>6</v>
      </c>
      <c r="BD224" s="783">
        <f t="shared" si="421"/>
        <v>3198</v>
      </c>
      <c r="BE224" s="783">
        <f t="shared" si="421"/>
        <v>3147</v>
      </c>
      <c r="BF224" s="783">
        <f t="shared" si="399"/>
        <v>6345</v>
      </c>
      <c r="BG224" s="783">
        <f t="shared" si="399"/>
        <v>2320</v>
      </c>
      <c r="BH224" s="783">
        <f t="shared" si="399"/>
        <v>2214</v>
      </c>
      <c r="BI224" s="783">
        <f t="shared" si="399"/>
        <v>4534</v>
      </c>
      <c r="BJ224" s="783">
        <f t="shared" si="399"/>
        <v>1053</v>
      </c>
      <c r="BK224" s="783">
        <f t="shared" si="399"/>
        <v>993</v>
      </c>
      <c r="BL224" s="783">
        <f t="shared" si="399"/>
        <v>2046</v>
      </c>
      <c r="BM224" s="783">
        <f t="shared" si="399"/>
        <v>273</v>
      </c>
      <c r="BN224" s="783">
        <f t="shared" si="399"/>
        <v>216</v>
      </c>
      <c r="BO224" s="783">
        <f t="shared" si="399"/>
        <v>489</v>
      </c>
      <c r="BP224" s="783">
        <f t="shared" si="399"/>
        <v>9</v>
      </c>
      <c r="BQ224" s="783">
        <f t="shared" si="399"/>
        <v>9</v>
      </c>
      <c r="BR224" s="783">
        <f t="shared" si="399"/>
        <v>18</v>
      </c>
      <c r="BS224" s="783">
        <f t="shared" si="399"/>
        <v>1</v>
      </c>
      <c r="BT224" s="783">
        <f t="shared" si="399"/>
        <v>0</v>
      </c>
      <c r="BU224" s="783">
        <f t="shared" si="399"/>
        <v>1</v>
      </c>
      <c r="BV224" s="783">
        <f t="shared" si="400"/>
        <v>0</v>
      </c>
      <c r="BW224" s="783">
        <f t="shared" si="400"/>
        <v>0</v>
      </c>
      <c r="BX224" s="783">
        <f t="shared" si="400"/>
        <v>0</v>
      </c>
      <c r="BY224" s="783">
        <f t="shared" si="400"/>
        <v>6854</v>
      </c>
      <c r="BZ224" s="783">
        <f t="shared" si="400"/>
        <v>6579</v>
      </c>
      <c r="CA224" s="783">
        <f t="shared" si="400"/>
        <v>13433</v>
      </c>
    </row>
    <row r="225" spans="3:79" s="777" customFormat="1" ht="16.5" thickBot="1">
      <c r="C225" s="786" t="s">
        <v>187</v>
      </c>
      <c r="D225" s="787"/>
      <c r="E225" s="787"/>
      <c r="F225" s="787"/>
      <c r="G225" s="787"/>
      <c r="H225" s="787"/>
      <c r="I225" s="787"/>
      <c r="J225" s="787"/>
      <c r="K225" s="787"/>
      <c r="L225" s="787"/>
      <c r="M225" s="787"/>
      <c r="N225" s="787"/>
      <c r="O225" s="787"/>
      <c r="P225" s="787"/>
      <c r="Q225" s="787"/>
      <c r="R225" s="787"/>
      <c r="S225" s="787"/>
      <c r="T225" s="787"/>
      <c r="U225" s="787"/>
      <c r="V225" s="787"/>
      <c r="W225" s="787"/>
      <c r="X225" s="787"/>
      <c r="Y225" s="787"/>
      <c r="Z225" s="787"/>
      <c r="AA225" s="787"/>
      <c r="AB225" s="788"/>
      <c r="AC225" s="786" t="s">
        <v>187</v>
      </c>
      <c r="AD225" s="787"/>
      <c r="AE225" s="787"/>
      <c r="AF225" s="787"/>
      <c r="AG225" s="787"/>
      <c r="AH225" s="787"/>
      <c r="AI225" s="787"/>
      <c r="AJ225" s="787"/>
      <c r="AK225" s="787"/>
      <c r="AL225" s="787"/>
      <c r="AM225" s="787"/>
      <c r="AN225" s="787"/>
      <c r="AO225" s="787"/>
      <c r="AP225" s="787"/>
      <c r="AQ225" s="787"/>
      <c r="AR225" s="787"/>
      <c r="AS225" s="787"/>
      <c r="AT225" s="787"/>
      <c r="AU225" s="787"/>
      <c r="AV225" s="787"/>
      <c r="AW225" s="787"/>
      <c r="AX225" s="787"/>
      <c r="AY225" s="787"/>
      <c r="AZ225" s="787"/>
      <c r="BA225" s="787"/>
      <c r="BC225" s="786" t="s">
        <v>187</v>
      </c>
      <c r="BD225" s="787">
        <f>BD224/$BY$16*100</f>
        <v>16.633725163840634</v>
      </c>
      <c r="BE225" s="787">
        <f>BE224/$BZ$16*100</f>
        <v>17.693691667603733</v>
      </c>
      <c r="BF225" s="787">
        <f>BF224/$CA$16*100</f>
        <v>17.143088727980114</v>
      </c>
      <c r="BG225" s="787">
        <f>BG224/$BY$16*100</f>
        <v>12.066992614168313</v>
      </c>
      <c r="BH225" s="787">
        <f>BH224/$BZ$16*100</f>
        <v>12.447992803328461</v>
      </c>
      <c r="BI225" s="787">
        <f>BI224/$CA$16*100</f>
        <v>12.250081054793039</v>
      </c>
      <c r="BJ225" s="787">
        <f>BJ224/$BY$16*100</f>
        <v>5.4769582856548427</v>
      </c>
      <c r="BK225" s="787">
        <f>BK224/$BZ$16*100</f>
        <v>5.5830428426852583</v>
      </c>
      <c r="BL225" s="787">
        <f>BL224/$CA$16*100</f>
        <v>5.5279368853344861</v>
      </c>
      <c r="BM225" s="787">
        <f>BM224/$BY$16*100</f>
        <v>1.4199521481327371</v>
      </c>
      <c r="BN225" s="787">
        <f>BN224/$BZ$16*100</f>
        <v>1.2144383222759474</v>
      </c>
      <c r="BO225" s="787">
        <f>BO224/$CA$16*100</f>
        <v>1.3211931265535501</v>
      </c>
      <c r="BP225" s="787">
        <f>BP224/$BY$16*100</f>
        <v>4.6811609279101218E-2</v>
      </c>
      <c r="BQ225" s="787">
        <f>BQ224/$BZ$16*100</f>
        <v>5.0601596761497815E-2</v>
      </c>
      <c r="BR225" s="787">
        <f>BR224/$CA$16*100</f>
        <v>4.8632875824057058E-2</v>
      </c>
      <c r="BS225" s="787">
        <f>BS224/$BY$16*100</f>
        <v>5.2012899199001357E-3</v>
      </c>
      <c r="BT225" s="787">
        <f>BT224/$BZ$16*100</f>
        <v>0</v>
      </c>
      <c r="BU225" s="787">
        <f>BU224/$CA$16*100</f>
        <v>2.7018264346698366E-3</v>
      </c>
      <c r="BV225" s="787">
        <f>BV224/$BY$16*100</f>
        <v>0</v>
      </c>
      <c r="BW225" s="787">
        <f>BW224/$BZ$16*100</f>
        <v>0</v>
      </c>
      <c r="BX225" s="787">
        <f>BX224/$CA$16*100</f>
        <v>0</v>
      </c>
      <c r="BY225" s="787">
        <f>BY224/$BY$16*100</f>
        <v>35.649641110995525</v>
      </c>
      <c r="BZ225" s="787">
        <f>BZ224/$BZ$16*100</f>
        <v>36.989767232654899</v>
      </c>
      <c r="CA225" s="787">
        <f>CA224/$CA$16*100</f>
        <v>36.293634496919921</v>
      </c>
    </row>
    <row r="226" spans="3:79">
      <c r="AL226" s="820"/>
      <c r="BL226" s="820"/>
    </row>
    <row r="227" spans="3:79" s="777" customFormat="1" ht="15.75">
      <c r="C227" s="774" t="s">
        <v>492</v>
      </c>
      <c r="D227" s="774"/>
      <c r="E227" s="774"/>
      <c r="F227" s="774"/>
      <c r="G227" s="774"/>
      <c r="H227" s="774"/>
      <c r="I227" s="774"/>
      <c r="J227" s="775" t="s">
        <v>70</v>
      </c>
      <c r="K227" s="775"/>
      <c r="L227" s="775"/>
      <c r="M227" s="774"/>
      <c r="N227" s="774"/>
      <c r="O227" s="774"/>
      <c r="P227" s="774"/>
      <c r="Q227" s="774"/>
      <c r="R227" s="774"/>
      <c r="S227" s="774"/>
      <c r="T227" s="774"/>
      <c r="U227" s="774"/>
      <c r="V227" s="774"/>
      <c r="W227" s="774"/>
      <c r="X227" s="774"/>
      <c r="Y227" s="774"/>
      <c r="Z227" s="774"/>
      <c r="AA227" s="774"/>
      <c r="AB227" s="776"/>
      <c r="AC227" s="774" t="s">
        <v>492</v>
      </c>
      <c r="AD227" s="774"/>
      <c r="AE227" s="774"/>
      <c r="AF227" s="774"/>
      <c r="AG227" s="774"/>
      <c r="AH227" s="774"/>
      <c r="AI227" s="774"/>
      <c r="AJ227" s="818" t="s">
        <v>70</v>
      </c>
      <c r="AK227" s="818"/>
      <c r="AL227" s="818"/>
      <c r="AM227" s="774"/>
      <c r="AN227" s="774"/>
      <c r="AO227" s="774"/>
      <c r="AP227" s="774"/>
      <c r="AQ227" s="774"/>
      <c r="AR227" s="774"/>
      <c r="AS227" s="774"/>
      <c r="AT227" s="774"/>
      <c r="AU227" s="774"/>
      <c r="AV227" s="774"/>
      <c r="AW227" s="774"/>
      <c r="AX227" s="774"/>
      <c r="AY227" s="774"/>
      <c r="AZ227" s="774"/>
      <c r="BA227" s="774"/>
      <c r="BC227" s="774" t="s">
        <v>492</v>
      </c>
      <c r="BD227" s="774"/>
      <c r="BE227" s="774"/>
      <c r="BF227" s="774"/>
      <c r="BG227" s="774"/>
      <c r="BH227" s="774"/>
      <c r="BI227" s="774"/>
      <c r="BJ227" s="818" t="s">
        <v>70</v>
      </c>
      <c r="BK227" s="818"/>
      <c r="BL227" s="818"/>
      <c r="BM227" s="774"/>
      <c r="BN227" s="774"/>
      <c r="BO227" s="774"/>
      <c r="BP227" s="774"/>
      <c r="BQ227" s="774"/>
      <c r="BR227" s="774"/>
      <c r="BS227" s="774"/>
      <c r="BT227" s="774"/>
      <c r="BU227" s="774"/>
      <c r="BV227" s="774"/>
      <c r="BW227" s="774"/>
      <c r="BX227" s="774"/>
      <c r="BY227" s="774"/>
      <c r="BZ227" s="774"/>
      <c r="CA227" s="774"/>
    </row>
    <row r="228" spans="3:79" s="777" customFormat="1" ht="16.5" thickBot="1">
      <c r="C228" s="1694" t="s">
        <v>868</v>
      </c>
      <c r="D228" s="1694"/>
      <c r="E228" s="1694"/>
      <c r="F228" s="1694"/>
      <c r="G228" s="1694"/>
      <c r="H228" s="1694"/>
      <c r="I228" s="1694"/>
      <c r="J228" s="1694"/>
      <c r="K228" s="1694"/>
      <c r="L228" s="1694"/>
      <c r="M228" s="1694"/>
      <c r="N228" s="1694"/>
      <c r="O228" s="1694"/>
      <c r="P228" s="1694"/>
      <c r="Q228" s="1694"/>
      <c r="R228" s="1694"/>
      <c r="S228" s="1694"/>
      <c r="T228" s="1694"/>
      <c r="U228" s="1694"/>
      <c r="V228" s="1694"/>
      <c r="W228" s="1694"/>
      <c r="X228" s="1694"/>
      <c r="Y228" s="1694"/>
      <c r="Z228" s="1694"/>
      <c r="AA228" s="1694"/>
      <c r="AB228" s="778"/>
      <c r="AC228" s="1694" t="s">
        <v>868</v>
      </c>
      <c r="AD228" s="1694"/>
      <c r="AE228" s="1694"/>
      <c r="AF228" s="1694"/>
      <c r="AG228" s="1694"/>
      <c r="AH228" s="1694"/>
      <c r="AI228" s="1694"/>
      <c r="AJ228" s="1694"/>
      <c r="AK228" s="1694"/>
      <c r="AL228" s="1694"/>
      <c r="AM228" s="1694"/>
      <c r="AN228" s="1694"/>
      <c r="AO228" s="1694"/>
      <c r="AP228" s="1694"/>
      <c r="AQ228" s="1694"/>
      <c r="AR228" s="1694"/>
      <c r="AS228" s="1694"/>
      <c r="AT228" s="1694"/>
      <c r="AU228" s="1694"/>
      <c r="AV228" s="1694"/>
      <c r="AW228" s="1694"/>
      <c r="AX228" s="1694"/>
      <c r="AY228" s="1694"/>
      <c r="AZ228" s="1694"/>
      <c r="BA228" s="1694"/>
      <c r="BC228" s="1694" t="s">
        <v>868</v>
      </c>
      <c r="BD228" s="1694"/>
      <c r="BE228" s="1694"/>
      <c r="BF228" s="1694"/>
      <c r="BG228" s="1694"/>
      <c r="BH228" s="1694"/>
      <c r="BI228" s="1694"/>
      <c r="BJ228" s="1694"/>
      <c r="BK228" s="1694"/>
      <c r="BL228" s="1694"/>
      <c r="BM228" s="1694"/>
      <c r="BN228" s="1694"/>
      <c r="BO228" s="1694"/>
      <c r="BP228" s="1694"/>
      <c r="BQ228" s="1694"/>
      <c r="BR228" s="1694"/>
      <c r="BS228" s="1694"/>
      <c r="BT228" s="1694"/>
      <c r="BU228" s="1694"/>
      <c r="BV228" s="1694"/>
      <c r="BW228" s="1694"/>
      <c r="BX228" s="1694"/>
      <c r="BY228" s="1694"/>
      <c r="BZ228" s="1694"/>
      <c r="CA228" s="1694"/>
    </row>
    <row r="229" spans="3:79" s="777" customFormat="1" ht="15.75" customHeight="1">
      <c r="C229" s="779"/>
      <c r="D229" s="1700" t="s">
        <v>96</v>
      </c>
      <c r="E229" s="1700"/>
      <c r="F229" s="1700"/>
      <c r="G229" s="1700"/>
      <c r="H229" s="1700"/>
      <c r="I229" s="1700"/>
      <c r="J229" s="1700"/>
      <c r="K229" s="1700"/>
      <c r="L229" s="1700"/>
      <c r="M229" s="1700"/>
      <c r="N229" s="1700"/>
      <c r="O229" s="1700"/>
      <c r="P229" s="1700"/>
      <c r="Q229" s="1700"/>
      <c r="R229" s="1700"/>
      <c r="S229" s="1700"/>
      <c r="T229" s="1700"/>
      <c r="U229" s="1700"/>
      <c r="V229" s="1700"/>
      <c r="W229" s="1700"/>
      <c r="X229" s="1700"/>
      <c r="Y229" s="1701"/>
      <c r="Z229" s="1701"/>
      <c r="AA229" s="1702"/>
      <c r="AB229" s="778"/>
      <c r="AC229" s="779"/>
      <c r="AD229" s="1700" t="s">
        <v>0</v>
      </c>
      <c r="AE229" s="1700"/>
      <c r="AF229" s="1700"/>
      <c r="AG229" s="1700"/>
      <c r="AH229" s="1700"/>
      <c r="AI229" s="1700"/>
      <c r="AJ229" s="1700"/>
      <c r="AK229" s="1700"/>
      <c r="AL229" s="1700"/>
      <c r="AM229" s="1700"/>
      <c r="AN229" s="1700"/>
      <c r="AO229" s="1700"/>
      <c r="AP229" s="1700"/>
      <c r="AQ229" s="1700"/>
      <c r="AR229" s="1700"/>
      <c r="AS229" s="1700"/>
      <c r="AT229" s="1700"/>
      <c r="AU229" s="1700"/>
      <c r="AV229" s="1700"/>
      <c r="AW229" s="1700"/>
      <c r="AX229" s="1700"/>
      <c r="AY229" s="1701"/>
      <c r="AZ229" s="1701"/>
      <c r="BA229" s="1702"/>
      <c r="BC229" s="779"/>
      <c r="BD229" s="1701" t="s">
        <v>0</v>
      </c>
      <c r="BE229" s="1705"/>
      <c r="BF229" s="1705"/>
      <c r="BG229" s="1705"/>
      <c r="BH229" s="1705"/>
      <c r="BI229" s="1705"/>
      <c r="BJ229" s="1705"/>
      <c r="BK229" s="1705"/>
      <c r="BL229" s="1705"/>
      <c r="BM229" s="1705"/>
      <c r="BN229" s="1705"/>
      <c r="BO229" s="1705"/>
      <c r="BP229" s="1705"/>
      <c r="BQ229" s="1705"/>
      <c r="BR229" s="1705"/>
      <c r="BS229" s="1705"/>
      <c r="BT229" s="1705"/>
      <c r="BU229" s="1705"/>
      <c r="BV229" s="1705"/>
      <c r="BW229" s="1705"/>
      <c r="BX229" s="1705"/>
      <c r="BY229" s="1705"/>
      <c r="BZ229" s="1705"/>
      <c r="CA229" s="1706"/>
    </row>
    <row r="230" spans="3:79" s="777" customFormat="1" ht="15.75" customHeight="1">
      <c r="C230" s="1698" t="s">
        <v>182</v>
      </c>
      <c r="D230" s="1695">
        <v>1</v>
      </c>
      <c r="E230" s="1696"/>
      <c r="F230" s="1699"/>
      <c r="G230" s="1695">
        <v>2</v>
      </c>
      <c r="H230" s="1696"/>
      <c r="I230" s="1699"/>
      <c r="J230" s="1695">
        <v>3</v>
      </c>
      <c r="K230" s="1696"/>
      <c r="L230" s="1699"/>
      <c r="M230" s="1695">
        <v>4</v>
      </c>
      <c r="N230" s="1696"/>
      <c r="O230" s="1699"/>
      <c r="P230" s="1695">
        <v>5</v>
      </c>
      <c r="Q230" s="1696"/>
      <c r="R230" s="1699"/>
      <c r="S230" s="1695">
        <v>6</v>
      </c>
      <c r="T230" s="1696"/>
      <c r="U230" s="1699"/>
      <c r="V230" s="1695" t="s">
        <v>184</v>
      </c>
      <c r="W230" s="1696"/>
      <c r="X230" s="1699"/>
      <c r="Y230" s="1695" t="s">
        <v>181</v>
      </c>
      <c r="Z230" s="1696"/>
      <c r="AA230" s="1697"/>
      <c r="AB230" s="778"/>
      <c r="AC230" s="1698" t="s">
        <v>182</v>
      </c>
      <c r="AD230" s="1695">
        <v>1</v>
      </c>
      <c r="AE230" s="1696"/>
      <c r="AF230" s="1699"/>
      <c r="AG230" s="1695">
        <v>2</v>
      </c>
      <c r="AH230" s="1696"/>
      <c r="AI230" s="1699"/>
      <c r="AJ230" s="1695">
        <v>3</v>
      </c>
      <c r="AK230" s="1696"/>
      <c r="AL230" s="1699"/>
      <c r="AM230" s="1695">
        <v>4</v>
      </c>
      <c r="AN230" s="1696"/>
      <c r="AO230" s="1699"/>
      <c r="AP230" s="1695">
        <v>5</v>
      </c>
      <c r="AQ230" s="1696"/>
      <c r="AR230" s="1699"/>
      <c r="AS230" s="1695">
        <v>6</v>
      </c>
      <c r="AT230" s="1696"/>
      <c r="AU230" s="1699"/>
      <c r="AV230" s="1695" t="s">
        <v>184</v>
      </c>
      <c r="AW230" s="1696"/>
      <c r="AX230" s="1699"/>
      <c r="AY230" s="1695" t="s">
        <v>181</v>
      </c>
      <c r="AZ230" s="1696"/>
      <c r="BA230" s="1697"/>
      <c r="BC230" s="1698" t="s">
        <v>182</v>
      </c>
      <c r="BD230" s="1695">
        <v>1</v>
      </c>
      <c r="BE230" s="1696"/>
      <c r="BF230" s="1699"/>
      <c r="BG230" s="1695">
        <v>2</v>
      </c>
      <c r="BH230" s="1696"/>
      <c r="BI230" s="1699"/>
      <c r="BJ230" s="1695">
        <v>3</v>
      </c>
      <c r="BK230" s="1696"/>
      <c r="BL230" s="1699"/>
      <c r="BM230" s="1695">
        <v>4</v>
      </c>
      <c r="BN230" s="1696"/>
      <c r="BO230" s="1699"/>
      <c r="BP230" s="1695">
        <v>5</v>
      </c>
      <c r="BQ230" s="1696"/>
      <c r="BR230" s="1699"/>
      <c r="BS230" s="1695">
        <v>6</v>
      </c>
      <c r="BT230" s="1696"/>
      <c r="BU230" s="1699"/>
      <c r="BV230" s="1695" t="s">
        <v>184</v>
      </c>
      <c r="BW230" s="1696"/>
      <c r="BX230" s="1699"/>
      <c r="BY230" s="1695" t="s">
        <v>181</v>
      </c>
      <c r="BZ230" s="1696"/>
      <c r="CA230" s="1697"/>
    </row>
    <row r="231" spans="3:79" s="777" customFormat="1" ht="15.75">
      <c r="C231" s="1698"/>
      <c r="D231" s="781" t="s">
        <v>242</v>
      </c>
      <c r="E231" s="781" t="s">
        <v>243</v>
      </c>
      <c r="F231" s="781" t="s">
        <v>236</v>
      </c>
      <c r="G231" s="781" t="s">
        <v>242</v>
      </c>
      <c r="H231" s="781" t="s">
        <v>243</v>
      </c>
      <c r="I231" s="781" t="s">
        <v>236</v>
      </c>
      <c r="J231" s="781" t="s">
        <v>242</v>
      </c>
      <c r="K231" s="781" t="s">
        <v>243</v>
      </c>
      <c r="L231" s="781" t="s">
        <v>236</v>
      </c>
      <c r="M231" s="781" t="s">
        <v>242</v>
      </c>
      <c r="N231" s="781" t="s">
        <v>243</v>
      </c>
      <c r="O231" s="781" t="s">
        <v>236</v>
      </c>
      <c r="P231" s="781" t="s">
        <v>242</v>
      </c>
      <c r="Q231" s="781" t="s">
        <v>243</v>
      </c>
      <c r="R231" s="781" t="s">
        <v>236</v>
      </c>
      <c r="S231" s="781" t="s">
        <v>242</v>
      </c>
      <c r="T231" s="781" t="s">
        <v>243</v>
      </c>
      <c r="U231" s="781" t="s">
        <v>236</v>
      </c>
      <c r="V231" s="781" t="s">
        <v>242</v>
      </c>
      <c r="W231" s="781" t="s">
        <v>243</v>
      </c>
      <c r="X231" s="781" t="s">
        <v>236</v>
      </c>
      <c r="Y231" s="781" t="s">
        <v>242</v>
      </c>
      <c r="Z231" s="781" t="s">
        <v>243</v>
      </c>
      <c r="AA231" s="781" t="s">
        <v>236</v>
      </c>
      <c r="AB231" s="778"/>
      <c r="AC231" s="1698"/>
      <c r="AD231" s="781" t="s">
        <v>242</v>
      </c>
      <c r="AE231" s="781" t="s">
        <v>243</v>
      </c>
      <c r="AF231" s="781" t="s">
        <v>236</v>
      </c>
      <c r="AG231" s="781" t="s">
        <v>242</v>
      </c>
      <c r="AH231" s="781" t="s">
        <v>243</v>
      </c>
      <c r="AI231" s="781" t="s">
        <v>236</v>
      </c>
      <c r="AJ231" s="781" t="s">
        <v>242</v>
      </c>
      <c r="AK231" s="781" t="s">
        <v>243</v>
      </c>
      <c r="AL231" s="781" t="s">
        <v>236</v>
      </c>
      <c r="AM231" s="781" t="s">
        <v>242</v>
      </c>
      <c r="AN231" s="781" t="s">
        <v>243</v>
      </c>
      <c r="AO231" s="781" t="s">
        <v>236</v>
      </c>
      <c r="AP231" s="781" t="s">
        <v>242</v>
      </c>
      <c r="AQ231" s="781" t="s">
        <v>243</v>
      </c>
      <c r="AR231" s="781" t="s">
        <v>236</v>
      </c>
      <c r="AS231" s="781" t="s">
        <v>242</v>
      </c>
      <c r="AT231" s="781" t="s">
        <v>243</v>
      </c>
      <c r="AU231" s="781" t="s">
        <v>236</v>
      </c>
      <c r="AV231" s="781" t="s">
        <v>242</v>
      </c>
      <c r="AW231" s="781" t="s">
        <v>243</v>
      </c>
      <c r="AX231" s="781" t="s">
        <v>236</v>
      </c>
      <c r="AY231" s="781" t="s">
        <v>242</v>
      </c>
      <c r="AZ231" s="781" t="s">
        <v>243</v>
      </c>
      <c r="BA231" s="781" t="s">
        <v>236</v>
      </c>
      <c r="BC231" s="1698"/>
      <c r="BD231" s="781" t="s">
        <v>242</v>
      </c>
      <c r="BE231" s="781" t="s">
        <v>243</v>
      </c>
      <c r="BF231" s="781" t="s">
        <v>236</v>
      </c>
      <c r="BG231" s="781" t="s">
        <v>242</v>
      </c>
      <c r="BH231" s="781" t="s">
        <v>243</v>
      </c>
      <c r="BI231" s="781" t="s">
        <v>236</v>
      </c>
      <c r="BJ231" s="781" t="s">
        <v>242</v>
      </c>
      <c r="BK231" s="781" t="s">
        <v>243</v>
      </c>
      <c r="BL231" s="781" t="s">
        <v>236</v>
      </c>
      <c r="BM231" s="781" t="s">
        <v>242</v>
      </c>
      <c r="BN231" s="781" t="s">
        <v>243</v>
      </c>
      <c r="BO231" s="781" t="s">
        <v>236</v>
      </c>
      <c r="BP231" s="781" t="s">
        <v>242</v>
      </c>
      <c r="BQ231" s="781" t="s">
        <v>243</v>
      </c>
      <c r="BR231" s="781" t="s">
        <v>236</v>
      </c>
      <c r="BS231" s="781" t="s">
        <v>242</v>
      </c>
      <c r="BT231" s="781" t="s">
        <v>243</v>
      </c>
      <c r="BU231" s="781" t="s">
        <v>236</v>
      </c>
      <c r="BV231" s="781" t="s">
        <v>242</v>
      </c>
      <c r="BW231" s="781" t="s">
        <v>243</v>
      </c>
      <c r="BX231" s="781" t="s">
        <v>236</v>
      </c>
      <c r="BY231" s="781" t="s">
        <v>242</v>
      </c>
      <c r="BZ231" s="781" t="s">
        <v>243</v>
      </c>
      <c r="CA231" s="781" t="s">
        <v>236</v>
      </c>
    </row>
    <row r="232" spans="3:79" s="777" customFormat="1" ht="15.75">
      <c r="C232" s="782" t="s">
        <v>185</v>
      </c>
      <c r="D232" s="783"/>
      <c r="E232" s="783"/>
      <c r="F232" s="783">
        <f>SUM(D232:E232)</f>
        <v>0</v>
      </c>
      <c r="G232" s="783"/>
      <c r="H232" s="783"/>
      <c r="I232" s="783">
        <f>SUM(G232:H232)</f>
        <v>0</v>
      </c>
      <c r="J232" s="783"/>
      <c r="K232" s="783"/>
      <c r="L232" s="783">
        <f>SUM(J232:K232)</f>
        <v>0</v>
      </c>
      <c r="M232" s="783"/>
      <c r="N232" s="783"/>
      <c r="O232" s="783">
        <f>SUM(M232:N232)</f>
        <v>0</v>
      </c>
      <c r="P232" s="783"/>
      <c r="Q232" s="783"/>
      <c r="R232" s="783">
        <f>SUM(P232:Q232)</f>
        <v>0</v>
      </c>
      <c r="S232" s="783"/>
      <c r="T232" s="783"/>
      <c r="U232" s="783">
        <f>SUM(S232:T232)</f>
        <v>0</v>
      </c>
      <c r="V232" s="783"/>
      <c r="W232" s="783"/>
      <c r="X232" s="783">
        <f>V232+W232</f>
        <v>0</v>
      </c>
      <c r="Y232" s="784">
        <f>D232+G232+J232+M232+P232+S232+V232</f>
        <v>0</v>
      </c>
      <c r="Z232" s="784">
        <f>E232+H232+K232+N232+Q232+T232+W232</f>
        <v>0</v>
      </c>
      <c r="AA232" s="785">
        <f>Y232+Z232</f>
        <v>0</v>
      </c>
      <c r="AB232" s="776"/>
      <c r="AC232" s="782" t="s">
        <v>185</v>
      </c>
      <c r="AD232" s="47"/>
      <c r="AE232" s="47"/>
      <c r="AF232" s="783">
        <f>SUM(AD232:AE232)</f>
        <v>0</v>
      </c>
      <c r="AG232" s="47"/>
      <c r="AH232" s="47"/>
      <c r="AI232" s="783">
        <f>SUM(AG232:AH232)</f>
        <v>0</v>
      </c>
      <c r="AJ232" s="47"/>
      <c r="AK232" s="47"/>
      <c r="AL232" s="783">
        <f>SUM(AJ232:AK232)</f>
        <v>0</v>
      </c>
      <c r="AM232" s="47"/>
      <c r="AN232" s="47"/>
      <c r="AO232" s="783">
        <f>SUM(AM232:AN232)</f>
        <v>0</v>
      </c>
      <c r="AP232" s="47"/>
      <c r="AQ232" s="47"/>
      <c r="AR232" s="783">
        <f>SUM(AP232:AQ232)</f>
        <v>0</v>
      </c>
      <c r="AS232" s="783"/>
      <c r="AT232" s="783"/>
      <c r="AU232" s="783">
        <f>SUM(AS232:AT232)</f>
        <v>0</v>
      </c>
      <c r="AV232" s="783"/>
      <c r="AW232" s="783"/>
      <c r="AX232" s="783">
        <f>AV232+AW232</f>
        <v>0</v>
      </c>
      <c r="AY232" s="784">
        <f>AD232+AG232+AJ232+AM232+AP232+AS232+AV232</f>
        <v>0</v>
      </c>
      <c r="AZ232" s="784">
        <f>AE232+AH232+AK232+AN232+AQ232+AT232+AW232</f>
        <v>0</v>
      </c>
      <c r="BA232" s="785">
        <f>AY232+AZ232</f>
        <v>0</v>
      </c>
      <c r="BC232" s="782" t="s">
        <v>185</v>
      </c>
      <c r="BD232" s="783">
        <f>D232+AD232</f>
        <v>0</v>
      </c>
      <c r="BE232" s="783">
        <f>E232+AE232</f>
        <v>0</v>
      </c>
      <c r="BF232" s="783">
        <f t="shared" ref="BF232:BU240" si="427">F232+AF232</f>
        <v>0</v>
      </c>
      <c r="BG232" s="783">
        <f t="shared" si="427"/>
        <v>0</v>
      </c>
      <c r="BH232" s="783">
        <f t="shared" si="427"/>
        <v>0</v>
      </c>
      <c r="BI232" s="783">
        <f t="shared" si="427"/>
        <v>0</v>
      </c>
      <c r="BJ232" s="783">
        <f t="shared" si="427"/>
        <v>0</v>
      </c>
      <c r="BK232" s="783">
        <f t="shared" si="427"/>
        <v>0</v>
      </c>
      <c r="BL232" s="783">
        <f t="shared" si="427"/>
        <v>0</v>
      </c>
      <c r="BM232" s="783">
        <f t="shared" si="427"/>
        <v>0</v>
      </c>
      <c r="BN232" s="783">
        <f t="shared" si="427"/>
        <v>0</v>
      </c>
      <c r="BO232" s="783">
        <f t="shared" si="427"/>
        <v>0</v>
      </c>
      <c r="BP232" s="783">
        <f t="shared" si="427"/>
        <v>0</v>
      </c>
      <c r="BQ232" s="783">
        <f t="shared" si="427"/>
        <v>0</v>
      </c>
      <c r="BR232" s="783">
        <f t="shared" si="427"/>
        <v>0</v>
      </c>
      <c r="BS232" s="783">
        <f t="shared" si="427"/>
        <v>0</v>
      </c>
      <c r="BT232" s="783">
        <f t="shared" si="427"/>
        <v>0</v>
      </c>
      <c r="BU232" s="783">
        <f t="shared" si="427"/>
        <v>0</v>
      </c>
      <c r="BV232" s="783">
        <f t="shared" ref="BV232:CA240" si="428">V232+AV232</f>
        <v>0</v>
      </c>
      <c r="BW232" s="783">
        <f t="shared" si="428"/>
        <v>0</v>
      </c>
      <c r="BX232" s="783">
        <f t="shared" si="428"/>
        <v>0</v>
      </c>
      <c r="BY232" s="783">
        <f t="shared" si="428"/>
        <v>0</v>
      </c>
      <c r="BZ232" s="783">
        <f t="shared" si="428"/>
        <v>0</v>
      </c>
      <c r="CA232" s="783">
        <f t="shared" si="428"/>
        <v>0</v>
      </c>
    </row>
    <row r="233" spans="3:79" s="777" customFormat="1" ht="15.75">
      <c r="C233" s="782" t="s">
        <v>262</v>
      </c>
      <c r="D233" s="783">
        <v>51</v>
      </c>
      <c r="E233" s="783">
        <v>52</v>
      </c>
      <c r="F233" s="783">
        <f t="shared" ref="F233:F238" si="429">SUM(D233:E233)</f>
        <v>103</v>
      </c>
      <c r="G233" s="783">
        <v>0</v>
      </c>
      <c r="H233" s="783">
        <v>1</v>
      </c>
      <c r="I233" s="783">
        <f t="shared" ref="I233:I238" si="430">SUM(G233:H233)</f>
        <v>1</v>
      </c>
      <c r="J233" s="783">
        <v>0</v>
      </c>
      <c r="K233" s="783">
        <v>0</v>
      </c>
      <c r="L233" s="783">
        <f t="shared" ref="L233:L238" si="431">SUM(J233:K233)</f>
        <v>0</v>
      </c>
      <c r="M233" s="783">
        <v>0</v>
      </c>
      <c r="N233" s="783">
        <v>0</v>
      </c>
      <c r="O233" s="783">
        <f t="shared" ref="O233:O238" si="432">SUM(M233:N233)</f>
        <v>0</v>
      </c>
      <c r="P233" s="783">
        <v>0</v>
      </c>
      <c r="Q233" s="783">
        <v>0</v>
      </c>
      <c r="R233" s="783">
        <f t="shared" ref="R233:R238" si="433">SUM(P233:Q233)</f>
        <v>0</v>
      </c>
      <c r="S233" s="783">
        <v>0</v>
      </c>
      <c r="T233" s="783">
        <v>0</v>
      </c>
      <c r="U233" s="783">
        <f t="shared" ref="U233:U238" si="434">SUM(S233:T233)</f>
        <v>0</v>
      </c>
      <c r="V233" s="783"/>
      <c r="W233" s="783"/>
      <c r="X233" s="783">
        <f t="shared" ref="X233:X239" si="435">V233+W233</f>
        <v>0</v>
      </c>
      <c r="Y233" s="784">
        <f t="shared" ref="Y233:Y239" si="436">D233+G233+J233+M233+P233+S233+V233</f>
        <v>51</v>
      </c>
      <c r="Z233" s="784">
        <f t="shared" ref="Z233:Z239" si="437">E233+H233+K233+N233+Q233+T233+W233</f>
        <v>53</v>
      </c>
      <c r="AA233" s="785">
        <f t="shared" ref="AA233:AA239" si="438">Y233+Z233</f>
        <v>104</v>
      </c>
      <c r="AB233" s="776"/>
      <c r="AC233" s="782" t="s">
        <v>262</v>
      </c>
      <c r="AD233" s="47">
        <v>131</v>
      </c>
      <c r="AE233" s="47">
        <v>103</v>
      </c>
      <c r="AF233" s="783">
        <f t="shared" ref="AF233:AF239" si="439">SUM(AD233:AE233)</f>
        <v>234</v>
      </c>
      <c r="AG233" s="47">
        <v>0</v>
      </c>
      <c r="AH233" s="47">
        <v>0</v>
      </c>
      <c r="AI233" s="783">
        <f t="shared" ref="AI233:AI239" si="440">SUM(AG233:AH233)</f>
        <v>0</v>
      </c>
      <c r="AJ233" s="47"/>
      <c r="AK233" s="47"/>
      <c r="AL233" s="783">
        <f t="shared" ref="AL233:AL239" si="441">SUM(AJ233:AK233)</f>
        <v>0</v>
      </c>
      <c r="AM233" s="47"/>
      <c r="AN233" s="47"/>
      <c r="AO233" s="783">
        <f t="shared" ref="AO233:AO239" si="442">SUM(AM233:AN233)</f>
        <v>0</v>
      </c>
      <c r="AP233" s="47"/>
      <c r="AQ233" s="47"/>
      <c r="AR233" s="783">
        <f t="shared" ref="AR233:AR239" si="443">SUM(AP233:AQ233)</f>
        <v>0</v>
      </c>
      <c r="AS233" s="783"/>
      <c r="AT233" s="783"/>
      <c r="AU233" s="783">
        <f t="shared" ref="AU233:AU239" si="444">SUM(AS233:AT233)</f>
        <v>0</v>
      </c>
      <c r="AV233" s="783"/>
      <c r="AW233" s="783"/>
      <c r="AX233" s="783">
        <f t="shared" ref="AX233:AX239" si="445">AV233+AW233</f>
        <v>0</v>
      </c>
      <c r="AY233" s="784">
        <f t="shared" ref="AY233:AY239" si="446">AD233+AG233+AJ233+AM233+AP233+AS233+AV233</f>
        <v>131</v>
      </c>
      <c r="AZ233" s="784">
        <f t="shared" ref="AZ233:AZ239" si="447">AE233+AH233+AK233+AN233+AQ233+AT233+AW233</f>
        <v>103</v>
      </c>
      <c r="BA233" s="785">
        <f t="shared" ref="BA233:BA239" si="448">AY233+AZ233</f>
        <v>234</v>
      </c>
      <c r="BC233" s="782" t="s">
        <v>262</v>
      </c>
      <c r="BD233" s="783">
        <f t="shared" ref="BD233:BE240" si="449">D233+AD233</f>
        <v>182</v>
      </c>
      <c r="BE233" s="783">
        <f t="shared" si="449"/>
        <v>155</v>
      </c>
      <c r="BF233" s="783">
        <f t="shared" si="427"/>
        <v>337</v>
      </c>
      <c r="BG233" s="783">
        <f t="shared" si="427"/>
        <v>0</v>
      </c>
      <c r="BH233" s="783">
        <f t="shared" si="427"/>
        <v>1</v>
      </c>
      <c r="BI233" s="783">
        <f t="shared" si="427"/>
        <v>1</v>
      </c>
      <c r="BJ233" s="783">
        <f t="shared" si="427"/>
        <v>0</v>
      </c>
      <c r="BK233" s="783">
        <f t="shared" si="427"/>
        <v>0</v>
      </c>
      <c r="BL233" s="783">
        <f t="shared" si="427"/>
        <v>0</v>
      </c>
      <c r="BM233" s="783">
        <f t="shared" si="427"/>
        <v>0</v>
      </c>
      <c r="BN233" s="783">
        <f t="shared" si="427"/>
        <v>0</v>
      </c>
      <c r="BO233" s="783">
        <f t="shared" si="427"/>
        <v>0</v>
      </c>
      <c r="BP233" s="783">
        <f t="shared" si="427"/>
        <v>0</v>
      </c>
      <c r="BQ233" s="783">
        <f t="shared" si="427"/>
        <v>0</v>
      </c>
      <c r="BR233" s="783">
        <f t="shared" si="427"/>
        <v>0</v>
      </c>
      <c r="BS233" s="783">
        <f t="shared" si="427"/>
        <v>0</v>
      </c>
      <c r="BT233" s="783">
        <f t="shared" si="427"/>
        <v>0</v>
      </c>
      <c r="BU233" s="783">
        <f t="shared" si="427"/>
        <v>0</v>
      </c>
      <c r="BV233" s="783">
        <f t="shared" si="428"/>
        <v>0</v>
      </c>
      <c r="BW233" s="783">
        <f t="shared" si="428"/>
        <v>0</v>
      </c>
      <c r="BX233" s="783">
        <f t="shared" si="428"/>
        <v>0</v>
      </c>
      <c r="BY233" s="783">
        <f t="shared" si="428"/>
        <v>182</v>
      </c>
      <c r="BZ233" s="783">
        <f t="shared" si="428"/>
        <v>156</v>
      </c>
      <c r="CA233" s="783">
        <f t="shared" si="428"/>
        <v>338</v>
      </c>
    </row>
    <row r="234" spans="3:79" s="777" customFormat="1" ht="15.75">
      <c r="C234" s="782" t="s">
        <v>263</v>
      </c>
      <c r="D234" s="783">
        <v>343</v>
      </c>
      <c r="E234" s="783">
        <v>298</v>
      </c>
      <c r="F234" s="783">
        <f t="shared" si="429"/>
        <v>641</v>
      </c>
      <c r="G234" s="783">
        <v>221</v>
      </c>
      <c r="H234" s="783">
        <v>217</v>
      </c>
      <c r="I234" s="783">
        <f t="shared" si="430"/>
        <v>438</v>
      </c>
      <c r="J234" s="783">
        <v>52</v>
      </c>
      <c r="K234" s="783">
        <v>35</v>
      </c>
      <c r="L234" s="783">
        <f t="shared" si="431"/>
        <v>87</v>
      </c>
      <c r="M234" s="783">
        <v>5</v>
      </c>
      <c r="N234" s="783">
        <v>1</v>
      </c>
      <c r="O234" s="783">
        <f t="shared" si="432"/>
        <v>6</v>
      </c>
      <c r="P234" s="783">
        <v>0</v>
      </c>
      <c r="Q234" s="783">
        <v>0</v>
      </c>
      <c r="R234" s="783">
        <f t="shared" si="433"/>
        <v>0</v>
      </c>
      <c r="S234" s="783">
        <v>0</v>
      </c>
      <c r="T234" s="783">
        <v>0</v>
      </c>
      <c r="U234" s="783">
        <f t="shared" si="434"/>
        <v>0</v>
      </c>
      <c r="V234" s="783"/>
      <c r="W234" s="783"/>
      <c r="X234" s="783">
        <f t="shared" si="435"/>
        <v>0</v>
      </c>
      <c r="Y234" s="784">
        <f t="shared" si="436"/>
        <v>621</v>
      </c>
      <c r="Z234" s="784">
        <f t="shared" si="437"/>
        <v>551</v>
      </c>
      <c r="AA234" s="785">
        <f t="shared" si="438"/>
        <v>1172</v>
      </c>
      <c r="AB234" s="776"/>
      <c r="AC234" s="782" t="s">
        <v>263</v>
      </c>
      <c r="AD234" s="47">
        <v>1332</v>
      </c>
      <c r="AE234" s="47">
        <v>1214</v>
      </c>
      <c r="AF234" s="783">
        <f t="shared" si="439"/>
        <v>2546</v>
      </c>
      <c r="AG234" s="47">
        <v>662</v>
      </c>
      <c r="AH234" s="47">
        <v>491</v>
      </c>
      <c r="AI234" s="783">
        <f t="shared" si="440"/>
        <v>1153</v>
      </c>
      <c r="AJ234" s="47"/>
      <c r="AK234" s="47"/>
      <c r="AL234" s="783">
        <f t="shared" si="441"/>
        <v>0</v>
      </c>
      <c r="AM234" s="47"/>
      <c r="AN234" s="47"/>
      <c r="AO234" s="783">
        <f t="shared" si="442"/>
        <v>0</v>
      </c>
      <c r="AP234" s="47"/>
      <c r="AQ234" s="47"/>
      <c r="AR234" s="783">
        <f t="shared" si="443"/>
        <v>0</v>
      </c>
      <c r="AS234" s="783"/>
      <c r="AT234" s="783"/>
      <c r="AU234" s="783">
        <f t="shared" si="444"/>
        <v>0</v>
      </c>
      <c r="AV234" s="783"/>
      <c r="AW234" s="783"/>
      <c r="AX234" s="783">
        <f t="shared" si="445"/>
        <v>0</v>
      </c>
      <c r="AY234" s="784">
        <f t="shared" si="446"/>
        <v>1994</v>
      </c>
      <c r="AZ234" s="784">
        <f t="shared" si="447"/>
        <v>1705</v>
      </c>
      <c r="BA234" s="785">
        <f t="shared" si="448"/>
        <v>3699</v>
      </c>
      <c r="BC234" s="782" t="s">
        <v>263</v>
      </c>
      <c r="BD234" s="783">
        <f t="shared" si="449"/>
        <v>1675</v>
      </c>
      <c r="BE234" s="783">
        <f t="shared" si="449"/>
        <v>1512</v>
      </c>
      <c r="BF234" s="783">
        <f t="shared" si="427"/>
        <v>3187</v>
      </c>
      <c r="BG234" s="783">
        <f t="shared" si="427"/>
        <v>883</v>
      </c>
      <c r="BH234" s="783">
        <f t="shared" si="427"/>
        <v>708</v>
      </c>
      <c r="BI234" s="783">
        <f t="shared" si="427"/>
        <v>1591</v>
      </c>
      <c r="BJ234" s="783">
        <f t="shared" si="427"/>
        <v>52</v>
      </c>
      <c r="BK234" s="783">
        <f t="shared" si="427"/>
        <v>35</v>
      </c>
      <c r="BL234" s="783">
        <f t="shared" si="427"/>
        <v>87</v>
      </c>
      <c r="BM234" s="783">
        <f t="shared" si="427"/>
        <v>5</v>
      </c>
      <c r="BN234" s="783">
        <f t="shared" si="427"/>
        <v>1</v>
      </c>
      <c r="BO234" s="783">
        <f t="shared" si="427"/>
        <v>6</v>
      </c>
      <c r="BP234" s="783">
        <f t="shared" si="427"/>
        <v>0</v>
      </c>
      <c r="BQ234" s="783">
        <f t="shared" si="427"/>
        <v>0</v>
      </c>
      <c r="BR234" s="783">
        <f t="shared" si="427"/>
        <v>0</v>
      </c>
      <c r="BS234" s="783">
        <f t="shared" si="427"/>
        <v>0</v>
      </c>
      <c r="BT234" s="783">
        <f t="shared" si="427"/>
        <v>0</v>
      </c>
      <c r="BU234" s="783">
        <f t="shared" si="427"/>
        <v>0</v>
      </c>
      <c r="BV234" s="783">
        <f t="shared" si="428"/>
        <v>0</v>
      </c>
      <c r="BW234" s="783">
        <f t="shared" si="428"/>
        <v>0</v>
      </c>
      <c r="BX234" s="783">
        <f t="shared" si="428"/>
        <v>0</v>
      </c>
      <c r="BY234" s="783">
        <f t="shared" si="428"/>
        <v>2615</v>
      </c>
      <c r="BZ234" s="783">
        <f t="shared" si="428"/>
        <v>2256</v>
      </c>
      <c r="CA234" s="783">
        <f t="shared" si="428"/>
        <v>4871</v>
      </c>
    </row>
    <row r="235" spans="3:79" s="777" customFormat="1" ht="15.75">
      <c r="C235" s="782" t="s">
        <v>264</v>
      </c>
      <c r="D235" s="783">
        <v>163</v>
      </c>
      <c r="E235" s="783">
        <v>159</v>
      </c>
      <c r="F235" s="783">
        <f t="shared" si="429"/>
        <v>322</v>
      </c>
      <c r="G235" s="783">
        <v>140</v>
      </c>
      <c r="H235" s="783">
        <v>163</v>
      </c>
      <c r="I235" s="783">
        <f t="shared" si="430"/>
        <v>303</v>
      </c>
      <c r="J235" s="783">
        <v>108</v>
      </c>
      <c r="K235" s="783">
        <v>73</v>
      </c>
      <c r="L235" s="783">
        <f t="shared" si="431"/>
        <v>181</v>
      </c>
      <c r="M235" s="783">
        <v>44</v>
      </c>
      <c r="N235" s="783">
        <v>45</v>
      </c>
      <c r="O235" s="783">
        <f t="shared" si="432"/>
        <v>89</v>
      </c>
      <c r="P235" s="783">
        <v>2</v>
      </c>
      <c r="Q235" s="783">
        <v>3</v>
      </c>
      <c r="R235" s="783">
        <f t="shared" si="433"/>
        <v>5</v>
      </c>
      <c r="S235" s="783">
        <v>0</v>
      </c>
      <c r="T235" s="783">
        <v>0</v>
      </c>
      <c r="U235" s="783">
        <f t="shared" si="434"/>
        <v>0</v>
      </c>
      <c r="V235" s="783"/>
      <c r="W235" s="783"/>
      <c r="X235" s="783">
        <f t="shared" si="435"/>
        <v>0</v>
      </c>
      <c r="Y235" s="784">
        <f t="shared" si="436"/>
        <v>457</v>
      </c>
      <c r="Z235" s="784">
        <f t="shared" si="437"/>
        <v>443</v>
      </c>
      <c r="AA235" s="785">
        <f t="shared" si="438"/>
        <v>900</v>
      </c>
      <c r="AB235" s="776"/>
      <c r="AC235" s="782" t="s">
        <v>264</v>
      </c>
      <c r="AD235" s="47">
        <v>935</v>
      </c>
      <c r="AE235" s="47">
        <v>748</v>
      </c>
      <c r="AF235" s="783">
        <f t="shared" si="439"/>
        <v>1683</v>
      </c>
      <c r="AG235" s="47">
        <v>662</v>
      </c>
      <c r="AH235" s="47">
        <v>661</v>
      </c>
      <c r="AI235" s="783">
        <f t="shared" si="440"/>
        <v>1323</v>
      </c>
      <c r="AJ235" s="47">
        <v>201</v>
      </c>
      <c r="AK235" s="47">
        <v>239</v>
      </c>
      <c r="AL235" s="783">
        <f t="shared" si="441"/>
        <v>440</v>
      </c>
      <c r="AM235" s="47"/>
      <c r="AN235" s="47"/>
      <c r="AO235" s="783">
        <f t="shared" si="442"/>
        <v>0</v>
      </c>
      <c r="AP235" s="47"/>
      <c r="AQ235" s="47"/>
      <c r="AR235" s="783">
        <f t="shared" si="443"/>
        <v>0</v>
      </c>
      <c r="AS235" s="783"/>
      <c r="AT235" s="783"/>
      <c r="AU235" s="783">
        <f t="shared" si="444"/>
        <v>0</v>
      </c>
      <c r="AV235" s="783"/>
      <c r="AW235" s="783"/>
      <c r="AX235" s="783">
        <f t="shared" si="445"/>
        <v>0</v>
      </c>
      <c r="AY235" s="784">
        <f t="shared" si="446"/>
        <v>1798</v>
      </c>
      <c r="AZ235" s="784">
        <f t="shared" si="447"/>
        <v>1648</v>
      </c>
      <c r="BA235" s="785">
        <f t="shared" si="448"/>
        <v>3446</v>
      </c>
      <c r="BC235" s="782" t="s">
        <v>264</v>
      </c>
      <c r="BD235" s="783">
        <f t="shared" si="449"/>
        <v>1098</v>
      </c>
      <c r="BE235" s="783">
        <f t="shared" si="449"/>
        <v>907</v>
      </c>
      <c r="BF235" s="783">
        <f t="shared" si="427"/>
        <v>2005</v>
      </c>
      <c r="BG235" s="783">
        <f t="shared" si="427"/>
        <v>802</v>
      </c>
      <c r="BH235" s="783">
        <f t="shared" si="427"/>
        <v>824</v>
      </c>
      <c r="BI235" s="783">
        <f t="shared" si="427"/>
        <v>1626</v>
      </c>
      <c r="BJ235" s="783">
        <f t="shared" si="427"/>
        <v>309</v>
      </c>
      <c r="BK235" s="783">
        <f t="shared" si="427"/>
        <v>312</v>
      </c>
      <c r="BL235" s="783">
        <f t="shared" si="427"/>
        <v>621</v>
      </c>
      <c r="BM235" s="783">
        <f t="shared" si="427"/>
        <v>44</v>
      </c>
      <c r="BN235" s="783">
        <f t="shared" si="427"/>
        <v>45</v>
      </c>
      <c r="BO235" s="783">
        <f t="shared" si="427"/>
        <v>89</v>
      </c>
      <c r="BP235" s="783">
        <f t="shared" si="427"/>
        <v>2</v>
      </c>
      <c r="BQ235" s="783">
        <f t="shared" si="427"/>
        <v>3</v>
      </c>
      <c r="BR235" s="783">
        <f t="shared" si="427"/>
        <v>5</v>
      </c>
      <c r="BS235" s="783">
        <f t="shared" si="427"/>
        <v>0</v>
      </c>
      <c r="BT235" s="783">
        <f t="shared" si="427"/>
        <v>0</v>
      </c>
      <c r="BU235" s="783">
        <f t="shared" si="427"/>
        <v>0</v>
      </c>
      <c r="BV235" s="783">
        <f t="shared" si="428"/>
        <v>0</v>
      </c>
      <c r="BW235" s="783">
        <f t="shared" si="428"/>
        <v>0</v>
      </c>
      <c r="BX235" s="783">
        <f t="shared" si="428"/>
        <v>0</v>
      </c>
      <c r="BY235" s="783">
        <f t="shared" si="428"/>
        <v>2255</v>
      </c>
      <c r="BZ235" s="783">
        <f t="shared" si="428"/>
        <v>2091</v>
      </c>
      <c r="CA235" s="783">
        <f t="shared" si="428"/>
        <v>4346</v>
      </c>
    </row>
    <row r="236" spans="3:79" s="777" customFormat="1" ht="15.75">
      <c r="C236" s="782" t="s">
        <v>265</v>
      </c>
      <c r="D236" s="783">
        <v>36</v>
      </c>
      <c r="E236" s="783">
        <v>46</v>
      </c>
      <c r="F236" s="783">
        <f t="shared" si="429"/>
        <v>82</v>
      </c>
      <c r="G236" s="783">
        <v>64</v>
      </c>
      <c r="H236" s="783">
        <v>59</v>
      </c>
      <c r="I236" s="783">
        <f t="shared" si="430"/>
        <v>123</v>
      </c>
      <c r="J236" s="783">
        <v>44</v>
      </c>
      <c r="K236" s="783">
        <v>35</v>
      </c>
      <c r="L236" s="783">
        <f t="shared" si="431"/>
        <v>79</v>
      </c>
      <c r="M236" s="783">
        <v>26</v>
      </c>
      <c r="N236" s="783">
        <v>17</v>
      </c>
      <c r="O236" s="783">
        <f t="shared" si="432"/>
        <v>43</v>
      </c>
      <c r="P236" s="783">
        <v>16</v>
      </c>
      <c r="Q236" s="783">
        <v>13</v>
      </c>
      <c r="R236" s="783">
        <f t="shared" si="433"/>
        <v>29</v>
      </c>
      <c r="S236" s="783">
        <v>1</v>
      </c>
      <c r="T236" s="783">
        <v>1</v>
      </c>
      <c r="U236" s="783">
        <f t="shared" si="434"/>
        <v>2</v>
      </c>
      <c r="V236" s="783"/>
      <c r="W236" s="783"/>
      <c r="X236" s="783">
        <f t="shared" si="435"/>
        <v>0</v>
      </c>
      <c r="Y236" s="784">
        <f t="shared" si="436"/>
        <v>187</v>
      </c>
      <c r="Z236" s="784">
        <f t="shared" si="437"/>
        <v>171</v>
      </c>
      <c r="AA236" s="785">
        <f t="shared" si="438"/>
        <v>358</v>
      </c>
      <c r="AB236" s="776"/>
      <c r="AC236" s="782" t="s">
        <v>265</v>
      </c>
      <c r="AD236" s="47">
        <v>262</v>
      </c>
      <c r="AE236" s="47">
        <v>239</v>
      </c>
      <c r="AF236" s="783">
        <f t="shared" si="439"/>
        <v>501</v>
      </c>
      <c r="AG236" s="47">
        <v>320</v>
      </c>
      <c r="AH236" s="47">
        <v>269</v>
      </c>
      <c r="AI236" s="783">
        <f t="shared" si="440"/>
        <v>589</v>
      </c>
      <c r="AJ236" s="47">
        <v>198</v>
      </c>
      <c r="AK236" s="47">
        <v>157</v>
      </c>
      <c r="AL236" s="783">
        <f t="shared" si="441"/>
        <v>355</v>
      </c>
      <c r="AM236" s="47">
        <v>72</v>
      </c>
      <c r="AN236" s="47">
        <v>72</v>
      </c>
      <c r="AO236" s="783">
        <f t="shared" si="442"/>
        <v>144</v>
      </c>
      <c r="AP236" s="47"/>
      <c r="AQ236" s="47"/>
      <c r="AR236" s="783">
        <f t="shared" si="443"/>
        <v>0</v>
      </c>
      <c r="AS236" s="783"/>
      <c r="AT236" s="783"/>
      <c r="AU236" s="783">
        <f t="shared" si="444"/>
        <v>0</v>
      </c>
      <c r="AV236" s="783"/>
      <c r="AW236" s="783"/>
      <c r="AX236" s="783">
        <f t="shared" si="445"/>
        <v>0</v>
      </c>
      <c r="AY236" s="784">
        <f t="shared" si="446"/>
        <v>852</v>
      </c>
      <c r="AZ236" s="784">
        <f t="shared" si="447"/>
        <v>737</v>
      </c>
      <c r="BA236" s="785">
        <f t="shared" si="448"/>
        <v>1589</v>
      </c>
      <c r="BC236" s="782" t="s">
        <v>265</v>
      </c>
      <c r="BD236" s="783">
        <f t="shared" si="449"/>
        <v>298</v>
      </c>
      <c r="BE236" s="783">
        <f t="shared" si="449"/>
        <v>285</v>
      </c>
      <c r="BF236" s="783">
        <f t="shared" si="427"/>
        <v>583</v>
      </c>
      <c r="BG236" s="783">
        <f t="shared" si="427"/>
        <v>384</v>
      </c>
      <c r="BH236" s="783">
        <f t="shared" si="427"/>
        <v>328</v>
      </c>
      <c r="BI236" s="783">
        <f t="shared" si="427"/>
        <v>712</v>
      </c>
      <c r="BJ236" s="783">
        <f t="shared" si="427"/>
        <v>242</v>
      </c>
      <c r="BK236" s="783">
        <f t="shared" si="427"/>
        <v>192</v>
      </c>
      <c r="BL236" s="783">
        <f t="shared" si="427"/>
        <v>434</v>
      </c>
      <c r="BM236" s="783">
        <f t="shared" si="427"/>
        <v>98</v>
      </c>
      <c r="BN236" s="783">
        <f t="shared" si="427"/>
        <v>89</v>
      </c>
      <c r="BO236" s="783">
        <f t="shared" si="427"/>
        <v>187</v>
      </c>
      <c r="BP236" s="783">
        <f t="shared" si="427"/>
        <v>16</v>
      </c>
      <c r="BQ236" s="783">
        <f t="shared" si="427"/>
        <v>13</v>
      </c>
      <c r="BR236" s="783">
        <f t="shared" si="427"/>
        <v>29</v>
      </c>
      <c r="BS236" s="783">
        <f t="shared" si="427"/>
        <v>1</v>
      </c>
      <c r="BT236" s="783">
        <f t="shared" si="427"/>
        <v>1</v>
      </c>
      <c r="BU236" s="783">
        <f t="shared" si="427"/>
        <v>2</v>
      </c>
      <c r="BV236" s="783">
        <f t="shared" si="428"/>
        <v>0</v>
      </c>
      <c r="BW236" s="783">
        <f t="shared" si="428"/>
        <v>0</v>
      </c>
      <c r="BX236" s="783">
        <f t="shared" si="428"/>
        <v>0</v>
      </c>
      <c r="BY236" s="783">
        <f t="shared" si="428"/>
        <v>1039</v>
      </c>
      <c r="BZ236" s="783">
        <f t="shared" si="428"/>
        <v>908</v>
      </c>
      <c r="CA236" s="783">
        <f t="shared" si="428"/>
        <v>1947</v>
      </c>
    </row>
    <row r="237" spans="3:79" s="777" customFormat="1" ht="15.75">
      <c r="C237" s="782" t="s">
        <v>266</v>
      </c>
      <c r="D237" s="783">
        <v>1</v>
      </c>
      <c r="E237" s="783">
        <v>4</v>
      </c>
      <c r="F237" s="783">
        <f t="shared" si="429"/>
        <v>5</v>
      </c>
      <c r="G237" s="783">
        <v>10</v>
      </c>
      <c r="H237" s="783">
        <v>5</v>
      </c>
      <c r="I237" s="783">
        <f t="shared" si="430"/>
        <v>15</v>
      </c>
      <c r="J237" s="783">
        <v>6</v>
      </c>
      <c r="K237" s="783">
        <v>5</v>
      </c>
      <c r="L237" s="783">
        <f t="shared" si="431"/>
        <v>11</v>
      </c>
      <c r="M237" s="783">
        <v>3</v>
      </c>
      <c r="N237" s="783">
        <v>3</v>
      </c>
      <c r="O237" s="783">
        <f t="shared" si="432"/>
        <v>6</v>
      </c>
      <c r="P237" s="783">
        <v>13</v>
      </c>
      <c r="Q237" s="783">
        <v>11</v>
      </c>
      <c r="R237" s="783">
        <f t="shared" si="433"/>
        <v>24</v>
      </c>
      <c r="S237" s="783">
        <v>0</v>
      </c>
      <c r="T237" s="783">
        <v>0</v>
      </c>
      <c r="U237" s="783">
        <f t="shared" si="434"/>
        <v>0</v>
      </c>
      <c r="V237" s="783"/>
      <c r="W237" s="783"/>
      <c r="X237" s="783">
        <f t="shared" si="435"/>
        <v>0</v>
      </c>
      <c r="Y237" s="784">
        <f t="shared" si="436"/>
        <v>33</v>
      </c>
      <c r="Z237" s="784">
        <f t="shared" si="437"/>
        <v>28</v>
      </c>
      <c r="AA237" s="785">
        <f t="shared" si="438"/>
        <v>61</v>
      </c>
      <c r="AB237" s="776"/>
      <c r="AC237" s="782" t="s">
        <v>266</v>
      </c>
      <c r="AD237" s="47">
        <v>59</v>
      </c>
      <c r="AE237" s="47">
        <v>60</v>
      </c>
      <c r="AF237" s="783">
        <f t="shared" si="439"/>
        <v>119</v>
      </c>
      <c r="AG237" s="47">
        <v>200</v>
      </c>
      <c r="AH237" s="47">
        <v>182</v>
      </c>
      <c r="AI237" s="783">
        <f t="shared" si="440"/>
        <v>382</v>
      </c>
      <c r="AJ237" s="47"/>
      <c r="AK237" s="47"/>
      <c r="AL237" s="783">
        <f t="shared" si="441"/>
        <v>0</v>
      </c>
      <c r="AM237" s="47"/>
      <c r="AN237" s="47"/>
      <c r="AO237" s="783">
        <f t="shared" si="442"/>
        <v>0</v>
      </c>
      <c r="AP237" s="47"/>
      <c r="AQ237" s="47"/>
      <c r="AR237" s="783">
        <f t="shared" si="443"/>
        <v>0</v>
      </c>
      <c r="AS237" s="783"/>
      <c r="AT237" s="783"/>
      <c r="AU237" s="783">
        <f t="shared" si="444"/>
        <v>0</v>
      </c>
      <c r="AV237" s="783"/>
      <c r="AW237" s="783"/>
      <c r="AX237" s="783">
        <f t="shared" si="445"/>
        <v>0</v>
      </c>
      <c r="AY237" s="784">
        <f t="shared" si="446"/>
        <v>259</v>
      </c>
      <c r="AZ237" s="784">
        <f t="shared" si="447"/>
        <v>242</v>
      </c>
      <c r="BA237" s="785">
        <f t="shared" si="448"/>
        <v>501</v>
      </c>
      <c r="BC237" s="782" t="s">
        <v>266</v>
      </c>
      <c r="BD237" s="783">
        <f t="shared" si="449"/>
        <v>60</v>
      </c>
      <c r="BE237" s="783">
        <f t="shared" si="449"/>
        <v>64</v>
      </c>
      <c r="BF237" s="783">
        <f t="shared" si="427"/>
        <v>124</v>
      </c>
      <c r="BG237" s="783">
        <f t="shared" si="427"/>
        <v>210</v>
      </c>
      <c r="BH237" s="783">
        <f t="shared" si="427"/>
        <v>187</v>
      </c>
      <c r="BI237" s="783">
        <f t="shared" si="427"/>
        <v>397</v>
      </c>
      <c r="BJ237" s="783">
        <f t="shared" si="427"/>
        <v>6</v>
      </c>
      <c r="BK237" s="783">
        <f t="shared" si="427"/>
        <v>5</v>
      </c>
      <c r="BL237" s="783">
        <f t="shared" si="427"/>
        <v>11</v>
      </c>
      <c r="BM237" s="783">
        <f t="shared" si="427"/>
        <v>3</v>
      </c>
      <c r="BN237" s="783">
        <f t="shared" si="427"/>
        <v>3</v>
      </c>
      <c r="BO237" s="783">
        <f t="shared" si="427"/>
        <v>6</v>
      </c>
      <c r="BP237" s="783">
        <f t="shared" si="427"/>
        <v>13</v>
      </c>
      <c r="BQ237" s="783">
        <f t="shared" si="427"/>
        <v>11</v>
      </c>
      <c r="BR237" s="783">
        <f t="shared" si="427"/>
        <v>24</v>
      </c>
      <c r="BS237" s="783">
        <f t="shared" si="427"/>
        <v>0</v>
      </c>
      <c r="BT237" s="783">
        <f t="shared" si="427"/>
        <v>0</v>
      </c>
      <c r="BU237" s="783">
        <f t="shared" si="427"/>
        <v>0</v>
      </c>
      <c r="BV237" s="783">
        <f t="shared" si="428"/>
        <v>0</v>
      </c>
      <c r="BW237" s="783">
        <f t="shared" si="428"/>
        <v>0</v>
      </c>
      <c r="BX237" s="783">
        <f t="shared" si="428"/>
        <v>0</v>
      </c>
      <c r="BY237" s="783">
        <f t="shared" si="428"/>
        <v>292</v>
      </c>
      <c r="BZ237" s="783">
        <f t="shared" si="428"/>
        <v>270</v>
      </c>
      <c r="CA237" s="783">
        <f t="shared" si="428"/>
        <v>562</v>
      </c>
    </row>
    <row r="238" spans="3:79" s="777" customFormat="1" ht="15.75">
      <c r="C238" s="782" t="s">
        <v>267</v>
      </c>
      <c r="D238" s="783">
        <v>0</v>
      </c>
      <c r="E238" s="783">
        <v>0</v>
      </c>
      <c r="F238" s="783">
        <f t="shared" si="429"/>
        <v>0</v>
      </c>
      <c r="G238" s="783">
        <v>1</v>
      </c>
      <c r="H238" s="783">
        <v>0</v>
      </c>
      <c r="I238" s="783">
        <f t="shared" si="430"/>
        <v>1</v>
      </c>
      <c r="J238" s="783">
        <v>1</v>
      </c>
      <c r="K238" s="783">
        <v>2</v>
      </c>
      <c r="L238" s="783">
        <f t="shared" si="431"/>
        <v>3</v>
      </c>
      <c r="M238" s="783">
        <v>0</v>
      </c>
      <c r="N238" s="783">
        <v>0</v>
      </c>
      <c r="O238" s="783">
        <f t="shared" si="432"/>
        <v>0</v>
      </c>
      <c r="P238" s="783">
        <v>0</v>
      </c>
      <c r="Q238" s="783">
        <v>0</v>
      </c>
      <c r="R238" s="783">
        <f t="shared" si="433"/>
        <v>0</v>
      </c>
      <c r="S238" s="783">
        <v>0</v>
      </c>
      <c r="T238" s="783">
        <v>0</v>
      </c>
      <c r="U238" s="783">
        <f t="shared" si="434"/>
        <v>0</v>
      </c>
      <c r="V238" s="783"/>
      <c r="W238" s="783"/>
      <c r="X238" s="783">
        <f t="shared" si="435"/>
        <v>0</v>
      </c>
      <c r="Y238" s="784">
        <f t="shared" si="436"/>
        <v>2</v>
      </c>
      <c r="Z238" s="784">
        <f t="shared" si="437"/>
        <v>2</v>
      </c>
      <c r="AA238" s="785">
        <f t="shared" si="438"/>
        <v>4</v>
      </c>
      <c r="AB238" s="776"/>
      <c r="AC238" s="782" t="s">
        <v>267</v>
      </c>
      <c r="AD238" s="47"/>
      <c r="AE238" s="47"/>
      <c r="AF238" s="783">
        <f t="shared" si="439"/>
        <v>0</v>
      </c>
      <c r="AG238" s="47">
        <v>14</v>
      </c>
      <c r="AH238" s="47">
        <v>9</v>
      </c>
      <c r="AI238" s="783">
        <f t="shared" si="440"/>
        <v>23</v>
      </c>
      <c r="AJ238" s="47">
        <v>26</v>
      </c>
      <c r="AK238" s="47">
        <v>17</v>
      </c>
      <c r="AL238" s="783">
        <f t="shared" si="441"/>
        <v>43</v>
      </c>
      <c r="AM238" s="47"/>
      <c r="AN238" s="47"/>
      <c r="AO238" s="783">
        <f t="shared" si="442"/>
        <v>0</v>
      </c>
      <c r="AP238" s="47"/>
      <c r="AQ238" s="47"/>
      <c r="AR238" s="783">
        <f t="shared" si="443"/>
        <v>0</v>
      </c>
      <c r="AS238" s="783"/>
      <c r="AT238" s="783"/>
      <c r="AU238" s="783">
        <f t="shared" si="444"/>
        <v>0</v>
      </c>
      <c r="AV238" s="783"/>
      <c r="AW238" s="783"/>
      <c r="AX238" s="783">
        <f t="shared" si="445"/>
        <v>0</v>
      </c>
      <c r="AY238" s="784">
        <f t="shared" si="446"/>
        <v>40</v>
      </c>
      <c r="AZ238" s="784">
        <f t="shared" si="447"/>
        <v>26</v>
      </c>
      <c r="BA238" s="785">
        <f t="shared" si="448"/>
        <v>66</v>
      </c>
      <c r="BC238" s="782" t="s">
        <v>267</v>
      </c>
      <c r="BD238" s="783">
        <f t="shared" si="449"/>
        <v>0</v>
      </c>
      <c r="BE238" s="783">
        <f t="shared" si="449"/>
        <v>0</v>
      </c>
      <c r="BF238" s="783">
        <f t="shared" si="427"/>
        <v>0</v>
      </c>
      <c r="BG238" s="783">
        <f t="shared" si="427"/>
        <v>15</v>
      </c>
      <c r="BH238" s="783">
        <f t="shared" si="427"/>
        <v>9</v>
      </c>
      <c r="BI238" s="783">
        <f t="shared" si="427"/>
        <v>24</v>
      </c>
      <c r="BJ238" s="783">
        <f t="shared" si="427"/>
        <v>27</v>
      </c>
      <c r="BK238" s="783">
        <f t="shared" si="427"/>
        <v>19</v>
      </c>
      <c r="BL238" s="783">
        <f t="shared" si="427"/>
        <v>46</v>
      </c>
      <c r="BM238" s="783">
        <f t="shared" si="427"/>
        <v>0</v>
      </c>
      <c r="BN238" s="783">
        <f t="shared" si="427"/>
        <v>0</v>
      </c>
      <c r="BO238" s="783">
        <f t="shared" si="427"/>
        <v>0</v>
      </c>
      <c r="BP238" s="783">
        <f t="shared" si="427"/>
        <v>0</v>
      </c>
      <c r="BQ238" s="783">
        <f t="shared" si="427"/>
        <v>0</v>
      </c>
      <c r="BR238" s="783">
        <f t="shared" si="427"/>
        <v>0</v>
      </c>
      <c r="BS238" s="783">
        <f t="shared" si="427"/>
        <v>0</v>
      </c>
      <c r="BT238" s="783">
        <f t="shared" si="427"/>
        <v>0</v>
      </c>
      <c r="BU238" s="783">
        <f t="shared" si="427"/>
        <v>0</v>
      </c>
      <c r="BV238" s="783">
        <f t="shared" si="428"/>
        <v>0</v>
      </c>
      <c r="BW238" s="783">
        <f t="shared" si="428"/>
        <v>0</v>
      </c>
      <c r="BX238" s="783">
        <f t="shared" si="428"/>
        <v>0</v>
      </c>
      <c r="BY238" s="783">
        <f t="shared" si="428"/>
        <v>42</v>
      </c>
      <c r="BZ238" s="783">
        <f t="shared" si="428"/>
        <v>28</v>
      </c>
      <c r="CA238" s="783">
        <f t="shared" si="428"/>
        <v>70</v>
      </c>
    </row>
    <row r="239" spans="3:79" s="777" customFormat="1" ht="15.75">
      <c r="C239" s="782" t="s">
        <v>186</v>
      </c>
      <c r="D239" s="783"/>
      <c r="E239" s="783"/>
      <c r="F239" s="783">
        <f t="shared" ref="F239" si="450">SUM(D239:E239)</f>
        <v>0</v>
      </c>
      <c r="G239" s="783"/>
      <c r="H239" s="783"/>
      <c r="I239" s="783">
        <f t="shared" ref="I239" si="451">SUM(G239:H239)</f>
        <v>0</v>
      </c>
      <c r="J239" s="783"/>
      <c r="K239" s="783"/>
      <c r="L239" s="783">
        <f t="shared" ref="L239" si="452">SUM(J239:K239)</f>
        <v>0</v>
      </c>
      <c r="M239" s="783"/>
      <c r="N239" s="783"/>
      <c r="O239" s="783">
        <f t="shared" ref="O239" si="453">SUM(M239:N239)</f>
        <v>0</v>
      </c>
      <c r="P239" s="783"/>
      <c r="Q239" s="783"/>
      <c r="R239" s="783">
        <f t="shared" ref="R239" si="454">SUM(P239:Q239)</f>
        <v>0</v>
      </c>
      <c r="S239" s="783"/>
      <c r="T239" s="783"/>
      <c r="U239" s="783">
        <f t="shared" ref="U239" si="455">S239+T239</f>
        <v>0</v>
      </c>
      <c r="V239" s="783"/>
      <c r="W239" s="783"/>
      <c r="X239" s="783">
        <f t="shared" si="435"/>
        <v>0</v>
      </c>
      <c r="Y239" s="784">
        <f t="shared" si="436"/>
        <v>0</v>
      </c>
      <c r="Z239" s="784">
        <f t="shared" si="437"/>
        <v>0</v>
      </c>
      <c r="AA239" s="785">
        <f t="shared" si="438"/>
        <v>0</v>
      </c>
      <c r="AB239" s="776"/>
      <c r="AC239" s="782" t="s">
        <v>186</v>
      </c>
      <c r="AD239" s="783">
        <v>8</v>
      </c>
      <c r="AE239" s="783">
        <v>4</v>
      </c>
      <c r="AF239" s="783">
        <f t="shared" si="439"/>
        <v>12</v>
      </c>
      <c r="AG239" s="783">
        <v>8</v>
      </c>
      <c r="AH239" s="783">
        <v>7</v>
      </c>
      <c r="AI239" s="783">
        <f t="shared" si="440"/>
        <v>15</v>
      </c>
      <c r="AJ239" s="783">
        <v>5</v>
      </c>
      <c r="AK239" s="783"/>
      <c r="AL239" s="783">
        <f t="shared" si="441"/>
        <v>5</v>
      </c>
      <c r="AM239" s="783">
        <v>0</v>
      </c>
      <c r="AN239" s="783">
        <v>0</v>
      </c>
      <c r="AO239" s="783">
        <f t="shared" si="442"/>
        <v>0</v>
      </c>
      <c r="AP239" s="783">
        <v>0</v>
      </c>
      <c r="AQ239" s="783">
        <v>0</v>
      </c>
      <c r="AR239" s="783">
        <f t="shared" si="443"/>
        <v>0</v>
      </c>
      <c r="AS239" s="783">
        <v>0</v>
      </c>
      <c r="AT239" s="783">
        <v>0</v>
      </c>
      <c r="AU239" s="783">
        <f t="shared" si="444"/>
        <v>0</v>
      </c>
      <c r="AV239" s="783"/>
      <c r="AW239" s="783"/>
      <c r="AX239" s="783">
        <f t="shared" si="445"/>
        <v>0</v>
      </c>
      <c r="AY239" s="784">
        <f t="shared" si="446"/>
        <v>21</v>
      </c>
      <c r="AZ239" s="784">
        <f t="shared" si="447"/>
        <v>11</v>
      </c>
      <c r="BA239" s="785">
        <f t="shared" si="448"/>
        <v>32</v>
      </c>
      <c r="BC239" s="782" t="s">
        <v>186</v>
      </c>
      <c r="BD239" s="783">
        <f t="shared" si="449"/>
        <v>8</v>
      </c>
      <c r="BE239" s="783">
        <f t="shared" si="449"/>
        <v>4</v>
      </c>
      <c r="BF239" s="783">
        <f t="shared" si="427"/>
        <v>12</v>
      </c>
      <c r="BG239" s="783">
        <f t="shared" si="427"/>
        <v>8</v>
      </c>
      <c r="BH239" s="783">
        <f t="shared" si="427"/>
        <v>7</v>
      </c>
      <c r="BI239" s="783">
        <f t="shared" si="427"/>
        <v>15</v>
      </c>
      <c r="BJ239" s="783">
        <f t="shared" si="427"/>
        <v>5</v>
      </c>
      <c r="BK239" s="783">
        <f t="shared" si="427"/>
        <v>0</v>
      </c>
      <c r="BL239" s="783">
        <f t="shared" si="427"/>
        <v>5</v>
      </c>
      <c r="BM239" s="783">
        <f t="shared" si="427"/>
        <v>0</v>
      </c>
      <c r="BN239" s="783">
        <f t="shared" si="427"/>
        <v>0</v>
      </c>
      <c r="BO239" s="783">
        <f t="shared" si="427"/>
        <v>0</v>
      </c>
      <c r="BP239" s="783">
        <f t="shared" si="427"/>
        <v>0</v>
      </c>
      <c r="BQ239" s="783">
        <f t="shared" si="427"/>
        <v>0</v>
      </c>
      <c r="BR239" s="783">
        <f t="shared" si="427"/>
        <v>0</v>
      </c>
      <c r="BS239" s="783">
        <f t="shared" si="427"/>
        <v>0</v>
      </c>
      <c r="BT239" s="783">
        <f t="shared" si="427"/>
        <v>0</v>
      </c>
      <c r="BU239" s="783">
        <f t="shared" si="427"/>
        <v>0</v>
      </c>
      <c r="BV239" s="783">
        <f t="shared" si="428"/>
        <v>0</v>
      </c>
      <c r="BW239" s="783">
        <f t="shared" si="428"/>
        <v>0</v>
      </c>
      <c r="BX239" s="783">
        <f t="shared" si="428"/>
        <v>0</v>
      </c>
      <c r="BY239" s="783">
        <f t="shared" si="428"/>
        <v>21</v>
      </c>
      <c r="BZ239" s="783">
        <f t="shared" si="428"/>
        <v>11</v>
      </c>
      <c r="CA239" s="783">
        <f t="shared" si="428"/>
        <v>32</v>
      </c>
    </row>
    <row r="240" spans="3:79" s="777" customFormat="1" ht="15.75">
      <c r="C240" s="782" t="s">
        <v>6</v>
      </c>
      <c r="D240" s="783">
        <f>SUM(D232:D239)</f>
        <v>594</v>
      </c>
      <c r="E240" s="783">
        <f>SUM(E232:E239)</f>
        <v>559</v>
      </c>
      <c r="F240" s="783">
        <f>SUM(F232:F239)</f>
        <v>1153</v>
      </c>
      <c r="G240" s="783">
        <f t="shared" ref="G240:AA240" si="456">SUM(G232:G239)</f>
        <v>436</v>
      </c>
      <c r="H240" s="783">
        <f t="shared" si="456"/>
        <v>445</v>
      </c>
      <c r="I240" s="783">
        <f t="shared" si="456"/>
        <v>881</v>
      </c>
      <c r="J240" s="783">
        <f t="shared" si="456"/>
        <v>211</v>
      </c>
      <c r="K240" s="783">
        <f t="shared" si="456"/>
        <v>150</v>
      </c>
      <c r="L240" s="783">
        <f t="shared" si="456"/>
        <v>361</v>
      </c>
      <c r="M240" s="783">
        <f t="shared" si="456"/>
        <v>78</v>
      </c>
      <c r="N240" s="783">
        <f t="shared" si="456"/>
        <v>66</v>
      </c>
      <c r="O240" s="783">
        <f t="shared" si="456"/>
        <v>144</v>
      </c>
      <c r="P240" s="783">
        <f t="shared" si="456"/>
        <v>31</v>
      </c>
      <c r="Q240" s="783">
        <f t="shared" si="456"/>
        <v>27</v>
      </c>
      <c r="R240" s="783">
        <f t="shared" si="456"/>
        <v>58</v>
      </c>
      <c r="S240" s="783">
        <f t="shared" si="456"/>
        <v>1</v>
      </c>
      <c r="T240" s="783">
        <f t="shared" si="456"/>
        <v>1</v>
      </c>
      <c r="U240" s="783">
        <f t="shared" si="456"/>
        <v>2</v>
      </c>
      <c r="V240" s="783">
        <f t="shared" si="456"/>
        <v>0</v>
      </c>
      <c r="W240" s="783">
        <f t="shared" si="456"/>
        <v>0</v>
      </c>
      <c r="X240" s="783">
        <f t="shared" si="456"/>
        <v>0</v>
      </c>
      <c r="Y240" s="783">
        <f t="shared" si="456"/>
        <v>1351</v>
      </c>
      <c r="Z240" s="783">
        <f t="shared" si="456"/>
        <v>1248</v>
      </c>
      <c r="AA240" s="783">
        <f t="shared" si="456"/>
        <v>2599</v>
      </c>
      <c r="AB240" s="776"/>
      <c r="AC240" s="782" t="s">
        <v>6</v>
      </c>
      <c r="AD240" s="783">
        <f>SUM(AD232:AD239)</f>
        <v>2727</v>
      </c>
      <c r="AE240" s="783">
        <f t="shared" ref="AE240:BA240" si="457">SUM(AE232:AE239)</f>
        <v>2368</v>
      </c>
      <c r="AF240" s="783">
        <f t="shared" si="457"/>
        <v>5095</v>
      </c>
      <c r="AG240" s="783">
        <f t="shared" si="457"/>
        <v>1866</v>
      </c>
      <c r="AH240" s="783">
        <f t="shared" si="457"/>
        <v>1619</v>
      </c>
      <c r="AI240" s="783">
        <f t="shared" si="457"/>
        <v>3485</v>
      </c>
      <c r="AJ240" s="783">
        <f t="shared" si="457"/>
        <v>430</v>
      </c>
      <c r="AK240" s="783">
        <f t="shared" si="457"/>
        <v>413</v>
      </c>
      <c r="AL240" s="783">
        <f t="shared" si="457"/>
        <v>843</v>
      </c>
      <c r="AM240" s="783">
        <f t="shared" si="457"/>
        <v>72</v>
      </c>
      <c r="AN240" s="783">
        <f t="shared" si="457"/>
        <v>72</v>
      </c>
      <c r="AO240" s="783">
        <f t="shared" si="457"/>
        <v>144</v>
      </c>
      <c r="AP240" s="783">
        <f t="shared" si="457"/>
        <v>0</v>
      </c>
      <c r="AQ240" s="783">
        <f t="shared" si="457"/>
        <v>0</v>
      </c>
      <c r="AR240" s="783">
        <f t="shared" si="457"/>
        <v>0</v>
      </c>
      <c r="AS240" s="783">
        <f t="shared" si="457"/>
        <v>0</v>
      </c>
      <c r="AT240" s="783">
        <f t="shared" si="457"/>
        <v>0</v>
      </c>
      <c r="AU240" s="783">
        <f t="shared" si="457"/>
        <v>0</v>
      </c>
      <c r="AV240" s="783">
        <f t="shared" si="457"/>
        <v>0</v>
      </c>
      <c r="AW240" s="783">
        <f t="shared" si="457"/>
        <v>0</v>
      </c>
      <c r="AX240" s="783">
        <f t="shared" si="457"/>
        <v>0</v>
      </c>
      <c r="AY240" s="783">
        <f t="shared" si="457"/>
        <v>5095</v>
      </c>
      <c r="AZ240" s="783">
        <f t="shared" si="457"/>
        <v>4472</v>
      </c>
      <c r="BA240" s="783">
        <f t="shared" si="457"/>
        <v>9567</v>
      </c>
      <c r="BC240" s="782" t="s">
        <v>6</v>
      </c>
      <c r="BD240" s="783">
        <f t="shared" si="449"/>
        <v>3321</v>
      </c>
      <c r="BE240" s="783">
        <f t="shared" si="449"/>
        <v>2927</v>
      </c>
      <c r="BF240" s="783">
        <f t="shared" si="427"/>
        <v>6248</v>
      </c>
      <c r="BG240" s="783">
        <f t="shared" si="427"/>
        <v>2302</v>
      </c>
      <c r="BH240" s="783">
        <f t="shared" si="427"/>
        <v>2064</v>
      </c>
      <c r="BI240" s="783">
        <f t="shared" si="427"/>
        <v>4366</v>
      </c>
      <c r="BJ240" s="783">
        <f t="shared" si="427"/>
        <v>641</v>
      </c>
      <c r="BK240" s="783">
        <f t="shared" si="427"/>
        <v>563</v>
      </c>
      <c r="BL240" s="783">
        <f t="shared" si="427"/>
        <v>1204</v>
      </c>
      <c r="BM240" s="783">
        <f t="shared" si="427"/>
        <v>150</v>
      </c>
      <c r="BN240" s="783">
        <f t="shared" si="427"/>
        <v>138</v>
      </c>
      <c r="BO240" s="783">
        <f t="shared" si="427"/>
        <v>288</v>
      </c>
      <c r="BP240" s="783">
        <f t="shared" si="427"/>
        <v>31</v>
      </c>
      <c r="BQ240" s="783">
        <f t="shared" si="427"/>
        <v>27</v>
      </c>
      <c r="BR240" s="783">
        <f t="shared" si="427"/>
        <v>58</v>
      </c>
      <c r="BS240" s="783">
        <f t="shared" si="427"/>
        <v>1</v>
      </c>
      <c r="BT240" s="783">
        <f t="shared" si="427"/>
        <v>1</v>
      </c>
      <c r="BU240" s="783">
        <f t="shared" si="427"/>
        <v>2</v>
      </c>
      <c r="BV240" s="783">
        <f t="shared" si="428"/>
        <v>0</v>
      </c>
      <c r="BW240" s="783">
        <f t="shared" si="428"/>
        <v>0</v>
      </c>
      <c r="BX240" s="783">
        <f t="shared" si="428"/>
        <v>0</v>
      </c>
      <c r="BY240" s="783">
        <f t="shared" si="428"/>
        <v>6446</v>
      </c>
      <c r="BZ240" s="783">
        <f t="shared" si="428"/>
        <v>5720</v>
      </c>
      <c r="CA240" s="783">
        <f t="shared" si="428"/>
        <v>12166</v>
      </c>
    </row>
    <row r="241" spans="3:79" s="777" customFormat="1" ht="16.5" thickBot="1">
      <c r="C241" s="786" t="s">
        <v>187</v>
      </c>
      <c r="D241" s="787">
        <f>D240/$Y$16*100</f>
        <v>12.600763682647434</v>
      </c>
      <c r="E241" s="787">
        <f>E240/$Z$16*100</f>
        <v>12.497205454951933</v>
      </c>
      <c r="F241" s="787">
        <f>F240/$AA$16*100</f>
        <v>12.550342875802764</v>
      </c>
      <c r="G241" s="787">
        <f>G240/$Y$16*100</f>
        <v>9.2490453966907076</v>
      </c>
      <c r="H241" s="787">
        <f>H240/$Z$16*100</f>
        <v>9.9485803711155825</v>
      </c>
      <c r="I241" s="787">
        <f>I240/$AA$16*100</f>
        <v>9.5896375312942208</v>
      </c>
      <c r="J241" s="787">
        <f>J240/$Y$16*100</f>
        <v>4.4760288502333472</v>
      </c>
      <c r="K241" s="787">
        <f>K240/$Z$16*100</f>
        <v>3.3534540576794098</v>
      </c>
      <c r="L241" s="787">
        <f>L240/$AA$16*100</f>
        <v>3.9294655491455317</v>
      </c>
      <c r="M241" s="787">
        <f>M240/$Y$16*100</f>
        <v>1.6546457361052185</v>
      </c>
      <c r="N241" s="787">
        <f>N240/$Z$16*100</f>
        <v>1.4755197853789404</v>
      </c>
      <c r="O241" s="787">
        <f>O240/$AA$16*100</f>
        <v>1.567432241210406</v>
      </c>
      <c r="P241" s="787">
        <f>P240/$Y$16*100</f>
        <v>0.65761561306745864</v>
      </c>
      <c r="Q241" s="787">
        <f>Q240/$Z$16*100</f>
        <v>0.60362173038229372</v>
      </c>
      <c r="R241" s="787">
        <f>R240/$AA$16*100</f>
        <v>0.63132687493196904</v>
      </c>
      <c r="S241" s="787">
        <f>S240/$Y$16*100</f>
        <v>2.1213406873143825E-2</v>
      </c>
      <c r="T241" s="787">
        <f>T240/$Z$16*100</f>
        <v>2.23563603845294E-2</v>
      </c>
      <c r="U241" s="787">
        <f>U240/$AA$16*100</f>
        <v>2.1769892239033417E-2</v>
      </c>
      <c r="V241" s="787">
        <f>V240/$Y$16*100</f>
        <v>0</v>
      </c>
      <c r="W241" s="787">
        <f>W240/$Z$16*100</f>
        <v>0</v>
      </c>
      <c r="X241" s="787">
        <f>X240/$AA$16*100</f>
        <v>0</v>
      </c>
      <c r="Y241" s="787">
        <f>Y240/$Y$16*100</f>
        <v>28.659312685617312</v>
      </c>
      <c r="Z241" s="787">
        <f>Z240/$Z$16*100</f>
        <v>27.900737759892692</v>
      </c>
      <c r="AA241" s="787">
        <f>AA240/$AA$16*100</f>
        <v>28.289974964623926</v>
      </c>
      <c r="AB241" s="788"/>
      <c r="AC241" s="786" t="s">
        <v>187</v>
      </c>
      <c r="AD241" s="787"/>
      <c r="AE241" s="787"/>
      <c r="AF241" s="787"/>
      <c r="AG241" s="787"/>
      <c r="AH241" s="787"/>
      <c r="AI241" s="787"/>
      <c r="AJ241" s="787"/>
      <c r="AK241" s="787"/>
      <c r="AL241" s="787"/>
      <c r="AM241" s="787"/>
      <c r="AN241" s="787"/>
      <c r="AO241" s="787"/>
      <c r="AP241" s="787"/>
      <c r="AQ241" s="787"/>
      <c r="AR241" s="787"/>
      <c r="AS241" s="787"/>
      <c r="AT241" s="787"/>
      <c r="AU241" s="787"/>
      <c r="AV241" s="787"/>
      <c r="AW241" s="787"/>
      <c r="AX241" s="787"/>
      <c r="AY241" s="787"/>
      <c r="AZ241" s="787"/>
      <c r="BA241" s="787"/>
      <c r="BC241" s="786" t="s">
        <v>187</v>
      </c>
      <c r="BD241" s="787">
        <f>BD240/$BY$16*100</f>
        <v>17.27348382398835</v>
      </c>
      <c r="BE241" s="787">
        <f>BE240/$BZ$16*100</f>
        <v>16.45676374676712</v>
      </c>
      <c r="BF241" s="787">
        <f>BF240/$CA$16*100</f>
        <v>16.881011563817143</v>
      </c>
      <c r="BG241" s="787">
        <f>BG240/$BY$16*100</f>
        <v>11.973369395610112</v>
      </c>
      <c r="BH241" s="787">
        <f>BH240/$BZ$16*100</f>
        <v>11.604632857303496</v>
      </c>
      <c r="BI241" s="787">
        <f>BI240/$CA$16*100</f>
        <v>11.796174213768507</v>
      </c>
      <c r="BJ241" s="787">
        <f>BJ240/$BY$16*100</f>
        <v>3.3340268386559866</v>
      </c>
      <c r="BK241" s="787">
        <f>BK240/$BZ$16*100</f>
        <v>3.1654109974136957</v>
      </c>
      <c r="BL241" s="787">
        <f>BL240/$CA$16*100</f>
        <v>3.2529990273424834</v>
      </c>
      <c r="BM241" s="787">
        <f>BM240/$BY$16*100</f>
        <v>0.78019348798502031</v>
      </c>
      <c r="BN241" s="787">
        <f>BN240/$BZ$16*100</f>
        <v>0.77589115034296641</v>
      </c>
      <c r="BO241" s="787">
        <f>BO240/$CA$16*100</f>
        <v>0.77812601318491292</v>
      </c>
      <c r="BP241" s="787">
        <f>BP240/$BY$16*100</f>
        <v>0.16123998751690419</v>
      </c>
      <c r="BQ241" s="787">
        <f>BQ240/$BZ$16*100</f>
        <v>0.15180479028449342</v>
      </c>
      <c r="BR241" s="787">
        <f>BR240/$CA$16*100</f>
        <v>0.15670593321085055</v>
      </c>
      <c r="BS241" s="787">
        <f>BS240/$BY$16*100</f>
        <v>5.2012899199001357E-3</v>
      </c>
      <c r="BT241" s="787">
        <f>BT240/$BZ$16*100</f>
        <v>5.6223996401664226E-3</v>
      </c>
      <c r="BU241" s="787">
        <f>BU240/$CA$16*100</f>
        <v>5.4036528693396733E-3</v>
      </c>
      <c r="BV241" s="787">
        <f>BV240/$BY$16*100</f>
        <v>0</v>
      </c>
      <c r="BW241" s="787">
        <f>BW240/$BZ$16*100</f>
        <v>0</v>
      </c>
      <c r="BX241" s="787">
        <f>BX240/$CA$16*100</f>
        <v>0</v>
      </c>
      <c r="BY241" s="787">
        <f>BY240/$BY$16*100</f>
        <v>33.527514823676277</v>
      </c>
      <c r="BZ241" s="787">
        <f>BZ240/$BZ$16*100</f>
        <v>32.160125941751936</v>
      </c>
      <c r="CA241" s="787">
        <f>CA240/$CA$16*100</f>
        <v>32.870420404193233</v>
      </c>
    </row>
    <row r="242" spans="3:79">
      <c r="AL242" s="820"/>
      <c r="BL242" s="820"/>
    </row>
    <row r="243" spans="3:79" s="777" customFormat="1" ht="15.75">
      <c r="C243" s="774" t="s">
        <v>492</v>
      </c>
      <c r="D243" s="774"/>
      <c r="E243" s="774"/>
      <c r="F243" s="774"/>
      <c r="G243" s="774"/>
      <c r="H243" s="774"/>
      <c r="I243" s="774"/>
      <c r="J243" s="775" t="s">
        <v>73</v>
      </c>
      <c r="K243" s="775"/>
      <c r="L243" s="775"/>
      <c r="M243" s="774"/>
      <c r="N243" s="774"/>
      <c r="O243" s="774"/>
      <c r="P243" s="774"/>
      <c r="Q243" s="774"/>
      <c r="R243" s="774"/>
      <c r="S243" s="774"/>
      <c r="T243" s="774"/>
      <c r="U243" s="774"/>
      <c r="V243" s="774"/>
      <c r="W243" s="774"/>
      <c r="X243" s="774"/>
      <c r="Y243" s="774"/>
      <c r="Z243" s="774"/>
      <c r="AA243" s="774"/>
      <c r="AB243" s="776"/>
      <c r="AC243" s="774" t="s">
        <v>492</v>
      </c>
      <c r="AD243" s="774"/>
      <c r="AE243" s="774"/>
      <c r="AF243" s="774"/>
      <c r="AG243" s="774"/>
      <c r="AH243" s="774"/>
      <c r="AI243" s="774"/>
      <c r="AJ243" s="818" t="s">
        <v>73</v>
      </c>
      <c r="AK243" s="818"/>
      <c r="AL243" s="818"/>
      <c r="AM243" s="774"/>
      <c r="AN243" s="774"/>
      <c r="AO243" s="774"/>
      <c r="AP243" s="774"/>
      <c r="AQ243" s="774"/>
      <c r="AR243" s="774"/>
      <c r="AS243" s="774"/>
      <c r="AT243" s="774"/>
      <c r="AU243" s="774"/>
      <c r="AV243" s="774"/>
      <c r="AW243" s="774"/>
      <c r="AX243" s="774"/>
      <c r="AY243" s="774"/>
      <c r="AZ243" s="774"/>
      <c r="BA243" s="774"/>
      <c r="BC243" s="774" t="s">
        <v>492</v>
      </c>
      <c r="BD243" s="774"/>
      <c r="BE243" s="774"/>
      <c r="BF243" s="774"/>
      <c r="BG243" s="774"/>
      <c r="BH243" s="774"/>
      <c r="BI243" s="774"/>
      <c r="BJ243" s="818" t="s">
        <v>73</v>
      </c>
      <c r="BK243" s="818"/>
      <c r="BL243" s="818"/>
      <c r="BM243" s="774"/>
      <c r="BN243" s="774"/>
      <c r="BO243" s="774"/>
      <c r="BP243" s="774"/>
      <c r="BQ243" s="774"/>
      <c r="BR243" s="774"/>
      <c r="BS243" s="774"/>
      <c r="BT243" s="774"/>
      <c r="BU243" s="774"/>
      <c r="BV243" s="774"/>
      <c r="BW243" s="774"/>
      <c r="BX243" s="774"/>
      <c r="BY243" s="774"/>
      <c r="BZ243" s="774"/>
      <c r="CA243" s="774"/>
    </row>
    <row r="244" spans="3:79" s="777" customFormat="1" ht="16.5" thickBot="1">
      <c r="C244" s="1694" t="s">
        <v>868</v>
      </c>
      <c r="D244" s="1694"/>
      <c r="E244" s="1694"/>
      <c r="F244" s="1694"/>
      <c r="G244" s="1694"/>
      <c r="H244" s="1694"/>
      <c r="I244" s="1694"/>
      <c r="J244" s="1694"/>
      <c r="K244" s="1694"/>
      <c r="L244" s="1694"/>
      <c r="M244" s="1694"/>
      <c r="N244" s="1694"/>
      <c r="O244" s="1694"/>
      <c r="P244" s="1694"/>
      <c r="Q244" s="1694"/>
      <c r="R244" s="1694"/>
      <c r="S244" s="1694"/>
      <c r="T244" s="1694"/>
      <c r="U244" s="1694"/>
      <c r="V244" s="1694"/>
      <c r="W244" s="1694"/>
      <c r="X244" s="1694"/>
      <c r="Y244" s="1694"/>
      <c r="Z244" s="1694"/>
      <c r="AA244" s="1694"/>
      <c r="AB244" s="778"/>
      <c r="AC244" s="1694" t="s">
        <v>868</v>
      </c>
      <c r="AD244" s="1694"/>
      <c r="AE244" s="1694"/>
      <c r="AF244" s="1694"/>
      <c r="AG244" s="1694"/>
      <c r="AH244" s="1694"/>
      <c r="AI244" s="1694"/>
      <c r="AJ244" s="1694"/>
      <c r="AK244" s="1694"/>
      <c r="AL244" s="1694"/>
      <c r="AM244" s="1694"/>
      <c r="AN244" s="1694"/>
      <c r="AO244" s="1694"/>
      <c r="AP244" s="1694"/>
      <c r="AQ244" s="1694"/>
      <c r="AR244" s="1694"/>
      <c r="AS244" s="1694"/>
      <c r="AT244" s="1694"/>
      <c r="AU244" s="1694"/>
      <c r="AV244" s="1694"/>
      <c r="AW244" s="1694"/>
      <c r="AX244" s="1694"/>
      <c r="AY244" s="1694"/>
      <c r="AZ244" s="1694"/>
      <c r="BA244" s="1694"/>
      <c r="BC244" s="1694" t="s">
        <v>868</v>
      </c>
      <c r="BD244" s="1694"/>
      <c r="BE244" s="1694"/>
      <c r="BF244" s="1694"/>
      <c r="BG244" s="1694"/>
      <c r="BH244" s="1694"/>
      <c r="BI244" s="1694"/>
      <c r="BJ244" s="1694"/>
      <c r="BK244" s="1694"/>
      <c r="BL244" s="1694"/>
      <c r="BM244" s="1694"/>
      <c r="BN244" s="1694"/>
      <c r="BO244" s="1694"/>
      <c r="BP244" s="1694"/>
      <c r="BQ244" s="1694"/>
      <c r="BR244" s="1694"/>
      <c r="BS244" s="1694"/>
      <c r="BT244" s="1694"/>
      <c r="BU244" s="1694"/>
      <c r="BV244" s="1694"/>
      <c r="BW244" s="1694"/>
      <c r="BX244" s="1694"/>
      <c r="BY244" s="1694"/>
      <c r="BZ244" s="1694"/>
      <c r="CA244" s="1694"/>
    </row>
    <row r="245" spans="3:79" s="777" customFormat="1" ht="15.75" customHeight="1">
      <c r="C245" s="779"/>
      <c r="D245" s="1700" t="s">
        <v>96</v>
      </c>
      <c r="E245" s="1700"/>
      <c r="F245" s="1700"/>
      <c r="G245" s="1700"/>
      <c r="H245" s="1700"/>
      <c r="I245" s="1700"/>
      <c r="J245" s="1700"/>
      <c r="K245" s="1700"/>
      <c r="L245" s="1700"/>
      <c r="M245" s="1700"/>
      <c r="N245" s="1700"/>
      <c r="O245" s="1700"/>
      <c r="P245" s="1700"/>
      <c r="Q245" s="1700"/>
      <c r="R245" s="1700"/>
      <c r="S245" s="1700"/>
      <c r="T245" s="1700"/>
      <c r="U245" s="1700"/>
      <c r="V245" s="1700"/>
      <c r="W245" s="1700"/>
      <c r="X245" s="1700"/>
      <c r="Y245" s="1701"/>
      <c r="Z245" s="1701"/>
      <c r="AA245" s="1702"/>
      <c r="AB245" s="778"/>
      <c r="AC245" s="779"/>
      <c r="AD245" s="1700" t="s">
        <v>0</v>
      </c>
      <c r="AE245" s="1700"/>
      <c r="AF245" s="1700"/>
      <c r="AG245" s="1700"/>
      <c r="AH245" s="1700"/>
      <c r="AI245" s="1700"/>
      <c r="AJ245" s="1700"/>
      <c r="AK245" s="1700"/>
      <c r="AL245" s="1700"/>
      <c r="AM245" s="1700"/>
      <c r="AN245" s="1700"/>
      <c r="AO245" s="1700"/>
      <c r="AP245" s="1700"/>
      <c r="AQ245" s="1700"/>
      <c r="AR245" s="1700"/>
      <c r="AS245" s="1700"/>
      <c r="AT245" s="1700"/>
      <c r="AU245" s="1700"/>
      <c r="AV245" s="1700"/>
      <c r="AW245" s="1700"/>
      <c r="AX245" s="1700"/>
      <c r="AY245" s="1701"/>
      <c r="AZ245" s="1701"/>
      <c r="BA245" s="1702"/>
      <c r="BC245" s="779"/>
      <c r="BD245" s="1701" t="s">
        <v>0</v>
      </c>
      <c r="BE245" s="1705"/>
      <c r="BF245" s="1705"/>
      <c r="BG245" s="1705"/>
      <c r="BH245" s="1705"/>
      <c r="BI245" s="1705"/>
      <c r="BJ245" s="1705"/>
      <c r="BK245" s="1705"/>
      <c r="BL245" s="1705"/>
      <c r="BM245" s="1705"/>
      <c r="BN245" s="1705"/>
      <c r="BO245" s="1705"/>
      <c r="BP245" s="1705"/>
      <c r="BQ245" s="1705"/>
      <c r="BR245" s="1705"/>
      <c r="BS245" s="1705"/>
      <c r="BT245" s="1705"/>
      <c r="BU245" s="1705"/>
      <c r="BV245" s="1705"/>
      <c r="BW245" s="1705"/>
      <c r="BX245" s="1705"/>
      <c r="BY245" s="1705"/>
      <c r="BZ245" s="1705"/>
      <c r="CA245" s="1706"/>
    </row>
    <row r="246" spans="3:79" s="777" customFormat="1" ht="15.75" customHeight="1">
      <c r="C246" s="1698" t="s">
        <v>182</v>
      </c>
      <c r="D246" s="1695">
        <v>1</v>
      </c>
      <c r="E246" s="1696"/>
      <c r="F246" s="1699"/>
      <c r="G246" s="1695">
        <v>2</v>
      </c>
      <c r="H246" s="1696"/>
      <c r="I246" s="1699"/>
      <c r="J246" s="1695">
        <v>3</v>
      </c>
      <c r="K246" s="1696"/>
      <c r="L246" s="1699"/>
      <c r="M246" s="1695">
        <v>4</v>
      </c>
      <c r="N246" s="1696"/>
      <c r="O246" s="1699"/>
      <c r="P246" s="1695">
        <v>5</v>
      </c>
      <c r="Q246" s="1696"/>
      <c r="R246" s="1699"/>
      <c r="S246" s="1695">
        <v>6</v>
      </c>
      <c r="T246" s="1696"/>
      <c r="U246" s="1699"/>
      <c r="V246" s="1695" t="s">
        <v>184</v>
      </c>
      <c r="W246" s="1696"/>
      <c r="X246" s="1699"/>
      <c r="Y246" s="1695" t="s">
        <v>181</v>
      </c>
      <c r="Z246" s="1696"/>
      <c r="AA246" s="1697"/>
      <c r="AB246" s="778"/>
      <c r="AC246" s="1698" t="s">
        <v>182</v>
      </c>
      <c r="AD246" s="1695">
        <v>1</v>
      </c>
      <c r="AE246" s="1696"/>
      <c r="AF246" s="1699"/>
      <c r="AG246" s="1695">
        <v>2</v>
      </c>
      <c r="AH246" s="1696"/>
      <c r="AI246" s="1699"/>
      <c r="AJ246" s="1695">
        <v>3</v>
      </c>
      <c r="AK246" s="1696"/>
      <c r="AL246" s="1699"/>
      <c r="AM246" s="1695">
        <v>4</v>
      </c>
      <c r="AN246" s="1696"/>
      <c r="AO246" s="1699"/>
      <c r="AP246" s="1695">
        <v>5</v>
      </c>
      <c r="AQ246" s="1696"/>
      <c r="AR246" s="1699"/>
      <c r="AS246" s="1695">
        <v>6</v>
      </c>
      <c r="AT246" s="1696"/>
      <c r="AU246" s="1699"/>
      <c r="AV246" s="1695" t="s">
        <v>184</v>
      </c>
      <c r="AW246" s="1696"/>
      <c r="AX246" s="1699"/>
      <c r="AY246" s="1695" t="s">
        <v>181</v>
      </c>
      <c r="AZ246" s="1696"/>
      <c r="BA246" s="1697"/>
      <c r="BC246" s="1698" t="s">
        <v>182</v>
      </c>
      <c r="BD246" s="1695">
        <v>1</v>
      </c>
      <c r="BE246" s="1696"/>
      <c r="BF246" s="1699"/>
      <c r="BG246" s="1695">
        <v>2</v>
      </c>
      <c r="BH246" s="1696"/>
      <c r="BI246" s="1699"/>
      <c r="BJ246" s="1695">
        <v>3</v>
      </c>
      <c r="BK246" s="1696"/>
      <c r="BL246" s="1699"/>
      <c r="BM246" s="1695">
        <v>4</v>
      </c>
      <c r="BN246" s="1696"/>
      <c r="BO246" s="1699"/>
      <c r="BP246" s="1695">
        <v>5</v>
      </c>
      <c r="BQ246" s="1696"/>
      <c r="BR246" s="1699"/>
      <c r="BS246" s="1695">
        <v>6</v>
      </c>
      <c r="BT246" s="1696"/>
      <c r="BU246" s="1699"/>
      <c r="BV246" s="1695" t="s">
        <v>184</v>
      </c>
      <c r="BW246" s="1696"/>
      <c r="BX246" s="1699"/>
      <c r="BY246" s="1695" t="s">
        <v>181</v>
      </c>
      <c r="BZ246" s="1696"/>
      <c r="CA246" s="1697"/>
    </row>
    <row r="247" spans="3:79" s="777" customFormat="1" ht="15.75">
      <c r="C247" s="1698"/>
      <c r="D247" s="781" t="s">
        <v>242</v>
      </c>
      <c r="E247" s="781" t="s">
        <v>243</v>
      </c>
      <c r="F247" s="781" t="s">
        <v>236</v>
      </c>
      <c r="G247" s="781" t="s">
        <v>242</v>
      </c>
      <c r="H247" s="781" t="s">
        <v>243</v>
      </c>
      <c r="I247" s="781" t="s">
        <v>236</v>
      </c>
      <c r="J247" s="781" t="s">
        <v>242</v>
      </c>
      <c r="K247" s="781" t="s">
        <v>243</v>
      </c>
      <c r="L247" s="781" t="s">
        <v>236</v>
      </c>
      <c r="M247" s="781" t="s">
        <v>242</v>
      </c>
      <c r="N247" s="781" t="s">
        <v>243</v>
      </c>
      <c r="O247" s="781" t="s">
        <v>236</v>
      </c>
      <c r="P247" s="781" t="s">
        <v>242</v>
      </c>
      <c r="Q247" s="781" t="s">
        <v>243</v>
      </c>
      <c r="R247" s="781" t="s">
        <v>236</v>
      </c>
      <c r="S247" s="781" t="s">
        <v>242</v>
      </c>
      <c r="T247" s="781" t="s">
        <v>243</v>
      </c>
      <c r="U247" s="781" t="s">
        <v>236</v>
      </c>
      <c r="V247" s="781" t="s">
        <v>242</v>
      </c>
      <c r="W247" s="781" t="s">
        <v>243</v>
      </c>
      <c r="X247" s="781" t="s">
        <v>236</v>
      </c>
      <c r="Y247" s="781" t="s">
        <v>242</v>
      </c>
      <c r="Z247" s="781" t="s">
        <v>243</v>
      </c>
      <c r="AA247" s="781" t="s">
        <v>236</v>
      </c>
      <c r="AB247" s="778"/>
      <c r="AC247" s="1698"/>
      <c r="AD247" s="781" t="s">
        <v>242</v>
      </c>
      <c r="AE247" s="781" t="s">
        <v>243</v>
      </c>
      <c r="AF247" s="781" t="s">
        <v>236</v>
      </c>
      <c r="AG247" s="781" t="s">
        <v>242</v>
      </c>
      <c r="AH247" s="781" t="s">
        <v>243</v>
      </c>
      <c r="AI247" s="781" t="s">
        <v>236</v>
      </c>
      <c r="AJ247" s="781" t="s">
        <v>242</v>
      </c>
      <c r="AK247" s="781" t="s">
        <v>243</v>
      </c>
      <c r="AL247" s="781" t="s">
        <v>236</v>
      </c>
      <c r="AM247" s="781" t="s">
        <v>242</v>
      </c>
      <c r="AN247" s="781" t="s">
        <v>243</v>
      </c>
      <c r="AO247" s="781" t="s">
        <v>236</v>
      </c>
      <c r="AP247" s="781" t="s">
        <v>242</v>
      </c>
      <c r="AQ247" s="781" t="s">
        <v>243</v>
      </c>
      <c r="AR247" s="781" t="s">
        <v>236</v>
      </c>
      <c r="AS247" s="781" t="s">
        <v>242</v>
      </c>
      <c r="AT247" s="781" t="s">
        <v>243</v>
      </c>
      <c r="AU247" s="781" t="s">
        <v>236</v>
      </c>
      <c r="AV247" s="781" t="s">
        <v>242</v>
      </c>
      <c r="AW247" s="781" t="s">
        <v>243</v>
      </c>
      <c r="AX247" s="781" t="s">
        <v>236</v>
      </c>
      <c r="AY247" s="781" t="s">
        <v>242</v>
      </c>
      <c r="AZ247" s="781" t="s">
        <v>243</v>
      </c>
      <c r="BA247" s="781" t="s">
        <v>236</v>
      </c>
      <c r="BC247" s="1698"/>
      <c r="BD247" s="781" t="s">
        <v>242</v>
      </c>
      <c r="BE247" s="781" t="s">
        <v>243</v>
      </c>
      <c r="BF247" s="781" t="s">
        <v>236</v>
      </c>
      <c r="BG247" s="781" t="s">
        <v>242</v>
      </c>
      <c r="BH247" s="781" t="s">
        <v>243</v>
      </c>
      <c r="BI247" s="781" t="s">
        <v>236</v>
      </c>
      <c r="BJ247" s="781" t="s">
        <v>242</v>
      </c>
      <c r="BK247" s="781" t="s">
        <v>243</v>
      </c>
      <c r="BL247" s="781" t="s">
        <v>236</v>
      </c>
      <c r="BM247" s="781" t="s">
        <v>242</v>
      </c>
      <c r="BN247" s="781" t="s">
        <v>243</v>
      </c>
      <c r="BO247" s="781" t="s">
        <v>236</v>
      </c>
      <c r="BP247" s="781" t="s">
        <v>242</v>
      </c>
      <c r="BQ247" s="781" t="s">
        <v>243</v>
      </c>
      <c r="BR247" s="781" t="s">
        <v>236</v>
      </c>
      <c r="BS247" s="781" t="s">
        <v>242</v>
      </c>
      <c r="BT247" s="781" t="s">
        <v>243</v>
      </c>
      <c r="BU247" s="781" t="s">
        <v>236</v>
      </c>
      <c r="BV247" s="781" t="s">
        <v>242</v>
      </c>
      <c r="BW247" s="781" t="s">
        <v>243</v>
      </c>
      <c r="BX247" s="781" t="s">
        <v>236</v>
      </c>
      <c r="BY247" s="781" t="s">
        <v>242</v>
      </c>
      <c r="BZ247" s="781" t="s">
        <v>243</v>
      </c>
      <c r="CA247" s="781" t="s">
        <v>236</v>
      </c>
    </row>
    <row r="248" spans="3:79" s="777" customFormat="1" ht="15.75">
      <c r="C248" s="782" t="s">
        <v>185</v>
      </c>
      <c r="D248" s="783"/>
      <c r="E248" s="783"/>
      <c r="F248" s="783">
        <f t="shared" ref="F248:F255" si="458">SUM(D248:E248)</f>
        <v>0</v>
      </c>
      <c r="G248" s="783"/>
      <c r="H248" s="783"/>
      <c r="I248" s="783">
        <f t="shared" ref="I248:I255" si="459">SUM(G248:H248)</f>
        <v>0</v>
      </c>
      <c r="J248" s="783"/>
      <c r="K248" s="783"/>
      <c r="L248" s="783">
        <f t="shared" ref="L248:L255" si="460">SUM(J248:K248)</f>
        <v>0</v>
      </c>
      <c r="M248" s="783"/>
      <c r="N248" s="783"/>
      <c r="O248" s="783">
        <f t="shared" ref="O248:O255" si="461">SUM(M248:N248)</f>
        <v>0</v>
      </c>
      <c r="P248" s="783"/>
      <c r="Q248" s="783"/>
      <c r="R248" s="783">
        <f>P248+Q248</f>
        <v>0</v>
      </c>
      <c r="S248" s="783"/>
      <c r="T248" s="783"/>
      <c r="U248" s="783">
        <f>S248+T248</f>
        <v>0</v>
      </c>
      <c r="V248" s="783"/>
      <c r="W248" s="783"/>
      <c r="X248" s="783">
        <f>V248+W248</f>
        <v>0</v>
      </c>
      <c r="Y248" s="784">
        <f>D248+G248+J248+M248+P248+S248+V248</f>
        <v>0</v>
      </c>
      <c r="Z248" s="784">
        <f>E248+H248+K248+N248+Q248+T248+W248</f>
        <v>0</v>
      </c>
      <c r="AA248" s="785">
        <f>Y248+Z248</f>
        <v>0</v>
      </c>
      <c r="AB248" s="776"/>
      <c r="AC248" s="782" t="s">
        <v>185</v>
      </c>
      <c r="AD248" s="783"/>
      <c r="AE248" s="783"/>
      <c r="AF248" s="783">
        <f t="shared" ref="AF248:AF255" si="462">SUM(AD248:AE248)</f>
        <v>0</v>
      </c>
      <c r="AG248" s="783"/>
      <c r="AH248" s="783"/>
      <c r="AI248" s="783">
        <f>SUM(AG248:AH248)</f>
        <v>0</v>
      </c>
      <c r="AJ248" s="783"/>
      <c r="AK248" s="783"/>
      <c r="AL248" s="783">
        <f>AJ248+AK248</f>
        <v>0</v>
      </c>
      <c r="AM248" s="783"/>
      <c r="AN248" s="783"/>
      <c r="AO248" s="783">
        <f>AM248+AN248</f>
        <v>0</v>
      </c>
      <c r="AP248" s="783"/>
      <c r="AQ248" s="783"/>
      <c r="AR248" s="783">
        <f>AP248+AQ248</f>
        <v>0</v>
      </c>
      <c r="AS248" s="783"/>
      <c r="AT248" s="783"/>
      <c r="AU248" s="783">
        <f>AS248+AT248</f>
        <v>0</v>
      </c>
      <c r="AV248" s="783"/>
      <c r="AW248" s="783"/>
      <c r="AX248" s="783">
        <f>AV248+AW248</f>
        <v>0</v>
      </c>
      <c r="AY248" s="784">
        <f>AD248+AG248+AJ248+AM248+AP248+AS248+AV248</f>
        <v>0</v>
      </c>
      <c r="AZ248" s="784">
        <f>AE248+AH248+AK248+AN248+AQ248+AT248+AW248</f>
        <v>0</v>
      </c>
      <c r="BA248" s="785">
        <f>AY248+AZ248</f>
        <v>0</v>
      </c>
      <c r="BC248" s="782" t="s">
        <v>185</v>
      </c>
      <c r="BD248" s="783">
        <f>D248+AD248</f>
        <v>0</v>
      </c>
      <c r="BE248" s="783">
        <f>E248+AE248</f>
        <v>0</v>
      </c>
      <c r="BF248" s="783">
        <f t="shared" ref="BF248:BU256" si="463">F248+AF248</f>
        <v>0</v>
      </c>
      <c r="BG248" s="783">
        <f t="shared" si="463"/>
        <v>0</v>
      </c>
      <c r="BH248" s="783">
        <f t="shared" si="463"/>
        <v>0</v>
      </c>
      <c r="BI248" s="783">
        <f t="shared" si="463"/>
        <v>0</v>
      </c>
      <c r="BJ248" s="783">
        <f t="shared" si="463"/>
        <v>0</v>
      </c>
      <c r="BK248" s="783">
        <f t="shared" si="463"/>
        <v>0</v>
      </c>
      <c r="BL248" s="783">
        <f t="shared" si="463"/>
        <v>0</v>
      </c>
      <c r="BM248" s="783">
        <f t="shared" si="463"/>
        <v>0</v>
      </c>
      <c r="BN248" s="783">
        <f t="shared" si="463"/>
        <v>0</v>
      </c>
      <c r="BO248" s="783">
        <f t="shared" si="463"/>
        <v>0</v>
      </c>
      <c r="BP248" s="783">
        <f t="shared" si="463"/>
        <v>0</v>
      </c>
      <c r="BQ248" s="783">
        <f t="shared" si="463"/>
        <v>0</v>
      </c>
      <c r="BR248" s="783">
        <f t="shared" si="463"/>
        <v>0</v>
      </c>
      <c r="BS248" s="783">
        <f t="shared" si="463"/>
        <v>0</v>
      </c>
      <c r="BT248" s="783">
        <f t="shared" si="463"/>
        <v>0</v>
      </c>
      <c r="BU248" s="783">
        <f t="shared" si="463"/>
        <v>0</v>
      </c>
      <c r="BV248" s="783">
        <f t="shared" ref="BV248:CA256" si="464">V248+AV248</f>
        <v>0</v>
      </c>
      <c r="BW248" s="783">
        <f t="shared" si="464"/>
        <v>0</v>
      </c>
      <c r="BX248" s="783">
        <f t="shared" si="464"/>
        <v>0</v>
      </c>
      <c r="BY248" s="783">
        <f t="shared" si="464"/>
        <v>0</v>
      </c>
      <c r="BZ248" s="783">
        <f t="shared" si="464"/>
        <v>0</v>
      </c>
      <c r="CA248" s="783">
        <f t="shared" si="464"/>
        <v>0</v>
      </c>
    </row>
    <row r="249" spans="3:79" s="777" customFormat="1" ht="15.75">
      <c r="C249" s="782" t="s">
        <v>262</v>
      </c>
      <c r="D249" s="783">
        <v>1</v>
      </c>
      <c r="E249" s="783">
        <v>0</v>
      </c>
      <c r="F249" s="783">
        <f t="shared" si="458"/>
        <v>1</v>
      </c>
      <c r="G249" s="783">
        <v>0</v>
      </c>
      <c r="H249" s="783">
        <v>0</v>
      </c>
      <c r="I249" s="783">
        <f t="shared" si="459"/>
        <v>0</v>
      </c>
      <c r="J249" s="783">
        <v>0</v>
      </c>
      <c r="K249" s="783">
        <v>0</v>
      </c>
      <c r="L249" s="783">
        <f t="shared" si="460"/>
        <v>0</v>
      </c>
      <c r="M249" s="783">
        <v>0</v>
      </c>
      <c r="N249" s="783">
        <v>0</v>
      </c>
      <c r="O249" s="783">
        <f t="shared" si="461"/>
        <v>0</v>
      </c>
      <c r="P249" s="783"/>
      <c r="Q249" s="783"/>
      <c r="R249" s="783">
        <f t="shared" ref="R249:R255" si="465">P249+Q249</f>
        <v>0</v>
      </c>
      <c r="S249" s="783"/>
      <c r="T249" s="783"/>
      <c r="U249" s="783">
        <f t="shared" ref="U249:U255" si="466">S249+T249</f>
        <v>0</v>
      </c>
      <c r="V249" s="783"/>
      <c r="W249" s="783"/>
      <c r="X249" s="783">
        <f t="shared" ref="X249:X255" si="467">V249+W249</f>
        <v>0</v>
      </c>
      <c r="Y249" s="784">
        <f t="shared" ref="Y249:Y255" si="468">D249+G249+J249+M249+P249+S249+V249</f>
        <v>1</v>
      </c>
      <c r="Z249" s="784">
        <f t="shared" ref="Z249:Z255" si="469">E249+H249+K249+N249+Q249+T249+W249</f>
        <v>0</v>
      </c>
      <c r="AA249" s="785">
        <f t="shared" ref="AA249:AA255" si="470">Y249+Z249</f>
        <v>1</v>
      </c>
      <c r="AB249" s="776"/>
      <c r="AC249" s="782" t="s">
        <v>262</v>
      </c>
      <c r="AD249" s="783">
        <v>1</v>
      </c>
      <c r="AE249" s="783">
        <v>1</v>
      </c>
      <c r="AF249" s="783">
        <f t="shared" si="462"/>
        <v>2</v>
      </c>
      <c r="AG249" s="783">
        <v>0</v>
      </c>
      <c r="AH249" s="783">
        <v>0</v>
      </c>
      <c r="AI249" s="783">
        <f t="shared" ref="AI249:AI254" si="471">SUM(AG249:AH249)</f>
        <v>0</v>
      </c>
      <c r="AJ249" s="783">
        <v>0</v>
      </c>
      <c r="AK249" s="783">
        <v>0</v>
      </c>
      <c r="AL249" s="783">
        <f t="shared" ref="AL249:AL253" si="472">AJ249+AK249</f>
        <v>0</v>
      </c>
      <c r="AM249" s="783">
        <v>0</v>
      </c>
      <c r="AN249" s="783">
        <v>0</v>
      </c>
      <c r="AO249" s="783">
        <f t="shared" ref="AO249:AO254" si="473">AM249+AN249</f>
        <v>0</v>
      </c>
      <c r="AP249" s="783"/>
      <c r="AQ249" s="783"/>
      <c r="AR249" s="783">
        <f t="shared" ref="AR249:AR255" si="474">AP249+AQ249</f>
        <v>0</v>
      </c>
      <c r="AS249" s="783"/>
      <c r="AT249" s="783"/>
      <c r="AU249" s="783">
        <f t="shared" ref="AU249:AU255" si="475">AS249+AT249</f>
        <v>0</v>
      </c>
      <c r="AV249" s="783"/>
      <c r="AW249" s="783"/>
      <c r="AX249" s="783">
        <f t="shared" ref="AX249:AX255" si="476">AV249+AW249</f>
        <v>0</v>
      </c>
      <c r="AY249" s="784">
        <f t="shared" ref="AY249:AY255" si="477">AD249+AG249+AJ249+AM249+AP249+AS249+AV249</f>
        <v>1</v>
      </c>
      <c r="AZ249" s="784">
        <f t="shared" ref="AZ249:AZ255" si="478">AE249+AH249+AK249+AN249+AQ249+AT249+AW249</f>
        <v>1</v>
      </c>
      <c r="BA249" s="785">
        <f t="shared" ref="BA249:BA255" si="479">AY249+AZ249</f>
        <v>2</v>
      </c>
      <c r="BC249" s="782" t="s">
        <v>262</v>
      </c>
      <c r="BD249" s="783">
        <f t="shared" ref="BD249:BE256" si="480">D249+AD249</f>
        <v>2</v>
      </c>
      <c r="BE249" s="783">
        <f t="shared" si="480"/>
        <v>1</v>
      </c>
      <c r="BF249" s="783">
        <f t="shared" si="463"/>
        <v>3</v>
      </c>
      <c r="BG249" s="783">
        <f t="shared" si="463"/>
        <v>0</v>
      </c>
      <c r="BH249" s="783">
        <f t="shared" si="463"/>
        <v>0</v>
      </c>
      <c r="BI249" s="783">
        <f t="shared" si="463"/>
        <v>0</v>
      </c>
      <c r="BJ249" s="783">
        <f t="shared" si="463"/>
        <v>0</v>
      </c>
      <c r="BK249" s="783">
        <f t="shared" si="463"/>
        <v>0</v>
      </c>
      <c r="BL249" s="783">
        <f t="shared" si="463"/>
        <v>0</v>
      </c>
      <c r="BM249" s="783">
        <f t="shared" si="463"/>
        <v>0</v>
      </c>
      <c r="BN249" s="783">
        <f t="shared" si="463"/>
        <v>0</v>
      </c>
      <c r="BO249" s="783">
        <f t="shared" si="463"/>
        <v>0</v>
      </c>
      <c r="BP249" s="783">
        <f t="shared" si="463"/>
        <v>0</v>
      </c>
      <c r="BQ249" s="783">
        <f t="shared" si="463"/>
        <v>0</v>
      </c>
      <c r="BR249" s="783">
        <f t="shared" si="463"/>
        <v>0</v>
      </c>
      <c r="BS249" s="783">
        <f t="shared" si="463"/>
        <v>0</v>
      </c>
      <c r="BT249" s="783">
        <f t="shared" si="463"/>
        <v>0</v>
      </c>
      <c r="BU249" s="783">
        <f t="shared" si="463"/>
        <v>0</v>
      </c>
      <c r="BV249" s="783">
        <f t="shared" si="464"/>
        <v>0</v>
      </c>
      <c r="BW249" s="783">
        <f t="shared" si="464"/>
        <v>0</v>
      </c>
      <c r="BX249" s="783">
        <f t="shared" si="464"/>
        <v>0</v>
      </c>
      <c r="BY249" s="783">
        <f t="shared" si="464"/>
        <v>2</v>
      </c>
      <c r="BZ249" s="783">
        <f t="shared" si="464"/>
        <v>1</v>
      </c>
      <c r="CA249" s="783">
        <f t="shared" si="464"/>
        <v>3</v>
      </c>
    </row>
    <row r="250" spans="3:79" s="777" customFormat="1" ht="15.75">
      <c r="C250" s="782" t="s">
        <v>263</v>
      </c>
      <c r="D250" s="783">
        <v>197</v>
      </c>
      <c r="E250" s="783">
        <v>159</v>
      </c>
      <c r="F250" s="783">
        <f t="shared" si="458"/>
        <v>356</v>
      </c>
      <c r="G250" s="783">
        <v>140</v>
      </c>
      <c r="H250" s="783">
        <v>143</v>
      </c>
      <c r="I250" s="783">
        <f t="shared" si="459"/>
        <v>283</v>
      </c>
      <c r="J250" s="783">
        <v>120</v>
      </c>
      <c r="K250" s="783">
        <v>125</v>
      </c>
      <c r="L250" s="783">
        <f t="shared" si="460"/>
        <v>245</v>
      </c>
      <c r="M250" s="783">
        <v>35</v>
      </c>
      <c r="N250" s="783">
        <v>25</v>
      </c>
      <c r="O250" s="783">
        <f t="shared" si="461"/>
        <v>60</v>
      </c>
      <c r="P250" s="783"/>
      <c r="Q250" s="783"/>
      <c r="R250" s="783">
        <f t="shared" si="465"/>
        <v>0</v>
      </c>
      <c r="S250" s="783"/>
      <c r="T250" s="783"/>
      <c r="U250" s="783">
        <f t="shared" si="466"/>
        <v>0</v>
      </c>
      <c r="V250" s="783"/>
      <c r="W250" s="783"/>
      <c r="X250" s="783">
        <f t="shared" si="467"/>
        <v>0</v>
      </c>
      <c r="Y250" s="784">
        <f t="shared" si="468"/>
        <v>492</v>
      </c>
      <c r="Z250" s="784">
        <f t="shared" si="469"/>
        <v>452</v>
      </c>
      <c r="AA250" s="785">
        <f t="shared" si="470"/>
        <v>944</v>
      </c>
      <c r="AB250" s="776"/>
      <c r="AC250" s="782" t="s">
        <v>263</v>
      </c>
      <c r="AD250" s="783">
        <v>905</v>
      </c>
      <c r="AE250" s="783">
        <v>937</v>
      </c>
      <c r="AF250" s="783">
        <f t="shared" si="462"/>
        <v>1842</v>
      </c>
      <c r="AG250" s="783">
        <v>69</v>
      </c>
      <c r="AH250" s="783">
        <v>63</v>
      </c>
      <c r="AI250" s="783">
        <f t="shared" si="471"/>
        <v>132</v>
      </c>
      <c r="AJ250" s="783">
        <v>7</v>
      </c>
      <c r="AK250" s="783">
        <v>8</v>
      </c>
      <c r="AL250" s="783">
        <f t="shared" si="472"/>
        <v>15</v>
      </c>
      <c r="AM250" s="783"/>
      <c r="AN250" s="783"/>
      <c r="AO250" s="783">
        <f t="shared" si="473"/>
        <v>0</v>
      </c>
      <c r="AP250" s="783"/>
      <c r="AQ250" s="783"/>
      <c r="AR250" s="783">
        <f t="shared" si="474"/>
        <v>0</v>
      </c>
      <c r="AS250" s="783"/>
      <c r="AT250" s="783"/>
      <c r="AU250" s="783">
        <f t="shared" si="475"/>
        <v>0</v>
      </c>
      <c r="AV250" s="783"/>
      <c r="AW250" s="783"/>
      <c r="AX250" s="783">
        <f t="shared" si="476"/>
        <v>0</v>
      </c>
      <c r="AY250" s="784">
        <f t="shared" si="477"/>
        <v>981</v>
      </c>
      <c r="AZ250" s="784">
        <f t="shared" si="478"/>
        <v>1008</v>
      </c>
      <c r="BA250" s="785">
        <f t="shared" si="479"/>
        <v>1989</v>
      </c>
      <c r="BC250" s="782" t="s">
        <v>263</v>
      </c>
      <c r="BD250" s="783">
        <f t="shared" si="480"/>
        <v>1102</v>
      </c>
      <c r="BE250" s="783">
        <f t="shared" si="480"/>
        <v>1096</v>
      </c>
      <c r="BF250" s="783">
        <f t="shared" si="463"/>
        <v>2198</v>
      </c>
      <c r="BG250" s="783">
        <f t="shared" si="463"/>
        <v>209</v>
      </c>
      <c r="BH250" s="783">
        <f t="shared" si="463"/>
        <v>206</v>
      </c>
      <c r="BI250" s="783">
        <f t="shared" si="463"/>
        <v>415</v>
      </c>
      <c r="BJ250" s="783">
        <f t="shared" si="463"/>
        <v>127</v>
      </c>
      <c r="BK250" s="783">
        <f t="shared" si="463"/>
        <v>133</v>
      </c>
      <c r="BL250" s="783">
        <f t="shared" si="463"/>
        <v>260</v>
      </c>
      <c r="BM250" s="783">
        <f t="shared" si="463"/>
        <v>35</v>
      </c>
      <c r="BN250" s="783">
        <f t="shared" si="463"/>
        <v>25</v>
      </c>
      <c r="BO250" s="783">
        <f t="shared" si="463"/>
        <v>60</v>
      </c>
      <c r="BP250" s="783">
        <f t="shared" si="463"/>
        <v>0</v>
      </c>
      <c r="BQ250" s="783">
        <f t="shared" si="463"/>
        <v>0</v>
      </c>
      <c r="BR250" s="783">
        <f t="shared" si="463"/>
        <v>0</v>
      </c>
      <c r="BS250" s="783">
        <f t="shared" si="463"/>
        <v>0</v>
      </c>
      <c r="BT250" s="783">
        <f t="shared" si="463"/>
        <v>0</v>
      </c>
      <c r="BU250" s="783">
        <f t="shared" si="463"/>
        <v>0</v>
      </c>
      <c r="BV250" s="783">
        <f t="shared" si="464"/>
        <v>0</v>
      </c>
      <c r="BW250" s="783">
        <f t="shared" si="464"/>
        <v>0</v>
      </c>
      <c r="BX250" s="783">
        <f t="shared" si="464"/>
        <v>0</v>
      </c>
      <c r="BY250" s="783">
        <f t="shared" si="464"/>
        <v>1473</v>
      </c>
      <c r="BZ250" s="783">
        <f t="shared" si="464"/>
        <v>1460</v>
      </c>
      <c r="CA250" s="783">
        <f t="shared" si="464"/>
        <v>2933</v>
      </c>
    </row>
    <row r="251" spans="3:79" s="777" customFormat="1" ht="15.75">
      <c r="C251" s="782" t="s">
        <v>264</v>
      </c>
      <c r="D251" s="783">
        <v>160</v>
      </c>
      <c r="E251" s="783">
        <v>173</v>
      </c>
      <c r="F251" s="783">
        <f t="shared" si="458"/>
        <v>333</v>
      </c>
      <c r="G251" s="783">
        <v>160</v>
      </c>
      <c r="H251" s="783">
        <v>171</v>
      </c>
      <c r="I251" s="783">
        <f t="shared" si="459"/>
        <v>331</v>
      </c>
      <c r="J251" s="783">
        <v>140</v>
      </c>
      <c r="K251" s="783">
        <v>111</v>
      </c>
      <c r="L251" s="783">
        <f t="shared" si="460"/>
        <v>251</v>
      </c>
      <c r="M251" s="783">
        <v>60</v>
      </c>
      <c r="N251" s="783">
        <v>10</v>
      </c>
      <c r="O251" s="783">
        <f t="shared" si="461"/>
        <v>70</v>
      </c>
      <c r="P251" s="783"/>
      <c r="Q251" s="783"/>
      <c r="R251" s="783">
        <f t="shared" si="465"/>
        <v>0</v>
      </c>
      <c r="S251" s="783"/>
      <c r="T251" s="783"/>
      <c r="U251" s="783">
        <f t="shared" si="466"/>
        <v>0</v>
      </c>
      <c r="V251" s="783"/>
      <c r="W251" s="783"/>
      <c r="X251" s="783">
        <f t="shared" si="467"/>
        <v>0</v>
      </c>
      <c r="Y251" s="784">
        <f t="shared" si="468"/>
        <v>520</v>
      </c>
      <c r="Z251" s="784">
        <f t="shared" si="469"/>
        <v>465</v>
      </c>
      <c r="AA251" s="785">
        <f t="shared" si="470"/>
        <v>985</v>
      </c>
      <c r="AB251" s="776"/>
      <c r="AC251" s="782" t="s">
        <v>264</v>
      </c>
      <c r="AD251" s="783">
        <v>1023</v>
      </c>
      <c r="AE251" s="783">
        <v>1171</v>
      </c>
      <c r="AF251" s="783">
        <f t="shared" si="462"/>
        <v>2194</v>
      </c>
      <c r="AG251" s="783">
        <v>426</v>
      </c>
      <c r="AH251" s="783">
        <v>486</v>
      </c>
      <c r="AI251" s="783">
        <f t="shared" si="471"/>
        <v>912</v>
      </c>
      <c r="AJ251" s="783">
        <v>2</v>
      </c>
      <c r="AK251" s="783">
        <v>8</v>
      </c>
      <c r="AL251" s="783">
        <f t="shared" si="472"/>
        <v>10</v>
      </c>
      <c r="AM251" s="783">
        <v>1</v>
      </c>
      <c r="AN251" s="783">
        <v>0</v>
      </c>
      <c r="AO251" s="783">
        <f t="shared" si="473"/>
        <v>1</v>
      </c>
      <c r="AP251" s="783"/>
      <c r="AQ251" s="783"/>
      <c r="AR251" s="783">
        <f t="shared" si="474"/>
        <v>0</v>
      </c>
      <c r="AS251" s="783"/>
      <c r="AT251" s="783"/>
      <c r="AU251" s="783">
        <f t="shared" si="475"/>
        <v>0</v>
      </c>
      <c r="AV251" s="783"/>
      <c r="AW251" s="783"/>
      <c r="AX251" s="783">
        <f t="shared" si="476"/>
        <v>0</v>
      </c>
      <c r="AY251" s="784">
        <f t="shared" si="477"/>
        <v>1452</v>
      </c>
      <c r="AZ251" s="784">
        <f t="shared" si="478"/>
        <v>1665</v>
      </c>
      <c r="BA251" s="785">
        <f t="shared" si="479"/>
        <v>3117</v>
      </c>
      <c r="BC251" s="782" t="s">
        <v>264</v>
      </c>
      <c r="BD251" s="783">
        <f t="shared" si="480"/>
        <v>1183</v>
      </c>
      <c r="BE251" s="783">
        <f t="shared" si="480"/>
        <v>1344</v>
      </c>
      <c r="BF251" s="783">
        <f t="shared" si="463"/>
        <v>2527</v>
      </c>
      <c r="BG251" s="783">
        <f t="shared" si="463"/>
        <v>586</v>
      </c>
      <c r="BH251" s="783">
        <f t="shared" si="463"/>
        <v>657</v>
      </c>
      <c r="BI251" s="783">
        <f t="shared" si="463"/>
        <v>1243</v>
      </c>
      <c r="BJ251" s="783">
        <f t="shared" si="463"/>
        <v>142</v>
      </c>
      <c r="BK251" s="783">
        <f t="shared" si="463"/>
        <v>119</v>
      </c>
      <c r="BL251" s="783">
        <f t="shared" si="463"/>
        <v>261</v>
      </c>
      <c r="BM251" s="783">
        <f t="shared" si="463"/>
        <v>61</v>
      </c>
      <c r="BN251" s="783">
        <f t="shared" si="463"/>
        <v>10</v>
      </c>
      <c r="BO251" s="783">
        <f t="shared" si="463"/>
        <v>71</v>
      </c>
      <c r="BP251" s="783">
        <f t="shared" si="463"/>
        <v>0</v>
      </c>
      <c r="BQ251" s="783">
        <f t="shared" si="463"/>
        <v>0</v>
      </c>
      <c r="BR251" s="783">
        <f t="shared" si="463"/>
        <v>0</v>
      </c>
      <c r="BS251" s="783">
        <f t="shared" si="463"/>
        <v>0</v>
      </c>
      <c r="BT251" s="783">
        <f t="shared" si="463"/>
        <v>0</v>
      </c>
      <c r="BU251" s="783">
        <f t="shared" si="463"/>
        <v>0</v>
      </c>
      <c r="BV251" s="783">
        <f t="shared" si="464"/>
        <v>0</v>
      </c>
      <c r="BW251" s="783">
        <f t="shared" si="464"/>
        <v>0</v>
      </c>
      <c r="BX251" s="783">
        <f t="shared" si="464"/>
        <v>0</v>
      </c>
      <c r="BY251" s="783">
        <f t="shared" si="464"/>
        <v>1972</v>
      </c>
      <c r="BZ251" s="783">
        <f t="shared" si="464"/>
        <v>2130</v>
      </c>
      <c r="CA251" s="783">
        <f t="shared" si="464"/>
        <v>4102</v>
      </c>
    </row>
    <row r="252" spans="3:79" s="777" customFormat="1" ht="15.75">
      <c r="C252" s="782" t="s">
        <v>265</v>
      </c>
      <c r="D252" s="783">
        <v>114</v>
      </c>
      <c r="E252" s="783">
        <v>175</v>
      </c>
      <c r="F252" s="783">
        <f t="shared" si="458"/>
        <v>289</v>
      </c>
      <c r="G252" s="783">
        <v>140</v>
      </c>
      <c r="H252" s="783">
        <v>140</v>
      </c>
      <c r="I252" s="783">
        <f t="shared" si="459"/>
        <v>280</v>
      </c>
      <c r="J252" s="783">
        <v>133</v>
      </c>
      <c r="K252" s="783">
        <v>127</v>
      </c>
      <c r="L252" s="783">
        <f t="shared" si="460"/>
        <v>260</v>
      </c>
      <c r="M252" s="783">
        <v>50</v>
      </c>
      <c r="N252" s="783">
        <v>18</v>
      </c>
      <c r="O252" s="783">
        <f t="shared" si="461"/>
        <v>68</v>
      </c>
      <c r="P252" s="783"/>
      <c r="Q252" s="783"/>
      <c r="R252" s="783">
        <f t="shared" si="465"/>
        <v>0</v>
      </c>
      <c r="S252" s="783"/>
      <c r="T252" s="783"/>
      <c r="U252" s="783">
        <f t="shared" si="466"/>
        <v>0</v>
      </c>
      <c r="V252" s="783"/>
      <c r="W252" s="783"/>
      <c r="X252" s="783">
        <f t="shared" si="467"/>
        <v>0</v>
      </c>
      <c r="Y252" s="784">
        <f t="shared" si="468"/>
        <v>437</v>
      </c>
      <c r="Z252" s="784">
        <f t="shared" si="469"/>
        <v>460</v>
      </c>
      <c r="AA252" s="785">
        <f t="shared" si="470"/>
        <v>897</v>
      </c>
      <c r="AB252" s="776"/>
      <c r="AC252" s="782" t="s">
        <v>265</v>
      </c>
      <c r="AD252" s="783">
        <v>350</v>
      </c>
      <c r="AE252" s="783">
        <v>299</v>
      </c>
      <c r="AF252" s="783">
        <f t="shared" si="462"/>
        <v>649</v>
      </c>
      <c r="AG252" s="783">
        <v>1010</v>
      </c>
      <c r="AH252" s="783">
        <v>968</v>
      </c>
      <c r="AI252" s="783">
        <f t="shared" si="471"/>
        <v>1978</v>
      </c>
      <c r="AJ252" s="783">
        <v>181</v>
      </c>
      <c r="AK252" s="783">
        <v>34</v>
      </c>
      <c r="AL252" s="783">
        <f t="shared" si="472"/>
        <v>215</v>
      </c>
      <c r="AM252" s="783">
        <v>0</v>
      </c>
      <c r="AN252" s="783">
        <v>1</v>
      </c>
      <c r="AO252" s="783">
        <f t="shared" si="473"/>
        <v>1</v>
      </c>
      <c r="AP252" s="783"/>
      <c r="AQ252" s="783"/>
      <c r="AR252" s="783">
        <f t="shared" si="474"/>
        <v>0</v>
      </c>
      <c r="AS252" s="783"/>
      <c r="AT252" s="783"/>
      <c r="AU252" s="783">
        <f t="shared" si="475"/>
        <v>0</v>
      </c>
      <c r="AV252" s="783"/>
      <c r="AW252" s="783"/>
      <c r="AX252" s="783">
        <f t="shared" si="476"/>
        <v>0</v>
      </c>
      <c r="AY252" s="784">
        <f t="shared" si="477"/>
        <v>1541</v>
      </c>
      <c r="AZ252" s="784">
        <f t="shared" si="478"/>
        <v>1302</v>
      </c>
      <c r="BA252" s="785">
        <f t="shared" si="479"/>
        <v>2843</v>
      </c>
      <c r="BC252" s="782" t="s">
        <v>265</v>
      </c>
      <c r="BD252" s="783">
        <f t="shared" si="480"/>
        <v>464</v>
      </c>
      <c r="BE252" s="783">
        <f t="shared" si="480"/>
        <v>474</v>
      </c>
      <c r="BF252" s="783">
        <f t="shared" si="463"/>
        <v>938</v>
      </c>
      <c r="BG252" s="783">
        <f t="shared" si="463"/>
        <v>1150</v>
      </c>
      <c r="BH252" s="783">
        <f t="shared" si="463"/>
        <v>1108</v>
      </c>
      <c r="BI252" s="783">
        <f t="shared" si="463"/>
        <v>2258</v>
      </c>
      <c r="BJ252" s="783">
        <f t="shared" si="463"/>
        <v>314</v>
      </c>
      <c r="BK252" s="783">
        <f t="shared" si="463"/>
        <v>161</v>
      </c>
      <c r="BL252" s="783">
        <f t="shared" si="463"/>
        <v>475</v>
      </c>
      <c r="BM252" s="783">
        <f t="shared" si="463"/>
        <v>50</v>
      </c>
      <c r="BN252" s="783">
        <f t="shared" si="463"/>
        <v>19</v>
      </c>
      <c r="BO252" s="783">
        <f t="shared" si="463"/>
        <v>69</v>
      </c>
      <c r="BP252" s="783">
        <f t="shared" si="463"/>
        <v>0</v>
      </c>
      <c r="BQ252" s="783">
        <f t="shared" si="463"/>
        <v>0</v>
      </c>
      <c r="BR252" s="783">
        <f t="shared" si="463"/>
        <v>0</v>
      </c>
      <c r="BS252" s="783">
        <f t="shared" si="463"/>
        <v>0</v>
      </c>
      <c r="BT252" s="783">
        <f t="shared" si="463"/>
        <v>0</v>
      </c>
      <c r="BU252" s="783">
        <f t="shared" si="463"/>
        <v>0</v>
      </c>
      <c r="BV252" s="783">
        <f t="shared" si="464"/>
        <v>0</v>
      </c>
      <c r="BW252" s="783">
        <f t="shared" si="464"/>
        <v>0</v>
      </c>
      <c r="BX252" s="783">
        <f t="shared" si="464"/>
        <v>0</v>
      </c>
      <c r="BY252" s="783">
        <f t="shared" si="464"/>
        <v>1978</v>
      </c>
      <c r="BZ252" s="783">
        <f t="shared" si="464"/>
        <v>1762</v>
      </c>
      <c r="CA252" s="783">
        <f t="shared" si="464"/>
        <v>3740</v>
      </c>
    </row>
    <row r="253" spans="3:79" s="777" customFormat="1" ht="15.75">
      <c r="C253" s="782" t="s">
        <v>266</v>
      </c>
      <c r="D253" s="783">
        <v>147</v>
      </c>
      <c r="E253" s="783">
        <v>52</v>
      </c>
      <c r="F253" s="783">
        <f t="shared" si="458"/>
        <v>199</v>
      </c>
      <c r="G253" s="783">
        <v>20</v>
      </c>
      <c r="H253" s="783">
        <v>25</v>
      </c>
      <c r="I253" s="783">
        <f t="shared" si="459"/>
        <v>45</v>
      </c>
      <c r="J253" s="783">
        <v>21</v>
      </c>
      <c r="K253" s="783">
        <v>11</v>
      </c>
      <c r="L253" s="783">
        <f t="shared" si="460"/>
        <v>32</v>
      </c>
      <c r="M253" s="783">
        <v>3</v>
      </c>
      <c r="N253" s="783">
        <v>0</v>
      </c>
      <c r="O253" s="783">
        <f t="shared" si="461"/>
        <v>3</v>
      </c>
      <c r="P253" s="783"/>
      <c r="Q253" s="783"/>
      <c r="R253" s="783">
        <f t="shared" si="465"/>
        <v>0</v>
      </c>
      <c r="S253" s="783"/>
      <c r="T253" s="783"/>
      <c r="U253" s="783">
        <f t="shared" si="466"/>
        <v>0</v>
      </c>
      <c r="V253" s="783"/>
      <c r="W253" s="783"/>
      <c r="X253" s="783">
        <f t="shared" si="467"/>
        <v>0</v>
      </c>
      <c r="Y253" s="784">
        <f t="shared" si="468"/>
        <v>191</v>
      </c>
      <c r="Z253" s="784">
        <f t="shared" si="469"/>
        <v>88</v>
      </c>
      <c r="AA253" s="785">
        <f t="shared" si="470"/>
        <v>279</v>
      </c>
      <c r="AB253" s="776"/>
      <c r="AC253" s="782" t="s">
        <v>266</v>
      </c>
      <c r="AD253" s="783">
        <v>35</v>
      </c>
      <c r="AE253" s="783">
        <v>22</v>
      </c>
      <c r="AF253" s="783">
        <f t="shared" si="462"/>
        <v>57</v>
      </c>
      <c r="AG253" s="783">
        <v>1075</v>
      </c>
      <c r="AH253" s="783">
        <v>799</v>
      </c>
      <c r="AI253" s="783">
        <f t="shared" si="471"/>
        <v>1874</v>
      </c>
      <c r="AJ253" s="783">
        <v>36</v>
      </c>
      <c r="AK253" s="783">
        <v>12</v>
      </c>
      <c r="AL253" s="783">
        <f t="shared" si="472"/>
        <v>48</v>
      </c>
      <c r="AM253" s="783">
        <v>0</v>
      </c>
      <c r="AN253" s="783">
        <v>0</v>
      </c>
      <c r="AO253" s="783">
        <f t="shared" si="473"/>
        <v>0</v>
      </c>
      <c r="AP253" s="783"/>
      <c r="AQ253" s="783"/>
      <c r="AR253" s="783">
        <f t="shared" si="474"/>
        <v>0</v>
      </c>
      <c r="AS253" s="783"/>
      <c r="AT253" s="783"/>
      <c r="AU253" s="783">
        <f t="shared" si="475"/>
        <v>0</v>
      </c>
      <c r="AV253" s="783"/>
      <c r="AW253" s="783"/>
      <c r="AX253" s="783">
        <f t="shared" si="476"/>
        <v>0</v>
      </c>
      <c r="AY253" s="784">
        <f t="shared" si="477"/>
        <v>1146</v>
      </c>
      <c r="AZ253" s="784">
        <f t="shared" si="478"/>
        <v>833</v>
      </c>
      <c r="BA253" s="785">
        <f t="shared" si="479"/>
        <v>1979</v>
      </c>
      <c r="BC253" s="782" t="s">
        <v>266</v>
      </c>
      <c r="BD253" s="783">
        <f t="shared" si="480"/>
        <v>182</v>
      </c>
      <c r="BE253" s="783">
        <f t="shared" si="480"/>
        <v>74</v>
      </c>
      <c r="BF253" s="783">
        <f t="shared" si="463"/>
        <v>256</v>
      </c>
      <c r="BG253" s="783">
        <f t="shared" si="463"/>
        <v>1095</v>
      </c>
      <c r="BH253" s="783">
        <f t="shared" si="463"/>
        <v>824</v>
      </c>
      <c r="BI253" s="783">
        <f t="shared" si="463"/>
        <v>1919</v>
      </c>
      <c r="BJ253" s="783">
        <f t="shared" si="463"/>
        <v>57</v>
      </c>
      <c r="BK253" s="783">
        <f t="shared" si="463"/>
        <v>23</v>
      </c>
      <c r="BL253" s="783">
        <f t="shared" si="463"/>
        <v>80</v>
      </c>
      <c r="BM253" s="783">
        <f t="shared" si="463"/>
        <v>3</v>
      </c>
      <c r="BN253" s="783">
        <f t="shared" si="463"/>
        <v>0</v>
      </c>
      <c r="BO253" s="783">
        <f t="shared" si="463"/>
        <v>3</v>
      </c>
      <c r="BP253" s="783">
        <f t="shared" si="463"/>
        <v>0</v>
      </c>
      <c r="BQ253" s="783">
        <f t="shared" si="463"/>
        <v>0</v>
      </c>
      <c r="BR253" s="783">
        <f t="shared" si="463"/>
        <v>0</v>
      </c>
      <c r="BS253" s="783">
        <f t="shared" si="463"/>
        <v>0</v>
      </c>
      <c r="BT253" s="783">
        <f t="shared" si="463"/>
        <v>0</v>
      </c>
      <c r="BU253" s="783">
        <f t="shared" si="463"/>
        <v>0</v>
      </c>
      <c r="BV253" s="783">
        <f t="shared" si="464"/>
        <v>0</v>
      </c>
      <c r="BW253" s="783">
        <f t="shared" si="464"/>
        <v>0</v>
      </c>
      <c r="BX253" s="783">
        <f t="shared" si="464"/>
        <v>0</v>
      </c>
      <c r="BY253" s="783">
        <f t="shared" si="464"/>
        <v>1337</v>
      </c>
      <c r="BZ253" s="783">
        <f t="shared" si="464"/>
        <v>921</v>
      </c>
      <c r="CA253" s="783">
        <f t="shared" si="464"/>
        <v>2258</v>
      </c>
    </row>
    <row r="254" spans="3:79" s="777" customFormat="1" ht="15.75">
      <c r="C254" s="782" t="s">
        <v>267</v>
      </c>
      <c r="D254" s="783"/>
      <c r="E254" s="783"/>
      <c r="F254" s="783">
        <f t="shared" si="458"/>
        <v>0</v>
      </c>
      <c r="G254" s="783"/>
      <c r="H254" s="783"/>
      <c r="I254" s="783">
        <f t="shared" si="459"/>
        <v>0</v>
      </c>
      <c r="J254" s="783"/>
      <c r="K254" s="783"/>
      <c r="L254" s="783">
        <f t="shared" si="460"/>
        <v>0</v>
      </c>
      <c r="M254" s="783"/>
      <c r="N254" s="783"/>
      <c r="O254" s="783">
        <f t="shared" si="461"/>
        <v>0</v>
      </c>
      <c r="P254" s="783"/>
      <c r="Q254" s="783"/>
      <c r="R254" s="783">
        <f t="shared" si="465"/>
        <v>0</v>
      </c>
      <c r="S254" s="783"/>
      <c r="T254" s="783"/>
      <c r="U254" s="783">
        <f t="shared" si="466"/>
        <v>0</v>
      </c>
      <c r="V254" s="783"/>
      <c r="W254" s="783"/>
      <c r="X254" s="783">
        <f t="shared" si="467"/>
        <v>0</v>
      </c>
      <c r="Y254" s="784">
        <f t="shared" si="468"/>
        <v>0</v>
      </c>
      <c r="Z254" s="784">
        <f t="shared" si="469"/>
        <v>0</v>
      </c>
      <c r="AA254" s="785">
        <f t="shared" si="470"/>
        <v>0</v>
      </c>
      <c r="AB254" s="776"/>
      <c r="AC254" s="782" t="s">
        <v>267</v>
      </c>
      <c r="AD254" s="783"/>
      <c r="AE254" s="783"/>
      <c r="AF254" s="783">
        <f t="shared" si="462"/>
        <v>0</v>
      </c>
      <c r="AG254" s="783"/>
      <c r="AH254" s="783"/>
      <c r="AI254" s="783">
        <f t="shared" si="471"/>
        <v>0</v>
      </c>
      <c r="AJ254" s="783"/>
      <c r="AK254" s="783"/>
      <c r="AL254" s="783">
        <f t="shared" ref="AL254:AL255" si="481">AJ254+AK254</f>
        <v>0</v>
      </c>
      <c r="AM254" s="783"/>
      <c r="AN254" s="783"/>
      <c r="AO254" s="783">
        <f t="shared" si="473"/>
        <v>0</v>
      </c>
      <c r="AP254" s="783"/>
      <c r="AQ254" s="783"/>
      <c r="AR254" s="783">
        <f t="shared" si="474"/>
        <v>0</v>
      </c>
      <c r="AS254" s="783"/>
      <c r="AT254" s="783"/>
      <c r="AU254" s="783">
        <f t="shared" si="475"/>
        <v>0</v>
      </c>
      <c r="AV254" s="783"/>
      <c r="AW254" s="783"/>
      <c r="AX254" s="783">
        <f t="shared" si="476"/>
        <v>0</v>
      </c>
      <c r="AY254" s="784">
        <f t="shared" si="477"/>
        <v>0</v>
      </c>
      <c r="AZ254" s="784">
        <f t="shared" si="478"/>
        <v>0</v>
      </c>
      <c r="BA254" s="785">
        <f t="shared" si="479"/>
        <v>0</v>
      </c>
      <c r="BC254" s="782" t="s">
        <v>267</v>
      </c>
      <c r="BD254" s="783">
        <f t="shared" si="480"/>
        <v>0</v>
      </c>
      <c r="BE254" s="783">
        <f t="shared" si="480"/>
        <v>0</v>
      </c>
      <c r="BF254" s="783">
        <f t="shared" si="463"/>
        <v>0</v>
      </c>
      <c r="BG254" s="783">
        <f t="shared" si="463"/>
        <v>0</v>
      </c>
      <c r="BH254" s="783">
        <f t="shared" si="463"/>
        <v>0</v>
      </c>
      <c r="BI254" s="783">
        <f t="shared" si="463"/>
        <v>0</v>
      </c>
      <c r="BJ254" s="783">
        <f t="shared" si="463"/>
        <v>0</v>
      </c>
      <c r="BK254" s="783">
        <f t="shared" si="463"/>
        <v>0</v>
      </c>
      <c r="BL254" s="783">
        <f t="shared" si="463"/>
        <v>0</v>
      </c>
      <c r="BM254" s="783">
        <f t="shared" si="463"/>
        <v>0</v>
      </c>
      <c r="BN254" s="783">
        <f t="shared" si="463"/>
        <v>0</v>
      </c>
      <c r="BO254" s="783">
        <f t="shared" si="463"/>
        <v>0</v>
      </c>
      <c r="BP254" s="783">
        <f t="shared" si="463"/>
        <v>0</v>
      </c>
      <c r="BQ254" s="783">
        <f t="shared" si="463"/>
        <v>0</v>
      </c>
      <c r="BR254" s="783">
        <f t="shared" si="463"/>
        <v>0</v>
      </c>
      <c r="BS254" s="783">
        <f t="shared" si="463"/>
        <v>0</v>
      </c>
      <c r="BT254" s="783">
        <f t="shared" si="463"/>
        <v>0</v>
      </c>
      <c r="BU254" s="783">
        <f t="shared" si="463"/>
        <v>0</v>
      </c>
      <c r="BV254" s="783">
        <f t="shared" si="464"/>
        <v>0</v>
      </c>
      <c r="BW254" s="783">
        <f t="shared" si="464"/>
        <v>0</v>
      </c>
      <c r="BX254" s="783">
        <f t="shared" si="464"/>
        <v>0</v>
      </c>
      <c r="BY254" s="783">
        <f t="shared" si="464"/>
        <v>0</v>
      </c>
      <c r="BZ254" s="783">
        <f t="shared" si="464"/>
        <v>0</v>
      </c>
      <c r="CA254" s="783">
        <f t="shared" si="464"/>
        <v>0</v>
      </c>
    </row>
    <row r="255" spans="3:79" s="777" customFormat="1" ht="15.75">
      <c r="C255" s="782" t="s">
        <v>186</v>
      </c>
      <c r="D255" s="783"/>
      <c r="E255" s="783"/>
      <c r="F255" s="783">
        <f t="shared" si="458"/>
        <v>0</v>
      </c>
      <c r="G255" s="783"/>
      <c r="H255" s="783"/>
      <c r="I255" s="783">
        <f t="shared" si="459"/>
        <v>0</v>
      </c>
      <c r="J255" s="783"/>
      <c r="K255" s="783"/>
      <c r="L255" s="783">
        <f t="shared" si="460"/>
        <v>0</v>
      </c>
      <c r="M255" s="783"/>
      <c r="N255" s="783"/>
      <c r="O255" s="783">
        <f t="shared" si="461"/>
        <v>0</v>
      </c>
      <c r="P255" s="783"/>
      <c r="Q255" s="783"/>
      <c r="R255" s="783">
        <f t="shared" si="465"/>
        <v>0</v>
      </c>
      <c r="S255" s="783"/>
      <c r="T255" s="783"/>
      <c r="U255" s="783">
        <f t="shared" si="466"/>
        <v>0</v>
      </c>
      <c r="V255" s="783"/>
      <c r="W255" s="783"/>
      <c r="X255" s="783">
        <f t="shared" si="467"/>
        <v>0</v>
      </c>
      <c r="Y255" s="784">
        <f t="shared" si="468"/>
        <v>0</v>
      </c>
      <c r="Z255" s="784">
        <f t="shared" si="469"/>
        <v>0</v>
      </c>
      <c r="AA255" s="785">
        <f t="shared" si="470"/>
        <v>0</v>
      </c>
      <c r="AB255" s="776"/>
      <c r="AC255" s="782" t="s">
        <v>186</v>
      </c>
      <c r="AD255" s="783"/>
      <c r="AE255" s="783"/>
      <c r="AF255" s="783">
        <f t="shared" si="462"/>
        <v>0</v>
      </c>
      <c r="AG255" s="783"/>
      <c r="AH255" s="783"/>
      <c r="AI255" s="783">
        <f t="shared" ref="AI255" si="482">SUM(AG255:AH255)</f>
        <v>0</v>
      </c>
      <c r="AJ255" s="783"/>
      <c r="AK255" s="783"/>
      <c r="AL255" s="783">
        <f t="shared" si="481"/>
        <v>0</v>
      </c>
      <c r="AM255" s="783"/>
      <c r="AN255" s="783"/>
      <c r="AO255" s="783">
        <f t="shared" ref="AO255" si="483">AM255+AN255</f>
        <v>0</v>
      </c>
      <c r="AP255" s="783"/>
      <c r="AQ255" s="783"/>
      <c r="AR255" s="783">
        <f t="shared" si="474"/>
        <v>0</v>
      </c>
      <c r="AS255" s="783"/>
      <c r="AT255" s="783"/>
      <c r="AU255" s="783">
        <f t="shared" si="475"/>
        <v>0</v>
      </c>
      <c r="AV255" s="783"/>
      <c r="AW255" s="783"/>
      <c r="AX255" s="783">
        <f t="shared" si="476"/>
        <v>0</v>
      </c>
      <c r="AY255" s="784">
        <f t="shared" si="477"/>
        <v>0</v>
      </c>
      <c r="AZ255" s="784">
        <f t="shared" si="478"/>
        <v>0</v>
      </c>
      <c r="BA255" s="785">
        <f t="shared" si="479"/>
        <v>0</v>
      </c>
      <c r="BC255" s="782" t="s">
        <v>186</v>
      </c>
      <c r="BD255" s="783">
        <f t="shared" si="480"/>
        <v>0</v>
      </c>
      <c r="BE255" s="783">
        <f t="shared" si="480"/>
        <v>0</v>
      </c>
      <c r="BF255" s="783">
        <f t="shared" si="463"/>
        <v>0</v>
      </c>
      <c r="BG255" s="783">
        <f t="shared" si="463"/>
        <v>0</v>
      </c>
      <c r="BH255" s="783">
        <f t="shared" si="463"/>
        <v>0</v>
      </c>
      <c r="BI255" s="783">
        <f t="shared" si="463"/>
        <v>0</v>
      </c>
      <c r="BJ255" s="783">
        <f t="shared" si="463"/>
        <v>0</v>
      </c>
      <c r="BK255" s="783">
        <f t="shared" si="463"/>
        <v>0</v>
      </c>
      <c r="BL255" s="783">
        <f t="shared" si="463"/>
        <v>0</v>
      </c>
      <c r="BM255" s="783">
        <f t="shared" si="463"/>
        <v>0</v>
      </c>
      <c r="BN255" s="783">
        <f t="shared" si="463"/>
        <v>0</v>
      </c>
      <c r="BO255" s="783">
        <f t="shared" si="463"/>
        <v>0</v>
      </c>
      <c r="BP255" s="783">
        <f t="shared" si="463"/>
        <v>0</v>
      </c>
      <c r="BQ255" s="783">
        <f t="shared" si="463"/>
        <v>0</v>
      </c>
      <c r="BR255" s="783">
        <f t="shared" si="463"/>
        <v>0</v>
      </c>
      <c r="BS255" s="783">
        <f t="shared" si="463"/>
        <v>0</v>
      </c>
      <c r="BT255" s="783">
        <f t="shared" si="463"/>
        <v>0</v>
      </c>
      <c r="BU255" s="783">
        <f t="shared" si="463"/>
        <v>0</v>
      </c>
      <c r="BV255" s="783">
        <f t="shared" si="464"/>
        <v>0</v>
      </c>
      <c r="BW255" s="783">
        <f t="shared" si="464"/>
        <v>0</v>
      </c>
      <c r="BX255" s="783">
        <f t="shared" si="464"/>
        <v>0</v>
      </c>
      <c r="BY255" s="783">
        <f t="shared" si="464"/>
        <v>0</v>
      </c>
      <c r="BZ255" s="783">
        <f t="shared" si="464"/>
        <v>0</v>
      </c>
      <c r="CA255" s="783">
        <f t="shared" si="464"/>
        <v>0</v>
      </c>
    </row>
    <row r="256" spans="3:79" s="777" customFormat="1" ht="15.75">
      <c r="C256" s="782" t="s">
        <v>6</v>
      </c>
      <c r="D256" s="783">
        <f>SUM(D248:D255)</f>
        <v>619</v>
      </c>
      <c r="E256" s="783">
        <f>SUM(E248:E255)</f>
        <v>559</v>
      </c>
      <c r="F256" s="783">
        <f>SUM(F248:F255)</f>
        <v>1178</v>
      </c>
      <c r="G256" s="783">
        <f t="shared" ref="G256:AA256" si="484">SUM(G248:G255)</f>
        <v>460</v>
      </c>
      <c r="H256" s="783">
        <f t="shared" si="484"/>
        <v>479</v>
      </c>
      <c r="I256" s="783">
        <f t="shared" si="484"/>
        <v>939</v>
      </c>
      <c r="J256" s="783">
        <f t="shared" si="484"/>
        <v>414</v>
      </c>
      <c r="K256" s="783">
        <f t="shared" si="484"/>
        <v>374</v>
      </c>
      <c r="L256" s="783">
        <f t="shared" si="484"/>
        <v>788</v>
      </c>
      <c r="M256" s="783">
        <f t="shared" si="484"/>
        <v>148</v>
      </c>
      <c r="N256" s="783">
        <f t="shared" si="484"/>
        <v>53</v>
      </c>
      <c r="O256" s="783">
        <f t="shared" si="484"/>
        <v>201</v>
      </c>
      <c r="P256" s="783">
        <f t="shared" si="484"/>
        <v>0</v>
      </c>
      <c r="Q256" s="783">
        <f t="shared" si="484"/>
        <v>0</v>
      </c>
      <c r="R256" s="783">
        <f t="shared" si="484"/>
        <v>0</v>
      </c>
      <c r="S256" s="783">
        <f t="shared" si="484"/>
        <v>0</v>
      </c>
      <c r="T256" s="783">
        <f t="shared" si="484"/>
        <v>0</v>
      </c>
      <c r="U256" s="783">
        <f t="shared" si="484"/>
        <v>0</v>
      </c>
      <c r="V256" s="783">
        <f t="shared" si="484"/>
        <v>0</v>
      </c>
      <c r="W256" s="783">
        <f t="shared" si="484"/>
        <v>0</v>
      </c>
      <c r="X256" s="783">
        <f t="shared" si="484"/>
        <v>0</v>
      </c>
      <c r="Y256" s="783">
        <f t="shared" si="484"/>
        <v>1641</v>
      </c>
      <c r="Z256" s="783">
        <f t="shared" si="484"/>
        <v>1465</v>
      </c>
      <c r="AA256" s="783">
        <f t="shared" si="484"/>
        <v>3106</v>
      </c>
      <c r="AB256" s="776"/>
      <c r="AC256" s="782" t="s">
        <v>6</v>
      </c>
      <c r="AD256" s="783">
        <f>SUM(AD248:AD255)</f>
        <v>2314</v>
      </c>
      <c r="AE256" s="783">
        <f t="shared" ref="AE256" si="485">SUM(AE248:AE255)</f>
        <v>2430</v>
      </c>
      <c r="AF256" s="783">
        <f>SUM(AF248:AF255)</f>
        <v>4744</v>
      </c>
      <c r="AG256" s="783">
        <f t="shared" ref="AG256:AW256" si="486">SUM(AG248:AG255)</f>
        <v>2580</v>
      </c>
      <c r="AH256" s="783">
        <f t="shared" si="486"/>
        <v>2316</v>
      </c>
      <c r="AI256" s="783">
        <f t="shared" si="486"/>
        <v>4896</v>
      </c>
      <c r="AJ256" s="783">
        <f t="shared" si="486"/>
        <v>226</v>
      </c>
      <c r="AK256" s="783">
        <f t="shared" si="486"/>
        <v>62</v>
      </c>
      <c r="AL256" s="783">
        <f t="shared" si="486"/>
        <v>288</v>
      </c>
      <c r="AM256" s="783">
        <f t="shared" si="486"/>
        <v>1</v>
      </c>
      <c r="AN256" s="783">
        <f t="shared" si="486"/>
        <v>1</v>
      </c>
      <c r="AO256" s="783">
        <f t="shared" si="486"/>
        <v>2</v>
      </c>
      <c r="AP256" s="783">
        <f t="shared" si="486"/>
        <v>0</v>
      </c>
      <c r="AQ256" s="783">
        <f t="shared" si="486"/>
        <v>0</v>
      </c>
      <c r="AR256" s="783">
        <f t="shared" si="486"/>
        <v>0</v>
      </c>
      <c r="AS256" s="783">
        <f t="shared" si="486"/>
        <v>0</v>
      </c>
      <c r="AT256" s="783">
        <f t="shared" si="486"/>
        <v>0</v>
      </c>
      <c r="AU256" s="783">
        <f t="shared" si="486"/>
        <v>0</v>
      </c>
      <c r="AV256" s="783">
        <f t="shared" si="486"/>
        <v>0</v>
      </c>
      <c r="AW256" s="783">
        <f t="shared" si="486"/>
        <v>0</v>
      </c>
      <c r="AX256" s="783">
        <f t="shared" ref="AX256:BA256" si="487">SUM(AX248:AX255)</f>
        <v>0</v>
      </c>
      <c r="AY256" s="783">
        <f t="shared" si="487"/>
        <v>5121</v>
      </c>
      <c r="AZ256" s="783">
        <f t="shared" si="487"/>
        <v>4809</v>
      </c>
      <c r="BA256" s="783">
        <f t="shared" si="487"/>
        <v>9930</v>
      </c>
      <c r="BC256" s="782" t="s">
        <v>6</v>
      </c>
      <c r="BD256" s="783">
        <f t="shared" si="480"/>
        <v>2933</v>
      </c>
      <c r="BE256" s="783">
        <f t="shared" si="480"/>
        <v>2989</v>
      </c>
      <c r="BF256" s="783">
        <f t="shared" si="463"/>
        <v>5922</v>
      </c>
      <c r="BG256" s="783">
        <f t="shared" si="463"/>
        <v>3040</v>
      </c>
      <c r="BH256" s="783">
        <f t="shared" si="463"/>
        <v>2795</v>
      </c>
      <c r="BI256" s="783">
        <f t="shared" si="463"/>
        <v>5835</v>
      </c>
      <c r="BJ256" s="783">
        <f t="shared" si="463"/>
        <v>640</v>
      </c>
      <c r="BK256" s="783">
        <f t="shared" si="463"/>
        <v>436</v>
      </c>
      <c r="BL256" s="783">
        <f t="shared" si="463"/>
        <v>1076</v>
      </c>
      <c r="BM256" s="783">
        <f t="shared" si="463"/>
        <v>149</v>
      </c>
      <c r="BN256" s="783">
        <f t="shared" si="463"/>
        <v>54</v>
      </c>
      <c r="BO256" s="783">
        <f t="shared" si="463"/>
        <v>203</v>
      </c>
      <c r="BP256" s="783">
        <f t="shared" si="463"/>
        <v>0</v>
      </c>
      <c r="BQ256" s="783">
        <f t="shared" si="463"/>
        <v>0</v>
      </c>
      <c r="BR256" s="783">
        <f t="shared" si="463"/>
        <v>0</v>
      </c>
      <c r="BS256" s="783">
        <f t="shared" si="463"/>
        <v>0</v>
      </c>
      <c r="BT256" s="783">
        <f t="shared" si="463"/>
        <v>0</v>
      </c>
      <c r="BU256" s="783">
        <f t="shared" si="463"/>
        <v>0</v>
      </c>
      <c r="BV256" s="783">
        <f t="shared" si="464"/>
        <v>0</v>
      </c>
      <c r="BW256" s="783">
        <f t="shared" si="464"/>
        <v>0</v>
      </c>
      <c r="BX256" s="783">
        <f t="shared" si="464"/>
        <v>0</v>
      </c>
      <c r="BY256" s="783">
        <f t="shared" si="464"/>
        <v>6762</v>
      </c>
      <c r="BZ256" s="783">
        <f t="shared" si="464"/>
        <v>6274</v>
      </c>
      <c r="CA256" s="783">
        <f t="shared" si="464"/>
        <v>13036</v>
      </c>
    </row>
    <row r="257" spans="3:79" s="777" customFormat="1" ht="16.5" thickBot="1">
      <c r="C257" s="786" t="s">
        <v>187</v>
      </c>
      <c r="D257" s="787"/>
      <c r="E257" s="787"/>
      <c r="F257" s="787"/>
      <c r="G257" s="787"/>
      <c r="H257" s="787"/>
      <c r="I257" s="787"/>
      <c r="J257" s="787"/>
      <c r="K257" s="787"/>
      <c r="L257" s="787"/>
      <c r="M257" s="787"/>
      <c r="N257" s="787"/>
      <c r="O257" s="787"/>
      <c r="P257" s="787"/>
      <c r="Q257" s="787"/>
      <c r="R257" s="787"/>
      <c r="S257" s="787"/>
      <c r="T257" s="787"/>
      <c r="U257" s="787"/>
      <c r="V257" s="787"/>
      <c r="W257" s="787"/>
      <c r="X257" s="787"/>
      <c r="Y257" s="787"/>
      <c r="Z257" s="787"/>
      <c r="AA257" s="787"/>
      <c r="AB257" s="788"/>
      <c r="AC257" s="786" t="s">
        <v>187</v>
      </c>
      <c r="AD257" s="787"/>
      <c r="AE257" s="787"/>
      <c r="AF257" s="787"/>
      <c r="AG257" s="787"/>
      <c r="AH257" s="787"/>
      <c r="AI257" s="787"/>
      <c r="AJ257" s="787"/>
      <c r="AK257" s="787"/>
      <c r="AL257" s="787"/>
      <c r="AM257" s="787"/>
      <c r="AN257" s="787"/>
      <c r="AO257" s="787"/>
      <c r="AP257" s="787"/>
      <c r="AQ257" s="787"/>
      <c r="AR257" s="787"/>
      <c r="AS257" s="787"/>
      <c r="AT257" s="787"/>
      <c r="AU257" s="787"/>
      <c r="AV257" s="787"/>
      <c r="AW257" s="787"/>
      <c r="AX257" s="787"/>
      <c r="AY257" s="787"/>
      <c r="AZ257" s="787"/>
      <c r="BA257" s="787"/>
      <c r="BC257" s="786" t="s">
        <v>187</v>
      </c>
      <c r="BD257" s="787">
        <f>BD256/$BY$16*100</f>
        <v>15.255383335067096</v>
      </c>
      <c r="BE257" s="787">
        <f>BE256/$BZ$16*100</f>
        <v>16.80535252445744</v>
      </c>
      <c r="BF257" s="787">
        <f>BF256/$CA$16*100</f>
        <v>16.000216146114774</v>
      </c>
      <c r="BG257" s="787">
        <f>BG256/$BY$16*100</f>
        <v>15.811921356496411</v>
      </c>
      <c r="BH257" s="787">
        <f>BH256/$BZ$16*100</f>
        <v>15.714606994265152</v>
      </c>
      <c r="BI257" s="787">
        <f>BI256/$CA$16*100</f>
        <v>15.765157246298497</v>
      </c>
      <c r="BJ257" s="787">
        <f>BJ256/$BY$16*100</f>
        <v>3.328825548736086</v>
      </c>
      <c r="BK257" s="787">
        <f>BK256/$BZ$16*100</f>
        <v>2.4513662431125605</v>
      </c>
      <c r="BL257" s="787">
        <f>BL256/$CA$16*100</f>
        <v>2.9071652437047444</v>
      </c>
      <c r="BM257" s="787">
        <f>BM256/$BY$16*100</f>
        <v>0.77499219806512021</v>
      </c>
      <c r="BN257" s="787">
        <f>BN256/$BZ$16*100</f>
        <v>0.30360958056898685</v>
      </c>
      <c r="BO257" s="787">
        <f>BO256/$CA$16*100</f>
        <v>0.54847076623797686</v>
      </c>
      <c r="BP257" s="787">
        <f>BP256/$BY$16*100</f>
        <v>0</v>
      </c>
      <c r="BQ257" s="787">
        <f>BQ256/$BZ$16*100</f>
        <v>0</v>
      </c>
      <c r="BR257" s="787">
        <f>BR256/$CA$16*100</f>
        <v>0</v>
      </c>
      <c r="BS257" s="787">
        <f>BS256/$BY$16*100</f>
        <v>0</v>
      </c>
      <c r="BT257" s="787">
        <f>BT256/$BZ$16*100</f>
        <v>0</v>
      </c>
      <c r="BU257" s="787">
        <f>BU256/$CA$16*100</f>
        <v>0</v>
      </c>
      <c r="BV257" s="787">
        <f>BV256/$BY$16*100</f>
        <v>0</v>
      </c>
      <c r="BW257" s="787">
        <f>BW256/$BZ$16*100</f>
        <v>0</v>
      </c>
      <c r="BX257" s="787">
        <f>BX256/$CA$16*100</f>
        <v>0</v>
      </c>
      <c r="BY257" s="787">
        <f>BY256/$BY$16*100</f>
        <v>35.171122438364719</v>
      </c>
      <c r="BZ257" s="787">
        <f>BZ256/$BZ$16*100</f>
        <v>35.274935342404142</v>
      </c>
      <c r="CA257" s="787">
        <f>CA256/$CA$16*100</f>
        <v>35.221009402355989</v>
      </c>
    </row>
    <row r="258" spans="3:79">
      <c r="AL258" s="820"/>
      <c r="BL258" s="820"/>
    </row>
    <row r="259" spans="3:79" s="777" customFormat="1" ht="15.75">
      <c r="C259" s="774" t="s">
        <v>492</v>
      </c>
      <c r="D259" s="774"/>
      <c r="E259" s="774"/>
      <c r="F259" s="774"/>
      <c r="G259" s="774"/>
      <c r="H259" s="774"/>
      <c r="I259" s="774"/>
      <c r="J259" s="775" t="s">
        <v>75</v>
      </c>
      <c r="K259" s="775"/>
      <c r="L259" s="775"/>
      <c r="M259" s="774"/>
      <c r="N259" s="774"/>
      <c r="O259" s="774"/>
      <c r="P259" s="774"/>
      <c r="Q259" s="774"/>
      <c r="R259" s="774"/>
      <c r="S259" s="774"/>
      <c r="T259" s="774"/>
      <c r="U259" s="774"/>
      <c r="V259" s="774"/>
      <c r="W259" s="774"/>
      <c r="X259" s="774"/>
      <c r="Y259" s="774"/>
      <c r="Z259" s="774"/>
      <c r="AA259" s="774"/>
      <c r="AB259" s="776"/>
      <c r="AC259" s="774" t="s">
        <v>492</v>
      </c>
      <c r="AD259" s="774"/>
      <c r="AE259" s="774"/>
      <c r="AF259" s="774"/>
      <c r="AG259" s="774"/>
      <c r="AH259" s="774"/>
      <c r="AI259" s="774"/>
      <c r="AJ259" s="818" t="s">
        <v>75</v>
      </c>
      <c r="AK259" s="818"/>
      <c r="AL259" s="818"/>
      <c r="AM259" s="774"/>
      <c r="AN259" s="774"/>
      <c r="AO259" s="774"/>
      <c r="AP259" s="774"/>
      <c r="AQ259" s="774"/>
      <c r="AR259" s="774"/>
      <c r="AS259" s="774"/>
      <c r="AT259" s="774"/>
      <c r="AU259" s="774"/>
      <c r="AV259" s="774"/>
      <c r="AW259" s="774"/>
      <c r="AX259" s="774"/>
      <c r="AY259" s="774"/>
      <c r="AZ259" s="774"/>
      <c r="BA259" s="774"/>
      <c r="BC259" s="774" t="s">
        <v>492</v>
      </c>
      <c r="BD259" s="774"/>
      <c r="BE259" s="774"/>
      <c r="BF259" s="774"/>
      <c r="BG259" s="774"/>
      <c r="BH259" s="774"/>
      <c r="BI259" s="774"/>
      <c r="BJ259" s="818" t="s">
        <v>75</v>
      </c>
      <c r="BK259" s="818"/>
      <c r="BL259" s="818"/>
      <c r="BM259" s="774"/>
      <c r="BN259" s="774"/>
      <c r="BO259" s="774"/>
      <c r="BP259" s="774"/>
      <c r="BQ259" s="774"/>
      <c r="BR259" s="774"/>
      <c r="BS259" s="774"/>
      <c r="BT259" s="774"/>
      <c r="BU259" s="774"/>
      <c r="BV259" s="774"/>
      <c r="BW259" s="774"/>
      <c r="BX259" s="774"/>
      <c r="BY259" s="774"/>
      <c r="BZ259" s="774"/>
      <c r="CA259" s="774"/>
    </row>
    <row r="260" spans="3:79" s="777" customFormat="1" ht="16.5" thickBot="1">
      <c r="C260" s="1694" t="s">
        <v>868</v>
      </c>
      <c r="D260" s="1694"/>
      <c r="E260" s="1694"/>
      <c r="F260" s="1694"/>
      <c r="G260" s="1694"/>
      <c r="H260" s="1694"/>
      <c r="I260" s="1694"/>
      <c r="J260" s="1694"/>
      <c r="K260" s="1694"/>
      <c r="L260" s="1694"/>
      <c r="M260" s="1694"/>
      <c r="N260" s="1694"/>
      <c r="O260" s="1694"/>
      <c r="P260" s="1694"/>
      <c r="Q260" s="1694"/>
      <c r="R260" s="1694"/>
      <c r="S260" s="1694"/>
      <c r="T260" s="1694"/>
      <c r="U260" s="1694"/>
      <c r="V260" s="1694"/>
      <c r="W260" s="1694"/>
      <c r="X260" s="1694"/>
      <c r="Y260" s="1694"/>
      <c r="Z260" s="1694"/>
      <c r="AA260" s="1694"/>
      <c r="AB260" s="778"/>
      <c r="AC260" s="1694" t="s">
        <v>868</v>
      </c>
      <c r="AD260" s="1694"/>
      <c r="AE260" s="1694"/>
      <c r="AF260" s="1694"/>
      <c r="AG260" s="1694"/>
      <c r="AH260" s="1694"/>
      <c r="AI260" s="1694"/>
      <c r="AJ260" s="1694"/>
      <c r="AK260" s="1694"/>
      <c r="AL260" s="1694"/>
      <c r="AM260" s="1694"/>
      <c r="AN260" s="1694"/>
      <c r="AO260" s="1694"/>
      <c r="AP260" s="1694"/>
      <c r="AQ260" s="1694"/>
      <c r="AR260" s="1694"/>
      <c r="AS260" s="1694"/>
      <c r="AT260" s="1694"/>
      <c r="AU260" s="1694"/>
      <c r="AV260" s="1694"/>
      <c r="AW260" s="1694"/>
      <c r="AX260" s="1694"/>
      <c r="AY260" s="1694"/>
      <c r="AZ260" s="1694"/>
      <c r="BA260" s="1694"/>
      <c r="BC260" s="1694" t="s">
        <v>868</v>
      </c>
      <c r="BD260" s="1694"/>
      <c r="BE260" s="1694"/>
      <c r="BF260" s="1694"/>
      <c r="BG260" s="1694"/>
      <c r="BH260" s="1694"/>
      <c r="BI260" s="1694"/>
      <c r="BJ260" s="1694"/>
      <c r="BK260" s="1694"/>
      <c r="BL260" s="1694"/>
      <c r="BM260" s="1694"/>
      <c r="BN260" s="1694"/>
      <c r="BO260" s="1694"/>
      <c r="BP260" s="1694"/>
      <c r="BQ260" s="1694"/>
      <c r="BR260" s="1694"/>
      <c r="BS260" s="1694"/>
      <c r="BT260" s="1694"/>
      <c r="BU260" s="1694"/>
      <c r="BV260" s="1694"/>
      <c r="BW260" s="1694"/>
      <c r="BX260" s="1694"/>
      <c r="BY260" s="1694"/>
      <c r="BZ260" s="1694"/>
      <c r="CA260" s="1694"/>
    </row>
    <row r="261" spans="3:79" s="777" customFormat="1" ht="15.75" customHeight="1">
      <c r="C261" s="779"/>
      <c r="D261" s="1700" t="s">
        <v>96</v>
      </c>
      <c r="E261" s="1700"/>
      <c r="F261" s="1700"/>
      <c r="G261" s="1700"/>
      <c r="H261" s="1700"/>
      <c r="I261" s="1700"/>
      <c r="J261" s="1700"/>
      <c r="K261" s="1700"/>
      <c r="L261" s="1700"/>
      <c r="M261" s="1700"/>
      <c r="N261" s="1700"/>
      <c r="O261" s="1700"/>
      <c r="P261" s="1700"/>
      <c r="Q261" s="1700"/>
      <c r="R261" s="1700"/>
      <c r="S261" s="1700"/>
      <c r="T261" s="1700"/>
      <c r="U261" s="1700"/>
      <c r="V261" s="1700"/>
      <c r="W261" s="1700"/>
      <c r="X261" s="1700"/>
      <c r="Y261" s="1701"/>
      <c r="Z261" s="1701"/>
      <c r="AA261" s="1702"/>
      <c r="AB261" s="778"/>
      <c r="AC261" s="779"/>
      <c r="AD261" s="1700" t="s">
        <v>0</v>
      </c>
      <c r="AE261" s="1700"/>
      <c r="AF261" s="1700"/>
      <c r="AG261" s="1700"/>
      <c r="AH261" s="1700"/>
      <c r="AI261" s="1700"/>
      <c r="AJ261" s="1700"/>
      <c r="AK261" s="1700"/>
      <c r="AL261" s="1700"/>
      <c r="AM261" s="1700"/>
      <c r="AN261" s="1700"/>
      <c r="AO261" s="1700"/>
      <c r="AP261" s="1700"/>
      <c r="AQ261" s="1700"/>
      <c r="AR261" s="1700"/>
      <c r="AS261" s="1700"/>
      <c r="AT261" s="1700"/>
      <c r="AU261" s="1700"/>
      <c r="AV261" s="1700"/>
      <c r="AW261" s="1700"/>
      <c r="AX261" s="1700"/>
      <c r="AY261" s="1701"/>
      <c r="AZ261" s="1701"/>
      <c r="BA261" s="1702"/>
      <c r="BC261" s="779"/>
      <c r="BD261" s="1701" t="s">
        <v>0</v>
      </c>
      <c r="BE261" s="1705"/>
      <c r="BF261" s="1705"/>
      <c r="BG261" s="1705"/>
      <c r="BH261" s="1705"/>
      <c r="BI261" s="1705"/>
      <c r="BJ261" s="1705"/>
      <c r="BK261" s="1705"/>
      <c r="BL261" s="1705"/>
      <c r="BM261" s="1705"/>
      <c r="BN261" s="1705"/>
      <c r="BO261" s="1705"/>
      <c r="BP261" s="1705"/>
      <c r="BQ261" s="1705"/>
      <c r="BR261" s="1705"/>
      <c r="BS261" s="1705"/>
      <c r="BT261" s="1705"/>
      <c r="BU261" s="1705"/>
      <c r="BV261" s="1705"/>
      <c r="BW261" s="1705"/>
      <c r="BX261" s="1705"/>
      <c r="BY261" s="1705"/>
      <c r="BZ261" s="1705"/>
      <c r="CA261" s="1706"/>
    </row>
    <row r="262" spans="3:79" s="777" customFormat="1" ht="15.75" customHeight="1">
      <c r="C262" s="1698" t="s">
        <v>182</v>
      </c>
      <c r="D262" s="1695">
        <v>1</v>
      </c>
      <c r="E262" s="1696"/>
      <c r="F262" s="1699"/>
      <c r="G262" s="1695">
        <v>2</v>
      </c>
      <c r="H262" s="1696"/>
      <c r="I262" s="1699"/>
      <c r="J262" s="1695">
        <v>3</v>
      </c>
      <c r="K262" s="1696"/>
      <c r="L262" s="1699"/>
      <c r="M262" s="1695">
        <v>4</v>
      </c>
      <c r="N262" s="1696"/>
      <c r="O262" s="1699"/>
      <c r="P262" s="1695">
        <v>5</v>
      </c>
      <c r="Q262" s="1696"/>
      <c r="R262" s="1699"/>
      <c r="S262" s="1695">
        <v>6</v>
      </c>
      <c r="T262" s="1696"/>
      <c r="U262" s="1699"/>
      <c r="V262" s="1695" t="s">
        <v>184</v>
      </c>
      <c r="W262" s="1696"/>
      <c r="X262" s="1699"/>
      <c r="Y262" s="1695" t="s">
        <v>181</v>
      </c>
      <c r="Z262" s="1696"/>
      <c r="AA262" s="1697"/>
      <c r="AB262" s="778"/>
      <c r="AC262" s="1698" t="s">
        <v>182</v>
      </c>
      <c r="AD262" s="1695">
        <v>1</v>
      </c>
      <c r="AE262" s="1696"/>
      <c r="AF262" s="1699"/>
      <c r="AG262" s="1695">
        <v>2</v>
      </c>
      <c r="AH262" s="1696"/>
      <c r="AI262" s="1699"/>
      <c r="AJ262" s="1695">
        <v>3</v>
      </c>
      <c r="AK262" s="1696"/>
      <c r="AL262" s="1699"/>
      <c r="AM262" s="1695">
        <v>4</v>
      </c>
      <c r="AN262" s="1696"/>
      <c r="AO262" s="1699"/>
      <c r="AP262" s="1695">
        <v>5</v>
      </c>
      <c r="AQ262" s="1696"/>
      <c r="AR262" s="1699"/>
      <c r="AS262" s="1695">
        <v>6</v>
      </c>
      <c r="AT262" s="1696"/>
      <c r="AU262" s="1699"/>
      <c r="AV262" s="1695" t="s">
        <v>184</v>
      </c>
      <c r="AW262" s="1696"/>
      <c r="AX262" s="1699"/>
      <c r="AY262" s="1695" t="s">
        <v>181</v>
      </c>
      <c r="AZ262" s="1696"/>
      <c r="BA262" s="1697"/>
      <c r="BC262" s="1698" t="s">
        <v>182</v>
      </c>
      <c r="BD262" s="1695">
        <v>1</v>
      </c>
      <c r="BE262" s="1696"/>
      <c r="BF262" s="1699"/>
      <c r="BG262" s="1695">
        <v>2</v>
      </c>
      <c r="BH262" s="1696"/>
      <c r="BI262" s="1699"/>
      <c r="BJ262" s="1695">
        <v>3</v>
      </c>
      <c r="BK262" s="1696"/>
      <c r="BL262" s="1699"/>
      <c r="BM262" s="1695">
        <v>4</v>
      </c>
      <c r="BN262" s="1696"/>
      <c r="BO262" s="1699"/>
      <c r="BP262" s="1695">
        <v>5</v>
      </c>
      <c r="BQ262" s="1696"/>
      <c r="BR262" s="1699"/>
      <c r="BS262" s="1695">
        <v>6</v>
      </c>
      <c r="BT262" s="1696"/>
      <c r="BU262" s="1699"/>
      <c r="BV262" s="1695" t="s">
        <v>184</v>
      </c>
      <c r="BW262" s="1696"/>
      <c r="BX262" s="1699"/>
      <c r="BY262" s="1695" t="s">
        <v>181</v>
      </c>
      <c r="BZ262" s="1696"/>
      <c r="CA262" s="1697"/>
    </row>
    <row r="263" spans="3:79" s="777" customFormat="1" ht="15.75">
      <c r="C263" s="1698"/>
      <c r="D263" s="781" t="s">
        <v>242</v>
      </c>
      <c r="E263" s="781" t="s">
        <v>243</v>
      </c>
      <c r="F263" s="781" t="s">
        <v>236</v>
      </c>
      <c r="G263" s="781" t="s">
        <v>242</v>
      </c>
      <c r="H263" s="781" t="s">
        <v>243</v>
      </c>
      <c r="I263" s="781" t="s">
        <v>236</v>
      </c>
      <c r="J263" s="781" t="s">
        <v>242</v>
      </c>
      <c r="K263" s="781" t="s">
        <v>243</v>
      </c>
      <c r="L263" s="781" t="s">
        <v>236</v>
      </c>
      <c r="M263" s="781" t="s">
        <v>242</v>
      </c>
      <c r="N263" s="781" t="s">
        <v>243</v>
      </c>
      <c r="O263" s="781" t="s">
        <v>236</v>
      </c>
      <c r="P263" s="781" t="s">
        <v>242</v>
      </c>
      <c r="Q263" s="781" t="s">
        <v>243</v>
      </c>
      <c r="R263" s="781" t="s">
        <v>236</v>
      </c>
      <c r="S263" s="781" t="s">
        <v>242</v>
      </c>
      <c r="T263" s="781" t="s">
        <v>243</v>
      </c>
      <c r="U263" s="781" t="s">
        <v>236</v>
      </c>
      <c r="V263" s="781" t="s">
        <v>242</v>
      </c>
      <c r="W263" s="781" t="s">
        <v>243</v>
      </c>
      <c r="X263" s="781" t="s">
        <v>236</v>
      </c>
      <c r="Y263" s="781" t="s">
        <v>242</v>
      </c>
      <c r="Z263" s="781" t="s">
        <v>243</v>
      </c>
      <c r="AA263" s="781" t="s">
        <v>236</v>
      </c>
      <c r="AB263" s="778"/>
      <c r="AC263" s="1698"/>
      <c r="AD263" s="781" t="s">
        <v>242</v>
      </c>
      <c r="AE263" s="781" t="s">
        <v>243</v>
      </c>
      <c r="AF263" s="781" t="s">
        <v>236</v>
      </c>
      <c r="AG263" s="781" t="s">
        <v>242</v>
      </c>
      <c r="AH263" s="781" t="s">
        <v>243</v>
      </c>
      <c r="AI263" s="781" t="s">
        <v>236</v>
      </c>
      <c r="AJ263" s="781" t="s">
        <v>242</v>
      </c>
      <c r="AK263" s="781" t="s">
        <v>243</v>
      </c>
      <c r="AL263" s="781" t="s">
        <v>236</v>
      </c>
      <c r="AM263" s="781" t="s">
        <v>242</v>
      </c>
      <c r="AN263" s="781" t="s">
        <v>243</v>
      </c>
      <c r="AO263" s="781" t="s">
        <v>236</v>
      </c>
      <c r="AP263" s="781" t="s">
        <v>242</v>
      </c>
      <c r="AQ263" s="781" t="s">
        <v>243</v>
      </c>
      <c r="AR263" s="781" t="s">
        <v>236</v>
      </c>
      <c r="AS263" s="781" t="s">
        <v>242</v>
      </c>
      <c r="AT263" s="781" t="s">
        <v>243</v>
      </c>
      <c r="AU263" s="781" t="s">
        <v>236</v>
      </c>
      <c r="AV263" s="781" t="s">
        <v>242</v>
      </c>
      <c r="AW263" s="781" t="s">
        <v>243</v>
      </c>
      <c r="AX263" s="781" t="s">
        <v>236</v>
      </c>
      <c r="AY263" s="781" t="s">
        <v>242</v>
      </c>
      <c r="AZ263" s="781" t="s">
        <v>243</v>
      </c>
      <c r="BA263" s="781" t="s">
        <v>236</v>
      </c>
      <c r="BC263" s="1698"/>
      <c r="BD263" s="781" t="s">
        <v>242</v>
      </c>
      <c r="BE263" s="781" t="s">
        <v>243</v>
      </c>
      <c r="BF263" s="781" t="s">
        <v>236</v>
      </c>
      <c r="BG263" s="781" t="s">
        <v>242</v>
      </c>
      <c r="BH263" s="781" t="s">
        <v>243</v>
      </c>
      <c r="BI263" s="781" t="s">
        <v>236</v>
      </c>
      <c r="BJ263" s="781" t="s">
        <v>242</v>
      </c>
      <c r="BK263" s="781" t="s">
        <v>243</v>
      </c>
      <c r="BL263" s="781" t="s">
        <v>236</v>
      </c>
      <c r="BM263" s="781" t="s">
        <v>242</v>
      </c>
      <c r="BN263" s="781" t="s">
        <v>243</v>
      </c>
      <c r="BO263" s="781" t="s">
        <v>236</v>
      </c>
      <c r="BP263" s="781" t="s">
        <v>242</v>
      </c>
      <c r="BQ263" s="781" t="s">
        <v>243</v>
      </c>
      <c r="BR263" s="781" t="s">
        <v>236</v>
      </c>
      <c r="BS263" s="781" t="s">
        <v>242</v>
      </c>
      <c r="BT263" s="781" t="s">
        <v>243</v>
      </c>
      <c r="BU263" s="781" t="s">
        <v>236</v>
      </c>
      <c r="BV263" s="781" t="s">
        <v>242</v>
      </c>
      <c r="BW263" s="781" t="s">
        <v>243</v>
      </c>
      <c r="BX263" s="781" t="s">
        <v>236</v>
      </c>
      <c r="BY263" s="781" t="s">
        <v>242</v>
      </c>
      <c r="BZ263" s="781" t="s">
        <v>243</v>
      </c>
      <c r="CA263" s="781" t="s">
        <v>236</v>
      </c>
    </row>
    <row r="264" spans="3:79" s="777" customFormat="1" ht="15.75">
      <c r="C264" s="782" t="s">
        <v>185</v>
      </c>
      <c r="D264" s="783"/>
      <c r="E264" s="783"/>
      <c r="F264" s="783">
        <f>D264+E264</f>
        <v>0</v>
      </c>
      <c r="G264" s="783"/>
      <c r="H264" s="783"/>
      <c r="I264" s="783">
        <f>G264+H264</f>
        <v>0</v>
      </c>
      <c r="J264" s="783"/>
      <c r="K264" s="783"/>
      <c r="L264" s="783">
        <f>J264+K264</f>
        <v>0</v>
      </c>
      <c r="M264" s="783"/>
      <c r="N264" s="783"/>
      <c r="O264" s="783">
        <f>M264+N264</f>
        <v>0</v>
      </c>
      <c r="P264" s="783"/>
      <c r="Q264" s="783"/>
      <c r="R264" s="783">
        <f>P264+Q264</f>
        <v>0</v>
      </c>
      <c r="S264" s="783"/>
      <c r="T264" s="783"/>
      <c r="U264" s="783">
        <f>S264+T264</f>
        <v>0</v>
      </c>
      <c r="V264" s="783"/>
      <c r="W264" s="783"/>
      <c r="X264" s="783">
        <f>V264+W264</f>
        <v>0</v>
      </c>
      <c r="Y264" s="784">
        <f>D264+G264+J264+M264+P264+S264+V264</f>
        <v>0</v>
      </c>
      <c r="Z264" s="784">
        <f>E264+H264+K264+N264+Q264+T264+W264</f>
        <v>0</v>
      </c>
      <c r="AA264" s="785">
        <f>Y264+Z264</f>
        <v>0</v>
      </c>
      <c r="AB264" s="776"/>
      <c r="AC264" s="782" t="s">
        <v>185</v>
      </c>
      <c r="AD264" s="783"/>
      <c r="AE264" s="783"/>
      <c r="AF264" s="783">
        <f>AD264+AE264</f>
        <v>0</v>
      </c>
      <c r="AG264" s="783"/>
      <c r="AH264" s="783"/>
      <c r="AI264" s="783">
        <f>AG264+AH264</f>
        <v>0</v>
      </c>
      <c r="AJ264" s="783"/>
      <c r="AK264" s="783"/>
      <c r="AL264" s="783">
        <f>AJ264+AK264</f>
        <v>0</v>
      </c>
      <c r="AM264" s="783"/>
      <c r="AN264" s="783"/>
      <c r="AO264" s="783">
        <f>AM264+AN264</f>
        <v>0</v>
      </c>
      <c r="AP264" s="783"/>
      <c r="AQ264" s="783"/>
      <c r="AR264" s="783">
        <f>AP264+AQ264</f>
        <v>0</v>
      </c>
      <c r="AS264" s="783"/>
      <c r="AT264" s="783"/>
      <c r="AU264" s="783">
        <f>AS264+AT264</f>
        <v>0</v>
      </c>
      <c r="AV264" s="783"/>
      <c r="AW264" s="783"/>
      <c r="AX264" s="783">
        <f>AV264+AW264</f>
        <v>0</v>
      </c>
      <c r="AY264" s="784">
        <f>AD264+AG264+AJ264+AM264+AP264+AS264+AV264</f>
        <v>0</v>
      </c>
      <c r="AZ264" s="784">
        <f>AE264+AH264+AK264+AN264+AQ264+AT264+AW264</f>
        <v>0</v>
      </c>
      <c r="BA264" s="785">
        <f>AY264+AZ264</f>
        <v>0</v>
      </c>
      <c r="BC264" s="782" t="s">
        <v>185</v>
      </c>
      <c r="BD264" s="783">
        <f>D264+AD264</f>
        <v>0</v>
      </c>
      <c r="BE264" s="783">
        <f>E264+AE264</f>
        <v>0</v>
      </c>
      <c r="BF264" s="783">
        <f t="shared" ref="BF264:BU272" si="488">F264+AF264</f>
        <v>0</v>
      </c>
      <c r="BG264" s="783">
        <f t="shared" si="488"/>
        <v>0</v>
      </c>
      <c r="BH264" s="783">
        <f t="shared" si="488"/>
        <v>0</v>
      </c>
      <c r="BI264" s="783">
        <f t="shared" si="488"/>
        <v>0</v>
      </c>
      <c r="BJ264" s="783">
        <f t="shared" si="488"/>
        <v>0</v>
      </c>
      <c r="BK264" s="783">
        <f t="shared" si="488"/>
        <v>0</v>
      </c>
      <c r="BL264" s="783">
        <f t="shared" si="488"/>
        <v>0</v>
      </c>
      <c r="BM264" s="783">
        <f t="shared" si="488"/>
        <v>0</v>
      </c>
      <c r="BN264" s="783">
        <f t="shared" si="488"/>
        <v>0</v>
      </c>
      <c r="BO264" s="783">
        <f t="shared" si="488"/>
        <v>0</v>
      </c>
      <c r="BP264" s="783">
        <f t="shared" si="488"/>
        <v>0</v>
      </c>
      <c r="BQ264" s="783">
        <f t="shared" si="488"/>
        <v>0</v>
      </c>
      <c r="BR264" s="783">
        <f t="shared" si="488"/>
        <v>0</v>
      </c>
      <c r="BS264" s="783">
        <f t="shared" si="488"/>
        <v>0</v>
      </c>
      <c r="BT264" s="783">
        <f t="shared" si="488"/>
        <v>0</v>
      </c>
      <c r="BU264" s="783">
        <f t="shared" si="488"/>
        <v>0</v>
      </c>
      <c r="BV264" s="783">
        <f t="shared" ref="BV264:CA272" si="489">V264+AV264</f>
        <v>0</v>
      </c>
      <c r="BW264" s="783">
        <f t="shared" si="489"/>
        <v>0</v>
      </c>
      <c r="BX264" s="783">
        <f t="shared" si="489"/>
        <v>0</v>
      </c>
      <c r="BY264" s="783">
        <f t="shared" si="489"/>
        <v>0</v>
      </c>
      <c r="BZ264" s="783">
        <f t="shared" si="489"/>
        <v>0</v>
      </c>
      <c r="CA264" s="783">
        <f t="shared" si="489"/>
        <v>0</v>
      </c>
    </row>
    <row r="265" spans="3:79" s="777" customFormat="1" ht="15.75">
      <c r="C265" s="782" t="s">
        <v>262</v>
      </c>
      <c r="D265" s="783">
        <v>17</v>
      </c>
      <c r="E265" s="783">
        <v>12</v>
      </c>
      <c r="F265" s="783">
        <f t="shared" ref="F265:F271" si="490">D265+E265</f>
        <v>29</v>
      </c>
      <c r="G265" s="783"/>
      <c r="H265" s="783"/>
      <c r="I265" s="783">
        <f t="shared" ref="I265:I271" si="491">G265+H265</f>
        <v>0</v>
      </c>
      <c r="J265" s="783"/>
      <c r="K265" s="783"/>
      <c r="L265" s="783">
        <f t="shared" ref="L265:L271" si="492">J265+K265</f>
        <v>0</v>
      </c>
      <c r="M265" s="783"/>
      <c r="N265" s="783"/>
      <c r="O265" s="783">
        <f t="shared" ref="O265:O271" si="493">M265+N265</f>
        <v>0</v>
      </c>
      <c r="P265" s="783"/>
      <c r="Q265" s="783"/>
      <c r="R265" s="783">
        <f t="shared" ref="R265:R271" si="494">P265+Q265</f>
        <v>0</v>
      </c>
      <c r="S265" s="783"/>
      <c r="T265" s="783"/>
      <c r="U265" s="783">
        <f t="shared" ref="U265:U271" si="495">S265+T265</f>
        <v>0</v>
      </c>
      <c r="V265" s="783"/>
      <c r="W265" s="783"/>
      <c r="X265" s="783">
        <f t="shared" ref="X265:X271" si="496">V265+W265</f>
        <v>0</v>
      </c>
      <c r="Y265" s="784">
        <f t="shared" ref="Y265:Y271" si="497">D265+G265+J265+M265+P265+S265+V265</f>
        <v>17</v>
      </c>
      <c r="Z265" s="784">
        <f t="shared" ref="Z265:Z271" si="498">E265+H265+K265+N265+Q265+T265+W265</f>
        <v>12</v>
      </c>
      <c r="AA265" s="785">
        <f t="shared" ref="AA265:AA271" si="499">Y265+Z265</f>
        <v>29</v>
      </c>
      <c r="AB265" s="776"/>
      <c r="AC265" s="782" t="s">
        <v>262</v>
      </c>
      <c r="AD265" s="783">
        <v>2</v>
      </c>
      <c r="AE265" s="783">
        <v>2</v>
      </c>
      <c r="AF265" s="783">
        <f t="shared" ref="AF265:AF271" si="500">AD265+AE265</f>
        <v>4</v>
      </c>
      <c r="AG265" s="783"/>
      <c r="AH265" s="783"/>
      <c r="AI265" s="783">
        <f t="shared" ref="AI265:AI271" si="501">AG265+AH265</f>
        <v>0</v>
      </c>
      <c r="AJ265" s="783"/>
      <c r="AK265" s="783"/>
      <c r="AL265" s="783">
        <f t="shared" ref="AL265:AL271" si="502">AJ265+AK265</f>
        <v>0</v>
      </c>
      <c r="AM265" s="783"/>
      <c r="AN265" s="783"/>
      <c r="AO265" s="783">
        <f t="shared" ref="AO265:AO271" si="503">AM265+AN265</f>
        <v>0</v>
      </c>
      <c r="AP265" s="783"/>
      <c r="AQ265" s="783"/>
      <c r="AR265" s="783">
        <f t="shared" ref="AR265:AR271" si="504">AP265+AQ265</f>
        <v>0</v>
      </c>
      <c r="AS265" s="783"/>
      <c r="AT265" s="783"/>
      <c r="AU265" s="783">
        <f t="shared" ref="AU265:AU271" si="505">AS265+AT265</f>
        <v>0</v>
      </c>
      <c r="AV265" s="783"/>
      <c r="AW265" s="783"/>
      <c r="AX265" s="783">
        <f t="shared" ref="AX265:AX271" si="506">AV265+AW265</f>
        <v>0</v>
      </c>
      <c r="AY265" s="784">
        <f t="shared" ref="AY265:AY271" si="507">AD265+AG265+AJ265+AM265+AP265+AS265+AV265</f>
        <v>2</v>
      </c>
      <c r="AZ265" s="784">
        <f t="shared" ref="AZ265:AZ271" si="508">AE265+AH265+AK265+AN265+AQ265+AT265+AW265</f>
        <v>2</v>
      </c>
      <c r="BA265" s="785">
        <f t="shared" ref="BA265:BA271" si="509">AY265+AZ265</f>
        <v>4</v>
      </c>
      <c r="BC265" s="782" t="s">
        <v>262</v>
      </c>
      <c r="BD265" s="783">
        <f t="shared" ref="BD265:BE272" si="510">D265+AD265</f>
        <v>19</v>
      </c>
      <c r="BE265" s="783">
        <f t="shared" si="510"/>
        <v>14</v>
      </c>
      <c r="BF265" s="783">
        <f t="shared" si="488"/>
        <v>33</v>
      </c>
      <c r="BG265" s="783">
        <f t="shared" si="488"/>
        <v>0</v>
      </c>
      <c r="BH265" s="783">
        <f t="shared" si="488"/>
        <v>0</v>
      </c>
      <c r="BI265" s="783">
        <f t="shared" si="488"/>
        <v>0</v>
      </c>
      <c r="BJ265" s="783">
        <f t="shared" si="488"/>
        <v>0</v>
      </c>
      <c r="BK265" s="783">
        <f t="shared" si="488"/>
        <v>0</v>
      </c>
      <c r="BL265" s="783">
        <f t="shared" si="488"/>
        <v>0</v>
      </c>
      <c r="BM265" s="783">
        <f t="shared" si="488"/>
        <v>0</v>
      </c>
      <c r="BN265" s="783">
        <f t="shared" si="488"/>
        <v>0</v>
      </c>
      <c r="BO265" s="783">
        <f t="shared" si="488"/>
        <v>0</v>
      </c>
      <c r="BP265" s="783">
        <f t="shared" si="488"/>
        <v>0</v>
      </c>
      <c r="BQ265" s="783">
        <f t="shared" si="488"/>
        <v>0</v>
      </c>
      <c r="BR265" s="783">
        <f t="shared" si="488"/>
        <v>0</v>
      </c>
      <c r="BS265" s="783">
        <f t="shared" si="488"/>
        <v>0</v>
      </c>
      <c r="BT265" s="783">
        <f t="shared" si="488"/>
        <v>0</v>
      </c>
      <c r="BU265" s="783">
        <f t="shared" si="488"/>
        <v>0</v>
      </c>
      <c r="BV265" s="783">
        <f t="shared" si="489"/>
        <v>0</v>
      </c>
      <c r="BW265" s="783">
        <f t="shared" si="489"/>
        <v>0</v>
      </c>
      <c r="BX265" s="783">
        <f t="shared" si="489"/>
        <v>0</v>
      </c>
      <c r="BY265" s="783">
        <f t="shared" si="489"/>
        <v>19</v>
      </c>
      <c r="BZ265" s="783">
        <f t="shared" si="489"/>
        <v>14</v>
      </c>
      <c r="CA265" s="783">
        <f t="shared" si="489"/>
        <v>33</v>
      </c>
    </row>
    <row r="266" spans="3:79" s="777" customFormat="1" ht="15.75">
      <c r="C266" s="782" t="s">
        <v>263</v>
      </c>
      <c r="D266" s="783">
        <v>164</v>
      </c>
      <c r="E266" s="783">
        <v>183</v>
      </c>
      <c r="F266" s="783">
        <f t="shared" si="490"/>
        <v>347</v>
      </c>
      <c r="G266" s="783">
        <v>148</v>
      </c>
      <c r="H266" s="783">
        <v>108</v>
      </c>
      <c r="I266" s="783">
        <f t="shared" si="491"/>
        <v>256</v>
      </c>
      <c r="J266" s="783">
        <v>46</v>
      </c>
      <c r="K266" s="783">
        <v>23</v>
      </c>
      <c r="L266" s="783">
        <f t="shared" si="492"/>
        <v>69</v>
      </c>
      <c r="M266" s="783">
        <v>7</v>
      </c>
      <c r="N266" s="783">
        <v>8</v>
      </c>
      <c r="O266" s="783">
        <f t="shared" si="493"/>
        <v>15</v>
      </c>
      <c r="P266" s="783"/>
      <c r="Q266" s="783"/>
      <c r="R266" s="783">
        <f t="shared" si="494"/>
        <v>0</v>
      </c>
      <c r="S266" s="783"/>
      <c r="T266" s="783"/>
      <c r="U266" s="783">
        <f t="shared" si="495"/>
        <v>0</v>
      </c>
      <c r="V266" s="783"/>
      <c r="W266" s="783"/>
      <c r="X266" s="783">
        <f t="shared" si="496"/>
        <v>0</v>
      </c>
      <c r="Y266" s="784">
        <f t="shared" si="497"/>
        <v>365</v>
      </c>
      <c r="Z266" s="784">
        <f t="shared" si="498"/>
        <v>322</v>
      </c>
      <c r="AA266" s="785">
        <f t="shared" si="499"/>
        <v>687</v>
      </c>
      <c r="AB266" s="776"/>
      <c r="AC266" s="782" t="s">
        <v>263</v>
      </c>
      <c r="AD266" s="783">
        <v>1718</v>
      </c>
      <c r="AE266" s="783">
        <v>1702</v>
      </c>
      <c r="AF266" s="783">
        <f t="shared" si="500"/>
        <v>3420</v>
      </c>
      <c r="AG266" s="783">
        <v>222</v>
      </c>
      <c r="AH266" s="783">
        <v>234</v>
      </c>
      <c r="AI266" s="783">
        <f t="shared" si="501"/>
        <v>456</v>
      </c>
      <c r="AJ266" s="783"/>
      <c r="AK266" s="783"/>
      <c r="AL266" s="783">
        <f t="shared" si="502"/>
        <v>0</v>
      </c>
      <c r="AM266" s="783"/>
      <c r="AN266" s="783"/>
      <c r="AO266" s="783">
        <f t="shared" si="503"/>
        <v>0</v>
      </c>
      <c r="AP266" s="783"/>
      <c r="AQ266" s="783"/>
      <c r="AR266" s="783">
        <f t="shared" si="504"/>
        <v>0</v>
      </c>
      <c r="AS266" s="783"/>
      <c r="AT266" s="783"/>
      <c r="AU266" s="783">
        <f t="shared" si="505"/>
        <v>0</v>
      </c>
      <c r="AV266" s="783"/>
      <c r="AW266" s="783"/>
      <c r="AX266" s="783">
        <f t="shared" si="506"/>
        <v>0</v>
      </c>
      <c r="AY266" s="784">
        <f t="shared" si="507"/>
        <v>1940</v>
      </c>
      <c r="AZ266" s="784">
        <f t="shared" si="508"/>
        <v>1936</v>
      </c>
      <c r="BA266" s="785">
        <f t="shared" si="509"/>
        <v>3876</v>
      </c>
      <c r="BC266" s="782" t="s">
        <v>263</v>
      </c>
      <c r="BD266" s="783">
        <f t="shared" si="510"/>
        <v>1882</v>
      </c>
      <c r="BE266" s="783">
        <f t="shared" si="510"/>
        <v>1885</v>
      </c>
      <c r="BF266" s="783">
        <f t="shared" si="488"/>
        <v>3767</v>
      </c>
      <c r="BG266" s="783">
        <f t="shared" si="488"/>
        <v>370</v>
      </c>
      <c r="BH266" s="783">
        <f t="shared" si="488"/>
        <v>342</v>
      </c>
      <c r="BI266" s="783">
        <f t="shared" si="488"/>
        <v>712</v>
      </c>
      <c r="BJ266" s="783">
        <f t="shared" si="488"/>
        <v>46</v>
      </c>
      <c r="BK266" s="783">
        <f t="shared" si="488"/>
        <v>23</v>
      </c>
      <c r="BL266" s="783">
        <f t="shared" si="488"/>
        <v>69</v>
      </c>
      <c r="BM266" s="783">
        <f t="shared" si="488"/>
        <v>7</v>
      </c>
      <c r="BN266" s="783">
        <f t="shared" si="488"/>
        <v>8</v>
      </c>
      <c r="BO266" s="783">
        <f t="shared" si="488"/>
        <v>15</v>
      </c>
      <c r="BP266" s="783">
        <f t="shared" si="488"/>
        <v>0</v>
      </c>
      <c r="BQ266" s="783">
        <f t="shared" si="488"/>
        <v>0</v>
      </c>
      <c r="BR266" s="783">
        <f t="shared" si="488"/>
        <v>0</v>
      </c>
      <c r="BS266" s="783">
        <f t="shared" si="488"/>
        <v>0</v>
      </c>
      <c r="BT266" s="783">
        <f t="shared" si="488"/>
        <v>0</v>
      </c>
      <c r="BU266" s="783">
        <f t="shared" si="488"/>
        <v>0</v>
      </c>
      <c r="BV266" s="783">
        <f t="shared" si="489"/>
        <v>0</v>
      </c>
      <c r="BW266" s="783">
        <f t="shared" si="489"/>
        <v>0</v>
      </c>
      <c r="BX266" s="783">
        <f t="shared" si="489"/>
        <v>0</v>
      </c>
      <c r="BY266" s="783">
        <f t="shared" si="489"/>
        <v>2305</v>
      </c>
      <c r="BZ266" s="783">
        <f t="shared" si="489"/>
        <v>2258</v>
      </c>
      <c r="CA266" s="783">
        <f t="shared" si="489"/>
        <v>4563</v>
      </c>
    </row>
    <row r="267" spans="3:79" s="777" customFormat="1" ht="15.75">
      <c r="C267" s="782" t="s">
        <v>264</v>
      </c>
      <c r="D267" s="783">
        <v>181</v>
      </c>
      <c r="E267" s="783">
        <v>143</v>
      </c>
      <c r="F267" s="783">
        <f t="shared" si="490"/>
        <v>324</v>
      </c>
      <c r="G267" s="783">
        <v>151</v>
      </c>
      <c r="H267" s="783">
        <v>195</v>
      </c>
      <c r="I267" s="783">
        <f t="shared" si="491"/>
        <v>346</v>
      </c>
      <c r="J267" s="783">
        <v>95</v>
      </c>
      <c r="K267" s="783">
        <v>102</v>
      </c>
      <c r="L267" s="783">
        <f t="shared" si="492"/>
        <v>197</v>
      </c>
      <c r="M267" s="783">
        <v>8</v>
      </c>
      <c r="N267" s="783"/>
      <c r="O267" s="783">
        <f t="shared" si="493"/>
        <v>8</v>
      </c>
      <c r="P267" s="783">
        <v>5</v>
      </c>
      <c r="Q267" s="783">
        <v>7</v>
      </c>
      <c r="R267" s="783">
        <f t="shared" si="494"/>
        <v>12</v>
      </c>
      <c r="S267" s="783">
        <v>5</v>
      </c>
      <c r="T267" s="783">
        <v>3</v>
      </c>
      <c r="U267" s="783">
        <f t="shared" si="495"/>
        <v>8</v>
      </c>
      <c r="V267" s="783"/>
      <c r="W267" s="783"/>
      <c r="X267" s="783">
        <f t="shared" si="496"/>
        <v>0</v>
      </c>
      <c r="Y267" s="784">
        <f t="shared" si="497"/>
        <v>445</v>
      </c>
      <c r="Z267" s="784">
        <f t="shared" si="498"/>
        <v>450</v>
      </c>
      <c r="AA267" s="785">
        <f t="shared" si="499"/>
        <v>895</v>
      </c>
      <c r="AB267" s="776"/>
      <c r="AC267" s="782" t="s">
        <v>264</v>
      </c>
      <c r="AD267" s="783">
        <v>2092</v>
      </c>
      <c r="AE267" s="783">
        <v>1976</v>
      </c>
      <c r="AF267" s="783">
        <f t="shared" si="500"/>
        <v>4068</v>
      </c>
      <c r="AG267" s="783">
        <v>2170</v>
      </c>
      <c r="AH267" s="783">
        <v>2115</v>
      </c>
      <c r="AI267" s="783">
        <f t="shared" si="501"/>
        <v>4285</v>
      </c>
      <c r="AJ267" s="783">
        <v>5</v>
      </c>
      <c r="AK267" s="783">
        <v>10</v>
      </c>
      <c r="AL267" s="783">
        <f t="shared" si="502"/>
        <v>15</v>
      </c>
      <c r="AM267" s="783">
        <v>2</v>
      </c>
      <c r="AN267" s="783">
        <v>3</v>
      </c>
      <c r="AO267" s="783">
        <f t="shared" si="503"/>
        <v>5</v>
      </c>
      <c r="AP267" s="783"/>
      <c r="AQ267" s="783"/>
      <c r="AR267" s="783">
        <f t="shared" si="504"/>
        <v>0</v>
      </c>
      <c r="AS267" s="783"/>
      <c r="AT267" s="783"/>
      <c r="AU267" s="783">
        <f t="shared" si="505"/>
        <v>0</v>
      </c>
      <c r="AV267" s="783"/>
      <c r="AW267" s="783"/>
      <c r="AX267" s="783">
        <f t="shared" si="506"/>
        <v>0</v>
      </c>
      <c r="AY267" s="784">
        <f t="shared" si="507"/>
        <v>4269</v>
      </c>
      <c r="AZ267" s="784">
        <f t="shared" si="508"/>
        <v>4104</v>
      </c>
      <c r="BA267" s="785">
        <f t="shared" si="509"/>
        <v>8373</v>
      </c>
      <c r="BC267" s="782" t="s">
        <v>264</v>
      </c>
      <c r="BD267" s="783">
        <f t="shared" si="510"/>
        <v>2273</v>
      </c>
      <c r="BE267" s="783">
        <f t="shared" si="510"/>
        <v>2119</v>
      </c>
      <c r="BF267" s="783">
        <f t="shared" si="488"/>
        <v>4392</v>
      </c>
      <c r="BG267" s="783">
        <f t="shared" si="488"/>
        <v>2321</v>
      </c>
      <c r="BH267" s="783">
        <f t="shared" si="488"/>
        <v>2310</v>
      </c>
      <c r="BI267" s="783">
        <f t="shared" si="488"/>
        <v>4631</v>
      </c>
      <c r="BJ267" s="783">
        <f t="shared" si="488"/>
        <v>100</v>
      </c>
      <c r="BK267" s="783">
        <f t="shared" si="488"/>
        <v>112</v>
      </c>
      <c r="BL267" s="783">
        <f t="shared" si="488"/>
        <v>212</v>
      </c>
      <c r="BM267" s="783">
        <f t="shared" si="488"/>
        <v>10</v>
      </c>
      <c r="BN267" s="783">
        <f t="shared" si="488"/>
        <v>3</v>
      </c>
      <c r="BO267" s="783">
        <f t="shared" si="488"/>
        <v>13</v>
      </c>
      <c r="BP267" s="783">
        <f t="shared" si="488"/>
        <v>5</v>
      </c>
      <c r="BQ267" s="783">
        <f t="shared" si="488"/>
        <v>7</v>
      </c>
      <c r="BR267" s="783">
        <f t="shared" si="488"/>
        <v>12</v>
      </c>
      <c r="BS267" s="783">
        <f t="shared" si="488"/>
        <v>5</v>
      </c>
      <c r="BT267" s="783">
        <f t="shared" si="488"/>
        <v>3</v>
      </c>
      <c r="BU267" s="783">
        <f t="shared" si="488"/>
        <v>8</v>
      </c>
      <c r="BV267" s="783">
        <f t="shared" si="489"/>
        <v>0</v>
      </c>
      <c r="BW267" s="783">
        <f t="shared" si="489"/>
        <v>0</v>
      </c>
      <c r="BX267" s="783">
        <f t="shared" si="489"/>
        <v>0</v>
      </c>
      <c r="BY267" s="783">
        <f t="shared" si="489"/>
        <v>4714</v>
      </c>
      <c r="BZ267" s="783">
        <f t="shared" si="489"/>
        <v>4554</v>
      </c>
      <c r="CA267" s="783">
        <f t="shared" si="489"/>
        <v>9268</v>
      </c>
    </row>
    <row r="268" spans="3:79" s="777" customFormat="1" ht="15.75">
      <c r="C268" s="782" t="s">
        <v>265</v>
      </c>
      <c r="D268" s="783">
        <v>72</v>
      </c>
      <c r="E268" s="783">
        <v>69</v>
      </c>
      <c r="F268" s="783">
        <f t="shared" si="490"/>
        <v>141</v>
      </c>
      <c r="G268" s="783">
        <v>142</v>
      </c>
      <c r="H268" s="783">
        <v>69</v>
      </c>
      <c r="I268" s="783">
        <f t="shared" si="491"/>
        <v>211</v>
      </c>
      <c r="J268" s="783">
        <v>52</v>
      </c>
      <c r="K268" s="783">
        <v>53</v>
      </c>
      <c r="L268" s="783">
        <f t="shared" si="492"/>
        <v>105</v>
      </c>
      <c r="M268" s="783">
        <v>26</v>
      </c>
      <c r="N268" s="783">
        <v>24</v>
      </c>
      <c r="O268" s="783">
        <f t="shared" si="493"/>
        <v>50</v>
      </c>
      <c r="P268" s="783">
        <v>7</v>
      </c>
      <c r="Q268" s="783">
        <v>11</v>
      </c>
      <c r="R268" s="783">
        <f t="shared" si="494"/>
        <v>18</v>
      </c>
      <c r="S268" s="783">
        <v>2</v>
      </c>
      <c r="T268" s="783">
        <v>2</v>
      </c>
      <c r="U268" s="783">
        <f t="shared" si="495"/>
        <v>4</v>
      </c>
      <c r="V268" s="783"/>
      <c r="W268" s="783"/>
      <c r="X268" s="783">
        <f t="shared" si="496"/>
        <v>0</v>
      </c>
      <c r="Y268" s="784">
        <f t="shared" si="497"/>
        <v>301</v>
      </c>
      <c r="Z268" s="784">
        <f t="shared" si="498"/>
        <v>228</v>
      </c>
      <c r="AA268" s="785">
        <f t="shared" si="499"/>
        <v>529</v>
      </c>
      <c r="AB268" s="776"/>
      <c r="AC268" s="782" t="s">
        <v>265</v>
      </c>
      <c r="AD268" s="783">
        <v>188</v>
      </c>
      <c r="AE268" s="783">
        <v>151</v>
      </c>
      <c r="AF268" s="783">
        <f t="shared" si="500"/>
        <v>339</v>
      </c>
      <c r="AG268" s="783">
        <v>1909</v>
      </c>
      <c r="AH268" s="783">
        <v>1821</v>
      </c>
      <c r="AI268" s="783">
        <f t="shared" si="501"/>
        <v>3730</v>
      </c>
      <c r="AJ268" s="783">
        <v>111</v>
      </c>
      <c r="AK268" s="783">
        <v>202</v>
      </c>
      <c r="AL268" s="783">
        <f t="shared" si="502"/>
        <v>313</v>
      </c>
      <c r="AM268" s="783">
        <v>195</v>
      </c>
      <c r="AN268" s="783">
        <v>162</v>
      </c>
      <c r="AO268" s="783">
        <f t="shared" si="503"/>
        <v>357</v>
      </c>
      <c r="AP268" s="783"/>
      <c r="AQ268" s="783"/>
      <c r="AR268" s="783">
        <f t="shared" si="504"/>
        <v>0</v>
      </c>
      <c r="AS268" s="783"/>
      <c r="AT268" s="783"/>
      <c r="AU268" s="783">
        <f t="shared" si="505"/>
        <v>0</v>
      </c>
      <c r="AV268" s="783"/>
      <c r="AW268" s="783"/>
      <c r="AX268" s="783">
        <f t="shared" si="506"/>
        <v>0</v>
      </c>
      <c r="AY268" s="784">
        <f t="shared" si="507"/>
        <v>2403</v>
      </c>
      <c r="AZ268" s="784">
        <f t="shared" si="508"/>
        <v>2336</v>
      </c>
      <c r="BA268" s="785">
        <f t="shared" si="509"/>
        <v>4739</v>
      </c>
      <c r="BC268" s="782" t="s">
        <v>265</v>
      </c>
      <c r="BD268" s="783">
        <f t="shared" si="510"/>
        <v>260</v>
      </c>
      <c r="BE268" s="783">
        <f t="shared" si="510"/>
        <v>220</v>
      </c>
      <c r="BF268" s="783">
        <f t="shared" si="488"/>
        <v>480</v>
      </c>
      <c r="BG268" s="783">
        <f t="shared" si="488"/>
        <v>2051</v>
      </c>
      <c r="BH268" s="783">
        <f t="shared" si="488"/>
        <v>1890</v>
      </c>
      <c r="BI268" s="783">
        <f t="shared" si="488"/>
        <v>3941</v>
      </c>
      <c r="BJ268" s="783">
        <f t="shared" si="488"/>
        <v>163</v>
      </c>
      <c r="BK268" s="783">
        <f t="shared" si="488"/>
        <v>255</v>
      </c>
      <c r="BL268" s="783">
        <f t="shared" si="488"/>
        <v>418</v>
      </c>
      <c r="BM268" s="783">
        <f t="shared" si="488"/>
        <v>221</v>
      </c>
      <c r="BN268" s="783">
        <f t="shared" si="488"/>
        <v>186</v>
      </c>
      <c r="BO268" s="783">
        <f t="shared" si="488"/>
        <v>407</v>
      </c>
      <c r="BP268" s="783">
        <f t="shared" si="488"/>
        <v>7</v>
      </c>
      <c r="BQ268" s="783">
        <f t="shared" si="488"/>
        <v>11</v>
      </c>
      <c r="BR268" s="783">
        <f t="shared" si="488"/>
        <v>18</v>
      </c>
      <c r="BS268" s="783">
        <f t="shared" si="488"/>
        <v>2</v>
      </c>
      <c r="BT268" s="783">
        <f t="shared" si="488"/>
        <v>2</v>
      </c>
      <c r="BU268" s="783">
        <f t="shared" si="488"/>
        <v>4</v>
      </c>
      <c r="BV268" s="783">
        <f t="shared" si="489"/>
        <v>0</v>
      </c>
      <c r="BW268" s="783">
        <f t="shared" si="489"/>
        <v>0</v>
      </c>
      <c r="BX268" s="783">
        <f t="shared" si="489"/>
        <v>0</v>
      </c>
      <c r="BY268" s="783">
        <f t="shared" si="489"/>
        <v>2704</v>
      </c>
      <c r="BZ268" s="783">
        <f t="shared" si="489"/>
        <v>2564</v>
      </c>
      <c r="CA268" s="783">
        <f t="shared" si="489"/>
        <v>5268</v>
      </c>
    </row>
    <row r="269" spans="3:79" s="777" customFormat="1" ht="15.75">
      <c r="C269" s="782" t="s">
        <v>266</v>
      </c>
      <c r="D269" s="783">
        <v>7</v>
      </c>
      <c r="E269" s="783">
        <v>5</v>
      </c>
      <c r="F269" s="783">
        <f t="shared" si="490"/>
        <v>12</v>
      </c>
      <c r="G269" s="783">
        <v>10</v>
      </c>
      <c r="H269" s="783">
        <v>15</v>
      </c>
      <c r="I269" s="783">
        <f t="shared" si="491"/>
        <v>25</v>
      </c>
      <c r="J269" s="783">
        <v>1</v>
      </c>
      <c r="K269" s="783">
        <v>2</v>
      </c>
      <c r="L269" s="783">
        <f t="shared" si="492"/>
        <v>3</v>
      </c>
      <c r="M269" s="783">
        <v>5</v>
      </c>
      <c r="N269" s="783">
        <v>5</v>
      </c>
      <c r="O269" s="783">
        <f t="shared" si="493"/>
        <v>10</v>
      </c>
      <c r="P269" s="783">
        <v>2</v>
      </c>
      <c r="Q269" s="783">
        <v>6</v>
      </c>
      <c r="R269" s="783">
        <f t="shared" si="494"/>
        <v>8</v>
      </c>
      <c r="S269" s="783"/>
      <c r="T269" s="783"/>
      <c r="U269" s="783">
        <f t="shared" si="495"/>
        <v>0</v>
      </c>
      <c r="V269" s="783"/>
      <c r="W269" s="783"/>
      <c r="X269" s="783">
        <f t="shared" si="496"/>
        <v>0</v>
      </c>
      <c r="Y269" s="784">
        <f t="shared" si="497"/>
        <v>25</v>
      </c>
      <c r="Z269" s="784">
        <f t="shared" si="498"/>
        <v>33</v>
      </c>
      <c r="AA269" s="785">
        <f t="shared" si="499"/>
        <v>58</v>
      </c>
      <c r="AB269" s="776"/>
      <c r="AC269" s="782" t="s">
        <v>266</v>
      </c>
      <c r="AD269" s="783">
        <v>92</v>
      </c>
      <c r="AE269" s="783">
        <v>57</v>
      </c>
      <c r="AF269" s="783">
        <f t="shared" si="500"/>
        <v>149</v>
      </c>
      <c r="AG269" s="783">
        <v>502</v>
      </c>
      <c r="AH269" s="783">
        <v>414</v>
      </c>
      <c r="AI269" s="783">
        <f t="shared" si="501"/>
        <v>916</v>
      </c>
      <c r="AJ269" s="783">
        <v>512</v>
      </c>
      <c r="AK269" s="783">
        <v>485</v>
      </c>
      <c r="AL269" s="783">
        <f t="shared" si="502"/>
        <v>997</v>
      </c>
      <c r="AM269" s="783">
        <v>112</v>
      </c>
      <c r="AN269" s="783">
        <v>54</v>
      </c>
      <c r="AO269" s="783">
        <f t="shared" si="503"/>
        <v>166</v>
      </c>
      <c r="AP269" s="783">
        <v>34</v>
      </c>
      <c r="AQ269" s="783">
        <v>37</v>
      </c>
      <c r="AR269" s="783">
        <f t="shared" si="504"/>
        <v>71</v>
      </c>
      <c r="AS269" s="783"/>
      <c r="AT269" s="783"/>
      <c r="AU269" s="783">
        <f t="shared" si="505"/>
        <v>0</v>
      </c>
      <c r="AV269" s="783"/>
      <c r="AW269" s="783"/>
      <c r="AX269" s="783">
        <f t="shared" si="506"/>
        <v>0</v>
      </c>
      <c r="AY269" s="784">
        <f t="shared" si="507"/>
        <v>1252</v>
      </c>
      <c r="AZ269" s="784">
        <f t="shared" si="508"/>
        <v>1047</v>
      </c>
      <c r="BA269" s="785">
        <f t="shared" si="509"/>
        <v>2299</v>
      </c>
      <c r="BC269" s="782" t="s">
        <v>266</v>
      </c>
      <c r="BD269" s="783">
        <f t="shared" si="510"/>
        <v>99</v>
      </c>
      <c r="BE269" s="783">
        <f t="shared" si="510"/>
        <v>62</v>
      </c>
      <c r="BF269" s="783">
        <f t="shared" si="488"/>
        <v>161</v>
      </c>
      <c r="BG269" s="783">
        <f t="shared" si="488"/>
        <v>512</v>
      </c>
      <c r="BH269" s="783">
        <f t="shared" si="488"/>
        <v>429</v>
      </c>
      <c r="BI269" s="783">
        <f t="shared" si="488"/>
        <v>941</v>
      </c>
      <c r="BJ269" s="783">
        <f t="shared" si="488"/>
        <v>513</v>
      </c>
      <c r="BK269" s="783">
        <f t="shared" si="488"/>
        <v>487</v>
      </c>
      <c r="BL269" s="783">
        <f t="shared" si="488"/>
        <v>1000</v>
      </c>
      <c r="BM269" s="783">
        <f t="shared" si="488"/>
        <v>117</v>
      </c>
      <c r="BN269" s="783">
        <f t="shared" si="488"/>
        <v>59</v>
      </c>
      <c r="BO269" s="783">
        <f t="shared" si="488"/>
        <v>176</v>
      </c>
      <c r="BP269" s="783">
        <f t="shared" si="488"/>
        <v>36</v>
      </c>
      <c r="BQ269" s="783">
        <f t="shared" si="488"/>
        <v>43</v>
      </c>
      <c r="BR269" s="783">
        <f t="shared" si="488"/>
        <v>79</v>
      </c>
      <c r="BS269" s="783">
        <f t="shared" si="488"/>
        <v>0</v>
      </c>
      <c r="BT269" s="783">
        <f t="shared" si="488"/>
        <v>0</v>
      </c>
      <c r="BU269" s="783">
        <f t="shared" si="488"/>
        <v>0</v>
      </c>
      <c r="BV269" s="783">
        <f t="shared" si="489"/>
        <v>0</v>
      </c>
      <c r="BW269" s="783">
        <f t="shared" si="489"/>
        <v>0</v>
      </c>
      <c r="BX269" s="783">
        <f t="shared" si="489"/>
        <v>0</v>
      </c>
      <c r="BY269" s="783">
        <f t="shared" si="489"/>
        <v>1277</v>
      </c>
      <c r="BZ269" s="783">
        <f t="shared" si="489"/>
        <v>1080</v>
      </c>
      <c r="CA269" s="783">
        <f t="shared" si="489"/>
        <v>2357</v>
      </c>
    </row>
    <row r="270" spans="3:79" s="777" customFormat="1" ht="15.75">
      <c r="C270" s="782" t="s">
        <v>267</v>
      </c>
      <c r="D270" s="783">
        <v>2</v>
      </c>
      <c r="E270" s="783">
        <v>1</v>
      </c>
      <c r="F270" s="783">
        <f t="shared" si="490"/>
        <v>3</v>
      </c>
      <c r="G270" s="783">
        <v>2</v>
      </c>
      <c r="H270" s="783">
        <v>2</v>
      </c>
      <c r="I270" s="783">
        <f t="shared" si="491"/>
        <v>4</v>
      </c>
      <c r="J270" s="783">
        <v>1</v>
      </c>
      <c r="K270" s="783">
        <v>3</v>
      </c>
      <c r="L270" s="783">
        <f t="shared" si="492"/>
        <v>4</v>
      </c>
      <c r="M270" s="783">
        <v>0</v>
      </c>
      <c r="N270" s="783">
        <v>0</v>
      </c>
      <c r="O270" s="783">
        <f t="shared" si="493"/>
        <v>0</v>
      </c>
      <c r="P270" s="783"/>
      <c r="Q270" s="783"/>
      <c r="R270" s="783">
        <f t="shared" si="494"/>
        <v>0</v>
      </c>
      <c r="S270" s="783"/>
      <c r="T270" s="783"/>
      <c r="U270" s="783">
        <f t="shared" si="495"/>
        <v>0</v>
      </c>
      <c r="V270" s="783"/>
      <c r="W270" s="783"/>
      <c r="X270" s="783">
        <f t="shared" si="496"/>
        <v>0</v>
      </c>
      <c r="Y270" s="784">
        <f t="shared" si="497"/>
        <v>5</v>
      </c>
      <c r="Z270" s="784">
        <f t="shared" si="498"/>
        <v>6</v>
      </c>
      <c r="AA270" s="785">
        <f t="shared" si="499"/>
        <v>11</v>
      </c>
      <c r="AB270" s="776"/>
      <c r="AC270" s="782" t="s">
        <v>267</v>
      </c>
      <c r="AD270" s="783"/>
      <c r="AE270" s="783"/>
      <c r="AF270" s="783">
        <f t="shared" si="500"/>
        <v>0</v>
      </c>
      <c r="AG270" s="783">
        <v>36</v>
      </c>
      <c r="AH270" s="783">
        <v>20</v>
      </c>
      <c r="AI270" s="783">
        <f t="shared" si="501"/>
        <v>56</v>
      </c>
      <c r="AJ270" s="783">
        <v>621</v>
      </c>
      <c r="AK270" s="783">
        <v>572</v>
      </c>
      <c r="AL270" s="783">
        <f t="shared" si="502"/>
        <v>1193</v>
      </c>
      <c r="AM270" s="783">
        <v>4</v>
      </c>
      <c r="AN270" s="783">
        <v>4</v>
      </c>
      <c r="AO270" s="783">
        <f t="shared" si="503"/>
        <v>8</v>
      </c>
      <c r="AP270" s="783">
        <v>10</v>
      </c>
      <c r="AQ270" s="783">
        <v>5</v>
      </c>
      <c r="AR270" s="783">
        <f t="shared" si="504"/>
        <v>15</v>
      </c>
      <c r="AS270" s="783"/>
      <c r="AT270" s="783"/>
      <c r="AU270" s="783">
        <f t="shared" si="505"/>
        <v>0</v>
      </c>
      <c r="AV270" s="783"/>
      <c r="AW270" s="783"/>
      <c r="AX270" s="783">
        <f t="shared" si="506"/>
        <v>0</v>
      </c>
      <c r="AY270" s="784">
        <f t="shared" si="507"/>
        <v>671</v>
      </c>
      <c r="AZ270" s="784">
        <f t="shared" si="508"/>
        <v>601</v>
      </c>
      <c r="BA270" s="785">
        <f t="shared" si="509"/>
        <v>1272</v>
      </c>
      <c r="BC270" s="782" t="s">
        <v>267</v>
      </c>
      <c r="BD270" s="783">
        <f t="shared" si="510"/>
        <v>2</v>
      </c>
      <c r="BE270" s="783">
        <f t="shared" si="510"/>
        <v>1</v>
      </c>
      <c r="BF270" s="783">
        <f t="shared" si="488"/>
        <v>3</v>
      </c>
      <c r="BG270" s="783">
        <f t="shared" si="488"/>
        <v>38</v>
      </c>
      <c r="BH270" s="783">
        <f t="shared" si="488"/>
        <v>22</v>
      </c>
      <c r="BI270" s="783">
        <f t="shared" si="488"/>
        <v>60</v>
      </c>
      <c r="BJ270" s="783">
        <f t="shared" si="488"/>
        <v>622</v>
      </c>
      <c r="BK270" s="783">
        <f t="shared" si="488"/>
        <v>575</v>
      </c>
      <c r="BL270" s="783">
        <f t="shared" si="488"/>
        <v>1197</v>
      </c>
      <c r="BM270" s="783">
        <f t="shared" si="488"/>
        <v>4</v>
      </c>
      <c r="BN270" s="783">
        <f t="shared" si="488"/>
        <v>4</v>
      </c>
      <c r="BO270" s="783">
        <f t="shared" si="488"/>
        <v>8</v>
      </c>
      <c r="BP270" s="783">
        <f t="shared" si="488"/>
        <v>10</v>
      </c>
      <c r="BQ270" s="783">
        <f t="shared" si="488"/>
        <v>5</v>
      </c>
      <c r="BR270" s="783">
        <f t="shared" si="488"/>
        <v>15</v>
      </c>
      <c r="BS270" s="783">
        <f t="shared" si="488"/>
        <v>0</v>
      </c>
      <c r="BT270" s="783">
        <f t="shared" si="488"/>
        <v>0</v>
      </c>
      <c r="BU270" s="783">
        <f t="shared" si="488"/>
        <v>0</v>
      </c>
      <c r="BV270" s="783">
        <f t="shared" si="489"/>
        <v>0</v>
      </c>
      <c r="BW270" s="783">
        <f t="shared" si="489"/>
        <v>0</v>
      </c>
      <c r="BX270" s="783">
        <f t="shared" si="489"/>
        <v>0</v>
      </c>
      <c r="BY270" s="783">
        <f t="shared" si="489"/>
        <v>676</v>
      </c>
      <c r="BZ270" s="783">
        <f t="shared" si="489"/>
        <v>607</v>
      </c>
      <c r="CA270" s="783">
        <f t="shared" si="489"/>
        <v>1283</v>
      </c>
    </row>
    <row r="271" spans="3:79" s="777" customFormat="1" ht="15.75">
      <c r="C271" s="782" t="s">
        <v>186</v>
      </c>
      <c r="D271" s="783">
        <v>1</v>
      </c>
      <c r="E271" s="783"/>
      <c r="F271" s="783">
        <f t="shared" si="490"/>
        <v>1</v>
      </c>
      <c r="G271" s="783"/>
      <c r="H271" s="783"/>
      <c r="I271" s="783">
        <f t="shared" si="491"/>
        <v>0</v>
      </c>
      <c r="J271" s="783"/>
      <c r="K271" s="783">
        <v>1</v>
      </c>
      <c r="L271" s="783">
        <f t="shared" si="492"/>
        <v>1</v>
      </c>
      <c r="M271" s="783">
        <v>1</v>
      </c>
      <c r="N271" s="783">
        <v>1</v>
      </c>
      <c r="O271" s="783">
        <f t="shared" si="493"/>
        <v>2</v>
      </c>
      <c r="P271" s="783"/>
      <c r="Q271" s="783"/>
      <c r="R271" s="783">
        <f t="shared" si="494"/>
        <v>0</v>
      </c>
      <c r="S271" s="783"/>
      <c r="T271" s="783"/>
      <c r="U271" s="783">
        <f t="shared" si="495"/>
        <v>0</v>
      </c>
      <c r="V271" s="783"/>
      <c r="W271" s="783"/>
      <c r="X271" s="783">
        <f t="shared" si="496"/>
        <v>0</v>
      </c>
      <c r="Y271" s="784">
        <f t="shared" si="497"/>
        <v>2</v>
      </c>
      <c r="Z271" s="784">
        <f t="shared" si="498"/>
        <v>2</v>
      </c>
      <c r="AA271" s="785">
        <f t="shared" si="499"/>
        <v>4</v>
      </c>
      <c r="AB271" s="776"/>
      <c r="AC271" s="782" t="s">
        <v>186</v>
      </c>
      <c r="AD271" s="783"/>
      <c r="AE271" s="783"/>
      <c r="AF271" s="783">
        <f t="shared" si="500"/>
        <v>0</v>
      </c>
      <c r="AG271" s="783"/>
      <c r="AH271" s="783"/>
      <c r="AI271" s="783">
        <f t="shared" si="501"/>
        <v>0</v>
      </c>
      <c r="AJ271" s="783">
        <v>99</v>
      </c>
      <c r="AK271" s="783">
        <v>57</v>
      </c>
      <c r="AL271" s="783">
        <f t="shared" si="502"/>
        <v>156</v>
      </c>
      <c r="AM271" s="783"/>
      <c r="AN271" s="783"/>
      <c r="AO271" s="783">
        <f t="shared" si="503"/>
        <v>0</v>
      </c>
      <c r="AP271" s="783"/>
      <c r="AQ271" s="783"/>
      <c r="AR271" s="783">
        <f t="shared" si="504"/>
        <v>0</v>
      </c>
      <c r="AS271" s="783"/>
      <c r="AT271" s="783"/>
      <c r="AU271" s="783">
        <f t="shared" si="505"/>
        <v>0</v>
      </c>
      <c r="AV271" s="783"/>
      <c r="AW271" s="783"/>
      <c r="AX271" s="783">
        <f t="shared" si="506"/>
        <v>0</v>
      </c>
      <c r="AY271" s="784">
        <f t="shared" si="507"/>
        <v>99</v>
      </c>
      <c r="AZ271" s="784">
        <f t="shared" si="508"/>
        <v>57</v>
      </c>
      <c r="BA271" s="785">
        <f t="shared" si="509"/>
        <v>156</v>
      </c>
      <c r="BC271" s="782" t="s">
        <v>186</v>
      </c>
      <c r="BD271" s="783">
        <f t="shared" si="510"/>
        <v>1</v>
      </c>
      <c r="BE271" s="783">
        <f t="shared" si="510"/>
        <v>0</v>
      </c>
      <c r="BF271" s="783">
        <f t="shared" si="488"/>
        <v>1</v>
      </c>
      <c r="BG271" s="783">
        <f t="shared" si="488"/>
        <v>0</v>
      </c>
      <c r="BH271" s="783">
        <f t="shared" si="488"/>
        <v>0</v>
      </c>
      <c r="BI271" s="783">
        <f t="shared" si="488"/>
        <v>0</v>
      </c>
      <c r="BJ271" s="783">
        <f t="shared" si="488"/>
        <v>99</v>
      </c>
      <c r="BK271" s="783">
        <f t="shared" si="488"/>
        <v>58</v>
      </c>
      <c r="BL271" s="783">
        <f t="shared" si="488"/>
        <v>157</v>
      </c>
      <c r="BM271" s="783">
        <f t="shared" si="488"/>
        <v>1</v>
      </c>
      <c r="BN271" s="783">
        <f t="shared" si="488"/>
        <v>1</v>
      </c>
      <c r="BO271" s="783">
        <f t="shared" si="488"/>
        <v>2</v>
      </c>
      <c r="BP271" s="783">
        <f t="shared" si="488"/>
        <v>0</v>
      </c>
      <c r="BQ271" s="783">
        <f t="shared" si="488"/>
        <v>0</v>
      </c>
      <c r="BR271" s="783">
        <f t="shared" si="488"/>
        <v>0</v>
      </c>
      <c r="BS271" s="783">
        <f t="shared" si="488"/>
        <v>0</v>
      </c>
      <c r="BT271" s="783">
        <f t="shared" si="488"/>
        <v>0</v>
      </c>
      <c r="BU271" s="783">
        <f t="shared" si="488"/>
        <v>0</v>
      </c>
      <c r="BV271" s="783">
        <f t="shared" si="489"/>
        <v>0</v>
      </c>
      <c r="BW271" s="783">
        <f t="shared" si="489"/>
        <v>0</v>
      </c>
      <c r="BX271" s="783">
        <f t="shared" si="489"/>
        <v>0</v>
      </c>
      <c r="BY271" s="783">
        <f t="shared" si="489"/>
        <v>101</v>
      </c>
      <c r="BZ271" s="783">
        <f t="shared" si="489"/>
        <v>59</v>
      </c>
      <c r="CA271" s="783">
        <f t="shared" si="489"/>
        <v>160</v>
      </c>
    </row>
    <row r="272" spans="3:79" s="777" customFormat="1" ht="15.75">
      <c r="C272" s="782" t="s">
        <v>6</v>
      </c>
      <c r="D272" s="783">
        <f>SUM(D264:D271)</f>
        <v>444</v>
      </c>
      <c r="E272" s="783">
        <f t="shared" ref="E272:AA272" si="511">SUM(E264:E271)</f>
        <v>413</v>
      </c>
      <c r="F272" s="783">
        <f t="shared" si="511"/>
        <v>857</v>
      </c>
      <c r="G272" s="783">
        <f t="shared" si="511"/>
        <v>453</v>
      </c>
      <c r="H272" s="783">
        <f t="shared" si="511"/>
        <v>389</v>
      </c>
      <c r="I272" s="783">
        <f t="shared" si="511"/>
        <v>842</v>
      </c>
      <c r="J272" s="783">
        <f t="shared" si="511"/>
        <v>195</v>
      </c>
      <c r="K272" s="783">
        <f t="shared" si="511"/>
        <v>184</v>
      </c>
      <c r="L272" s="783">
        <f t="shared" si="511"/>
        <v>379</v>
      </c>
      <c r="M272" s="783">
        <f t="shared" si="511"/>
        <v>47</v>
      </c>
      <c r="N272" s="783">
        <f t="shared" si="511"/>
        <v>38</v>
      </c>
      <c r="O272" s="783">
        <f t="shared" si="511"/>
        <v>85</v>
      </c>
      <c r="P272" s="783">
        <f t="shared" si="511"/>
        <v>14</v>
      </c>
      <c r="Q272" s="783">
        <f t="shared" si="511"/>
        <v>24</v>
      </c>
      <c r="R272" s="783">
        <f t="shared" si="511"/>
        <v>38</v>
      </c>
      <c r="S272" s="783">
        <f t="shared" si="511"/>
        <v>7</v>
      </c>
      <c r="T272" s="783">
        <f t="shared" si="511"/>
        <v>5</v>
      </c>
      <c r="U272" s="783">
        <f t="shared" si="511"/>
        <v>12</v>
      </c>
      <c r="V272" s="783">
        <f t="shared" si="511"/>
        <v>0</v>
      </c>
      <c r="W272" s="783">
        <f t="shared" si="511"/>
        <v>0</v>
      </c>
      <c r="X272" s="783">
        <f t="shared" si="511"/>
        <v>0</v>
      </c>
      <c r="Y272" s="783">
        <f t="shared" si="511"/>
        <v>1160</v>
      </c>
      <c r="Z272" s="783">
        <f t="shared" si="511"/>
        <v>1053</v>
      </c>
      <c r="AA272" s="783">
        <f t="shared" si="511"/>
        <v>2213</v>
      </c>
      <c r="AB272" s="776"/>
      <c r="AC272" s="782" t="s">
        <v>6</v>
      </c>
      <c r="AD272" s="783">
        <f>SUM(AD264:AD271)</f>
        <v>4092</v>
      </c>
      <c r="AE272" s="783">
        <f t="shared" ref="AE272" si="512">SUM(AE264:AE271)</f>
        <v>3888</v>
      </c>
      <c r="AF272" s="783">
        <f>SUM(AF264:AF271)</f>
        <v>7980</v>
      </c>
      <c r="AG272" s="783">
        <f t="shared" ref="AG272:AW272" si="513">SUM(AG264:AG271)</f>
        <v>4839</v>
      </c>
      <c r="AH272" s="783">
        <f t="shared" si="513"/>
        <v>4604</v>
      </c>
      <c r="AI272" s="783">
        <f t="shared" si="513"/>
        <v>9443</v>
      </c>
      <c r="AJ272" s="783">
        <f t="shared" si="513"/>
        <v>1348</v>
      </c>
      <c r="AK272" s="783">
        <f t="shared" si="513"/>
        <v>1326</v>
      </c>
      <c r="AL272" s="783">
        <f t="shared" si="513"/>
        <v>2674</v>
      </c>
      <c r="AM272" s="783">
        <f t="shared" si="513"/>
        <v>313</v>
      </c>
      <c r="AN272" s="783">
        <f t="shared" si="513"/>
        <v>223</v>
      </c>
      <c r="AO272" s="783">
        <f t="shared" si="513"/>
        <v>536</v>
      </c>
      <c r="AP272" s="783">
        <f t="shared" si="513"/>
        <v>44</v>
      </c>
      <c r="AQ272" s="783">
        <f t="shared" si="513"/>
        <v>42</v>
      </c>
      <c r="AR272" s="783">
        <f t="shared" si="513"/>
        <v>86</v>
      </c>
      <c r="AS272" s="783">
        <f t="shared" si="513"/>
        <v>0</v>
      </c>
      <c r="AT272" s="783">
        <f t="shared" si="513"/>
        <v>0</v>
      </c>
      <c r="AU272" s="783">
        <f t="shared" si="513"/>
        <v>0</v>
      </c>
      <c r="AV272" s="783">
        <f t="shared" si="513"/>
        <v>0</v>
      </c>
      <c r="AW272" s="783">
        <f t="shared" si="513"/>
        <v>0</v>
      </c>
      <c r="AX272" s="783">
        <f t="shared" ref="AX272:BA272" si="514">SUM(AX264:AX271)</f>
        <v>0</v>
      </c>
      <c r="AY272" s="783">
        <f t="shared" si="514"/>
        <v>10636</v>
      </c>
      <c r="AZ272" s="783">
        <f t="shared" si="514"/>
        <v>10083</v>
      </c>
      <c r="BA272" s="783">
        <f t="shared" si="514"/>
        <v>20719</v>
      </c>
      <c r="BC272" s="782" t="s">
        <v>6</v>
      </c>
      <c r="BD272" s="783">
        <f t="shared" si="510"/>
        <v>4536</v>
      </c>
      <c r="BE272" s="783">
        <f t="shared" si="510"/>
        <v>4301</v>
      </c>
      <c r="BF272" s="783">
        <f t="shared" si="488"/>
        <v>8837</v>
      </c>
      <c r="BG272" s="783">
        <f t="shared" si="488"/>
        <v>5292</v>
      </c>
      <c r="BH272" s="783">
        <f t="shared" si="488"/>
        <v>4993</v>
      </c>
      <c r="BI272" s="783">
        <f t="shared" si="488"/>
        <v>10285</v>
      </c>
      <c r="BJ272" s="783">
        <f t="shared" si="488"/>
        <v>1543</v>
      </c>
      <c r="BK272" s="783">
        <f t="shared" si="488"/>
        <v>1510</v>
      </c>
      <c r="BL272" s="783">
        <f t="shared" si="488"/>
        <v>3053</v>
      </c>
      <c r="BM272" s="783">
        <f t="shared" si="488"/>
        <v>360</v>
      </c>
      <c r="BN272" s="783">
        <f t="shared" si="488"/>
        <v>261</v>
      </c>
      <c r="BO272" s="783">
        <f t="shared" si="488"/>
        <v>621</v>
      </c>
      <c r="BP272" s="783">
        <f t="shared" si="488"/>
        <v>58</v>
      </c>
      <c r="BQ272" s="783">
        <f t="shared" si="488"/>
        <v>66</v>
      </c>
      <c r="BR272" s="783">
        <f t="shared" si="488"/>
        <v>124</v>
      </c>
      <c r="BS272" s="783">
        <f t="shared" si="488"/>
        <v>7</v>
      </c>
      <c r="BT272" s="783">
        <f t="shared" si="488"/>
        <v>5</v>
      </c>
      <c r="BU272" s="783">
        <f t="shared" si="488"/>
        <v>12</v>
      </c>
      <c r="BV272" s="783">
        <f t="shared" si="489"/>
        <v>0</v>
      </c>
      <c r="BW272" s="783">
        <f t="shared" si="489"/>
        <v>0</v>
      </c>
      <c r="BX272" s="783">
        <f t="shared" si="489"/>
        <v>0</v>
      </c>
      <c r="BY272" s="783">
        <f t="shared" si="489"/>
        <v>11796</v>
      </c>
      <c r="BZ272" s="783">
        <f t="shared" si="489"/>
        <v>11136</v>
      </c>
      <c r="CA272" s="783">
        <f t="shared" si="489"/>
        <v>22932</v>
      </c>
    </row>
    <row r="273" spans="3:79" s="777" customFormat="1" ht="16.5" thickBot="1">
      <c r="C273" s="786" t="s">
        <v>187</v>
      </c>
      <c r="D273" s="787"/>
      <c r="E273" s="787"/>
      <c r="F273" s="787"/>
      <c r="G273" s="787"/>
      <c r="H273" s="787"/>
      <c r="I273" s="787"/>
      <c r="J273" s="787"/>
      <c r="K273" s="787"/>
      <c r="L273" s="787"/>
      <c r="M273" s="787"/>
      <c r="N273" s="787"/>
      <c r="O273" s="787"/>
      <c r="P273" s="787"/>
      <c r="Q273" s="787"/>
      <c r="R273" s="787"/>
      <c r="S273" s="787"/>
      <c r="T273" s="787"/>
      <c r="U273" s="787"/>
      <c r="V273" s="787"/>
      <c r="W273" s="787"/>
      <c r="X273" s="787"/>
      <c r="Y273" s="787"/>
      <c r="Z273" s="787"/>
      <c r="AA273" s="787"/>
      <c r="AB273" s="788"/>
      <c r="AC273" s="786" t="s">
        <v>187</v>
      </c>
      <c r="AD273" s="787"/>
      <c r="AE273" s="787"/>
      <c r="AF273" s="787"/>
      <c r="AG273" s="787"/>
      <c r="AH273" s="787"/>
      <c r="AI273" s="787"/>
      <c r="AJ273" s="787"/>
      <c r="AK273" s="787"/>
      <c r="AL273" s="787"/>
      <c r="AM273" s="787"/>
      <c r="AN273" s="787"/>
      <c r="AO273" s="787"/>
      <c r="AP273" s="787"/>
      <c r="AQ273" s="787"/>
      <c r="AR273" s="787"/>
      <c r="AS273" s="787"/>
      <c r="AT273" s="787"/>
      <c r="AU273" s="787"/>
      <c r="AV273" s="787"/>
      <c r="AW273" s="787"/>
      <c r="AX273" s="787"/>
      <c r="AY273" s="787"/>
      <c r="AZ273" s="787"/>
      <c r="BA273" s="787"/>
      <c r="BC273" s="786" t="s">
        <v>187</v>
      </c>
      <c r="BD273" s="787">
        <f>BD272/$BY$16*100</f>
        <v>23.593051076667013</v>
      </c>
      <c r="BE273" s="787">
        <f>BE272/$BZ$16*100</f>
        <v>24.181940852355783</v>
      </c>
      <c r="BF273" s="787">
        <f>BF272/$CA$16*100</f>
        <v>23.876040203177347</v>
      </c>
      <c r="BG273" s="787">
        <f>BG272/$BY$16*100</f>
        <v>27.52522625611152</v>
      </c>
      <c r="BH273" s="787">
        <f>BH272/$BZ$16*100</f>
        <v>28.07264140335095</v>
      </c>
      <c r="BI273" s="787">
        <f>BI272/$CA$16*100</f>
        <v>27.788284880579273</v>
      </c>
      <c r="BJ273" s="787">
        <f>BJ272/$BY$16*100</f>
        <v>8.0255903464059095</v>
      </c>
      <c r="BK273" s="787">
        <f>BK272/$BZ$16*100</f>
        <v>8.4898234566512993</v>
      </c>
      <c r="BL273" s="787">
        <f>BL272/$CA$16*100</f>
        <v>8.2486761050470125</v>
      </c>
      <c r="BM273" s="787">
        <f>BM272/$BY$16*100</f>
        <v>1.8724643711640485</v>
      </c>
      <c r="BN273" s="787">
        <f>BN272/$BZ$16*100</f>
        <v>1.4674463060834364</v>
      </c>
      <c r="BO273" s="787">
        <f>BO272/$CA$16*100</f>
        <v>1.6778342159299686</v>
      </c>
      <c r="BP273" s="787">
        <f>BP272/$BY$16*100</f>
        <v>0.30167481535420787</v>
      </c>
      <c r="BQ273" s="787">
        <f>BQ272/$BZ$16*100</f>
        <v>0.37107837625098394</v>
      </c>
      <c r="BR273" s="787">
        <f>BR272/$CA$16*100</f>
        <v>0.33502647789905976</v>
      </c>
      <c r="BS273" s="787">
        <f>BS272/$BY$16*100</f>
        <v>3.6409029439300945E-2</v>
      </c>
      <c r="BT273" s="787">
        <f>BT272/$BZ$16*100</f>
        <v>2.8111998200832114E-2</v>
      </c>
      <c r="BU273" s="787">
        <f>BU272/$CA$16*100</f>
        <v>3.2421917216038043E-2</v>
      </c>
      <c r="BV273" s="787">
        <f>BV272/$BY$16*100</f>
        <v>0</v>
      </c>
      <c r="BW273" s="787">
        <f>BW272/$BZ$16*100</f>
        <v>0</v>
      </c>
      <c r="BX273" s="787">
        <f>BX272/$CA$16*100</f>
        <v>0</v>
      </c>
      <c r="BY273" s="787">
        <f>BY272/$BY$16*100</f>
        <v>61.354415895141997</v>
      </c>
      <c r="BZ273" s="787">
        <f>BZ272/$BZ$16*100</f>
        <v>62.611042392893289</v>
      </c>
      <c r="CA273" s="787">
        <f>CA272/$CA$16*100</f>
        <v>61.958283799848701</v>
      </c>
    </row>
    <row r="274" spans="3:79">
      <c r="AL274" s="820"/>
      <c r="BL274" s="820"/>
    </row>
    <row r="275" spans="3:79" s="777" customFormat="1" ht="15.75">
      <c r="C275" s="774" t="s">
        <v>492</v>
      </c>
      <c r="D275" s="774"/>
      <c r="E275" s="774"/>
      <c r="F275" s="774"/>
      <c r="G275" s="774"/>
      <c r="H275" s="774"/>
      <c r="I275" s="774"/>
      <c r="J275" s="775" t="s">
        <v>85</v>
      </c>
      <c r="K275" s="775"/>
      <c r="L275" s="775"/>
      <c r="M275" s="774"/>
      <c r="N275" s="774"/>
      <c r="O275" s="774"/>
      <c r="P275" s="774"/>
      <c r="Q275" s="774"/>
      <c r="R275" s="774"/>
      <c r="S275" s="774"/>
      <c r="T275" s="774"/>
      <c r="U275" s="774"/>
      <c r="V275" s="774"/>
      <c r="W275" s="774"/>
      <c r="X275" s="774"/>
      <c r="Y275" s="774"/>
      <c r="Z275" s="774"/>
      <c r="AA275" s="774"/>
      <c r="AB275" s="776"/>
      <c r="AC275" s="774" t="s">
        <v>492</v>
      </c>
      <c r="AD275" s="774"/>
      <c r="AE275" s="774"/>
      <c r="AF275" s="774"/>
      <c r="AG275" s="774"/>
      <c r="AH275" s="774"/>
      <c r="AI275" s="774"/>
      <c r="AJ275" s="818" t="s">
        <v>85</v>
      </c>
      <c r="AK275" s="818"/>
      <c r="AL275" s="818"/>
      <c r="AM275" s="774"/>
      <c r="AN275" s="774"/>
      <c r="AO275" s="774"/>
      <c r="AP275" s="774"/>
      <c r="AQ275" s="774"/>
      <c r="AR275" s="774"/>
      <c r="AS275" s="774"/>
      <c r="AT275" s="774"/>
      <c r="AU275" s="774"/>
      <c r="AV275" s="774"/>
      <c r="AW275" s="774"/>
      <c r="AX275" s="774"/>
      <c r="AY275" s="774"/>
      <c r="AZ275" s="774"/>
      <c r="BA275" s="774"/>
      <c r="BC275" s="774" t="s">
        <v>492</v>
      </c>
      <c r="BD275" s="774"/>
      <c r="BE275" s="774"/>
      <c r="BF275" s="774"/>
      <c r="BG275" s="774"/>
      <c r="BH275" s="774"/>
      <c r="BI275" s="774"/>
      <c r="BJ275" s="818" t="s">
        <v>85</v>
      </c>
      <c r="BK275" s="818"/>
      <c r="BL275" s="818"/>
      <c r="BM275" s="774"/>
      <c r="BN275" s="774"/>
      <c r="BO275" s="774"/>
      <c r="BP275" s="774"/>
      <c r="BQ275" s="774"/>
      <c r="BR275" s="774"/>
      <c r="BS275" s="774"/>
      <c r="BT275" s="774"/>
      <c r="BU275" s="774"/>
      <c r="BV275" s="774"/>
      <c r="BW275" s="774"/>
      <c r="BX275" s="774"/>
      <c r="BY275" s="774"/>
      <c r="BZ275" s="774"/>
      <c r="CA275" s="774"/>
    </row>
    <row r="276" spans="3:79" s="777" customFormat="1" ht="16.5" thickBot="1">
      <c r="C276" s="1694" t="s">
        <v>868</v>
      </c>
      <c r="D276" s="1694"/>
      <c r="E276" s="1694"/>
      <c r="F276" s="1694"/>
      <c r="G276" s="1694"/>
      <c r="H276" s="1694"/>
      <c r="I276" s="1694"/>
      <c r="J276" s="1694"/>
      <c r="K276" s="1694"/>
      <c r="L276" s="1694"/>
      <c r="M276" s="1694"/>
      <c r="N276" s="1694"/>
      <c r="O276" s="1694"/>
      <c r="P276" s="1694"/>
      <c r="Q276" s="1694"/>
      <c r="R276" s="1694"/>
      <c r="S276" s="1694"/>
      <c r="T276" s="1694"/>
      <c r="U276" s="1694"/>
      <c r="V276" s="1694"/>
      <c r="W276" s="1694"/>
      <c r="X276" s="1694"/>
      <c r="Y276" s="1694"/>
      <c r="Z276" s="1694"/>
      <c r="AA276" s="1694"/>
      <c r="AB276" s="778"/>
      <c r="AC276" s="1694" t="s">
        <v>868</v>
      </c>
      <c r="AD276" s="1694"/>
      <c r="AE276" s="1694"/>
      <c r="AF276" s="1694"/>
      <c r="AG276" s="1694"/>
      <c r="AH276" s="1694"/>
      <c r="AI276" s="1694"/>
      <c r="AJ276" s="1694"/>
      <c r="AK276" s="1694"/>
      <c r="AL276" s="1694"/>
      <c r="AM276" s="1694"/>
      <c r="AN276" s="1694"/>
      <c r="AO276" s="1694"/>
      <c r="AP276" s="1694"/>
      <c r="AQ276" s="1694"/>
      <c r="AR276" s="1694"/>
      <c r="AS276" s="1694"/>
      <c r="AT276" s="1694"/>
      <c r="AU276" s="1694"/>
      <c r="AV276" s="1694"/>
      <c r="AW276" s="1694"/>
      <c r="AX276" s="1694"/>
      <c r="AY276" s="1694"/>
      <c r="AZ276" s="1694"/>
      <c r="BA276" s="1694"/>
      <c r="BC276" s="1694" t="s">
        <v>868</v>
      </c>
      <c r="BD276" s="1694"/>
      <c r="BE276" s="1694"/>
      <c r="BF276" s="1694"/>
      <c r="BG276" s="1694"/>
      <c r="BH276" s="1694"/>
      <c r="BI276" s="1694"/>
      <c r="BJ276" s="1694"/>
      <c r="BK276" s="1694"/>
      <c r="BL276" s="1694"/>
      <c r="BM276" s="1694"/>
      <c r="BN276" s="1694"/>
      <c r="BO276" s="1694"/>
      <c r="BP276" s="1694"/>
      <c r="BQ276" s="1694"/>
      <c r="BR276" s="1694"/>
      <c r="BS276" s="1694"/>
      <c r="BT276" s="1694"/>
      <c r="BU276" s="1694"/>
      <c r="BV276" s="1694"/>
      <c r="BW276" s="1694"/>
      <c r="BX276" s="1694"/>
      <c r="BY276" s="1694"/>
      <c r="BZ276" s="1694"/>
      <c r="CA276" s="1694"/>
    </row>
    <row r="277" spans="3:79" s="777" customFormat="1" ht="15.75" customHeight="1">
      <c r="C277" s="779"/>
      <c r="D277" s="1700" t="s">
        <v>96</v>
      </c>
      <c r="E277" s="1700"/>
      <c r="F277" s="1700"/>
      <c r="G277" s="1700"/>
      <c r="H277" s="1700"/>
      <c r="I277" s="1700"/>
      <c r="J277" s="1700"/>
      <c r="K277" s="1700"/>
      <c r="L277" s="1700"/>
      <c r="M277" s="1700"/>
      <c r="N277" s="1700"/>
      <c r="O277" s="1700"/>
      <c r="P277" s="1700"/>
      <c r="Q277" s="1700"/>
      <c r="R277" s="1700"/>
      <c r="S277" s="1700"/>
      <c r="T277" s="1700"/>
      <c r="U277" s="1700"/>
      <c r="V277" s="1700"/>
      <c r="W277" s="1700"/>
      <c r="X277" s="1700"/>
      <c r="Y277" s="1701"/>
      <c r="Z277" s="1701"/>
      <c r="AA277" s="1702"/>
      <c r="AB277" s="778"/>
      <c r="AC277" s="779"/>
      <c r="AD277" s="1700" t="s">
        <v>0</v>
      </c>
      <c r="AE277" s="1700"/>
      <c r="AF277" s="1700"/>
      <c r="AG277" s="1700"/>
      <c r="AH277" s="1700"/>
      <c r="AI277" s="1700"/>
      <c r="AJ277" s="1700"/>
      <c r="AK277" s="1700"/>
      <c r="AL277" s="1700"/>
      <c r="AM277" s="1700"/>
      <c r="AN277" s="1700"/>
      <c r="AO277" s="1700"/>
      <c r="AP277" s="1700"/>
      <c r="AQ277" s="1700"/>
      <c r="AR277" s="1700"/>
      <c r="AS277" s="1700"/>
      <c r="AT277" s="1700"/>
      <c r="AU277" s="1700"/>
      <c r="AV277" s="1700"/>
      <c r="AW277" s="1700"/>
      <c r="AX277" s="1700"/>
      <c r="AY277" s="1701"/>
      <c r="AZ277" s="1701"/>
      <c r="BA277" s="1702"/>
      <c r="BC277" s="779"/>
      <c r="BD277" s="1701" t="s">
        <v>0</v>
      </c>
      <c r="BE277" s="1705"/>
      <c r="BF277" s="1705"/>
      <c r="BG277" s="1705"/>
      <c r="BH277" s="1705"/>
      <c r="BI277" s="1705"/>
      <c r="BJ277" s="1705"/>
      <c r="BK277" s="1705"/>
      <c r="BL277" s="1705"/>
      <c r="BM277" s="1705"/>
      <c r="BN277" s="1705"/>
      <c r="BO277" s="1705"/>
      <c r="BP277" s="1705"/>
      <c r="BQ277" s="1705"/>
      <c r="BR277" s="1705"/>
      <c r="BS277" s="1705"/>
      <c r="BT277" s="1705"/>
      <c r="BU277" s="1705"/>
      <c r="BV277" s="1705"/>
      <c r="BW277" s="1705"/>
      <c r="BX277" s="1705"/>
      <c r="BY277" s="1705"/>
      <c r="BZ277" s="1705"/>
      <c r="CA277" s="1706"/>
    </row>
    <row r="278" spans="3:79" s="777" customFormat="1" ht="15.75" customHeight="1">
      <c r="C278" s="1698" t="s">
        <v>182</v>
      </c>
      <c r="D278" s="1695">
        <v>1</v>
      </c>
      <c r="E278" s="1696"/>
      <c r="F278" s="1699"/>
      <c r="G278" s="1695">
        <v>2</v>
      </c>
      <c r="H278" s="1696"/>
      <c r="I278" s="1699"/>
      <c r="J278" s="1695">
        <v>3</v>
      </c>
      <c r="K278" s="1696"/>
      <c r="L278" s="1699"/>
      <c r="M278" s="1695">
        <v>4</v>
      </c>
      <c r="N278" s="1696"/>
      <c r="O278" s="1699"/>
      <c r="P278" s="1695">
        <v>5</v>
      </c>
      <c r="Q278" s="1696"/>
      <c r="R278" s="1699"/>
      <c r="S278" s="1695">
        <v>6</v>
      </c>
      <c r="T278" s="1696"/>
      <c r="U278" s="1699"/>
      <c r="V278" s="1695" t="s">
        <v>184</v>
      </c>
      <c r="W278" s="1696"/>
      <c r="X278" s="1699"/>
      <c r="Y278" s="1695" t="s">
        <v>181</v>
      </c>
      <c r="Z278" s="1696"/>
      <c r="AA278" s="1697"/>
      <c r="AB278" s="778"/>
      <c r="AC278" s="1698" t="s">
        <v>182</v>
      </c>
      <c r="AD278" s="1695">
        <v>1</v>
      </c>
      <c r="AE278" s="1696"/>
      <c r="AF278" s="1699"/>
      <c r="AG278" s="1695">
        <v>2</v>
      </c>
      <c r="AH278" s="1696"/>
      <c r="AI278" s="1699"/>
      <c r="AJ278" s="1695">
        <v>3</v>
      </c>
      <c r="AK278" s="1696"/>
      <c r="AL278" s="1699"/>
      <c r="AM278" s="1695">
        <v>4</v>
      </c>
      <c r="AN278" s="1696"/>
      <c r="AO278" s="1699"/>
      <c r="AP278" s="1695">
        <v>5</v>
      </c>
      <c r="AQ278" s="1696"/>
      <c r="AR278" s="1699"/>
      <c r="AS278" s="1695">
        <v>6</v>
      </c>
      <c r="AT278" s="1696"/>
      <c r="AU278" s="1699"/>
      <c r="AV278" s="1695" t="s">
        <v>184</v>
      </c>
      <c r="AW278" s="1696"/>
      <c r="AX278" s="1699"/>
      <c r="AY278" s="1695" t="s">
        <v>181</v>
      </c>
      <c r="AZ278" s="1696"/>
      <c r="BA278" s="1697"/>
      <c r="BC278" s="1698" t="s">
        <v>182</v>
      </c>
      <c r="BD278" s="1695">
        <v>1</v>
      </c>
      <c r="BE278" s="1696"/>
      <c r="BF278" s="1699"/>
      <c r="BG278" s="1695">
        <v>2</v>
      </c>
      <c r="BH278" s="1696"/>
      <c r="BI278" s="1699"/>
      <c r="BJ278" s="1695">
        <v>3</v>
      </c>
      <c r="BK278" s="1696"/>
      <c r="BL278" s="1699"/>
      <c r="BM278" s="1695">
        <v>4</v>
      </c>
      <c r="BN278" s="1696"/>
      <c r="BO278" s="1699"/>
      <c r="BP278" s="1695">
        <v>5</v>
      </c>
      <c r="BQ278" s="1696"/>
      <c r="BR278" s="1699"/>
      <c r="BS278" s="1695">
        <v>6</v>
      </c>
      <c r="BT278" s="1696"/>
      <c r="BU278" s="1699"/>
      <c r="BV278" s="1695" t="s">
        <v>184</v>
      </c>
      <c r="BW278" s="1696"/>
      <c r="BX278" s="1699"/>
      <c r="BY278" s="1695" t="s">
        <v>181</v>
      </c>
      <c r="BZ278" s="1696"/>
      <c r="CA278" s="1697"/>
    </row>
    <row r="279" spans="3:79" s="777" customFormat="1" ht="15.75">
      <c r="C279" s="1698"/>
      <c r="D279" s="781" t="s">
        <v>242</v>
      </c>
      <c r="E279" s="781" t="s">
        <v>243</v>
      </c>
      <c r="F279" s="781" t="s">
        <v>236</v>
      </c>
      <c r="G279" s="781" t="s">
        <v>242</v>
      </c>
      <c r="H279" s="781" t="s">
        <v>243</v>
      </c>
      <c r="I279" s="781" t="s">
        <v>236</v>
      </c>
      <c r="J279" s="781" t="s">
        <v>242</v>
      </c>
      <c r="K279" s="781" t="s">
        <v>243</v>
      </c>
      <c r="L279" s="781" t="s">
        <v>236</v>
      </c>
      <c r="M279" s="781" t="s">
        <v>242</v>
      </c>
      <c r="N279" s="781" t="s">
        <v>243</v>
      </c>
      <c r="O279" s="781" t="s">
        <v>236</v>
      </c>
      <c r="P279" s="781" t="s">
        <v>242</v>
      </c>
      <c r="Q279" s="781" t="s">
        <v>243</v>
      </c>
      <c r="R279" s="781" t="s">
        <v>236</v>
      </c>
      <c r="S279" s="781" t="s">
        <v>242</v>
      </c>
      <c r="T279" s="781" t="s">
        <v>243</v>
      </c>
      <c r="U279" s="781" t="s">
        <v>236</v>
      </c>
      <c r="V279" s="781" t="s">
        <v>242</v>
      </c>
      <c r="W279" s="781" t="s">
        <v>243</v>
      </c>
      <c r="X279" s="781" t="s">
        <v>236</v>
      </c>
      <c r="Y279" s="781" t="s">
        <v>242</v>
      </c>
      <c r="Z279" s="781" t="s">
        <v>243</v>
      </c>
      <c r="AA279" s="781" t="s">
        <v>236</v>
      </c>
      <c r="AB279" s="778"/>
      <c r="AC279" s="1698"/>
      <c r="AD279" s="781" t="s">
        <v>242</v>
      </c>
      <c r="AE279" s="781" t="s">
        <v>243</v>
      </c>
      <c r="AF279" s="781" t="s">
        <v>236</v>
      </c>
      <c r="AG279" s="781" t="s">
        <v>242</v>
      </c>
      <c r="AH279" s="781" t="s">
        <v>243</v>
      </c>
      <c r="AI279" s="781" t="s">
        <v>236</v>
      </c>
      <c r="AJ279" s="781" t="s">
        <v>242</v>
      </c>
      <c r="AK279" s="781" t="s">
        <v>243</v>
      </c>
      <c r="AL279" s="781" t="s">
        <v>236</v>
      </c>
      <c r="AM279" s="781" t="s">
        <v>242</v>
      </c>
      <c r="AN279" s="781" t="s">
        <v>243</v>
      </c>
      <c r="AO279" s="781" t="s">
        <v>236</v>
      </c>
      <c r="AP279" s="781" t="s">
        <v>242</v>
      </c>
      <c r="AQ279" s="781" t="s">
        <v>243</v>
      </c>
      <c r="AR279" s="781" t="s">
        <v>236</v>
      </c>
      <c r="AS279" s="781" t="s">
        <v>242</v>
      </c>
      <c r="AT279" s="781" t="s">
        <v>243</v>
      </c>
      <c r="AU279" s="781" t="s">
        <v>236</v>
      </c>
      <c r="AV279" s="781" t="s">
        <v>242</v>
      </c>
      <c r="AW279" s="781" t="s">
        <v>243</v>
      </c>
      <c r="AX279" s="781" t="s">
        <v>236</v>
      </c>
      <c r="AY279" s="781" t="s">
        <v>242</v>
      </c>
      <c r="AZ279" s="781" t="s">
        <v>243</v>
      </c>
      <c r="BA279" s="781" t="s">
        <v>236</v>
      </c>
      <c r="BC279" s="1698"/>
      <c r="BD279" s="781" t="s">
        <v>242</v>
      </c>
      <c r="BE279" s="781" t="s">
        <v>243</v>
      </c>
      <c r="BF279" s="781" t="s">
        <v>236</v>
      </c>
      <c r="BG279" s="781" t="s">
        <v>242</v>
      </c>
      <c r="BH279" s="781" t="s">
        <v>243</v>
      </c>
      <c r="BI279" s="781" t="s">
        <v>236</v>
      </c>
      <c r="BJ279" s="781" t="s">
        <v>242</v>
      </c>
      <c r="BK279" s="781" t="s">
        <v>243</v>
      </c>
      <c r="BL279" s="781" t="s">
        <v>236</v>
      </c>
      <c r="BM279" s="781" t="s">
        <v>242</v>
      </c>
      <c r="BN279" s="781" t="s">
        <v>243</v>
      </c>
      <c r="BO279" s="781" t="s">
        <v>236</v>
      </c>
      <c r="BP279" s="781" t="s">
        <v>242</v>
      </c>
      <c r="BQ279" s="781" t="s">
        <v>243</v>
      </c>
      <c r="BR279" s="781" t="s">
        <v>236</v>
      </c>
      <c r="BS279" s="781" t="s">
        <v>242</v>
      </c>
      <c r="BT279" s="781" t="s">
        <v>243</v>
      </c>
      <c r="BU279" s="781" t="s">
        <v>236</v>
      </c>
      <c r="BV279" s="781" t="s">
        <v>242</v>
      </c>
      <c r="BW279" s="781" t="s">
        <v>243</v>
      </c>
      <c r="BX279" s="781" t="s">
        <v>236</v>
      </c>
      <c r="BY279" s="781" t="s">
        <v>242</v>
      </c>
      <c r="BZ279" s="781" t="s">
        <v>243</v>
      </c>
      <c r="CA279" s="781" t="s">
        <v>236</v>
      </c>
    </row>
    <row r="280" spans="3:79" s="777" customFormat="1" ht="15.75">
      <c r="C280" s="782" t="s">
        <v>185</v>
      </c>
      <c r="D280" s="783"/>
      <c r="E280" s="783"/>
      <c r="F280" s="783">
        <f t="shared" ref="F280:F287" si="515">D280+E280</f>
        <v>0</v>
      </c>
      <c r="G280" s="783"/>
      <c r="H280" s="783"/>
      <c r="I280" s="783">
        <f t="shared" ref="I280:I287" si="516">G280+H280</f>
        <v>0</v>
      </c>
      <c r="J280" s="783"/>
      <c r="K280" s="783"/>
      <c r="L280" s="783">
        <f t="shared" ref="L280:L287" si="517">J280+K280</f>
        <v>0</v>
      </c>
      <c r="M280" s="783"/>
      <c r="N280" s="783"/>
      <c r="O280" s="783">
        <f t="shared" ref="O280:O287" si="518">M280+N280</f>
        <v>0</v>
      </c>
      <c r="P280" s="783"/>
      <c r="Q280" s="783"/>
      <c r="R280" s="783">
        <f t="shared" ref="R280:R287" si="519">P280+Q280</f>
        <v>0</v>
      </c>
      <c r="S280" s="783"/>
      <c r="T280" s="783"/>
      <c r="U280" s="783">
        <f t="shared" ref="U280:U287" si="520">S280+T280</f>
        <v>0</v>
      </c>
      <c r="V280" s="783"/>
      <c r="W280" s="783"/>
      <c r="X280" s="783">
        <f>V280+W280</f>
        <v>0</v>
      </c>
      <c r="Y280" s="784">
        <f>D280+G280+J280+M280+P280+S280+V280</f>
        <v>0</v>
      </c>
      <c r="Z280" s="784">
        <f>E280+H280+K280+N280+Q280+T280+W280</f>
        <v>0</v>
      </c>
      <c r="AA280" s="785">
        <f>Y280+Z280</f>
        <v>0</v>
      </c>
      <c r="AB280" s="776"/>
      <c r="AC280" s="782" t="s">
        <v>185</v>
      </c>
      <c r="AD280" s="783"/>
      <c r="AE280" s="783"/>
      <c r="AF280" s="783">
        <f>AD280+AE280</f>
        <v>0</v>
      </c>
      <c r="AG280" s="783"/>
      <c r="AH280" s="783"/>
      <c r="AI280" s="783">
        <f>AG280+AH280</f>
        <v>0</v>
      </c>
      <c r="AJ280" s="783"/>
      <c r="AK280" s="783"/>
      <c r="AL280" s="783">
        <f>AJ280+AK280</f>
        <v>0</v>
      </c>
      <c r="AM280" s="783"/>
      <c r="AN280" s="783"/>
      <c r="AO280" s="783">
        <f>AM280+AN280</f>
        <v>0</v>
      </c>
      <c r="AP280" s="783"/>
      <c r="AQ280" s="783"/>
      <c r="AR280" s="783">
        <f>AP280+AQ280</f>
        <v>0</v>
      </c>
      <c r="AS280" s="783"/>
      <c r="AT280" s="783"/>
      <c r="AU280" s="783">
        <f>AS280+AT280</f>
        <v>0</v>
      </c>
      <c r="AV280" s="783"/>
      <c r="AW280" s="783"/>
      <c r="AX280" s="783">
        <f>AV280+AW280</f>
        <v>0</v>
      </c>
      <c r="AY280" s="784">
        <f>AD280+AG280+AJ280+AM280+AP280+AS280+AV280</f>
        <v>0</v>
      </c>
      <c r="AZ280" s="784">
        <f>AE280+AH280+AK280+AN280+AQ280+AT280+AW280</f>
        <v>0</v>
      </c>
      <c r="BA280" s="785">
        <f>AY280+AZ280</f>
        <v>0</v>
      </c>
      <c r="BC280" s="782" t="s">
        <v>185</v>
      </c>
      <c r="BD280" s="783">
        <f>D280+AD280</f>
        <v>0</v>
      </c>
      <c r="BE280" s="783">
        <f>E280+AE280</f>
        <v>0</v>
      </c>
      <c r="BF280" s="783">
        <f t="shared" ref="BF280:BU288" si="521">F280+AF280</f>
        <v>0</v>
      </c>
      <c r="BG280" s="783">
        <f t="shared" si="521"/>
        <v>0</v>
      </c>
      <c r="BH280" s="783">
        <f t="shared" si="521"/>
        <v>0</v>
      </c>
      <c r="BI280" s="783">
        <f t="shared" si="521"/>
        <v>0</v>
      </c>
      <c r="BJ280" s="783">
        <f t="shared" si="521"/>
        <v>0</v>
      </c>
      <c r="BK280" s="783">
        <f t="shared" si="521"/>
        <v>0</v>
      </c>
      <c r="BL280" s="783">
        <f t="shared" si="521"/>
        <v>0</v>
      </c>
      <c r="BM280" s="783">
        <f t="shared" si="521"/>
        <v>0</v>
      </c>
      <c r="BN280" s="783">
        <f t="shared" si="521"/>
        <v>0</v>
      </c>
      <c r="BO280" s="783">
        <f t="shared" si="521"/>
        <v>0</v>
      </c>
      <c r="BP280" s="783">
        <f t="shared" si="521"/>
        <v>0</v>
      </c>
      <c r="BQ280" s="783">
        <f t="shared" si="521"/>
        <v>0</v>
      </c>
      <c r="BR280" s="783">
        <f t="shared" si="521"/>
        <v>0</v>
      </c>
      <c r="BS280" s="783">
        <f t="shared" si="521"/>
        <v>0</v>
      </c>
      <c r="BT280" s="783">
        <f t="shared" si="521"/>
        <v>0</v>
      </c>
      <c r="BU280" s="783">
        <f t="shared" si="521"/>
        <v>0</v>
      </c>
      <c r="BV280" s="783">
        <f t="shared" ref="BV280:CA288" si="522">V280+AV280</f>
        <v>0</v>
      </c>
      <c r="BW280" s="783">
        <f t="shared" si="522"/>
        <v>0</v>
      </c>
      <c r="BX280" s="783">
        <f t="shared" si="522"/>
        <v>0</v>
      </c>
      <c r="BY280" s="783">
        <f t="shared" si="522"/>
        <v>0</v>
      </c>
      <c r="BZ280" s="783">
        <f t="shared" si="522"/>
        <v>0</v>
      </c>
      <c r="CA280" s="783">
        <f t="shared" si="522"/>
        <v>0</v>
      </c>
    </row>
    <row r="281" spans="3:79" s="777" customFormat="1" ht="15.75">
      <c r="C281" s="782" t="s">
        <v>262</v>
      </c>
      <c r="D281" s="783">
        <v>8</v>
      </c>
      <c r="E281" s="783">
        <v>6</v>
      </c>
      <c r="F281" s="783">
        <f t="shared" si="515"/>
        <v>14</v>
      </c>
      <c r="G281" s="783">
        <v>0</v>
      </c>
      <c r="H281" s="783">
        <v>0</v>
      </c>
      <c r="I281" s="783">
        <f t="shared" si="516"/>
        <v>0</v>
      </c>
      <c r="J281" s="783">
        <v>0</v>
      </c>
      <c r="K281" s="783">
        <v>0</v>
      </c>
      <c r="L281" s="783">
        <f t="shared" si="517"/>
        <v>0</v>
      </c>
      <c r="M281" s="783">
        <v>0</v>
      </c>
      <c r="N281" s="783">
        <v>0</v>
      </c>
      <c r="O281" s="783">
        <f t="shared" si="518"/>
        <v>0</v>
      </c>
      <c r="P281" s="783">
        <v>0</v>
      </c>
      <c r="Q281" s="783">
        <v>0</v>
      </c>
      <c r="R281" s="783">
        <f t="shared" si="519"/>
        <v>0</v>
      </c>
      <c r="S281" s="783">
        <v>0</v>
      </c>
      <c r="T281" s="783">
        <v>0</v>
      </c>
      <c r="U281" s="783">
        <f t="shared" si="520"/>
        <v>0</v>
      </c>
      <c r="V281" s="783"/>
      <c r="W281" s="783"/>
      <c r="X281" s="783">
        <f t="shared" ref="X281:X287" si="523">V281+W281</f>
        <v>0</v>
      </c>
      <c r="Y281" s="784">
        <f t="shared" ref="Y281:Y287" si="524">D281+G281+J281+M281+P281+S281+V281</f>
        <v>8</v>
      </c>
      <c r="Z281" s="784">
        <f t="shared" ref="Z281:Z287" si="525">E281+H281+K281+N281+Q281+T281+W281</f>
        <v>6</v>
      </c>
      <c r="AA281" s="785">
        <f t="shared" ref="AA281:AA287" si="526">Y281+Z281</f>
        <v>14</v>
      </c>
      <c r="AB281" s="776"/>
      <c r="AC281" s="782" t="s">
        <v>262</v>
      </c>
      <c r="AD281" s="783">
        <v>25</v>
      </c>
      <c r="AE281" s="783">
        <v>18</v>
      </c>
      <c r="AF281" s="783">
        <f t="shared" ref="AF281:AF287" si="527">AD281+AE281</f>
        <v>43</v>
      </c>
      <c r="AG281" s="783">
        <v>0</v>
      </c>
      <c r="AH281" s="783">
        <v>0</v>
      </c>
      <c r="AI281" s="783">
        <f t="shared" ref="AI281:AI286" si="528">AG281+AH281</f>
        <v>0</v>
      </c>
      <c r="AJ281" s="783">
        <v>0</v>
      </c>
      <c r="AK281" s="783">
        <v>0</v>
      </c>
      <c r="AL281" s="783">
        <f t="shared" ref="AL281:AL287" si="529">AJ281+AK281</f>
        <v>0</v>
      </c>
      <c r="AM281" s="783">
        <v>0</v>
      </c>
      <c r="AN281" s="783">
        <v>0</v>
      </c>
      <c r="AO281" s="783">
        <f t="shared" ref="AO281:AO287" si="530">AM281+AN281</f>
        <v>0</v>
      </c>
      <c r="AP281" s="783">
        <v>0</v>
      </c>
      <c r="AQ281" s="783">
        <v>0</v>
      </c>
      <c r="AR281" s="783">
        <f t="shared" ref="AR281:AR287" si="531">AP281+AQ281</f>
        <v>0</v>
      </c>
      <c r="AS281" s="783"/>
      <c r="AT281" s="783"/>
      <c r="AU281" s="783">
        <f t="shared" ref="AU281:AU287" si="532">AS281+AT281</f>
        <v>0</v>
      </c>
      <c r="AV281" s="783"/>
      <c r="AW281" s="783"/>
      <c r="AX281" s="783">
        <f t="shared" ref="AX281:AX287" si="533">AV281+AW281</f>
        <v>0</v>
      </c>
      <c r="AY281" s="784">
        <f t="shared" ref="AY281:AY287" si="534">AD281+AG281+AJ281+AM281+AP281+AS281+AV281</f>
        <v>25</v>
      </c>
      <c r="AZ281" s="784">
        <f t="shared" ref="AZ281:AZ287" si="535">AE281+AH281+AK281+AN281+AQ281+AT281+AW281</f>
        <v>18</v>
      </c>
      <c r="BA281" s="785">
        <f t="shared" ref="BA281:BA287" si="536">AY281+AZ281</f>
        <v>43</v>
      </c>
      <c r="BC281" s="782" t="s">
        <v>262</v>
      </c>
      <c r="BD281" s="783">
        <f t="shared" ref="BD281:BE288" si="537">D281+AD281</f>
        <v>33</v>
      </c>
      <c r="BE281" s="783">
        <f t="shared" si="537"/>
        <v>24</v>
      </c>
      <c r="BF281" s="783">
        <f t="shared" si="521"/>
        <v>57</v>
      </c>
      <c r="BG281" s="783">
        <f t="shared" si="521"/>
        <v>0</v>
      </c>
      <c r="BH281" s="783">
        <f t="shared" si="521"/>
        <v>0</v>
      </c>
      <c r="BI281" s="783">
        <f t="shared" si="521"/>
        <v>0</v>
      </c>
      <c r="BJ281" s="783">
        <f t="shared" si="521"/>
        <v>0</v>
      </c>
      <c r="BK281" s="783">
        <f t="shared" si="521"/>
        <v>0</v>
      </c>
      <c r="BL281" s="783">
        <f t="shared" si="521"/>
        <v>0</v>
      </c>
      <c r="BM281" s="783">
        <f t="shared" si="521"/>
        <v>0</v>
      </c>
      <c r="BN281" s="783">
        <f t="shared" si="521"/>
        <v>0</v>
      </c>
      <c r="BO281" s="783">
        <f t="shared" si="521"/>
        <v>0</v>
      </c>
      <c r="BP281" s="783">
        <f t="shared" si="521"/>
        <v>0</v>
      </c>
      <c r="BQ281" s="783">
        <f t="shared" si="521"/>
        <v>0</v>
      </c>
      <c r="BR281" s="783">
        <f t="shared" si="521"/>
        <v>0</v>
      </c>
      <c r="BS281" s="783">
        <f t="shared" si="521"/>
        <v>0</v>
      </c>
      <c r="BT281" s="783">
        <f t="shared" si="521"/>
        <v>0</v>
      </c>
      <c r="BU281" s="783">
        <f t="shared" si="521"/>
        <v>0</v>
      </c>
      <c r="BV281" s="783">
        <f t="shared" si="522"/>
        <v>0</v>
      </c>
      <c r="BW281" s="783">
        <f t="shared" si="522"/>
        <v>0</v>
      </c>
      <c r="BX281" s="783">
        <f t="shared" si="522"/>
        <v>0</v>
      </c>
      <c r="BY281" s="783">
        <f t="shared" si="522"/>
        <v>33</v>
      </c>
      <c r="BZ281" s="783">
        <f t="shared" si="522"/>
        <v>24</v>
      </c>
      <c r="CA281" s="783">
        <f t="shared" si="522"/>
        <v>57</v>
      </c>
    </row>
    <row r="282" spans="3:79" s="777" customFormat="1" ht="15.75">
      <c r="C282" s="782" t="s">
        <v>263</v>
      </c>
      <c r="D282" s="783">
        <v>126</v>
      </c>
      <c r="E282" s="783">
        <v>140</v>
      </c>
      <c r="F282" s="783">
        <f t="shared" si="515"/>
        <v>266</v>
      </c>
      <c r="G282" s="783">
        <v>67</v>
      </c>
      <c r="H282" s="783">
        <v>55</v>
      </c>
      <c r="I282" s="783">
        <f t="shared" si="516"/>
        <v>122</v>
      </c>
      <c r="J282" s="783">
        <v>2</v>
      </c>
      <c r="K282" s="783">
        <v>10</v>
      </c>
      <c r="L282" s="783">
        <f t="shared" si="517"/>
        <v>12</v>
      </c>
      <c r="M282" s="783">
        <v>1</v>
      </c>
      <c r="N282" s="783">
        <v>0</v>
      </c>
      <c r="O282" s="783">
        <f t="shared" si="518"/>
        <v>1</v>
      </c>
      <c r="P282" s="783">
        <v>0</v>
      </c>
      <c r="Q282" s="783">
        <v>0</v>
      </c>
      <c r="R282" s="783">
        <f t="shared" si="519"/>
        <v>0</v>
      </c>
      <c r="S282" s="783">
        <v>0</v>
      </c>
      <c r="T282" s="783">
        <v>0</v>
      </c>
      <c r="U282" s="783">
        <f t="shared" si="520"/>
        <v>0</v>
      </c>
      <c r="V282" s="783"/>
      <c r="W282" s="783"/>
      <c r="X282" s="783">
        <f t="shared" si="523"/>
        <v>0</v>
      </c>
      <c r="Y282" s="784">
        <f t="shared" si="524"/>
        <v>196</v>
      </c>
      <c r="Z282" s="784">
        <f t="shared" si="525"/>
        <v>205</v>
      </c>
      <c r="AA282" s="785">
        <f t="shared" si="526"/>
        <v>401</v>
      </c>
      <c r="AB282" s="776"/>
      <c r="AC282" s="782" t="s">
        <v>263</v>
      </c>
      <c r="AD282" s="783">
        <v>964</v>
      </c>
      <c r="AE282" s="783">
        <v>916</v>
      </c>
      <c r="AF282" s="783">
        <f t="shared" si="527"/>
        <v>1880</v>
      </c>
      <c r="AG282" s="783">
        <v>678</v>
      </c>
      <c r="AH282" s="783">
        <v>648</v>
      </c>
      <c r="AI282" s="783">
        <f t="shared" si="528"/>
        <v>1326</v>
      </c>
      <c r="AJ282" s="783">
        <v>30</v>
      </c>
      <c r="AK282" s="783">
        <v>23</v>
      </c>
      <c r="AL282" s="783">
        <f t="shared" si="529"/>
        <v>53</v>
      </c>
      <c r="AM282" s="783">
        <v>0</v>
      </c>
      <c r="AN282" s="783">
        <v>0</v>
      </c>
      <c r="AO282" s="783">
        <f t="shared" si="530"/>
        <v>0</v>
      </c>
      <c r="AP282" s="783">
        <v>0</v>
      </c>
      <c r="AQ282" s="783">
        <v>0</v>
      </c>
      <c r="AR282" s="783">
        <f t="shared" si="531"/>
        <v>0</v>
      </c>
      <c r="AS282" s="783"/>
      <c r="AT282" s="783"/>
      <c r="AU282" s="783">
        <f t="shared" si="532"/>
        <v>0</v>
      </c>
      <c r="AV282" s="783"/>
      <c r="AW282" s="783"/>
      <c r="AX282" s="783">
        <f t="shared" si="533"/>
        <v>0</v>
      </c>
      <c r="AY282" s="784">
        <f t="shared" si="534"/>
        <v>1672</v>
      </c>
      <c r="AZ282" s="784">
        <f t="shared" si="535"/>
        <v>1587</v>
      </c>
      <c r="BA282" s="785">
        <f t="shared" si="536"/>
        <v>3259</v>
      </c>
      <c r="BC282" s="782" t="s">
        <v>263</v>
      </c>
      <c r="BD282" s="783">
        <f t="shared" si="537"/>
        <v>1090</v>
      </c>
      <c r="BE282" s="783">
        <f t="shared" si="537"/>
        <v>1056</v>
      </c>
      <c r="BF282" s="783">
        <f t="shared" si="521"/>
        <v>2146</v>
      </c>
      <c r="BG282" s="783">
        <f t="shared" si="521"/>
        <v>745</v>
      </c>
      <c r="BH282" s="783">
        <f t="shared" si="521"/>
        <v>703</v>
      </c>
      <c r="BI282" s="783">
        <f t="shared" si="521"/>
        <v>1448</v>
      </c>
      <c r="BJ282" s="783">
        <f t="shared" si="521"/>
        <v>32</v>
      </c>
      <c r="BK282" s="783">
        <f t="shared" si="521"/>
        <v>33</v>
      </c>
      <c r="BL282" s="783">
        <f t="shared" si="521"/>
        <v>65</v>
      </c>
      <c r="BM282" s="783">
        <f t="shared" si="521"/>
        <v>1</v>
      </c>
      <c r="BN282" s="783">
        <f t="shared" si="521"/>
        <v>0</v>
      </c>
      <c r="BO282" s="783">
        <f t="shared" si="521"/>
        <v>1</v>
      </c>
      <c r="BP282" s="783">
        <f t="shared" si="521"/>
        <v>0</v>
      </c>
      <c r="BQ282" s="783">
        <f t="shared" si="521"/>
        <v>0</v>
      </c>
      <c r="BR282" s="783">
        <f t="shared" si="521"/>
        <v>0</v>
      </c>
      <c r="BS282" s="783">
        <f t="shared" si="521"/>
        <v>0</v>
      </c>
      <c r="BT282" s="783">
        <f t="shared" si="521"/>
        <v>0</v>
      </c>
      <c r="BU282" s="783">
        <f t="shared" si="521"/>
        <v>0</v>
      </c>
      <c r="BV282" s="783">
        <f t="shared" si="522"/>
        <v>0</v>
      </c>
      <c r="BW282" s="783">
        <f t="shared" si="522"/>
        <v>0</v>
      </c>
      <c r="BX282" s="783">
        <f t="shared" si="522"/>
        <v>0</v>
      </c>
      <c r="BY282" s="783">
        <f t="shared" si="522"/>
        <v>1868</v>
      </c>
      <c r="BZ282" s="783">
        <f t="shared" si="522"/>
        <v>1792</v>
      </c>
      <c r="CA282" s="783">
        <f t="shared" si="522"/>
        <v>3660</v>
      </c>
    </row>
    <row r="283" spans="3:79" s="777" customFormat="1" ht="15.75">
      <c r="C283" s="782" t="s">
        <v>264</v>
      </c>
      <c r="D283" s="783">
        <v>120</v>
      </c>
      <c r="E283" s="783">
        <v>109</v>
      </c>
      <c r="F283" s="783">
        <f t="shared" si="515"/>
        <v>229</v>
      </c>
      <c r="G283" s="783">
        <v>120</v>
      </c>
      <c r="H283" s="783">
        <v>131</v>
      </c>
      <c r="I283" s="783">
        <f t="shared" si="516"/>
        <v>251</v>
      </c>
      <c r="J283" s="783">
        <v>53</v>
      </c>
      <c r="K283" s="783">
        <v>46</v>
      </c>
      <c r="L283" s="783">
        <f t="shared" si="517"/>
        <v>99</v>
      </c>
      <c r="M283" s="783">
        <v>8</v>
      </c>
      <c r="N283" s="783">
        <v>6</v>
      </c>
      <c r="O283" s="783">
        <f t="shared" si="518"/>
        <v>14</v>
      </c>
      <c r="P283" s="783">
        <v>3</v>
      </c>
      <c r="Q283" s="783">
        <v>1</v>
      </c>
      <c r="R283" s="783">
        <f t="shared" si="519"/>
        <v>4</v>
      </c>
      <c r="S283" s="783">
        <v>0</v>
      </c>
      <c r="T283" s="783">
        <v>0</v>
      </c>
      <c r="U283" s="783">
        <f t="shared" si="520"/>
        <v>0</v>
      </c>
      <c r="V283" s="783"/>
      <c r="W283" s="783"/>
      <c r="X283" s="783">
        <f t="shared" si="523"/>
        <v>0</v>
      </c>
      <c r="Y283" s="784">
        <f t="shared" si="524"/>
        <v>304</v>
      </c>
      <c r="Z283" s="784">
        <f t="shared" si="525"/>
        <v>293</v>
      </c>
      <c r="AA283" s="785">
        <f t="shared" si="526"/>
        <v>597</v>
      </c>
      <c r="AB283" s="776"/>
      <c r="AC283" s="782" t="s">
        <v>264</v>
      </c>
      <c r="AD283" s="783">
        <v>777</v>
      </c>
      <c r="AE283" s="783">
        <v>737</v>
      </c>
      <c r="AF283" s="783">
        <f t="shared" si="527"/>
        <v>1514</v>
      </c>
      <c r="AG283" s="783">
        <v>687</v>
      </c>
      <c r="AH283" s="783">
        <v>644</v>
      </c>
      <c r="AI283" s="783">
        <f t="shared" si="528"/>
        <v>1331</v>
      </c>
      <c r="AJ283" s="783">
        <v>344</v>
      </c>
      <c r="AK283" s="783">
        <v>289</v>
      </c>
      <c r="AL283" s="783">
        <f t="shared" si="529"/>
        <v>633</v>
      </c>
      <c r="AM283" s="783">
        <v>15</v>
      </c>
      <c r="AN283" s="783">
        <v>11</v>
      </c>
      <c r="AO283" s="783">
        <f t="shared" si="530"/>
        <v>26</v>
      </c>
      <c r="AP283" s="783"/>
      <c r="AQ283" s="783"/>
      <c r="AR283" s="783">
        <f t="shared" si="531"/>
        <v>0</v>
      </c>
      <c r="AS283" s="783"/>
      <c r="AT283" s="783"/>
      <c r="AU283" s="783">
        <f t="shared" si="532"/>
        <v>0</v>
      </c>
      <c r="AV283" s="783"/>
      <c r="AW283" s="783"/>
      <c r="AX283" s="783">
        <f t="shared" si="533"/>
        <v>0</v>
      </c>
      <c r="AY283" s="784">
        <f t="shared" si="534"/>
        <v>1823</v>
      </c>
      <c r="AZ283" s="784">
        <f t="shared" si="535"/>
        <v>1681</v>
      </c>
      <c r="BA283" s="785">
        <f t="shared" si="536"/>
        <v>3504</v>
      </c>
      <c r="BC283" s="782" t="s">
        <v>264</v>
      </c>
      <c r="BD283" s="783">
        <f t="shared" si="537"/>
        <v>897</v>
      </c>
      <c r="BE283" s="783">
        <f t="shared" si="537"/>
        <v>846</v>
      </c>
      <c r="BF283" s="783">
        <f t="shared" si="521"/>
        <v>1743</v>
      </c>
      <c r="BG283" s="783">
        <f t="shared" si="521"/>
        <v>807</v>
      </c>
      <c r="BH283" s="783">
        <f t="shared" si="521"/>
        <v>775</v>
      </c>
      <c r="BI283" s="783">
        <f t="shared" si="521"/>
        <v>1582</v>
      </c>
      <c r="BJ283" s="783">
        <f t="shared" si="521"/>
        <v>397</v>
      </c>
      <c r="BK283" s="783">
        <f t="shared" si="521"/>
        <v>335</v>
      </c>
      <c r="BL283" s="783">
        <f t="shared" si="521"/>
        <v>732</v>
      </c>
      <c r="BM283" s="783">
        <f t="shared" si="521"/>
        <v>23</v>
      </c>
      <c r="BN283" s="783">
        <f t="shared" si="521"/>
        <v>17</v>
      </c>
      <c r="BO283" s="783">
        <f t="shared" si="521"/>
        <v>40</v>
      </c>
      <c r="BP283" s="783">
        <f t="shared" si="521"/>
        <v>3</v>
      </c>
      <c r="BQ283" s="783">
        <f t="shared" si="521"/>
        <v>1</v>
      </c>
      <c r="BR283" s="783">
        <f t="shared" si="521"/>
        <v>4</v>
      </c>
      <c r="BS283" s="783">
        <f t="shared" si="521"/>
        <v>0</v>
      </c>
      <c r="BT283" s="783">
        <f t="shared" si="521"/>
        <v>0</v>
      </c>
      <c r="BU283" s="783">
        <f t="shared" si="521"/>
        <v>0</v>
      </c>
      <c r="BV283" s="783">
        <f t="shared" si="522"/>
        <v>0</v>
      </c>
      <c r="BW283" s="783">
        <f t="shared" si="522"/>
        <v>0</v>
      </c>
      <c r="BX283" s="783">
        <f t="shared" si="522"/>
        <v>0</v>
      </c>
      <c r="BY283" s="783">
        <f t="shared" si="522"/>
        <v>2127</v>
      </c>
      <c r="BZ283" s="783">
        <f t="shared" si="522"/>
        <v>1974</v>
      </c>
      <c r="CA283" s="783">
        <f t="shared" si="522"/>
        <v>4101</v>
      </c>
    </row>
    <row r="284" spans="3:79" s="777" customFormat="1" ht="15.75">
      <c r="C284" s="782" t="s">
        <v>265</v>
      </c>
      <c r="D284" s="783">
        <v>14</v>
      </c>
      <c r="E284" s="783">
        <v>11</v>
      </c>
      <c r="F284" s="783">
        <f t="shared" si="515"/>
        <v>25</v>
      </c>
      <c r="G284" s="783">
        <v>38</v>
      </c>
      <c r="H284" s="783">
        <v>42</v>
      </c>
      <c r="I284" s="783">
        <f t="shared" si="516"/>
        <v>80</v>
      </c>
      <c r="J284" s="783">
        <v>50</v>
      </c>
      <c r="K284" s="783">
        <v>30</v>
      </c>
      <c r="L284" s="783">
        <f t="shared" si="517"/>
        <v>80</v>
      </c>
      <c r="M284" s="783">
        <v>12</v>
      </c>
      <c r="N284" s="783">
        <v>12</v>
      </c>
      <c r="O284" s="783">
        <f t="shared" si="518"/>
        <v>24</v>
      </c>
      <c r="P284" s="783">
        <v>9</v>
      </c>
      <c r="Q284" s="783">
        <v>3</v>
      </c>
      <c r="R284" s="783">
        <f t="shared" si="519"/>
        <v>12</v>
      </c>
      <c r="S284" s="783">
        <v>1</v>
      </c>
      <c r="T284" s="783">
        <v>0</v>
      </c>
      <c r="U284" s="783">
        <f t="shared" si="520"/>
        <v>1</v>
      </c>
      <c r="V284" s="783"/>
      <c r="W284" s="783"/>
      <c r="X284" s="783">
        <f t="shared" si="523"/>
        <v>0</v>
      </c>
      <c r="Y284" s="784">
        <f t="shared" si="524"/>
        <v>124</v>
      </c>
      <c r="Z284" s="784">
        <f t="shared" si="525"/>
        <v>98</v>
      </c>
      <c r="AA284" s="785">
        <f t="shared" si="526"/>
        <v>222</v>
      </c>
      <c r="AB284" s="776"/>
      <c r="AC284" s="782" t="s">
        <v>265</v>
      </c>
      <c r="AD284" s="783">
        <v>111</v>
      </c>
      <c r="AE284" s="783">
        <v>115</v>
      </c>
      <c r="AF284" s="783">
        <f t="shared" si="527"/>
        <v>226</v>
      </c>
      <c r="AG284" s="783">
        <v>247</v>
      </c>
      <c r="AH284" s="783">
        <v>222</v>
      </c>
      <c r="AI284" s="783">
        <f t="shared" si="528"/>
        <v>469</v>
      </c>
      <c r="AJ284" s="783">
        <v>176</v>
      </c>
      <c r="AK284" s="783">
        <v>177</v>
      </c>
      <c r="AL284" s="783">
        <f t="shared" si="529"/>
        <v>353</v>
      </c>
      <c r="AM284" s="783">
        <v>45</v>
      </c>
      <c r="AN284" s="783">
        <v>37</v>
      </c>
      <c r="AO284" s="783">
        <f t="shared" si="530"/>
        <v>82</v>
      </c>
      <c r="AP284" s="783"/>
      <c r="AQ284" s="783"/>
      <c r="AR284" s="783">
        <f t="shared" si="531"/>
        <v>0</v>
      </c>
      <c r="AS284" s="783"/>
      <c r="AT284" s="783"/>
      <c r="AU284" s="783">
        <f t="shared" si="532"/>
        <v>0</v>
      </c>
      <c r="AV284" s="783"/>
      <c r="AW284" s="783"/>
      <c r="AX284" s="783">
        <f t="shared" si="533"/>
        <v>0</v>
      </c>
      <c r="AY284" s="784">
        <f t="shared" si="534"/>
        <v>579</v>
      </c>
      <c r="AZ284" s="784">
        <f t="shared" si="535"/>
        <v>551</v>
      </c>
      <c r="BA284" s="785">
        <f t="shared" si="536"/>
        <v>1130</v>
      </c>
      <c r="BC284" s="782" t="s">
        <v>265</v>
      </c>
      <c r="BD284" s="783">
        <f t="shared" si="537"/>
        <v>125</v>
      </c>
      <c r="BE284" s="783">
        <f t="shared" si="537"/>
        <v>126</v>
      </c>
      <c r="BF284" s="783">
        <f t="shared" si="521"/>
        <v>251</v>
      </c>
      <c r="BG284" s="783">
        <f t="shared" si="521"/>
        <v>285</v>
      </c>
      <c r="BH284" s="783">
        <f t="shared" si="521"/>
        <v>264</v>
      </c>
      <c r="BI284" s="783">
        <f t="shared" si="521"/>
        <v>549</v>
      </c>
      <c r="BJ284" s="783">
        <f t="shared" si="521"/>
        <v>226</v>
      </c>
      <c r="BK284" s="783">
        <f t="shared" si="521"/>
        <v>207</v>
      </c>
      <c r="BL284" s="783">
        <f t="shared" si="521"/>
        <v>433</v>
      </c>
      <c r="BM284" s="783">
        <f t="shared" si="521"/>
        <v>57</v>
      </c>
      <c r="BN284" s="783">
        <f t="shared" si="521"/>
        <v>49</v>
      </c>
      <c r="BO284" s="783">
        <f t="shared" si="521"/>
        <v>106</v>
      </c>
      <c r="BP284" s="783">
        <f t="shared" si="521"/>
        <v>9</v>
      </c>
      <c r="BQ284" s="783">
        <f t="shared" si="521"/>
        <v>3</v>
      </c>
      <c r="BR284" s="783">
        <f t="shared" si="521"/>
        <v>12</v>
      </c>
      <c r="BS284" s="783">
        <f t="shared" si="521"/>
        <v>1</v>
      </c>
      <c r="BT284" s="783">
        <f t="shared" si="521"/>
        <v>0</v>
      </c>
      <c r="BU284" s="783">
        <f t="shared" si="521"/>
        <v>1</v>
      </c>
      <c r="BV284" s="783">
        <f t="shared" si="522"/>
        <v>0</v>
      </c>
      <c r="BW284" s="783">
        <f t="shared" si="522"/>
        <v>0</v>
      </c>
      <c r="BX284" s="783">
        <f t="shared" si="522"/>
        <v>0</v>
      </c>
      <c r="BY284" s="783">
        <f t="shared" si="522"/>
        <v>703</v>
      </c>
      <c r="BZ284" s="783">
        <f t="shared" si="522"/>
        <v>649</v>
      </c>
      <c r="CA284" s="783">
        <f t="shared" si="522"/>
        <v>1352</v>
      </c>
    </row>
    <row r="285" spans="3:79" s="777" customFormat="1" ht="15.75">
      <c r="C285" s="782" t="s">
        <v>266</v>
      </c>
      <c r="D285" s="783">
        <v>1</v>
      </c>
      <c r="E285" s="783">
        <v>2</v>
      </c>
      <c r="F285" s="783">
        <f t="shared" si="515"/>
        <v>3</v>
      </c>
      <c r="G285" s="783">
        <v>4</v>
      </c>
      <c r="H285" s="783">
        <v>4</v>
      </c>
      <c r="I285" s="783">
        <f t="shared" si="516"/>
        <v>8</v>
      </c>
      <c r="J285" s="783">
        <v>13</v>
      </c>
      <c r="K285" s="783">
        <v>6</v>
      </c>
      <c r="L285" s="783">
        <f t="shared" si="517"/>
        <v>19</v>
      </c>
      <c r="M285" s="783">
        <v>4</v>
      </c>
      <c r="N285" s="783">
        <v>2</v>
      </c>
      <c r="O285" s="783">
        <f t="shared" si="518"/>
        <v>6</v>
      </c>
      <c r="P285" s="783">
        <v>2</v>
      </c>
      <c r="Q285" s="783">
        <v>1</v>
      </c>
      <c r="R285" s="783">
        <f t="shared" si="519"/>
        <v>3</v>
      </c>
      <c r="S285" s="783">
        <v>0</v>
      </c>
      <c r="T285" s="783">
        <v>1</v>
      </c>
      <c r="U285" s="783">
        <f t="shared" si="520"/>
        <v>1</v>
      </c>
      <c r="V285" s="783"/>
      <c r="W285" s="783"/>
      <c r="X285" s="783">
        <f t="shared" si="523"/>
        <v>0</v>
      </c>
      <c r="Y285" s="784">
        <f t="shared" si="524"/>
        <v>24</v>
      </c>
      <c r="Z285" s="784">
        <f t="shared" si="525"/>
        <v>16</v>
      </c>
      <c r="AA285" s="785">
        <f t="shared" si="526"/>
        <v>40</v>
      </c>
      <c r="AB285" s="776"/>
      <c r="AC285" s="782" t="s">
        <v>266</v>
      </c>
      <c r="AD285" s="783">
        <v>3</v>
      </c>
      <c r="AE285" s="783">
        <v>5</v>
      </c>
      <c r="AF285" s="783">
        <f t="shared" si="527"/>
        <v>8</v>
      </c>
      <c r="AG285" s="783">
        <v>52</v>
      </c>
      <c r="AH285" s="783">
        <v>52</v>
      </c>
      <c r="AI285" s="783">
        <f t="shared" si="528"/>
        <v>104</v>
      </c>
      <c r="AJ285" s="783">
        <v>30</v>
      </c>
      <c r="AK285" s="783">
        <v>24</v>
      </c>
      <c r="AL285" s="783">
        <f t="shared" si="529"/>
        <v>54</v>
      </c>
      <c r="AM285" s="783">
        <v>20</v>
      </c>
      <c r="AN285" s="783">
        <v>19</v>
      </c>
      <c r="AO285" s="783">
        <f t="shared" si="530"/>
        <v>39</v>
      </c>
      <c r="AP285" s="783">
        <v>4</v>
      </c>
      <c r="AQ285" s="783">
        <v>4</v>
      </c>
      <c r="AR285" s="783">
        <f t="shared" si="531"/>
        <v>8</v>
      </c>
      <c r="AS285" s="783"/>
      <c r="AT285" s="783"/>
      <c r="AU285" s="783">
        <f t="shared" si="532"/>
        <v>0</v>
      </c>
      <c r="AV285" s="783"/>
      <c r="AW285" s="783"/>
      <c r="AX285" s="783">
        <f t="shared" si="533"/>
        <v>0</v>
      </c>
      <c r="AY285" s="784">
        <f t="shared" si="534"/>
        <v>109</v>
      </c>
      <c r="AZ285" s="784">
        <f t="shared" si="535"/>
        <v>104</v>
      </c>
      <c r="BA285" s="785">
        <f t="shared" si="536"/>
        <v>213</v>
      </c>
      <c r="BC285" s="782" t="s">
        <v>266</v>
      </c>
      <c r="BD285" s="783">
        <f t="shared" si="537"/>
        <v>4</v>
      </c>
      <c r="BE285" s="783">
        <f t="shared" si="537"/>
        <v>7</v>
      </c>
      <c r="BF285" s="783">
        <f t="shared" si="521"/>
        <v>11</v>
      </c>
      <c r="BG285" s="783">
        <f t="shared" si="521"/>
        <v>56</v>
      </c>
      <c r="BH285" s="783">
        <f t="shared" si="521"/>
        <v>56</v>
      </c>
      <c r="BI285" s="783">
        <f t="shared" si="521"/>
        <v>112</v>
      </c>
      <c r="BJ285" s="783">
        <f t="shared" si="521"/>
        <v>43</v>
      </c>
      <c r="BK285" s="783">
        <f t="shared" si="521"/>
        <v>30</v>
      </c>
      <c r="BL285" s="783">
        <f t="shared" si="521"/>
        <v>73</v>
      </c>
      <c r="BM285" s="783">
        <f t="shared" si="521"/>
        <v>24</v>
      </c>
      <c r="BN285" s="783">
        <f t="shared" si="521"/>
        <v>21</v>
      </c>
      <c r="BO285" s="783">
        <f t="shared" si="521"/>
        <v>45</v>
      </c>
      <c r="BP285" s="783">
        <f t="shared" si="521"/>
        <v>6</v>
      </c>
      <c r="BQ285" s="783">
        <f t="shared" si="521"/>
        <v>5</v>
      </c>
      <c r="BR285" s="783">
        <f t="shared" si="521"/>
        <v>11</v>
      </c>
      <c r="BS285" s="783">
        <f t="shared" si="521"/>
        <v>0</v>
      </c>
      <c r="BT285" s="783">
        <f t="shared" si="521"/>
        <v>1</v>
      </c>
      <c r="BU285" s="783">
        <f t="shared" si="521"/>
        <v>1</v>
      </c>
      <c r="BV285" s="783">
        <f t="shared" si="522"/>
        <v>0</v>
      </c>
      <c r="BW285" s="783">
        <f t="shared" si="522"/>
        <v>0</v>
      </c>
      <c r="BX285" s="783">
        <f t="shared" si="522"/>
        <v>0</v>
      </c>
      <c r="BY285" s="783">
        <f t="shared" si="522"/>
        <v>133</v>
      </c>
      <c r="BZ285" s="783">
        <f t="shared" si="522"/>
        <v>120</v>
      </c>
      <c r="CA285" s="783">
        <f t="shared" si="522"/>
        <v>253</v>
      </c>
    </row>
    <row r="286" spans="3:79" s="777" customFormat="1" ht="15.75">
      <c r="C286" s="782" t="s">
        <v>267</v>
      </c>
      <c r="D286" s="783">
        <v>0</v>
      </c>
      <c r="E286" s="783">
        <v>0</v>
      </c>
      <c r="F286" s="783">
        <f t="shared" si="515"/>
        <v>0</v>
      </c>
      <c r="G286" s="783">
        <v>0</v>
      </c>
      <c r="H286" s="783">
        <v>0</v>
      </c>
      <c r="I286" s="783">
        <f t="shared" si="516"/>
        <v>0</v>
      </c>
      <c r="J286" s="783">
        <v>2</v>
      </c>
      <c r="K286" s="783">
        <v>1</v>
      </c>
      <c r="L286" s="783">
        <f t="shared" si="517"/>
        <v>3</v>
      </c>
      <c r="M286" s="783">
        <v>1</v>
      </c>
      <c r="N286" s="783">
        <v>0</v>
      </c>
      <c r="O286" s="783">
        <f t="shared" si="518"/>
        <v>1</v>
      </c>
      <c r="P286" s="783">
        <v>0</v>
      </c>
      <c r="Q286" s="783">
        <v>1</v>
      </c>
      <c r="R286" s="783">
        <f t="shared" si="519"/>
        <v>1</v>
      </c>
      <c r="S286" s="783">
        <v>0</v>
      </c>
      <c r="T286" s="783">
        <v>1</v>
      </c>
      <c r="U286" s="783">
        <f t="shared" si="520"/>
        <v>1</v>
      </c>
      <c r="V286" s="783"/>
      <c r="W286" s="783">
        <v>1</v>
      </c>
      <c r="X286" s="783">
        <f t="shared" si="523"/>
        <v>1</v>
      </c>
      <c r="Y286" s="784">
        <f t="shared" si="524"/>
        <v>3</v>
      </c>
      <c r="Z286" s="784">
        <f t="shared" si="525"/>
        <v>4</v>
      </c>
      <c r="AA286" s="785">
        <f t="shared" si="526"/>
        <v>7</v>
      </c>
      <c r="AB286" s="776"/>
      <c r="AC286" s="782" t="s">
        <v>267</v>
      </c>
      <c r="AD286" s="783">
        <v>0</v>
      </c>
      <c r="AE286" s="783">
        <v>0</v>
      </c>
      <c r="AF286" s="783">
        <f t="shared" si="527"/>
        <v>0</v>
      </c>
      <c r="AG286" s="783">
        <v>3</v>
      </c>
      <c r="AH286" s="783">
        <v>4</v>
      </c>
      <c r="AI286" s="783">
        <f t="shared" si="528"/>
        <v>7</v>
      </c>
      <c r="AJ286" s="783">
        <v>3</v>
      </c>
      <c r="AK286" s="783">
        <v>3</v>
      </c>
      <c r="AL286" s="783">
        <f t="shared" si="529"/>
        <v>6</v>
      </c>
      <c r="AM286" s="783">
        <v>11</v>
      </c>
      <c r="AN286" s="783">
        <v>8</v>
      </c>
      <c r="AO286" s="783">
        <f t="shared" si="530"/>
        <v>19</v>
      </c>
      <c r="AP286" s="783"/>
      <c r="AQ286" s="783"/>
      <c r="AR286" s="783">
        <f t="shared" si="531"/>
        <v>0</v>
      </c>
      <c r="AS286" s="783"/>
      <c r="AT286" s="783"/>
      <c r="AU286" s="783">
        <f t="shared" si="532"/>
        <v>0</v>
      </c>
      <c r="AV286" s="783"/>
      <c r="AW286" s="783"/>
      <c r="AX286" s="783">
        <f t="shared" si="533"/>
        <v>0</v>
      </c>
      <c r="AY286" s="784">
        <f t="shared" si="534"/>
        <v>17</v>
      </c>
      <c r="AZ286" s="784">
        <f t="shared" si="535"/>
        <v>15</v>
      </c>
      <c r="BA286" s="785">
        <f t="shared" si="536"/>
        <v>32</v>
      </c>
      <c r="BC286" s="782" t="s">
        <v>267</v>
      </c>
      <c r="BD286" s="783">
        <f t="shared" si="537"/>
        <v>0</v>
      </c>
      <c r="BE286" s="783">
        <f t="shared" si="537"/>
        <v>0</v>
      </c>
      <c r="BF286" s="783">
        <f t="shared" si="521"/>
        <v>0</v>
      </c>
      <c r="BG286" s="783">
        <f t="shared" si="521"/>
        <v>3</v>
      </c>
      <c r="BH286" s="783">
        <f t="shared" si="521"/>
        <v>4</v>
      </c>
      <c r="BI286" s="783">
        <f t="shared" si="521"/>
        <v>7</v>
      </c>
      <c r="BJ286" s="783">
        <f t="shared" si="521"/>
        <v>5</v>
      </c>
      <c r="BK286" s="783">
        <f t="shared" si="521"/>
        <v>4</v>
      </c>
      <c r="BL286" s="783">
        <f t="shared" si="521"/>
        <v>9</v>
      </c>
      <c r="BM286" s="783">
        <f t="shared" si="521"/>
        <v>12</v>
      </c>
      <c r="BN286" s="783">
        <f t="shared" si="521"/>
        <v>8</v>
      </c>
      <c r="BO286" s="783">
        <f t="shared" si="521"/>
        <v>20</v>
      </c>
      <c r="BP286" s="783">
        <f t="shared" si="521"/>
        <v>0</v>
      </c>
      <c r="BQ286" s="783">
        <f t="shared" si="521"/>
        <v>1</v>
      </c>
      <c r="BR286" s="783">
        <f t="shared" si="521"/>
        <v>1</v>
      </c>
      <c r="BS286" s="783">
        <f t="shared" si="521"/>
        <v>0</v>
      </c>
      <c r="BT286" s="783">
        <f t="shared" si="521"/>
        <v>1</v>
      </c>
      <c r="BU286" s="783">
        <f t="shared" si="521"/>
        <v>1</v>
      </c>
      <c r="BV286" s="783">
        <f t="shared" si="522"/>
        <v>0</v>
      </c>
      <c r="BW286" s="783">
        <f t="shared" si="522"/>
        <v>1</v>
      </c>
      <c r="BX286" s="783">
        <f t="shared" si="522"/>
        <v>1</v>
      </c>
      <c r="BY286" s="783">
        <f t="shared" si="522"/>
        <v>20</v>
      </c>
      <c r="BZ286" s="783">
        <f t="shared" si="522"/>
        <v>19</v>
      </c>
      <c r="CA286" s="783">
        <f t="shared" si="522"/>
        <v>39</v>
      </c>
    </row>
    <row r="287" spans="3:79" s="777" customFormat="1" ht="15.75">
      <c r="C287" s="782" t="s">
        <v>186</v>
      </c>
      <c r="D287" s="783"/>
      <c r="E287" s="783"/>
      <c r="F287" s="783">
        <f t="shared" si="515"/>
        <v>0</v>
      </c>
      <c r="G287" s="783"/>
      <c r="H287" s="783"/>
      <c r="I287" s="783">
        <f t="shared" si="516"/>
        <v>0</v>
      </c>
      <c r="J287" s="783"/>
      <c r="K287" s="783"/>
      <c r="L287" s="783">
        <f t="shared" si="517"/>
        <v>0</v>
      </c>
      <c r="M287" s="783"/>
      <c r="N287" s="783"/>
      <c r="O287" s="783">
        <f t="shared" si="518"/>
        <v>0</v>
      </c>
      <c r="P287" s="783"/>
      <c r="Q287" s="783"/>
      <c r="R287" s="783">
        <f t="shared" si="519"/>
        <v>0</v>
      </c>
      <c r="S287" s="783"/>
      <c r="T287" s="783"/>
      <c r="U287" s="783">
        <f t="shared" si="520"/>
        <v>0</v>
      </c>
      <c r="V287" s="783"/>
      <c r="W287" s="783"/>
      <c r="X287" s="783">
        <f t="shared" si="523"/>
        <v>0</v>
      </c>
      <c r="Y287" s="784">
        <f t="shared" si="524"/>
        <v>0</v>
      </c>
      <c r="Z287" s="784">
        <f t="shared" si="525"/>
        <v>0</v>
      </c>
      <c r="AA287" s="785">
        <f t="shared" si="526"/>
        <v>0</v>
      </c>
      <c r="AB287" s="776"/>
      <c r="AC287" s="782" t="s">
        <v>186</v>
      </c>
      <c r="AD287" s="783"/>
      <c r="AE287" s="783"/>
      <c r="AF287" s="783">
        <f t="shared" si="527"/>
        <v>0</v>
      </c>
      <c r="AG287" s="783"/>
      <c r="AH287" s="783"/>
      <c r="AI287" s="783">
        <f t="shared" ref="AI287" si="538">AG287+AH287</f>
        <v>0</v>
      </c>
      <c r="AJ287" s="783"/>
      <c r="AK287" s="783"/>
      <c r="AL287" s="783">
        <f t="shared" si="529"/>
        <v>0</v>
      </c>
      <c r="AM287" s="783"/>
      <c r="AN287" s="783"/>
      <c r="AO287" s="783">
        <f t="shared" si="530"/>
        <v>0</v>
      </c>
      <c r="AP287" s="783"/>
      <c r="AQ287" s="783"/>
      <c r="AR287" s="783">
        <f t="shared" si="531"/>
        <v>0</v>
      </c>
      <c r="AS287" s="783"/>
      <c r="AT287" s="783"/>
      <c r="AU287" s="783">
        <f t="shared" si="532"/>
        <v>0</v>
      </c>
      <c r="AV287" s="783"/>
      <c r="AW287" s="783"/>
      <c r="AX287" s="783">
        <f t="shared" si="533"/>
        <v>0</v>
      </c>
      <c r="AY287" s="784">
        <f t="shared" si="534"/>
        <v>0</v>
      </c>
      <c r="AZ287" s="784">
        <f t="shared" si="535"/>
        <v>0</v>
      </c>
      <c r="BA287" s="785">
        <f t="shared" si="536"/>
        <v>0</v>
      </c>
      <c r="BC287" s="782" t="s">
        <v>186</v>
      </c>
      <c r="BD287" s="783">
        <f t="shared" si="537"/>
        <v>0</v>
      </c>
      <c r="BE287" s="783">
        <f t="shared" si="537"/>
        <v>0</v>
      </c>
      <c r="BF287" s="783">
        <f t="shared" si="521"/>
        <v>0</v>
      </c>
      <c r="BG287" s="783">
        <f t="shared" si="521"/>
        <v>0</v>
      </c>
      <c r="BH287" s="783">
        <f t="shared" si="521"/>
        <v>0</v>
      </c>
      <c r="BI287" s="783">
        <f t="shared" si="521"/>
        <v>0</v>
      </c>
      <c r="BJ287" s="783">
        <f t="shared" si="521"/>
        <v>0</v>
      </c>
      <c r="BK287" s="783">
        <f t="shared" si="521"/>
        <v>0</v>
      </c>
      <c r="BL287" s="783">
        <f t="shared" si="521"/>
        <v>0</v>
      </c>
      <c r="BM287" s="783">
        <f t="shared" si="521"/>
        <v>0</v>
      </c>
      <c r="BN287" s="783">
        <f t="shared" si="521"/>
        <v>0</v>
      </c>
      <c r="BO287" s="783">
        <f t="shared" si="521"/>
        <v>0</v>
      </c>
      <c r="BP287" s="783">
        <f t="shared" si="521"/>
        <v>0</v>
      </c>
      <c r="BQ287" s="783">
        <f t="shared" si="521"/>
        <v>0</v>
      </c>
      <c r="BR287" s="783">
        <f t="shared" si="521"/>
        <v>0</v>
      </c>
      <c r="BS287" s="783">
        <f t="shared" si="521"/>
        <v>0</v>
      </c>
      <c r="BT287" s="783">
        <f t="shared" si="521"/>
        <v>0</v>
      </c>
      <c r="BU287" s="783">
        <f t="shared" si="521"/>
        <v>0</v>
      </c>
      <c r="BV287" s="783">
        <f t="shared" si="522"/>
        <v>0</v>
      </c>
      <c r="BW287" s="783">
        <f t="shared" si="522"/>
        <v>0</v>
      </c>
      <c r="BX287" s="783">
        <f t="shared" si="522"/>
        <v>0</v>
      </c>
      <c r="BY287" s="783">
        <f t="shared" si="522"/>
        <v>0</v>
      </c>
      <c r="BZ287" s="783">
        <f t="shared" si="522"/>
        <v>0</v>
      </c>
      <c r="CA287" s="783">
        <f t="shared" si="522"/>
        <v>0</v>
      </c>
    </row>
    <row r="288" spans="3:79" s="777" customFormat="1" ht="15.75">
      <c r="C288" s="782" t="s">
        <v>6</v>
      </c>
      <c r="D288" s="783">
        <f>SUM(D280:D287)</f>
        <v>269</v>
      </c>
      <c r="E288" s="783">
        <f>SUM(E280:E287)</f>
        <v>268</v>
      </c>
      <c r="F288" s="783">
        <f>SUM(F280:F287)</f>
        <v>537</v>
      </c>
      <c r="G288" s="783">
        <f t="shared" ref="G288:AA288" si="539">SUM(G280:G287)</f>
        <v>229</v>
      </c>
      <c r="H288" s="783">
        <f t="shared" si="539"/>
        <v>232</v>
      </c>
      <c r="I288" s="783">
        <f t="shared" si="539"/>
        <v>461</v>
      </c>
      <c r="J288" s="783">
        <f t="shared" si="539"/>
        <v>120</v>
      </c>
      <c r="K288" s="783">
        <f t="shared" si="539"/>
        <v>93</v>
      </c>
      <c r="L288" s="783">
        <f t="shared" si="539"/>
        <v>213</v>
      </c>
      <c r="M288" s="783">
        <f t="shared" si="539"/>
        <v>26</v>
      </c>
      <c r="N288" s="783">
        <f t="shared" si="539"/>
        <v>20</v>
      </c>
      <c r="O288" s="783">
        <f t="shared" si="539"/>
        <v>46</v>
      </c>
      <c r="P288" s="783">
        <f t="shared" si="539"/>
        <v>14</v>
      </c>
      <c r="Q288" s="783">
        <f t="shared" si="539"/>
        <v>6</v>
      </c>
      <c r="R288" s="783">
        <f t="shared" si="539"/>
        <v>20</v>
      </c>
      <c r="S288" s="783">
        <f t="shared" si="539"/>
        <v>1</v>
      </c>
      <c r="T288" s="783">
        <f t="shared" si="539"/>
        <v>2</v>
      </c>
      <c r="U288" s="783">
        <f t="shared" si="539"/>
        <v>3</v>
      </c>
      <c r="V288" s="783">
        <f t="shared" si="539"/>
        <v>0</v>
      </c>
      <c r="W288" s="783">
        <f t="shared" si="539"/>
        <v>1</v>
      </c>
      <c r="X288" s="783">
        <f t="shared" si="539"/>
        <v>1</v>
      </c>
      <c r="Y288" s="783">
        <f t="shared" si="539"/>
        <v>659</v>
      </c>
      <c r="Z288" s="783">
        <f t="shared" si="539"/>
        <v>622</v>
      </c>
      <c r="AA288" s="783">
        <f t="shared" si="539"/>
        <v>1281</v>
      </c>
      <c r="AB288" s="776"/>
      <c r="AC288" s="782" t="s">
        <v>6</v>
      </c>
      <c r="AD288" s="783">
        <f>SUM(AD280:AD287)</f>
        <v>1880</v>
      </c>
      <c r="AE288" s="783">
        <f>SUM(AE280:AE287)</f>
        <v>1791</v>
      </c>
      <c r="AF288" s="783">
        <f>SUM(AF280:AF287)</f>
        <v>3671</v>
      </c>
      <c r="AG288" s="783">
        <f t="shared" ref="AG288:BA288" si="540">SUM(AG280:AG287)</f>
        <v>1667</v>
      </c>
      <c r="AH288" s="783">
        <f t="shared" si="540"/>
        <v>1570</v>
      </c>
      <c r="AI288" s="783">
        <f t="shared" si="540"/>
        <v>3237</v>
      </c>
      <c r="AJ288" s="783">
        <f t="shared" si="540"/>
        <v>583</v>
      </c>
      <c r="AK288" s="783">
        <f t="shared" si="540"/>
        <v>516</v>
      </c>
      <c r="AL288" s="783">
        <f t="shared" si="540"/>
        <v>1099</v>
      </c>
      <c r="AM288" s="783">
        <f t="shared" si="540"/>
        <v>91</v>
      </c>
      <c r="AN288" s="783">
        <f t="shared" si="540"/>
        <v>75</v>
      </c>
      <c r="AO288" s="783">
        <f t="shared" si="540"/>
        <v>166</v>
      </c>
      <c r="AP288" s="783">
        <f t="shared" si="540"/>
        <v>4</v>
      </c>
      <c r="AQ288" s="783">
        <f t="shared" si="540"/>
        <v>4</v>
      </c>
      <c r="AR288" s="783">
        <f t="shared" si="540"/>
        <v>8</v>
      </c>
      <c r="AS288" s="783">
        <f t="shared" si="540"/>
        <v>0</v>
      </c>
      <c r="AT288" s="783">
        <f t="shared" si="540"/>
        <v>0</v>
      </c>
      <c r="AU288" s="783">
        <f t="shared" si="540"/>
        <v>0</v>
      </c>
      <c r="AV288" s="783">
        <f t="shared" si="540"/>
        <v>0</v>
      </c>
      <c r="AW288" s="783">
        <f t="shared" si="540"/>
        <v>0</v>
      </c>
      <c r="AX288" s="783">
        <f t="shared" si="540"/>
        <v>0</v>
      </c>
      <c r="AY288" s="783">
        <f t="shared" si="540"/>
        <v>4225</v>
      </c>
      <c r="AZ288" s="783">
        <f t="shared" si="540"/>
        <v>3956</v>
      </c>
      <c r="BA288" s="783">
        <f t="shared" si="540"/>
        <v>8181</v>
      </c>
      <c r="BC288" s="782" t="s">
        <v>6</v>
      </c>
      <c r="BD288" s="783">
        <f t="shared" si="537"/>
        <v>2149</v>
      </c>
      <c r="BE288" s="783">
        <f t="shared" si="537"/>
        <v>2059</v>
      </c>
      <c r="BF288" s="783">
        <f t="shared" si="521"/>
        <v>4208</v>
      </c>
      <c r="BG288" s="783">
        <f t="shared" si="521"/>
        <v>1896</v>
      </c>
      <c r="BH288" s="783">
        <f t="shared" si="521"/>
        <v>1802</v>
      </c>
      <c r="BI288" s="783">
        <f t="shared" si="521"/>
        <v>3698</v>
      </c>
      <c r="BJ288" s="783">
        <f t="shared" si="521"/>
        <v>703</v>
      </c>
      <c r="BK288" s="783">
        <f t="shared" si="521"/>
        <v>609</v>
      </c>
      <c r="BL288" s="783">
        <f t="shared" si="521"/>
        <v>1312</v>
      </c>
      <c r="BM288" s="783">
        <f t="shared" si="521"/>
        <v>117</v>
      </c>
      <c r="BN288" s="783">
        <f t="shared" si="521"/>
        <v>95</v>
      </c>
      <c r="BO288" s="783">
        <f t="shared" si="521"/>
        <v>212</v>
      </c>
      <c r="BP288" s="783">
        <f t="shared" si="521"/>
        <v>18</v>
      </c>
      <c r="BQ288" s="783">
        <f t="shared" si="521"/>
        <v>10</v>
      </c>
      <c r="BR288" s="783">
        <f t="shared" si="521"/>
        <v>28</v>
      </c>
      <c r="BS288" s="783">
        <f t="shared" si="521"/>
        <v>1</v>
      </c>
      <c r="BT288" s="783">
        <f t="shared" si="521"/>
        <v>2</v>
      </c>
      <c r="BU288" s="783">
        <f t="shared" si="521"/>
        <v>3</v>
      </c>
      <c r="BV288" s="783">
        <f t="shared" si="522"/>
        <v>0</v>
      </c>
      <c r="BW288" s="783">
        <f t="shared" si="522"/>
        <v>1</v>
      </c>
      <c r="BX288" s="783">
        <f t="shared" si="522"/>
        <v>1</v>
      </c>
      <c r="BY288" s="783">
        <f t="shared" si="522"/>
        <v>4884</v>
      </c>
      <c r="BZ288" s="783">
        <f t="shared" si="522"/>
        <v>4578</v>
      </c>
      <c r="CA288" s="783">
        <f t="shared" si="522"/>
        <v>9462</v>
      </c>
    </row>
    <row r="289" spans="3:79" s="777" customFormat="1" ht="16.5" thickBot="1">
      <c r="C289" s="786" t="s">
        <v>187</v>
      </c>
      <c r="D289" s="787"/>
      <c r="E289" s="787"/>
      <c r="F289" s="787"/>
      <c r="G289" s="787"/>
      <c r="H289" s="787"/>
      <c r="I289" s="787"/>
      <c r="J289" s="787"/>
      <c r="K289" s="787"/>
      <c r="L289" s="787"/>
      <c r="M289" s="787"/>
      <c r="N289" s="787"/>
      <c r="O289" s="787"/>
      <c r="P289" s="787"/>
      <c r="Q289" s="787"/>
      <c r="R289" s="787"/>
      <c r="S289" s="787"/>
      <c r="T289" s="787"/>
      <c r="U289" s="787"/>
      <c r="V289" s="787"/>
      <c r="W289" s="787"/>
      <c r="X289" s="787"/>
      <c r="Y289" s="787"/>
      <c r="Z289" s="787"/>
      <c r="AA289" s="787"/>
      <c r="AB289" s="788"/>
      <c r="AC289" s="786" t="s">
        <v>187</v>
      </c>
      <c r="AD289" s="787">
        <f>AD288/$Y$16*100</f>
        <v>39.881204921510395</v>
      </c>
      <c r="AE289" s="787">
        <f>AE288/$Z$16*100</f>
        <v>40.040241448692157</v>
      </c>
      <c r="AF289" s="787">
        <f>AF288/$AA$16*100</f>
        <v>39.958637204745834</v>
      </c>
      <c r="AG289" s="787">
        <f>AG288/$Y$16*100</f>
        <v>35.362749257530758</v>
      </c>
      <c r="AH289" s="787">
        <f>AH288/$Z$16*100</f>
        <v>35.099485803711154</v>
      </c>
      <c r="AI289" s="787">
        <f>AI288/$AA$16*100</f>
        <v>35.234570588875584</v>
      </c>
      <c r="AJ289" s="787">
        <f>AJ288/$Y$16*100</f>
        <v>12.367416207042851</v>
      </c>
      <c r="AK289" s="787">
        <f>AK288/$Z$16*100</f>
        <v>11.535881958417169</v>
      </c>
      <c r="AL289" s="787">
        <f>AL288/$AA$16*100</f>
        <v>11.962555785348862</v>
      </c>
      <c r="AM289" s="787">
        <f>AM288/$Y$16*100</f>
        <v>1.9304200254560884</v>
      </c>
      <c r="AN289" s="787">
        <f>AN288/$Z$16*100</f>
        <v>1.6767270288397049</v>
      </c>
      <c r="AO289" s="787">
        <f>AO288/$AA$16*100</f>
        <v>1.8069010558397733</v>
      </c>
      <c r="AP289" s="787">
        <f>AP288/$Y$16*100</f>
        <v>8.4853627492575301E-2</v>
      </c>
      <c r="AQ289" s="787">
        <f>AQ288/$Z$16*100</f>
        <v>8.94254415381176E-2</v>
      </c>
      <c r="AR289" s="787">
        <f>AR288/$AA$16*100</f>
        <v>8.7079568956133668E-2</v>
      </c>
      <c r="AS289" s="787">
        <f>AS288/$Y$16*100</f>
        <v>0</v>
      </c>
      <c r="AT289" s="787">
        <f>AT288/$Z$16*100</f>
        <v>0</v>
      </c>
      <c r="AU289" s="787">
        <f>AU288/$AA$16*100</f>
        <v>0</v>
      </c>
      <c r="AV289" s="787">
        <f>AV288/$Y$16*100</f>
        <v>0</v>
      </c>
      <c r="AW289" s="787">
        <f>AW288/$Z$16*100</f>
        <v>0</v>
      </c>
      <c r="AX289" s="787">
        <f>AX288/$AA$16*100</f>
        <v>0</v>
      </c>
      <c r="AY289" s="787">
        <f>AY288/$Y$16*100</f>
        <v>89.626644039032669</v>
      </c>
      <c r="AZ289" s="787">
        <f>AZ288/$Z$16*100</f>
        <v>88.441761681198301</v>
      </c>
      <c r="BA289" s="787">
        <f>BA288/$AA$16*100</f>
        <v>89.049744203766195</v>
      </c>
      <c r="BC289" s="786" t="s">
        <v>187</v>
      </c>
      <c r="BD289" s="787">
        <f>BD288/$BY$16*100</f>
        <v>11.17757203786539</v>
      </c>
      <c r="BE289" s="787">
        <f>BE288/$BZ$16*100</f>
        <v>11.576520859102665</v>
      </c>
      <c r="BF289" s="787">
        <f>BF288/$CA$16*100</f>
        <v>11.369285637090673</v>
      </c>
      <c r="BG289" s="787">
        <f>BG288/$BY$16*100</f>
        <v>9.8616456881306558</v>
      </c>
      <c r="BH289" s="787">
        <f>BH288/$BZ$16*100</f>
        <v>10.131564151579894</v>
      </c>
      <c r="BI289" s="787">
        <f>BI288/$CA$16*100</f>
        <v>9.9913541554090557</v>
      </c>
      <c r="BJ289" s="787">
        <f>BJ288/$BY$16*100</f>
        <v>3.6565068136897949</v>
      </c>
      <c r="BK289" s="787">
        <f>BK288/$BZ$16*100</f>
        <v>3.4240413808613512</v>
      </c>
      <c r="BL289" s="787">
        <f>BL288/$CA$16*100</f>
        <v>3.5447962822868258</v>
      </c>
      <c r="BM289" s="787">
        <f>BM288/$BY$16*100</f>
        <v>0.60855092062831584</v>
      </c>
      <c r="BN289" s="787">
        <f>BN288/$BZ$16*100</f>
        <v>0.53412796581581024</v>
      </c>
      <c r="BO289" s="787">
        <f>BO288/$CA$16*100</f>
        <v>0.57278720415000539</v>
      </c>
      <c r="BP289" s="787">
        <f>BP288/$BY$16*100</f>
        <v>9.3623218558202437E-2</v>
      </c>
      <c r="BQ289" s="787">
        <f>BQ288/$BZ$16*100</f>
        <v>5.6223996401664228E-2</v>
      </c>
      <c r="BR289" s="787">
        <f>BR288/$CA$16*100</f>
        <v>7.5651140170755429E-2</v>
      </c>
      <c r="BS289" s="787">
        <f>BS288/$BY$16*100</f>
        <v>5.2012899199001357E-3</v>
      </c>
      <c r="BT289" s="787">
        <f>BT288/$BZ$16*100</f>
        <v>1.1244799280332845E-2</v>
      </c>
      <c r="BU289" s="787">
        <f>BU288/$CA$16*100</f>
        <v>8.1054793040095108E-3</v>
      </c>
      <c r="BV289" s="787">
        <f>BV288/$BY$16*100</f>
        <v>0</v>
      </c>
      <c r="BW289" s="787">
        <f>BW288/$BZ$16*100</f>
        <v>5.6223996401664226E-3</v>
      </c>
      <c r="BX289" s="787">
        <f>BX288/$CA$16*100</f>
        <v>2.7018264346698366E-3</v>
      </c>
      <c r="BY289" s="787">
        <f>BY288/$BY$16*100</f>
        <v>25.403099968792258</v>
      </c>
      <c r="BZ289" s="787">
        <f>BZ288/$BZ$16*100</f>
        <v>25.739345552681886</v>
      </c>
      <c r="CA289" s="787">
        <f>CA288/$CA$16*100</f>
        <v>25.564681724845993</v>
      </c>
    </row>
    <row r="290" spans="3:79">
      <c r="AL290" s="820"/>
      <c r="BL290" s="820"/>
    </row>
    <row r="291" spans="3:79" s="777" customFormat="1" ht="15.75">
      <c r="C291" s="774" t="s">
        <v>492</v>
      </c>
      <c r="D291" s="774"/>
      <c r="E291" s="774"/>
      <c r="F291" s="774"/>
      <c r="G291" s="774"/>
      <c r="H291" s="774"/>
      <c r="I291" s="774"/>
      <c r="J291" s="775" t="s">
        <v>86</v>
      </c>
      <c r="K291" s="775"/>
      <c r="L291" s="775"/>
      <c r="M291" s="774"/>
      <c r="N291" s="774"/>
      <c r="O291" s="774"/>
      <c r="P291" s="774"/>
      <c r="Q291" s="774"/>
      <c r="R291" s="774"/>
      <c r="S291" s="774"/>
      <c r="T291" s="774"/>
      <c r="U291" s="774"/>
      <c r="V291" s="774"/>
      <c r="W291" s="774"/>
      <c r="X291" s="774"/>
      <c r="Y291" s="774"/>
      <c r="Z291" s="774"/>
      <c r="AA291" s="774"/>
      <c r="AB291" s="776"/>
      <c r="AC291" s="774" t="s">
        <v>492</v>
      </c>
      <c r="AD291" s="774"/>
      <c r="AE291" s="774"/>
      <c r="AF291" s="774"/>
      <c r="AG291" s="774"/>
      <c r="AH291" s="774"/>
      <c r="AI291" s="774"/>
      <c r="AJ291" s="818" t="s">
        <v>86</v>
      </c>
      <c r="AK291" s="818"/>
      <c r="AL291" s="818"/>
      <c r="AM291" s="774"/>
      <c r="AN291" s="774"/>
      <c r="AO291" s="774"/>
      <c r="AP291" s="774"/>
      <c r="AQ291" s="774"/>
      <c r="AR291" s="774"/>
      <c r="AS291" s="774"/>
      <c r="AT291" s="774"/>
      <c r="AU291" s="774"/>
      <c r="AV291" s="774"/>
      <c r="AW291" s="774"/>
      <c r="AX291" s="774"/>
      <c r="AY291" s="774"/>
      <c r="AZ291" s="774"/>
      <c r="BA291" s="774"/>
      <c r="BC291" s="774" t="s">
        <v>492</v>
      </c>
      <c r="BD291" s="774"/>
      <c r="BE291" s="774"/>
      <c r="BF291" s="774"/>
      <c r="BG291" s="774"/>
      <c r="BH291" s="774"/>
      <c r="BI291" s="774"/>
      <c r="BJ291" s="818" t="s">
        <v>86</v>
      </c>
      <c r="BK291" s="818"/>
      <c r="BL291" s="818"/>
      <c r="BM291" s="774"/>
      <c r="BN291" s="774"/>
      <c r="BO291" s="774"/>
      <c r="BP291" s="774"/>
      <c r="BQ291" s="774"/>
      <c r="BR291" s="774"/>
      <c r="BS291" s="774"/>
      <c r="BT291" s="774"/>
      <c r="BU291" s="774"/>
      <c r="BV291" s="774"/>
      <c r="BW291" s="774"/>
      <c r="BX291" s="774"/>
      <c r="BY291" s="774"/>
      <c r="BZ291" s="774"/>
      <c r="CA291" s="774"/>
    </row>
    <row r="292" spans="3:79" s="777" customFormat="1" ht="16.5" thickBot="1">
      <c r="C292" s="1694" t="s">
        <v>868</v>
      </c>
      <c r="D292" s="1694"/>
      <c r="E292" s="1694"/>
      <c r="F292" s="1694"/>
      <c r="G292" s="1694"/>
      <c r="H292" s="1694"/>
      <c r="I292" s="1694"/>
      <c r="J292" s="1694"/>
      <c r="K292" s="1694"/>
      <c r="L292" s="1694"/>
      <c r="M292" s="1694"/>
      <c r="N292" s="1694"/>
      <c r="O292" s="1694"/>
      <c r="P292" s="1694"/>
      <c r="Q292" s="1694"/>
      <c r="R292" s="1694"/>
      <c r="S292" s="1694"/>
      <c r="T292" s="1694"/>
      <c r="U292" s="1694"/>
      <c r="V292" s="1694"/>
      <c r="W292" s="1694"/>
      <c r="X292" s="1694"/>
      <c r="Y292" s="1694"/>
      <c r="Z292" s="1694"/>
      <c r="AA292" s="1694"/>
      <c r="AB292" s="778"/>
      <c r="AC292" s="1694" t="s">
        <v>868</v>
      </c>
      <c r="AD292" s="1694"/>
      <c r="AE292" s="1694"/>
      <c r="AF292" s="1694"/>
      <c r="AG292" s="1694"/>
      <c r="AH292" s="1694"/>
      <c r="AI292" s="1694"/>
      <c r="AJ292" s="1694"/>
      <c r="AK292" s="1694"/>
      <c r="AL292" s="1694"/>
      <c r="AM292" s="1694"/>
      <c r="AN292" s="1694"/>
      <c r="AO292" s="1694"/>
      <c r="AP292" s="1694"/>
      <c r="AQ292" s="1694"/>
      <c r="AR292" s="1694"/>
      <c r="AS292" s="1694"/>
      <c r="AT292" s="1694"/>
      <c r="AU292" s="1694"/>
      <c r="AV292" s="1694"/>
      <c r="AW292" s="1694"/>
      <c r="AX292" s="1694"/>
      <c r="AY292" s="1694"/>
      <c r="AZ292" s="1694"/>
      <c r="BA292" s="1694"/>
      <c r="BC292" s="1694" t="s">
        <v>868</v>
      </c>
      <c r="BD292" s="1694"/>
      <c r="BE292" s="1694"/>
      <c r="BF292" s="1694"/>
      <c r="BG292" s="1694"/>
      <c r="BH292" s="1694"/>
      <c r="BI292" s="1694"/>
      <c r="BJ292" s="1694"/>
      <c r="BK292" s="1694"/>
      <c r="BL292" s="1694"/>
      <c r="BM292" s="1694"/>
      <c r="BN292" s="1694"/>
      <c r="BO292" s="1694"/>
      <c r="BP292" s="1694"/>
      <c r="BQ292" s="1694"/>
      <c r="BR292" s="1694"/>
      <c r="BS292" s="1694"/>
      <c r="BT292" s="1694"/>
      <c r="BU292" s="1694"/>
      <c r="BV292" s="1694"/>
      <c r="BW292" s="1694"/>
      <c r="BX292" s="1694"/>
      <c r="BY292" s="1694"/>
      <c r="BZ292" s="1694"/>
      <c r="CA292" s="1694"/>
    </row>
    <row r="293" spans="3:79" s="777" customFormat="1" ht="15.75" customHeight="1">
      <c r="C293" s="779"/>
      <c r="D293" s="1700" t="s">
        <v>96</v>
      </c>
      <c r="E293" s="1700"/>
      <c r="F293" s="1700"/>
      <c r="G293" s="1700"/>
      <c r="H293" s="1700"/>
      <c r="I293" s="1700"/>
      <c r="J293" s="1700"/>
      <c r="K293" s="1700"/>
      <c r="L293" s="1700"/>
      <c r="M293" s="1700"/>
      <c r="N293" s="1700"/>
      <c r="O293" s="1700"/>
      <c r="P293" s="1700"/>
      <c r="Q293" s="1700"/>
      <c r="R293" s="1700"/>
      <c r="S293" s="1700"/>
      <c r="T293" s="1700"/>
      <c r="U293" s="1700"/>
      <c r="V293" s="1700"/>
      <c r="W293" s="1700"/>
      <c r="X293" s="1700"/>
      <c r="Y293" s="1701"/>
      <c r="Z293" s="1701"/>
      <c r="AA293" s="1702"/>
      <c r="AB293" s="778"/>
      <c r="AC293" s="779"/>
      <c r="AD293" s="1700" t="s">
        <v>0</v>
      </c>
      <c r="AE293" s="1700"/>
      <c r="AF293" s="1700"/>
      <c r="AG293" s="1700"/>
      <c r="AH293" s="1700"/>
      <c r="AI293" s="1700"/>
      <c r="AJ293" s="1700"/>
      <c r="AK293" s="1700"/>
      <c r="AL293" s="1700"/>
      <c r="AM293" s="1700"/>
      <c r="AN293" s="1700"/>
      <c r="AO293" s="1700"/>
      <c r="AP293" s="1700"/>
      <c r="AQ293" s="1700"/>
      <c r="AR293" s="1700"/>
      <c r="AS293" s="1700"/>
      <c r="AT293" s="1700"/>
      <c r="AU293" s="1700"/>
      <c r="AV293" s="1700"/>
      <c r="AW293" s="1700"/>
      <c r="AX293" s="1700"/>
      <c r="AY293" s="1701"/>
      <c r="AZ293" s="1701"/>
      <c r="BA293" s="1702"/>
      <c r="BC293" s="779"/>
      <c r="BD293" s="1701" t="s">
        <v>0</v>
      </c>
      <c r="BE293" s="1705"/>
      <c r="BF293" s="1705"/>
      <c r="BG293" s="1705"/>
      <c r="BH293" s="1705"/>
      <c r="BI293" s="1705"/>
      <c r="BJ293" s="1705"/>
      <c r="BK293" s="1705"/>
      <c r="BL293" s="1705"/>
      <c r="BM293" s="1705"/>
      <c r="BN293" s="1705"/>
      <c r="BO293" s="1705"/>
      <c r="BP293" s="1705"/>
      <c r="BQ293" s="1705"/>
      <c r="BR293" s="1705"/>
      <c r="BS293" s="1705"/>
      <c r="BT293" s="1705"/>
      <c r="BU293" s="1705"/>
      <c r="BV293" s="1705"/>
      <c r="BW293" s="1705"/>
      <c r="BX293" s="1705"/>
      <c r="BY293" s="1705"/>
      <c r="BZ293" s="1705"/>
      <c r="CA293" s="1706"/>
    </row>
    <row r="294" spans="3:79" s="777" customFormat="1" ht="15.75" customHeight="1">
      <c r="C294" s="1698" t="s">
        <v>182</v>
      </c>
      <c r="D294" s="1695">
        <v>1</v>
      </c>
      <c r="E294" s="1696"/>
      <c r="F294" s="1699"/>
      <c r="G294" s="1695">
        <v>2</v>
      </c>
      <c r="H294" s="1696"/>
      <c r="I294" s="1699"/>
      <c r="J294" s="1695">
        <v>3</v>
      </c>
      <c r="K294" s="1696"/>
      <c r="L294" s="1699"/>
      <c r="M294" s="1695">
        <v>4</v>
      </c>
      <c r="N294" s="1696"/>
      <c r="O294" s="1699"/>
      <c r="P294" s="1695">
        <v>5</v>
      </c>
      <c r="Q294" s="1696"/>
      <c r="R294" s="1699"/>
      <c r="S294" s="1695">
        <v>6</v>
      </c>
      <c r="T294" s="1696"/>
      <c r="U294" s="1699"/>
      <c r="V294" s="1695" t="s">
        <v>184</v>
      </c>
      <c r="W294" s="1696"/>
      <c r="X294" s="1699"/>
      <c r="Y294" s="1695" t="s">
        <v>181</v>
      </c>
      <c r="Z294" s="1696"/>
      <c r="AA294" s="1697"/>
      <c r="AB294" s="778"/>
      <c r="AC294" s="1698" t="s">
        <v>182</v>
      </c>
      <c r="AD294" s="1695">
        <v>1</v>
      </c>
      <c r="AE294" s="1696"/>
      <c r="AF294" s="1699"/>
      <c r="AG294" s="1695">
        <v>2</v>
      </c>
      <c r="AH294" s="1696"/>
      <c r="AI294" s="1699"/>
      <c r="AJ294" s="1695">
        <v>3</v>
      </c>
      <c r="AK294" s="1696"/>
      <c r="AL294" s="1699"/>
      <c r="AM294" s="1695">
        <v>4</v>
      </c>
      <c r="AN294" s="1696"/>
      <c r="AO294" s="1699"/>
      <c r="AP294" s="1695">
        <v>5</v>
      </c>
      <c r="AQ294" s="1696"/>
      <c r="AR294" s="1699"/>
      <c r="AS294" s="1695">
        <v>6</v>
      </c>
      <c r="AT294" s="1696"/>
      <c r="AU294" s="1699"/>
      <c r="AV294" s="1695" t="s">
        <v>184</v>
      </c>
      <c r="AW294" s="1696"/>
      <c r="AX294" s="1699"/>
      <c r="AY294" s="1695" t="s">
        <v>181</v>
      </c>
      <c r="AZ294" s="1696"/>
      <c r="BA294" s="1697"/>
      <c r="BC294" s="1698" t="s">
        <v>182</v>
      </c>
      <c r="BD294" s="1695">
        <v>1</v>
      </c>
      <c r="BE294" s="1696"/>
      <c r="BF294" s="1699"/>
      <c r="BG294" s="1695">
        <v>2</v>
      </c>
      <c r="BH294" s="1696"/>
      <c r="BI294" s="1699"/>
      <c r="BJ294" s="1695">
        <v>3</v>
      </c>
      <c r="BK294" s="1696"/>
      <c r="BL294" s="1699"/>
      <c r="BM294" s="1695">
        <v>4</v>
      </c>
      <c r="BN294" s="1696"/>
      <c r="BO294" s="1699"/>
      <c r="BP294" s="1695">
        <v>5</v>
      </c>
      <c r="BQ294" s="1696"/>
      <c r="BR294" s="1699"/>
      <c r="BS294" s="1695">
        <v>6</v>
      </c>
      <c r="BT294" s="1696"/>
      <c r="BU294" s="1699"/>
      <c r="BV294" s="1695" t="s">
        <v>184</v>
      </c>
      <c r="BW294" s="1696"/>
      <c r="BX294" s="1699"/>
      <c r="BY294" s="1695" t="s">
        <v>181</v>
      </c>
      <c r="BZ294" s="1696"/>
      <c r="CA294" s="1697"/>
    </row>
    <row r="295" spans="3:79" s="777" customFormat="1" ht="15.75">
      <c r="C295" s="1698"/>
      <c r="D295" s="781" t="s">
        <v>242</v>
      </c>
      <c r="E295" s="781" t="s">
        <v>243</v>
      </c>
      <c r="F295" s="781" t="s">
        <v>236</v>
      </c>
      <c r="G295" s="781" t="s">
        <v>242</v>
      </c>
      <c r="H295" s="781" t="s">
        <v>243</v>
      </c>
      <c r="I295" s="781" t="s">
        <v>236</v>
      </c>
      <c r="J295" s="781" t="s">
        <v>242</v>
      </c>
      <c r="K295" s="781" t="s">
        <v>243</v>
      </c>
      <c r="L295" s="781" t="s">
        <v>236</v>
      </c>
      <c r="M295" s="781" t="s">
        <v>242</v>
      </c>
      <c r="N295" s="781" t="s">
        <v>243</v>
      </c>
      <c r="O295" s="781" t="s">
        <v>236</v>
      </c>
      <c r="P295" s="781" t="s">
        <v>242</v>
      </c>
      <c r="Q295" s="781" t="s">
        <v>243</v>
      </c>
      <c r="R295" s="781" t="s">
        <v>236</v>
      </c>
      <c r="S295" s="781" t="s">
        <v>242</v>
      </c>
      <c r="T295" s="781" t="s">
        <v>243</v>
      </c>
      <c r="U295" s="781" t="s">
        <v>236</v>
      </c>
      <c r="V295" s="781" t="s">
        <v>242</v>
      </c>
      <c r="W295" s="781" t="s">
        <v>243</v>
      </c>
      <c r="X295" s="781" t="s">
        <v>236</v>
      </c>
      <c r="Y295" s="781" t="s">
        <v>242</v>
      </c>
      <c r="Z295" s="781" t="s">
        <v>243</v>
      </c>
      <c r="AA295" s="781" t="s">
        <v>236</v>
      </c>
      <c r="AB295" s="778"/>
      <c r="AC295" s="1698"/>
      <c r="AD295" s="781" t="s">
        <v>242</v>
      </c>
      <c r="AE295" s="781" t="s">
        <v>243</v>
      </c>
      <c r="AF295" s="781" t="s">
        <v>236</v>
      </c>
      <c r="AG295" s="781" t="s">
        <v>242</v>
      </c>
      <c r="AH295" s="781" t="s">
        <v>243</v>
      </c>
      <c r="AI295" s="781" t="s">
        <v>236</v>
      </c>
      <c r="AJ295" s="781" t="s">
        <v>242</v>
      </c>
      <c r="AK295" s="781" t="s">
        <v>243</v>
      </c>
      <c r="AL295" s="781" t="s">
        <v>236</v>
      </c>
      <c r="AM295" s="781" t="s">
        <v>242</v>
      </c>
      <c r="AN295" s="781" t="s">
        <v>243</v>
      </c>
      <c r="AO295" s="781" t="s">
        <v>236</v>
      </c>
      <c r="AP295" s="781" t="s">
        <v>242</v>
      </c>
      <c r="AQ295" s="781" t="s">
        <v>243</v>
      </c>
      <c r="AR295" s="781" t="s">
        <v>236</v>
      </c>
      <c r="AS295" s="781" t="s">
        <v>242</v>
      </c>
      <c r="AT295" s="781" t="s">
        <v>243</v>
      </c>
      <c r="AU295" s="781" t="s">
        <v>236</v>
      </c>
      <c r="AV295" s="1227" t="s">
        <v>242</v>
      </c>
      <c r="AW295" s="1227" t="s">
        <v>243</v>
      </c>
      <c r="AX295" s="781" t="s">
        <v>236</v>
      </c>
      <c r="AY295" s="781" t="s">
        <v>242</v>
      </c>
      <c r="AZ295" s="781" t="s">
        <v>243</v>
      </c>
      <c r="BA295" s="781" t="s">
        <v>236</v>
      </c>
      <c r="BC295" s="1698"/>
      <c r="BD295" s="781" t="s">
        <v>242</v>
      </c>
      <c r="BE295" s="781" t="s">
        <v>243</v>
      </c>
      <c r="BF295" s="781" t="s">
        <v>236</v>
      </c>
      <c r="BG295" s="781" t="s">
        <v>242</v>
      </c>
      <c r="BH295" s="781" t="s">
        <v>243</v>
      </c>
      <c r="BI295" s="781" t="s">
        <v>236</v>
      </c>
      <c r="BJ295" s="781" t="s">
        <v>242</v>
      </c>
      <c r="BK295" s="781" t="s">
        <v>243</v>
      </c>
      <c r="BL295" s="781" t="s">
        <v>236</v>
      </c>
      <c r="BM295" s="781" t="s">
        <v>242</v>
      </c>
      <c r="BN295" s="781" t="s">
        <v>243</v>
      </c>
      <c r="BO295" s="781" t="s">
        <v>236</v>
      </c>
      <c r="BP295" s="781" t="s">
        <v>242</v>
      </c>
      <c r="BQ295" s="781" t="s">
        <v>243</v>
      </c>
      <c r="BR295" s="781" t="s">
        <v>236</v>
      </c>
      <c r="BS295" s="781" t="s">
        <v>242</v>
      </c>
      <c r="BT295" s="781" t="s">
        <v>243</v>
      </c>
      <c r="BU295" s="781" t="s">
        <v>236</v>
      </c>
      <c r="BV295" s="781" t="s">
        <v>242</v>
      </c>
      <c r="BW295" s="781" t="s">
        <v>243</v>
      </c>
      <c r="BX295" s="781" t="s">
        <v>236</v>
      </c>
      <c r="BY295" s="781" t="s">
        <v>242</v>
      </c>
      <c r="BZ295" s="781" t="s">
        <v>243</v>
      </c>
      <c r="CA295" s="781" t="s">
        <v>236</v>
      </c>
    </row>
    <row r="296" spans="3:79" s="777" customFormat="1" ht="15.75">
      <c r="C296" s="782" t="s">
        <v>185</v>
      </c>
      <c r="D296" s="783"/>
      <c r="E296" s="783"/>
      <c r="F296" s="783">
        <f>SUM(D296:E296)</f>
        <v>0</v>
      </c>
      <c r="G296" s="783"/>
      <c r="H296" s="783"/>
      <c r="I296" s="783">
        <f>SUM(G296:H296)</f>
        <v>0</v>
      </c>
      <c r="J296" s="783"/>
      <c r="K296" s="783"/>
      <c r="L296" s="783">
        <f>SUM(J296:K296)</f>
        <v>0</v>
      </c>
      <c r="M296" s="783"/>
      <c r="N296" s="783"/>
      <c r="O296" s="783">
        <f>SUM(M296:N296)</f>
        <v>0</v>
      </c>
      <c r="P296" s="783"/>
      <c r="Q296" s="783"/>
      <c r="R296" s="783">
        <f>SUM(P296:Q296)</f>
        <v>0</v>
      </c>
      <c r="S296" s="783"/>
      <c r="T296" s="783"/>
      <c r="U296" s="783">
        <f>SUM(S296:T296)</f>
        <v>0</v>
      </c>
      <c r="V296" s="783"/>
      <c r="W296" s="783"/>
      <c r="X296" s="783">
        <f>SUM(V296:W296)</f>
        <v>0</v>
      </c>
      <c r="Y296" s="784">
        <f>D296+G296+J296+M296+P296+S296+V296</f>
        <v>0</v>
      </c>
      <c r="Z296" s="784">
        <f>E296+H296+K296+N296+Q296+T296+W296</f>
        <v>0</v>
      </c>
      <c r="AA296" s="785">
        <f>Y296+Z296</f>
        <v>0</v>
      </c>
      <c r="AB296" s="776"/>
      <c r="AC296" s="782" t="s">
        <v>185</v>
      </c>
      <c r="AD296" s="783"/>
      <c r="AE296" s="783"/>
      <c r="AF296" s="783">
        <f>SUM(AD296:AE296)</f>
        <v>0</v>
      </c>
      <c r="AG296" s="783"/>
      <c r="AH296" s="783"/>
      <c r="AI296" s="783">
        <f>SUM(AG296:AH296)</f>
        <v>0</v>
      </c>
      <c r="AJ296" s="783"/>
      <c r="AK296" s="783"/>
      <c r="AL296" s="783">
        <f>SUM(AJ296:AK296)</f>
        <v>0</v>
      </c>
      <c r="AM296" s="783"/>
      <c r="AN296" s="783"/>
      <c r="AO296" s="783">
        <f>SUM(AM296:AN296)</f>
        <v>0</v>
      </c>
      <c r="AP296" s="783"/>
      <c r="AQ296" s="783"/>
      <c r="AR296" s="783">
        <f>SUM(AP296:AQ296)</f>
        <v>0</v>
      </c>
      <c r="AS296" s="783"/>
      <c r="AT296" s="783"/>
      <c r="AU296" s="783">
        <f>SUM(AS296:AT296)</f>
        <v>0</v>
      </c>
      <c r="AV296" s="783"/>
      <c r="AW296" s="783"/>
      <c r="AX296" s="783">
        <f>SUM(AV296:AW296)</f>
        <v>0</v>
      </c>
      <c r="AY296" s="784">
        <f>AD296+AG296+AJ296+AM296+AP296+AS296+AV296</f>
        <v>0</v>
      </c>
      <c r="AZ296" s="784">
        <f>AE296+AH296+AK296+AN296+AQ296+AT296+AW296</f>
        <v>0</v>
      </c>
      <c r="BA296" s="785">
        <f>AY296+AZ296</f>
        <v>0</v>
      </c>
      <c r="BC296" s="782" t="s">
        <v>185</v>
      </c>
      <c r="BD296" s="783">
        <f>D296+AD296</f>
        <v>0</v>
      </c>
      <c r="BE296" s="783">
        <f>E296+AE296</f>
        <v>0</v>
      </c>
      <c r="BF296" s="783">
        <f t="shared" ref="BF296:BU304" si="541">F296+AF296</f>
        <v>0</v>
      </c>
      <c r="BG296" s="783">
        <f t="shared" si="541"/>
        <v>0</v>
      </c>
      <c r="BH296" s="783">
        <f t="shared" si="541"/>
        <v>0</v>
      </c>
      <c r="BI296" s="783">
        <f t="shared" si="541"/>
        <v>0</v>
      </c>
      <c r="BJ296" s="783">
        <f t="shared" si="541"/>
        <v>0</v>
      </c>
      <c r="BK296" s="783">
        <f t="shared" si="541"/>
        <v>0</v>
      </c>
      <c r="BL296" s="783">
        <f t="shared" si="541"/>
        <v>0</v>
      </c>
      <c r="BM296" s="783">
        <f t="shared" si="541"/>
        <v>0</v>
      </c>
      <c r="BN296" s="783">
        <f t="shared" si="541"/>
        <v>0</v>
      </c>
      <c r="BO296" s="783">
        <f t="shared" si="541"/>
        <v>0</v>
      </c>
      <c r="BP296" s="783">
        <f t="shared" si="541"/>
        <v>0</v>
      </c>
      <c r="BQ296" s="783">
        <f t="shared" si="541"/>
        <v>0</v>
      </c>
      <c r="BR296" s="783">
        <f t="shared" si="541"/>
        <v>0</v>
      </c>
      <c r="BS296" s="783">
        <f t="shared" si="541"/>
        <v>0</v>
      </c>
      <c r="BT296" s="783">
        <f t="shared" si="541"/>
        <v>0</v>
      </c>
      <c r="BU296" s="783">
        <f t="shared" si="541"/>
        <v>0</v>
      </c>
      <c r="BV296" s="783">
        <f t="shared" ref="BV296:CA304" si="542">V296+AV296</f>
        <v>0</v>
      </c>
      <c r="BW296" s="783">
        <f t="shared" si="542"/>
        <v>0</v>
      </c>
      <c r="BX296" s="783">
        <f t="shared" si="542"/>
        <v>0</v>
      </c>
      <c r="BY296" s="783">
        <f t="shared" si="542"/>
        <v>0</v>
      </c>
      <c r="BZ296" s="783">
        <f t="shared" si="542"/>
        <v>0</v>
      </c>
      <c r="CA296" s="783">
        <f t="shared" si="542"/>
        <v>0</v>
      </c>
    </row>
    <row r="297" spans="3:79" s="777" customFormat="1" ht="15.75">
      <c r="C297" s="782" t="s">
        <v>262</v>
      </c>
      <c r="D297" s="783">
        <v>16</v>
      </c>
      <c r="E297" s="783">
        <v>11</v>
      </c>
      <c r="F297" s="783">
        <f t="shared" ref="F297:F303" si="543">SUM(D297:E297)</f>
        <v>27</v>
      </c>
      <c r="G297" s="783">
        <v>4</v>
      </c>
      <c r="H297" s="783">
        <v>4</v>
      </c>
      <c r="I297" s="783">
        <f t="shared" ref="I297:I303" si="544">SUM(G297:H297)</f>
        <v>8</v>
      </c>
      <c r="J297" s="783">
        <v>0</v>
      </c>
      <c r="K297" s="783">
        <v>0</v>
      </c>
      <c r="L297" s="783">
        <f t="shared" ref="L297:L303" si="545">SUM(J297:K297)</f>
        <v>0</v>
      </c>
      <c r="M297" s="783">
        <v>0</v>
      </c>
      <c r="N297" s="783">
        <v>0</v>
      </c>
      <c r="O297" s="783">
        <f t="shared" ref="O297:O303" si="546">SUM(M297:N297)</f>
        <v>0</v>
      </c>
      <c r="P297" s="783">
        <v>0</v>
      </c>
      <c r="Q297" s="783">
        <v>0</v>
      </c>
      <c r="R297" s="783">
        <f t="shared" ref="R297:R303" si="547">SUM(P297:Q297)</f>
        <v>0</v>
      </c>
      <c r="S297" s="783">
        <v>0</v>
      </c>
      <c r="T297" s="783">
        <v>0</v>
      </c>
      <c r="U297" s="783">
        <f t="shared" ref="U297:U303" si="548">SUM(S297:T297)</f>
        <v>0</v>
      </c>
      <c r="V297" s="783"/>
      <c r="W297" s="783"/>
      <c r="X297" s="783">
        <f t="shared" ref="X297:X303" si="549">SUM(V297:W297)</f>
        <v>0</v>
      </c>
      <c r="Y297" s="784">
        <f t="shared" ref="Y297:Y303" si="550">D297+G297+J297+M297+P297+S297+V297</f>
        <v>20</v>
      </c>
      <c r="Z297" s="784">
        <f t="shared" ref="Z297:Z303" si="551">E297+H297+K297+N297+Q297+T297+W297</f>
        <v>15</v>
      </c>
      <c r="AA297" s="785">
        <f t="shared" ref="AA297:AA303" si="552">Y297+Z297</f>
        <v>35</v>
      </c>
      <c r="AB297" s="776"/>
      <c r="AC297" s="782" t="s">
        <v>262</v>
      </c>
      <c r="AD297" s="783">
        <v>393</v>
      </c>
      <c r="AE297" s="783">
        <v>388</v>
      </c>
      <c r="AF297" s="783">
        <f t="shared" ref="AF297:AF303" si="553">SUM(AD297:AE297)</f>
        <v>781</v>
      </c>
      <c r="AG297" s="783">
        <v>0</v>
      </c>
      <c r="AH297" s="783">
        <v>0</v>
      </c>
      <c r="AI297" s="783">
        <f t="shared" ref="AI297:AI303" si="554">SUM(AG297:AH297)</f>
        <v>0</v>
      </c>
      <c r="AJ297" s="783"/>
      <c r="AK297" s="783"/>
      <c r="AL297" s="783">
        <f t="shared" ref="AL297:AL303" si="555">SUM(AJ297:AK297)</f>
        <v>0</v>
      </c>
      <c r="AM297" s="783"/>
      <c r="AN297" s="783"/>
      <c r="AO297" s="783">
        <f t="shared" ref="AO297:AO303" si="556">SUM(AM297:AN297)</f>
        <v>0</v>
      </c>
      <c r="AP297" s="783"/>
      <c r="AQ297" s="783"/>
      <c r="AR297" s="783">
        <f t="shared" ref="AR297:AR303" si="557">SUM(AP297:AQ297)</f>
        <v>0</v>
      </c>
      <c r="AS297" s="783"/>
      <c r="AT297" s="783"/>
      <c r="AU297" s="783">
        <f t="shared" ref="AU297:AU303" si="558">SUM(AS297:AT297)</f>
        <v>0</v>
      </c>
      <c r="AV297" s="783"/>
      <c r="AW297" s="783"/>
      <c r="AX297" s="783">
        <f t="shared" ref="AX297:AX303" si="559">SUM(AV297:AW297)</f>
        <v>0</v>
      </c>
      <c r="AY297" s="784">
        <f t="shared" ref="AY297:AY303" si="560">AD297+AG297+AJ297+AM297+AP297+AS297+AV297</f>
        <v>393</v>
      </c>
      <c r="AZ297" s="784">
        <f t="shared" ref="AZ297:AZ303" si="561">AE297+AH297+AK297+AN297+AQ297+AT297+AW297</f>
        <v>388</v>
      </c>
      <c r="BA297" s="785">
        <f t="shared" ref="BA297:BA303" si="562">AY297+AZ297</f>
        <v>781</v>
      </c>
      <c r="BC297" s="782" t="s">
        <v>262</v>
      </c>
      <c r="BD297" s="783">
        <f t="shared" ref="BD297:BE304" si="563">D297+AD297</f>
        <v>409</v>
      </c>
      <c r="BE297" s="783">
        <f t="shared" si="563"/>
        <v>399</v>
      </c>
      <c r="BF297" s="783">
        <f t="shared" si="541"/>
        <v>808</v>
      </c>
      <c r="BG297" s="783">
        <f t="shared" si="541"/>
        <v>4</v>
      </c>
      <c r="BH297" s="783">
        <f t="shared" si="541"/>
        <v>4</v>
      </c>
      <c r="BI297" s="783">
        <f t="shared" si="541"/>
        <v>8</v>
      </c>
      <c r="BJ297" s="783">
        <f t="shared" si="541"/>
        <v>0</v>
      </c>
      <c r="BK297" s="783">
        <f t="shared" si="541"/>
        <v>0</v>
      </c>
      <c r="BL297" s="783">
        <f t="shared" si="541"/>
        <v>0</v>
      </c>
      <c r="BM297" s="783">
        <f t="shared" si="541"/>
        <v>0</v>
      </c>
      <c r="BN297" s="783">
        <f t="shared" si="541"/>
        <v>0</v>
      </c>
      <c r="BO297" s="783">
        <f t="shared" si="541"/>
        <v>0</v>
      </c>
      <c r="BP297" s="783">
        <f t="shared" si="541"/>
        <v>0</v>
      </c>
      <c r="BQ297" s="783">
        <f t="shared" si="541"/>
        <v>0</v>
      </c>
      <c r="BR297" s="783">
        <f t="shared" si="541"/>
        <v>0</v>
      </c>
      <c r="BS297" s="783">
        <f t="shared" si="541"/>
        <v>0</v>
      </c>
      <c r="BT297" s="783">
        <f t="shared" si="541"/>
        <v>0</v>
      </c>
      <c r="BU297" s="783">
        <f t="shared" si="541"/>
        <v>0</v>
      </c>
      <c r="BV297" s="783">
        <f t="shared" si="542"/>
        <v>0</v>
      </c>
      <c r="BW297" s="783">
        <f t="shared" si="542"/>
        <v>0</v>
      </c>
      <c r="BX297" s="783">
        <f t="shared" si="542"/>
        <v>0</v>
      </c>
      <c r="BY297" s="783">
        <f t="shared" si="542"/>
        <v>413</v>
      </c>
      <c r="BZ297" s="783">
        <f t="shared" si="542"/>
        <v>403</v>
      </c>
      <c r="CA297" s="783">
        <f t="shared" si="542"/>
        <v>816</v>
      </c>
    </row>
    <row r="298" spans="3:79" s="777" customFormat="1" ht="15.75">
      <c r="C298" s="782" t="s">
        <v>263</v>
      </c>
      <c r="D298" s="783">
        <v>142</v>
      </c>
      <c r="E298" s="783">
        <v>156</v>
      </c>
      <c r="F298" s="783">
        <f t="shared" si="543"/>
        <v>298</v>
      </c>
      <c r="G298" s="783">
        <v>76</v>
      </c>
      <c r="H298" s="783">
        <v>107</v>
      </c>
      <c r="I298" s="783">
        <f t="shared" si="544"/>
        <v>183</v>
      </c>
      <c r="J298" s="783">
        <v>39</v>
      </c>
      <c r="K298" s="783">
        <v>23</v>
      </c>
      <c r="L298" s="783">
        <f t="shared" si="545"/>
        <v>62</v>
      </c>
      <c r="M298" s="783">
        <v>2</v>
      </c>
      <c r="N298" s="783">
        <v>4</v>
      </c>
      <c r="O298" s="783">
        <f t="shared" si="546"/>
        <v>6</v>
      </c>
      <c r="P298" s="783">
        <v>0</v>
      </c>
      <c r="Q298" s="783">
        <v>0</v>
      </c>
      <c r="R298" s="783">
        <f t="shared" si="547"/>
        <v>0</v>
      </c>
      <c r="S298" s="783">
        <v>0</v>
      </c>
      <c r="T298" s="783">
        <v>0</v>
      </c>
      <c r="U298" s="783">
        <f t="shared" si="548"/>
        <v>0</v>
      </c>
      <c r="V298" s="783"/>
      <c r="W298" s="783"/>
      <c r="X298" s="783">
        <f t="shared" si="549"/>
        <v>0</v>
      </c>
      <c r="Y298" s="784">
        <f t="shared" si="550"/>
        <v>259</v>
      </c>
      <c r="Z298" s="784">
        <f t="shared" si="551"/>
        <v>290</v>
      </c>
      <c r="AA298" s="785">
        <f t="shared" si="552"/>
        <v>549</v>
      </c>
      <c r="AB298" s="776"/>
      <c r="AC298" s="782" t="s">
        <v>263</v>
      </c>
      <c r="AD298" s="783">
        <v>1618</v>
      </c>
      <c r="AE298" s="783">
        <v>1549</v>
      </c>
      <c r="AF298" s="783">
        <f t="shared" si="553"/>
        <v>3167</v>
      </c>
      <c r="AG298" s="783">
        <v>862</v>
      </c>
      <c r="AH298" s="783">
        <v>757</v>
      </c>
      <c r="AI298" s="783">
        <f t="shared" si="554"/>
        <v>1619</v>
      </c>
      <c r="AJ298" s="783"/>
      <c r="AK298" s="783"/>
      <c r="AL298" s="783">
        <f t="shared" si="555"/>
        <v>0</v>
      </c>
      <c r="AM298" s="783"/>
      <c r="AN298" s="783"/>
      <c r="AO298" s="783">
        <f t="shared" si="556"/>
        <v>0</v>
      </c>
      <c r="AP298" s="783"/>
      <c r="AQ298" s="783"/>
      <c r="AR298" s="783">
        <f t="shared" si="557"/>
        <v>0</v>
      </c>
      <c r="AS298" s="783"/>
      <c r="AT298" s="783"/>
      <c r="AU298" s="783">
        <f t="shared" si="558"/>
        <v>0</v>
      </c>
      <c r="AV298" s="783"/>
      <c r="AW298" s="783"/>
      <c r="AX298" s="783">
        <f t="shared" si="559"/>
        <v>0</v>
      </c>
      <c r="AY298" s="784">
        <f t="shared" si="560"/>
        <v>2480</v>
      </c>
      <c r="AZ298" s="784">
        <f t="shared" si="561"/>
        <v>2306</v>
      </c>
      <c r="BA298" s="785">
        <f t="shared" si="562"/>
        <v>4786</v>
      </c>
      <c r="BC298" s="782" t="s">
        <v>263</v>
      </c>
      <c r="BD298" s="783">
        <f t="shared" si="563"/>
        <v>1760</v>
      </c>
      <c r="BE298" s="783">
        <f t="shared" si="563"/>
        <v>1705</v>
      </c>
      <c r="BF298" s="783">
        <f t="shared" si="541"/>
        <v>3465</v>
      </c>
      <c r="BG298" s="783">
        <f t="shared" si="541"/>
        <v>938</v>
      </c>
      <c r="BH298" s="783">
        <f t="shared" si="541"/>
        <v>864</v>
      </c>
      <c r="BI298" s="783">
        <f t="shared" si="541"/>
        <v>1802</v>
      </c>
      <c r="BJ298" s="783">
        <f t="shared" si="541"/>
        <v>39</v>
      </c>
      <c r="BK298" s="783">
        <f t="shared" si="541"/>
        <v>23</v>
      </c>
      <c r="BL298" s="783">
        <f t="shared" si="541"/>
        <v>62</v>
      </c>
      <c r="BM298" s="783">
        <f t="shared" si="541"/>
        <v>2</v>
      </c>
      <c r="BN298" s="783">
        <f t="shared" si="541"/>
        <v>4</v>
      </c>
      <c r="BO298" s="783">
        <f t="shared" si="541"/>
        <v>6</v>
      </c>
      <c r="BP298" s="783">
        <f t="shared" si="541"/>
        <v>0</v>
      </c>
      <c r="BQ298" s="783">
        <f t="shared" si="541"/>
        <v>0</v>
      </c>
      <c r="BR298" s="783">
        <f t="shared" si="541"/>
        <v>0</v>
      </c>
      <c r="BS298" s="783">
        <f t="shared" si="541"/>
        <v>0</v>
      </c>
      <c r="BT298" s="783">
        <f t="shared" si="541"/>
        <v>0</v>
      </c>
      <c r="BU298" s="783">
        <f t="shared" si="541"/>
        <v>0</v>
      </c>
      <c r="BV298" s="783">
        <f t="shared" si="542"/>
        <v>0</v>
      </c>
      <c r="BW298" s="783">
        <f t="shared" si="542"/>
        <v>0</v>
      </c>
      <c r="BX298" s="783">
        <f t="shared" si="542"/>
        <v>0</v>
      </c>
      <c r="BY298" s="783">
        <f t="shared" si="542"/>
        <v>2739</v>
      </c>
      <c r="BZ298" s="783">
        <f t="shared" si="542"/>
        <v>2596</v>
      </c>
      <c r="CA298" s="783">
        <f t="shared" si="542"/>
        <v>5335</v>
      </c>
    </row>
    <row r="299" spans="3:79" s="777" customFormat="1" ht="15.75">
      <c r="C299" s="782" t="s">
        <v>264</v>
      </c>
      <c r="D299" s="783">
        <v>91</v>
      </c>
      <c r="E299" s="783">
        <v>81</v>
      </c>
      <c r="F299" s="783">
        <f t="shared" si="543"/>
        <v>172</v>
      </c>
      <c r="G299" s="783">
        <v>105</v>
      </c>
      <c r="H299" s="783">
        <v>90</v>
      </c>
      <c r="I299" s="783">
        <f t="shared" si="544"/>
        <v>195</v>
      </c>
      <c r="J299" s="783">
        <v>40</v>
      </c>
      <c r="K299" s="783">
        <v>41</v>
      </c>
      <c r="L299" s="783">
        <f t="shared" si="545"/>
        <v>81</v>
      </c>
      <c r="M299" s="783">
        <v>3</v>
      </c>
      <c r="N299" s="783">
        <v>10</v>
      </c>
      <c r="O299" s="783">
        <f t="shared" si="546"/>
        <v>13</v>
      </c>
      <c r="P299" s="783">
        <v>0</v>
      </c>
      <c r="Q299" s="783">
        <v>2</v>
      </c>
      <c r="R299" s="783">
        <f t="shared" si="547"/>
        <v>2</v>
      </c>
      <c r="S299" s="783">
        <v>0</v>
      </c>
      <c r="T299" s="783">
        <v>0</v>
      </c>
      <c r="U299" s="783">
        <f t="shared" si="548"/>
        <v>0</v>
      </c>
      <c r="V299" s="783"/>
      <c r="W299" s="783"/>
      <c r="X299" s="783">
        <f t="shared" si="549"/>
        <v>0</v>
      </c>
      <c r="Y299" s="784">
        <f t="shared" si="550"/>
        <v>239</v>
      </c>
      <c r="Z299" s="784">
        <f t="shared" si="551"/>
        <v>224</v>
      </c>
      <c r="AA299" s="785">
        <f t="shared" si="552"/>
        <v>463</v>
      </c>
      <c r="AB299" s="776"/>
      <c r="AC299" s="782" t="s">
        <v>264</v>
      </c>
      <c r="AD299" s="783">
        <v>1468</v>
      </c>
      <c r="AE299" s="783">
        <v>1376</v>
      </c>
      <c r="AF299" s="783">
        <f t="shared" si="553"/>
        <v>2844</v>
      </c>
      <c r="AG299" s="783">
        <v>1105</v>
      </c>
      <c r="AH299" s="783">
        <v>958</v>
      </c>
      <c r="AI299" s="783">
        <f t="shared" si="554"/>
        <v>2063</v>
      </c>
      <c r="AJ299" s="783">
        <v>428</v>
      </c>
      <c r="AK299" s="783">
        <v>334</v>
      </c>
      <c r="AL299" s="783">
        <f t="shared" si="555"/>
        <v>762</v>
      </c>
      <c r="AM299" s="783"/>
      <c r="AN299" s="783"/>
      <c r="AO299" s="783">
        <f t="shared" si="556"/>
        <v>0</v>
      </c>
      <c r="AP299" s="783"/>
      <c r="AQ299" s="783"/>
      <c r="AR299" s="783">
        <f t="shared" si="557"/>
        <v>0</v>
      </c>
      <c r="AS299" s="783"/>
      <c r="AT299" s="783"/>
      <c r="AU299" s="783">
        <f t="shared" si="558"/>
        <v>0</v>
      </c>
      <c r="AV299" s="783"/>
      <c r="AW299" s="783"/>
      <c r="AX299" s="783">
        <f t="shared" si="559"/>
        <v>0</v>
      </c>
      <c r="AY299" s="784">
        <f t="shared" si="560"/>
        <v>3001</v>
      </c>
      <c r="AZ299" s="784">
        <f t="shared" si="561"/>
        <v>2668</v>
      </c>
      <c r="BA299" s="785">
        <f t="shared" si="562"/>
        <v>5669</v>
      </c>
      <c r="BC299" s="782" t="s">
        <v>264</v>
      </c>
      <c r="BD299" s="783">
        <f t="shared" si="563"/>
        <v>1559</v>
      </c>
      <c r="BE299" s="783">
        <f t="shared" si="563"/>
        <v>1457</v>
      </c>
      <c r="BF299" s="783">
        <f t="shared" si="541"/>
        <v>3016</v>
      </c>
      <c r="BG299" s="783">
        <f t="shared" si="541"/>
        <v>1210</v>
      </c>
      <c r="BH299" s="783">
        <f t="shared" si="541"/>
        <v>1048</v>
      </c>
      <c r="BI299" s="783">
        <f t="shared" si="541"/>
        <v>2258</v>
      </c>
      <c r="BJ299" s="783">
        <f t="shared" si="541"/>
        <v>468</v>
      </c>
      <c r="BK299" s="783">
        <f t="shared" si="541"/>
        <v>375</v>
      </c>
      <c r="BL299" s="783">
        <f t="shared" si="541"/>
        <v>843</v>
      </c>
      <c r="BM299" s="783">
        <f t="shared" si="541"/>
        <v>3</v>
      </c>
      <c r="BN299" s="783">
        <f t="shared" si="541"/>
        <v>10</v>
      </c>
      <c r="BO299" s="783">
        <f t="shared" si="541"/>
        <v>13</v>
      </c>
      <c r="BP299" s="783">
        <f t="shared" si="541"/>
        <v>0</v>
      </c>
      <c r="BQ299" s="783">
        <f t="shared" si="541"/>
        <v>2</v>
      </c>
      <c r="BR299" s="783">
        <f t="shared" si="541"/>
        <v>2</v>
      </c>
      <c r="BS299" s="783">
        <f t="shared" si="541"/>
        <v>0</v>
      </c>
      <c r="BT299" s="783">
        <f t="shared" si="541"/>
        <v>0</v>
      </c>
      <c r="BU299" s="783">
        <f t="shared" si="541"/>
        <v>0</v>
      </c>
      <c r="BV299" s="783">
        <f t="shared" si="542"/>
        <v>0</v>
      </c>
      <c r="BW299" s="783">
        <f t="shared" si="542"/>
        <v>0</v>
      </c>
      <c r="BX299" s="783">
        <f t="shared" si="542"/>
        <v>0</v>
      </c>
      <c r="BY299" s="783">
        <f t="shared" si="542"/>
        <v>3240</v>
      </c>
      <c r="BZ299" s="783">
        <f t="shared" si="542"/>
        <v>2892</v>
      </c>
      <c r="CA299" s="783">
        <f t="shared" si="542"/>
        <v>6132</v>
      </c>
    </row>
    <row r="300" spans="3:79" s="777" customFormat="1" ht="15.75">
      <c r="C300" s="782" t="s">
        <v>265</v>
      </c>
      <c r="D300" s="783">
        <v>42</v>
      </c>
      <c r="E300" s="783">
        <v>33</v>
      </c>
      <c r="F300" s="783">
        <f t="shared" si="543"/>
        <v>75</v>
      </c>
      <c r="G300" s="783">
        <v>61</v>
      </c>
      <c r="H300" s="783">
        <v>54</v>
      </c>
      <c r="I300" s="783">
        <f t="shared" si="544"/>
        <v>115</v>
      </c>
      <c r="J300" s="783">
        <v>38</v>
      </c>
      <c r="K300" s="783">
        <v>40</v>
      </c>
      <c r="L300" s="783">
        <f t="shared" si="545"/>
        <v>78</v>
      </c>
      <c r="M300" s="783">
        <v>25</v>
      </c>
      <c r="N300" s="783">
        <v>21</v>
      </c>
      <c r="O300" s="783">
        <f t="shared" si="546"/>
        <v>46</v>
      </c>
      <c r="P300" s="783">
        <v>4</v>
      </c>
      <c r="Q300" s="783">
        <v>8</v>
      </c>
      <c r="R300" s="783">
        <f t="shared" si="547"/>
        <v>12</v>
      </c>
      <c r="S300" s="783">
        <v>0</v>
      </c>
      <c r="T300" s="783">
        <v>0</v>
      </c>
      <c r="U300" s="783">
        <f t="shared" si="548"/>
        <v>0</v>
      </c>
      <c r="V300" s="783"/>
      <c r="W300" s="783"/>
      <c r="X300" s="783">
        <f t="shared" si="549"/>
        <v>0</v>
      </c>
      <c r="Y300" s="784">
        <f t="shared" si="550"/>
        <v>170</v>
      </c>
      <c r="Z300" s="784">
        <f t="shared" si="551"/>
        <v>156</v>
      </c>
      <c r="AA300" s="785">
        <f t="shared" si="552"/>
        <v>326</v>
      </c>
      <c r="AB300" s="776"/>
      <c r="AC300" s="782" t="s">
        <v>265</v>
      </c>
      <c r="AD300" s="783">
        <v>1020</v>
      </c>
      <c r="AE300" s="783">
        <v>953</v>
      </c>
      <c r="AF300" s="783">
        <f t="shared" si="553"/>
        <v>1973</v>
      </c>
      <c r="AG300" s="783">
        <v>963</v>
      </c>
      <c r="AH300" s="783">
        <v>833</v>
      </c>
      <c r="AI300" s="783">
        <f t="shared" si="554"/>
        <v>1796</v>
      </c>
      <c r="AJ300" s="783">
        <v>336</v>
      </c>
      <c r="AK300" s="783">
        <v>264</v>
      </c>
      <c r="AL300" s="783">
        <f t="shared" si="555"/>
        <v>600</v>
      </c>
      <c r="AM300" s="783">
        <v>111</v>
      </c>
      <c r="AN300" s="783">
        <v>91</v>
      </c>
      <c r="AO300" s="783">
        <f t="shared" si="556"/>
        <v>202</v>
      </c>
      <c r="AP300" s="783"/>
      <c r="AQ300" s="783"/>
      <c r="AR300" s="783">
        <f t="shared" si="557"/>
        <v>0</v>
      </c>
      <c r="AS300" s="783"/>
      <c r="AT300" s="783"/>
      <c r="AU300" s="783">
        <f t="shared" si="558"/>
        <v>0</v>
      </c>
      <c r="AV300" s="783"/>
      <c r="AW300" s="783"/>
      <c r="AX300" s="783">
        <f t="shared" si="559"/>
        <v>0</v>
      </c>
      <c r="AY300" s="784">
        <f t="shared" si="560"/>
        <v>2430</v>
      </c>
      <c r="AZ300" s="784">
        <f t="shared" si="561"/>
        <v>2141</v>
      </c>
      <c r="BA300" s="785">
        <f t="shared" si="562"/>
        <v>4571</v>
      </c>
      <c r="BC300" s="782" t="s">
        <v>265</v>
      </c>
      <c r="BD300" s="783">
        <f t="shared" si="563"/>
        <v>1062</v>
      </c>
      <c r="BE300" s="783">
        <f t="shared" si="563"/>
        <v>986</v>
      </c>
      <c r="BF300" s="783">
        <f t="shared" si="541"/>
        <v>2048</v>
      </c>
      <c r="BG300" s="783">
        <f t="shared" si="541"/>
        <v>1024</v>
      </c>
      <c r="BH300" s="783">
        <f t="shared" si="541"/>
        <v>887</v>
      </c>
      <c r="BI300" s="783">
        <f t="shared" si="541"/>
        <v>1911</v>
      </c>
      <c r="BJ300" s="783">
        <f t="shared" si="541"/>
        <v>374</v>
      </c>
      <c r="BK300" s="783">
        <f t="shared" si="541"/>
        <v>304</v>
      </c>
      <c r="BL300" s="783">
        <f t="shared" si="541"/>
        <v>678</v>
      </c>
      <c r="BM300" s="783">
        <f t="shared" si="541"/>
        <v>136</v>
      </c>
      <c r="BN300" s="783">
        <f t="shared" si="541"/>
        <v>112</v>
      </c>
      <c r="BO300" s="783">
        <f t="shared" si="541"/>
        <v>248</v>
      </c>
      <c r="BP300" s="783">
        <f t="shared" si="541"/>
        <v>4</v>
      </c>
      <c r="BQ300" s="783">
        <f t="shared" si="541"/>
        <v>8</v>
      </c>
      <c r="BR300" s="783">
        <f t="shared" si="541"/>
        <v>12</v>
      </c>
      <c r="BS300" s="783">
        <f t="shared" si="541"/>
        <v>0</v>
      </c>
      <c r="BT300" s="783">
        <f t="shared" si="541"/>
        <v>0</v>
      </c>
      <c r="BU300" s="783">
        <f t="shared" si="541"/>
        <v>0</v>
      </c>
      <c r="BV300" s="783">
        <f t="shared" si="542"/>
        <v>0</v>
      </c>
      <c r="BW300" s="783">
        <f t="shared" si="542"/>
        <v>0</v>
      </c>
      <c r="BX300" s="783">
        <f t="shared" si="542"/>
        <v>0</v>
      </c>
      <c r="BY300" s="783">
        <f t="shared" si="542"/>
        <v>2600</v>
      </c>
      <c r="BZ300" s="783">
        <f t="shared" si="542"/>
        <v>2297</v>
      </c>
      <c r="CA300" s="783">
        <f t="shared" si="542"/>
        <v>4897</v>
      </c>
    </row>
    <row r="301" spans="3:79" s="777" customFormat="1" ht="15.75">
      <c r="C301" s="782" t="s">
        <v>266</v>
      </c>
      <c r="D301" s="783">
        <v>7</v>
      </c>
      <c r="E301" s="783">
        <v>9</v>
      </c>
      <c r="F301" s="783">
        <f t="shared" si="543"/>
        <v>16</v>
      </c>
      <c r="G301" s="783">
        <v>15</v>
      </c>
      <c r="H301" s="783">
        <v>10</v>
      </c>
      <c r="I301" s="783">
        <f t="shared" si="544"/>
        <v>25</v>
      </c>
      <c r="J301" s="783">
        <v>10</v>
      </c>
      <c r="K301" s="783">
        <v>10</v>
      </c>
      <c r="L301" s="783">
        <f t="shared" si="545"/>
        <v>20</v>
      </c>
      <c r="M301" s="783">
        <v>12</v>
      </c>
      <c r="N301" s="783">
        <v>11</v>
      </c>
      <c r="O301" s="783">
        <f t="shared" si="546"/>
        <v>23</v>
      </c>
      <c r="P301" s="783">
        <v>7</v>
      </c>
      <c r="Q301" s="783">
        <v>4</v>
      </c>
      <c r="R301" s="783">
        <f t="shared" si="547"/>
        <v>11</v>
      </c>
      <c r="S301" s="783">
        <v>3</v>
      </c>
      <c r="T301" s="783">
        <v>2</v>
      </c>
      <c r="U301" s="783">
        <f t="shared" si="548"/>
        <v>5</v>
      </c>
      <c r="V301" s="783"/>
      <c r="W301" s="783"/>
      <c r="X301" s="783">
        <f t="shared" si="549"/>
        <v>0</v>
      </c>
      <c r="Y301" s="784">
        <f t="shared" si="550"/>
        <v>54</v>
      </c>
      <c r="Z301" s="784">
        <f t="shared" si="551"/>
        <v>46</v>
      </c>
      <c r="AA301" s="785">
        <f t="shared" si="552"/>
        <v>100</v>
      </c>
      <c r="AB301" s="776"/>
      <c r="AC301" s="782" t="s">
        <v>266</v>
      </c>
      <c r="AD301" s="783">
        <v>245</v>
      </c>
      <c r="AE301" s="783">
        <v>223</v>
      </c>
      <c r="AF301" s="783">
        <f t="shared" si="553"/>
        <v>468</v>
      </c>
      <c r="AG301" s="783">
        <v>288</v>
      </c>
      <c r="AH301" s="783">
        <v>309</v>
      </c>
      <c r="AI301" s="783">
        <f t="shared" si="554"/>
        <v>597</v>
      </c>
      <c r="AJ301" s="783">
        <v>150</v>
      </c>
      <c r="AK301" s="783">
        <v>133</v>
      </c>
      <c r="AL301" s="783">
        <f t="shared" si="555"/>
        <v>283</v>
      </c>
      <c r="AM301" s="783">
        <v>48</v>
      </c>
      <c r="AN301" s="783">
        <v>49</v>
      </c>
      <c r="AO301" s="783">
        <f t="shared" si="556"/>
        <v>97</v>
      </c>
      <c r="AP301" s="783">
        <v>43</v>
      </c>
      <c r="AQ301" s="783">
        <v>33</v>
      </c>
      <c r="AR301" s="783">
        <f t="shared" si="557"/>
        <v>76</v>
      </c>
      <c r="AS301" s="783"/>
      <c r="AT301" s="783"/>
      <c r="AU301" s="783">
        <f t="shared" si="558"/>
        <v>0</v>
      </c>
      <c r="AV301" s="783"/>
      <c r="AW301" s="783"/>
      <c r="AX301" s="783">
        <f t="shared" si="559"/>
        <v>0</v>
      </c>
      <c r="AY301" s="784">
        <f t="shared" si="560"/>
        <v>774</v>
      </c>
      <c r="AZ301" s="784">
        <f t="shared" si="561"/>
        <v>747</v>
      </c>
      <c r="BA301" s="785">
        <f t="shared" si="562"/>
        <v>1521</v>
      </c>
      <c r="BC301" s="782" t="s">
        <v>266</v>
      </c>
      <c r="BD301" s="783">
        <f t="shared" si="563"/>
        <v>252</v>
      </c>
      <c r="BE301" s="783">
        <f t="shared" si="563"/>
        <v>232</v>
      </c>
      <c r="BF301" s="783">
        <f t="shared" si="541"/>
        <v>484</v>
      </c>
      <c r="BG301" s="783">
        <f t="shared" si="541"/>
        <v>303</v>
      </c>
      <c r="BH301" s="783">
        <f t="shared" si="541"/>
        <v>319</v>
      </c>
      <c r="BI301" s="783">
        <f t="shared" si="541"/>
        <v>622</v>
      </c>
      <c r="BJ301" s="783">
        <f t="shared" si="541"/>
        <v>160</v>
      </c>
      <c r="BK301" s="783">
        <f t="shared" si="541"/>
        <v>143</v>
      </c>
      <c r="BL301" s="783">
        <f t="shared" si="541"/>
        <v>303</v>
      </c>
      <c r="BM301" s="783">
        <f t="shared" si="541"/>
        <v>60</v>
      </c>
      <c r="BN301" s="783">
        <f t="shared" si="541"/>
        <v>60</v>
      </c>
      <c r="BO301" s="783">
        <f t="shared" si="541"/>
        <v>120</v>
      </c>
      <c r="BP301" s="783">
        <f t="shared" si="541"/>
        <v>50</v>
      </c>
      <c r="BQ301" s="783">
        <f t="shared" si="541"/>
        <v>37</v>
      </c>
      <c r="BR301" s="783">
        <f t="shared" si="541"/>
        <v>87</v>
      </c>
      <c r="BS301" s="783">
        <f t="shared" si="541"/>
        <v>3</v>
      </c>
      <c r="BT301" s="783">
        <f t="shared" si="541"/>
        <v>2</v>
      </c>
      <c r="BU301" s="783">
        <f t="shared" si="541"/>
        <v>5</v>
      </c>
      <c r="BV301" s="783">
        <f t="shared" si="542"/>
        <v>0</v>
      </c>
      <c r="BW301" s="783">
        <f t="shared" si="542"/>
        <v>0</v>
      </c>
      <c r="BX301" s="783">
        <f t="shared" si="542"/>
        <v>0</v>
      </c>
      <c r="BY301" s="783">
        <f t="shared" si="542"/>
        <v>828</v>
      </c>
      <c r="BZ301" s="783">
        <f t="shared" si="542"/>
        <v>793</v>
      </c>
      <c r="CA301" s="783">
        <f t="shared" si="542"/>
        <v>1621</v>
      </c>
    </row>
    <row r="302" spans="3:79" s="777" customFormat="1" ht="15.75">
      <c r="C302" s="782" t="s">
        <v>267</v>
      </c>
      <c r="D302" s="783">
        <v>1</v>
      </c>
      <c r="E302" s="783">
        <v>1</v>
      </c>
      <c r="F302" s="783">
        <f t="shared" si="543"/>
        <v>2</v>
      </c>
      <c r="G302" s="783">
        <v>3</v>
      </c>
      <c r="H302" s="783">
        <v>2</v>
      </c>
      <c r="I302" s="783">
        <f t="shared" si="544"/>
        <v>5</v>
      </c>
      <c r="J302" s="783">
        <v>5</v>
      </c>
      <c r="K302" s="783">
        <v>1</v>
      </c>
      <c r="L302" s="783">
        <f t="shared" si="545"/>
        <v>6</v>
      </c>
      <c r="M302" s="783">
        <v>3</v>
      </c>
      <c r="N302" s="783">
        <v>2</v>
      </c>
      <c r="O302" s="783">
        <f t="shared" si="546"/>
        <v>5</v>
      </c>
      <c r="P302" s="783">
        <v>4</v>
      </c>
      <c r="Q302" s="783">
        <v>0</v>
      </c>
      <c r="R302" s="783">
        <f t="shared" si="547"/>
        <v>4</v>
      </c>
      <c r="S302" s="783">
        <v>2</v>
      </c>
      <c r="T302" s="783">
        <v>1</v>
      </c>
      <c r="U302" s="783">
        <f t="shared" si="548"/>
        <v>3</v>
      </c>
      <c r="V302" s="783"/>
      <c r="W302" s="783"/>
      <c r="X302" s="783">
        <f t="shared" si="549"/>
        <v>0</v>
      </c>
      <c r="Y302" s="784">
        <f t="shared" si="550"/>
        <v>18</v>
      </c>
      <c r="Z302" s="784">
        <f t="shared" si="551"/>
        <v>7</v>
      </c>
      <c r="AA302" s="785">
        <f t="shared" si="552"/>
        <v>25</v>
      </c>
      <c r="AB302" s="776"/>
      <c r="AC302" s="782" t="s">
        <v>267</v>
      </c>
      <c r="AD302" s="783">
        <v>167</v>
      </c>
      <c r="AE302" s="783">
        <v>232</v>
      </c>
      <c r="AF302" s="783">
        <f t="shared" si="553"/>
        <v>399</v>
      </c>
      <c r="AG302" s="783">
        <v>132</v>
      </c>
      <c r="AH302" s="783">
        <v>163</v>
      </c>
      <c r="AI302" s="783">
        <f t="shared" si="554"/>
        <v>295</v>
      </c>
      <c r="AJ302" s="783">
        <v>53</v>
      </c>
      <c r="AK302" s="783">
        <v>46</v>
      </c>
      <c r="AL302" s="783">
        <f t="shared" si="555"/>
        <v>99</v>
      </c>
      <c r="AM302" s="783">
        <v>37</v>
      </c>
      <c r="AN302" s="783">
        <v>41</v>
      </c>
      <c r="AO302" s="783">
        <f t="shared" si="556"/>
        <v>78</v>
      </c>
      <c r="AP302" s="783"/>
      <c r="AQ302" s="783"/>
      <c r="AR302" s="783">
        <f t="shared" si="557"/>
        <v>0</v>
      </c>
      <c r="AS302" s="783"/>
      <c r="AT302" s="783"/>
      <c r="AU302" s="783">
        <f t="shared" si="558"/>
        <v>0</v>
      </c>
      <c r="AV302" s="783"/>
      <c r="AW302" s="783"/>
      <c r="AX302" s="783">
        <f t="shared" si="559"/>
        <v>0</v>
      </c>
      <c r="AY302" s="784">
        <f t="shared" si="560"/>
        <v>389</v>
      </c>
      <c r="AZ302" s="784">
        <f t="shared" si="561"/>
        <v>482</v>
      </c>
      <c r="BA302" s="785">
        <f t="shared" si="562"/>
        <v>871</v>
      </c>
      <c r="BC302" s="782" t="s">
        <v>267</v>
      </c>
      <c r="BD302" s="783">
        <f t="shared" si="563"/>
        <v>168</v>
      </c>
      <c r="BE302" s="783">
        <f t="shared" si="563"/>
        <v>233</v>
      </c>
      <c r="BF302" s="783">
        <f t="shared" si="541"/>
        <v>401</v>
      </c>
      <c r="BG302" s="783">
        <f t="shared" si="541"/>
        <v>135</v>
      </c>
      <c r="BH302" s="783">
        <f t="shared" si="541"/>
        <v>165</v>
      </c>
      <c r="BI302" s="783">
        <f t="shared" si="541"/>
        <v>300</v>
      </c>
      <c r="BJ302" s="783">
        <f t="shared" si="541"/>
        <v>58</v>
      </c>
      <c r="BK302" s="783">
        <f t="shared" si="541"/>
        <v>47</v>
      </c>
      <c r="BL302" s="783">
        <f t="shared" si="541"/>
        <v>105</v>
      </c>
      <c r="BM302" s="783">
        <f t="shared" si="541"/>
        <v>40</v>
      </c>
      <c r="BN302" s="783">
        <f t="shared" si="541"/>
        <v>43</v>
      </c>
      <c r="BO302" s="783">
        <f t="shared" si="541"/>
        <v>83</v>
      </c>
      <c r="BP302" s="783">
        <f t="shared" si="541"/>
        <v>4</v>
      </c>
      <c r="BQ302" s="783">
        <f t="shared" si="541"/>
        <v>0</v>
      </c>
      <c r="BR302" s="783">
        <f t="shared" si="541"/>
        <v>4</v>
      </c>
      <c r="BS302" s="783">
        <f t="shared" si="541"/>
        <v>2</v>
      </c>
      <c r="BT302" s="783">
        <f t="shared" si="541"/>
        <v>1</v>
      </c>
      <c r="BU302" s="783">
        <f t="shared" si="541"/>
        <v>3</v>
      </c>
      <c r="BV302" s="783">
        <f t="shared" si="542"/>
        <v>0</v>
      </c>
      <c r="BW302" s="783">
        <f t="shared" si="542"/>
        <v>0</v>
      </c>
      <c r="BX302" s="783">
        <f t="shared" si="542"/>
        <v>0</v>
      </c>
      <c r="BY302" s="783">
        <f t="shared" si="542"/>
        <v>407</v>
      </c>
      <c r="BZ302" s="783">
        <f t="shared" si="542"/>
        <v>489</v>
      </c>
      <c r="CA302" s="783">
        <f t="shared" si="542"/>
        <v>896</v>
      </c>
    </row>
    <row r="303" spans="3:79" s="777" customFormat="1" ht="15.75">
      <c r="C303" s="782" t="s">
        <v>186</v>
      </c>
      <c r="D303" s="783"/>
      <c r="E303" s="783"/>
      <c r="F303" s="783">
        <f t="shared" si="543"/>
        <v>0</v>
      </c>
      <c r="G303" s="783"/>
      <c r="H303" s="783"/>
      <c r="I303" s="783">
        <f t="shared" si="544"/>
        <v>0</v>
      </c>
      <c r="J303" s="783"/>
      <c r="K303" s="783"/>
      <c r="L303" s="783">
        <f t="shared" si="545"/>
        <v>0</v>
      </c>
      <c r="M303" s="783"/>
      <c r="N303" s="783"/>
      <c r="O303" s="783">
        <f t="shared" si="546"/>
        <v>0</v>
      </c>
      <c r="P303" s="783"/>
      <c r="Q303" s="783"/>
      <c r="R303" s="783">
        <f t="shared" si="547"/>
        <v>0</v>
      </c>
      <c r="S303" s="783"/>
      <c r="T303" s="783"/>
      <c r="U303" s="783">
        <f t="shared" si="548"/>
        <v>0</v>
      </c>
      <c r="V303" s="783"/>
      <c r="W303" s="783"/>
      <c r="X303" s="783">
        <f t="shared" si="549"/>
        <v>0</v>
      </c>
      <c r="Y303" s="784">
        <f t="shared" si="550"/>
        <v>0</v>
      </c>
      <c r="Z303" s="784">
        <f t="shared" si="551"/>
        <v>0</v>
      </c>
      <c r="AA303" s="785">
        <f t="shared" si="552"/>
        <v>0</v>
      </c>
      <c r="AB303" s="776"/>
      <c r="AC303" s="782" t="s">
        <v>186</v>
      </c>
      <c r="AD303" s="783">
        <v>1</v>
      </c>
      <c r="AE303" s="783">
        <v>8</v>
      </c>
      <c r="AF303" s="783">
        <f t="shared" si="553"/>
        <v>9</v>
      </c>
      <c r="AG303" s="783">
        <v>7</v>
      </c>
      <c r="AH303" s="783">
        <v>8</v>
      </c>
      <c r="AI303" s="783">
        <f t="shared" si="554"/>
        <v>15</v>
      </c>
      <c r="AJ303" s="783">
        <v>32</v>
      </c>
      <c r="AK303" s="783">
        <v>19</v>
      </c>
      <c r="AL303" s="783">
        <f t="shared" si="555"/>
        <v>51</v>
      </c>
      <c r="AM303" s="783">
        <v>25</v>
      </c>
      <c r="AN303" s="783">
        <v>18</v>
      </c>
      <c r="AO303" s="783">
        <f t="shared" si="556"/>
        <v>43</v>
      </c>
      <c r="AP303" s="783"/>
      <c r="AQ303" s="783"/>
      <c r="AR303" s="783">
        <f t="shared" si="557"/>
        <v>0</v>
      </c>
      <c r="AS303" s="783"/>
      <c r="AT303" s="783"/>
      <c r="AU303" s="783">
        <f t="shared" si="558"/>
        <v>0</v>
      </c>
      <c r="AV303" s="783"/>
      <c r="AW303" s="783"/>
      <c r="AX303" s="783">
        <f t="shared" si="559"/>
        <v>0</v>
      </c>
      <c r="AY303" s="784">
        <f t="shared" si="560"/>
        <v>65</v>
      </c>
      <c r="AZ303" s="784">
        <f t="shared" si="561"/>
        <v>53</v>
      </c>
      <c r="BA303" s="785">
        <f t="shared" si="562"/>
        <v>118</v>
      </c>
      <c r="BC303" s="782" t="s">
        <v>186</v>
      </c>
      <c r="BD303" s="783">
        <f t="shared" si="563"/>
        <v>1</v>
      </c>
      <c r="BE303" s="783">
        <f t="shared" si="563"/>
        <v>8</v>
      </c>
      <c r="BF303" s="783">
        <f t="shared" si="541"/>
        <v>9</v>
      </c>
      <c r="BG303" s="783">
        <f t="shared" si="541"/>
        <v>7</v>
      </c>
      <c r="BH303" s="783">
        <f t="shared" si="541"/>
        <v>8</v>
      </c>
      <c r="BI303" s="783">
        <f t="shared" si="541"/>
        <v>15</v>
      </c>
      <c r="BJ303" s="783">
        <f t="shared" si="541"/>
        <v>32</v>
      </c>
      <c r="BK303" s="783">
        <f t="shared" si="541"/>
        <v>19</v>
      </c>
      <c r="BL303" s="783">
        <f t="shared" si="541"/>
        <v>51</v>
      </c>
      <c r="BM303" s="783">
        <f t="shared" si="541"/>
        <v>25</v>
      </c>
      <c r="BN303" s="783">
        <f t="shared" si="541"/>
        <v>18</v>
      </c>
      <c r="BO303" s="783">
        <f t="shared" si="541"/>
        <v>43</v>
      </c>
      <c r="BP303" s="783">
        <f t="shared" si="541"/>
        <v>0</v>
      </c>
      <c r="BQ303" s="783">
        <f t="shared" si="541"/>
        <v>0</v>
      </c>
      <c r="BR303" s="783">
        <f t="shared" si="541"/>
        <v>0</v>
      </c>
      <c r="BS303" s="783">
        <f t="shared" si="541"/>
        <v>0</v>
      </c>
      <c r="BT303" s="783">
        <f t="shared" si="541"/>
        <v>0</v>
      </c>
      <c r="BU303" s="783">
        <f t="shared" si="541"/>
        <v>0</v>
      </c>
      <c r="BV303" s="783">
        <f t="shared" si="542"/>
        <v>0</v>
      </c>
      <c r="BW303" s="783">
        <f t="shared" si="542"/>
        <v>0</v>
      </c>
      <c r="BX303" s="783">
        <f t="shared" si="542"/>
        <v>0</v>
      </c>
      <c r="BY303" s="783">
        <f t="shared" si="542"/>
        <v>65</v>
      </c>
      <c r="BZ303" s="783">
        <f t="shared" si="542"/>
        <v>53</v>
      </c>
      <c r="CA303" s="783">
        <f t="shared" si="542"/>
        <v>118</v>
      </c>
    </row>
    <row r="304" spans="3:79" s="777" customFormat="1" ht="15.75">
      <c r="C304" s="782" t="s">
        <v>6</v>
      </c>
      <c r="D304" s="783">
        <f>SUM(D296:D303)</f>
        <v>299</v>
      </c>
      <c r="E304" s="783">
        <f>SUM(E296:E303)</f>
        <v>291</v>
      </c>
      <c r="F304" s="783">
        <f>SUM(F296:F303)</f>
        <v>590</v>
      </c>
      <c r="G304" s="783">
        <f t="shared" ref="G304:AA304" si="564">SUM(G296:G303)</f>
        <v>264</v>
      </c>
      <c r="H304" s="783">
        <f t="shared" si="564"/>
        <v>267</v>
      </c>
      <c r="I304" s="783">
        <f t="shared" si="564"/>
        <v>531</v>
      </c>
      <c r="J304" s="783">
        <f t="shared" si="564"/>
        <v>132</v>
      </c>
      <c r="K304" s="783">
        <f t="shared" si="564"/>
        <v>115</v>
      </c>
      <c r="L304" s="783">
        <f t="shared" si="564"/>
        <v>247</v>
      </c>
      <c r="M304" s="783">
        <f t="shared" si="564"/>
        <v>45</v>
      </c>
      <c r="N304" s="783">
        <f t="shared" si="564"/>
        <v>48</v>
      </c>
      <c r="O304" s="783">
        <f t="shared" si="564"/>
        <v>93</v>
      </c>
      <c r="P304" s="783">
        <f t="shared" si="564"/>
        <v>15</v>
      </c>
      <c r="Q304" s="783">
        <f t="shared" si="564"/>
        <v>14</v>
      </c>
      <c r="R304" s="783">
        <f t="shared" si="564"/>
        <v>29</v>
      </c>
      <c r="S304" s="783">
        <f t="shared" si="564"/>
        <v>5</v>
      </c>
      <c r="T304" s="783">
        <f t="shared" si="564"/>
        <v>3</v>
      </c>
      <c r="U304" s="783">
        <f t="shared" si="564"/>
        <v>8</v>
      </c>
      <c r="V304" s="783">
        <f t="shared" si="564"/>
        <v>0</v>
      </c>
      <c r="W304" s="783">
        <f t="shared" si="564"/>
        <v>0</v>
      </c>
      <c r="X304" s="783">
        <f t="shared" si="564"/>
        <v>0</v>
      </c>
      <c r="Y304" s="783">
        <f t="shared" si="564"/>
        <v>760</v>
      </c>
      <c r="Z304" s="783">
        <f t="shared" si="564"/>
        <v>738</v>
      </c>
      <c r="AA304" s="783">
        <f t="shared" si="564"/>
        <v>1498</v>
      </c>
      <c r="AB304" s="776"/>
      <c r="AC304" s="782" t="s">
        <v>6</v>
      </c>
      <c r="AD304" s="783">
        <f>SUM(AD296:AD303)</f>
        <v>4912</v>
      </c>
      <c r="AE304" s="783">
        <f>SUM(AE296:AE303)</f>
        <v>4729</v>
      </c>
      <c r="AF304" s="783">
        <f>SUM(AF296:AF303)</f>
        <v>9641</v>
      </c>
      <c r="AG304" s="783">
        <f t="shared" ref="AG304:BA304" si="565">SUM(AG296:AG303)</f>
        <v>3357</v>
      </c>
      <c r="AH304" s="783">
        <f t="shared" si="565"/>
        <v>3028</v>
      </c>
      <c r="AI304" s="783">
        <f t="shared" si="565"/>
        <v>6385</v>
      </c>
      <c r="AJ304" s="783">
        <f t="shared" si="565"/>
        <v>999</v>
      </c>
      <c r="AK304" s="783">
        <f t="shared" si="565"/>
        <v>796</v>
      </c>
      <c r="AL304" s="783">
        <f t="shared" si="565"/>
        <v>1795</v>
      </c>
      <c r="AM304" s="783">
        <f t="shared" si="565"/>
        <v>221</v>
      </c>
      <c r="AN304" s="783">
        <f t="shared" si="565"/>
        <v>199</v>
      </c>
      <c r="AO304" s="783">
        <f t="shared" si="565"/>
        <v>420</v>
      </c>
      <c r="AP304" s="783">
        <f t="shared" si="565"/>
        <v>43</v>
      </c>
      <c r="AQ304" s="783">
        <f t="shared" si="565"/>
        <v>33</v>
      </c>
      <c r="AR304" s="783">
        <f t="shared" si="565"/>
        <v>76</v>
      </c>
      <c r="AS304" s="783">
        <f t="shared" si="565"/>
        <v>0</v>
      </c>
      <c r="AT304" s="783">
        <f t="shared" si="565"/>
        <v>0</v>
      </c>
      <c r="AU304" s="783">
        <f t="shared" si="565"/>
        <v>0</v>
      </c>
      <c r="AV304" s="783">
        <f t="shared" si="565"/>
        <v>0</v>
      </c>
      <c r="AW304" s="783">
        <f t="shared" si="565"/>
        <v>0</v>
      </c>
      <c r="AX304" s="783">
        <f t="shared" si="565"/>
        <v>0</v>
      </c>
      <c r="AY304" s="783">
        <f t="shared" si="565"/>
        <v>9532</v>
      </c>
      <c r="AZ304" s="783">
        <f t="shared" si="565"/>
        <v>8785</v>
      </c>
      <c r="BA304" s="783">
        <f t="shared" si="565"/>
        <v>18317</v>
      </c>
      <c r="BC304" s="782" t="s">
        <v>6</v>
      </c>
      <c r="BD304" s="783">
        <f t="shared" si="563"/>
        <v>5211</v>
      </c>
      <c r="BE304" s="783">
        <f t="shared" si="563"/>
        <v>5020</v>
      </c>
      <c r="BF304" s="783">
        <f t="shared" si="541"/>
        <v>10231</v>
      </c>
      <c r="BG304" s="783">
        <f t="shared" si="541"/>
        <v>3621</v>
      </c>
      <c r="BH304" s="783">
        <f t="shared" si="541"/>
        <v>3295</v>
      </c>
      <c r="BI304" s="783">
        <f t="shared" si="541"/>
        <v>6916</v>
      </c>
      <c r="BJ304" s="783">
        <f t="shared" si="541"/>
        <v>1131</v>
      </c>
      <c r="BK304" s="783">
        <f t="shared" si="541"/>
        <v>911</v>
      </c>
      <c r="BL304" s="783">
        <f t="shared" si="541"/>
        <v>2042</v>
      </c>
      <c r="BM304" s="783">
        <f t="shared" si="541"/>
        <v>266</v>
      </c>
      <c r="BN304" s="783">
        <f t="shared" si="541"/>
        <v>247</v>
      </c>
      <c r="BO304" s="783">
        <f t="shared" si="541"/>
        <v>513</v>
      </c>
      <c r="BP304" s="783">
        <f t="shared" si="541"/>
        <v>58</v>
      </c>
      <c r="BQ304" s="783">
        <f t="shared" si="541"/>
        <v>47</v>
      </c>
      <c r="BR304" s="783">
        <f t="shared" si="541"/>
        <v>105</v>
      </c>
      <c r="BS304" s="783">
        <f t="shared" si="541"/>
        <v>5</v>
      </c>
      <c r="BT304" s="783">
        <f t="shared" si="541"/>
        <v>3</v>
      </c>
      <c r="BU304" s="783">
        <f t="shared" si="541"/>
        <v>8</v>
      </c>
      <c r="BV304" s="783">
        <f t="shared" si="542"/>
        <v>0</v>
      </c>
      <c r="BW304" s="783">
        <f t="shared" si="542"/>
        <v>0</v>
      </c>
      <c r="BX304" s="783">
        <f t="shared" si="542"/>
        <v>0</v>
      </c>
      <c r="BY304" s="783">
        <f t="shared" si="542"/>
        <v>10292</v>
      </c>
      <c r="BZ304" s="783">
        <f t="shared" si="542"/>
        <v>9523</v>
      </c>
      <c r="CA304" s="783">
        <f t="shared" si="542"/>
        <v>19815</v>
      </c>
    </row>
    <row r="305" spans="3:79" s="777" customFormat="1" ht="16.5" thickBot="1">
      <c r="C305" s="786" t="s">
        <v>187</v>
      </c>
      <c r="D305" s="787">
        <f>D304/$Y$16*100</f>
        <v>6.3428086550700034</v>
      </c>
      <c r="E305" s="787">
        <f>E304/$Z$16*100</f>
        <v>6.5057008718980551</v>
      </c>
      <c r="F305" s="787">
        <f>F304/$AA$16*100</f>
        <v>6.4221182105148582</v>
      </c>
      <c r="G305" s="787">
        <f>G304/$Y$16*100</f>
        <v>5.6003394145099703</v>
      </c>
      <c r="H305" s="787">
        <f>H304/$Z$16*100</f>
        <v>5.9691482226693493</v>
      </c>
      <c r="I305" s="787">
        <f>I304/$AA$16*100</f>
        <v>5.7799063894633722</v>
      </c>
      <c r="J305" s="787">
        <f>J304/$Y$16*100</f>
        <v>2.8001697072549852</v>
      </c>
      <c r="K305" s="787">
        <f>K304/$Z$16*100</f>
        <v>2.5709814442208807</v>
      </c>
      <c r="L305" s="787">
        <f>L304/$AA$16*100</f>
        <v>2.6885816915206266</v>
      </c>
      <c r="M305" s="787">
        <f>M304/$Y$16*100</f>
        <v>0.95460330929147219</v>
      </c>
      <c r="N305" s="787">
        <f>N304/$Z$16*100</f>
        <v>1.0731052984574112</v>
      </c>
      <c r="O305" s="787">
        <f>O304/$AA$16*100</f>
        <v>1.0122999891150539</v>
      </c>
      <c r="P305" s="787">
        <f>P304/$Y$16*100</f>
        <v>0.31820110309715738</v>
      </c>
      <c r="Q305" s="787">
        <f>Q304/$Z$16*100</f>
        <v>0.3129890453834116</v>
      </c>
      <c r="R305" s="787">
        <f>R304/$AA$16*100</f>
        <v>0.31566343746598452</v>
      </c>
      <c r="S305" s="787">
        <f>S304/$Y$16*100</f>
        <v>0.10606703436571914</v>
      </c>
      <c r="T305" s="787">
        <f>T304/$Z$16*100</f>
        <v>6.70690811535882E-2</v>
      </c>
      <c r="U305" s="787">
        <f>U304/$AA$16*100</f>
        <v>8.7079568956133668E-2</v>
      </c>
      <c r="V305" s="787">
        <f>V304/$Y$16*100</f>
        <v>0</v>
      </c>
      <c r="W305" s="787">
        <f>W304/$Z$16*100</f>
        <v>0</v>
      </c>
      <c r="X305" s="787">
        <f>X304/$AA$16*100</f>
        <v>0</v>
      </c>
      <c r="Y305" s="787">
        <f>Y304/$Y$16*100</f>
        <v>16.122189223589309</v>
      </c>
      <c r="Z305" s="787">
        <f>Z304/$Z$16*100</f>
        <v>16.498993963782695</v>
      </c>
      <c r="AA305" s="787">
        <f>AA304/$AA$16*100</f>
        <v>16.305649287036029</v>
      </c>
      <c r="AB305" s="788"/>
      <c r="AC305" s="786" t="s">
        <v>187</v>
      </c>
      <c r="AD305" s="787">
        <f>AD304/$Y$16*100</f>
        <v>104.20025456088248</v>
      </c>
      <c r="AE305" s="787">
        <f>AE304/$Z$16*100</f>
        <v>105.72322825843952</v>
      </c>
      <c r="AF305" s="787">
        <f>AF304/$AA$16*100</f>
        <v>104.94176553826058</v>
      </c>
      <c r="AG305" s="787">
        <f>AG304/$Y$16*100</f>
        <v>71.213406873143825</v>
      </c>
      <c r="AH305" s="787">
        <f>AH304/$Z$16*100</f>
        <v>67.695059244355022</v>
      </c>
      <c r="AI305" s="787">
        <f>AI304/$AA$16*100</f>
        <v>69.50038097311419</v>
      </c>
      <c r="AJ305" s="787">
        <f>AJ304/$Y$16*100</f>
        <v>21.192193466270684</v>
      </c>
      <c r="AK305" s="787">
        <f>AK304/$Z$16*100</f>
        <v>17.795662866085401</v>
      </c>
      <c r="AL305" s="787">
        <f>AL304/$AA$16*100</f>
        <v>19.538478284532491</v>
      </c>
      <c r="AM305" s="787">
        <f>AM304/$Y$16*100</f>
        <v>4.6881629189647853</v>
      </c>
      <c r="AN305" s="787">
        <f>AN304/$Z$16*100</f>
        <v>4.4489157165213502</v>
      </c>
      <c r="AO305" s="787">
        <f>AO304/$AA$16*100</f>
        <v>4.5716773701970181</v>
      </c>
      <c r="AP305" s="787">
        <f>AP304/$Y$16*100</f>
        <v>0.91217649554518454</v>
      </c>
      <c r="AQ305" s="787">
        <f>AQ304/$Z$16*100</f>
        <v>0.73775989268947018</v>
      </c>
      <c r="AR305" s="787">
        <f>AR304/$AA$16*100</f>
        <v>0.82725590508326974</v>
      </c>
      <c r="AS305" s="787">
        <f>AS304/$Y$16*100</f>
        <v>0</v>
      </c>
      <c r="AT305" s="787">
        <f>AT304/$Z$16*100</f>
        <v>0</v>
      </c>
      <c r="AU305" s="787">
        <f>AU304/$AA$16*100</f>
        <v>0</v>
      </c>
      <c r="AV305" s="787">
        <f>AV304/$Y$16*100</f>
        <v>0</v>
      </c>
      <c r="AW305" s="787">
        <f>AW304/$Z$16*100</f>
        <v>0</v>
      </c>
      <c r="AX305" s="787">
        <f>AX304/$AA$16*100</f>
        <v>0</v>
      </c>
      <c r="AY305" s="787">
        <f>AY304/$Y$16*100</f>
        <v>202.20619431480696</v>
      </c>
      <c r="AZ305" s="787">
        <f>AZ304/$Z$16*100</f>
        <v>196.40062597809077</v>
      </c>
      <c r="BA305" s="787">
        <f>BA304/$AA$16*100</f>
        <v>199.37955807118755</v>
      </c>
      <c r="BC305" s="786" t="s">
        <v>187</v>
      </c>
      <c r="BD305" s="787">
        <f>BD304/$BY$16*100</f>
        <v>27.103921772599605</v>
      </c>
      <c r="BE305" s="787">
        <f>BE304/$BZ$16*100</f>
        <v>28.224446193635444</v>
      </c>
      <c r="BF305" s="787">
        <f>BF304/$CA$16*100</f>
        <v>27.642386253107098</v>
      </c>
      <c r="BG305" s="787">
        <f>BG304/$BY$16*100</f>
        <v>18.83387079995839</v>
      </c>
      <c r="BH305" s="787">
        <f>BH304/$BZ$16*100</f>
        <v>18.525806814348364</v>
      </c>
      <c r="BI305" s="787">
        <f>BI304/$CA$16*100</f>
        <v>18.68583162217659</v>
      </c>
      <c r="BJ305" s="787">
        <f>BJ304/$BY$16*100</f>
        <v>5.882658899407053</v>
      </c>
      <c r="BK305" s="787">
        <f>BK304/$BZ$16*100</f>
        <v>5.1220060721916116</v>
      </c>
      <c r="BL305" s="787">
        <f>BL304/$CA$16*100</f>
        <v>5.5171295795958066</v>
      </c>
      <c r="BM305" s="787">
        <f>BM304/$BY$16*100</f>
        <v>1.3835431186934359</v>
      </c>
      <c r="BN305" s="787">
        <f>BN304/$BZ$16*100</f>
        <v>1.3887327111211065</v>
      </c>
      <c r="BO305" s="787">
        <f>BO304/$CA$16*100</f>
        <v>1.3860369609856265</v>
      </c>
      <c r="BP305" s="787">
        <f>BP304/$BY$16*100</f>
        <v>0.30167481535420787</v>
      </c>
      <c r="BQ305" s="787">
        <f>BQ304/$BZ$16*100</f>
        <v>0.26425278308782185</v>
      </c>
      <c r="BR305" s="787">
        <f>BR304/$CA$16*100</f>
        <v>0.28369177564033288</v>
      </c>
      <c r="BS305" s="787">
        <f>BS304/$BY$16*100</f>
        <v>2.6006449599500672E-2</v>
      </c>
      <c r="BT305" s="787">
        <f>BT304/$BZ$16*100</f>
        <v>1.686719892049927E-2</v>
      </c>
      <c r="BU305" s="787">
        <f>BU304/$CA$16*100</f>
        <v>2.1614611477358693E-2</v>
      </c>
      <c r="BV305" s="787">
        <f>BV304/$BY$16*100</f>
        <v>0</v>
      </c>
      <c r="BW305" s="787">
        <f>BW304/$BZ$16*100</f>
        <v>0</v>
      </c>
      <c r="BX305" s="787">
        <f>BX304/$CA$16*100</f>
        <v>0</v>
      </c>
      <c r="BY305" s="787">
        <f>BY304/$BY$16*100</f>
        <v>53.531675855612193</v>
      </c>
      <c r="BZ305" s="787">
        <f>BZ304/$BZ$16*100</f>
        <v>53.542111773304846</v>
      </c>
      <c r="CA305" s="787">
        <f>CA304/$CA$16*100</f>
        <v>53.536690802982811</v>
      </c>
    </row>
    <row r="306" spans="3:79">
      <c r="AL306" s="820"/>
      <c r="BL306" s="820"/>
    </row>
    <row r="307" spans="3:79" s="777" customFormat="1" ht="15.75">
      <c r="C307" s="774" t="s">
        <v>492</v>
      </c>
      <c r="D307" s="774"/>
      <c r="E307" s="774"/>
      <c r="F307" s="774"/>
      <c r="G307" s="774"/>
      <c r="H307" s="774"/>
      <c r="I307" s="774"/>
      <c r="J307" s="775" t="s">
        <v>143</v>
      </c>
      <c r="K307" s="775"/>
      <c r="L307" s="775"/>
      <c r="M307" s="774"/>
      <c r="N307" s="774"/>
      <c r="O307" s="774"/>
      <c r="P307" s="774"/>
      <c r="Q307" s="774"/>
      <c r="R307" s="774"/>
      <c r="S307" s="774"/>
      <c r="T307" s="774"/>
      <c r="U307" s="774"/>
      <c r="V307" s="774"/>
      <c r="W307" s="774"/>
      <c r="X307" s="774"/>
      <c r="Y307" s="774"/>
      <c r="Z307" s="774"/>
      <c r="AA307" s="774"/>
      <c r="AB307" s="776"/>
      <c r="AC307" s="774" t="s">
        <v>492</v>
      </c>
      <c r="AD307" s="774"/>
      <c r="AE307" s="774"/>
      <c r="AF307" s="774"/>
      <c r="AG307" s="774"/>
      <c r="AH307" s="774"/>
      <c r="AI307" s="774"/>
      <c r="AJ307" s="818" t="s">
        <v>143</v>
      </c>
      <c r="AK307" s="818"/>
      <c r="AL307" s="818"/>
      <c r="AM307" s="774"/>
      <c r="AN307" s="774"/>
      <c r="AO307" s="774"/>
      <c r="AP307" s="774"/>
      <c r="AQ307" s="774"/>
      <c r="AR307" s="774"/>
      <c r="AS307" s="774"/>
      <c r="AT307" s="774"/>
      <c r="AU307" s="774"/>
      <c r="AV307" s="774"/>
      <c r="AW307" s="774"/>
      <c r="AX307" s="774"/>
      <c r="AY307" s="774"/>
      <c r="AZ307" s="774"/>
      <c r="BA307" s="774"/>
      <c r="BC307" s="774" t="s">
        <v>492</v>
      </c>
      <c r="BD307" s="774"/>
      <c r="BE307" s="774"/>
      <c r="BF307" s="774"/>
      <c r="BG307" s="774"/>
      <c r="BH307" s="774"/>
      <c r="BI307" s="774"/>
      <c r="BJ307" s="818" t="s">
        <v>143</v>
      </c>
      <c r="BK307" s="818"/>
      <c r="BL307" s="818"/>
      <c r="BM307" s="774"/>
      <c r="BN307" s="774"/>
      <c r="BO307" s="774"/>
      <c r="BP307" s="774"/>
      <c r="BQ307" s="774"/>
      <c r="BR307" s="774"/>
      <c r="BS307" s="774"/>
      <c r="BT307" s="774"/>
      <c r="BU307" s="774"/>
      <c r="BV307" s="774"/>
      <c r="BW307" s="774"/>
      <c r="BX307" s="774"/>
      <c r="BY307" s="774"/>
      <c r="BZ307" s="774"/>
      <c r="CA307" s="774"/>
    </row>
    <row r="308" spans="3:79" s="777" customFormat="1" ht="16.5" thickBot="1">
      <c r="C308" s="1694" t="s">
        <v>868</v>
      </c>
      <c r="D308" s="1694"/>
      <c r="E308" s="1694"/>
      <c r="F308" s="1694"/>
      <c r="G308" s="1694"/>
      <c r="H308" s="1694"/>
      <c r="I308" s="1694"/>
      <c r="J308" s="1694"/>
      <c r="K308" s="1694"/>
      <c r="L308" s="1694"/>
      <c r="M308" s="1694"/>
      <c r="N308" s="1694"/>
      <c r="O308" s="1694"/>
      <c r="P308" s="1694"/>
      <c r="Q308" s="1694"/>
      <c r="R308" s="1694"/>
      <c r="S308" s="1694"/>
      <c r="T308" s="1694"/>
      <c r="U308" s="1694"/>
      <c r="V308" s="1694"/>
      <c r="W308" s="1694"/>
      <c r="X308" s="1694"/>
      <c r="Y308" s="1694"/>
      <c r="Z308" s="1694"/>
      <c r="AA308" s="1694"/>
      <c r="AB308" s="778"/>
      <c r="AC308" s="1694" t="s">
        <v>868</v>
      </c>
      <c r="AD308" s="1694"/>
      <c r="AE308" s="1694"/>
      <c r="AF308" s="1694"/>
      <c r="AG308" s="1694"/>
      <c r="AH308" s="1694"/>
      <c r="AI308" s="1694"/>
      <c r="AJ308" s="1694"/>
      <c r="AK308" s="1694"/>
      <c r="AL308" s="1694"/>
      <c r="AM308" s="1694"/>
      <c r="AN308" s="1694"/>
      <c r="AO308" s="1694"/>
      <c r="AP308" s="1694"/>
      <c r="AQ308" s="1694"/>
      <c r="AR308" s="1694"/>
      <c r="AS308" s="1694"/>
      <c r="AT308" s="1694"/>
      <c r="AU308" s="1694"/>
      <c r="AV308" s="1694"/>
      <c r="AW308" s="1694"/>
      <c r="AX308" s="1694"/>
      <c r="AY308" s="1694"/>
      <c r="AZ308" s="1694"/>
      <c r="BA308" s="1694"/>
      <c r="BC308" s="1694" t="s">
        <v>868</v>
      </c>
      <c r="BD308" s="1694"/>
      <c r="BE308" s="1694"/>
      <c r="BF308" s="1694"/>
      <c r="BG308" s="1694"/>
      <c r="BH308" s="1694"/>
      <c r="BI308" s="1694"/>
      <c r="BJ308" s="1694"/>
      <c r="BK308" s="1694"/>
      <c r="BL308" s="1694"/>
      <c r="BM308" s="1694"/>
      <c r="BN308" s="1694"/>
      <c r="BO308" s="1694"/>
      <c r="BP308" s="1694"/>
      <c r="BQ308" s="1694"/>
      <c r="BR308" s="1694"/>
      <c r="BS308" s="1694"/>
      <c r="BT308" s="1694"/>
      <c r="BU308" s="1694"/>
      <c r="BV308" s="1694"/>
      <c r="BW308" s="1694"/>
      <c r="BX308" s="1694"/>
      <c r="BY308" s="1694"/>
      <c r="BZ308" s="1694"/>
      <c r="CA308" s="1694"/>
    </row>
    <row r="309" spans="3:79" s="777" customFormat="1" ht="15.75" customHeight="1">
      <c r="C309" s="779"/>
      <c r="D309" s="1700" t="s">
        <v>96</v>
      </c>
      <c r="E309" s="1700"/>
      <c r="F309" s="1700"/>
      <c r="G309" s="1700"/>
      <c r="H309" s="1700"/>
      <c r="I309" s="1700"/>
      <c r="J309" s="1700"/>
      <c r="K309" s="1700"/>
      <c r="L309" s="1700"/>
      <c r="M309" s="1700"/>
      <c r="N309" s="1700"/>
      <c r="O309" s="1700"/>
      <c r="P309" s="1700"/>
      <c r="Q309" s="1700"/>
      <c r="R309" s="1700"/>
      <c r="S309" s="1700"/>
      <c r="T309" s="1700"/>
      <c r="U309" s="1700"/>
      <c r="V309" s="1700"/>
      <c r="W309" s="1700"/>
      <c r="X309" s="1700"/>
      <c r="Y309" s="1701"/>
      <c r="Z309" s="1701"/>
      <c r="AA309" s="1702"/>
      <c r="AB309" s="778"/>
      <c r="AC309" s="779"/>
      <c r="AD309" s="1700" t="s">
        <v>0</v>
      </c>
      <c r="AE309" s="1700"/>
      <c r="AF309" s="1700"/>
      <c r="AG309" s="1700"/>
      <c r="AH309" s="1700"/>
      <c r="AI309" s="1700"/>
      <c r="AJ309" s="1700"/>
      <c r="AK309" s="1700"/>
      <c r="AL309" s="1700"/>
      <c r="AM309" s="1700"/>
      <c r="AN309" s="1700"/>
      <c r="AO309" s="1700"/>
      <c r="AP309" s="1700"/>
      <c r="AQ309" s="1700"/>
      <c r="AR309" s="1700"/>
      <c r="AS309" s="1700"/>
      <c r="AT309" s="1700"/>
      <c r="AU309" s="1700"/>
      <c r="AV309" s="1700"/>
      <c r="AW309" s="1700"/>
      <c r="AX309" s="1700"/>
      <c r="AY309" s="1701"/>
      <c r="AZ309" s="1701"/>
      <c r="BA309" s="1702"/>
      <c r="BC309" s="779"/>
      <c r="BD309" s="1701" t="s">
        <v>0</v>
      </c>
      <c r="BE309" s="1705"/>
      <c r="BF309" s="1705"/>
      <c r="BG309" s="1705"/>
      <c r="BH309" s="1705"/>
      <c r="BI309" s="1705"/>
      <c r="BJ309" s="1705"/>
      <c r="BK309" s="1705"/>
      <c r="BL309" s="1705"/>
      <c r="BM309" s="1705"/>
      <c r="BN309" s="1705"/>
      <c r="BO309" s="1705"/>
      <c r="BP309" s="1705"/>
      <c r="BQ309" s="1705"/>
      <c r="BR309" s="1705"/>
      <c r="BS309" s="1705"/>
      <c r="BT309" s="1705"/>
      <c r="BU309" s="1705"/>
      <c r="BV309" s="1705"/>
      <c r="BW309" s="1705"/>
      <c r="BX309" s="1705"/>
      <c r="BY309" s="1705"/>
      <c r="BZ309" s="1705"/>
      <c r="CA309" s="1706"/>
    </row>
    <row r="310" spans="3:79" s="777" customFormat="1" ht="15.75" customHeight="1">
      <c r="C310" s="1698" t="s">
        <v>182</v>
      </c>
      <c r="D310" s="1695">
        <v>1</v>
      </c>
      <c r="E310" s="1696"/>
      <c r="F310" s="1699"/>
      <c r="G310" s="1695">
        <v>2</v>
      </c>
      <c r="H310" s="1696"/>
      <c r="I310" s="1699"/>
      <c r="J310" s="1695">
        <v>3</v>
      </c>
      <c r="K310" s="1696"/>
      <c r="L310" s="1699"/>
      <c r="M310" s="1695">
        <v>4</v>
      </c>
      <c r="N310" s="1696"/>
      <c r="O310" s="1699"/>
      <c r="P310" s="1695">
        <v>5</v>
      </c>
      <c r="Q310" s="1696"/>
      <c r="R310" s="1699"/>
      <c r="S310" s="1695">
        <v>6</v>
      </c>
      <c r="T310" s="1696"/>
      <c r="U310" s="1699"/>
      <c r="V310" s="1695" t="s">
        <v>184</v>
      </c>
      <c r="W310" s="1696"/>
      <c r="X310" s="1699"/>
      <c r="Y310" s="1695" t="s">
        <v>181</v>
      </c>
      <c r="Z310" s="1696"/>
      <c r="AA310" s="1697"/>
      <c r="AB310" s="778"/>
      <c r="AC310" s="1698" t="s">
        <v>182</v>
      </c>
      <c r="AD310" s="1695">
        <v>1</v>
      </c>
      <c r="AE310" s="1696"/>
      <c r="AF310" s="1699"/>
      <c r="AG310" s="1695">
        <v>2</v>
      </c>
      <c r="AH310" s="1696"/>
      <c r="AI310" s="1699"/>
      <c r="AJ310" s="1695">
        <v>3</v>
      </c>
      <c r="AK310" s="1696"/>
      <c r="AL310" s="1699"/>
      <c r="AM310" s="1695">
        <v>4</v>
      </c>
      <c r="AN310" s="1696"/>
      <c r="AO310" s="1699"/>
      <c r="AP310" s="1695">
        <v>5</v>
      </c>
      <c r="AQ310" s="1696"/>
      <c r="AR310" s="1699"/>
      <c r="AS310" s="1695">
        <v>6</v>
      </c>
      <c r="AT310" s="1696"/>
      <c r="AU310" s="1699"/>
      <c r="AV310" s="1695" t="s">
        <v>184</v>
      </c>
      <c r="AW310" s="1696"/>
      <c r="AX310" s="1699"/>
      <c r="AY310" s="1695" t="s">
        <v>181</v>
      </c>
      <c r="AZ310" s="1696"/>
      <c r="BA310" s="1697"/>
      <c r="BC310" s="1698" t="s">
        <v>182</v>
      </c>
      <c r="BD310" s="1695">
        <v>1</v>
      </c>
      <c r="BE310" s="1696"/>
      <c r="BF310" s="1699"/>
      <c r="BG310" s="1695">
        <v>2</v>
      </c>
      <c r="BH310" s="1696"/>
      <c r="BI310" s="1699"/>
      <c r="BJ310" s="1695">
        <v>3</v>
      </c>
      <c r="BK310" s="1696"/>
      <c r="BL310" s="1699"/>
      <c r="BM310" s="1695">
        <v>4</v>
      </c>
      <c r="BN310" s="1696"/>
      <c r="BO310" s="1699"/>
      <c r="BP310" s="1695">
        <v>5</v>
      </c>
      <c r="BQ310" s="1696"/>
      <c r="BR310" s="1699"/>
      <c r="BS310" s="1695">
        <v>6</v>
      </c>
      <c r="BT310" s="1696"/>
      <c r="BU310" s="1699"/>
      <c r="BV310" s="1695" t="s">
        <v>184</v>
      </c>
      <c r="BW310" s="1696"/>
      <c r="BX310" s="1699"/>
      <c r="BY310" s="1695" t="s">
        <v>181</v>
      </c>
      <c r="BZ310" s="1696"/>
      <c r="CA310" s="1697"/>
    </row>
    <row r="311" spans="3:79" s="777" customFormat="1" ht="15.75">
      <c r="C311" s="1698"/>
      <c r="D311" s="1154" t="s">
        <v>242</v>
      </c>
      <c r="E311" s="1154" t="s">
        <v>243</v>
      </c>
      <c r="F311" s="1154" t="s">
        <v>236</v>
      </c>
      <c r="G311" s="1154" t="s">
        <v>242</v>
      </c>
      <c r="H311" s="1154" t="s">
        <v>243</v>
      </c>
      <c r="I311" s="1154" t="s">
        <v>236</v>
      </c>
      <c r="J311" s="1154" t="s">
        <v>242</v>
      </c>
      <c r="K311" s="1154" t="s">
        <v>243</v>
      </c>
      <c r="L311" s="1154" t="s">
        <v>236</v>
      </c>
      <c r="M311" s="1154" t="s">
        <v>242</v>
      </c>
      <c r="N311" s="1154" t="s">
        <v>243</v>
      </c>
      <c r="O311" s="1154" t="s">
        <v>236</v>
      </c>
      <c r="P311" s="1154" t="s">
        <v>242</v>
      </c>
      <c r="Q311" s="1154" t="s">
        <v>243</v>
      </c>
      <c r="R311" s="1154" t="s">
        <v>236</v>
      </c>
      <c r="S311" s="1154" t="s">
        <v>242</v>
      </c>
      <c r="T311" s="1154" t="s">
        <v>243</v>
      </c>
      <c r="U311" s="1154" t="s">
        <v>236</v>
      </c>
      <c r="V311" s="1154" t="s">
        <v>242</v>
      </c>
      <c r="W311" s="1154" t="s">
        <v>243</v>
      </c>
      <c r="X311" s="1154" t="s">
        <v>236</v>
      </c>
      <c r="Y311" s="1154" t="s">
        <v>242</v>
      </c>
      <c r="Z311" s="1154" t="s">
        <v>243</v>
      </c>
      <c r="AA311" s="1154" t="s">
        <v>236</v>
      </c>
      <c r="AB311" s="778"/>
      <c r="AC311" s="1698"/>
      <c r="AD311" s="781" t="s">
        <v>242</v>
      </c>
      <c r="AE311" s="781" t="s">
        <v>243</v>
      </c>
      <c r="AF311" s="781" t="s">
        <v>236</v>
      </c>
      <c r="AG311" s="781" t="s">
        <v>242</v>
      </c>
      <c r="AH311" s="781" t="s">
        <v>243</v>
      </c>
      <c r="AI311" s="781" t="s">
        <v>236</v>
      </c>
      <c r="AJ311" s="781" t="s">
        <v>242</v>
      </c>
      <c r="AK311" s="781" t="s">
        <v>243</v>
      </c>
      <c r="AL311" s="781" t="s">
        <v>236</v>
      </c>
      <c r="AM311" s="781" t="s">
        <v>242</v>
      </c>
      <c r="AN311" s="781" t="s">
        <v>243</v>
      </c>
      <c r="AO311" s="781" t="s">
        <v>236</v>
      </c>
      <c r="AP311" s="781" t="s">
        <v>242</v>
      </c>
      <c r="AQ311" s="781" t="s">
        <v>243</v>
      </c>
      <c r="AR311" s="781" t="s">
        <v>236</v>
      </c>
      <c r="AS311" s="781" t="s">
        <v>242</v>
      </c>
      <c r="AT311" s="781" t="s">
        <v>243</v>
      </c>
      <c r="AU311" s="781" t="s">
        <v>236</v>
      </c>
      <c r="AV311" s="781" t="s">
        <v>242</v>
      </c>
      <c r="AW311" s="781" t="s">
        <v>243</v>
      </c>
      <c r="AX311" s="781" t="s">
        <v>236</v>
      </c>
      <c r="AY311" s="781" t="s">
        <v>242</v>
      </c>
      <c r="AZ311" s="781" t="s">
        <v>243</v>
      </c>
      <c r="BA311" s="781" t="s">
        <v>236</v>
      </c>
      <c r="BC311" s="1698"/>
      <c r="BD311" s="781" t="s">
        <v>242</v>
      </c>
      <c r="BE311" s="781" t="s">
        <v>243</v>
      </c>
      <c r="BF311" s="781" t="s">
        <v>236</v>
      </c>
      <c r="BG311" s="781" t="s">
        <v>242</v>
      </c>
      <c r="BH311" s="781" t="s">
        <v>243</v>
      </c>
      <c r="BI311" s="781" t="s">
        <v>236</v>
      </c>
      <c r="BJ311" s="781" t="s">
        <v>242</v>
      </c>
      <c r="BK311" s="781" t="s">
        <v>243</v>
      </c>
      <c r="BL311" s="781" t="s">
        <v>236</v>
      </c>
      <c r="BM311" s="781" t="s">
        <v>242</v>
      </c>
      <c r="BN311" s="781" t="s">
        <v>243</v>
      </c>
      <c r="BO311" s="781" t="s">
        <v>236</v>
      </c>
      <c r="BP311" s="781" t="s">
        <v>242</v>
      </c>
      <c r="BQ311" s="781" t="s">
        <v>243</v>
      </c>
      <c r="BR311" s="781" t="s">
        <v>236</v>
      </c>
      <c r="BS311" s="781" t="s">
        <v>242</v>
      </c>
      <c r="BT311" s="781" t="s">
        <v>243</v>
      </c>
      <c r="BU311" s="781" t="s">
        <v>236</v>
      </c>
      <c r="BV311" s="781" t="s">
        <v>242</v>
      </c>
      <c r="BW311" s="781" t="s">
        <v>243</v>
      </c>
      <c r="BX311" s="781" t="s">
        <v>236</v>
      </c>
      <c r="BY311" s="781" t="s">
        <v>242</v>
      </c>
      <c r="BZ311" s="781" t="s">
        <v>243</v>
      </c>
      <c r="CA311" s="781" t="s">
        <v>236</v>
      </c>
    </row>
    <row r="312" spans="3:79" s="777" customFormat="1" ht="15.75">
      <c r="C312" s="782" t="s">
        <v>185</v>
      </c>
      <c r="D312" s="783"/>
      <c r="E312" s="783"/>
      <c r="F312" s="783">
        <f>SUM(D312:E312)</f>
        <v>0</v>
      </c>
      <c r="G312" s="783"/>
      <c r="H312" s="783"/>
      <c r="I312" s="783">
        <f>SUM(G312:H312)</f>
        <v>0</v>
      </c>
      <c r="J312" s="783"/>
      <c r="K312" s="783"/>
      <c r="L312" s="783">
        <f>SUM(J312:K312)</f>
        <v>0</v>
      </c>
      <c r="M312" s="783"/>
      <c r="N312" s="783"/>
      <c r="O312" s="783">
        <f>SUM(M312:N312)</f>
        <v>0</v>
      </c>
      <c r="P312" s="783"/>
      <c r="Q312" s="783"/>
      <c r="R312" s="783">
        <f>SUM(P312:Q312)</f>
        <v>0</v>
      </c>
      <c r="S312" s="783"/>
      <c r="T312" s="783"/>
      <c r="U312" s="783">
        <f>SUM(S312:T312)</f>
        <v>0</v>
      </c>
      <c r="V312" s="783"/>
      <c r="W312" s="783"/>
      <c r="X312" s="783">
        <f>V312+W312</f>
        <v>0</v>
      </c>
      <c r="Y312" s="784">
        <f>D312+G312+J312+M312+P312+S312+V312</f>
        <v>0</v>
      </c>
      <c r="Z312" s="784">
        <f>E312+H312+K312+N312+Q312+T312+W312</f>
        <v>0</v>
      </c>
      <c r="AA312" s="785">
        <f>Y312+Z312</f>
        <v>0</v>
      </c>
      <c r="AB312" s="776"/>
      <c r="AC312" s="782" t="s">
        <v>185</v>
      </c>
      <c r="AD312" s="783"/>
      <c r="AE312" s="783"/>
      <c r="AF312" s="783">
        <f>SUM(AD312:AE312)</f>
        <v>0</v>
      </c>
      <c r="AG312" s="783"/>
      <c r="AH312" s="783"/>
      <c r="AI312" s="783">
        <f>SUM(AG312:AH312)</f>
        <v>0</v>
      </c>
      <c r="AJ312" s="783"/>
      <c r="AK312" s="783"/>
      <c r="AL312" s="783">
        <f>SUM(AJ312:AK312)</f>
        <v>0</v>
      </c>
      <c r="AM312" s="783"/>
      <c r="AN312" s="783"/>
      <c r="AO312" s="783">
        <f>SUM(AM312:AN312)</f>
        <v>0</v>
      </c>
      <c r="AP312" s="783"/>
      <c r="AQ312" s="783"/>
      <c r="AR312" s="783">
        <f>SUM(AP312:AQ312)</f>
        <v>0</v>
      </c>
      <c r="AS312" s="783"/>
      <c r="AT312" s="783"/>
      <c r="AU312" s="783">
        <f>SUM(AS312:AT312)</f>
        <v>0</v>
      </c>
      <c r="AV312" s="783"/>
      <c r="AW312" s="783"/>
      <c r="AX312" s="783">
        <f>SUM(AV312:AW312)</f>
        <v>0</v>
      </c>
      <c r="AY312" s="784">
        <f>AD312+AG312+AJ312+AM312+AP312+AS312+AV312</f>
        <v>0</v>
      </c>
      <c r="AZ312" s="784">
        <f>AE312+AH312+AK312+AN312+AQ312+AT312+AW312</f>
        <v>0</v>
      </c>
      <c r="BA312" s="785">
        <f>AY312+AZ312</f>
        <v>0</v>
      </c>
      <c r="BC312" s="782" t="s">
        <v>185</v>
      </c>
      <c r="BD312" s="783">
        <f>D312+AD312</f>
        <v>0</v>
      </c>
      <c r="BE312" s="783">
        <f>E312+AE312</f>
        <v>0</v>
      </c>
      <c r="BF312" s="783">
        <f t="shared" ref="BF312:BU320" si="566">F312+AF312</f>
        <v>0</v>
      </c>
      <c r="BG312" s="783">
        <f t="shared" si="566"/>
        <v>0</v>
      </c>
      <c r="BH312" s="783">
        <f t="shared" si="566"/>
        <v>0</v>
      </c>
      <c r="BI312" s="783">
        <f t="shared" si="566"/>
        <v>0</v>
      </c>
      <c r="BJ312" s="783">
        <f t="shared" si="566"/>
        <v>0</v>
      </c>
      <c r="BK312" s="783">
        <f t="shared" si="566"/>
        <v>0</v>
      </c>
      <c r="BL312" s="783">
        <f t="shared" si="566"/>
        <v>0</v>
      </c>
      <c r="BM312" s="783">
        <f t="shared" si="566"/>
        <v>0</v>
      </c>
      <c r="BN312" s="783">
        <f t="shared" si="566"/>
        <v>0</v>
      </c>
      <c r="BO312" s="783">
        <f t="shared" si="566"/>
        <v>0</v>
      </c>
      <c r="BP312" s="783">
        <f t="shared" si="566"/>
        <v>0</v>
      </c>
      <c r="BQ312" s="783">
        <f t="shared" si="566"/>
        <v>0</v>
      </c>
      <c r="BR312" s="783">
        <f t="shared" si="566"/>
        <v>0</v>
      </c>
      <c r="BS312" s="783">
        <f t="shared" si="566"/>
        <v>0</v>
      </c>
      <c r="BT312" s="783">
        <f t="shared" si="566"/>
        <v>0</v>
      </c>
      <c r="BU312" s="783">
        <f t="shared" si="566"/>
        <v>0</v>
      </c>
      <c r="BV312" s="783">
        <f t="shared" ref="BV312:CA320" si="567">V312+AV312</f>
        <v>0</v>
      </c>
      <c r="BW312" s="783">
        <f t="shared" si="567"/>
        <v>0</v>
      </c>
      <c r="BX312" s="783">
        <f t="shared" si="567"/>
        <v>0</v>
      </c>
      <c r="BY312" s="783">
        <f t="shared" si="567"/>
        <v>0</v>
      </c>
      <c r="BZ312" s="783">
        <f t="shared" si="567"/>
        <v>0</v>
      </c>
      <c r="CA312" s="783">
        <f t="shared" si="567"/>
        <v>0</v>
      </c>
    </row>
    <row r="313" spans="3:79" s="777" customFormat="1" ht="15.75">
      <c r="C313" s="782" t="s">
        <v>262</v>
      </c>
      <c r="D313" s="783"/>
      <c r="E313" s="783"/>
      <c r="F313" s="783">
        <f t="shared" ref="F313:F319" si="568">SUM(D313:E313)</f>
        <v>0</v>
      </c>
      <c r="G313" s="783"/>
      <c r="H313" s="783"/>
      <c r="I313" s="783">
        <f t="shared" ref="I313:I319" si="569">SUM(G313:H313)</f>
        <v>0</v>
      </c>
      <c r="J313" s="783"/>
      <c r="K313" s="783"/>
      <c r="L313" s="783">
        <f t="shared" ref="L313:L319" si="570">SUM(J313:K313)</f>
        <v>0</v>
      </c>
      <c r="M313" s="783"/>
      <c r="N313" s="783"/>
      <c r="O313" s="783">
        <f t="shared" ref="O313:O319" si="571">SUM(M313:N313)</f>
        <v>0</v>
      </c>
      <c r="P313" s="783"/>
      <c r="Q313" s="783"/>
      <c r="R313" s="783">
        <f t="shared" ref="R313:R319" si="572">SUM(P313:Q313)</f>
        <v>0</v>
      </c>
      <c r="S313" s="783"/>
      <c r="T313" s="783"/>
      <c r="U313" s="783">
        <f t="shared" ref="U313:U319" si="573">SUM(S313:T313)</f>
        <v>0</v>
      </c>
      <c r="V313" s="783"/>
      <c r="W313" s="783"/>
      <c r="X313" s="783">
        <f t="shared" ref="X313:X319" si="574">V313+W313</f>
        <v>0</v>
      </c>
      <c r="Y313" s="784">
        <f t="shared" ref="Y313:Y319" si="575">D313+G313+J313+M313+P313+S313+V313</f>
        <v>0</v>
      </c>
      <c r="Z313" s="784">
        <f t="shared" ref="Z313:Z319" si="576">E313+H313+K313+N313+Q313+T313+W313</f>
        <v>0</v>
      </c>
      <c r="AA313" s="785">
        <f t="shared" ref="AA313:AA319" si="577">Y313+Z313</f>
        <v>0</v>
      </c>
      <c r="AB313" s="776"/>
      <c r="AC313" s="782" t="s">
        <v>262</v>
      </c>
      <c r="AD313" s="783">
        <v>3</v>
      </c>
      <c r="AE313" s="783">
        <v>2</v>
      </c>
      <c r="AF313" s="783">
        <f t="shared" ref="AF313:AF319" si="578">SUM(AD313:AE313)</f>
        <v>5</v>
      </c>
      <c r="AG313" s="783"/>
      <c r="AH313" s="783"/>
      <c r="AI313" s="783">
        <f t="shared" ref="AI313:AI319" si="579">SUM(AG313:AH313)</f>
        <v>0</v>
      </c>
      <c r="AJ313" s="783">
        <v>0</v>
      </c>
      <c r="AK313" s="783">
        <v>0</v>
      </c>
      <c r="AL313" s="783">
        <f t="shared" ref="AL313:AL319" si="580">SUM(AJ313:AK313)</f>
        <v>0</v>
      </c>
      <c r="AM313" s="783">
        <v>0</v>
      </c>
      <c r="AN313" s="783">
        <v>0</v>
      </c>
      <c r="AO313" s="783">
        <f t="shared" ref="AO313:AO319" si="581">SUM(AM313:AN313)</f>
        <v>0</v>
      </c>
      <c r="AP313" s="783">
        <v>0</v>
      </c>
      <c r="AQ313" s="783">
        <v>0</v>
      </c>
      <c r="AR313" s="783">
        <f t="shared" ref="AR313:AR319" si="582">SUM(AP313:AQ313)</f>
        <v>0</v>
      </c>
      <c r="AS313" s="783"/>
      <c r="AT313" s="783"/>
      <c r="AU313" s="783">
        <f t="shared" ref="AU313:AU319" si="583">SUM(AS313:AT313)</f>
        <v>0</v>
      </c>
      <c r="AV313" s="783"/>
      <c r="AW313" s="783"/>
      <c r="AX313" s="783">
        <f t="shared" ref="AX313:AX319" si="584">SUM(AV313:AW313)</f>
        <v>0</v>
      </c>
      <c r="AY313" s="784">
        <f t="shared" ref="AY313:AY319" si="585">AD313+AG313+AJ313+AM313+AP313+AS313+AV313</f>
        <v>3</v>
      </c>
      <c r="AZ313" s="784">
        <f t="shared" ref="AZ313:AZ319" si="586">AE313+AH313+AK313+AN313+AQ313+AT313+AW313</f>
        <v>2</v>
      </c>
      <c r="BA313" s="785">
        <f t="shared" ref="BA313:BA319" si="587">AY313+AZ313</f>
        <v>5</v>
      </c>
      <c r="BC313" s="782" t="s">
        <v>262</v>
      </c>
      <c r="BD313" s="783">
        <f t="shared" ref="BD313:BE320" si="588">D313+AD313</f>
        <v>3</v>
      </c>
      <c r="BE313" s="783">
        <f t="shared" si="588"/>
        <v>2</v>
      </c>
      <c r="BF313" s="783">
        <f t="shared" si="566"/>
        <v>5</v>
      </c>
      <c r="BG313" s="783">
        <f t="shared" si="566"/>
        <v>0</v>
      </c>
      <c r="BH313" s="783">
        <f t="shared" si="566"/>
        <v>0</v>
      </c>
      <c r="BI313" s="783">
        <f t="shared" si="566"/>
        <v>0</v>
      </c>
      <c r="BJ313" s="783">
        <f t="shared" si="566"/>
        <v>0</v>
      </c>
      <c r="BK313" s="783">
        <f t="shared" si="566"/>
        <v>0</v>
      </c>
      <c r="BL313" s="783">
        <f t="shared" si="566"/>
        <v>0</v>
      </c>
      <c r="BM313" s="783">
        <f t="shared" si="566"/>
        <v>0</v>
      </c>
      <c r="BN313" s="783">
        <f t="shared" si="566"/>
        <v>0</v>
      </c>
      <c r="BO313" s="783">
        <f t="shared" si="566"/>
        <v>0</v>
      </c>
      <c r="BP313" s="783">
        <f t="shared" si="566"/>
        <v>0</v>
      </c>
      <c r="BQ313" s="783">
        <f t="shared" si="566"/>
        <v>0</v>
      </c>
      <c r="BR313" s="783">
        <f t="shared" si="566"/>
        <v>0</v>
      </c>
      <c r="BS313" s="783">
        <f t="shared" si="566"/>
        <v>0</v>
      </c>
      <c r="BT313" s="783">
        <f t="shared" si="566"/>
        <v>0</v>
      </c>
      <c r="BU313" s="783">
        <f t="shared" si="566"/>
        <v>0</v>
      </c>
      <c r="BV313" s="783">
        <f t="shared" si="567"/>
        <v>0</v>
      </c>
      <c r="BW313" s="783">
        <f t="shared" si="567"/>
        <v>0</v>
      </c>
      <c r="BX313" s="783">
        <f t="shared" si="567"/>
        <v>0</v>
      </c>
      <c r="BY313" s="783">
        <f t="shared" si="567"/>
        <v>3</v>
      </c>
      <c r="BZ313" s="783">
        <f t="shared" si="567"/>
        <v>2</v>
      </c>
      <c r="CA313" s="783">
        <f t="shared" si="567"/>
        <v>5</v>
      </c>
    </row>
    <row r="314" spans="3:79" s="777" customFormat="1" ht="15.75">
      <c r="C314" s="782" t="s">
        <v>263</v>
      </c>
      <c r="D314" s="783">
        <v>29</v>
      </c>
      <c r="E314" s="783">
        <v>19</v>
      </c>
      <c r="F314" s="783">
        <f t="shared" si="568"/>
        <v>48</v>
      </c>
      <c r="G314" s="783">
        <v>31</v>
      </c>
      <c r="H314" s="783">
        <v>21</v>
      </c>
      <c r="I314" s="783">
        <f t="shared" si="569"/>
        <v>52</v>
      </c>
      <c r="J314" s="783">
        <v>0</v>
      </c>
      <c r="K314" s="783">
        <v>0</v>
      </c>
      <c r="L314" s="783">
        <f t="shared" si="570"/>
        <v>0</v>
      </c>
      <c r="M314" s="783">
        <v>0</v>
      </c>
      <c r="N314" s="783">
        <v>0</v>
      </c>
      <c r="O314" s="783">
        <f t="shared" si="571"/>
        <v>0</v>
      </c>
      <c r="P314" s="783">
        <v>0</v>
      </c>
      <c r="Q314" s="783">
        <v>0</v>
      </c>
      <c r="R314" s="783">
        <f t="shared" si="572"/>
        <v>0</v>
      </c>
      <c r="S314" s="783">
        <v>0</v>
      </c>
      <c r="T314" s="783">
        <v>0</v>
      </c>
      <c r="U314" s="783">
        <f t="shared" si="573"/>
        <v>0</v>
      </c>
      <c r="V314" s="783"/>
      <c r="W314" s="783"/>
      <c r="X314" s="783">
        <f t="shared" si="574"/>
        <v>0</v>
      </c>
      <c r="Y314" s="784">
        <f t="shared" si="575"/>
        <v>60</v>
      </c>
      <c r="Z314" s="784">
        <f t="shared" si="576"/>
        <v>40</v>
      </c>
      <c r="AA314" s="785">
        <f t="shared" si="577"/>
        <v>100</v>
      </c>
      <c r="AB314" s="776"/>
      <c r="AC314" s="782" t="s">
        <v>263</v>
      </c>
      <c r="AD314" s="783">
        <v>1830</v>
      </c>
      <c r="AE314" s="783">
        <v>1770</v>
      </c>
      <c r="AF314" s="783">
        <f t="shared" si="578"/>
        <v>3600</v>
      </c>
      <c r="AG314" s="783">
        <v>550</v>
      </c>
      <c r="AH314" s="783">
        <v>539</v>
      </c>
      <c r="AI314" s="783">
        <f t="shared" si="579"/>
        <v>1089</v>
      </c>
      <c r="AJ314" s="783"/>
      <c r="AK314" s="783"/>
      <c r="AL314" s="783">
        <f t="shared" si="580"/>
        <v>0</v>
      </c>
      <c r="AM314" s="783"/>
      <c r="AN314" s="783"/>
      <c r="AO314" s="783">
        <f t="shared" si="581"/>
        <v>0</v>
      </c>
      <c r="AP314" s="783"/>
      <c r="AQ314" s="783"/>
      <c r="AR314" s="783">
        <f t="shared" si="582"/>
        <v>0</v>
      </c>
      <c r="AS314" s="783"/>
      <c r="AT314" s="783"/>
      <c r="AU314" s="783">
        <f t="shared" si="583"/>
        <v>0</v>
      </c>
      <c r="AV314" s="783"/>
      <c r="AW314" s="783"/>
      <c r="AX314" s="783">
        <f t="shared" si="584"/>
        <v>0</v>
      </c>
      <c r="AY314" s="784">
        <f t="shared" si="585"/>
        <v>2380</v>
      </c>
      <c r="AZ314" s="784">
        <f t="shared" si="586"/>
        <v>2309</v>
      </c>
      <c r="BA314" s="785">
        <f t="shared" si="587"/>
        <v>4689</v>
      </c>
      <c r="BC314" s="782" t="s">
        <v>263</v>
      </c>
      <c r="BD314" s="783">
        <f t="shared" si="588"/>
        <v>1859</v>
      </c>
      <c r="BE314" s="783">
        <f t="shared" si="588"/>
        <v>1789</v>
      </c>
      <c r="BF314" s="783">
        <f t="shared" si="566"/>
        <v>3648</v>
      </c>
      <c r="BG314" s="783">
        <f t="shared" si="566"/>
        <v>581</v>
      </c>
      <c r="BH314" s="783">
        <f t="shared" si="566"/>
        <v>560</v>
      </c>
      <c r="BI314" s="783">
        <f t="shared" si="566"/>
        <v>1141</v>
      </c>
      <c r="BJ314" s="783">
        <f t="shared" si="566"/>
        <v>0</v>
      </c>
      <c r="BK314" s="783">
        <f t="shared" si="566"/>
        <v>0</v>
      </c>
      <c r="BL314" s="783">
        <f t="shared" si="566"/>
        <v>0</v>
      </c>
      <c r="BM314" s="783">
        <f t="shared" si="566"/>
        <v>0</v>
      </c>
      <c r="BN314" s="783">
        <f t="shared" si="566"/>
        <v>0</v>
      </c>
      <c r="BO314" s="783">
        <f t="shared" si="566"/>
        <v>0</v>
      </c>
      <c r="BP314" s="783">
        <f t="shared" si="566"/>
        <v>0</v>
      </c>
      <c r="BQ314" s="783">
        <f t="shared" si="566"/>
        <v>0</v>
      </c>
      <c r="BR314" s="783">
        <f t="shared" si="566"/>
        <v>0</v>
      </c>
      <c r="BS314" s="783">
        <f t="shared" si="566"/>
        <v>0</v>
      </c>
      <c r="BT314" s="783">
        <f t="shared" si="566"/>
        <v>0</v>
      </c>
      <c r="BU314" s="783">
        <f t="shared" si="566"/>
        <v>0</v>
      </c>
      <c r="BV314" s="783">
        <f t="shared" si="567"/>
        <v>0</v>
      </c>
      <c r="BW314" s="783">
        <f t="shared" si="567"/>
        <v>0</v>
      </c>
      <c r="BX314" s="783">
        <f t="shared" si="567"/>
        <v>0</v>
      </c>
      <c r="BY314" s="783">
        <f t="shared" si="567"/>
        <v>2440</v>
      </c>
      <c r="BZ314" s="783">
        <f t="shared" si="567"/>
        <v>2349</v>
      </c>
      <c r="CA314" s="783">
        <f t="shared" si="567"/>
        <v>4789</v>
      </c>
    </row>
    <row r="315" spans="3:79" s="777" customFormat="1" ht="15.75">
      <c r="C315" s="782" t="s">
        <v>264</v>
      </c>
      <c r="D315" s="783">
        <v>17</v>
      </c>
      <c r="E315" s="783">
        <v>22</v>
      </c>
      <c r="F315" s="783">
        <f t="shared" si="568"/>
        <v>39</v>
      </c>
      <c r="G315" s="783">
        <v>61</v>
      </c>
      <c r="H315" s="783">
        <v>92</v>
      </c>
      <c r="I315" s="783">
        <f t="shared" si="569"/>
        <v>153</v>
      </c>
      <c r="J315" s="783">
        <v>8</v>
      </c>
      <c r="K315" s="783">
        <v>6</v>
      </c>
      <c r="L315" s="783">
        <f t="shared" si="570"/>
        <v>14</v>
      </c>
      <c r="M315" s="783">
        <v>0</v>
      </c>
      <c r="N315" s="783">
        <v>3</v>
      </c>
      <c r="O315" s="783">
        <f t="shared" si="571"/>
        <v>3</v>
      </c>
      <c r="P315" s="783">
        <v>0</v>
      </c>
      <c r="Q315" s="783">
        <v>0</v>
      </c>
      <c r="R315" s="783">
        <f t="shared" si="572"/>
        <v>0</v>
      </c>
      <c r="S315" s="783">
        <v>0</v>
      </c>
      <c r="T315" s="783">
        <v>0</v>
      </c>
      <c r="U315" s="783">
        <f t="shared" si="573"/>
        <v>0</v>
      </c>
      <c r="V315" s="783"/>
      <c r="W315" s="783"/>
      <c r="X315" s="783">
        <f t="shared" si="574"/>
        <v>0</v>
      </c>
      <c r="Y315" s="784">
        <f t="shared" si="575"/>
        <v>86</v>
      </c>
      <c r="Z315" s="784">
        <f t="shared" si="576"/>
        <v>123</v>
      </c>
      <c r="AA315" s="785">
        <f t="shared" si="577"/>
        <v>209</v>
      </c>
      <c r="AB315" s="776"/>
      <c r="AC315" s="782" t="s">
        <v>264</v>
      </c>
      <c r="AD315" s="783">
        <v>1472</v>
      </c>
      <c r="AE315" s="783">
        <v>1260</v>
      </c>
      <c r="AF315" s="783">
        <f t="shared" si="578"/>
        <v>2732</v>
      </c>
      <c r="AG315" s="783">
        <v>1150</v>
      </c>
      <c r="AH315" s="783">
        <v>1054</v>
      </c>
      <c r="AI315" s="783">
        <f t="shared" si="579"/>
        <v>2204</v>
      </c>
      <c r="AJ315" s="783">
        <v>841</v>
      </c>
      <c r="AK315" s="783">
        <v>833</v>
      </c>
      <c r="AL315" s="783">
        <f t="shared" si="580"/>
        <v>1674</v>
      </c>
      <c r="AM315" s="783"/>
      <c r="AN315" s="783"/>
      <c r="AO315" s="783">
        <f t="shared" si="581"/>
        <v>0</v>
      </c>
      <c r="AP315" s="783"/>
      <c r="AQ315" s="783"/>
      <c r="AR315" s="783">
        <f t="shared" si="582"/>
        <v>0</v>
      </c>
      <c r="AS315" s="783"/>
      <c r="AT315" s="783"/>
      <c r="AU315" s="783">
        <f t="shared" si="583"/>
        <v>0</v>
      </c>
      <c r="AV315" s="783"/>
      <c r="AW315" s="783"/>
      <c r="AX315" s="783">
        <f t="shared" si="584"/>
        <v>0</v>
      </c>
      <c r="AY315" s="784">
        <f t="shared" si="585"/>
        <v>3463</v>
      </c>
      <c r="AZ315" s="784">
        <f t="shared" si="586"/>
        <v>3147</v>
      </c>
      <c r="BA315" s="785">
        <f t="shared" si="587"/>
        <v>6610</v>
      </c>
      <c r="BC315" s="782" t="s">
        <v>264</v>
      </c>
      <c r="BD315" s="783">
        <f t="shared" si="588"/>
        <v>1489</v>
      </c>
      <c r="BE315" s="783">
        <f t="shared" si="588"/>
        <v>1282</v>
      </c>
      <c r="BF315" s="783">
        <f t="shared" si="566"/>
        <v>2771</v>
      </c>
      <c r="BG315" s="783">
        <f t="shared" si="566"/>
        <v>1211</v>
      </c>
      <c r="BH315" s="783">
        <f t="shared" si="566"/>
        <v>1146</v>
      </c>
      <c r="BI315" s="783">
        <f t="shared" si="566"/>
        <v>2357</v>
      </c>
      <c r="BJ315" s="783">
        <f t="shared" si="566"/>
        <v>849</v>
      </c>
      <c r="BK315" s="783">
        <f t="shared" si="566"/>
        <v>839</v>
      </c>
      <c r="BL315" s="783">
        <f t="shared" si="566"/>
        <v>1688</v>
      </c>
      <c r="BM315" s="783">
        <f t="shared" si="566"/>
        <v>0</v>
      </c>
      <c r="BN315" s="783">
        <f t="shared" si="566"/>
        <v>3</v>
      </c>
      <c r="BO315" s="783">
        <f t="shared" si="566"/>
        <v>3</v>
      </c>
      <c r="BP315" s="783">
        <f t="shared" si="566"/>
        <v>0</v>
      </c>
      <c r="BQ315" s="783">
        <f t="shared" si="566"/>
        <v>0</v>
      </c>
      <c r="BR315" s="783">
        <f t="shared" si="566"/>
        <v>0</v>
      </c>
      <c r="BS315" s="783">
        <f t="shared" si="566"/>
        <v>0</v>
      </c>
      <c r="BT315" s="783">
        <f t="shared" si="566"/>
        <v>0</v>
      </c>
      <c r="BU315" s="783">
        <f t="shared" si="566"/>
        <v>0</v>
      </c>
      <c r="BV315" s="783">
        <f t="shared" si="567"/>
        <v>0</v>
      </c>
      <c r="BW315" s="783">
        <f t="shared" si="567"/>
        <v>0</v>
      </c>
      <c r="BX315" s="783">
        <f t="shared" si="567"/>
        <v>0</v>
      </c>
      <c r="BY315" s="783">
        <f t="shared" si="567"/>
        <v>3549</v>
      </c>
      <c r="BZ315" s="783">
        <f t="shared" si="567"/>
        <v>3270</v>
      </c>
      <c r="CA315" s="783">
        <f t="shared" si="567"/>
        <v>6819</v>
      </c>
    </row>
    <row r="316" spans="3:79" s="777" customFormat="1" ht="15.75">
      <c r="C316" s="782" t="s">
        <v>265</v>
      </c>
      <c r="D316" s="783">
        <v>11</v>
      </c>
      <c r="E316" s="783">
        <v>11</v>
      </c>
      <c r="F316" s="783">
        <f t="shared" si="568"/>
        <v>22</v>
      </c>
      <c r="G316" s="783">
        <v>17</v>
      </c>
      <c r="H316" s="783">
        <v>8</v>
      </c>
      <c r="I316" s="783">
        <f t="shared" si="569"/>
        <v>25</v>
      </c>
      <c r="J316" s="783">
        <v>92</v>
      </c>
      <c r="K316" s="783">
        <v>41</v>
      </c>
      <c r="L316" s="783">
        <f t="shared" si="570"/>
        <v>133</v>
      </c>
      <c r="M316" s="783">
        <v>6</v>
      </c>
      <c r="N316" s="783">
        <v>2</v>
      </c>
      <c r="O316" s="783">
        <f t="shared" si="571"/>
        <v>8</v>
      </c>
      <c r="P316" s="783">
        <v>3</v>
      </c>
      <c r="Q316" s="783">
        <v>1</v>
      </c>
      <c r="R316" s="783">
        <f t="shared" si="572"/>
        <v>4</v>
      </c>
      <c r="S316" s="783">
        <v>0</v>
      </c>
      <c r="T316" s="783">
        <v>0</v>
      </c>
      <c r="U316" s="783">
        <f t="shared" si="573"/>
        <v>0</v>
      </c>
      <c r="V316" s="783"/>
      <c r="W316" s="783"/>
      <c r="X316" s="783">
        <f t="shared" si="574"/>
        <v>0</v>
      </c>
      <c r="Y316" s="784">
        <f t="shared" si="575"/>
        <v>129</v>
      </c>
      <c r="Z316" s="784">
        <f t="shared" si="576"/>
        <v>63</v>
      </c>
      <c r="AA316" s="785">
        <f t="shared" si="577"/>
        <v>192</v>
      </c>
      <c r="AB316" s="776"/>
      <c r="AC316" s="782" t="s">
        <v>265</v>
      </c>
      <c r="AD316" s="783">
        <v>140</v>
      </c>
      <c r="AE316" s="783">
        <v>166</v>
      </c>
      <c r="AF316" s="783">
        <f t="shared" si="578"/>
        <v>306</v>
      </c>
      <c r="AG316" s="783">
        <v>288</v>
      </c>
      <c r="AH316" s="783">
        <v>367</v>
      </c>
      <c r="AI316" s="783">
        <f t="shared" si="579"/>
        <v>655</v>
      </c>
      <c r="AJ316" s="783">
        <v>332</v>
      </c>
      <c r="AK316" s="783">
        <v>396</v>
      </c>
      <c r="AL316" s="783">
        <f t="shared" si="580"/>
        <v>728</v>
      </c>
      <c r="AM316" s="783">
        <v>242</v>
      </c>
      <c r="AN316" s="783">
        <v>268</v>
      </c>
      <c r="AO316" s="783">
        <f t="shared" si="581"/>
        <v>510</v>
      </c>
      <c r="AP316" s="783">
        <v>127</v>
      </c>
      <c r="AQ316" s="783">
        <v>125</v>
      </c>
      <c r="AR316" s="783">
        <f t="shared" si="582"/>
        <v>252</v>
      </c>
      <c r="AS316" s="783"/>
      <c r="AT316" s="783"/>
      <c r="AU316" s="783">
        <f t="shared" si="583"/>
        <v>0</v>
      </c>
      <c r="AV316" s="783"/>
      <c r="AW316" s="783"/>
      <c r="AX316" s="783">
        <f t="shared" si="584"/>
        <v>0</v>
      </c>
      <c r="AY316" s="784">
        <f t="shared" si="585"/>
        <v>1129</v>
      </c>
      <c r="AZ316" s="784">
        <f t="shared" si="586"/>
        <v>1322</v>
      </c>
      <c r="BA316" s="785">
        <f t="shared" si="587"/>
        <v>2451</v>
      </c>
      <c r="BC316" s="782" t="s">
        <v>265</v>
      </c>
      <c r="BD316" s="783">
        <f t="shared" si="588"/>
        <v>151</v>
      </c>
      <c r="BE316" s="783">
        <f t="shared" si="588"/>
        <v>177</v>
      </c>
      <c r="BF316" s="783">
        <f t="shared" si="566"/>
        <v>328</v>
      </c>
      <c r="BG316" s="783">
        <f t="shared" si="566"/>
        <v>305</v>
      </c>
      <c r="BH316" s="783">
        <f t="shared" si="566"/>
        <v>375</v>
      </c>
      <c r="BI316" s="783">
        <f t="shared" si="566"/>
        <v>680</v>
      </c>
      <c r="BJ316" s="783">
        <f t="shared" si="566"/>
        <v>424</v>
      </c>
      <c r="BK316" s="783">
        <f t="shared" si="566"/>
        <v>437</v>
      </c>
      <c r="BL316" s="783">
        <f t="shared" si="566"/>
        <v>861</v>
      </c>
      <c r="BM316" s="783">
        <f t="shared" si="566"/>
        <v>248</v>
      </c>
      <c r="BN316" s="783">
        <f t="shared" si="566"/>
        <v>270</v>
      </c>
      <c r="BO316" s="783">
        <f t="shared" si="566"/>
        <v>518</v>
      </c>
      <c r="BP316" s="783">
        <f t="shared" si="566"/>
        <v>130</v>
      </c>
      <c r="BQ316" s="783">
        <f t="shared" si="566"/>
        <v>126</v>
      </c>
      <c r="BR316" s="783">
        <f t="shared" si="566"/>
        <v>256</v>
      </c>
      <c r="BS316" s="783">
        <f t="shared" si="566"/>
        <v>0</v>
      </c>
      <c r="BT316" s="783">
        <f t="shared" si="566"/>
        <v>0</v>
      </c>
      <c r="BU316" s="783">
        <f t="shared" si="566"/>
        <v>0</v>
      </c>
      <c r="BV316" s="783">
        <f t="shared" si="567"/>
        <v>0</v>
      </c>
      <c r="BW316" s="783">
        <f t="shared" si="567"/>
        <v>0</v>
      </c>
      <c r="BX316" s="783">
        <f t="shared" si="567"/>
        <v>0</v>
      </c>
      <c r="BY316" s="783">
        <f t="shared" si="567"/>
        <v>1258</v>
      </c>
      <c r="BZ316" s="783">
        <f t="shared" si="567"/>
        <v>1385</v>
      </c>
      <c r="CA316" s="783">
        <f t="shared" si="567"/>
        <v>2643</v>
      </c>
    </row>
    <row r="317" spans="3:79" s="777" customFormat="1" ht="15.75">
      <c r="C317" s="782" t="s">
        <v>266</v>
      </c>
      <c r="D317" s="783">
        <v>2</v>
      </c>
      <c r="E317" s="783">
        <v>5</v>
      </c>
      <c r="F317" s="783">
        <f t="shared" si="568"/>
        <v>7</v>
      </c>
      <c r="G317" s="783">
        <v>8</v>
      </c>
      <c r="H317" s="783">
        <v>8</v>
      </c>
      <c r="I317" s="783">
        <f t="shared" si="569"/>
        <v>16</v>
      </c>
      <c r="J317" s="783">
        <v>5</v>
      </c>
      <c r="K317" s="783">
        <v>3</v>
      </c>
      <c r="L317" s="783">
        <f t="shared" si="570"/>
        <v>8</v>
      </c>
      <c r="M317" s="783">
        <v>5</v>
      </c>
      <c r="N317" s="783">
        <v>2</v>
      </c>
      <c r="O317" s="783">
        <f t="shared" si="571"/>
        <v>7</v>
      </c>
      <c r="P317" s="783">
        <v>2</v>
      </c>
      <c r="Q317" s="783">
        <v>1</v>
      </c>
      <c r="R317" s="783">
        <f t="shared" si="572"/>
        <v>3</v>
      </c>
      <c r="S317" s="783">
        <v>1</v>
      </c>
      <c r="T317" s="783">
        <v>1</v>
      </c>
      <c r="U317" s="783">
        <f t="shared" si="573"/>
        <v>2</v>
      </c>
      <c r="V317" s="783"/>
      <c r="W317" s="783">
        <v>1</v>
      </c>
      <c r="X317" s="783">
        <f t="shared" si="574"/>
        <v>1</v>
      </c>
      <c r="Y317" s="784">
        <f t="shared" si="575"/>
        <v>23</v>
      </c>
      <c r="Z317" s="784">
        <f t="shared" si="576"/>
        <v>21</v>
      </c>
      <c r="AA317" s="785">
        <f t="shared" si="577"/>
        <v>44</v>
      </c>
      <c r="AB317" s="776"/>
      <c r="AC317" s="782" t="s">
        <v>266</v>
      </c>
      <c r="AD317" s="783">
        <v>55</v>
      </c>
      <c r="AE317" s="783">
        <v>73</v>
      </c>
      <c r="AF317" s="783">
        <f t="shared" si="578"/>
        <v>128</v>
      </c>
      <c r="AG317" s="783">
        <v>195</v>
      </c>
      <c r="AH317" s="783">
        <v>204</v>
      </c>
      <c r="AI317" s="783">
        <f t="shared" si="579"/>
        <v>399</v>
      </c>
      <c r="AJ317" s="783">
        <v>212</v>
      </c>
      <c r="AK317" s="783">
        <v>121</v>
      </c>
      <c r="AL317" s="783">
        <f t="shared" si="580"/>
        <v>333</v>
      </c>
      <c r="AM317" s="783">
        <v>273</v>
      </c>
      <c r="AN317" s="783">
        <v>200</v>
      </c>
      <c r="AO317" s="783">
        <f t="shared" si="581"/>
        <v>473</v>
      </c>
      <c r="AP317" s="783">
        <v>79</v>
      </c>
      <c r="AQ317" s="783">
        <v>65</v>
      </c>
      <c r="AR317" s="783">
        <f t="shared" si="582"/>
        <v>144</v>
      </c>
      <c r="AS317" s="783"/>
      <c r="AT317" s="783"/>
      <c r="AU317" s="783">
        <f t="shared" si="583"/>
        <v>0</v>
      </c>
      <c r="AV317" s="783"/>
      <c r="AW317" s="783"/>
      <c r="AX317" s="783">
        <f t="shared" si="584"/>
        <v>0</v>
      </c>
      <c r="AY317" s="784">
        <f t="shared" si="585"/>
        <v>814</v>
      </c>
      <c r="AZ317" s="784">
        <f t="shared" si="586"/>
        <v>663</v>
      </c>
      <c r="BA317" s="785">
        <f t="shared" si="587"/>
        <v>1477</v>
      </c>
      <c r="BC317" s="782" t="s">
        <v>266</v>
      </c>
      <c r="BD317" s="783">
        <f t="shared" si="588"/>
        <v>57</v>
      </c>
      <c r="BE317" s="783">
        <f t="shared" si="588"/>
        <v>78</v>
      </c>
      <c r="BF317" s="783">
        <f t="shared" si="566"/>
        <v>135</v>
      </c>
      <c r="BG317" s="783">
        <f t="shared" si="566"/>
        <v>203</v>
      </c>
      <c r="BH317" s="783">
        <f t="shared" si="566"/>
        <v>212</v>
      </c>
      <c r="BI317" s="783">
        <f t="shared" si="566"/>
        <v>415</v>
      </c>
      <c r="BJ317" s="783">
        <f t="shared" si="566"/>
        <v>217</v>
      </c>
      <c r="BK317" s="783">
        <f t="shared" si="566"/>
        <v>124</v>
      </c>
      <c r="BL317" s="783">
        <f t="shared" si="566"/>
        <v>341</v>
      </c>
      <c r="BM317" s="783">
        <f t="shared" si="566"/>
        <v>278</v>
      </c>
      <c r="BN317" s="783">
        <f t="shared" si="566"/>
        <v>202</v>
      </c>
      <c r="BO317" s="783">
        <f t="shared" si="566"/>
        <v>480</v>
      </c>
      <c r="BP317" s="783">
        <f t="shared" si="566"/>
        <v>81</v>
      </c>
      <c r="BQ317" s="783">
        <f t="shared" si="566"/>
        <v>66</v>
      </c>
      <c r="BR317" s="783">
        <f t="shared" si="566"/>
        <v>147</v>
      </c>
      <c r="BS317" s="783">
        <f t="shared" si="566"/>
        <v>1</v>
      </c>
      <c r="BT317" s="783">
        <f t="shared" si="566"/>
        <v>1</v>
      </c>
      <c r="BU317" s="783">
        <f t="shared" si="566"/>
        <v>2</v>
      </c>
      <c r="BV317" s="783">
        <f t="shared" si="567"/>
        <v>0</v>
      </c>
      <c r="BW317" s="783">
        <f t="shared" si="567"/>
        <v>1</v>
      </c>
      <c r="BX317" s="783">
        <f t="shared" si="567"/>
        <v>1</v>
      </c>
      <c r="BY317" s="783">
        <f t="shared" si="567"/>
        <v>837</v>
      </c>
      <c r="BZ317" s="783">
        <f t="shared" si="567"/>
        <v>684</v>
      </c>
      <c r="CA317" s="783">
        <f t="shared" si="567"/>
        <v>1521</v>
      </c>
    </row>
    <row r="318" spans="3:79" s="777" customFormat="1" ht="15.75">
      <c r="C318" s="782" t="s">
        <v>267</v>
      </c>
      <c r="D318" s="783">
        <v>0</v>
      </c>
      <c r="E318" s="783">
        <v>0</v>
      </c>
      <c r="F318" s="783">
        <f t="shared" si="568"/>
        <v>0</v>
      </c>
      <c r="G318" s="783">
        <v>3</v>
      </c>
      <c r="H318" s="783">
        <v>0</v>
      </c>
      <c r="I318" s="783">
        <f t="shared" si="569"/>
        <v>3</v>
      </c>
      <c r="J318" s="783">
        <v>7</v>
      </c>
      <c r="K318" s="783">
        <v>2</v>
      </c>
      <c r="L318" s="783">
        <f t="shared" si="570"/>
        <v>9</v>
      </c>
      <c r="M318" s="783">
        <v>1</v>
      </c>
      <c r="N318" s="783">
        <v>1</v>
      </c>
      <c r="O318" s="783">
        <f t="shared" si="571"/>
        <v>2</v>
      </c>
      <c r="P318" s="783">
        <v>1</v>
      </c>
      <c r="Q318" s="783">
        <v>0</v>
      </c>
      <c r="R318" s="783">
        <f t="shared" si="572"/>
        <v>1</v>
      </c>
      <c r="S318" s="783">
        <v>1</v>
      </c>
      <c r="T318" s="783">
        <v>0</v>
      </c>
      <c r="U318" s="783">
        <f t="shared" si="573"/>
        <v>1</v>
      </c>
      <c r="V318" s="783"/>
      <c r="W318" s="783"/>
      <c r="X318" s="783">
        <f t="shared" si="574"/>
        <v>0</v>
      </c>
      <c r="Y318" s="784">
        <f t="shared" si="575"/>
        <v>13</v>
      </c>
      <c r="Z318" s="784">
        <f t="shared" si="576"/>
        <v>3</v>
      </c>
      <c r="AA318" s="785">
        <f t="shared" si="577"/>
        <v>16</v>
      </c>
      <c r="AB318" s="776"/>
      <c r="AC318" s="782" t="s">
        <v>267</v>
      </c>
      <c r="AD318" s="783">
        <v>19</v>
      </c>
      <c r="AE318" s="783">
        <v>13</v>
      </c>
      <c r="AF318" s="783">
        <f t="shared" si="578"/>
        <v>32</v>
      </c>
      <c r="AG318" s="783">
        <v>37</v>
      </c>
      <c r="AH318" s="783">
        <v>33</v>
      </c>
      <c r="AI318" s="783">
        <f t="shared" si="579"/>
        <v>70</v>
      </c>
      <c r="AJ318" s="783">
        <v>111</v>
      </c>
      <c r="AK318" s="783">
        <v>53</v>
      </c>
      <c r="AL318" s="783">
        <f t="shared" si="580"/>
        <v>164</v>
      </c>
      <c r="AM318" s="783">
        <v>31</v>
      </c>
      <c r="AN318" s="783">
        <v>13</v>
      </c>
      <c r="AO318" s="783">
        <f t="shared" si="581"/>
        <v>44</v>
      </c>
      <c r="AP318" s="783">
        <v>21</v>
      </c>
      <c r="AQ318" s="783">
        <v>21</v>
      </c>
      <c r="AR318" s="783">
        <f t="shared" si="582"/>
        <v>42</v>
      </c>
      <c r="AS318" s="783"/>
      <c r="AT318" s="783"/>
      <c r="AU318" s="783">
        <f t="shared" si="583"/>
        <v>0</v>
      </c>
      <c r="AV318" s="783"/>
      <c r="AW318" s="783"/>
      <c r="AX318" s="783">
        <f t="shared" si="584"/>
        <v>0</v>
      </c>
      <c r="AY318" s="784">
        <f t="shared" si="585"/>
        <v>219</v>
      </c>
      <c r="AZ318" s="784">
        <f t="shared" si="586"/>
        <v>133</v>
      </c>
      <c r="BA318" s="785">
        <f t="shared" si="587"/>
        <v>352</v>
      </c>
      <c r="BC318" s="782" t="s">
        <v>267</v>
      </c>
      <c r="BD318" s="783">
        <f t="shared" si="588"/>
        <v>19</v>
      </c>
      <c r="BE318" s="783">
        <f t="shared" si="588"/>
        <v>13</v>
      </c>
      <c r="BF318" s="783">
        <f t="shared" si="566"/>
        <v>32</v>
      </c>
      <c r="BG318" s="783">
        <f t="shared" si="566"/>
        <v>40</v>
      </c>
      <c r="BH318" s="783">
        <f t="shared" si="566"/>
        <v>33</v>
      </c>
      <c r="BI318" s="783">
        <f t="shared" si="566"/>
        <v>73</v>
      </c>
      <c r="BJ318" s="783">
        <f t="shared" si="566"/>
        <v>118</v>
      </c>
      <c r="BK318" s="783">
        <f t="shared" si="566"/>
        <v>55</v>
      </c>
      <c r="BL318" s="783">
        <f t="shared" si="566"/>
        <v>173</v>
      </c>
      <c r="BM318" s="783">
        <f t="shared" si="566"/>
        <v>32</v>
      </c>
      <c r="BN318" s="783">
        <f t="shared" si="566"/>
        <v>14</v>
      </c>
      <c r="BO318" s="783">
        <f t="shared" si="566"/>
        <v>46</v>
      </c>
      <c r="BP318" s="783">
        <f t="shared" si="566"/>
        <v>22</v>
      </c>
      <c r="BQ318" s="783">
        <f t="shared" si="566"/>
        <v>21</v>
      </c>
      <c r="BR318" s="783">
        <f t="shared" si="566"/>
        <v>43</v>
      </c>
      <c r="BS318" s="783">
        <f t="shared" si="566"/>
        <v>1</v>
      </c>
      <c r="BT318" s="783">
        <f t="shared" si="566"/>
        <v>0</v>
      </c>
      <c r="BU318" s="783">
        <f t="shared" si="566"/>
        <v>1</v>
      </c>
      <c r="BV318" s="783">
        <f t="shared" si="567"/>
        <v>0</v>
      </c>
      <c r="BW318" s="783">
        <f t="shared" si="567"/>
        <v>0</v>
      </c>
      <c r="BX318" s="783">
        <f t="shared" si="567"/>
        <v>0</v>
      </c>
      <c r="BY318" s="783">
        <f t="shared" si="567"/>
        <v>232</v>
      </c>
      <c r="BZ318" s="783">
        <f t="shared" si="567"/>
        <v>136</v>
      </c>
      <c r="CA318" s="783">
        <f t="shared" si="567"/>
        <v>368</v>
      </c>
    </row>
    <row r="319" spans="3:79" s="777" customFormat="1" ht="15.75">
      <c r="C319" s="782" t="s">
        <v>186</v>
      </c>
      <c r="D319" s="783">
        <v>0</v>
      </c>
      <c r="E319" s="783">
        <v>0</v>
      </c>
      <c r="F319" s="783">
        <f t="shared" si="568"/>
        <v>0</v>
      </c>
      <c r="G319" s="783">
        <v>0</v>
      </c>
      <c r="H319" s="783">
        <v>0</v>
      </c>
      <c r="I319" s="783">
        <f t="shared" si="569"/>
        <v>0</v>
      </c>
      <c r="J319" s="783">
        <v>1</v>
      </c>
      <c r="K319" s="783">
        <v>3</v>
      </c>
      <c r="L319" s="783">
        <f t="shared" si="570"/>
        <v>4</v>
      </c>
      <c r="M319" s="783">
        <v>1</v>
      </c>
      <c r="N319" s="783">
        <v>1</v>
      </c>
      <c r="O319" s="783">
        <f t="shared" si="571"/>
        <v>2</v>
      </c>
      <c r="P319" s="783">
        <v>0</v>
      </c>
      <c r="Q319" s="783">
        <v>0</v>
      </c>
      <c r="R319" s="783">
        <f t="shared" si="572"/>
        <v>0</v>
      </c>
      <c r="S319" s="783">
        <v>0</v>
      </c>
      <c r="T319" s="783">
        <v>0</v>
      </c>
      <c r="U319" s="783">
        <f t="shared" si="573"/>
        <v>0</v>
      </c>
      <c r="V319" s="783"/>
      <c r="W319" s="783"/>
      <c r="X319" s="783">
        <f t="shared" si="574"/>
        <v>0</v>
      </c>
      <c r="Y319" s="784">
        <f t="shared" si="575"/>
        <v>2</v>
      </c>
      <c r="Z319" s="784">
        <f t="shared" si="576"/>
        <v>4</v>
      </c>
      <c r="AA319" s="785">
        <f t="shared" si="577"/>
        <v>6</v>
      </c>
      <c r="AB319" s="776"/>
      <c r="AC319" s="782" t="s">
        <v>186</v>
      </c>
      <c r="AD319" s="783"/>
      <c r="AE319" s="783"/>
      <c r="AF319" s="783">
        <f t="shared" si="578"/>
        <v>0</v>
      </c>
      <c r="AG319" s="783"/>
      <c r="AH319" s="783"/>
      <c r="AI319" s="783">
        <f t="shared" si="579"/>
        <v>0</v>
      </c>
      <c r="AJ319" s="783"/>
      <c r="AK319" s="783"/>
      <c r="AL319" s="783">
        <f t="shared" si="580"/>
        <v>0</v>
      </c>
      <c r="AM319" s="783"/>
      <c r="AN319" s="783"/>
      <c r="AO319" s="783">
        <f t="shared" si="581"/>
        <v>0</v>
      </c>
      <c r="AP319" s="783"/>
      <c r="AQ319" s="783"/>
      <c r="AR319" s="783">
        <f t="shared" si="582"/>
        <v>0</v>
      </c>
      <c r="AS319" s="783"/>
      <c r="AT319" s="783"/>
      <c r="AU319" s="783">
        <f t="shared" si="583"/>
        <v>0</v>
      </c>
      <c r="AV319" s="783"/>
      <c r="AW319" s="783"/>
      <c r="AX319" s="783">
        <f t="shared" si="584"/>
        <v>0</v>
      </c>
      <c r="AY319" s="784">
        <f t="shared" si="585"/>
        <v>0</v>
      </c>
      <c r="AZ319" s="784">
        <f t="shared" si="586"/>
        <v>0</v>
      </c>
      <c r="BA319" s="785">
        <f t="shared" si="587"/>
        <v>0</v>
      </c>
      <c r="BC319" s="782" t="s">
        <v>186</v>
      </c>
      <c r="BD319" s="783">
        <f t="shared" si="588"/>
        <v>0</v>
      </c>
      <c r="BE319" s="783">
        <f t="shared" si="588"/>
        <v>0</v>
      </c>
      <c r="BF319" s="783">
        <f t="shared" si="566"/>
        <v>0</v>
      </c>
      <c r="BG319" s="783">
        <f t="shared" si="566"/>
        <v>0</v>
      </c>
      <c r="BH319" s="783">
        <f t="shared" si="566"/>
        <v>0</v>
      </c>
      <c r="BI319" s="783">
        <f t="shared" si="566"/>
        <v>0</v>
      </c>
      <c r="BJ319" s="783">
        <f t="shared" si="566"/>
        <v>1</v>
      </c>
      <c r="BK319" s="783">
        <f t="shared" si="566"/>
        <v>3</v>
      </c>
      <c r="BL319" s="783">
        <f t="shared" si="566"/>
        <v>4</v>
      </c>
      <c r="BM319" s="783">
        <f t="shared" si="566"/>
        <v>1</v>
      </c>
      <c r="BN319" s="783">
        <f t="shared" si="566"/>
        <v>1</v>
      </c>
      <c r="BO319" s="783">
        <f t="shared" si="566"/>
        <v>2</v>
      </c>
      <c r="BP319" s="783">
        <f t="shared" si="566"/>
        <v>0</v>
      </c>
      <c r="BQ319" s="783">
        <f t="shared" si="566"/>
        <v>0</v>
      </c>
      <c r="BR319" s="783">
        <f t="shared" si="566"/>
        <v>0</v>
      </c>
      <c r="BS319" s="783">
        <f t="shared" si="566"/>
        <v>0</v>
      </c>
      <c r="BT319" s="783">
        <f t="shared" si="566"/>
        <v>0</v>
      </c>
      <c r="BU319" s="783">
        <f t="shared" si="566"/>
        <v>0</v>
      </c>
      <c r="BV319" s="783">
        <f t="shared" si="567"/>
        <v>0</v>
      </c>
      <c r="BW319" s="783">
        <f t="shared" si="567"/>
        <v>0</v>
      </c>
      <c r="BX319" s="783">
        <f t="shared" si="567"/>
        <v>0</v>
      </c>
      <c r="BY319" s="783">
        <f t="shared" si="567"/>
        <v>2</v>
      </c>
      <c r="BZ319" s="783">
        <f t="shared" si="567"/>
        <v>4</v>
      </c>
      <c r="CA319" s="783">
        <f t="shared" si="567"/>
        <v>6</v>
      </c>
    </row>
    <row r="320" spans="3:79" s="777" customFormat="1" ht="15.75">
      <c r="C320" s="782" t="s">
        <v>6</v>
      </c>
      <c r="D320" s="783">
        <f>SUM(D312:D319)</f>
        <v>59</v>
      </c>
      <c r="E320" s="783">
        <f>SUM(E312:E319)</f>
        <v>57</v>
      </c>
      <c r="F320" s="783">
        <f>SUM(F312:F319)</f>
        <v>116</v>
      </c>
      <c r="G320" s="783">
        <f t="shared" ref="G320:AA320" si="589">SUM(G312:G319)</f>
        <v>120</v>
      </c>
      <c r="H320" s="783">
        <f t="shared" si="589"/>
        <v>129</v>
      </c>
      <c r="I320" s="783">
        <f t="shared" si="589"/>
        <v>249</v>
      </c>
      <c r="J320" s="783">
        <f t="shared" si="589"/>
        <v>113</v>
      </c>
      <c r="K320" s="783">
        <f t="shared" si="589"/>
        <v>55</v>
      </c>
      <c r="L320" s="783">
        <f t="shared" si="589"/>
        <v>168</v>
      </c>
      <c r="M320" s="783">
        <f t="shared" si="589"/>
        <v>13</v>
      </c>
      <c r="N320" s="783">
        <f t="shared" si="589"/>
        <v>9</v>
      </c>
      <c r="O320" s="783">
        <f t="shared" si="589"/>
        <v>22</v>
      </c>
      <c r="P320" s="783">
        <f t="shared" si="589"/>
        <v>6</v>
      </c>
      <c r="Q320" s="783">
        <f t="shared" si="589"/>
        <v>2</v>
      </c>
      <c r="R320" s="783">
        <f t="shared" si="589"/>
        <v>8</v>
      </c>
      <c r="S320" s="783">
        <f t="shared" si="589"/>
        <v>2</v>
      </c>
      <c r="T320" s="783">
        <f t="shared" si="589"/>
        <v>1</v>
      </c>
      <c r="U320" s="783">
        <f t="shared" si="589"/>
        <v>3</v>
      </c>
      <c r="V320" s="783">
        <f t="shared" si="589"/>
        <v>0</v>
      </c>
      <c r="W320" s="783">
        <f t="shared" si="589"/>
        <v>1</v>
      </c>
      <c r="X320" s="783">
        <f t="shared" si="589"/>
        <v>1</v>
      </c>
      <c r="Y320" s="783">
        <f t="shared" si="589"/>
        <v>313</v>
      </c>
      <c r="Z320" s="783">
        <f t="shared" si="589"/>
        <v>254</v>
      </c>
      <c r="AA320" s="783">
        <f t="shared" si="589"/>
        <v>567</v>
      </c>
      <c r="AB320" s="776"/>
      <c r="AC320" s="782" t="s">
        <v>6</v>
      </c>
      <c r="AD320" s="783">
        <f>SUM(AD312:AD319)</f>
        <v>3519</v>
      </c>
      <c r="AE320" s="783">
        <f>SUM(AE312:AE319)</f>
        <v>3284</v>
      </c>
      <c r="AF320" s="783">
        <f>SUM(AF312:AF319)</f>
        <v>6803</v>
      </c>
      <c r="AG320" s="783">
        <f t="shared" ref="AG320:BA320" si="590">SUM(AG312:AG319)</f>
        <v>2220</v>
      </c>
      <c r="AH320" s="783">
        <f t="shared" si="590"/>
        <v>2197</v>
      </c>
      <c r="AI320" s="783">
        <f t="shared" si="590"/>
        <v>4417</v>
      </c>
      <c r="AJ320" s="783">
        <f t="shared" si="590"/>
        <v>1496</v>
      </c>
      <c r="AK320" s="783">
        <f t="shared" si="590"/>
        <v>1403</v>
      </c>
      <c r="AL320" s="783">
        <f t="shared" si="590"/>
        <v>2899</v>
      </c>
      <c r="AM320" s="783">
        <f t="shared" si="590"/>
        <v>546</v>
      </c>
      <c r="AN320" s="783">
        <f t="shared" si="590"/>
        <v>481</v>
      </c>
      <c r="AO320" s="783">
        <f t="shared" si="590"/>
        <v>1027</v>
      </c>
      <c r="AP320" s="783">
        <f t="shared" si="590"/>
        <v>227</v>
      </c>
      <c r="AQ320" s="783">
        <f t="shared" si="590"/>
        <v>211</v>
      </c>
      <c r="AR320" s="783">
        <f t="shared" si="590"/>
        <v>438</v>
      </c>
      <c r="AS320" s="783">
        <f t="shared" si="590"/>
        <v>0</v>
      </c>
      <c r="AT320" s="783">
        <f t="shared" si="590"/>
        <v>0</v>
      </c>
      <c r="AU320" s="783">
        <f t="shared" si="590"/>
        <v>0</v>
      </c>
      <c r="AV320" s="783">
        <f t="shared" si="590"/>
        <v>0</v>
      </c>
      <c r="AW320" s="783">
        <f t="shared" si="590"/>
        <v>0</v>
      </c>
      <c r="AX320" s="783">
        <f t="shared" si="590"/>
        <v>0</v>
      </c>
      <c r="AY320" s="783">
        <f t="shared" si="590"/>
        <v>8008</v>
      </c>
      <c r="AZ320" s="783">
        <f t="shared" si="590"/>
        <v>7576</v>
      </c>
      <c r="BA320" s="783">
        <f t="shared" si="590"/>
        <v>15584</v>
      </c>
      <c r="BC320" s="782" t="s">
        <v>6</v>
      </c>
      <c r="BD320" s="783">
        <f t="shared" si="588"/>
        <v>3578</v>
      </c>
      <c r="BE320" s="783">
        <f t="shared" si="588"/>
        <v>3341</v>
      </c>
      <c r="BF320" s="783">
        <f t="shared" si="566"/>
        <v>6919</v>
      </c>
      <c r="BG320" s="783">
        <f t="shared" si="566"/>
        <v>2340</v>
      </c>
      <c r="BH320" s="783">
        <f t="shared" si="566"/>
        <v>2326</v>
      </c>
      <c r="BI320" s="783">
        <f t="shared" si="566"/>
        <v>4666</v>
      </c>
      <c r="BJ320" s="783">
        <f t="shared" si="566"/>
        <v>1609</v>
      </c>
      <c r="BK320" s="783">
        <f t="shared" si="566"/>
        <v>1458</v>
      </c>
      <c r="BL320" s="783">
        <f t="shared" si="566"/>
        <v>3067</v>
      </c>
      <c r="BM320" s="783">
        <f t="shared" si="566"/>
        <v>559</v>
      </c>
      <c r="BN320" s="783">
        <f t="shared" si="566"/>
        <v>490</v>
      </c>
      <c r="BO320" s="783">
        <f t="shared" si="566"/>
        <v>1049</v>
      </c>
      <c r="BP320" s="783">
        <f t="shared" si="566"/>
        <v>233</v>
      </c>
      <c r="BQ320" s="783">
        <f t="shared" si="566"/>
        <v>213</v>
      </c>
      <c r="BR320" s="783">
        <f t="shared" si="566"/>
        <v>446</v>
      </c>
      <c r="BS320" s="783">
        <f t="shared" si="566"/>
        <v>2</v>
      </c>
      <c r="BT320" s="783">
        <f t="shared" si="566"/>
        <v>1</v>
      </c>
      <c r="BU320" s="783">
        <f t="shared" si="566"/>
        <v>3</v>
      </c>
      <c r="BV320" s="783">
        <f t="shared" si="567"/>
        <v>0</v>
      </c>
      <c r="BW320" s="783">
        <f t="shared" si="567"/>
        <v>1</v>
      </c>
      <c r="BX320" s="783">
        <f t="shared" si="567"/>
        <v>1</v>
      </c>
      <c r="BY320" s="783">
        <f t="shared" si="567"/>
        <v>8321</v>
      </c>
      <c r="BZ320" s="783">
        <f t="shared" si="567"/>
        <v>7830</v>
      </c>
      <c r="CA320" s="783">
        <f t="shared" si="567"/>
        <v>16151</v>
      </c>
    </row>
    <row r="321" spans="3:79" s="777" customFormat="1" ht="16.5" thickBot="1">
      <c r="C321" s="786" t="s">
        <v>187</v>
      </c>
      <c r="D321" s="787"/>
      <c r="E321" s="787"/>
      <c r="F321" s="787"/>
      <c r="G321" s="787"/>
      <c r="H321" s="787"/>
      <c r="I321" s="787"/>
      <c r="J321" s="787"/>
      <c r="K321" s="787"/>
      <c r="L321" s="787"/>
      <c r="M321" s="787"/>
      <c r="N321" s="787"/>
      <c r="O321" s="787"/>
      <c r="P321" s="787"/>
      <c r="Q321" s="787"/>
      <c r="R321" s="787"/>
      <c r="S321" s="787"/>
      <c r="T321" s="787"/>
      <c r="U321" s="787"/>
      <c r="V321" s="787"/>
      <c r="W321" s="787"/>
      <c r="X321" s="787"/>
      <c r="Y321" s="787"/>
      <c r="Z321" s="787"/>
      <c r="AA321" s="787"/>
      <c r="AB321" s="792"/>
      <c r="AC321" s="786" t="s">
        <v>187</v>
      </c>
      <c r="AD321" s="787"/>
      <c r="AE321" s="787"/>
      <c r="AF321" s="787"/>
      <c r="AG321" s="787"/>
      <c r="AH321" s="787"/>
      <c r="AI321" s="787"/>
      <c r="AJ321" s="787"/>
      <c r="AK321" s="787"/>
      <c r="AL321" s="787"/>
      <c r="AM321" s="787"/>
      <c r="AN321" s="787"/>
      <c r="AO321" s="787"/>
      <c r="AP321" s="787"/>
      <c r="AQ321" s="787"/>
      <c r="AR321" s="787"/>
      <c r="AS321" s="787"/>
      <c r="AT321" s="787"/>
      <c r="AU321" s="787"/>
      <c r="AV321" s="787"/>
      <c r="AW321" s="787"/>
      <c r="AX321" s="787"/>
      <c r="AY321" s="787"/>
      <c r="AZ321" s="787"/>
      <c r="BA321" s="787"/>
      <c r="BC321" s="786" t="s">
        <v>187</v>
      </c>
      <c r="BD321" s="787">
        <f>BD320/$BY$16*100</f>
        <v>18.610215333402682</v>
      </c>
      <c r="BE321" s="787">
        <f>BE320/$BZ$16*100</f>
        <v>18.78443719779602</v>
      </c>
      <c r="BF321" s="787">
        <f>BF320/$CA$16*100</f>
        <v>18.6939371014806</v>
      </c>
      <c r="BG321" s="787">
        <f>BG320/$BY$16*100</f>
        <v>12.171018412566315</v>
      </c>
      <c r="BH321" s="787">
        <f>BH320/$BZ$16*100</f>
        <v>13.0777015630271</v>
      </c>
      <c r="BI321" s="787">
        <f>BI320/$CA$16*100</f>
        <v>12.606722144169458</v>
      </c>
      <c r="BJ321" s="787">
        <f>BJ320/$BY$16*100</f>
        <v>8.3688754811193178</v>
      </c>
      <c r="BK321" s="787">
        <f>BK320/$BZ$16*100</f>
        <v>8.1974586753626433</v>
      </c>
      <c r="BL321" s="787">
        <f>BL320/$CA$16*100</f>
        <v>8.2865016751323886</v>
      </c>
      <c r="BM321" s="787">
        <f>BM320/$BY$16*100</f>
        <v>2.9075210652241754</v>
      </c>
      <c r="BN321" s="787">
        <f>BN320/$BZ$16*100</f>
        <v>2.7549758236815474</v>
      </c>
      <c r="BO321" s="787">
        <f>BO320/$CA$16*100</f>
        <v>2.8342159299686589</v>
      </c>
      <c r="BP321" s="787">
        <f>BP320/$BY$16*100</f>
        <v>1.2119005513367314</v>
      </c>
      <c r="BQ321" s="787">
        <f>BQ320/$BZ$16*100</f>
        <v>1.197571123355448</v>
      </c>
      <c r="BR321" s="787">
        <f>BR320/$CA$16*100</f>
        <v>1.2050145898627473</v>
      </c>
      <c r="BS321" s="787">
        <f>BS320/$BY$16*100</f>
        <v>1.0402579839800271E-2</v>
      </c>
      <c r="BT321" s="787">
        <f>BT320/$BZ$16*100</f>
        <v>5.6223996401664226E-3</v>
      </c>
      <c r="BU321" s="787">
        <f>BU320/$CA$16*100</f>
        <v>8.1054793040095108E-3</v>
      </c>
      <c r="BV321" s="787">
        <f>BV320/$BY$16*100</f>
        <v>0</v>
      </c>
      <c r="BW321" s="787">
        <f>BW320/$BZ$16*100</f>
        <v>5.6223996401664226E-3</v>
      </c>
      <c r="BX321" s="787">
        <f>BX320/$CA$16*100</f>
        <v>2.7018264346698366E-3</v>
      </c>
      <c r="BY321" s="787">
        <f>BY320/$BY$16*100</f>
        <v>43.279933423489027</v>
      </c>
      <c r="BZ321" s="787">
        <f>BZ320/$BZ$16*100</f>
        <v>44.023389182503095</v>
      </c>
      <c r="CA321" s="787">
        <f>CA320/$CA$16*100</f>
        <v>43.637198746352531</v>
      </c>
    </row>
    <row r="322" spans="3:79">
      <c r="AL322" s="820"/>
      <c r="BL322" s="820"/>
    </row>
    <row r="323" spans="3:79" s="777" customFormat="1" ht="15.75">
      <c r="C323" s="774" t="s">
        <v>492</v>
      </c>
      <c r="D323" s="774"/>
      <c r="E323" s="774"/>
      <c r="F323" s="774"/>
      <c r="G323" s="774"/>
      <c r="H323" s="774"/>
      <c r="I323" s="774"/>
      <c r="J323" s="775" t="s">
        <v>191</v>
      </c>
      <c r="K323" s="775"/>
      <c r="L323" s="775"/>
      <c r="M323" s="774"/>
      <c r="N323" s="774"/>
      <c r="O323" s="774"/>
      <c r="P323" s="774"/>
      <c r="Q323" s="774"/>
      <c r="R323" s="774"/>
      <c r="S323" s="774"/>
      <c r="T323" s="774"/>
      <c r="U323" s="774"/>
      <c r="V323" s="774"/>
      <c r="W323" s="774"/>
      <c r="X323" s="774"/>
      <c r="Y323" s="774"/>
      <c r="Z323" s="774"/>
      <c r="AA323" s="774"/>
      <c r="AB323" s="776"/>
      <c r="AC323" s="774" t="s">
        <v>492</v>
      </c>
      <c r="AD323" s="774"/>
      <c r="AE323" s="774"/>
      <c r="AF323" s="774"/>
      <c r="AG323" s="774"/>
      <c r="AH323" s="774"/>
      <c r="AI323" s="774"/>
      <c r="AJ323" s="818" t="s">
        <v>191</v>
      </c>
      <c r="AK323" s="818"/>
      <c r="AL323" s="818"/>
      <c r="AM323" s="774"/>
      <c r="AN323" s="774"/>
      <c r="AO323" s="774"/>
      <c r="AP323" s="774"/>
      <c r="AQ323" s="774"/>
      <c r="AR323" s="774"/>
      <c r="AS323" s="774"/>
      <c r="AT323" s="774"/>
      <c r="AU323" s="774"/>
      <c r="AV323" s="774"/>
      <c r="AW323" s="774"/>
      <c r="AX323" s="774"/>
      <c r="AY323" s="774"/>
      <c r="AZ323" s="774"/>
      <c r="BA323" s="774"/>
      <c r="BC323" s="774" t="s">
        <v>492</v>
      </c>
      <c r="BD323" s="774"/>
      <c r="BE323" s="774"/>
      <c r="BF323" s="774"/>
      <c r="BG323" s="774"/>
      <c r="BH323" s="774"/>
      <c r="BI323" s="774"/>
      <c r="BJ323" s="818" t="s">
        <v>191</v>
      </c>
      <c r="BK323" s="818"/>
      <c r="BL323" s="818"/>
      <c r="BM323" s="774"/>
      <c r="BN323" s="774"/>
      <c r="BO323" s="774"/>
      <c r="BP323" s="774"/>
      <c r="BQ323" s="774"/>
      <c r="BR323" s="774"/>
      <c r="BS323" s="774"/>
      <c r="BT323" s="774"/>
      <c r="BU323" s="774"/>
      <c r="BV323" s="774"/>
      <c r="BW323" s="774"/>
      <c r="BX323" s="774"/>
      <c r="BY323" s="774"/>
      <c r="BZ323" s="774"/>
      <c r="CA323" s="774"/>
    </row>
    <row r="324" spans="3:79" s="777" customFormat="1" ht="16.5" thickBot="1">
      <c r="C324" s="1694" t="s">
        <v>868</v>
      </c>
      <c r="D324" s="1694"/>
      <c r="E324" s="1694"/>
      <c r="F324" s="1694"/>
      <c r="G324" s="1694"/>
      <c r="H324" s="1694"/>
      <c r="I324" s="1694"/>
      <c r="J324" s="1694"/>
      <c r="K324" s="1694"/>
      <c r="L324" s="1694"/>
      <c r="M324" s="1694"/>
      <c r="N324" s="1694"/>
      <c r="O324" s="1694"/>
      <c r="P324" s="1694"/>
      <c r="Q324" s="1694"/>
      <c r="R324" s="1694"/>
      <c r="S324" s="1694"/>
      <c r="T324" s="1694"/>
      <c r="U324" s="1694"/>
      <c r="V324" s="1694"/>
      <c r="W324" s="1694"/>
      <c r="X324" s="1694"/>
      <c r="Y324" s="1694"/>
      <c r="Z324" s="1694"/>
      <c r="AA324" s="1694"/>
      <c r="AB324" s="778"/>
      <c r="AC324" s="1694" t="s">
        <v>868</v>
      </c>
      <c r="AD324" s="1694"/>
      <c r="AE324" s="1694"/>
      <c r="AF324" s="1694"/>
      <c r="AG324" s="1694"/>
      <c r="AH324" s="1694"/>
      <c r="AI324" s="1694"/>
      <c r="AJ324" s="1694"/>
      <c r="AK324" s="1694"/>
      <c r="AL324" s="1694"/>
      <c r="AM324" s="1694"/>
      <c r="AN324" s="1694"/>
      <c r="AO324" s="1694"/>
      <c r="AP324" s="1694"/>
      <c r="AQ324" s="1694"/>
      <c r="AR324" s="1694"/>
      <c r="AS324" s="1694"/>
      <c r="AT324" s="1694"/>
      <c r="AU324" s="1694"/>
      <c r="AV324" s="1694"/>
      <c r="AW324" s="1694"/>
      <c r="AX324" s="1694"/>
      <c r="AY324" s="1694"/>
      <c r="AZ324" s="1694"/>
      <c r="BA324" s="1694"/>
      <c r="BC324" s="1694" t="s">
        <v>868</v>
      </c>
      <c r="BD324" s="1694"/>
      <c r="BE324" s="1694"/>
      <c r="BF324" s="1694"/>
      <c r="BG324" s="1694"/>
      <c r="BH324" s="1694"/>
      <c r="BI324" s="1694"/>
      <c r="BJ324" s="1694"/>
      <c r="BK324" s="1694"/>
      <c r="BL324" s="1694"/>
      <c r="BM324" s="1694"/>
      <c r="BN324" s="1694"/>
      <c r="BO324" s="1694"/>
      <c r="BP324" s="1694"/>
      <c r="BQ324" s="1694"/>
      <c r="BR324" s="1694"/>
      <c r="BS324" s="1694"/>
      <c r="BT324" s="1694"/>
      <c r="BU324" s="1694"/>
      <c r="BV324" s="1694"/>
      <c r="BW324" s="1694"/>
      <c r="BX324" s="1694"/>
      <c r="BY324" s="1694"/>
      <c r="BZ324" s="1694"/>
      <c r="CA324" s="1694"/>
    </row>
    <row r="325" spans="3:79" s="777" customFormat="1" ht="16.5" customHeight="1" thickBot="1">
      <c r="C325" s="791"/>
      <c r="D325" s="1700" t="s">
        <v>96</v>
      </c>
      <c r="E325" s="1700"/>
      <c r="F325" s="1700"/>
      <c r="G325" s="1700"/>
      <c r="H325" s="1700"/>
      <c r="I325" s="1700"/>
      <c r="J325" s="1700"/>
      <c r="K325" s="1700"/>
      <c r="L325" s="1700"/>
      <c r="M325" s="1700"/>
      <c r="N325" s="1700"/>
      <c r="O325" s="1700"/>
      <c r="P325" s="1700"/>
      <c r="Q325" s="1700"/>
      <c r="R325" s="1700"/>
      <c r="S325" s="1700"/>
      <c r="T325" s="1700"/>
      <c r="U325" s="1700"/>
      <c r="V325" s="1700"/>
      <c r="W325" s="1700"/>
      <c r="X325" s="1700"/>
      <c r="Y325" s="1701"/>
      <c r="Z325" s="1701"/>
      <c r="AA325" s="1702"/>
      <c r="AB325" s="778"/>
      <c r="AC325" s="791"/>
      <c r="AD325" s="1700" t="s">
        <v>0</v>
      </c>
      <c r="AE325" s="1700"/>
      <c r="AF325" s="1700"/>
      <c r="AG325" s="1700"/>
      <c r="AH325" s="1700"/>
      <c r="AI325" s="1700"/>
      <c r="AJ325" s="1700"/>
      <c r="AK325" s="1700"/>
      <c r="AL325" s="1700"/>
      <c r="AM325" s="1700"/>
      <c r="AN325" s="1700"/>
      <c r="AO325" s="1700"/>
      <c r="AP325" s="1700"/>
      <c r="AQ325" s="1700"/>
      <c r="AR325" s="1700"/>
      <c r="AS325" s="1700"/>
      <c r="AT325" s="1700"/>
      <c r="AU325" s="1700"/>
      <c r="AV325" s="1700"/>
      <c r="AW325" s="1700"/>
      <c r="AX325" s="1700"/>
      <c r="AY325" s="1701"/>
      <c r="AZ325" s="1701"/>
      <c r="BA325" s="1702"/>
      <c r="BC325" s="791"/>
      <c r="BD325" s="1701" t="s">
        <v>0</v>
      </c>
      <c r="BE325" s="1705"/>
      <c r="BF325" s="1705"/>
      <c r="BG325" s="1705"/>
      <c r="BH325" s="1705"/>
      <c r="BI325" s="1705"/>
      <c r="BJ325" s="1705"/>
      <c r="BK325" s="1705"/>
      <c r="BL325" s="1705"/>
      <c r="BM325" s="1705"/>
      <c r="BN325" s="1705"/>
      <c r="BO325" s="1705"/>
      <c r="BP325" s="1705"/>
      <c r="BQ325" s="1705"/>
      <c r="BR325" s="1705"/>
      <c r="BS325" s="1705"/>
      <c r="BT325" s="1705"/>
      <c r="BU325" s="1705"/>
      <c r="BV325" s="1705"/>
      <c r="BW325" s="1705"/>
      <c r="BX325" s="1705"/>
      <c r="BY325" s="1705"/>
      <c r="BZ325" s="1705"/>
      <c r="CA325" s="1706"/>
    </row>
    <row r="326" spans="3:79" s="777" customFormat="1" ht="15.75" customHeight="1">
      <c r="C326" s="1710" t="s">
        <v>182</v>
      </c>
      <c r="D326" s="1695">
        <v>1</v>
      </c>
      <c r="E326" s="1696"/>
      <c r="F326" s="1699"/>
      <c r="G326" s="1695">
        <v>2</v>
      </c>
      <c r="H326" s="1696"/>
      <c r="I326" s="1699"/>
      <c r="J326" s="1695">
        <v>3</v>
      </c>
      <c r="K326" s="1696"/>
      <c r="L326" s="1699"/>
      <c r="M326" s="1695">
        <v>4</v>
      </c>
      <c r="N326" s="1696"/>
      <c r="O326" s="1699"/>
      <c r="P326" s="1695">
        <v>5</v>
      </c>
      <c r="Q326" s="1696"/>
      <c r="R326" s="1699"/>
      <c r="S326" s="1695">
        <v>6</v>
      </c>
      <c r="T326" s="1696"/>
      <c r="U326" s="1699"/>
      <c r="V326" s="1695" t="s">
        <v>184</v>
      </c>
      <c r="W326" s="1696"/>
      <c r="X326" s="1699"/>
      <c r="Y326" s="1695" t="s">
        <v>181</v>
      </c>
      <c r="Z326" s="1696"/>
      <c r="AA326" s="1697"/>
      <c r="AB326" s="778"/>
      <c r="AC326" s="1710" t="s">
        <v>182</v>
      </c>
      <c r="AD326" s="1695">
        <v>1</v>
      </c>
      <c r="AE326" s="1696"/>
      <c r="AF326" s="1699"/>
      <c r="AG326" s="1695">
        <v>2</v>
      </c>
      <c r="AH326" s="1696"/>
      <c r="AI326" s="1699"/>
      <c r="AJ326" s="1695">
        <v>3</v>
      </c>
      <c r="AK326" s="1696"/>
      <c r="AL326" s="1699"/>
      <c r="AM326" s="1695">
        <v>4</v>
      </c>
      <c r="AN326" s="1696"/>
      <c r="AO326" s="1699"/>
      <c r="AP326" s="1695">
        <v>5</v>
      </c>
      <c r="AQ326" s="1696"/>
      <c r="AR326" s="1699"/>
      <c r="AS326" s="1695">
        <v>6</v>
      </c>
      <c r="AT326" s="1696"/>
      <c r="AU326" s="1699"/>
      <c r="AV326" s="1695" t="s">
        <v>184</v>
      </c>
      <c r="AW326" s="1696"/>
      <c r="AX326" s="1699"/>
      <c r="AY326" s="1695" t="s">
        <v>181</v>
      </c>
      <c r="AZ326" s="1696"/>
      <c r="BA326" s="1697"/>
      <c r="BC326" s="1710" t="s">
        <v>182</v>
      </c>
      <c r="BD326" s="1695">
        <v>1</v>
      </c>
      <c r="BE326" s="1696"/>
      <c r="BF326" s="1699"/>
      <c r="BG326" s="1695">
        <v>2</v>
      </c>
      <c r="BH326" s="1696"/>
      <c r="BI326" s="1699"/>
      <c r="BJ326" s="1695">
        <v>3</v>
      </c>
      <c r="BK326" s="1696"/>
      <c r="BL326" s="1699"/>
      <c r="BM326" s="1695">
        <v>4</v>
      </c>
      <c r="BN326" s="1696"/>
      <c r="BO326" s="1699"/>
      <c r="BP326" s="1695">
        <v>5</v>
      </c>
      <c r="BQ326" s="1696"/>
      <c r="BR326" s="1699"/>
      <c r="BS326" s="1695">
        <v>6</v>
      </c>
      <c r="BT326" s="1696"/>
      <c r="BU326" s="1699"/>
      <c r="BV326" s="1695" t="s">
        <v>184</v>
      </c>
      <c r="BW326" s="1696"/>
      <c r="BX326" s="1699"/>
      <c r="BY326" s="1695" t="s">
        <v>181</v>
      </c>
      <c r="BZ326" s="1696"/>
      <c r="CA326" s="1697"/>
    </row>
    <row r="327" spans="3:79" s="777" customFormat="1" ht="15.75">
      <c r="C327" s="1698"/>
      <c r="D327" s="1154" t="s">
        <v>242</v>
      </c>
      <c r="E327" s="1154" t="s">
        <v>243</v>
      </c>
      <c r="F327" s="1154" t="s">
        <v>236</v>
      </c>
      <c r="G327" s="1154" t="s">
        <v>242</v>
      </c>
      <c r="H327" s="1154" t="s">
        <v>243</v>
      </c>
      <c r="I327" s="1154" t="s">
        <v>236</v>
      </c>
      <c r="J327" s="1154" t="s">
        <v>242</v>
      </c>
      <c r="K327" s="1154" t="s">
        <v>243</v>
      </c>
      <c r="L327" s="1154" t="s">
        <v>236</v>
      </c>
      <c r="M327" s="1154" t="s">
        <v>242</v>
      </c>
      <c r="N327" s="1154" t="s">
        <v>243</v>
      </c>
      <c r="O327" s="1154" t="s">
        <v>236</v>
      </c>
      <c r="P327" s="1154" t="s">
        <v>242</v>
      </c>
      <c r="Q327" s="1154" t="s">
        <v>243</v>
      </c>
      <c r="R327" s="1154" t="s">
        <v>236</v>
      </c>
      <c r="S327" s="1154" t="s">
        <v>242</v>
      </c>
      <c r="T327" s="1154" t="s">
        <v>243</v>
      </c>
      <c r="U327" s="1154" t="s">
        <v>236</v>
      </c>
      <c r="V327" s="1154" t="s">
        <v>242</v>
      </c>
      <c r="W327" s="1154" t="s">
        <v>243</v>
      </c>
      <c r="X327" s="1154" t="s">
        <v>236</v>
      </c>
      <c r="Y327" s="1154" t="s">
        <v>242</v>
      </c>
      <c r="Z327" s="1154" t="s">
        <v>243</v>
      </c>
      <c r="AA327" s="1154" t="s">
        <v>236</v>
      </c>
      <c r="AB327" s="778"/>
      <c r="AC327" s="1698"/>
      <c r="AD327" s="781" t="s">
        <v>242</v>
      </c>
      <c r="AE327" s="781" t="s">
        <v>243</v>
      </c>
      <c r="AF327" s="781" t="s">
        <v>236</v>
      </c>
      <c r="AG327" s="781" t="s">
        <v>242</v>
      </c>
      <c r="AH327" s="781" t="s">
        <v>243</v>
      </c>
      <c r="AI327" s="781" t="s">
        <v>236</v>
      </c>
      <c r="AJ327" s="781" t="s">
        <v>242</v>
      </c>
      <c r="AK327" s="781" t="s">
        <v>243</v>
      </c>
      <c r="AL327" s="781" t="s">
        <v>236</v>
      </c>
      <c r="AM327" s="781" t="s">
        <v>242</v>
      </c>
      <c r="AN327" s="781" t="s">
        <v>243</v>
      </c>
      <c r="AO327" s="781" t="s">
        <v>236</v>
      </c>
      <c r="AP327" s="781" t="s">
        <v>242</v>
      </c>
      <c r="AQ327" s="781" t="s">
        <v>243</v>
      </c>
      <c r="AR327" s="781" t="s">
        <v>236</v>
      </c>
      <c r="AS327" s="781" t="s">
        <v>242</v>
      </c>
      <c r="AT327" s="781" t="s">
        <v>243</v>
      </c>
      <c r="AU327" s="781" t="s">
        <v>236</v>
      </c>
      <c r="AV327" s="781" t="s">
        <v>242</v>
      </c>
      <c r="AW327" s="781" t="s">
        <v>243</v>
      </c>
      <c r="AX327" s="781" t="s">
        <v>236</v>
      </c>
      <c r="AY327" s="781" t="s">
        <v>242</v>
      </c>
      <c r="AZ327" s="781" t="s">
        <v>243</v>
      </c>
      <c r="BA327" s="781" t="s">
        <v>236</v>
      </c>
      <c r="BC327" s="1698"/>
      <c r="BD327" s="781" t="s">
        <v>242</v>
      </c>
      <c r="BE327" s="781" t="s">
        <v>243</v>
      </c>
      <c r="BF327" s="781" t="s">
        <v>236</v>
      </c>
      <c r="BG327" s="781" t="s">
        <v>242</v>
      </c>
      <c r="BH327" s="781" t="s">
        <v>243</v>
      </c>
      <c r="BI327" s="781" t="s">
        <v>236</v>
      </c>
      <c r="BJ327" s="781" t="s">
        <v>242</v>
      </c>
      <c r="BK327" s="781" t="s">
        <v>243</v>
      </c>
      <c r="BL327" s="781" t="s">
        <v>236</v>
      </c>
      <c r="BM327" s="781" t="s">
        <v>242</v>
      </c>
      <c r="BN327" s="781" t="s">
        <v>243</v>
      </c>
      <c r="BO327" s="781" t="s">
        <v>236</v>
      </c>
      <c r="BP327" s="781" t="s">
        <v>242</v>
      </c>
      <c r="BQ327" s="781" t="s">
        <v>243</v>
      </c>
      <c r="BR327" s="781" t="s">
        <v>236</v>
      </c>
      <c r="BS327" s="781" t="s">
        <v>242</v>
      </c>
      <c r="BT327" s="781" t="s">
        <v>243</v>
      </c>
      <c r="BU327" s="781" t="s">
        <v>236</v>
      </c>
      <c r="BV327" s="781" t="s">
        <v>242</v>
      </c>
      <c r="BW327" s="781" t="s">
        <v>243</v>
      </c>
      <c r="BX327" s="781" t="s">
        <v>236</v>
      </c>
      <c r="BY327" s="781" t="s">
        <v>242</v>
      </c>
      <c r="BZ327" s="781" t="s">
        <v>243</v>
      </c>
      <c r="CA327" s="781" t="s">
        <v>236</v>
      </c>
    </row>
    <row r="328" spans="3:79" s="777" customFormat="1" ht="15.75">
      <c r="C328" s="782" t="s">
        <v>185</v>
      </c>
      <c r="D328" s="783"/>
      <c r="E328" s="783"/>
      <c r="F328" s="783">
        <f t="shared" ref="F328:F335" si="591">D328+E328</f>
        <v>0</v>
      </c>
      <c r="G328" s="783"/>
      <c r="H328" s="783"/>
      <c r="I328" s="783">
        <f t="shared" ref="I328:I335" si="592">G328+H328</f>
        <v>0</v>
      </c>
      <c r="J328" s="783"/>
      <c r="K328" s="783"/>
      <c r="L328" s="783">
        <f t="shared" ref="L328:L335" si="593">J328+K328</f>
        <v>0</v>
      </c>
      <c r="M328" s="783"/>
      <c r="N328" s="783"/>
      <c r="O328" s="783">
        <f t="shared" ref="O328:O335" si="594">M328+N328</f>
        <v>0</v>
      </c>
      <c r="P328" s="783"/>
      <c r="Q328" s="783"/>
      <c r="R328" s="783">
        <f t="shared" ref="R328:R335" si="595">P328+Q328</f>
        <v>0</v>
      </c>
      <c r="S328" s="783"/>
      <c r="T328" s="783"/>
      <c r="U328" s="783">
        <f t="shared" ref="U328:U335" si="596">S328+T328</f>
        <v>0</v>
      </c>
      <c r="V328" s="783"/>
      <c r="W328" s="783"/>
      <c r="X328" s="783">
        <f t="shared" ref="X328:X335" si="597">V328+W328</f>
        <v>0</v>
      </c>
      <c r="Y328" s="784">
        <f>D328+G328+J328+M328+P328+S328+V328</f>
        <v>0</v>
      </c>
      <c r="Z328" s="784">
        <f>E328+H328+K328+N328+Q328+T328+W328</f>
        <v>0</v>
      </c>
      <c r="AA328" s="785">
        <f>Y328+Z328</f>
        <v>0</v>
      </c>
      <c r="AB328" s="776"/>
      <c r="AC328" s="782" t="s">
        <v>185</v>
      </c>
      <c r="AD328" s="783"/>
      <c r="AE328" s="783"/>
      <c r="AF328" s="783">
        <f>SUM(AD328:AE328)</f>
        <v>0</v>
      </c>
      <c r="AG328" s="783"/>
      <c r="AH328" s="783"/>
      <c r="AI328" s="783">
        <f>SUM(AG328:AH328)</f>
        <v>0</v>
      </c>
      <c r="AJ328" s="783"/>
      <c r="AK328" s="783"/>
      <c r="AL328" s="783">
        <f>SUM(AJ328:AK328)</f>
        <v>0</v>
      </c>
      <c r="AM328" s="783"/>
      <c r="AN328" s="783"/>
      <c r="AO328" s="783">
        <f>SUM(AM328:AN328)</f>
        <v>0</v>
      </c>
      <c r="AP328" s="783"/>
      <c r="AQ328" s="783"/>
      <c r="AR328" s="783">
        <f>SUM(AP328:AQ328)</f>
        <v>0</v>
      </c>
      <c r="AS328" s="783"/>
      <c r="AT328" s="783"/>
      <c r="AU328" s="783">
        <f>SUM(AS328:AT328)</f>
        <v>0</v>
      </c>
      <c r="AV328" s="783"/>
      <c r="AW328" s="783"/>
      <c r="AX328" s="783">
        <f>SUM(AV328:AW328)</f>
        <v>0</v>
      </c>
      <c r="AY328" s="784">
        <f>AD328+AG328+AJ328+AM328+AP328+AS328+AV328</f>
        <v>0</v>
      </c>
      <c r="AZ328" s="784">
        <f>AE328+AH328+AK328+AN328+AQ328+AT328+AW328</f>
        <v>0</v>
      </c>
      <c r="BA328" s="785">
        <f>AY328+AZ328</f>
        <v>0</v>
      </c>
      <c r="BC328" s="782" t="s">
        <v>185</v>
      </c>
      <c r="BD328" s="783">
        <f>D328+AD328</f>
        <v>0</v>
      </c>
      <c r="BE328" s="783">
        <f>E328+AE328</f>
        <v>0</v>
      </c>
      <c r="BF328" s="783">
        <f t="shared" ref="BF328:BU336" si="598">F328+AF328</f>
        <v>0</v>
      </c>
      <c r="BG328" s="783">
        <f t="shared" si="598"/>
        <v>0</v>
      </c>
      <c r="BH328" s="783">
        <f t="shared" si="598"/>
        <v>0</v>
      </c>
      <c r="BI328" s="783">
        <f t="shared" si="598"/>
        <v>0</v>
      </c>
      <c r="BJ328" s="783">
        <f t="shared" si="598"/>
        <v>0</v>
      </c>
      <c r="BK328" s="783">
        <f t="shared" si="598"/>
        <v>0</v>
      </c>
      <c r="BL328" s="783">
        <f t="shared" si="598"/>
        <v>0</v>
      </c>
      <c r="BM328" s="783">
        <f t="shared" si="598"/>
        <v>0</v>
      </c>
      <c r="BN328" s="783">
        <f t="shared" si="598"/>
        <v>0</v>
      </c>
      <c r="BO328" s="783">
        <f t="shared" si="598"/>
        <v>0</v>
      </c>
      <c r="BP328" s="783">
        <f t="shared" si="598"/>
        <v>0</v>
      </c>
      <c r="BQ328" s="783">
        <f t="shared" si="598"/>
        <v>0</v>
      </c>
      <c r="BR328" s="783">
        <f t="shared" si="598"/>
        <v>0</v>
      </c>
      <c r="BS328" s="783">
        <f t="shared" si="598"/>
        <v>0</v>
      </c>
      <c r="BT328" s="783">
        <f t="shared" si="598"/>
        <v>0</v>
      </c>
      <c r="BU328" s="783">
        <f t="shared" si="598"/>
        <v>0</v>
      </c>
      <c r="BV328" s="783">
        <f t="shared" ref="BV328:CA336" si="599">V328+AV328</f>
        <v>0</v>
      </c>
      <c r="BW328" s="783">
        <f t="shared" si="599"/>
        <v>0</v>
      </c>
      <c r="BX328" s="783">
        <f t="shared" si="599"/>
        <v>0</v>
      </c>
      <c r="BY328" s="783">
        <f t="shared" si="599"/>
        <v>0</v>
      </c>
      <c r="BZ328" s="783">
        <f t="shared" si="599"/>
        <v>0</v>
      </c>
      <c r="CA328" s="783">
        <f t="shared" si="599"/>
        <v>0</v>
      </c>
    </row>
    <row r="329" spans="3:79" s="777" customFormat="1" ht="15.75">
      <c r="C329" s="782" t="s">
        <v>262</v>
      </c>
      <c r="D329" s="1307">
        <v>20</v>
      </c>
      <c r="E329" s="1307">
        <v>20</v>
      </c>
      <c r="F329" s="783">
        <f t="shared" si="591"/>
        <v>40</v>
      </c>
      <c r="G329" s="1307"/>
      <c r="H329" s="1307"/>
      <c r="I329" s="783">
        <f t="shared" si="592"/>
        <v>0</v>
      </c>
      <c r="J329" s="1307"/>
      <c r="K329" s="1307"/>
      <c r="L329" s="783">
        <f t="shared" si="593"/>
        <v>0</v>
      </c>
      <c r="M329" s="1307"/>
      <c r="N329" s="1307"/>
      <c r="O329" s="783">
        <f t="shared" si="594"/>
        <v>0</v>
      </c>
      <c r="P329" s="1307"/>
      <c r="Q329" s="1307"/>
      <c r="R329" s="783">
        <f t="shared" si="595"/>
        <v>0</v>
      </c>
      <c r="S329" s="1307"/>
      <c r="T329" s="1307"/>
      <c r="U329" s="783">
        <f t="shared" si="596"/>
        <v>0</v>
      </c>
      <c r="V329" s="1307"/>
      <c r="W329" s="1307"/>
      <c r="X329" s="783">
        <f t="shared" si="597"/>
        <v>0</v>
      </c>
      <c r="Y329" s="784">
        <f t="shared" ref="Y329:Y335" si="600">D329+G329+J329+M329+P329+S329+V329</f>
        <v>20</v>
      </c>
      <c r="Z329" s="784">
        <f t="shared" ref="Z329:Z335" si="601">E329+H329+K329+N329+Q329+T329+W329</f>
        <v>20</v>
      </c>
      <c r="AA329" s="785">
        <f t="shared" ref="AA329:AA335" si="602">Y329+Z329</f>
        <v>40</v>
      </c>
      <c r="AB329" s="776"/>
      <c r="AC329" s="782" t="s">
        <v>262</v>
      </c>
      <c r="AD329" s="1200">
        <v>57</v>
      </c>
      <c r="AE329" s="1200">
        <v>66</v>
      </c>
      <c r="AF329" s="783">
        <f t="shared" ref="AF329:AF335" si="603">SUM(AD329:AE329)</f>
        <v>123</v>
      </c>
      <c r="AG329" s="1200"/>
      <c r="AH329" s="1200"/>
      <c r="AI329" s="783">
        <f t="shared" ref="AI329:AI335" si="604">SUM(AG329:AH329)</f>
        <v>0</v>
      </c>
      <c r="AJ329" s="1200"/>
      <c r="AK329" s="1200"/>
      <c r="AL329" s="783">
        <f t="shared" ref="AL329:AL335" si="605">SUM(AJ329:AK329)</f>
        <v>0</v>
      </c>
      <c r="AM329" s="1200"/>
      <c r="AN329" s="1200"/>
      <c r="AO329" s="783"/>
      <c r="AP329" s="1200"/>
      <c r="AQ329" s="1200"/>
      <c r="AR329" s="783">
        <f t="shared" ref="AR329:AR335" si="606">SUM(AP329:AQ329)</f>
        <v>0</v>
      </c>
      <c r="AS329" s="1200"/>
      <c r="AT329" s="1200"/>
      <c r="AU329" s="783">
        <f t="shared" ref="AU329:AU335" si="607">SUM(AS329:AT329)</f>
        <v>0</v>
      </c>
      <c r="AV329" s="1200"/>
      <c r="AW329" s="1200"/>
      <c r="AX329" s="783">
        <f t="shared" ref="AX329:AX335" si="608">SUM(AV329:AW329)</f>
        <v>0</v>
      </c>
      <c r="AY329" s="784">
        <f t="shared" ref="AY329:AY335" si="609">AD329+AG329+AJ329+AM329+AP329+AS329+AV329</f>
        <v>57</v>
      </c>
      <c r="AZ329" s="784">
        <f t="shared" ref="AZ329:AZ335" si="610">AE329+AH329+AK329+AN329+AQ329+AT329+AW329</f>
        <v>66</v>
      </c>
      <c r="BA329" s="785">
        <f t="shared" ref="BA329:BA335" si="611">AY329+AZ329</f>
        <v>123</v>
      </c>
      <c r="BC329" s="782" t="s">
        <v>262</v>
      </c>
      <c r="BD329" s="783">
        <f t="shared" ref="BD329:BE336" si="612">D329+AD329</f>
        <v>77</v>
      </c>
      <c r="BE329" s="783">
        <f t="shared" si="612"/>
        <v>86</v>
      </c>
      <c r="BF329" s="783">
        <f t="shared" si="598"/>
        <v>163</v>
      </c>
      <c r="BG329" s="783">
        <f t="shared" si="598"/>
        <v>0</v>
      </c>
      <c r="BH329" s="783">
        <f t="shared" si="598"/>
        <v>0</v>
      </c>
      <c r="BI329" s="783">
        <f t="shared" si="598"/>
        <v>0</v>
      </c>
      <c r="BJ329" s="783">
        <f t="shared" si="598"/>
        <v>0</v>
      </c>
      <c r="BK329" s="783">
        <f t="shared" si="598"/>
        <v>0</v>
      </c>
      <c r="BL329" s="783">
        <f t="shared" si="598"/>
        <v>0</v>
      </c>
      <c r="BM329" s="783">
        <f t="shared" si="598"/>
        <v>0</v>
      </c>
      <c r="BN329" s="783">
        <f t="shared" si="598"/>
        <v>0</v>
      </c>
      <c r="BO329" s="783">
        <f t="shared" si="598"/>
        <v>0</v>
      </c>
      <c r="BP329" s="783">
        <f t="shared" si="598"/>
        <v>0</v>
      </c>
      <c r="BQ329" s="783">
        <f t="shared" si="598"/>
        <v>0</v>
      </c>
      <c r="BR329" s="783">
        <f t="shared" si="598"/>
        <v>0</v>
      </c>
      <c r="BS329" s="783">
        <f t="shared" si="598"/>
        <v>0</v>
      </c>
      <c r="BT329" s="783">
        <f t="shared" si="598"/>
        <v>0</v>
      </c>
      <c r="BU329" s="783">
        <f t="shared" si="598"/>
        <v>0</v>
      </c>
      <c r="BV329" s="783">
        <f t="shared" si="599"/>
        <v>0</v>
      </c>
      <c r="BW329" s="783">
        <f t="shared" si="599"/>
        <v>0</v>
      </c>
      <c r="BX329" s="783">
        <f t="shared" si="599"/>
        <v>0</v>
      </c>
      <c r="BY329" s="783">
        <f t="shared" si="599"/>
        <v>77</v>
      </c>
      <c r="BZ329" s="783">
        <f t="shared" si="599"/>
        <v>86</v>
      </c>
      <c r="CA329" s="783">
        <f t="shared" si="599"/>
        <v>163</v>
      </c>
    </row>
    <row r="330" spans="3:79" s="777" customFormat="1" ht="15.75">
      <c r="C330" s="782" t="s">
        <v>263</v>
      </c>
      <c r="D330" s="1307">
        <v>162</v>
      </c>
      <c r="E330" s="1307">
        <v>170</v>
      </c>
      <c r="F330" s="783">
        <f t="shared" si="591"/>
        <v>332</v>
      </c>
      <c r="G330" s="1307">
        <v>76</v>
      </c>
      <c r="H330" s="1307">
        <v>69</v>
      </c>
      <c r="I330" s="783">
        <f t="shared" si="592"/>
        <v>145</v>
      </c>
      <c r="J330" s="1307">
        <v>12</v>
      </c>
      <c r="K330" s="1307">
        <v>15</v>
      </c>
      <c r="L330" s="783">
        <f t="shared" si="593"/>
        <v>27</v>
      </c>
      <c r="M330" s="1307"/>
      <c r="N330" s="1307"/>
      <c r="O330" s="783">
        <f t="shared" si="594"/>
        <v>0</v>
      </c>
      <c r="P330" s="1307"/>
      <c r="Q330" s="1307"/>
      <c r="R330" s="783">
        <f t="shared" si="595"/>
        <v>0</v>
      </c>
      <c r="S330" s="1307"/>
      <c r="T330" s="1307"/>
      <c r="U330" s="783">
        <f t="shared" si="596"/>
        <v>0</v>
      </c>
      <c r="V330" s="1307"/>
      <c r="W330" s="1307"/>
      <c r="X330" s="783">
        <f t="shared" si="597"/>
        <v>0</v>
      </c>
      <c r="Y330" s="784">
        <f t="shared" si="600"/>
        <v>250</v>
      </c>
      <c r="Z330" s="784">
        <f t="shared" si="601"/>
        <v>254</v>
      </c>
      <c r="AA330" s="785">
        <f t="shared" si="602"/>
        <v>504</v>
      </c>
      <c r="AB330" s="776"/>
      <c r="AC330" s="782" t="s">
        <v>263</v>
      </c>
      <c r="AD330" s="1200">
        <v>378</v>
      </c>
      <c r="AE330" s="1200">
        <v>369</v>
      </c>
      <c r="AF330" s="783">
        <f t="shared" si="603"/>
        <v>747</v>
      </c>
      <c r="AG330" s="1200">
        <v>312</v>
      </c>
      <c r="AH330" s="1200">
        <v>254</v>
      </c>
      <c r="AI330" s="783">
        <f t="shared" si="604"/>
        <v>566</v>
      </c>
      <c r="AJ330" s="1200"/>
      <c r="AK330" s="1200"/>
      <c r="AL330" s="783">
        <f t="shared" si="605"/>
        <v>0</v>
      </c>
      <c r="AM330" s="1200"/>
      <c r="AN330" s="1200"/>
      <c r="AO330" s="783">
        <f t="shared" ref="AO330:AO335" si="613">SUM(AM330:AN330)</f>
        <v>0</v>
      </c>
      <c r="AP330" s="1200"/>
      <c r="AQ330" s="1200"/>
      <c r="AR330" s="783">
        <f t="shared" si="606"/>
        <v>0</v>
      </c>
      <c r="AS330" s="1200"/>
      <c r="AT330" s="1200"/>
      <c r="AU330" s="783">
        <f t="shared" si="607"/>
        <v>0</v>
      </c>
      <c r="AV330" s="1200"/>
      <c r="AW330" s="1200"/>
      <c r="AX330" s="783">
        <f t="shared" si="608"/>
        <v>0</v>
      </c>
      <c r="AY330" s="784">
        <f t="shared" si="609"/>
        <v>690</v>
      </c>
      <c r="AZ330" s="784">
        <f t="shared" si="610"/>
        <v>623</v>
      </c>
      <c r="BA330" s="785">
        <f t="shared" si="611"/>
        <v>1313</v>
      </c>
      <c r="BC330" s="782" t="s">
        <v>263</v>
      </c>
      <c r="BD330" s="783">
        <f t="shared" si="612"/>
        <v>540</v>
      </c>
      <c r="BE330" s="783">
        <f t="shared" si="612"/>
        <v>539</v>
      </c>
      <c r="BF330" s="783">
        <f t="shared" si="598"/>
        <v>1079</v>
      </c>
      <c r="BG330" s="783">
        <f t="shared" si="598"/>
        <v>388</v>
      </c>
      <c r="BH330" s="783">
        <f t="shared" si="598"/>
        <v>323</v>
      </c>
      <c r="BI330" s="783">
        <f t="shared" si="598"/>
        <v>711</v>
      </c>
      <c r="BJ330" s="783">
        <f t="shared" si="598"/>
        <v>12</v>
      </c>
      <c r="BK330" s="783">
        <f t="shared" si="598"/>
        <v>15</v>
      </c>
      <c r="BL330" s="783">
        <f t="shared" si="598"/>
        <v>27</v>
      </c>
      <c r="BM330" s="783">
        <f t="shared" si="598"/>
        <v>0</v>
      </c>
      <c r="BN330" s="783">
        <f t="shared" si="598"/>
        <v>0</v>
      </c>
      <c r="BO330" s="783">
        <f t="shared" si="598"/>
        <v>0</v>
      </c>
      <c r="BP330" s="783">
        <f t="shared" si="598"/>
        <v>0</v>
      </c>
      <c r="BQ330" s="783">
        <f t="shared" si="598"/>
        <v>0</v>
      </c>
      <c r="BR330" s="783">
        <f t="shared" si="598"/>
        <v>0</v>
      </c>
      <c r="BS330" s="783">
        <f t="shared" si="598"/>
        <v>0</v>
      </c>
      <c r="BT330" s="783">
        <f t="shared" si="598"/>
        <v>0</v>
      </c>
      <c r="BU330" s="783">
        <f t="shared" si="598"/>
        <v>0</v>
      </c>
      <c r="BV330" s="783">
        <f t="shared" si="599"/>
        <v>0</v>
      </c>
      <c r="BW330" s="783">
        <f t="shared" si="599"/>
        <v>0</v>
      </c>
      <c r="BX330" s="783">
        <f t="shared" si="599"/>
        <v>0</v>
      </c>
      <c r="BY330" s="783">
        <f t="shared" si="599"/>
        <v>940</v>
      </c>
      <c r="BZ330" s="783">
        <f t="shared" si="599"/>
        <v>877</v>
      </c>
      <c r="CA330" s="783">
        <f t="shared" si="599"/>
        <v>1817</v>
      </c>
    </row>
    <row r="331" spans="3:79" s="777" customFormat="1" ht="15.75">
      <c r="C331" s="782" t="s">
        <v>264</v>
      </c>
      <c r="D331" s="1307">
        <v>76</v>
      </c>
      <c r="E331" s="1307">
        <v>78</v>
      </c>
      <c r="F331" s="783">
        <f t="shared" si="591"/>
        <v>154</v>
      </c>
      <c r="G331" s="1307">
        <v>78</v>
      </c>
      <c r="H331" s="1307">
        <v>72</v>
      </c>
      <c r="I331" s="783">
        <f t="shared" si="592"/>
        <v>150</v>
      </c>
      <c r="J331" s="1307">
        <v>28</v>
      </c>
      <c r="K331" s="1307">
        <v>26</v>
      </c>
      <c r="L331" s="783">
        <f t="shared" si="593"/>
        <v>54</v>
      </c>
      <c r="M331" s="1307">
        <v>6</v>
      </c>
      <c r="N331" s="1307">
        <v>2</v>
      </c>
      <c r="O331" s="783">
        <f t="shared" si="594"/>
        <v>8</v>
      </c>
      <c r="P331" s="1307"/>
      <c r="Q331" s="1307"/>
      <c r="R331" s="783">
        <f t="shared" si="595"/>
        <v>0</v>
      </c>
      <c r="S331" s="1307"/>
      <c r="T331" s="1307"/>
      <c r="U331" s="783">
        <f t="shared" si="596"/>
        <v>0</v>
      </c>
      <c r="V331" s="1307">
        <v>1</v>
      </c>
      <c r="W331" s="1307">
        <v>1</v>
      </c>
      <c r="X331" s="783">
        <f t="shared" si="597"/>
        <v>2</v>
      </c>
      <c r="Y331" s="784">
        <f t="shared" si="600"/>
        <v>189</v>
      </c>
      <c r="Z331" s="784">
        <f t="shared" si="601"/>
        <v>179</v>
      </c>
      <c r="AA331" s="785">
        <f t="shared" si="602"/>
        <v>368</v>
      </c>
      <c r="AB331" s="776"/>
      <c r="AC331" s="782" t="s">
        <v>264</v>
      </c>
      <c r="AD331" s="1200">
        <v>691</v>
      </c>
      <c r="AE331" s="1200">
        <v>630</v>
      </c>
      <c r="AF331" s="783">
        <f t="shared" si="603"/>
        <v>1321</v>
      </c>
      <c r="AG331" s="1200">
        <v>437</v>
      </c>
      <c r="AH331" s="1200">
        <v>393</v>
      </c>
      <c r="AI331" s="783">
        <f t="shared" si="604"/>
        <v>830</v>
      </c>
      <c r="AJ331" s="1200">
        <v>263</v>
      </c>
      <c r="AK331" s="1200">
        <v>163</v>
      </c>
      <c r="AL331" s="783">
        <f t="shared" si="605"/>
        <v>426</v>
      </c>
      <c r="AM331" s="1200"/>
      <c r="AN331" s="1200"/>
      <c r="AO331" s="783">
        <f t="shared" si="613"/>
        <v>0</v>
      </c>
      <c r="AP331" s="1200"/>
      <c r="AQ331" s="1200"/>
      <c r="AR331" s="783">
        <f t="shared" si="606"/>
        <v>0</v>
      </c>
      <c r="AS331" s="1200"/>
      <c r="AT331" s="1200"/>
      <c r="AU331" s="783">
        <f t="shared" si="607"/>
        <v>0</v>
      </c>
      <c r="AV331" s="1200"/>
      <c r="AW331" s="1200"/>
      <c r="AX331" s="783">
        <f t="shared" si="608"/>
        <v>0</v>
      </c>
      <c r="AY331" s="784">
        <f t="shared" si="609"/>
        <v>1391</v>
      </c>
      <c r="AZ331" s="784">
        <f t="shared" si="610"/>
        <v>1186</v>
      </c>
      <c r="BA331" s="785">
        <f t="shared" si="611"/>
        <v>2577</v>
      </c>
      <c r="BC331" s="782" t="s">
        <v>264</v>
      </c>
      <c r="BD331" s="783">
        <f t="shared" si="612"/>
        <v>767</v>
      </c>
      <c r="BE331" s="783">
        <f t="shared" si="612"/>
        <v>708</v>
      </c>
      <c r="BF331" s="783">
        <f t="shared" si="598"/>
        <v>1475</v>
      </c>
      <c r="BG331" s="783">
        <f t="shared" si="598"/>
        <v>515</v>
      </c>
      <c r="BH331" s="783">
        <f t="shared" si="598"/>
        <v>465</v>
      </c>
      <c r="BI331" s="783">
        <f t="shared" si="598"/>
        <v>980</v>
      </c>
      <c r="BJ331" s="783">
        <f t="shared" si="598"/>
        <v>291</v>
      </c>
      <c r="BK331" s="783">
        <f t="shared" si="598"/>
        <v>189</v>
      </c>
      <c r="BL331" s="783">
        <f t="shared" si="598"/>
        <v>480</v>
      </c>
      <c r="BM331" s="783">
        <f t="shared" si="598"/>
        <v>6</v>
      </c>
      <c r="BN331" s="783">
        <f t="shared" si="598"/>
        <v>2</v>
      </c>
      <c r="BO331" s="783">
        <f t="shared" si="598"/>
        <v>8</v>
      </c>
      <c r="BP331" s="783">
        <f t="shared" si="598"/>
        <v>0</v>
      </c>
      <c r="BQ331" s="783">
        <f t="shared" si="598"/>
        <v>0</v>
      </c>
      <c r="BR331" s="783">
        <f t="shared" si="598"/>
        <v>0</v>
      </c>
      <c r="BS331" s="783">
        <f t="shared" si="598"/>
        <v>0</v>
      </c>
      <c r="BT331" s="783">
        <f t="shared" si="598"/>
        <v>0</v>
      </c>
      <c r="BU331" s="783">
        <f t="shared" si="598"/>
        <v>0</v>
      </c>
      <c r="BV331" s="783">
        <f t="shared" si="599"/>
        <v>1</v>
      </c>
      <c r="BW331" s="783">
        <f t="shared" si="599"/>
        <v>1</v>
      </c>
      <c r="BX331" s="783">
        <f t="shared" si="599"/>
        <v>2</v>
      </c>
      <c r="BY331" s="783">
        <f t="shared" si="599"/>
        <v>1580</v>
      </c>
      <c r="BZ331" s="783">
        <f t="shared" si="599"/>
        <v>1365</v>
      </c>
      <c r="CA331" s="783">
        <f t="shared" si="599"/>
        <v>2945</v>
      </c>
    </row>
    <row r="332" spans="3:79" s="777" customFormat="1" ht="15.75">
      <c r="C332" s="782" t="s">
        <v>265</v>
      </c>
      <c r="D332" s="1307">
        <v>34</v>
      </c>
      <c r="E332" s="1307">
        <v>33</v>
      </c>
      <c r="F332" s="783">
        <f t="shared" si="591"/>
        <v>67</v>
      </c>
      <c r="G332" s="1307">
        <v>54</v>
      </c>
      <c r="H332" s="1307">
        <v>63</v>
      </c>
      <c r="I332" s="783">
        <f t="shared" si="592"/>
        <v>117</v>
      </c>
      <c r="J332" s="1307">
        <v>20</v>
      </c>
      <c r="K332" s="1307">
        <v>26</v>
      </c>
      <c r="L332" s="783">
        <f t="shared" si="593"/>
        <v>46</v>
      </c>
      <c r="M332" s="1307">
        <v>7</v>
      </c>
      <c r="N332" s="1307">
        <v>8</v>
      </c>
      <c r="O332" s="783">
        <f t="shared" si="594"/>
        <v>15</v>
      </c>
      <c r="P332" s="1307">
        <v>2</v>
      </c>
      <c r="Q332" s="1307">
        <v>3</v>
      </c>
      <c r="R332" s="783">
        <f t="shared" si="595"/>
        <v>5</v>
      </c>
      <c r="S332" s="1307"/>
      <c r="T332" s="1307"/>
      <c r="U332" s="783">
        <f t="shared" si="596"/>
        <v>0</v>
      </c>
      <c r="V332" s="1307"/>
      <c r="W332" s="1307">
        <v>1</v>
      </c>
      <c r="X332" s="783">
        <f t="shared" si="597"/>
        <v>1</v>
      </c>
      <c r="Y332" s="784">
        <f t="shared" si="600"/>
        <v>117</v>
      </c>
      <c r="Z332" s="784">
        <f t="shared" si="601"/>
        <v>134</v>
      </c>
      <c r="AA332" s="785">
        <f t="shared" si="602"/>
        <v>251</v>
      </c>
      <c r="AB332" s="776"/>
      <c r="AC332" s="782" t="s">
        <v>265</v>
      </c>
      <c r="AD332" s="1200">
        <v>562</v>
      </c>
      <c r="AE332" s="1200">
        <v>554</v>
      </c>
      <c r="AF332" s="783">
        <f t="shared" si="603"/>
        <v>1116</v>
      </c>
      <c r="AG332" s="1200">
        <v>430</v>
      </c>
      <c r="AH332" s="1200">
        <v>354</v>
      </c>
      <c r="AI332" s="783">
        <f t="shared" si="604"/>
        <v>784</v>
      </c>
      <c r="AJ332" s="1200">
        <v>89</v>
      </c>
      <c r="AK332" s="1200">
        <v>115</v>
      </c>
      <c r="AL332" s="783">
        <f t="shared" si="605"/>
        <v>204</v>
      </c>
      <c r="AM332" s="1200">
        <v>37</v>
      </c>
      <c r="AN332" s="1200">
        <v>20</v>
      </c>
      <c r="AO332" s="783">
        <f t="shared" si="613"/>
        <v>57</v>
      </c>
      <c r="AP332" s="1200">
        <v>12</v>
      </c>
      <c r="AQ332" s="1200">
        <v>9</v>
      </c>
      <c r="AR332" s="783">
        <f t="shared" si="606"/>
        <v>21</v>
      </c>
      <c r="AS332" s="1200"/>
      <c r="AT332" s="1200"/>
      <c r="AU332" s="783">
        <f t="shared" si="607"/>
        <v>0</v>
      </c>
      <c r="AV332" s="1200"/>
      <c r="AW332" s="1200"/>
      <c r="AX332" s="783">
        <f t="shared" si="608"/>
        <v>0</v>
      </c>
      <c r="AY332" s="784">
        <f t="shared" si="609"/>
        <v>1130</v>
      </c>
      <c r="AZ332" s="784">
        <f t="shared" si="610"/>
        <v>1052</v>
      </c>
      <c r="BA332" s="785">
        <f t="shared" si="611"/>
        <v>2182</v>
      </c>
      <c r="BC332" s="782" t="s">
        <v>265</v>
      </c>
      <c r="BD332" s="783">
        <f t="shared" si="612"/>
        <v>596</v>
      </c>
      <c r="BE332" s="783">
        <f t="shared" si="612"/>
        <v>587</v>
      </c>
      <c r="BF332" s="783">
        <f t="shared" si="598"/>
        <v>1183</v>
      </c>
      <c r="BG332" s="783">
        <f t="shared" si="598"/>
        <v>484</v>
      </c>
      <c r="BH332" s="783">
        <f t="shared" si="598"/>
        <v>417</v>
      </c>
      <c r="BI332" s="783">
        <f t="shared" si="598"/>
        <v>901</v>
      </c>
      <c r="BJ332" s="783">
        <f t="shared" si="598"/>
        <v>109</v>
      </c>
      <c r="BK332" s="783">
        <f t="shared" si="598"/>
        <v>141</v>
      </c>
      <c r="BL332" s="783">
        <f t="shared" si="598"/>
        <v>250</v>
      </c>
      <c r="BM332" s="783">
        <f t="shared" si="598"/>
        <v>44</v>
      </c>
      <c r="BN332" s="783">
        <f t="shared" si="598"/>
        <v>28</v>
      </c>
      <c r="BO332" s="783">
        <f t="shared" si="598"/>
        <v>72</v>
      </c>
      <c r="BP332" s="783">
        <f t="shared" si="598"/>
        <v>14</v>
      </c>
      <c r="BQ332" s="783">
        <f t="shared" si="598"/>
        <v>12</v>
      </c>
      <c r="BR332" s="783">
        <f t="shared" si="598"/>
        <v>26</v>
      </c>
      <c r="BS332" s="783">
        <f t="shared" si="598"/>
        <v>0</v>
      </c>
      <c r="BT332" s="783">
        <f t="shared" si="598"/>
        <v>0</v>
      </c>
      <c r="BU332" s="783">
        <f t="shared" si="598"/>
        <v>0</v>
      </c>
      <c r="BV332" s="783">
        <f t="shared" si="599"/>
        <v>0</v>
      </c>
      <c r="BW332" s="783">
        <f t="shared" si="599"/>
        <v>1</v>
      </c>
      <c r="BX332" s="783">
        <f t="shared" si="599"/>
        <v>1</v>
      </c>
      <c r="BY332" s="783">
        <f t="shared" si="599"/>
        <v>1247</v>
      </c>
      <c r="BZ332" s="783">
        <f t="shared" si="599"/>
        <v>1186</v>
      </c>
      <c r="CA332" s="783">
        <f t="shared" si="599"/>
        <v>2433</v>
      </c>
    </row>
    <row r="333" spans="3:79" s="777" customFormat="1" ht="15.75">
      <c r="C333" s="782" t="s">
        <v>266</v>
      </c>
      <c r="D333" s="1307">
        <v>6</v>
      </c>
      <c r="E333" s="1307">
        <v>9</v>
      </c>
      <c r="F333" s="783">
        <f t="shared" si="591"/>
        <v>15</v>
      </c>
      <c r="G333" s="1307">
        <v>26</v>
      </c>
      <c r="H333" s="1307">
        <v>16</v>
      </c>
      <c r="I333" s="783">
        <f t="shared" si="592"/>
        <v>42</v>
      </c>
      <c r="J333" s="1307">
        <v>9</v>
      </c>
      <c r="K333" s="1307">
        <v>8</v>
      </c>
      <c r="L333" s="783">
        <f t="shared" si="593"/>
        <v>17</v>
      </c>
      <c r="M333" s="1307">
        <v>7</v>
      </c>
      <c r="N333" s="1307">
        <v>10</v>
      </c>
      <c r="O333" s="783">
        <f t="shared" si="594"/>
        <v>17</v>
      </c>
      <c r="P333" s="1307">
        <v>4</v>
      </c>
      <c r="Q333" s="1307">
        <v>2</v>
      </c>
      <c r="R333" s="783">
        <f t="shared" si="595"/>
        <v>6</v>
      </c>
      <c r="S333" s="1307">
        <v>1</v>
      </c>
      <c r="T333" s="1307">
        <v>1</v>
      </c>
      <c r="U333" s="783">
        <f t="shared" si="596"/>
        <v>2</v>
      </c>
      <c r="V333" s="1307"/>
      <c r="W333" s="1307">
        <v>1</v>
      </c>
      <c r="X333" s="783">
        <f t="shared" si="597"/>
        <v>1</v>
      </c>
      <c r="Y333" s="784">
        <f t="shared" si="600"/>
        <v>53</v>
      </c>
      <c r="Z333" s="784">
        <f t="shared" si="601"/>
        <v>47</v>
      </c>
      <c r="AA333" s="785">
        <f t="shared" si="602"/>
        <v>100</v>
      </c>
      <c r="AB333" s="776"/>
      <c r="AC333" s="782" t="s">
        <v>266</v>
      </c>
      <c r="AD333" s="1200">
        <v>207</v>
      </c>
      <c r="AE333" s="1200">
        <v>178</v>
      </c>
      <c r="AF333" s="783">
        <f t="shared" si="603"/>
        <v>385</v>
      </c>
      <c r="AG333" s="1200">
        <v>144</v>
      </c>
      <c r="AH333" s="1200">
        <v>141</v>
      </c>
      <c r="AI333" s="783">
        <f t="shared" si="604"/>
        <v>285</v>
      </c>
      <c r="AJ333" s="1200">
        <v>52</v>
      </c>
      <c r="AK333" s="1200">
        <v>80</v>
      </c>
      <c r="AL333" s="783">
        <f t="shared" si="605"/>
        <v>132</v>
      </c>
      <c r="AM333" s="1200">
        <v>28</v>
      </c>
      <c r="AN333" s="1200">
        <v>23</v>
      </c>
      <c r="AO333" s="783">
        <f t="shared" si="613"/>
        <v>51</v>
      </c>
      <c r="AP333" s="1200">
        <v>15</v>
      </c>
      <c r="AQ333" s="1200">
        <v>10</v>
      </c>
      <c r="AR333" s="783">
        <f t="shared" si="606"/>
        <v>25</v>
      </c>
      <c r="AS333" s="1200"/>
      <c r="AT333" s="1200"/>
      <c r="AU333" s="783">
        <f t="shared" si="607"/>
        <v>0</v>
      </c>
      <c r="AV333" s="1200"/>
      <c r="AW333" s="1200"/>
      <c r="AX333" s="783">
        <f t="shared" si="608"/>
        <v>0</v>
      </c>
      <c r="AY333" s="784">
        <f t="shared" si="609"/>
        <v>446</v>
      </c>
      <c r="AZ333" s="784">
        <f t="shared" si="610"/>
        <v>432</v>
      </c>
      <c r="BA333" s="785">
        <f t="shared" si="611"/>
        <v>878</v>
      </c>
      <c r="BC333" s="782" t="s">
        <v>266</v>
      </c>
      <c r="BD333" s="783">
        <f t="shared" si="612"/>
        <v>213</v>
      </c>
      <c r="BE333" s="783">
        <f t="shared" si="612"/>
        <v>187</v>
      </c>
      <c r="BF333" s="783">
        <f t="shared" si="598"/>
        <v>400</v>
      </c>
      <c r="BG333" s="783">
        <f t="shared" si="598"/>
        <v>170</v>
      </c>
      <c r="BH333" s="783">
        <f t="shared" si="598"/>
        <v>157</v>
      </c>
      <c r="BI333" s="783">
        <f t="shared" si="598"/>
        <v>327</v>
      </c>
      <c r="BJ333" s="783">
        <f t="shared" si="598"/>
        <v>61</v>
      </c>
      <c r="BK333" s="783">
        <f t="shared" si="598"/>
        <v>88</v>
      </c>
      <c r="BL333" s="783">
        <f t="shared" si="598"/>
        <v>149</v>
      </c>
      <c r="BM333" s="783">
        <f t="shared" si="598"/>
        <v>35</v>
      </c>
      <c r="BN333" s="783">
        <f t="shared" si="598"/>
        <v>33</v>
      </c>
      <c r="BO333" s="783">
        <f t="shared" si="598"/>
        <v>68</v>
      </c>
      <c r="BP333" s="783">
        <f t="shared" si="598"/>
        <v>19</v>
      </c>
      <c r="BQ333" s="783">
        <f t="shared" si="598"/>
        <v>12</v>
      </c>
      <c r="BR333" s="783">
        <f t="shared" si="598"/>
        <v>31</v>
      </c>
      <c r="BS333" s="783">
        <f t="shared" si="598"/>
        <v>1</v>
      </c>
      <c r="BT333" s="783">
        <f t="shared" si="598"/>
        <v>1</v>
      </c>
      <c r="BU333" s="783">
        <f t="shared" si="598"/>
        <v>2</v>
      </c>
      <c r="BV333" s="783">
        <f t="shared" si="599"/>
        <v>0</v>
      </c>
      <c r="BW333" s="783">
        <f t="shared" si="599"/>
        <v>1</v>
      </c>
      <c r="BX333" s="783">
        <f t="shared" si="599"/>
        <v>1</v>
      </c>
      <c r="BY333" s="783">
        <f t="shared" si="599"/>
        <v>499</v>
      </c>
      <c r="BZ333" s="783">
        <f t="shared" si="599"/>
        <v>479</v>
      </c>
      <c r="CA333" s="783">
        <f t="shared" si="599"/>
        <v>978</v>
      </c>
    </row>
    <row r="334" spans="3:79" s="777" customFormat="1" ht="15.75">
      <c r="C334" s="782" t="s">
        <v>267</v>
      </c>
      <c r="D334" s="1307">
        <v>1</v>
      </c>
      <c r="E334" s="1307"/>
      <c r="F334" s="783">
        <f t="shared" si="591"/>
        <v>1</v>
      </c>
      <c r="G334" s="1307"/>
      <c r="H334" s="1307">
        <v>3</v>
      </c>
      <c r="I334" s="783">
        <f t="shared" si="592"/>
        <v>3</v>
      </c>
      <c r="J334" s="1307">
        <v>2</v>
      </c>
      <c r="K334" s="1307">
        <v>1</v>
      </c>
      <c r="L334" s="783">
        <f t="shared" si="593"/>
        <v>3</v>
      </c>
      <c r="M334" s="1307">
        <v>2</v>
      </c>
      <c r="N334" s="1307">
        <v>1</v>
      </c>
      <c r="O334" s="783">
        <f t="shared" si="594"/>
        <v>3</v>
      </c>
      <c r="P334" s="1307">
        <v>1</v>
      </c>
      <c r="Q334" s="1307"/>
      <c r="R334" s="783">
        <f t="shared" si="595"/>
        <v>1</v>
      </c>
      <c r="S334" s="1307"/>
      <c r="T334" s="1307"/>
      <c r="U334" s="783">
        <f t="shared" si="596"/>
        <v>0</v>
      </c>
      <c r="V334" s="1307"/>
      <c r="W334" s="1307"/>
      <c r="X334" s="783">
        <f t="shared" si="597"/>
        <v>0</v>
      </c>
      <c r="Y334" s="784">
        <f t="shared" si="600"/>
        <v>6</v>
      </c>
      <c r="Z334" s="784">
        <f t="shared" si="601"/>
        <v>5</v>
      </c>
      <c r="AA334" s="785">
        <f t="shared" si="602"/>
        <v>11</v>
      </c>
      <c r="AB334" s="776"/>
      <c r="AC334" s="782" t="s">
        <v>267</v>
      </c>
      <c r="AD334" s="1200"/>
      <c r="AE334" s="1200"/>
      <c r="AF334" s="783">
        <f t="shared" si="603"/>
        <v>0</v>
      </c>
      <c r="AG334" s="1200"/>
      <c r="AH334" s="1200"/>
      <c r="AI334" s="783">
        <f t="shared" si="604"/>
        <v>0</v>
      </c>
      <c r="AJ334" s="1200">
        <v>16</v>
      </c>
      <c r="AK334" s="1200">
        <v>22</v>
      </c>
      <c r="AL334" s="783">
        <f t="shared" si="605"/>
        <v>38</v>
      </c>
      <c r="AM334" s="1200">
        <v>4</v>
      </c>
      <c r="AN334" s="1200">
        <v>6</v>
      </c>
      <c r="AO334" s="783">
        <f t="shared" si="613"/>
        <v>10</v>
      </c>
      <c r="AP334" s="1200"/>
      <c r="AQ334" s="1200"/>
      <c r="AR334" s="783">
        <f t="shared" si="606"/>
        <v>0</v>
      </c>
      <c r="AS334" s="1200"/>
      <c r="AT334" s="1200"/>
      <c r="AU334" s="783">
        <f t="shared" si="607"/>
        <v>0</v>
      </c>
      <c r="AV334" s="1200"/>
      <c r="AW334" s="1200"/>
      <c r="AX334" s="783">
        <f t="shared" si="608"/>
        <v>0</v>
      </c>
      <c r="AY334" s="784">
        <f t="shared" si="609"/>
        <v>20</v>
      </c>
      <c r="AZ334" s="784">
        <f t="shared" si="610"/>
        <v>28</v>
      </c>
      <c r="BA334" s="785">
        <f t="shared" si="611"/>
        <v>48</v>
      </c>
      <c r="BC334" s="782" t="s">
        <v>267</v>
      </c>
      <c r="BD334" s="783">
        <f t="shared" si="612"/>
        <v>1</v>
      </c>
      <c r="BE334" s="783">
        <f t="shared" si="612"/>
        <v>0</v>
      </c>
      <c r="BF334" s="783">
        <f t="shared" si="598"/>
        <v>1</v>
      </c>
      <c r="BG334" s="783">
        <f t="shared" si="598"/>
        <v>0</v>
      </c>
      <c r="BH334" s="783">
        <f t="shared" si="598"/>
        <v>3</v>
      </c>
      <c r="BI334" s="783">
        <f t="shared" si="598"/>
        <v>3</v>
      </c>
      <c r="BJ334" s="783">
        <f t="shared" si="598"/>
        <v>18</v>
      </c>
      <c r="BK334" s="783">
        <f t="shared" si="598"/>
        <v>23</v>
      </c>
      <c r="BL334" s="783">
        <f t="shared" si="598"/>
        <v>41</v>
      </c>
      <c r="BM334" s="783">
        <f t="shared" si="598"/>
        <v>6</v>
      </c>
      <c r="BN334" s="783">
        <f t="shared" si="598"/>
        <v>7</v>
      </c>
      <c r="BO334" s="783">
        <f t="shared" si="598"/>
        <v>13</v>
      </c>
      <c r="BP334" s="783">
        <f t="shared" si="598"/>
        <v>1</v>
      </c>
      <c r="BQ334" s="783">
        <f t="shared" si="598"/>
        <v>0</v>
      </c>
      <c r="BR334" s="783">
        <f t="shared" si="598"/>
        <v>1</v>
      </c>
      <c r="BS334" s="783">
        <f t="shared" si="598"/>
        <v>0</v>
      </c>
      <c r="BT334" s="783">
        <f t="shared" si="598"/>
        <v>0</v>
      </c>
      <c r="BU334" s="783">
        <f t="shared" si="598"/>
        <v>0</v>
      </c>
      <c r="BV334" s="783">
        <f t="shared" si="599"/>
        <v>0</v>
      </c>
      <c r="BW334" s="783">
        <f t="shared" si="599"/>
        <v>0</v>
      </c>
      <c r="BX334" s="783">
        <f t="shared" si="599"/>
        <v>0</v>
      </c>
      <c r="BY334" s="783">
        <f t="shared" si="599"/>
        <v>26</v>
      </c>
      <c r="BZ334" s="783">
        <f t="shared" si="599"/>
        <v>33</v>
      </c>
      <c r="CA334" s="783">
        <f t="shared" si="599"/>
        <v>59</v>
      </c>
    </row>
    <row r="335" spans="3:79" s="777" customFormat="1" ht="15.75">
      <c r="C335" s="782" t="s">
        <v>186</v>
      </c>
      <c r="D335" s="783"/>
      <c r="E335" s="783"/>
      <c r="F335" s="783">
        <f t="shared" si="591"/>
        <v>0</v>
      </c>
      <c r="G335" s="783"/>
      <c r="H335" s="783"/>
      <c r="I335" s="783">
        <f t="shared" si="592"/>
        <v>0</v>
      </c>
      <c r="J335" s="783"/>
      <c r="K335" s="783"/>
      <c r="L335" s="783">
        <f t="shared" si="593"/>
        <v>0</v>
      </c>
      <c r="M335" s="783"/>
      <c r="N335" s="783"/>
      <c r="O335" s="783">
        <f t="shared" si="594"/>
        <v>0</v>
      </c>
      <c r="P335" s="783"/>
      <c r="Q335" s="783"/>
      <c r="R335" s="783">
        <f t="shared" si="595"/>
        <v>0</v>
      </c>
      <c r="S335" s="783"/>
      <c r="T335" s="783"/>
      <c r="U335" s="783">
        <f t="shared" si="596"/>
        <v>0</v>
      </c>
      <c r="V335" s="783"/>
      <c r="W335" s="783"/>
      <c r="X335" s="783">
        <f t="shared" si="597"/>
        <v>0</v>
      </c>
      <c r="Y335" s="784">
        <f t="shared" si="600"/>
        <v>0</v>
      </c>
      <c r="Z335" s="784">
        <f t="shared" si="601"/>
        <v>0</v>
      </c>
      <c r="AA335" s="785">
        <f t="shared" si="602"/>
        <v>0</v>
      </c>
      <c r="AB335" s="776"/>
      <c r="AC335" s="782" t="s">
        <v>186</v>
      </c>
      <c r="AD335" s="783"/>
      <c r="AE335" s="783"/>
      <c r="AF335" s="783">
        <f t="shared" si="603"/>
        <v>0</v>
      </c>
      <c r="AG335" s="783"/>
      <c r="AH335" s="783"/>
      <c r="AI335" s="783">
        <f t="shared" si="604"/>
        <v>0</v>
      </c>
      <c r="AJ335" s="783"/>
      <c r="AK335" s="783"/>
      <c r="AL335" s="783">
        <f t="shared" si="605"/>
        <v>0</v>
      </c>
      <c r="AM335" s="783"/>
      <c r="AN335" s="783"/>
      <c r="AO335" s="783">
        <f t="shared" si="613"/>
        <v>0</v>
      </c>
      <c r="AP335" s="783"/>
      <c r="AQ335" s="783"/>
      <c r="AR335" s="783">
        <f t="shared" si="606"/>
        <v>0</v>
      </c>
      <c r="AS335" s="783"/>
      <c r="AT335" s="783"/>
      <c r="AU335" s="783">
        <f t="shared" si="607"/>
        <v>0</v>
      </c>
      <c r="AV335" s="783"/>
      <c r="AW335" s="783"/>
      <c r="AX335" s="783">
        <f t="shared" si="608"/>
        <v>0</v>
      </c>
      <c r="AY335" s="784">
        <f t="shared" si="609"/>
        <v>0</v>
      </c>
      <c r="AZ335" s="784">
        <f t="shared" si="610"/>
        <v>0</v>
      </c>
      <c r="BA335" s="785">
        <f t="shared" si="611"/>
        <v>0</v>
      </c>
      <c r="BC335" s="782" t="s">
        <v>186</v>
      </c>
      <c r="BD335" s="783">
        <f t="shared" si="612"/>
        <v>0</v>
      </c>
      <c r="BE335" s="783">
        <f t="shared" si="612"/>
        <v>0</v>
      </c>
      <c r="BF335" s="783">
        <f t="shared" si="598"/>
        <v>0</v>
      </c>
      <c r="BG335" s="783">
        <f t="shared" si="598"/>
        <v>0</v>
      </c>
      <c r="BH335" s="783">
        <f t="shared" si="598"/>
        <v>0</v>
      </c>
      <c r="BI335" s="783">
        <f t="shared" si="598"/>
        <v>0</v>
      </c>
      <c r="BJ335" s="783">
        <f t="shared" si="598"/>
        <v>0</v>
      </c>
      <c r="BK335" s="783">
        <f t="shared" si="598"/>
        <v>0</v>
      </c>
      <c r="BL335" s="783">
        <f t="shared" si="598"/>
        <v>0</v>
      </c>
      <c r="BM335" s="783">
        <f t="shared" si="598"/>
        <v>0</v>
      </c>
      <c r="BN335" s="783">
        <f t="shared" si="598"/>
        <v>0</v>
      </c>
      <c r="BO335" s="783">
        <f t="shared" si="598"/>
        <v>0</v>
      </c>
      <c r="BP335" s="783">
        <f t="shared" si="598"/>
        <v>0</v>
      </c>
      <c r="BQ335" s="783">
        <f t="shared" si="598"/>
        <v>0</v>
      </c>
      <c r="BR335" s="783">
        <f t="shared" si="598"/>
        <v>0</v>
      </c>
      <c r="BS335" s="783">
        <f t="shared" si="598"/>
        <v>0</v>
      </c>
      <c r="BT335" s="783">
        <f t="shared" si="598"/>
        <v>0</v>
      </c>
      <c r="BU335" s="783">
        <f t="shared" si="598"/>
        <v>0</v>
      </c>
      <c r="BV335" s="783">
        <f t="shared" si="599"/>
        <v>0</v>
      </c>
      <c r="BW335" s="783">
        <f t="shared" si="599"/>
        <v>0</v>
      </c>
      <c r="BX335" s="783">
        <f t="shared" si="599"/>
        <v>0</v>
      </c>
      <c r="BY335" s="783">
        <f t="shared" si="599"/>
        <v>0</v>
      </c>
      <c r="BZ335" s="783">
        <f t="shared" si="599"/>
        <v>0</v>
      </c>
      <c r="CA335" s="783">
        <f t="shared" si="599"/>
        <v>0</v>
      </c>
    </row>
    <row r="336" spans="3:79" s="777" customFormat="1" ht="15.75">
      <c r="C336" s="782" t="s">
        <v>6</v>
      </c>
      <c r="D336" s="783">
        <f>SUM(D328:D335)</f>
        <v>299</v>
      </c>
      <c r="E336" s="783">
        <f>SUM(E328:E335)</f>
        <v>310</v>
      </c>
      <c r="F336" s="783">
        <f>SUM(F328:F335)</f>
        <v>609</v>
      </c>
      <c r="G336" s="783">
        <f t="shared" ref="G336:AA336" si="614">SUM(G328:G335)</f>
        <v>234</v>
      </c>
      <c r="H336" s="783">
        <f t="shared" si="614"/>
        <v>223</v>
      </c>
      <c r="I336" s="783">
        <f t="shared" si="614"/>
        <v>457</v>
      </c>
      <c r="J336" s="783">
        <f t="shared" si="614"/>
        <v>71</v>
      </c>
      <c r="K336" s="783">
        <f t="shared" si="614"/>
        <v>76</v>
      </c>
      <c r="L336" s="783">
        <f t="shared" si="614"/>
        <v>147</v>
      </c>
      <c r="M336" s="783">
        <f t="shared" si="614"/>
        <v>22</v>
      </c>
      <c r="N336" s="783">
        <f t="shared" si="614"/>
        <v>21</v>
      </c>
      <c r="O336" s="783">
        <f t="shared" si="614"/>
        <v>43</v>
      </c>
      <c r="P336" s="783">
        <f t="shared" si="614"/>
        <v>7</v>
      </c>
      <c r="Q336" s="783">
        <f t="shared" si="614"/>
        <v>5</v>
      </c>
      <c r="R336" s="783">
        <f t="shared" si="614"/>
        <v>12</v>
      </c>
      <c r="S336" s="783">
        <f t="shared" si="614"/>
        <v>1</v>
      </c>
      <c r="T336" s="783">
        <f t="shared" si="614"/>
        <v>1</v>
      </c>
      <c r="U336" s="783">
        <f t="shared" si="614"/>
        <v>2</v>
      </c>
      <c r="V336" s="783">
        <f t="shared" si="614"/>
        <v>1</v>
      </c>
      <c r="W336" s="783">
        <f t="shared" si="614"/>
        <v>3</v>
      </c>
      <c r="X336" s="783">
        <f t="shared" si="614"/>
        <v>4</v>
      </c>
      <c r="Y336" s="783">
        <f t="shared" si="614"/>
        <v>635</v>
      </c>
      <c r="Z336" s="783">
        <f t="shared" si="614"/>
        <v>639</v>
      </c>
      <c r="AA336" s="783">
        <f t="shared" si="614"/>
        <v>1274</v>
      </c>
      <c r="AB336" s="776"/>
      <c r="AC336" s="782" t="s">
        <v>6</v>
      </c>
      <c r="AD336" s="783">
        <f>SUM(AD328:AD335)</f>
        <v>1895</v>
      </c>
      <c r="AE336" s="783">
        <f>SUM(AE328:AE335)</f>
        <v>1797</v>
      </c>
      <c r="AF336" s="783">
        <f>SUM(AF328:AF335)</f>
        <v>3692</v>
      </c>
      <c r="AG336" s="783">
        <f t="shared" ref="AG336:BA336" si="615">SUM(AG328:AG335)</f>
        <v>1323</v>
      </c>
      <c r="AH336" s="783">
        <f t="shared" si="615"/>
        <v>1142</v>
      </c>
      <c r="AI336" s="783">
        <f t="shared" si="615"/>
        <v>2465</v>
      </c>
      <c r="AJ336" s="783">
        <f t="shared" si="615"/>
        <v>420</v>
      </c>
      <c r="AK336" s="783">
        <f t="shared" si="615"/>
        <v>380</v>
      </c>
      <c r="AL336" s="783">
        <f t="shared" si="615"/>
        <v>800</v>
      </c>
      <c r="AM336" s="783">
        <f t="shared" si="615"/>
        <v>69</v>
      </c>
      <c r="AN336" s="783">
        <f t="shared" si="615"/>
        <v>49</v>
      </c>
      <c r="AO336" s="783">
        <f t="shared" si="615"/>
        <v>118</v>
      </c>
      <c r="AP336" s="783">
        <f t="shared" si="615"/>
        <v>27</v>
      </c>
      <c r="AQ336" s="783">
        <f t="shared" si="615"/>
        <v>19</v>
      </c>
      <c r="AR336" s="783">
        <f t="shared" si="615"/>
        <v>46</v>
      </c>
      <c r="AS336" s="783">
        <f t="shared" si="615"/>
        <v>0</v>
      </c>
      <c r="AT336" s="783">
        <f t="shared" si="615"/>
        <v>0</v>
      </c>
      <c r="AU336" s="783">
        <f t="shared" si="615"/>
        <v>0</v>
      </c>
      <c r="AV336" s="783">
        <f t="shared" si="615"/>
        <v>0</v>
      </c>
      <c r="AW336" s="783">
        <f t="shared" si="615"/>
        <v>0</v>
      </c>
      <c r="AX336" s="783">
        <f t="shared" si="615"/>
        <v>0</v>
      </c>
      <c r="AY336" s="783">
        <f t="shared" si="615"/>
        <v>3734</v>
      </c>
      <c r="AZ336" s="783">
        <f t="shared" si="615"/>
        <v>3387</v>
      </c>
      <c r="BA336" s="783">
        <f t="shared" si="615"/>
        <v>7121</v>
      </c>
      <c r="BC336" s="782" t="s">
        <v>6</v>
      </c>
      <c r="BD336" s="783">
        <f t="shared" si="612"/>
        <v>2194</v>
      </c>
      <c r="BE336" s="783">
        <f t="shared" si="612"/>
        <v>2107</v>
      </c>
      <c r="BF336" s="783">
        <f t="shared" si="598"/>
        <v>4301</v>
      </c>
      <c r="BG336" s="783">
        <f t="shared" si="598"/>
        <v>1557</v>
      </c>
      <c r="BH336" s="783">
        <f t="shared" si="598"/>
        <v>1365</v>
      </c>
      <c r="BI336" s="783">
        <f t="shared" si="598"/>
        <v>2922</v>
      </c>
      <c r="BJ336" s="783">
        <f t="shared" si="598"/>
        <v>491</v>
      </c>
      <c r="BK336" s="783">
        <f t="shared" si="598"/>
        <v>456</v>
      </c>
      <c r="BL336" s="783">
        <f t="shared" si="598"/>
        <v>947</v>
      </c>
      <c r="BM336" s="783">
        <f t="shared" si="598"/>
        <v>91</v>
      </c>
      <c r="BN336" s="783">
        <f t="shared" si="598"/>
        <v>70</v>
      </c>
      <c r="BO336" s="783">
        <f t="shared" si="598"/>
        <v>161</v>
      </c>
      <c r="BP336" s="783">
        <f t="shared" si="598"/>
        <v>34</v>
      </c>
      <c r="BQ336" s="783">
        <f t="shared" si="598"/>
        <v>24</v>
      </c>
      <c r="BR336" s="783">
        <f t="shared" si="598"/>
        <v>58</v>
      </c>
      <c r="BS336" s="783">
        <f t="shared" si="598"/>
        <v>1</v>
      </c>
      <c r="BT336" s="783">
        <f t="shared" si="598"/>
        <v>1</v>
      </c>
      <c r="BU336" s="783">
        <f t="shared" si="598"/>
        <v>2</v>
      </c>
      <c r="BV336" s="783">
        <f t="shared" si="599"/>
        <v>1</v>
      </c>
      <c r="BW336" s="783">
        <f t="shared" si="599"/>
        <v>3</v>
      </c>
      <c r="BX336" s="783">
        <f t="shared" si="599"/>
        <v>4</v>
      </c>
      <c r="BY336" s="783">
        <f t="shared" si="599"/>
        <v>4369</v>
      </c>
      <c r="BZ336" s="783">
        <f t="shared" si="599"/>
        <v>4026</v>
      </c>
      <c r="CA336" s="783">
        <f t="shared" si="599"/>
        <v>8395</v>
      </c>
    </row>
    <row r="337" spans="3:79" s="777" customFormat="1" ht="16.5" thickBot="1">
      <c r="C337" s="786" t="s">
        <v>187</v>
      </c>
      <c r="D337" s="787">
        <f>D336/$Y$16*100</f>
        <v>6.3428086550700034</v>
      </c>
      <c r="E337" s="787">
        <f>E336/$Z$16*100</f>
        <v>6.9304717192041139</v>
      </c>
      <c r="F337" s="787">
        <f>F336/$AA$16*100</f>
        <v>6.6289321867856756</v>
      </c>
      <c r="G337" s="787">
        <f>G336/$Y$16*100</f>
        <v>4.963937208315655</v>
      </c>
      <c r="H337" s="787">
        <f>H336/$Z$16*100</f>
        <v>4.985468365750056</v>
      </c>
      <c r="I337" s="787">
        <f>I336/$AA$16*100</f>
        <v>4.9744203766191353</v>
      </c>
      <c r="J337" s="787">
        <f>J336/$Y$16*100</f>
        <v>1.5061518879932119</v>
      </c>
      <c r="K337" s="787">
        <f>K336/$Z$16*100</f>
        <v>1.6990833892242343</v>
      </c>
      <c r="L337" s="787">
        <f>L336/$AA$16*100</f>
        <v>1.6000870795689559</v>
      </c>
      <c r="M337" s="787">
        <f>M336/$Y$16*100</f>
        <v>0.46669495120916415</v>
      </c>
      <c r="N337" s="787">
        <f>N336/$Z$16*100</f>
        <v>0.46948356807511737</v>
      </c>
      <c r="O337" s="787">
        <f>O336/$AA$16*100</f>
        <v>0.46805268313921844</v>
      </c>
      <c r="P337" s="787">
        <f>P336/$Y$16*100</f>
        <v>0.1484938481120068</v>
      </c>
      <c r="Q337" s="787">
        <f>Q336/$Z$16*100</f>
        <v>0.11178180192264699</v>
      </c>
      <c r="R337" s="787">
        <f>R336/$AA$16*100</f>
        <v>0.1306193534342005</v>
      </c>
      <c r="S337" s="787">
        <f>S336/$Y$16*100</f>
        <v>2.1213406873143825E-2</v>
      </c>
      <c r="T337" s="787">
        <f>T336/$Z$16*100</f>
        <v>2.23563603845294E-2</v>
      </c>
      <c r="U337" s="787">
        <f>U336/$AA$16*100</f>
        <v>2.1769892239033417E-2</v>
      </c>
      <c r="V337" s="787">
        <f>V336/$Y$16*100</f>
        <v>2.1213406873143825E-2</v>
      </c>
      <c r="W337" s="787">
        <f>W336/$Z$16*100</f>
        <v>6.70690811535882E-2</v>
      </c>
      <c r="X337" s="787">
        <f>X336/$AA$16*100</f>
        <v>4.3539784478066834E-2</v>
      </c>
      <c r="Y337" s="787">
        <f>Y336/$Y$16*100</f>
        <v>13.47051336444633</v>
      </c>
      <c r="Z337" s="787">
        <f>Z336/$Z$16*100</f>
        <v>14.285714285714285</v>
      </c>
      <c r="AA337" s="787">
        <f>AA336/$AA$16*100</f>
        <v>13.867421356264288</v>
      </c>
      <c r="AB337" s="788"/>
      <c r="AC337" s="786" t="s">
        <v>187</v>
      </c>
      <c r="AD337" s="787">
        <f>AD336/$Y$16*100</f>
        <v>40.199406024607555</v>
      </c>
      <c r="AE337" s="787">
        <f>AE336/$Z$16*100</f>
        <v>40.174379610999331</v>
      </c>
      <c r="AF337" s="787">
        <f>AF336/$AA$16*100</f>
        <v>40.187221073255685</v>
      </c>
      <c r="AG337" s="787">
        <f>AG336/$Y$16*100</f>
        <v>28.065337293169286</v>
      </c>
      <c r="AH337" s="787">
        <f>AH336/$Z$16*100</f>
        <v>25.530963559132573</v>
      </c>
      <c r="AI337" s="787">
        <f>AI336/$AA$16*100</f>
        <v>26.831392184608688</v>
      </c>
      <c r="AJ337" s="787">
        <f>AJ336/$Y$16*100</f>
        <v>8.9096308867204073</v>
      </c>
      <c r="AK337" s="787">
        <f>AK336/$Z$16*100</f>
        <v>8.4954169461211713</v>
      </c>
      <c r="AL337" s="787">
        <f>AL336/$AA$16*100</f>
        <v>8.7079568956133677</v>
      </c>
      <c r="AM337" s="787">
        <f>AM336/$Y$16*100</f>
        <v>1.4637250742469239</v>
      </c>
      <c r="AN337" s="787">
        <f>AN336/$Z$16*100</f>
        <v>1.0954616588419406</v>
      </c>
      <c r="AO337" s="787">
        <f>AO336/$AA$16*100</f>
        <v>1.2844236421029716</v>
      </c>
      <c r="AP337" s="787">
        <f>AP336/$Y$16*100</f>
        <v>0.57276198557488334</v>
      </c>
      <c r="AQ337" s="787">
        <f>AQ336/$Z$16*100</f>
        <v>0.42477084730605857</v>
      </c>
      <c r="AR337" s="787">
        <f>AR336/$AA$16*100</f>
        <v>0.50070752149776854</v>
      </c>
      <c r="AS337" s="787">
        <f>AS336/$Y$16*100</f>
        <v>0</v>
      </c>
      <c r="AT337" s="787">
        <f>AT336/$Z$16*100</f>
        <v>0</v>
      </c>
      <c r="AU337" s="787">
        <f>AU336/$AA$16*100</f>
        <v>0</v>
      </c>
      <c r="AV337" s="787">
        <f>AV336/$Y$16*100</f>
        <v>0</v>
      </c>
      <c r="AW337" s="787">
        <f>AW336/$Z$16*100</f>
        <v>0</v>
      </c>
      <c r="AX337" s="787">
        <f>AX336/$AA$16*100</f>
        <v>0</v>
      </c>
      <c r="AY337" s="787">
        <f>AY336/$Y$16*100</f>
        <v>79.21086126431905</v>
      </c>
      <c r="AZ337" s="787">
        <f>AZ336/$Z$16*100</f>
        <v>75.72099262240107</v>
      </c>
      <c r="BA337" s="787">
        <f>BA336/$AA$16*100</f>
        <v>77.51170131707849</v>
      </c>
      <c r="BC337" s="786" t="s">
        <v>187</v>
      </c>
      <c r="BD337" s="787">
        <f>BD336/$BY$16*100</f>
        <v>11.411630084260898</v>
      </c>
      <c r="BE337" s="787">
        <f>BE336/$BZ$16*100</f>
        <v>11.846396041830653</v>
      </c>
      <c r="BF337" s="787">
        <f>BF336/$CA$16*100</f>
        <v>11.620555495514969</v>
      </c>
      <c r="BG337" s="787">
        <f>BG336/$BY$16*100</f>
        <v>8.0984084052845109</v>
      </c>
      <c r="BH337" s="787">
        <f>BH336/$BZ$16*100</f>
        <v>7.6745755088271679</v>
      </c>
      <c r="BI337" s="787">
        <f>BI336/$CA$16*100</f>
        <v>7.8947368421052628</v>
      </c>
      <c r="BJ337" s="787">
        <f>BJ336/$BY$16*100</f>
        <v>2.5538333506709665</v>
      </c>
      <c r="BK337" s="787">
        <f>BK336/$BZ$16*100</f>
        <v>2.5638142359158889</v>
      </c>
      <c r="BL337" s="787">
        <f>BL336/$CA$16*100</f>
        <v>2.5586296336323358</v>
      </c>
      <c r="BM337" s="787">
        <f>BM336/$BY$16*100</f>
        <v>0.47331738271091228</v>
      </c>
      <c r="BN337" s="787">
        <f>BN336/$BZ$16*100</f>
        <v>0.39356797481164957</v>
      </c>
      <c r="BO337" s="787">
        <f>BO336/$CA$16*100</f>
        <v>0.43499405598184371</v>
      </c>
      <c r="BP337" s="787">
        <f>BP336/$BY$16*100</f>
        <v>0.17684385727660459</v>
      </c>
      <c r="BQ337" s="787">
        <f>BQ336/$BZ$16*100</f>
        <v>0.13493759136399416</v>
      </c>
      <c r="BR337" s="787">
        <f>BR336/$CA$16*100</f>
        <v>0.15670593321085055</v>
      </c>
      <c r="BS337" s="787">
        <f>BS336/$BY$16*100</f>
        <v>5.2012899199001357E-3</v>
      </c>
      <c r="BT337" s="787">
        <f>BT336/$BZ$16*100</f>
        <v>5.6223996401664226E-3</v>
      </c>
      <c r="BU337" s="787">
        <f>BU336/$CA$16*100</f>
        <v>5.4036528693396733E-3</v>
      </c>
      <c r="BV337" s="787">
        <f>BV336/$BY$16*100</f>
        <v>5.2012899199001357E-3</v>
      </c>
      <c r="BW337" s="787">
        <f>BW336/$BZ$16*100</f>
        <v>1.686719892049927E-2</v>
      </c>
      <c r="BX337" s="787">
        <f>BX336/$CA$16*100</f>
        <v>1.0807305738679347E-2</v>
      </c>
      <c r="BY337" s="787">
        <f>BY336/$BY$16*100</f>
        <v>22.724435660043689</v>
      </c>
      <c r="BZ337" s="787">
        <f>BZ336/$BZ$16*100</f>
        <v>22.635780951310018</v>
      </c>
      <c r="CA337" s="787">
        <f>CA336/$CA$16*100</f>
        <v>22.681832919053278</v>
      </c>
    </row>
    <row r="338" spans="3:79">
      <c r="AL338" s="820"/>
      <c r="BL338" s="820"/>
    </row>
    <row r="339" spans="3:79" s="777" customFormat="1" ht="15.75">
      <c r="C339" s="774" t="s">
        <v>492</v>
      </c>
      <c r="D339" s="774"/>
      <c r="E339" s="774"/>
      <c r="F339" s="774"/>
      <c r="G339" s="774"/>
      <c r="H339" s="774"/>
      <c r="I339" s="774"/>
      <c r="J339" s="775" t="s">
        <v>145</v>
      </c>
      <c r="K339" s="775"/>
      <c r="L339" s="775"/>
      <c r="M339" s="774"/>
      <c r="N339" s="774"/>
      <c r="O339" s="774"/>
      <c r="P339" s="774"/>
      <c r="Q339" s="774"/>
      <c r="R339" s="774"/>
      <c r="S339" s="774"/>
      <c r="T339" s="774"/>
      <c r="U339" s="774"/>
      <c r="V339" s="774"/>
      <c r="W339" s="774"/>
      <c r="X339" s="774"/>
      <c r="Y339" s="774"/>
      <c r="Z339" s="774"/>
      <c r="AA339" s="774"/>
      <c r="AB339" s="776"/>
      <c r="AC339" s="774" t="s">
        <v>492</v>
      </c>
      <c r="AD339" s="774"/>
      <c r="AE339" s="774"/>
      <c r="AF339" s="774"/>
      <c r="AG339" s="774"/>
      <c r="AH339" s="774"/>
      <c r="AI339" s="774"/>
      <c r="AJ339" s="818" t="s">
        <v>145</v>
      </c>
      <c r="AK339" s="818"/>
      <c r="AL339" s="818"/>
      <c r="AM339" s="774"/>
      <c r="AN339" s="774"/>
      <c r="AO339" s="774"/>
      <c r="AP339" s="774"/>
      <c r="AQ339" s="774"/>
      <c r="AR339" s="774"/>
      <c r="AS339" s="774"/>
      <c r="AT339" s="774"/>
      <c r="AU339" s="774"/>
      <c r="AV339" s="774"/>
      <c r="AW339" s="774"/>
      <c r="AX339" s="774"/>
      <c r="AY339" s="774"/>
      <c r="AZ339" s="774"/>
      <c r="BA339" s="774"/>
      <c r="BC339" s="774" t="s">
        <v>492</v>
      </c>
      <c r="BD339" s="774"/>
      <c r="BE339" s="774"/>
      <c r="BF339" s="774"/>
      <c r="BG339" s="774"/>
      <c r="BH339" s="774"/>
      <c r="BI339" s="774"/>
      <c r="BJ339" s="818" t="s">
        <v>145</v>
      </c>
      <c r="BK339" s="818"/>
      <c r="BL339" s="818"/>
      <c r="BM339" s="774"/>
      <c r="BN339" s="774"/>
      <c r="BO339" s="774"/>
      <c r="BP339" s="774"/>
      <c r="BQ339" s="774"/>
      <c r="BR339" s="774"/>
      <c r="BS339" s="774"/>
      <c r="BT339" s="774"/>
      <c r="BU339" s="774"/>
      <c r="BV339" s="774"/>
      <c r="BW339" s="774"/>
      <c r="BX339" s="774"/>
      <c r="BY339" s="774"/>
      <c r="BZ339" s="774"/>
      <c r="CA339" s="774"/>
    </row>
    <row r="340" spans="3:79" s="777" customFormat="1" ht="16.5" thickBot="1">
      <c r="C340" s="1694" t="s">
        <v>868</v>
      </c>
      <c r="D340" s="1694"/>
      <c r="E340" s="1694"/>
      <c r="F340" s="1694"/>
      <c r="G340" s="1694"/>
      <c r="H340" s="1694"/>
      <c r="I340" s="1694"/>
      <c r="J340" s="1694"/>
      <c r="K340" s="1694"/>
      <c r="L340" s="1694"/>
      <c r="M340" s="1694"/>
      <c r="N340" s="1694"/>
      <c r="O340" s="1694"/>
      <c r="P340" s="1694"/>
      <c r="Q340" s="1694"/>
      <c r="R340" s="1694"/>
      <c r="S340" s="1694"/>
      <c r="T340" s="1694"/>
      <c r="U340" s="1694"/>
      <c r="V340" s="1694"/>
      <c r="W340" s="1694"/>
      <c r="X340" s="1694"/>
      <c r="Y340" s="1694"/>
      <c r="Z340" s="1694"/>
      <c r="AA340" s="1694"/>
      <c r="AB340" s="778"/>
      <c r="AC340" s="1694" t="s">
        <v>868</v>
      </c>
      <c r="AD340" s="1694"/>
      <c r="AE340" s="1694"/>
      <c r="AF340" s="1694"/>
      <c r="AG340" s="1694"/>
      <c r="AH340" s="1694"/>
      <c r="AI340" s="1694"/>
      <c r="AJ340" s="1694"/>
      <c r="AK340" s="1694"/>
      <c r="AL340" s="1694"/>
      <c r="AM340" s="1694"/>
      <c r="AN340" s="1694"/>
      <c r="AO340" s="1694"/>
      <c r="AP340" s="1694"/>
      <c r="AQ340" s="1694"/>
      <c r="AR340" s="1694"/>
      <c r="AS340" s="1694"/>
      <c r="AT340" s="1694"/>
      <c r="AU340" s="1694"/>
      <c r="AV340" s="1694"/>
      <c r="AW340" s="1694"/>
      <c r="AX340" s="1694"/>
      <c r="AY340" s="1694"/>
      <c r="AZ340" s="1694"/>
      <c r="BA340" s="1694"/>
      <c r="BC340" s="1694" t="s">
        <v>868</v>
      </c>
      <c r="BD340" s="1694"/>
      <c r="BE340" s="1694"/>
      <c r="BF340" s="1694"/>
      <c r="BG340" s="1694"/>
      <c r="BH340" s="1694"/>
      <c r="BI340" s="1694"/>
      <c r="BJ340" s="1694"/>
      <c r="BK340" s="1694"/>
      <c r="BL340" s="1694"/>
      <c r="BM340" s="1694"/>
      <c r="BN340" s="1694"/>
      <c r="BO340" s="1694"/>
      <c r="BP340" s="1694"/>
      <c r="BQ340" s="1694"/>
      <c r="BR340" s="1694"/>
      <c r="BS340" s="1694"/>
      <c r="BT340" s="1694"/>
      <c r="BU340" s="1694"/>
      <c r="BV340" s="1694"/>
      <c r="BW340" s="1694"/>
      <c r="BX340" s="1694"/>
      <c r="BY340" s="1694"/>
      <c r="BZ340" s="1694"/>
      <c r="CA340" s="1694"/>
    </row>
    <row r="341" spans="3:79" s="777" customFormat="1" ht="15.75" customHeight="1">
      <c r="C341" s="779"/>
      <c r="D341" s="1700" t="s">
        <v>96</v>
      </c>
      <c r="E341" s="1700"/>
      <c r="F341" s="1700"/>
      <c r="G341" s="1700"/>
      <c r="H341" s="1700"/>
      <c r="I341" s="1700"/>
      <c r="J341" s="1700"/>
      <c r="K341" s="1700"/>
      <c r="L341" s="1700"/>
      <c r="M341" s="1700"/>
      <c r="N341" s="1700"/>
      <c r="O341" s="1700"/>
      <c r="P341" s="1700"/>
      <c r="Q341" s="1700"/>
      <c r="R341" s="1700"/>
      <c r="S341" s="1700"/>
      <c r="T341" s="1700"/>
      <c r="U341" s="1700"/>
      <c r="V341" s="1700"/>
      <c r="W341" s="1700"/>
      <c r="X341" s="1700"/>
      <c r="Y341" s="1701"/>
      <c r="Z341" s="1701"/>
      <c r="AA341" s="1702"/>
      <c r="AB341" s="778"/>
      <c r="AC341" s="779"/>
      <c r="AD341" s="1700" t="s">
        <v>0</v>
      </c>
      <c r="AE341" s="1700"/>
      <c r="AF341" s="1700"/>
      <c r="AG341" s="1700"/>
      <c r="AH341" s="1700"/>
      <c r="AI341" s="1700"/>
      <c r="AJ341" s="1700"/>
      <c r="AK341" s="1700"/>
      <c r="AL341" s="1700"/>
      <c r="AM341" s="1700"/>
      <c r="AN341" s="1700"/>
      <c r="AO341" s="1700"/>
      <c r="AP341" s="1700"/>
      <c r="AQ341" s="1700"/>
      <c r="AR341" s="1700"/>
      <c r="AS341" s="1700"/>
      <c r="AT341" s="1700"/>
      <c r="AU341" s="1700"/>
      <c r="AV341" s="1700"/>
      <c r="AW341" s="1700"/>
      <c r="AX341" s="1700"/>
      <c r="AY341" s="1701"/>
      <c r="AZ341" s="1701"/>
      <c r="BA341" s="1702"/>
      <c r="BC341" s="779"/>
      <c r="BD341" s="1701" t="s">
        <v>0</v>
      </c>
      <c r="BE341" s="1705"/>
      <c r="BF341" s="1705"/>
      <c r="BG341" s="1705"/>
      <c r="BH341" s="1705"/>
      <c r="BI341" s="1705"/>
      <c r="BJ341" s="1705"/>
      <c r="BK341" s="1705"/>
      <c r="BL341" s="1705"/>
      <c r="BM341" s="1705"/>
      <c r="BN341" s="1705"/>
      <c r="BO341" s="1705"/>
      <c r="BP341" s="1705"/>
      <c r="BQ341" s="1705"/>
      <c r="BR341" s="1705"/>
      <c r="BS341" s="1705"/>
      <c r="BT341" s="1705"/>
      <c r="BU341" s="1705"/>
      <c r="BV341" s="1705"/>
      <c r="BW341" s="1705"/>
      <c r="BX341" s="1705"/>
      <c r="BY341" s="1705"/>
      <c r="BZ341" s="1705"/>
      <c r="CA341" s="1706"/>
    </row>
    <row r="342" spans="3:79" s="777" customFormat="1" ht="15.75" customHeight="1">
      <c r="C342" s="1698" t="s">
        <v>182</v>
      </c>
      <c r="D342" s="1695">
        <v>1</v>
      </c>
      <c r="E342" s="1696"/>
      <c r="F342" s="1699"/>
      <c r="G342" s="1695">
        <v>2</v>
      </c>
      <c r="H342" s="1696"/>
      <c r="I342" s="1699"/>
      <c r="J342" s="1695">
        <v>3</v>
      </c>
      <c r="K342" s="1696"/>
      <c r="L342" s="1699"/>
      <c r="M342" s="1695">
        <v>4</v>
      </c>
      <c r="N342" s="1696"/>
      <c r="O342" s="1699"/>
      <c r="P342" s="1695">
        <v>5</v>
      </c>
      <c r="Q342" s="1696"/>
      <c r="R342" s="1699"/>
      <c r="S342" s="1695">
        <v>6</v>
      </c>
      <c r="T342" s="1696"/>
      <c r="U342" s="1699"/>
      <c r="V342" s="1695" t="s">
        <v>184</v>
      </c>
      <c r="W342" s="1696"/>
      <c r="X342" s="1699"/>
      <c r="Y342" s="1695" t="s">
        <v>181</v>
      </c>
      <c r="Z342" s="1696"/>
      <c r="AA342" s="1697"/>
      <c r="AB342" s="778"/>
      <c r="AC342" s="1698" t="s">
        <v>182</v>
      </c>
      <c r="AD342" s="1695">
        <v>1</v>
      </c>
      <c r="AE342" s="1696"/>
      <c r="AF342" s="1699"/>
      <c r="AG342" s="1695">
        <v>2</v>
      </c>
      <c r="AH342" s="1696"/>
      <c r="AI342" s="1699"/>
      <c r="AJ342" s="1695">
        <v>3</v>
      </c>
      <c r="AK342" s="1696"/>
      <c r="AL342" s="1699"/>
      <c r="AM342" s="1695">
        <v>4</v>
      </c>
      <c r="AN342" s="1696"/>
      <c r="AO342" s="1699"/>
      <c r="AP342" s="1695">
        <v>5</v>
      </c>
      <c r="AQ342" s="1696"/>
      <c r="AR342" s="1699"/>
      <c r="AS342" s="1695">
        <v>6</v>
      </c>
      <c r="AT342" s="1696"/>
      <c r="AU342" s="1699"/>
      <c r="AV342" s="1695" t="s">
        <v>184</v>
      </c>
      <c r="AW342" s="1696"/>
      <c r="AX342" s="1699"/>
      <c r="AY342" s="1695" t="s">
        <v>181</v>
      </c>
      <c r="AZ342" s="1696"/>
      <c r="BA342" s="1697"/>
      <c r="BC342" s="1698" t="s">
        <v>182</v>
      </c>
      <c r="BD342" s="1695">
        <v>1</v>
      </c>
      <c r="BE342" s="1696"/>
      <c r="BF342" s="1699"/>
      <c r="BG342" s="1695">
        <v>2</v>
      </c>
      <c r="BH342" s="1696"/>
      <c r="BI342" s="1699"/>
      <c r="BJ342" s="1695">
        <v>3</v>
      </c>
      <c r="BK342" s="1696"/>
      <c r="BL342" s="1699"/>
      <c r="BM342" s="1695">
        <v>4</v>
      </c>
      <c r="BN342" s="1696"/>
      <c r="BO342" s="1699"/>
      <c r="BP342" s="1695">
        <v>5</v>
      </c>
      <c r="BQ342" s="1696"/>
      <c r="BR342" s="1699"/>
      <c r="BS342" s="1695">
        <v>6</v>
      </c>
      <c r="BT342" s="1696"/>
      <c r="BU342" s="1699"/>
      <c r="BV342" s="1695" t="s">
        <v>184</v>
      </c>
      <c r="BW342" s="1696"/>
      <c r="BX342" s="1699"/>
      <c r="BY342" s="1695" t="s">
        <v>181</v>
      </c>
      <c r="BZ342" s="1696"/>
      <c r="CA342" s="1697"/>
    </row>
    <row r="343" spans="3:79" s="777" customFormat="1" ht="15.75">
      <c r="C343" s="1698"/>
      <c r="D343" s="1154" t="s">
        <v>242</v>
      </c>
      <c r="E343" s="1154" t="s">
        <v>243</v>
      </c>
      <c r="F343" s="1154" t="s">
        <v>236</v>
      </c>
      <c r="G343" s="1154" t="s">
        <v>242</v>
      </c>
      <c r="H343" s="1154" t="s">
        <v>243</v>
      </c>
      <c r="I343" s="1154" t="s">
        <v>236</v>
      </c>
      <c r="J343" s="1154" t="s">
        <v>242</v>
      </c>
      <c r="K343" s="1154" t="s">
        <v>243</v>
      </c>
      <c r="L343" s="1154" t="s">
        <v>236</v>
      </c>
      <c r="M343" s="1154" t="s">
        <v>242</v>
      </c>
      <c r="N343" s="1154" t="s">
        <v>243</v>
      </c>
      <c r="O343" s="1154" t="s">
        <v>236</v>
      </c>
      <c r="P343" s="1154" t="s">
        <v>242</v>
      </c>
      <c r="Q343" s="1154" t="s">
        <v>243</v>
      </c>
      <c r="R343" s="1154" t="s">
        <v>236</v>
      </c>
      <c r="S343" s="1154" t="s">
        <v>242</v>
      </c>
      <c r="T343" s="1154" t="s">
        <v>243</v>
      </c>
      <c r="U343" s="1154" t="s">
        <v>236</v>
      </c>
      <c r="V343" s="1154" t="s">
        <v>242</v>
      </c>
      <c r="W343" s="1154" t="s">
        <v>243</v>
      </c>
      <c r="X343" s="1154" t="s">
        <v>236</v>
      </c>
      <c r="Y343" s="1154" t="s">
        <v>242</v>
      </c>
      <c r="Z343" s="1154" t="s">
        <v>243</v>
      </c>
      <c r="AA343" s="1154" t="s">
        <v>236</v>
      </c>
      <c r="AB343" s="778"/>
      <c r="AC343" s="1698"/>
      <c r="AD343" s="781" t="s">
        <v>242</v>
      </c>
      <c r="AE343" s="781" t="s">
        <v>243</v>
      </c>
      <c r="AF343" s="781" t="s">
        <v>236</v>
      </c>
      <c r="AG343" s="781" t="s">
        <v>242</v>
      </c>
      <c r="AH343" s="781" t="s">
        <v>243</v>
      </c>
      <c r="AI343" s="781" t="s">
        <v>236</v>
      </c>
      <c r="AJ343" s="781" t="s">
        <v>242</v>
      </c>
      <c r="AK343" s="781" t="s">
        <v>243</v>
      </c>
      <c r="AL343" s="781" t="s">
        <v>236</v>
      </c>
      <c r="AM343" s="781" t="s">
        <v>242</v>
      </c>
      <c r="AN343" s="781" t="s">
        <v>243</v>
      </c>
      <c r="AO343" s="781" t="s">
        <v>236</v>
      </c>
      <c r="AP343" s="781" t="s">
        <v>242</v>
      </c>
      <c r="AQ343" s="781" t="s">
        <v>243</v>
      </c>
      <c r="AR343" s="781" t="s">
        <v>236</v>
      </c>
      <c r="AS343" s="781" t="s">
        <v>242</v>
      </c>
      <c r="AT343" s="781" t="s">
        <v>243</v>
      </c>
      <c r="AU343" s="781" t="s">
        <v>236</v>
      </c>
      <c r="AV343" s="781" t="s">
        <v>242</v>
      </c>
      <c r="AW343" s="781" t="s">
        <v>243</v>
      </c>
      <c r="AX343" s="781" t="s">
        <v>236</v>
      </c>
      <c r="AY343" s="781" t="s">
        <v>242</v>
      </c>
      <c r="AZ343" s="781" t="s">
        <v>243</v>
      </c>
      <c r="BA343" s="781" t="s">
        <v>236</v>
      </c>
      <c r="BC343" s="1698"/>
      <c r="BD343" s="781" t="s">
        <v>242</v>
      </c>
      <c r="BE343" s="781" t="s">
        <v>243</v>
      </c>
      <c r="BF343" s="781" t="s">
        <v>236</v>
      </c>
      <c r="BG343" s="781" t="s">
        <v>242</v>
      </c>
      <c r="BH343" s="781" t="s">
        <v>243</v>
      </c>
      <c r="BI343" s="781" t="s">
        <v>236</v>
      </c>
      <c r="BJ343" s="781" t="s">
        <v>242</v>
      </c>
      <c r="BK343" s="781" t="s">
        <v>243</v>
      </c>
      <c r="BL343" s="781" t="s">
        <v>236</v>
      </c>
      <c r="BM343" s="781" t="s">
        <v>242</v>
      </c>
      <c r="BN343" s="781" t="s">
        <v>243</v>
      </c>
      <c r="BO343" s="781" t="s">
        <v>236</v>
      </c>
      <c r="BP343" s="781" t="s">
        <v>242</v>
      </c>
      <c r="BQ343" s="781" t="s">
        <v>243</v>
      </c>
      <c r="BR343" s="781" t="s">
        <v>236</v>
      </c>
      <c r="BS343" s="781" t="s">
        <v>242</v>
      </c>
      <c r="BT343" s="781" t="s">
        <v>243</v>
      </c>
      <c r="BU343" s="781" t="s">
        <v>236</v>
      </c>
      <c r="BV343" s="781" t="s">
        <v>242</v>
      </c>
      <c r="BW343" s="781" t="s">
        <v>243</v>
      </c>
      <c r="BX343" s="781" t="s">
        <v>236</v>
      </c>
      <c r="BY343" s="781" t="s">
        <v>242</v>
      </c>
      <c r="BZ343" s="781" t="s">
        <v>243</v>
      </c>
      <c r="CA343" s="781" t="s">
        <v>236</v>
      </c>
    </row>
    <row r="344" spans="3:79" s="777" customFormat="1" ht="15.75">
      <c r="C344" s="782" t="s">
        <v>185</v>
      </c>
      <c r="D344" s="783"/>
      <c r="E344" s="783"/>
      <c r="F344" s="783">
        <f t="shared" ref="F344:F351" si="616">D344+E344</f>
        <v>0</v>
      </c>
      <c r="G344" s="783"/>
      <c r="H344" s="783"/>
      <c r="I344" s="783">
        <f t="shared" ref="I344:I351" si="617">G344+H344</f>
        <v>0</v>
      </c>
      <c r="J344" s="783"/>
      <c r="K344" s="783"/>
      <c r="L344" s="783">
        <f t="shared" ref="L344:L351" si="618">J344+K344</f>
        <v>0</v>
      </c>
      <c r="M344" s="783"/>
      <c r="N344" s="783"/>
      <c r="O344" s="783">
        <f t="shared" ref="O344:O351" si="619">M344+N344</f>
        <v>0</v>
      </c>
      <c r="P344" s="783"/>
      <c r="Q344" s="783"/>
      <c r="R344" s="783">
        <f t="shared" ref="R344:R351" si="620">P344+Q344</f>
        <v>0</v>
      </c>
      <c r="S344" s="783"/>
      <c r="T344" s="783"/>
      <c r="U344" s="783">
        <f t="shared" ref="U344:U351" si="621">S344+T344</f>
        <v>0</v>
      </c>
      <c r="V344" s="783"/>
      <c r="W344" s="783"/>
      <c r="X344" s="783">
        <f t="shared" ref="X344:X351" si="622">V344+W344</f>
        <v>0</v>
      </c>
      <c r="Y344" s="784">
        <f>D344+G344+J344+M344+P344+S344+V344</f>
        <v>0</v>
      </c>
      <c r="Z344" s="784">
        <f>E344+H344+K344+N344+Q344+T344+W344</f>
        <v>0</v>
      </c>
      <c r="AA344" s="785">
        <f>Y344+Z344</f>
        <v>0</v>
      </c>
      <c r="AB344" s="776"/>
      <c r="AC344" s="782" t="s">
        <v>185</v>
      </c>
      <c r="AD344" s="783"/>
      <c r="AE344" s="783"/>
      <c r="AF344" s="783">
        <f t="shared" ref="AF344:AF351" si="623">AD344+AE344</f>
        <v>0</v>
      </c>
      <c r="AG344" s="783"/>
      <c r="AH344" s="783"/>
      <c r="AI344" s="783">
        <f t="shared" ref="AI344:AI351" si="624">AG344+AH344</f>
        <v>0</v>
      </c>
      <c r="AJ344" s="783"/>
      <c r="AK344" s="783"/>
      <c r="AL344" s="783">
        <f t="shared" ref="AL344:AL351" si="625">AJ344+AK344</f>
        <v>0</v>
      </c>
      <c r="AM344" s="783"/>
      <c r="AN344" s="783"/>
      <c r="AO344" s="783">
        <f t="shared" ref="AO344:AO351" si="626">AM344+AN344</f>
        <v>0</v>
      </c>
      <c r="AP344" s="783"/>
      <c r="AQ344" s="783"/>
      <c r="AR344" s="783">
        <f t="shared" ref="AR344:AR351" si="627">AP344+AQ344</f>
        <v>0</v>
      </c>
      <c r="AS344" s="783"/>
      <c r="AT344" s="783"/>
      <c r="AU344" s="783">
        <f t="shared" ref="AU344:AU351" si="628">AS344+AT344</f>
        <v>0</v>
      </c>
      <c r="AV344" s="783"/>
      <c r="AW344" s="783"/>
      <c r="AX344" s="783">
        <f t="shared" ref="AX344:AX351" si="629">AV344+AW344</f>
        <v>0</v>
      </c>
      <c r="AY344" s="784">
        <f>AD344+AG344+AJ344+AM344+AP344+AS344+AV344</f>
        <v>0</v>
      </c>
      <c r="AZ344" s="784">
        <f>AE344+AH344+AK344+AN344+AQ344+AT344+AW344</f>
        <v>0</v>
      </c>
      <c r="BA344" s="785">
        <f>AY344+AZ344</f>
        <v>0</v>
      </c>
      <c r="BC344" s="782" t="s">
        <v>185</v>
      </c>
      <c r="BD344" s="783">
        <f>D344+AD344</f>
        <v>0</v>
      </c>
      <c r="BE344" s="783">
        <f>E344+AE344</f>
        <v>0</v>
      </c>
      <c r="BF344" s="783">
        <f t="shared" ref="BF344:BU352" si="630">F344+AF344</f>
        <v>0</v>
      </c>
      <c r="BG344" s="783">
        <f t="shared" si="630"/>
        <v>0</v>
      </c>
      <c r="BH344" s="783">
        <f t="shared" si="630"/>
        <v>0</v>
      </c>
      <c r="BI344" s="783">
        <f t="shared" si="630"/>
        <v>0</v>
      </c>
      <c r="BJ344" s="783">
        <f t="shared" si="630"/>
        <v>0</v>
      </c>
      <c r="BK344" s="783">
        <f t="shared" si="630"/>
        <v>0</v>
      </c>
      <c r="BL344" s="783">
        <f t="shared" si="630"/>
        <v>0</v>
      </c>
      <c r="BM344" s="783">
        <f t="shared" si="630"/>
        <v>0</v>
      </c>
      <c r="BN344" s="783">
        <f t="shared" si="630"/>
        <v>0</v>
      </c>
      <c r="BO344" s="783">
        <f t="shared" si="630"/>
        <v>0</v>
      </c>
      <c r="BP344" s="783">
        <f t="shared" si="630"/>
        <v>0</v>
      </c>
      <c r="BQ344" s="783">
        <f t="shared" si="630"/>
        <v>0</v>
      </c>
      <c r="BR344" s="783">
        <f t="shared" si="630"/>
        <v>0</v>
      </c>
      <c r="BS344" s="783">
        <f t="shared" si="630"/>
        <v>0</v>
      </c>
      <c r="BT344" s="783">
        <f t="shared" si="630"/>
        <v>0</v>
      </c>
      <c r="BU344" s="783">
        <f t="shared" si="630"/>
        <v>0</v>
      </c>
      <c r="BV344" s="783">
        <f t="shared" ref="BV344:CA352" si="631">V344+AV344</f>
        <v>0</v>
      </c>
      <c r="BW344" s="783">
        <f t="shared" si="631"/>
        <v>0</v>
      </c>
      <c r="BX344" s="783">
        <f t="shared" si="631"/>
        <v>0</v>
      </c>
      <c r="BY344" s="783">
        <f t="shared" si="631"/>
        <v>0</v>
      </c>
      <c r="BZ344" s="783">
        <f t="shared" si="631"/>
        <v>0</v>
      </c>
      <c r="CA344" s="783">
        <f t="shared" si="631"/>
        <v>0</v>
      </c>
    </row>
    <row r="345" spans="3:79" s="777" customFormat="1" ht="15.75">
      <c r="C345" s="782" t="s">
        <v>262</v>
      </c>
      <c r="D345" s="783">
        <v>91</v>
      </c>
      <c r="E345" s="783">
        <v>72</v>
      </c>
      <c r="F345" s="783">
        <f t="shared" si="616"/>
        <v>163</v>
      </c>
      <c r="G345" s="783">
        <v>0</v>
      </c>
      <c r="H345" s="783">
        <v>0</v>
      </c>
      <c r="I345" s="783">
        <f t="shared" si="617"/>
        <v>0</v>
      </c>
      <c r="J345" s="783">
        <v>0</v>
      </c>
      <c r="K345" s="783">
        <v>0</v>
      </c>
      <c r="L345" s="783">
        <f t="shared" si="618"/>
        <v>0</v>
      </c>
      <c r="M345" s="783">
        <v>0</v>
      </c>
      <c r="N345" s="783">
        <v>0</v>
      </c>
      <c r="O345" s="783">
        <f t="shared" si="619"/>
        <v>0</v>
      </c>
      <c r="P345" s="783">
        <v>0</v>
      </c>
      <c r="Q345" s="783">
        <v>0</v>
      </c>
      <c r="R345" s="783">
        <f t="shared" si="620"/>
        <v>0</v>
      </c>
      <c r="S345" s="783">
        <v>0</v>
      </c>
      <c r="T345" s="783">
        <v>0</v>
      </c>
      <c r="U345" s="783">
        <f t="shared" si="621"/>
        <v>0</v>
      </c>
      <c r="V345" s="783"/>
      <c r="W345" s="783"/>
      <c r="X345" s="783">
        <f t="shared" si="622"/>
        <v>0</v>
      </c>
      <c r="Y345" s="784">
        <f t="shared" ref="Y345:Y351" si="632">D345+G345+J345+M345+P345+S345+V345</f>
        <v>91</v>
      </c>
      <c r="Z345" s="784">
        <f t="shared" ref="Z345:Z351" si="633">E345+H345+K345+N345+Q345+T345+W345</f>
        <v>72</v>
      </c>
      <c r="AA345" s="785">
        <f t="shared" ref="AA345:AA351" si="634">Y345+Z345</f>
        <v>163</v>
      </c>
      <c r="AB345" s="776"/>
      <c r="AC345" s="782" t="s">
        <v>262</v>
      </c>
      <c r="AD345" s="783">
        <v>142</v>
      </c>
      <c r="AE345" s="783">
        <v>181</v>
      </c>
      <c r="AF345" s="783">
        <f t="shared" si="623"/>
        <v>323</v>
      </c>
      <c r="AG345" s="783">
        <v>0</v>
      </c>
      <c r="AH345" s="783">
        <v>0</v>
      </c>
      <c r="AI345" s="783">
        <f t="shared" si="624"/>
        <v>0</v>
      </c>
      <c r="AJ345" s="783"/>
      <c r="AK345" s="783"/>
      <c r="AL345" s="783">
        <f t="shared" si="625"/>
        <v>0</v>
      </c>
      <c r="AM345" s="783"/>
      <c r="AN345" s="783"/>
      <c r="AO345" s="783">
        <f t="shared" si="626"/>
        <v>0</v>
      </c>
      <c r="AP345" s="783"/>
      <c r="AQ345" s="783"/>
      <c r="AR345" s="783">
        <f t="shared" si="627"/>
        <v>0</v>
      </c>
      <c r="AS345" s="783"/>
      <c r="AT345" s="783"/>
      <c r="AU345" s="783">
        <f t="shared" si="628"/>
        <v>0</v>
      </c>
      <c r="AV345" s="783"/>
      <c r="AW345" s="783"/>
      <c r="AX345" s="783">
        <f t="shared" si="629"/>
        <v>0</v>
      </c>
      <c r="AY345" s="784">
        <f t="shared" ref="AY345:AY351" si="635">AD345+AG345+AJ345+AM345+AP345+AS345+AV345</f>
        <v>142</v>
      </c>
      <c r="AZ345" s="784">
        <f t="shared" ref="AZ345:AZ351" si="636">AE345+AH345+AK345+AN345+AQ345+AT345+AW345</f>
        <v>181</v>
      </c>
      <c r="BA345" s="785">
        <f t="shared" ref="BA345:BA351" si="637">AY345+AZ345</f>
        <v>323</v>
      </c>
      <c r="BC345" s="782" t="s">
        <v>262</v>
      </c>
      <c r="BD345" s="783">
        <f t="shared" ref="BD345:BE352" si="638">D345+AD345</f>
        <v>233</v>
      </c>
      <c r="BE345" s="783">
        <f t="shared" si="638"/>
        <v>253</v>
      </c>
      <c r="BF345" s="783">
        <f t="shared" si="630"/>
        <v>486</v>
      </c>
      <c r="BG345" s="783">
        <f t="shared" si="630"/>
        <v>0</v>
      </c>
      <c r="BH345" s="783">
        <f t="shared" si="630"/>
        <v>0</v>
      </c>
      <c r="BI345" s="783">
        <f t="shared" si="630"/>
        <v>0</v>
      </c>
      <c r="BJ345" s="783">
        <f t="shared" si="630"/>
        <v>0</v>
      </c>
      <c r="BK345" s="783">
        <f t="shared" si="630"/>
        <v>0</v>
      </c>
      <c r="BL345" s="783">
        <f t="shared" si="630"/>
        <v>0</v>
      </c>
      <c r="BM345" s="783">
        <f t="shared" si="630"/>
        <v>0</v>
      </c>
      <c r="BN345" s="783">
        <f t="shared" si="630"/>
        <v>0</v>
      </c>
      <c r="BO345" s="783">
        <f t="shared" si="630"/>
        <v>0</v>
      </c>
      <c r="BP345" s="783">
        <f t="shared" si="630"/>
        <v>0</v>
      </c>
      <c r="BQ345" s="783">
        <f t="shared" si="630"/>
        <v>0</v>
      </c>
      <c r="BR345" s="783">
        <f t="shared" si="630"/>
        <v>0</v>
      </c>
      <c r="BS345" s="783">
        <f t="shared" si="630"/>
        <v>0</v>
      </c>
      <c r="BT345" s="783">
        <f t="shared" si="630"/>
        <v>0</v>
      </c>
      <c r="BU345" s="783">
        <f t="shared" si="630"/>
        <v>0</v>
      </c>
      <c r="BV345" s="783">
        <f t="shared" si="631"/>
        <v>0</v>
      </c>
      <c r="BW345" s="783">
        <f t="shared" si="631"/>
        <v>0</v>
      </c>
      <c r="BX345" s="783">
        <f t="shared" si="631"/>
        <v>0</v>
      </c>
      <c r="BY345" s="783">
        <f t="shared" si="631"/>
        <v>233</v>
      </c>
      <c r="BZ345" s="783">
        <f t="shared" si="631"/>
        <v>253</v>
      </c>
      <c r="CA345" s="783">
        <f t="shared" si="631"/>
        <v>486</v>
      </c>
    </row>
    <row r="346" spans="3:79" s="777" customFormat="1" ht="15.75">
      <c r="C346" s="782" t="s">
        <v>263</v>
      </c>
      <c r="D346" s="783">
        <v>745</v>
      </c>
      <c r="E346" s="783">
        <v>609</v>
      </c>
      <c r="F346" s="783">
        <f t="shared" si="616"/>
        <v>1354</v>
      </c>
      <c r="G346" s="783">
        <v>323</v>
      </c>
      <c r="H346" s="783">
        <v>318</v>
      </c>
      <c r="I346" s="783">
        <f t="shared" si="617"/>
        <v>641</v>
      </c>
      <c r="J346" s="783">
        <v>16</v>
      </c>
      <c r="K346" s="783">
        <v>10</v>
      </c>
      <c r="L346" s="783">
        <f t="shared" si="618"/>
        <v>26</v>
      </c>
      <c r="M346" s="783">
        <v>0</v>
      </c>
      <c r="N346" s="783">
        <v>0</v>
      </c>
      <c r="O346" s="783">
        <f t="shared" si="619"/>
        <v>0</v>
      </c>
      <c r="P346" s="783">
        <v>0</v>
      </c>
      <c r="Q346" s="783">
        <v>0</v>
      </c>
      <c r="R346" s="783">
        <f t="shared" si="620"/>
        <v>0</v>
      </c>
      <c r="S346" s="783">
        <v>0</v>
      </c>
      <c r="T346" s="783">
        <v>0</v>
      </c>
      <c r="U346" s="783">
        <f t="shared" si="621"/>
        <v>0</v>
      </c>
      <c r="V346" s="783"/>
      <c r="W346" s="783"/>
      <c r="X346" s="783">
        <f t="shared" si="622"/>
        <v>0</v>
      </c>
      <c r="Y346" s="784">
        <f t="shared" si="632"/>
        <v>1084</v>
      </c>
      <c r="Z346" s="784">
        <f t="shared" si="633"/>
        <v>937</v>
      </c>
      <c r="AA346" s="785">
        <f t="shared" si="634"/>
        <v>2021</v>
      </c>
      <c r="AB346" s="776"/>
      <c r="AC346" s="782" t="s">
        <v>263</v>
      </c>
      <c r="AD346" s="783">
        <v>728</v>
      </c>
      <c r="AE346" s="783">
        <v>592</v>
      </c>
      <c r="AF346" s="783">
        <f t="shared" si="623"/>
        <v>1320</v>
      </c>
      <c r="AG346" s="783">
        <v>521</v>
      </c>
      <c r="AH346" s="783">
        <v>510</v>
      </c>
      <c r="AI346" s="783">
        <f t="shared" si="624"/>
        <v>1031</v>
      </c>
      <c r="AJ346" s="783"/>
      <c r="AK346" s="783"/>
      <c r="AL346" s="783">
        <f t="shared" si="625"/>
        <v>0</v>
      </c>
      <c r="AM346" s="783"/>
      <c r="AN346" s="783"/>
      <c r="AO346" s="783">
        <f t="shared" si="626"/>
        <v>0</v>
      </c>
      <c r="AP346" s="783"/>
      <c r="AQ346" s="783"/>
      <c r="AR346" s="783">
        <f t="shared" si="627"/>
        <v>0</v>
      </c>
      <c r="AS346" s="783"/>
      <c r="AT346" s="783"/>
      <c r="AU346" s="783">
        <f t="shared" si="628"/>
        <v>0</v>
      </c>
      <c r="AV346" s="783"/>
      <c r="AW346" s="783"/>
      <c r="AX346" s="783">
        <f t="shared" si="629"/>
        <v>0</v>
      </c>
      <c r="AY346" s="784">
        <f t="shared" si="635"/>
        <v>1249</v>
      </c>
      <c r="AZ346" s="784">
        <f t="shared" si="636"/>
        <v>1102</v>
      </c>
      <c r="BA346" s="785">
        <f t="shared" si="637"/>
        <v>2351</v>
      </c>
      <c r="BC346" s="782" t="s">
        <v>263</v>
      </c>
      <c r="BD346" s="783">
        <f t="shared" si="638"/>
        <v>1473</v>
      </c>
      <c r="BE346" s="783">
        <f t="shared" si="638"/>
        <v>1201</v>
      </c>
      <c r="BF346" s="783">
        <f t="shared" si="630"/>
        <v>2674</v>
      </c>
      <c r="BG346" s="783">
        <f t="shared" si="630"/>
        <v>844</v>
      </c>
      <c r="BH346" s="783">
        <f t="shared" si="630"/>
        <v>828</v>
      </c>
      <c r="BI346" s="783">
        <f t="shared" si="630"/>
        <v>1672</v>
      </c>
      <c r="BJ346" s="783">
        <f t="shared" si="630"/>
        <v>16</v>
      </c>
      <c r="BK346" s="783">
        <f t="shared" si="630"/>
        <v>10</v>
      </c>
      <c r="BL346" s="783">
        <f t="shared" si="630"/>
        <v>26</v>
      </c>
      <c r="BM346" s="783">
        <f t="shared" si="630"/>
        <v>0</v>
      </c>
      <c r="BN346" s="783">
        <f t="shared" si="630"/>
        <v>0</v>
      </c>
      <c r="BO346" s="783">
        <f t="shared" si="630"/>
        <v>0</v>
      </c>
      <c r="BP346" s="783">
        <f t="shared" si="630"/>
        <v>0</v>
      </c>
      <c r="BQ346" s="783">
        <f t="shared" si="630"/>
        <v>0</v>
      </c>
      <c r="BR346" s="783">
        <f t="shared" si="630"/>
        <v>0</v>
      </c>
      <c r="BS346" s="783">
        <f t="shared" si="630"/>
        <v>0</v>
      </c>
      <c r="BT346" s="783">
        <f t="shared" si="630"/>
        <v>0</v>
      </c>
      <c r="BU346" s="783">
        <f t="shared" si="630"/>
        <v>0</v>
      </c>
      <c r="BV346" s="783">
        <f t="shared" si="631"/>
        <v>0</v>
      </c>
      <c r="BW346" s="783">
        <f t="shared" si="631"/>
        <v>0</v>
      </c>
      <c r="BX346" s="783">
        <f t="shared" si="631"/>
        <v>0</v>
      </c>
      <c r="BY346" s="783">
        <f t="shared" si="631"/>
        <v>2333</v>
      </c>
      <c r="BZ346" s="783">
        <f t="shared" si="631"/>
        <v>2039</v>
      </c>
      <c r="CA346" s="783">
        <f t="shared" si="631"/>
        <v>4372</v>
      </c>
    </row>
    <row r="347" spans="3:79" s="777" customFormat="1" ht="15.75">
      <c r="C347" s="782" t="s">
        <v>264</v>
      </c>
      <c r="D347" s="783">
        <v>434</v>
      </c>
      <c r="E347" s="783">
        <v>381</v>
      </c>
      <c r="F347" s="783">
        <f t="shared" si="616"/>
        <v>815</v>
      </c>
      <c r="G347" s="783">
        <v>539</v>
      </c>
      <c r="H347" s="783">
        <v>427</v>
      </c>
      <c r="I347" s="783">
        <f t="shared" si="617"/>
        <v>966</v>
      </c>
      <c r="J347" s="783">
        <v>253</v>
      </c>
      <c r="K347" s="783">
        <v>178</v>
      </c>
      <c r="L347" s="783">
        <f t="shared" si="618"/>
        <v>431</v>
      </c>
      <c r="M347" s="783"/>
      <c r="N347" s="783"/>
      <c r="O347" s="783">
        <f t="shared" si="619"/>
        <v>0</v>
      </c>
      <c r="P347" s="783"/>
      <c r="Q347" s="783"/>
      <c r="R347" s="783">
        <f t="shared" si="620"/>
        <v>0</v>
      </c>
      <c r="S347" s="783">
        <v>0</v>
      </c>
      <c r="T347" s="783">
        <v>0</v>
      </c>
      <c r="U347" s="783">
        <f t="shared" si="621"/>
        <v>0</v>
      </c>
      <c r="V347" s="783"/>
      <c r="W347" s="783"/>
      <c r="X347" s="783">
        <f t="shared" si="622"/>
        <v>0</v>
      </c>
      <c r="Y347" s="784">
        <f t="shared" si="632"/>
        <v>1226</v>
      </c>
      <c r="Z347" s="784">
        <f t="shared" si="633"/>
        <v>986</v>
      </c>
      <c r="AA347" s="785">
        <f t="shared" si="634"/>
        <v>2212</v>
      </c>
      <c r="AB347" s="776"/>
      <c r="AC347" s="782" t="s">
        <v>264</v>
      </c>
      <c r="AD347" s="783">
        <v>701</v>
      </c>
      <c r="AE347" s="783">
        <v>662</v>
      </c>
      <c r="AF347" s="783">
        <f t="shared" si="623"/>
        <v>1363</v>
      </c>
      <c r="AG347" s="783">
        <v>647</v>
      </c>
      <c r="AH347" s="783">
        <v>551</v>
      </c>
      <c r="AI347" s="783">
        <f t="shared" si="624"/>
        <v>1198</v>
      </c>
      <c r="AJ347" s="783">
        <v>94</v>
      </c>
      <c r="AK347" s="783">
        <v>94</v>
      </c>
      <c r="AL347" s="783">
        <f t="shared" si="625"/>
        <v>188</v>
      </c>
      <c r="AM347" s="783"/>
      <c r="AN347" s="783"/>
      <c r="AO347" s="783">
        <f t="shared" si="626"/>
        <v>0</v>
      </c>
      <c r="AP347" s="783"/>
      <c r="AQ347" s="783"/>
      <c r="AR347" s="783">
        <f t="shared" si="627"/>
        <v>0</v>
      </c>
      <c r="AS347" s="783"/>
      <c r="AT347" s="783"/>
      <c r="AU347" s="783">
        <f t="shared" si="628"/>
        <v>0</v>
      </c>
      <c r="AV347" s="783"/>
      <c r="AW347" s="783"/>
      <c r="AX347" s="783">
        <f t="shared" si="629"/>
        <v>0</v>
      </c>
      <c r="AY347" s="784">
        <f t="shared" si="635"/>
        <v>1442</v>
      </c>
      <c r="AZ347" s="784">
        <f t="shared" si="636"/>
        <v>1307</v>
      </c>
      <c r="BA347" s="785">
        <f t="shared" si="637"/>
        <v>2749</v>
      </c>
      <c r="BC347" s="782" t="s">
        <v>264</v>
      </c>
      <c r="BD347" s="783">
        <f t="shared" si="638"/>
        <v>1135</v>
      </c>
      <c r="BE347" s="783">
        <f t="shared" si="638"/>
        <v>1043</v>
      </c>
      <c r="BF347" s="783">
        <f t="shared" si="630"/>
        <v>2178</v>
      </c>
      <c r="BG347" s="783">
        <f t="shared" si="630"/>
        <v>1186</v>
      </c>
      <c r="BH347" s="783">
        <f t="shared" si="630"/>
        <v>978</v>
      </c>
      <c r="BI347" s="783">
        <f t="shared" si="630"/>
        <v>2164</v>
      </c>
      <c r="BJ347" s="783">
        <f t="shared" si="630"/>
        <v>347</v>
      </c>
      <c r="BK347" s="783">
        <f t="shared" si="630"/>
        <v>272</v>
      </c>
      <c r="BL347" s="783">
        <f t="shared" si="630"/>
        <v>619</v>
      </c>
      <c r="BM347" s="783">
        <f t="shared" si="630"/>
        <v>0</v>
      </c>
      <c r="BN347" s="783">
        <f t="shared" si="630"/>
        <v>0</v>
      </c>
      <c r="BO347" s="783">
        <f t="shared" si="630"/>
        <v>0</v>
      </c>
      <c r="BP347" s="783">
        <f t="shared" si="630"/>
        <v>0</v>
      </c>
      <c r="BQ347" s="783">
        <f t="shared" si="630"/>
        <v>0</v>
      </c>
      <c r="BR347" s="783">
        <f t="shared" si="630"/>
        <v>0</v>
      </c>
      <c r="BS347" s="783">
        <f t="shared" si="630"/>
        <v>0</v>
      </c>
      <c r="BT347" s="783">
        <f t="shared" si="630"/>
        <v>0</v>
      </c>
      <c r="BU347" s="783">
        <f t="shared" si="630"/>
        <v>0</v>
      </c>
      <c r="BV347" s="783">
        <f t="shared" si="631"/>
        <v>0</v>
      </c>
      <c r="BW347" s="783">
        <f t="shared" si="631"/>
        <v>0</v>
      </c>
      <c r="BX347" s="783">
        <f t="shared" si="631"/>
        <v>0</v>
      </c>
      <c r="BY347" s="783">
        <f t="shared" si="631"/>
        <v>2668</v>
      </c>
      <c r="BZ347" s="783">
        <f t="shared" si="631"/>
        <v>2293</v>
      </c>
      <c r="CA347" s="783">
        <f t="shared" si="631"/>
        <v>4961</v>
      </c>
    </row>
    <row r="348" spans="3:79" s="777" customFormat="1" ht="15.75">
      <c r="C348" s="782" t="s">
        <v>265</v>
      </c>
      <c r="D348" s="783">
        <v>225</v>
      </c>
      <c r="E348" s="783">
        <v>215</v>
      </c>
      <c r="F348" s="783">
        <f t="shared" si="616"/>
        <v>440</v>
      </c>
      <c r="G348" s="783">
        <v>332</v>
      </c>
      <c r="H348" s="783">
        <v>254</v>
      </c>
      <c r="I348" s="783">
        <f t="shared" si="617"/>
        <v>586</v>
      </c>
      <c r="J348" s="783">
        <v>386</v>
      </c>
      <c r="K348" s="783">
        <v>294</v>
      </c>
      <c r="L348" s="783">
        <f t="shared" si="618"/>
        <v>680</v>
      </c>
      <c r="M348" s="783">
        <v>254</v>
      </c>
      <c r="N348" s="783">
        <v>235</v>
      </c>
      <c r="O348" s="783">
        <f t="shared" si="619"/>
        <v>489</v>
      </c>
      <c r="P348" s="783">
        <v>47</v>
      </c>
      <c r="Q348" s="783">
        <v>31</v>
      </c>
      <c r="R348" s="783">
        <f t="shared" si="620"/>
        <v>78</v>
      </c>
      <c r="S348" s="783">
        <v>0</v>
      </c>
      <c r="T348" s="783">
        <v>1</v>
      </c>
      <c r="U348" s="783">
        <f t="shared" si="621"/>
        <v>1</v>
      </c>
      <c r="V348" s="783"/>
      <c r="W348" s="783"/>
      <c r="X348" s="783">
        <f t="shared" si="622"/>
        <v>0</v>
      </c>
      <c r="Y348" s="784">
        <f t="shared" si="632"/>
        <v>1244</v>
      </c>
      <c r="Z348" s="784">
        <f t="shared" si="633"/>
        <v>1030</v>
      </c>
      <c r="AA348" s="785">
        <f t="shared" si="634"/>
        <v>2274</v>
      </c>
      <c r="AB348" s="776"/>
      <c r="AC348" s="782" t="s">
        <v>265</v>
      </c>
      <c r="AD348" s="783">
        <v>412</v>
      </c>
      <c r="AE348" s="783">
        <v>283</v>
      </c>
      <c r="AF348" s="783">
        <f t="shared" si="623"/>
        <v>695</v>
      </c>
      <c r="AG348" s="783">
        <v>690</v>
      </c>
      <c r="AH348" s="783">
        <v>617</v>
      </c>
      <c r="AI348" s="783">
        <f t="shared" si="624"/>
        <v>1307</v>
      </c>
      <c r="AJ348" s="783"/>
      <c r="AK348" s="783"/>
      <c r="AL348" s="783">
        <f t="shared" si="625"/>
        <v>0</v>
      </c>
      <c r="AM348" s="783"/>
      <c r="AN348" s="783"/>
      <c r="AO348" s="783">
        <f t="shared" si="626"/>
        <v>0</v>
      </c>
      <c r="AP348" s="783"/>
      <c r="AQ348" s="783"/>
      <c r="AR348" s="783">
        <f t="shared" si="627"/>
        <v>0</v>
      </c>
      <c r="AS348" s="783"/>
      <c r="AT348" s="783"/>
      <c r="AU348" s="783">
        <f t="shared" si="628"/>
        <v>0</v>
      </c>
      <c r="AV348" s="783"/>
      <c r="AW348" s="783"/>
      <c r="AX348" s="783">
        <f t="shared" si="629"/>
        <v>0</v>
      </c>
      <c r="AY348" s="784">
        <f t="shared" si="635"/>
        <v>1102</v>
      </c>
      <c r="AZ348" s="784">
        <f t="shared" si="636"/>
        <v>900</v>
      </c>
      <c r="BA348" s="785">
        <f t="shared" si="637"/>
        <v>2002</v>
      </c>
      <c r="BC348" s="782" t="s">
        <v>265</v>
      </c>
      <c r="BD348" s="783">
        <f t="shared" si="638"/>
        <v>637</v>
      </c>
      <c r="BE348" s="783">
        <f t="shared" si="638"/>
        <v>498</v>
      </c>
      <c r="BF348" s="783">
        <f t="shared" si="630"/>
        <v>1135</v>
      </c>
      <c r="BG348" s="783">
        <f t="shared" si="630"/>
        <v>1022</v>
      </c>
      <c r="BH348" s="783">
        <f t="shared" si="630"/>
        <v>871</v>
      </c>
      <c r="BI348" s="783">
        <f t="shared" si="630"/>
        <v>1893</v>
      </c>
      <c r="BJ348" s="783">
        <f t="shared" si="630"/>
        <v>386</v>
      </c>
      <c r="BK348" s="783">
        <f t="shared" si="630"/>
        <v>294</v>
      </c>
      <c r="BL348" s="783">
        <f t="shared" si="630"/>
        <v>680</v>
      </c>
      <c r="BM348" s="783">
        <f t="shared" si="630"/>
        <v>254</v>
      </c>
      <c r="BN348" s="783">
        <f t="shared" si="630"/>
        <v>235</v>
      </c>
      <c r="BO348" s="783">
        <f t="shared" si="630"/>
        <v>489</v>
      </c>
      <c r="BP348" s="783">
        <f t="shared" si="630"/>
        <v>47</v>
      </c>
      <c r="BQ348" s="783">
        <f t="shared" si="630"/>
        <v>31</v>
      </c>
      <c r="BR348" s="783">
        <f t="shared" si="630"/>
        <v>78</v>
      </c>
      <c r="BS348" s="783">
        <f t="shared" si="630"/>
        <v>0</v>
      </c>
      <c r="BT348" s="783">
        <f t="shared" si="630"/>
        <v>1</v>
      </c>
      <c r="BU348" s="783">
        <f t="shared" si="630"/>
        <v>1</v>
      </c>
      <c r="BV348" s="783">
        <f t="shared" si="631"/>
        <v>0</v>
      </c>
      <c r="BW348" s="783">
        <f t="shared" si="631"/>
        <v>0</v>
      </c>
      <c r="BX348" s="783">
        <f t="shared" si="631"/>
        <v>0</v>
      </c>
      <c r="BY348" s="783">
        <f t="shared" si="631"/>
        <v>2346</v>
      </c>
      <c r="BZ348" s="783">
        <f t="shared" si="631"/>
        <v>1930</v>
      </c>
      <c r="CA348" s="783">
        <f t="shared" si="631"/>
        <v>4276</v>
      </c>
    </row>
    <row r="349" spans="3:79" s="777" customFormat="1" ht="15.75">
      <c r="C349" s="782" t="s">
        <v>266</v>
      </c>
      <c r="D349" s="783">
        <v>87</v>
      </c>
      <c r="E349" s="783">
        <v>58</v>
      </c>
      <c r="F349" s="783">
        <f t="shared" si="616"/>
        <v>145</v>
      </c>
      <c r="G349" s="783">
        <v>171</v>
      </c>
      <c r="H349" s="783">
        <v>106</v>
      </c>
      <c r="I349" s="783">
        <f t="shared" si="617"/>
        <v>277</v>
      </c>
      <c r="J349" s="783">
        <v>137</v>
      </c>
      <c r="K349" s="783">
        <v>154</v>
      </c>
      <c r="L349" s="783">
        <f t="shared" si="618"/>
        <v>291</v>
      </c>
      <c r="M349" s="783">
        <v>112</v>
      </c>
      <c r="N349" s="783">
        <v>105</v>
      </c>
      <c r="O349" s="783">
        <f t="shared" si="619"/>
        <v>217</v>
      </c>
      <c r="P349" s="783">
        <v>28</v>
      </c>
      <c r="Q349" s="783">
        <v>46</v>
      </c>
      <c r="R349" s="783">
        <f t="shared" si="620"/>
        <v>74</v>
      </c>
      <c r="S349" s="783">
        <v>0</v>
      </c>
      <c r="T349" s="783">
        <v>2</v>
      </c>
      <c r="U349" s="783">
        <f t="shared" si="621"/>
        <v>2</v>
      </c>
      <c r="V349" s="783"/>
      <c r="W349" s="783"/>
      <c r="X349" s="783">
        <f t="shared" si="622"/>
        <v>0</v>
      </c>
      <c r="Y349" s="784">
        <f t="shared" si="632"/>
        <v>535</v>
      </c>
      <c r="Z349" s="784">
        <f t="shared" si="633"/>
        <v>471</v>
      </c>
      <c r="AA349" s="785">
        <f t="shared" si="634"/>
        <v>1006</v>
      </c>
      <c r="AB349" s="776"/>
      <c r="AC349" s="782" t="s">
        <v>266</v>
      </c>
      <c r="AD349" s="783">
        <v>284</v>
      </c>
      <c r="AE349" s="783">
        <v>250</v>
      </c>
      <c r="AF349" s="783">
        <f t="shared" si="623"/>
        <v>534</v>
      </c>
      <c r="AG349" s="783">
        <v>118</v>
      </c>
      <c r="AH349" s="783">
        <v>87</v>
      </c>
      <c r="AI349" s="783">
        <f t="shared" si="624"/>
        <v>205</v>
      </c>
      <c r="AJ349" s="783">
        <v>199</v>
      </c>
      <c r="AK349" s="783">
        <v>277</v>
      </c>
      <c r="AL349" s="783">
        <f t="shared" si="625"/>
        <v>476</v>
      </c>
      <c r="AM349" s="783"/>
      <c r="AN349" s="783"/>
      <c r="AO349" s="783">
        <f t="shared" si="626"/>
        <v>0</v>
      </c>
      <c r="AP349" s="783"/>
      <c r="AQ349" s="783"/>
      <c r="AR349" s="783">
        <f t="shared" si="627"/>
        <v>0</v>
      </c>
      <c r="AS349" s="783"/>
      <c r="AT349" s="783"/>
      <c r="AU349" s="783">
        <f t="shared" si="628"/>
        <v>0</v>
      </c>
      <c r="AV349" s="783"/>
      <c r="AW349" s="783"/>
      <c r="AX349" s="783">
        <f t="shared" si="629"/>
        <v>0</v>
      </c>
      <c r="AY349" s="784">
        <f t="shared" si="635"/>
        <v>601</v>
      </c>
      <c r="AZ349" s="784">
        <f t="shared" si="636"/>
        <v>614</v>
      </c>
      <c r="BA349" s="785">
        <f t="shared" si="637"/>
        <v>1215</v>
      </c>
      <c r="BC349" s="782" t="s">
        <v>266</v>
      </c>
      <c r="BD349" s="783">
        <f t="shared" si="638"/>
        <v>371</v>
      </c>
      <c r="BE349" s="783">
        <f t="shared" si="638"/>
        <v>308</v>
      </c>
      <c r="BF349" s="783">
        <f t="shared" si="630"/>
        <v>679</v>
      </c>
      <c r="BG349" s="783">
        <f t="shared" si="630"/>
        <v>289</v>
      </c>
      <c r="BH349" s="783">
        <f t="shared" si="630"/>
        <v>193</v>
      </c>
      <c r="BI349" s="783">
        <f t="shared" si="630"/>
        <v>482</v>
      </c>
      <c r="BJ349" s="783">
        <f t="shared" si="630"/>
        <v>336</v>
      </c>
      <c r="BK349" s="783">
        <f t="shared" si="630"/>
        <v>431</v>
      </c>
      <c r="BL349" s="783">
        <f t="shared" si="630"/>
        <v>767</v>
      </c>
      <c r="BM349" s="783">
        <f t="shared" si="630"/>
        <v>112</v>
      </c>
      <c r="BN349" s="783">
        <f t="shared" si="630"/>
        <v>105</v>
      </c>
      <c r="BO349" s="783">
        <f t="shared" si="630"/>
        <v>217</v>
      </c>
      <c r="BP349" s="783">
        <f t="shared" si="630"/>
        <v>28</v>
      </c>
      <c r="BQ349" s="783">
        <f t="shared" si="630"/>
        <v>46</v>
      </c>
      <c r="BR349" s="783">
        <f t="shared" si="630"/>
        <v>74</v>
      </c>
      <c r="BS349" s="783">
        <f t="shared" si="630"/>
        <v>0</v>
      </c>
      <c r="BT349" s="783">
        <f t="shared" si="630"/>
        <v>2</v>
      </c>
      <c r="BU349" s="783">
        <f t="shared" si="630"/>
        <v>2</v>
      </c>
      <c r="BV349" s="783">
        <f t="shared" si="631"/>
        <v>0</v>
      </c>
      <c r="BW349" s="783">
        <f t="shared" si="631"/>
        <v>0</v>
      </c>
      <c r="BX349" s="783">
        <f t="shared" si="631"/>
        <v>0</v>
      </c>
      <c r="BY349" s="783">
        <f t="shared" si="631"/>
        <v>1136</v>
      </c>
      <c r="BZ349" s="783">
        <f t="shared" si="631"/>
        <v>1085</v>
      </c>
      <c r="CA349" s="783">
        <f t="shared" si="631"/>
        <v>2221</v>
      </c>
    </row>
    <row r="350" spans="3:79" s="777" customFormat="1" ht="15.75">
      <c r="C350" s="782" t="s">
        <v>267</v>
      </c>
      <c r="D350" s="783">
        <v>25</v>
      </c>
      <c r="E350" s="783">
        <v>30</v>
      </c>
      <c r="F350" s="783">
        <f t="shared" si="616"/>
        <v>55</v>
      </c>
      <c r="G350" s="783">
        <v>103</v>
      </c>
      <c r="H350" s="783">
        <v>20</v>
      </c>
      <c r="I350" s="783">
        <f t="shared" si="617"/>
        <v>123</v>
      </c>
      <c r="J350" s="783">
        <v>36</v>
      </c>
      <c r="K350" s="783">
        <v>30</v>
      </c>
      <c r="L350" s="783">
        <f t="shared" si="618"/>
        <v>66</v>
      </c>
      <c r="M350" s="783">
        <v>61</v>
      </c>
      <c r="N350" s="783">
        <v>58</v>
      </c>
      <c r="O350" s="783">
        <f t="shared" si="619"/>
        <v>119</v>
      </c>
      <c r="P350" s="783">
        <v>0</v>
      </c>
      <c r="Q350" s="783">
        <v>12</v>
      </c>
      <c r="R350" s="783">
        <f t="shared" si="620"/>
        <v>12</v>
      </c>
      <c r="S350" s="783"/>
      <c r="T350" s="783"/>
      <c r="U350" s="783">
        <f t="shared" si="621"/>
        <v>0</v>
      </c>
      <c r="V350" s="783"/>
      <c r="W350" s="783"/>
      <c r="X350" s="783">
        <f t="shared" si="622"/>
        <v>0</v>
      </c>
      <c r="Y350" s="784">
        <f t="shared" si="632"/>
        <v>225</v>
      </c>
      <c r="Z350" s="784">
        <f t="shared" si="633"/>
        <v>150</v>
      </c>
      <c r="AA350" s="785">
        <f t="shared" si="634"/>
        <v>375</v>
      </c>
      <c r="AB350" s="776"/>
      <c r="AC350" s="782" t="s">
        <v>267</v>
      </c>
      <c r="AD350" s="783">
        <v>29</v>
      </c>
      <c r="AE350" s="783">
        <v>14</v>
      </c>
      <c r="AF350" s="783">
        <f t="shared" si="623"/>
        <v>43</v>
      </c>
      <c r="AG350" s="783">
        <v>51</v>
      </c>
      <c r="AH350" s="783">
        <v>56</v>
      </c>
      <c r="AI350" s="783">
        <f t="shared" si="624"/>
        <v>107</v>
      </c>
      <c r="AJ350" s="783">
        <v>159</v>
      </c>
      <c r="AK350" s="783">
        <v>145</v>
      </c>
      <c r="AL350" s="783">
        <f t="shared" si="625"/>
        <v>304</v>
      </c>
      <c r="AM350" s="783">
        <v>38</v>
      </c>
      <c r="AN350" s="783">
        <v>37</v>
      </c>
      <c r="AO350" s="783">
        <f t="shared" si="626"/>
        <v>75</v>
      </c>
      <c r="AP350" s="783"/>
      <c r="AQ350" s="783"/>
      <c r="AR350" s="783">
        <f t="shared" si="627"/>
        <v>0</v>
      </c>
      <c r="AS350" s="783"/>
      <c r="AT350" s="783"/>
      <c r="AU350" s="783">
        <f t="shared" si="628"/>
        <v>0</v>
      </c>
      <c r="AV350" s="783"/>
      <c r="AW350" s="783"/>
      <c r="AX350" s="783">
        <f t="shared" si="629"/>
        <v>0</v>
      </c>
      <c r="AY350" s="784">
        <f t="shared" si="635"/>
        <v>277</v>
      </c>
      <c r="AZ350" s="784">
        <f t="shared" si="636"/>
        <v>252</v>
      </c>
      <c r="BA350" s="785">
        <f t="shared" si="637"/>
        <v>529</v>
      </c>
      <c r="BC350" s="782" t="s">
        <v>267</v>
      </c>
      <c r="BD350" s="783">
        <f t="shared" si="638"/>
        <v>54</v>
      </c>
      <c r="BE350" s="783">
        <f t="shared" si="638"/>
        <v>44</v>
      </c>
      <c r="BF350" s="783">
        <f t="shared" si="630"/>
        <v>98</v>
      </c>
      <c r="BG350" s="783">
        <f t="shared" si="630"/>
        <v>154</v>
      </c>
      <c r="BH350" s="783">
        <f t="shared" si="630"/>
        <v>76</v>
      </c>
      <c r="BI350" s="783">
        <f t="shared" si="630"/>
        <v>230</v>
      </c>
      <c r="BJ350" s="783">
        <f t="shared" si="630"/>
        <v>195</v>
      </c>
      <c r="BK350" s="783">
        <f t="shared" si="630"/>
        <v>175</v>
      </c>
      <c r="BL350" s="783">
        <f t="shared" si="630"/>
        <v>370</v>
      </c>
      <c r="BM350" s="783">
        <f t="shared" si="630"/>
        <v>99</v>
      </c>
      <c r="BN350" s="783">
        <f t="shared" si="630"/>
        <v>95</v>
      </c>
      <c r="BO350" s="783">
        <f t="shared" si="630"/>
        <v>194</v>
      </c>
      <c r="BP350" s="783">
        <f t="shared" si="630"/>
        <v>0</v>
      </c>
      <c r="BQ350" s="783">
        <f t="shared" si="630"/>
        <v>12</v>
      </c>
      <c r="BR350" s="783">
        <f t="shared" si="630"/>
        <v>12</v>
      </c>
      <c r="BS350" s="783">
        <f t="shared" si="630"/>
        <v>0</v>
      </c>
      <c r="BT350" s="783">
        <f t="shared" si="630"/>
        <v>0</v>
      </c>
      <c r="BU350" s="783">
        <f t="shared" si="630"/>
        <v>0</v>
      </c>
      <c r="BV350" s="783">
        <f t="shared" si="631"/>
        <v>0</v>
      </c>
      <c r="BW350" s="783">
        <f t="shared" si="631"/>
        <v>0</v>
      </c>
      <c r="BX350" s="783">
        <f t="shared" si="631"/>
        <v>0</v>
      </c>
      <c r="BY350" s="783">
        <f t="shared" si="631"/>
        <v>502</v>
      </c>
      <c r="BZ350" s="783">
        <f t="shared" si="631"/>
        <v>402</v>
      </c>
      <c r="CA350" s="783">
        <f t="shared" si="631"/>
        <v>904</v>
      </c>
    </row>
    <row r="351" spans="3:79" s="777" customFormat="1" ht="15.75">
      <c r="C351" s="782" t="s">
        <v>186</v>
      </c>
      <c r="D351" s="783"/>
      <c r="E351" s="783"/>
      <c r="F351" s="783">
        <f t="shared" si="616"/>
        <v>0</v>
      </c>
      <c r="G351" s="783"/>
      <c r="H351" s="783"/>
      <c r="I351" s="783">
        <f t="shared" si="617"/>
        <v>0</v>
      </c>
      <c r="J351" s="783"/>
      <c r="K351" s="783"/>
      <c r="L351" s="783">
        <f t="shared" si="618"/>
        <v>0</v>
      </c>
      <c r="M351" s="783"/>
      <c r="N351" s="783"/>
      <c r="O351" s="783">
        <f t="shared" si="619"/>
        <v>0</v>
      </c>
      <c r="P351" s="783"/>
      <c r="Q351" s="783"/>
      <c r="R351" s="783">
        <f t="shared" si="620"/>
        <v>0</v>
      </c>
      <c r="S351" s="783"/>
      <c r="T351" s="783"/>
      <c r="U351" s="783">
        <f t="shared" si="621"/>
        <v>0</v>
      </c>
      <c r="V351" s="783"/>
      <c r="W351" s="783"/>
      <c r="X351" s="783">
        <f t="shared" si="622"/>
        <v>0</v>
      </c>
      <c r="Y351" s="784">
        <f t="shared" si="632"/>
        <v>0</v>
      </c>
      <c r="Z351" s="784">
        <f t="shared" si="633"/>
        <v>0</v>
      </c>
      <c r="AA351" s="785">
        <f t="shared" si="634"/>
        <v>0</v>
      </c>
      <c r="AB351" s="776"/>
      <c r="AC351" s="782" t="s">
        <v>186</v>
      </c>
      <c r="AD351" s="783"/>
      <c r="AE351" s="783"/>
      <c r="AF351" s="783">
        <f t="shared" si="623"/>
        <v>0</v>
      </c>
      <c r="AG351" s="783">
        <v>2</v>
      </c>
      <c r="AH351" s="783"/>
      <c r="AI351" s="783">
        <f t="shared" si="624"/>
        <v>2</v>
      </c>
      <c r="AJ351" s="783"/>
      <c r="AK351" s="783"/>
      <c r="AL351" s="783">
        <f t="shared" si="625"/>
        <v>0</v>
      </c>
      <c r="AM351" s="783"/>
      <c r="AN351" s="783"/>
      <c r="AO351" s="783">
        <f t="shared" si="626"/>
        <v>0</v>
      </c>
      <c r="AP351" s="783"/>
      <c r="AQ351" s="783"/>
      <c r="AR351" s="783">
        <f t="shared" si="627"/>
        <v>0</v>
      </c>
      <c r="AS351" s="783"/>
      <c r="AT351" s="783"/>
      <c r="AU351" s="783">
        <f t="shared" si="628"/>
        <v>0</v>
      </c>
      <c r="AV351" s="783"/>
      <c r="AW351" s="783"/>
      <c r="AX351" s="783">
        <f t="shared" si="629"/>
        <v>0</v>
      </c>
      <c r="AY351" s="784">
        <f t="shared" si="635"/>
        <v>2</v>
      </c>
      <c r="AZ351" s="784">
        <f t="shared" si="636"/>
        <v>0</v>
      </c>
      <c r="BA351" s="785">
        <f t="shared" si="637"/>
        <v>2</v>
      </c>
      <c r="BC351" s="782" t="s">
        <v>186</v>
      </c>
      <c r="BD351" s="783">
        <f t="shared" si="638"/>
        <v>0</v>
      </c>
      <c r="BE351" s="783">
        <f t="shared" si="638"/>
        <v>0</v>
      </c>
      <c r="BF351" s="783">
        <f t="shared" si="630"/>
        <v>0</v>
      </c>
      <c r="BG351" s="783">
        <f t="shared" si="630"/>
        <v>2</v>
      </c>
      <c r="BH351" s="783">
        <f t="shared" si="630"/>
        <v>0</v>
      </c>
      <c r="BI351" s="783">
        <f t="shared" si="630"/>
        <v>2</v>
      </c>
      <c r="BJ351" s="783">
        <f t="shared" si="630"/>
        <v>0</v>
      </c>
      <c r="BK351" s="783">
        <f t="shared" si="630"/>
        <v>0</v>
      </c>
      <c r="BL351" s="783">
        <f t="shared" si="630"/>
        <v>0</v>
      </c>
      <c r="BM351" s="783">
        <f t="shared" si="630"/>
        <v>0</v>
      </c>
      <c r="BN351" s="783">
        <f t="shared" si="630"/>
        <v>0</v>
      </c>
      <c r="BO351" s="783">
        <f t="shared" si="630"/>
        <v>0</v>
      </c>
      <c r="BP351" s="783">
        <f t="shared" si="630"/>
        <v>0</v>
      </c>
      <c r="BQ351" s="783">
        <f t="shared" si="630"/>
        <v>0</v>
      </c>
      <c r="BR351" s="783">
        <f t="shared" si="630"/>
        <v>0</v>
      </c>
      <c r="BS351" s="783">
        <f t="shared" si="630"/>
        <v>0</v>
      </c>
      <c r="BT351" s="783">
        <f t="shared" si="630"/>
        <v>0</v>
      </c>
      <c r="BU351" s="783">
        <f t="shared" si="630"/>
        <v>0</v>
      </c>
      <c r="BV351" s="783">
        <f t="shared" si="631"/>
        <v>0</v>
      </c>
      <c r="BW351" s="783">
        <f t="shared" si="631"/>
        <v>0</v>
      </c>
      <c r="BX351" s="783">
        <f t="shared" si="631"/>
        <v>0</v>
      </c>
      <c r="BY351" s="783">
        <f t="shared" si="631"/>
        <v>2</v>
      </c>
      <c r="BZ351" s="783">
        <f t="shared" si="631"/>
        <v>0</v>
      </c>
      <c r="CA351" s="783">
        <f t="shared" si="631"/>
        <v>2</v>
      </c>
    </row>
    <row r="352" spans="3:79" s="777" customFormat="1" ht="15.75">
      <c r="C352" s="782" t="s">
        <v>6</v>
      </c>
      <c r="D352" s="783">
        <f>SUM(D344:D351)</f>
        <v>1607</v>
      </c>
      <c r="E352" s="783">
        <f>SUM(E344:E351)</f>
        <v>1365</v>
      </c>
      <c r="F352" s="783">
        <f>SUM(F344:F351)</f>
        <v>2972</v>
      </c>
      <c r="G352" s="783">
        <f t="shared" ref="G352:AA352" si="639">SUM(G344:G351)</f>
        <v>1468</v>
      </c>
      <c r="H352" s="783">
        <f t="shared" si="639"/>
        <v>1125</v>
      </c>
      <c r="I352" s="783">
        <f t="shared" si="639"/>
        <v>2593</v>
      </c>
      <c r="J352" s="783">
        <f t="shared" si="639"/>
        <v>828</v>
      </c>
      <c r="K352" s="783">
        <f t="shared" si="639"/>
        <v>666</v>
      </c>
      <c r="L352" s="783">
        <f t="shared" si="639"/>
        <v>1494</v>
      </c>
      <c r="M352" s="783">
        <f t="shared" si="639"/>
        <v>427</v>
      </c>
      <c r="N352" s="783">
        <f t="shared" si="639"/>
        <v>398</v>
      </c>
      <c r="O352" s="783">
        <f t="shared" si="639"/>
        <v>825</v>
      </c>
      <c r="P352" s="783">
        <f t="shared" si="639"/>
        <v>75</v>
      </c>
      <c r="Q352" s="783">
        <f t="shared" si="639"/>
        <v>89</v>
      </c>
      <c r="R352" s="783">
        <f t="shared" si="639"/>
        <v>164</v>
      </c>
      <c r="S352" s="783">
        <f t="shared" si="639"/>
        <v>0</v>
      </c>
      <c r="T352" s="783">
        <f t="shared" si="639"/>
        <v>3</v>
      </c>
      <c r="U352" s="783">
        <f t="shared" si="639"/>
        <v>3</v>
      </c>
      <c r="V352" s="783">
        <f t="shared" si="639"/>
        <v>0</v>
      </c>
      <c r="W352" s="783">
        <f t="shared" si="639"/>
        <v>0</v>
      </c>
      <c r="X352" s="783">
        <f t="shared" si="639"/>
        <v>0</v>
      </c>
      <c r="Y352" s="783">
        <f t="shared" si="639"/>
        <v>4405</v>
      </c>
      <c r="Z352" s="783">
        <f t="shared" si="639"/>
        <v>3646</v>
      </c>
      <c r="AA352" s="783">
        <f t="shared" si="639"/>
        <v>8051</v>
      </c>
      <c r="AB352" s="776"/>
      <c r="AC352" s="782" t="s">
        <v>6</v>
      </c>
      <c r="AD352" s="783">
        <f>SUM(AD344:AD351)</f>
        <v>2296</v>
      </c>
      <c r="AE352" s="783">
        <f>SUM(AE344:AE351)</f>
        <v>1982</v>
      </c>
      <c r="AF352" s="783">
        <f>SUM(AF344:AF351)</f>
        <v>4278</v>
      </c>
      <c r="AG352" s="783">
        <f t="shared" ref="AG352:BA352" si="640">SUM(AG344:AG351)</f>
        <v>2029</v>
      </c>
      <c r="AH352" s="783">
        <f t="shared" si="640"/>
        <v>1821</v>
      </c>
      <c r="AI352" s="783">
        <f t="shared" si="640"/>
        <v>3850</v>
      </c>
      <c r="AJ352" s="783">
        <f t="shared" si="640"/>
        <v>452</v>
      </c>
      <c r="AK352" s="783">
        <f t="shared" si="640"/>
        <v>516</v>
      </c>
      <c r="AL352" s="783">
        <f t="shared" si="640"/>
        <v>968</v>
      </c>
      <c r="AM352" s="783">
        <f t="shared" si="640"/>
        <v>38</v>
      </c>
      <c r="AN352" s="783">
        <f t="shared" si="640"/>
        <v>37</v>
      </c>
      <c r="AO352" s="783">
        <f t="shared" si="640"/>
        <v>75</v>
      </c>
      <c r="AP352" s="783">
        <f t="shared" si="640"/>
        <v>0</v>
      </c>
      <c r="AQ352" s="783">
        <f t="shared" si="640"/>
        <v>0</v>
      </c>
      <c r="AR352" s="783">
        <f t="shared" si="640"/>
        <v>0</v>
      </c>
      <c r="AS352" s="783">
        <f t="shared" si="640"/>
        <v>0</v>
      </c>
      <c r="AT352" s="783">
        <f t="shared" si="640"/>
        <v>0</v>
      </c>
      <c r="AU352" s="783">
        <f t="shared" si="640"/>
        <v>0</v>
      </c>
      <c r="AV352" s="783">
        <f t="shared" si="640"/>
        <v>0</v>
      </c>
      <c r="AW352" s="783">
        <f t="shared" si="640"/>
        <v>0</v>
      </c>
      <c r="AX352" s="783">
        <f t="shared" si="640"/>
        <v>0</v>
      </c>
      <c r="AY352" s="783">
        <f t="shared" si="640"/>
        <v>4815</v>
      </c>
      <c r="AZ352" s="783">
        <f t="shared" si="640"/>
        <v>4356</v>
      </c>
      <c r="BA352" s="783">
        <f t="shared" si="640"/>
        <v>9171</v>
      </c>
      <c r="BC352" s="782" t="s">
        <v>6</v>
      </c>
      <c r="BD352" s="783">
        <f t="shared" si="638"/>
        <v>3903</v>
      </c>
      <c r="BE352" s="783">
        <f t="shared" si="638"/>
        <v>3347</v>
      </c>
      <c r="BF352" s="783">
        <f t="shared" si="630"/>
        <v>7250</v>
      </c>
      <c r="BG352" s="783">
        <f t="shared" si="630"/>
        <v>3497</v>
      </c>
      <c r="BH352" s="783">
        <f t="shared" si="630"/>
        <v>2946</v>
      </c>
      <c r="BI352" s="783">
        <f t="shared" si="630"/>
        <v>6443</v>
      </c>
      <c r="BJ352" s="783">
        <f t="shared" si="630"/>
        <v>1280</v>
      </c>
      <c r="BK352" s="783">
        <f t="shared" si="630"/>
        <v>1182</v>
      </c>
      <c r="BL352" s="783">
        <f t="shared" si="630"/>
        <v>2462</v>
      </c>
      <c r="BM352" s="783">
        <f t="shared" si="630"/>
        <v>465</v>
      </c>
      <c r="BN352" s="783">
        <f t="shared" si="630"/>
        <v>435</v>
      </c>
      <c r="BO352" s="783">
        <f t="shared" si="630"/>
        <v>900</v>
      </c>
      <c r="BP352" s="783">
        <f t="shared" si="630"/>
        <v>75</v>
      </c>
      <c r="BQ352" s="783">
        <f t="shared" si="630"/>
        <v>89</v>
      </c>
      <c r="BR352" s="783">
        <f t="shared" si="630"/>
        <v>164</v>
      </c>
      <c r="BS352" s="783">
        <f t="shared" si="630"/>
        <v>0</v>
      </c>
      <c r="BT352" s="783">
        <f t="shared" si="630"/>
        <v>3</v>
      </c>
      <c r="BU352" s="783">
        <f t="shared" si="630"/>
        <v>3</v>
      </c>
      <c r="BV352" s="783">
        <f t="shared" si="631"/>
        <v>0</v>
      </c>
      <c r="BW352" s="783">
        <f t="shared" si="631"/>
        <v>0</v>
      </c>
      <c r="BX352" s="783">
        <f t="shared" si="631"/>
        <v>0</v>
      </c>
      <c r="BY352" s="783">
        <f t="shared" si="631"/>
        <v>9220</v>
      </c>
      <c r="BZ352" s="783">
        <f t="shared" si="631"/>
        <v>8002</v>
      </c>
      <c r="CA352" s="783">
        <f t="shared" si="631"/>
        <v>17222</v>
      </c>
    </row>
    <row r="353" spans="3:80" s="777" customFormat="1" ht="16.5" thickBot="1">
      <c r="C353" s="786" t="s">
        <v>187</v>
      </c>
      <c r="D353" s="787"/>
      <c r="E353" s="787"/>
      <c r="F353" s="787"/>
      <c r="G353" s="787"/>
      <c r="H353" s="787"/>
      <c r="I353" s="787"/>
      <c r="J353" s="787"/>
      <c r="K353" s="787"/>
      <c r="L353" s="787"/>
      <c r="M353" s="787"/>
      <c r="N353" s="787"/>
      <c r="O353" s="787"/>
      <c r="P353" s="787"/>
      <c r="Q353" s="787"/>
      <c r="R353" s="787"/>
      <c r="S353" s="787"/>
      <c r="T353" s="787"/>
      <c r="U353" s="787"/>
      <c r="V353" s="787"/>
      <c r="W353" s="787"/>
      <c r="X353" s="787"/>
      <c r="Y353" s="787"/>
      <c r="Z353" s="787"/>
      <c r="AA353" s="787"/>
      <c r="AB353" s="792"/>
      <c r="AC353" s="786" t="s">
        <v>187</v>
      </c>
      <c r="AD353" s="787"/>
      <c r="AE353" s="787"/>
      <c r="AF353" s="787"/>
      <c r="AG353" s="787"/>
      <c r="AH353" s="787"/>
      <c r="AI353" s="787"/>
      <c r="AJ353" s="787"/>
      <c r="AK353" s="787"/>
      <c r="AL353" s="787"/>
      <c r="AM353" s="787"/>
      <c r="AN353" s="787"/>
      <c r="AO353" s="787"/>
      <c r="AP353" s="787"/>
      <c r="AQ353" s="787"/>
      <c r="AR353" s="787"/>
      <c r="AS353" s="787"/>
      <c r="AT353" s="787"/>
      <c r="AU353" s="787"/>
      <c r="AV353" s="787"/>
      <c r="AW353" s="787"/>
      <c r="AX353" s="787"/>
      <c r="AY353" s="787"/>
      <c r="AZ353" s="787"/>
      <c r="BA353" s="787"/>
      <c r="BC353" s="786" t="s">
        <v>187</v>
      </c>
      <c r="BD353" s="787">
        <f>BD352/$BY$16*100</f>
        <v>20.300634557370227</v>
      </c>
      <c r="BE353" s="787">
        <f>BE352/$BZ$16*100</f>
        <v>18.818171595637018</v>
      </c>
      <c r="BF353" s="787">
        <f>BF352/$CA$16*100</f>
        <v>19.588241651356316</v>
      </c>
      <c r="BG353" s="787">
        <f>BG352/$BY$16*100</f>
        <v>18.188910849890775</v>
      </c>
      <c r="BH353" s="787">
        <f>BH352/$BZ$16*100</f>
        <v>16.563589339930282</v>
      </c>
      <c r="BI353" s="787">
        <f>BI352/$CA$16*100</f>
        <v>17.407867718577759</v>
      </c>
      <c r="BJ353" s="787">
        <f>BJ352/$BY$16*100</f>
        <v>6.6576510974721721</v>
      </c>
      <c r="BK353" s="787">
        <f>BK352/$BZ$16*100</f>
        <v>6.6456763746767127</v>
      </c>
      <c r="BL353" s="787">
        <f>BL352/$CA$16*100</f>
        <v>6.6518966821571377</v>
      </c>
      <c r="BM353" s="787">
        <f>BM352/$BY$16*100</f>
        <v>2.4185998127535626</v>
      </c>
      <c r="BN353" s="787">
        <f>BN352/$BZ$16*100</f>
        <v>2.4457438434723939</v>
      </c>
      <c r="BO353" s="787">
        <f>BO352/$CA$16*100</f>
        <v>2.4316437912028532</v>
      </c>
      <c r="BP353" s="787">
        <f>BP352/$BY$16*100</f>
        <v>0.39009674399251015</v>
      </c>
      <c r="BQ353" s="787">
        <f>BQ352/$BZ$16*100</f>
        <v>0.5003935679748116</v>
      </c>
      <c r="BR353" s="787">
        <f>BR352/$CA$16*100</f>
        <v>0.44309953528585322</v>
      </c>
      <c r="BS353" s="787">
        <f>BS352/$BY$16*100</f>
        <v>0</v>
      </c>
      <c r="BT353" s="787">
        <f>BT352/$BZ$16*100</f>
        <v>1.686719892049927E-2</v>
      </c>
      <c r="BU353" s="787">
        <f>BU352/$CA$16*100</f>
        <v>8.1054793040095108E-3</v>
      </c>
      <c r="BV353" s="787">
        <f>BV352/$BY$16*100</f>
        <v>0</v>
      </c>
      <c r="BW353" s="787">
        <f>BW352/$BZ$16*100</f>
        <v>0</v>
      </c>
      <c r="BX353" s="787">
        <f>BX352/$CA$16*100</f>
        <v>0</v>
      </c>
      <c r="BY353" s="787">
        <f>BY352/$BY$16*100</f>
        <v>47.955893061479252</v>
      </c>
      <c r="BZ353" s="787">
        <f>BZ352/$BZ$16*100</f>
        <v>44.990441920611715</v>
      </c>
      <c r="CA353" s="787">
        <f>CA352/$CA$16*100</f>
        <v>46.530854857883931</v>
      </c>
    </row>
    <row r="354" spans="3:80" s="777" customFormat="1" ht="15.75">
      <c r="C354" s="778"/>
      <c r="D354" s="792"/>
      <c r="E354" s="792"/>
      <c r="F354" s="792"/>
      <c r="G354" s="792"/>
      <c r="H354" s="792"/>
      <c r="I354" s="792"/>
      <c r="J354" s="792"/>
      <c r="K354" s="792"/>
      <c r="L354" s="792"/>
      <c r="M354" s="792"/>
      <c r="N354" s="792"/>
      <c r="O354" s="792"/>
      <c r="P354" s="792"/>
      <c r="Q354" s="792"/>
      <c r="R354" s="792"/>
      <c r="S354" s="792"/>
      <c r="T354" s="792"/>
      <c r="U354" s="792"/>
      <c r="V354" s="792"/>
      <c r="W354" s="792"/>
      <c r="X354" s="792"/>
      <c r="Y354" s="792"/>
      <c r="Z354" s="792"/>
      <c r="AA354" s="792"/>
      <c r="AB354" s="792"/>
      <c r="AC354" s="778"/>
      <c r="AD354" s="792"/>
      <c r="AE354" s="792"/>
      <c r="AF354" s="792"/>
      <c r="AG354" s="792"/>
      <c r="AH354" s="792"/>
      <c r="AI354" s="792"/>
      <c r="AJ354" s="792"/>
      <c r="AK354" s="792"/>
      <c r="AL354" s="792"/>
      <c r="AM354" s="792"/>
      <c r="AN354" s="792"/>
      <c r="AO354" s="792"/>
      <c r="AP354" s="792"/>
      <c r="AQ354" s="792"/>
      <c r="AR354" s="792"/>
      <c r="AS354" s="792"/>
      <c r="AT354" s="792"/>
      <c r="AU354" s="792"/>
      <c r="AV354" s="792"/>
      <c r="AW354" s="792"/>
      <c r="AX354" s="792"/>
      <c r="AY354" s="792"/>
      <c r="AZ354" s="792"/>
      <c r="BA354" s="792"/>
      <c r="BC354" s="778"/>
      <c r="BD354" s="792"/>
      <c r="BE354" s="792"/>
      <c r="BF354" s="792"/>
      <c r="BG354" s="792"/>
      <c r="BH354" s="792"/>
      <c r="BI354" s="792"/>
      <c r="BJ354" s="792"/>
      <c r="BK354" s="792"/>
      <c r="BL354" s="792"/>
      <c r="BM354" s="792"/>
      <c r="BN354" s="792"/>
      <c r="BO354" s="792"/>
      <c r="BP354" s="792"/>
      <c r="BQ354" s="792"/>
      <c r="BR354" s="792"/>
      <c r="BS354" s="792"/>
      <c r="BT354" s="792"/>
      <c r="BU354" s="792"/>
      <c r="BV354" s="792"/>
      <c r="BW354" s="792"/>
      <c r="BX354" s="792"/>
      <c r="BY354" s="792"/>
      <c r="BZ354" s="792"/>
      <c r="CA354" s="792"/>
    </row>
    <row r="355" spans="3:80" s="777" customFormat="1" ht="15.75">
      <c r="D355" s="774"/>
      <c r="E355" s="774"/>
      <c r="F355" s="783"/>
      <c r="G355" s="774"/>
      <c r="H355" s="774"/>
      <c r="I355" s="774"/>
      <c r="J355" s="775"/>
      <c r="K355" s="775"/>
      <c r="L355" s="775"/>
      <c r="M355" s="774"/>
      <c r="N355" s="774"/>
      <c r="O355" s="774"/>
      <c r="P355" s="774"/>
      <c r="Q355" s="774"/>
      <c r="R355" s="774"/>
      <c r="S355" s="774"/>
      <c r="T355" s="774"/>
      <c r="U355" s="774"/>
      <c r="V355" s="774"/>
      <c r="W355" s="774"/>
      <c r="X355" s="774"/>
      <c r="Y355" s="774"/>
      <c r="Z355" s="774"/>
      <c r="AA355" s="774"/>
      <c r="AB355" s="776"/>
      <c r="AD355" s="774"/>
      <c r="AE355" s="774"/>
      <c r="AF355" s="774"/>
      <c r="AG355" s="774"/>
      <c r="AH355" s="774"/>
      <c r="AI355" s="774"/>
      <c r="AJ355" s="818"/>
      <c r="AK355" s="818"/>
      <c r="AL355" s="818"/>
      <c r="AM355" s="774"/>
      <c r="AN355" s="774"/>
      <c r="AO355" s="774"/>
      <c r="AP355" s="774"/>
      <c r="AQ355" s="774"/>
      <c r="AR355" s="774"/>
      <c r="AS355" s="774"/>
      <c r="AT355" s="774"/>
      <c r="AU355" s="774"/>
      <c r="AV355" s="774"/>
      <c r="AW355" s="774"/>
      <c r="AX355" s="774"/>
      <c r="AY355" s="774"/>
      <c r="AZ355" s="774"/>
      <c r="BA355" s="774"/>
      <c r="BD355" s="774"/>
      <c r="BE355" s="774"/>
      <c r="BF355" s="774"/>
      <c r="BG355" s="774"/>
      <c r="BH355" s="774"/>
      <c r="BI355" s="774"/>
      <c r="BJ355" s="818"/>
      <c r="BK355" s="818"/>
      <c r="BL355" s="818"/>
      <c r="BM355" s="774"/>
      <c r="BN355" s="774"/>
      <c r="BO355" s="774"/>
      <c r="BP355" s="774"/>
      <c r="BQ355" s="774"/>
      <c r="BR355" s="774"/>
      <c r="BS355" s="774"/>
      <c r="BT355" s="774"/>
      <c r="BU355" s="774"/>
      <c r="BV355" s="774"/>
      <c r="BW355" s="774"/>
      <c r="BX355" s="774"/>
      <c r="BY355" s="774"/>
      <c r="BZ355" s="774"/>
      <c r="CA355" s="774"/>
    </row>
    <row r="356" spans="3:80" s="794" customFormat="1" ht="30" customHeight="1">
      <c r="C356" s="1711" t="s">
        <v>611</v>
      </c>
      <c r="D356" s="1711"/>
      <c r="E356" s="1711"/>
      <c r="F356" s="1711"/>
      <c r="G356" s="1711"/>
      <c r="H356" s="1711"/>
      <c r="I356" s="1711"/>
      <c r="J356" s="1711"/>
      <c r="K356" s="1711"/>
      <c r="L356" s="1711"/>
      <c r="M356" s="1711"/>
      <c r="N356" s="1711"/>
      <c r="O356" s="1711"/>
      <c r="P356" s="1711"/>
      <c r="Q356" s="1711"/>
      <c r="R356" s="1711"/>
      <c r="S356" s="1711"/>
      <c r="T356" s="1711"/>
      <c r="U356" s="1711"/>
      <c r="V356" s="1711"/>
      <c r="W356" s="1711"/>
      <c r="X356" s="1711"/>
      <c r="Y356" s="1711"/>
      <c r="Z356" s="1711"/>
      <c r="AA356" s="1711"/>
      <c r="AB356" s="793"/>
      <c r="AC356" s="1711" t="s">
        <v>628</v>
      </c>
      <c r="AD356" s="1711"/>
      <c r="AE356" s="1711"/>
      <c r="AF356" s="1711"/>
      <c r="AG356" s="1711"/>
      <c r="AH356" s="1711"/>
      <c r="AI356" s="1711"/>
      <c r="AJ356" s="1711"/>
      <c r="AK356" s="1711"/>
      <c r="AL356" s="1711"/>
      <c r="AM356" s="1711"/>
      <c r="AN356" s="1711"/>
      <c r="AO356" s="1711"/>
      <c r="AP356" s="1711"/>
      <c r="AQ356" s="1711"/>
      <c r="AR356" s="1711"/>
      <c r="AS356" s="1711"/>
      <c r="AT356" s="1711"/>
      <c r="AU356" s="1711"/>
      <c r="AV356" s="1711"/>
      <c r="AW356" s="1711"/>
      <c r="AX356" s="1711"/>
      <c r="AY356" s="1711"/>
      <c r="AZ356" s="1711"/>
      <c r="BA356" s="1711"/>
      <c r="BC356" s="1711" t="s">
        <v>715</v>
      </c>
      <c r="BD356" s="1711"/>
      <c r="BE356" s="1711"/>
      <c r="BF356" s="1711"/>
      <c r="BG356" s="1711"/>
      <c r="BH356" s="1711"/>
      <c r="BI356" s="1711"/>
      <c r="BJ356" s="1711"/>
      <c r="BK356" s="1711"/>
      <c r="BL356" s="1711"/>
      <c r="BM356" s="1711"/>
      <c r="BN356" s="1711"/>
      <c r="BO356" s="1711"/>
      <c r="BP356" s="1711"/>
      <c r="BQ356" s="1711"/>
      <c r="BR356" s="1711"/>
      <c r="BS356" s="1711"/>
      <c r="BT356" s="1711"/>
      <c r="BU356" s="1711"/>
      <c r="BV356" s="1711"/>
      <c r="BW356" s="1711"/>
      <c r="BX356" s="1711"/>
      <c r="BY356" s="1711"/>
      <c r="BZ356" s="1711"/>
      <c r="CA356" s="1711"/>
      <c r="CB356" s="1711"/>
    </row>
    <row r="357" spans="3:80" s="777" customFormat="1" ht="18.75">
      <c r="C357" s="1712" t="s">
        <v>881</v>
      </c>
      <c r="D357" s="1712"/>
      <c r="E357" s="1712"/>
      <c r="F357" s="1712"/>
      <c r="G357" s="1712"/>
      <c r="H357" s="1712"/>
      <c r="I357" s="1712"/>
      <c r="J357" s="1712"/>
      <c r="K357" s="1712"/>
      <c r="L357" s="1712"/>
      <c r="M357" s="1712"/>
      <c r="N357" s="1712"/>
      <c r="O357" s="1712"/>
      <c r="P357" s="1712"/>
      <c r="Q357" s="1712"/>
      <c r="R357" s="1712"/>
      <c r="S357" s="1712"/>
      <c r="T357" s="1712"/>
      <c r="U357" s="1712"/>
      <c r="V357" s="1712"/>
      <c r="W357" s="1712"/>
      <c r="X357" s="1712"/>
      <c r="Y357" s="1712"/>
      <c r="Z357" s="1712"/>
      <c r="AA357" s="1712"/>
      <c r="AB357" s="795"/>
      <c r="AC357" s="1712" t="s">
        <v>881</v>
      </c>
      <c r="AD357" s="1712"/>
      <c r="AE357" s="1712"/>
      <c r="AF357" s="1712"/>
      <c r="AG357" s="1712"/>
      <c r="AH357" s="1712"/>
      <c r="AI357" s="1712"/>
      <c r="AJ357" s="1712"/>
      <c r="AK357" s="1712"/>
      <c r="AL357" s="1712"/>
      <c r="AM357" s="1712"/>
      <c r="AN357" s="1712"/>
      <c r="AO357" s="1712"/>
      <c r="AP357" s="1712"/>
      <c r="AQ357" s="1712"/>
      <c r="AR357" s="1712"/>
      <c r="AS357" s="1712"/>
      <c r="AT357" s="1712"/>
      <c r="AU357" s="1712"/>
      <c r="AV357" s="1712"/>
      <c r="AW357" s="1712"/>
      <c r="AX357" s="1712"/>
      <c r="AY357" s="1712"/>
      <c r="AZ357" s="1712"/>
      <c r="BA357" s="1712"/>
      <c r="BC357" s="1712" t="s">
        <v>881</v>
      </c>
      <c r="BD357" s="1712"/>
      <c r="BE357" s="1712"/>
      <c r="BF357" s="1712"/>
      <c r="BG357" s="1712"/>
      <c r="BH357" s="1712"/>
      <c r="BI357" s="1712"/>
      <c r="BJ357" s="1712"/>
      <c r="BK357" s="1712"/>
      <c r="BL357" s="1712"/>
      <c r="BM357" s="1712"/>
      <c r="BN357" s="1712"/>
      <c r="BO357" s="1712"/>
      <c r="BP357" s="1712"/>
      <c r="BQ357" s="1712"/>
      <c r="BR357" s="1712"/>
      <c r="BS357" s="1712"/>
      <c r="BT357" s="1712"/>
      <c r="BU357" s="1712"/>
      <c r="BV357" s="1712"/>
      <c r="BW357" s="1712"/>
      <c r="BX357" s="1712"/>
      <c r="BY357" s="1712"/>
      <c r="BZ357" s="1712"/>
      <c r="CA357" s="1712"/>
      <c r="CB357" s="1712"/>
    </row>
    <row r="358" spans="3:80" s="777" customFormat="1" ht="18.75" customHeight="1">
      <c r="C358" s="796" t="s">
        <v>612</v>
      </c>
      <c r="AB358" s="795"/>
      <c r="AC358" s="796" t="s">
        <v>743</v>
      </c>
      <c r="BC358" s="796" t="s">
        <v>742</v>
      </c>
    </row>
    <row r="359" spans="3:80" s="797" customFormat="1" ht="26.25" customHeight="1">
      <c r="C359" s="1713" t="s">
        <v>594</v>
      </c>
      <c r="D359" s="1714" t="s">
        <v>183</v>
      </c>
      <c r="E359" s="1714"/>
      <c r="F359" s="1714"/>
      <c r="G359" s="1714"/>
      <c r="H359" s="1714"/>
      <c r="I359" s="1714"/>
      <c r="J359" s="1714"/>
      <c r="K359" s="1714"/>
      <c r="L359" s="1714"/>
      <c r="M359" s="1714"/>
      <c r="N359" s="1714"/>
      <c r="O359" s="1714"/>
      <c r="P359" s="1714"/>
      <c r="Q359" s="1714"/>
      <c r="R359" s="1714"/>
      <c r="S359" s="1714"/>
      <c r="T359" s="1714"/>
      <c r="U359" s="1714"/>
      <c r="V359" s="1714"/>
      <c r="W359" s="1714"/>
      <c r="X359" s="1714"/>
      <c r="Y359" s="1714"/>
      <c r="Z359" s="1714"/>
      <c r="AA359" s="1714"/>
      <c r="AB359" s="793"/>
      <c r="AC359" s="1713" t="s">
        <v>594</v>
      </c>
      <c r="AD359" s="1714" t="s">
        <v>183</v>
      </c>
      <c r="AE359" s="1714"/>
      <c r="AF359" s="1714"/>
      <c r="AG359" s="1714"/>
      <c r="AH359" s="1714"/>
      <c r="AI359" s="1714"/>
      <c r="AJ359" s="1714"/>
      <c r="AK359" s="1714"/>
      <c r="AL359" s="1714"/>
      <c r="AM359" s="1714"/>
      <c r="AN359" s="1714"/>
      <c r="AO359" s="1714"/>
      <c r="AP359" s="1714"/>
      <c r="AQ359" s="1714"/>
      <c r="AR359" s="1714"/>
      <c r="AS359" s="1714"/>
      <c r="AT359" s="1714"/>
      <c r="AU359" s="1714"/>
      <c r="AV359" s="1714"/>
      <c r="AW359" s="1714"/>
      <c r="AX359" s="1714"/>
      <c r="AY359" s="1714"/>
      <c r="AZ359" s="1714"/>
      <c r="BA359" s="1714"/>
      <c r="BC359" s="1715" t="s">
        <v>594</v>
      </c>
      <c r="BD359" s="1719" t="s">
        <v>183</v>
      </c>
      <c r="BE359" s="1719"/>
      <c r="BF359" s="1719"/>
      <c r="BG359" s="1719"/>
      <c r="BH359" s="1719"/>
      <c r="BI359" s="1719"/>
      <c r="BJ359" s="1719"/>
      <c r="BK359" s="1719"/>
      <c r="BL359" s="1719"/>
      <c r="BM359" s="1719"/>
      <c r="BN359" s="1719"/>
      <c r="BO359" s="1719"/>
      <c r="BP359" s="1719"/>
      <c r="BQ359" s="1719"/>
      <c r="BR359" s="1719"/>
      <c r="BS359" s="1719"/>
      <c r="BT359" s="1719"/>
      <c r="BU359" s="1719"/>
      <c r="BV359" s="1719"/>
      <c r="BW359" s="1719"/>
      <c r="BX359" s="1719"/>
      <c r="BY359" s="1719"/>
      <c r="BZ359" s="1719"/>
      <c r="CA359" s="1719"/>
      <c r="CB359" s="1719"/>
    </row>
    <row r="360" spans="3:80" s="777" customFormat="1" ht="26.25" customHeight="1">
      <c r="C360" s="1713"/>
      <c r="D360" s="1695">
        <v>1</v>
      </c>
      <c r="E360" s="1696"/>
      <c r="F360" s="1699"/>
      <c r="G360" s="1695">
        <v>2</v>
      </c>
      <c r="H360" s="1696"/>
      <c r="I360" s="1699"/>
      <c r="J360" s="1695">
        <v>3</v>
      </c>
      <c r="K360" s="1696"/>
      <c r="L360" s="1699"/>
      <c r="M360" s="1695">
        <v>4</v>
      </c>
      <c r="N360" s="1696"/>
      <c r="O360" s="1699"/>
      <c r="P360" s="1695">
        <v>5</v>
      </c>
      <c r="Q360" s="1696"/>
      <c r="R360" s="1699"/>
      <c r="S360" s="1695">
        <v>6</v>
      </c>
      <c r="T360" s="1696"/>
      <c r="U360" s="1699"/>
      <c r="V360" s="1695" t="s">
        <v>184</v>
      </c>
      <c r="W360" s="1696"/>
      <c r="X360" s="1699"/>
      <c r="Y360" s="1695" t="s">
        <v>181</v>
      </c>
      <c r="Z360" s="1696"/>
      <c r="AA360" s="1697"/>
      <c r="AB360" s="795"/>
      <c r="AC360" s="1713"/>
      <c r="AD360" s="1716">
        <v>1</v>
      </c>
      <c r="AE360" s="1717"/>
      <c r="AF360" s="1718"/>
      <c r="AG360" s="1716">
        <v>2</v>
      </c>
      <c r="AH360" s="1717"/>
      <c r="AI360" s="1718"/>
      <c r="AJ360" s="1716">
        <v>3</v>
      </c>
      <c r="AK360" s="1717"/>
      <c r="AL360" s="1718"/>
      <c r="AM360" s="1716">
        <v>4</v>
      </c>
      <c r="AN360" s="1717"/>
      <c r="AO360" s="1718"/>
      <c r="AP360" s="1716">
        <v>5</v>
      </c>
      <c r="AQ360" s="1717"/>
      <c r="AR360" s="1718"/>
      <c r="AS360" s="1716">
        <v>6</v>
      </c>
      <c r="AT360" s="1717"/>
      <c r="AU360" s="1718"/>
      <c r="AV360" s="1716" t="s">
        <v>184</v>
      </c>
      <c r="AW360" s="1717"/>
      <c r="AX360" s="1718"/>
      <c r="AY360" s="1716" t="s">
        <v>181</v>
      </c>
      <c r="AZ360" s="1717"/>
      <c r="BA360" s="1721"/>
      <c r="BC360" s="1715"/>
      <c r="BD360" s="1720">
        <v>1</v>
      </c>
      <c r="BE360" s="1720"/>
      <c r="BF360" s="1720"/>
      <c r="BG360" s="1720">
        <v>2</v>
      </c>
      <c r="BH360" s="1720"/>
      <c r="BI360" s="1720"/>
      <c r="BJ360" s="1720">
        <v>3</v>
      </c>
      <c r="BK360" s="1720"/>
      <c r="BL360" s="1720"/>
      <c r="BM360" s="1720">
        <v>4</v>
      </c>
      <c r="BN360" s="1720"/>
      <c r="BO360" s="1720"/>
      <c r="BP360" s="1720">
        <v>5</v>
      </c>
      <c r="BQ360" s="1720"/>
      <c r="BR360" s="1720"/>
      <c r="BS360" s="1720">
        <v>6</v>
      </c>
      <c r="BT360" s="1720"/>
      <c r="BU360" s="1720"/>
      <c r="BV360" s="1720" t="s">
        <v>184</v>
      </c>
      <c r="BW360" s="1720"/>
      <c r="BX360" s="1720"/>
      <c r="BY360" s="1720" t="s">
        <v>181</v>
      </c>
      <c r="BZ360" s="1720"/>
      <c r="CA360" s="1720"/>
      <c r="CB360" s="798" t="s">
        <v>187</v>
      </c>
    </row>
    <row r="361" spans="3:80" s="777" customFormat="1" ht="26.25" hidden="1" customHeight="1">
      <c r="C361" s="799"/>
      <c r="D361" s="781" t="s">
        <v>242</v>
      </c>
      <c r="E361" s="781" t="s">
        <v>243</v>
      </c>
      <c r="F361" s="781" t="s">
        <v>236</v>
      </c>
      <c r="G361" s="781" t="s">
        <v>242</v>
      </c>
      <c r="H361" s="781" t="s">
        <v>243</v>
      </c>
      <c r="I361" s="781" t="s">
        <v>236</v>
      </c>
      <c r="J361" s="781" t="s">
        <v>242</v>
      </c>
      <c r="K361" s="781" t="s">
        <v>243</v>
      </c>
      <c r="L361" s="781" t="s">
        <v>236</v>
      </c>
      <c r="M361" s="781" t="s">
        <v>242</v>
      </c>
      <c r="N361" s="781" t="s">
        <v>243</v>
      </c>
      <c r="O361" s="781" t="s">
        <v>236</v>
      </c>
      <c r="P361" s="781" t="s">
        <v>242</v>
      </c>
      <c r="Q361" s="781" t="s">
        <v>243</v>
      </c>
      <c r="R361" s="781" t="s">
        <v>236</v>
      </c>
      <c r="S361" s="781" t="s">
        <v>242</v>
      </c>
      <c r="T361" s="781" t="s">
        <v>243</v>
      </c>
      <c r="U361" s="781" t="s">
        <v>236</v>
      </c>
      <c r="V361" s="781" t="s">
        <v>242</v>
      </c>
      <c r="W361" s="781" t="s">
        <v>243</v>
      </c>
      <c r="X361" s="781" t="s">
        <v>236</v>
      </c>
      <c r="Y361" s="781" t="s">
        <v>242</v>
      </c>
      <c r="Z361" s="781" t="s">
        <v>243</v>
      </c>
      <c r="AA361" s="781" t="s">
        <v>236</v>
      </c>
      <c r="AB361" s="795"/>
      <c r="AC361" s="799"/>
      <c r="AD361" s="781" t="s">
        <v>242</v>
      </c>
      <c r="AE361" s="781" t="s">
        <v>243</v>
      </c>
      <c r="AF361" s="781" t="s">
        <v>236</v>
      </c>
      <c r="AG361" s="781" t="s">
        <v>242</v>
      </c>
      <c r="AH361" s="781" t="s">
        <v>243</v>
      </c>
      <c r="AI361" s="781" t="s">
        <v>236</v>
      </c>
      <c r="AJ361" s="781" t="s">
        <v>242</v>
      </c>
      <c r="AK361" s="781" t="s">
        <v>243</v>
      </c>
      <c r="AL361" s="781" t="s">
        <v>236</v>
      </c>
      <c r="AM361" s="781" t="s">
        <v>242</v>
      </c>
      <c r="AN361" s="781" t="s">
        <v>243</v>
      </c>
      <c r="AO361" s="781" t="s">
        <v>236</v>
      </c>
      <c r="AP361" s="781" t="s">
        <v>242</v>
      </c>
      <c r="AQ361" s="781" t="s">
        <v>243</v>
      </c>
      <c r="AR361" s="781" t="s">
        <v>236</v>
      </c>
      <c r="AS361" s="781" t="s">
        <v>242</v>
      </c>
      <c r="AT361" s="781" t="s">
        <v>243</v>
      </c>
      <c r="AU361" s="781" t="s">
        <v>236</v>
      </c>
      <c r="AV361" s="781" t="s">
        <v>242</v>
      </c>
      <c r="AW361" s="781" t="s">
        <v>243</v>
      </c>
      <c r="AX361" s="781" t="s">
        <v>236</v>
      </c>
      <c r="AY361" s="781" t="s">
        <v>242</v>
      </c>
      <c r="AZ361" s="781" t="s">
        <v>243</v>
      </c>
      <c r="BA361" s="781" t="s">
        <v>236</v>
      </c>
      <c r="BC361" s="800"/>
      <c r="BD361" s="801" t="s">
        <v>242</v>
      </c>
      <c r="BE361" s="801" t="s">
        <v>243</v>
      </c>
      <c r="BF361" s="801" t="s">
        <v>236</v>
      </c>
      <c r="BG361" s="801" t="s">
        <v>242</v>
      </c>
      <c r="BH361" s="801" t="s">
        <v>243</v>
      </c>
      <c r="BI361" s="801" t="s">
        <v>236</v>
      </c>
      <c r="BJ361" s="801" t="s">
        <v>242</v>
      </c>
      <c r="BK361" s="801" t="s">
        <v>243</v>
      </c>
      <c r="BL361" s="801" t="s">
        <v>236</v>
      </c>
      <c r="BM361" s="801" t="s">
        <v>242</v>
      </c>
      <c r="BN361" s="801" t="s">
        <v>243</v>
      </c>
      <c r="BO361" s="801" t="s">
        <v>236</v>
      </c>
      <c r="BP361" s="801" t="s">
        <v>242</v>
      </c>
      <c r="BQ361" s="801" t="s">
        <v>243</v>
      </c>
      <c r="BR361" s="801" t="s">
        <v>236</v>
      </c>
      <c r="BS361" s="801" t="s">
        <v>242</v>
      </c>
      <c r="BT361" s="801" t="s">
        <v>243</v>
      </c>
      <c r="BU361" s="801" t="s">
        <v>236</v>
      </c>
      <c r="BV361" s="801" t="s">
        <v>242</v>
      </c>
      <c r="BW361" s="801" t="s">
        <v>243</v>
      </c>
      <c r="BX361" s="801" t="s">
        <v>236</v>
      </c>
      <c r="BY361" s="801" t="s">
        <v>242</v>
      </c>
      <c r="BZ361" s="801" t="s">
        <v>243</v>
      </c>
      <c r="CA361" s="801" t="s">
        <v>236</v>
      </c>
      <c r="CB361" s="802"/>
    </row>
    <row r="362" spans="3:80" s="808" customFormat="1" ht="29.25" customHeight="1">
      <c r="C362" s="803" t="s">
        <v>304</v>
      </c>
      <c r="D362" s="804">
        <f t="shared" ref="D362:E369" si="641">D8+D24+D40+D56+D72+D88+D104+D120+D136+D152+D168+D184+D200+D216+D232+D248+D264+D280+D296+D312+D328+D344</f>
        <v>0</v>
      </c>
      <c r="E362" s="804">
        <f t="shared" si="641"/>
        <v>0</v>
      </c>
      <c r="F362" s="804">
        <f>D362+E362</f>
        <v>0</v>
      </c>
      <c r="G362" s="804">
        <f t="shared" ref="G362:H369" si="642">G8+G24+G40+G56+G72+G88+G104+G120+G136+G152+G168+G184+G200+G216+G232+G248+G264+G280+G296+G312+G328+G344</f>
        <v>0</v>
      </c>
      <c r="H362" s="804">
        <f t="shared" si="642"/>
        <v>0</v>
      </c>
      <c r="I362" s="804">
        <f>G362+H362</f>
        <v>0</v>
      </c>
      <c r="J362" s="804">
        <f t="shared" ref="J362:K369" si="643">J8+J24+J40+J56+J72+J88+J104+J120+J136+J152+J168+J184+J200+J216+J232+J248+J264+J280+J296+J312+J328+J344</f>
        <v>0</v>
      </c>
      <c r="K362" s="804">
        <f t="shared" si="643"/>
        <v>0</v>
      </c>
      <c r="L362" s="804">
        <f>J362+K362</f>
        <v>0</v>
      </c>
      <c r="M362" s="804">
        <f t="shared" ref="M362:N369" si="644">M8+M24+M40+M56+M72+M88+M104+M120+M136+M152+M168+M184+M200+M216+M232+M248+M264+M280+M296+M312+M328+M344</f>
        <v>0</v>
      </c>
      <c r="N362" s="804">
        <f t="shared" si="644"/>
        <v>0</v>
      </c>
      <c r="O362" s="804">
        <f>M362+N362</f>
        <v>0</v>
      </c>
      <c r="P362" s="804">
        <f t="shared" ref="P362:Q369" si="645">P8+P24+P40+P56+P72+P88+P104+P120+P136+P152+P168+P184+P200+P216+P232+P248+P264+P280+P296+P312+P328+P344</f>
        <v>0</v>
      </c>
      <c r="Q362" s="804">
        <f t="shared" si="645"/>
        <v>0</v>
      </c>
      <c r="R362" s="804">
        <f>P362+Q362</f>
        <v>0</v>
      </c>
      <c r="S362" s="804">
        <f t="shared" ref="S362:T369" si="646">S8+S24+S40+S56+S72+S88+S104+S120+S136+S152+S168+S184+S200+S216+S232+S248+S264+S280+S296+S312+S328+S344</f>
        <v>0</v>
      </c>
      <c r="T362" s="804">
        <f t="shared" si="646"/>
        <v>0</v>
      </c>
      <c r="U362" s="804">
        <f>S362+T362</f>
        <v>0</v>
      </c>
      <c r="V362" s="804">
        <f t="shared" ref="V362:W369" si="647">V8+V24+V40+V56+V72+V88+V104+V120+V136+V152+V168+V184+V200+V216+V232+V248+V264+V280+V296+V312+V328+V344</f>
        <v>0</v>
      </c>
      <c r="W362" s="804">
        <f t="shared" si="647"/>
        <v>0</v>
      </c>
      <c r="X362" s="804">
        <f>V362+W362</f>
        <v>0</v>
      </c>
      <c r="Y362" s="805">
        <f>D362+G362+J362+M362+P362+S362+V362</f>
        <v>0</v>
      </c>
      <c r="Z362" s="805">
        <f>E362+H362+K362+N362+Q362+T362+W362</f>
        <v>0</v>
      </c>
      <c r="AA362" s="806">
        <f>Y362+Z362</f>
        <v>0</v>
      </c>
      <c r="AB362" s="807"/>
      <c r="AC362" s="803" t="s">
        <v>304</v>
      </c>
      <c r="AD362" s="804">
        <f t="shared" ref="AD362:AS362" si="648">AD8+AD24+AD40+AD56+AD72+AD88+AD104+AD120+AD136+AD152+AD168+AD184+AD200+AD216+AD232+AD248+AD264+AD280+AD296+AD312+AD328+AD344</f>
        <v>0</v>
      </c>
      <c r="AE362" s="804">
        <f t="shared" si="648"/>
        <v>0</v>
      </c>
      <c r="AF362" s="804">
        <f t="shared" si="648"/>
        <v>0</v>
      </c>
      <c r="AG362" s="804">
        <f t="shared" si="648"/>
        <v>0</v>
      </c>
      <c r="AH362" s="804">
        <f t="shared" si="648"/>
        <v>0</v>
      </c>
      <c r="AI362" s="804">
        <f t="shared" si="648"/>
        <v>0</v>
      </c>
      <c r="AJ362" s="804">
        <f t="shared" si="648"/>
        <v>0</v>
      </c>
      <c r="AK362" s="804">
        <f t="shared" si="648"/>
        <v>0</v>
      </c>
      <c r="AL362" s="804">
        <f t="shared" si="648"/>
        <v>0</v>
      </c>
      <c r="AM362" s="804">
        <f t="shared" si="648"/>
        <v>0</v>
      </c>
      <c r="AN362" s="804">
        <f t="shared" si="648"/>
        <v>0</v>
      </c>
      <c r="AO362" s="804">
        <f t="shared" si="648"/>
        <v>0</v>
      </c>
      <c r="AP362" s="804">
        <f t="shared" si="648"/>
        <v>0</v>
      </c>
      <c r="AQ362" s="804">
        <f t="shared" si="648"/>
        <v>0</v>
      </c>
      <c r="AR362" s="804">
        <f t="shared" si="648"/>
        <v>0</v>
      </c>
      <c r="AS362" s="804">
        <f t="shared" si="648"/>
        <v>0</v>
      </c>
      <c r="AT362" s="804">
        <f t="shared" ref="AT362:AX362" si="649">AT8+AT24+AT40+AT56+AT72+AT88+AT104+AT120+AT136+AT152+AT168+AT184+AT200+AT216+AT232+AT248+AT264+AT280+AT296+AT312+AT328+AT344</f>
        <v>0</v>
      </c>
      <c r="AU362" s="804">
        <f t="shared" si="649"/>
        <v>0</v>
      </c>
      <c r="AV362" s="804">
        <f t="shared" si="649"/>
        <v>0</v>
      </c>
      <c r="AW362" s="804">
        <f t="shared" si="649"/>
        <v>0</v>
      </c>
      <c r="AX362" s="804">
        <f t="shared" si="649"/>
        <v>0</v>
      </c>
      <c r="AY362" s="805">
        <f>AD362+AG362+AJ362+AM362+AP362+AS362+AV362</f>
        <v>0</v>
      </c>
      <c r="AZ362" s="805">
        <f>AE362+AH362+AK362+AN362+AQ362+AT362+AW362</f>
        <v>0</v>
      </c>
      <c r="BA362" s="806">
        <f>AY362+AZ362</f>
        <v>0</v>
      </c>
      <c r="BC362" s="809" t="s">
        <v>304</v>
      </c>
      <c r="BD362" s="810">
        <f>D362+AD362</f>
        <v>0</v>
      </c>
      <c r="BE362" s="810">
        <f t="shared" ref="BE362:CA370" si="650">E362+AE362</f>
        <v>0</v>
      </c>
      <c r="BF362" s="810">
        <f t="shared" si="650"/>
        <v>0</v>
      </c>
      <c r="BG362" s="810">
        <f t="shared" si="650"/>
        <v>0</v>
      </c>
      <c r="BH362" s="810">
        <f t="shared" si="650"/>
        <v>0</v>
      </c>
      <c r="BI362" s="810">
        <f t="shared" si="650"/>
        <v>0</v>
      </c>
      <c r="BJ362" s="810">
        <f t="shared" si="650"/>
        <v>0</v>
      </c>
      <c r="BK362" s="810">
        <f t="shared" si="650"/>
        <v>0</v>
      </c>
      <c r="BL362" s="810">
        <f t="shared" si="650"/>
        <v>0</v>
      </c>
      <c r="BM362" s="810">
        <f t="shared" si="650"/>
        <v>0</v>
      </c>
      <c r="BN362" s="810">
        <f t="shared" si="650"/>
        <v>0</v>
      </c>
      <c r="BO362" s="810">
        <f t="shared" si="650"/>
        <v>0</v>
      </c>
      <c r="BP362" s="810">
        <f t="shared" si="650"/>
        <v>0</v>
      </c>
      <c r="BQ362" s="810">
        <f t="shared" si="650"/>
        <v>0</v>
      </c>
      <c r="BR362" s="810">
        <f t="shared" si="650"/>
        <v>0</v>
      </c>
      <c r="BS362" s="810">
        <f t="shared" si="650"/>
        <v>0</v>
      </c>
      <c r="BT362" s="810">
        <f t="shared" si="650"/>
        <v>0</v>
      </c>
      <c r="BU362" s="810">
        <f t="shared" si="650"/>
        <v>0</v>
      </c>
      <c r="BV362" s="810">
        <f t="shared" si="650"/>
        <v>0</v>
      </c>
      <c r="BW362" s="810">
        <f t="shared" si="650"/>
        <v>0</v>
      </c>
      <c r="BX362" s="810">
        <f t="shared" si="650"/>
        <v>0</v>
      </c>
      <c r="BY362" s="810">
        <f t="shared" si="650"/>
        <v>0</v>
      </c>
      <c r="BZ362" s="810">
        <f t="shared" si="650"/>
        <v>0</v>
      </c>
      <c r="CA362" s="810">
        <f t="shared" si="650"/>
        <v>0</v>
      </c>
      <c r="CB362" s="811">
        <f>CA362/$CA$370*100</f>
        <v>0</v>
      </c>
    </row>
    <row r="363" spans="3:80" s="808" customFormat="1" ht="29.25" customHeight="1">
      <c r="C363" s="803" t="s">
        <v>268</v>
      </c>
      <c r="D363" s="804">
        <f t="shared" si="641"/>
        <v>627</v>
      </c>
      <c r="E363" s="804">
        <f t="shared" si="641"/>
        <v>543</v>
      </c>
      <c r="F363" s="804">
        <f t="shared" ref="F363:F369" si="651">D363+E363</f>
        <v>1170</v>
      </c>
      <c r="G363" s="804">
        <f t="shared" si="642"/>
        <v>7</v>
      </c>
      <c r="H363" s="804">
        <f t="shared" si="642"/>
        <v>11</v>
      </c>
      <c r="I363" s="804">
        <f t="shared" ref="I363:I369" si="652">G363+H363</f>
        <v>18</v>
      </c>
      <c r="J363" s="804">
        <f t="shared" si="643"/>
        <v>0</v>
      </c>
      <c r="K363" s="804">
        <f t="shared" si="643"/>
        <v>0</v>
      </c>
      <c r="L363" s="804">
        <f t="shared" ref="L363:L369" si="653">J363+K363</f>
        <v>0</v>
      </c>
      <c r="M363" s="804">
        <f t="shared" si="644"/>
        <v>0</v>
      </c>
      <c r="N363" s="804">
        <f t="shared" si="644"/>
        <v>1</v>
      </c>
      <c r="O363" s="804">
        <f t="shared" ref="O363:O369" si="654">M363+N363</f>
        <v>1</v>
      </c>
      <c r="P363" s="804">
        <f t="shared" si="645"/>
        <v>0</v>
      </c>
      <c r="Q363" s="804">
        <f t="shared" si="645"/>
        <v>0</v>
      </c>
      <c r="R363" s="804">
        <f t="shared" ref="R363:R369" si="655">P363+Q363</f>
        <v>0</v>
      </c>
      <c r="S363" s="804">
        <f t="shared" si="646"/>
        <v>0</v>
      </c>
      <c r="T363" s="804">
        <f t="shared" si="646"/>
        <v>0</v>
      </c>
      <c r="U363" s="804">
        <f t="shared" ref="U363:U369" si="656">S363+T363</f>
        <v>0</v>
      </c>
      <c r="V363" s="804">
        <f t="shared" si="647"/>
        <v>0</v>
      </c>
      <c r="W363" s="804">
        <f t="shared" si="647"/>
        <v>0</v>
      </c>
      <c r="X363" s="804">
        <f t="shared" ref="X363:X369" si="657">V363+W363</f>
        <v>0</v>
      </c>
      <c r="Y363" s="805">
        <f t="shared" ref="Y363:Z369" si="658">D363+G363+J363+M363+P363+S363+V363</f>
        <v>634</v>
      </c>
      <c r="Z363" s="805">
        <f t="shared" si="658"/>
        <v>555</v>
      </c>
      <c r="AA363" s="806">
        <f t="shared" ref="AA363:AA369" si="659">Y363+Z363</f>
        <v>1189</v>
      </c>
      <c r="AB363" s="807"/>
      <c r="AC363" s="803" t="s">
        <v>268</v>
      </c>
      <c r="AD363" s="804">
        <f t="shared" ref="AD363:AX363" si="660">AD9+AD25+AD41+AD57+AD73+AD89+AD105+AD121+AD137+AD153+AD169+AD185+AD201+AD217+AD233+AD249+AD265+AD281+AD297+AD313+AD329+AD345</f>
        <v>2595</v>
      </c>
      <c r="AE363" s="804">
        <f t="shared" si="660"/>
        <v>2430</v>
      </c>
      <c r="AF363" s="804">
        <f t="shared" si="660"/>
        <v>5025</v>
      </c>
      <c r="AG363" s="804">
        <f t="shared" si="660"/>
        <v>17</v>
      </c>
      <c r="AH363" s="804">
        <f t="shared" si="660"/>
        <v>10</v>
      </c>
      <c r="AI363" s="804">
        <f t="shared" si="660"/>
        <v>27</v>
      </c>
      <c r="AJ363" s="804">
        <f t="shared" si="660"/>
        <v>0</v>
      </c>
      <c r="AK363" s="804">
        <f t="shared" si="660"/>
        <v>0</v>
      </c>
      <c r="AL363" s="804">
        <f t="shared" si="660"/>
        <v>0</v>
      </c>
      <c r="AM363" s="804">
        <f t="shared" si="660"/>
        <v>0</v>
      </c>
      <c r="AN363" s="804">
        <f t="shared" si="660"/>
        <v>0</v>
      </c>
      <c r="AO363" s="804">
        <f t="shared" si="660"/>
        <v>0</v>
      </c>
      <c r="AP363" s="804">
        <f t="shared" si="660"/>
        <v>0</v>
      </c>
      <c r="AQ363" s="804">
        <f t="shared" si="660"/>
        <v>0</v>
      </c>
      <c r="AR363" s="804">
        <f t="shared" si="660"/>
        <v>0</v>
      </c>
      <c r="AS363" s="804">
        <f t="shared" si="660"/>
        <v>0</v>
      </c>
      <c r="AT363" s="804">
        <f t="shared" si="660"/>
        <v>0</v>
      </c>
      <c r="AU363" s="804">
        <f t="shared" si="660"/>
        <v>0</v>
      </c>
      <c r="AV363" s="804">
        <f t="shared" si="660"/>
        <v>0</v>
      </c>
      <c r="AW363" s="804">
        <f t="shared" si="660"/>
        <v>0</v>
      </c>
      <c r="AX363" s="804">
        <f t="shared" si="660"/>
        <v>0</v>
      </c>
      <c r="AY363" s="805">
        <f>AD363+AG363+AJ363+AM363+AP363+AS363+AV363</f>
        <v>2612</v>
      </c>
      <c r="AZ363" s="805">
        <f t="shared" ref="AY363:AZ369" si="661">AE363+AH363+AK363+AN363+AQ363+AT363+AW363</f>
        <v>2440</v>
      </c>
      <c r="BA363" s="806">
        <f t="shared" ref="BA363:BA369" si="662">AY363+AZ363</f>
        <v>5052</v>
      </c>
      <c r="BC363" s="809" t="s">
        <v>268</v>
      </c>
      <c r="BD363" s="810">
        <f t="shared" ref="BD363:BD370" si="663">D363+AD363</f>
        <v>3222</v>
      </c>
      <c r="BE363" s="810">
        <f t="shared" si="650"/>
        <v>2973</v>
      </c>
      <c r="BF363" s="810">
        <f t="shared" si="650"/>
        <v>6195</v>
      </c>
      <c r="BG363" s="810">
        <f t="shared" si="650"/>
        <v>24</v>
      </c>
      <c r="BH363" s="810">
        <f t="shared" si="650"/>
        <v>21</v>
      </c>
      <c r="BI363" s="810">
        <f t="shared" si="650"/>
        <v>45</v>
      </c>
      <c r="BJ363" s="810">
        <f t="shared" si="650"/>
        <v>0</v>
      </c>
      <c r="BK363" s="810">
        <f t="shared" si="650"/>
        <v>0</v>
      </c>
      <c r="BL363" s="810">
        <f t="shared" si="650"/>
        <v>0</v>
      </c>
      <c r="BM363" s="810">
        <f t="shared" si="650"/>
        <v>0</v>
      </c>
      <c r="BN363" s="810">
        <f t="shared" si="650"/>
        <v>1</v>
      </c>
      <c r="BO363" s="810">
        <f t="shared" si="650"/>
        <v>1</v>
      </c>
      <c r="BP363" s="810">
        <f t="shared" si="650"/>
        <v>0</v>
      </c>
      <c r="BQ363" s="810">
        <f t="shared" si="650"/>
        <v>0</v>
      </c>
      <c r="BR363" s="810">
        <f t="shared" si="650"/>
        <v>0</v>
      </c>
      <c r="BS363" s="810">
        <f t="shared" si="650"/>
        <v>0</v>
      </c>
      <c r="BT363" s="810">
        <f t="shared" si="650"/>
        <v>0</v>
      </c>
      <c r="BU363" s="810">
        <f t="shared" si="650"/>
        <v>0</v>
      </c>
      <c r="BV363" s="810">
        <f t="shared" si="650"/>
        <v>0</v>
      </c>
      <c r="BW363" s="810">
        <f t="shared" si="650"/>
        <v>0</v>
      </c>
      <c r="BX363" s="810">
        <f t="shared" si="650"/>
        <v>0</v>
      </c>
      <c r="BY363" s="810">
        <f t="shared" si="650"/>
        <v>3246</v>
      </c>
      <c r="BZ363" s="810">
        <f t="shared" si="650"/>
        <v>2995</v>
      </c>
      <c r="CA363" s="810">
        <f t="shared" si="650"/>
        <v>6241</v>
      </c>
      <c r="CB363" s="811">
        <f t="shared" ref="CB363:CB370" si="664">CA363/$CA$370*100</f>
        <v>1.6723429683082836</v>
      </c>
    </row>
    <row r="364" spans="3:80" s="808" customFormat="1" ht="29.25" customHeight="1">
      <c r="C364" s="803" t="s">
        <v>263</v>
      </c>
      <c r="D364" s="804">
        <f t="shared" si="641"/>
        <v>5671</v>
      </c>
      <c r="E364" s="804">
        <f t="shared" si="641"/>
        <v>5365</v>
      </c>
      <c r="F364" s="804">
        <f t="shared" si="651"/>
        <v>11036</v>
      </c>
      <c r="G364" s="804">
        <f t="shared" si="642"/>
        <v>2847</v>
      </c>
      <c r="H364" s="804">
        <f t="shared" si="642"/>
        <v>2652</v>
      </c>
      <c r="I364" s="804">
        <f t="shared" si="652"/>
        <v>5499</v>
      </c>
      <c r="J364" s="804">
        <f t="shared" si="643"/>
        <v>717</v>
      </c>
      <c r="K364" s="804">
        <f t="shared" si="643"/>
        <v>604</v>
      </c>
      <c r="L364" s="804">
        <f t="shared" si="653"/>
        <v>1321</v>
      </c>
      <c r="M364" s="804">
        <f t="shared" si="644"/>
        <v>77</v>
      </c>
      <c r="N364" s="804">
        <f t="shared" si="644"/>
        <v>52</v>
      </c>
      <c r="O364" s="804">
        <f t="shared" si="654"/>
        <v>129</v>
      </c>
      <c r="P364" s="804">
        <f t="shared" si="645"/>
        <v>1</v>
      </c>
      <c r="Q364" s="804">
        <f t="shared" si="645"/>
        <v>1</v>
      </c>
      <c r="R364" s="804">
        <f t="shared" si="655"/>
        <v>2</v>
      </c>
      <c r="S364" s="804">
        <f t="shared" si="646"/>
        <v>5</v>
      </c>
      <c r="T364" s="804">
        <f t="shared" si="646"/>
        <v>2</v>
      </c>
      <c r="U364" s="804">
        <f t="shared" si="656"/>
        <v>7</v>
      </c>
      <c r="V364" s="804">
        <f t="shared" si="647"/>
        <v>0</v>
      </c>
      <c r="W364" s="804">
        <f t="shared" si="647"/>
        <v>0</v>
      </c>
      <c r="X364" s="804">
        <f t="shared" si="657"/>
        <v>0</v>
      </c>
      <c r="Y364" s="805">
        <f t="shared" si="658"/>
        <v>9318</v>
      </c>
      <c r="Z364" s="805">
        <f t="shared" si="658"/>
        <v>8676</v>
      </c>
      <c r="AA364" s="806">
        <f t="shared" si="659"/>
        <v>17994</v>
      </c>
      <c r="AB364" s="807"/>
      <c r="AC364" s="803" t="s">
        <v>263</v>
      </c>
      <c r="AD364" s="804">
        <f t="shared" ref="AD364:AX364" si="665">AD10+AD26+AD42+AD58+AD74+AD90+AD106+AD122+AD138+AD154+AD170+AD186+AD202+AD218+AD234+AD250+AD266+AD282+AD298+AD314+AD330+AD346</f>
        <v>30749</v>
      </c>
      <c r="AE364" s="804">
        <f t="shared" si="665"/>
        <v>29453</v>
      </c>
      <c r="AF364" s="804">
        <f t="shared" si="665"/>
        <v>60202</v>
      </c>
      <c r="AG364" s="804">
        <f t="shared" si="665"/>
        <v>19526</v>
      </c>
      <c r="AH364" s="804">
        <f t="shared" si="665"/>
        <v>16427</v>
      </c>
      <c r="AI364" s="804">
        <f t="shared" si="665"/>
        <v>35953</v>
      </c>
      <c r="AJ364" s="804">
        <f t="shared" si="665"/>
        <v>2705</v>
      </c>
      <c r="AK364" s="804">
        <f t="shared" si="665"/>
        <v>2179</v>
      </c>
      <c r="AL364" s="804">
        <f t="shared" si="665"/>
        <v>4884</v>
      </c>
      <c r="AM364" s="804">
        <f t="shared" si="665"/>
        <v>0</v>
      </c>
      <c r="AN364" s="804">
        <f t="shared" si="665"/>
        <v>0</v>
      </c>
      <c r="AO364" s="804">
        <f t="shared" si="665"/>
        <v>0</v>
      </c>
      <c r="AP364" s="804">
        <f t="shared" si="665"/>
        <v>0</v>
      </c>
      <c r="AQ364" s="804">
        <f t="shared" si="665"/>
        <v>0</v>
      </c>
      <c r="AR364" s="804">
        <f t="shared" si="665"/>
        <v>0</v>
      </c>
      <c r="AS364" s="804">
        <f t="shared" si="665"/>
        <v>0</v>
      </c>
      <c r="AT364" s="804">
        <f t="shared" si="665"/>
        <v>0</v>
      </c>
      <c r="AU364" s="804">
        <f t="shared" si="665"/>
        <v>0</v>
      </c>
      <c r="AV364" s="804">
        <f t="shared" si="665"/>
        <v>0</v>
      </c>
      <c r="AW364" s="804">
        <f t="shared" si="665"/>
        <v>0</v>
      </c>
      <c r="AX364" s="804">
        <f t="shared" si="665"/>
        <v>0</v>
      </c>
      <c r="AY364" s="805">
        <f t="shared" si="661"/>
        <v>52980</v>
      </c>
      <c r="AZ364" s="805">
        <f t="shared" si="661"/>
        <v>48059</v>
      </c>
      <c r="BA364" s="806">
        <f t="shared" si="662"/>
        <v>101039</v>
      </c>
      <c r="BC364" s="809" t="s">
        <v>263</v>
      </c>
      <c r="BD364" s="810">
        <f t="shared" si="663"/>
        <v>36420</v>
      </c>
      <c r="BE364" s="810">
        <f t="shared" si="650"/>
        <v>34818</v>
      </c>
      <c r="BF364" s="810">
        <f t="shared" si="650"/>
        <v>71238</v>
      </c>
      <c r="BG364" s="810">
        <f t="shared" si="650"/>
        <v>22373</v>
      </c>
      <c r="BH364" s="810">
        <f t="shared" si="650"/>
        <v>19079</v>
      </c>
      <c r="BI364" s="810">
        <f t="shared" si="650"/>
        <v>41452</v>
      </c>
      <c r="BJ364" s="810">
        <f t="shared" si="650"/>
        <v>3422</v>
      </c>
      <c r="BK364" s="810">
        <f t="shared" si="650"/>
        <v>2783</v>
      </c>
      <c r="BL364" s="810">
        <f t="shared" si="650"/>
        <v>6205</v>
      </c>
      <c r="BM364" s="810">
        <f t="shared" si="650"/>
        <v>77</v>
      </c>
      <c r="BN364" s="810">
        <f t="shared" si="650"/>
        <v>52</v>
      </c>
      <c r="BO364" s="810">
        <f t="shared" si="650"/>
        <v>129</v>
      </c>
      <c r="BP364" s="810">
        <f t="shared" si="650"/>
        <v>1</v>
      </c>
      <c r="BQ364" s="810">
        <f t="shared" si="650"/>
        <v>1</v>
      </c>
      <c r="BR364" s="810">
        <f t="shared" si="650"/>
        <v>2</v>
      </c>
      <c r="BS364" s="810">
        <f t="shared" si="650"/>
        <v>5</v>
      </c>
      <c r="BT364" s="810">
        <f t="shared" si="650"/>
        <v>2</v>
      </c>
      <c r="BU364" s="810">
        <f t="shared" si="650"/>
        <v>7</v>
      </c>
      <c r="BV364" s="810">
        <f t="shared" si="650"/>
        <v>0</v>
      </c>
      <c r="BW364" s="810">
        <f t="shared" si="650"/>
        <v>0</v>
      </c>
      <c r="BX364" s="810">
        <f t="shared" si="650"/>
        <v>0</v>
      </c>
      <c r="BY364" s="810">
        <f t="shared" si="650"/>
        <v>62298</v>
      </c>
      <c r="BZ364" s="810">
        <f t="shared" si="650"/>
        <v>56735</v>
      </c>
      <c r="CA364" s="810">
        <f t="shared" si="650"/>
        <v>119033</v>
      </c>
      <c r="CB364" s="811">
        <f t="shared" si="664"/>
        <v>31.89617057308763</v>
      </c>
    </row>
    <row r="365" spans="3:80" s="808" customFormat="1" ht="29.25" customHeight="1">
      <c r="C365" s="803" t="s">
        <v>264</v>
      </c>
      <c r="D365" s="804">
        <f t="shared" si="641"/>
        <v>3552</v>
      </c>
      <c r="E365" s="804">
        <f t="shared" si="641"/>
        <v>3597</v>
      </c>
      <c r="F365" s="804">
        <f t="shared" si="651"/>
        <v>7149</v>
      </c>
      <c r="G365" s="804">
        <f t="shared" si="642"/>
        <v>4433</v>
      </c>
      <c r="H365" s="804">
        <f t="shared" si="642"/>
        <v>4093</v>
      </c>
      <c r="I365" s="804">
        <f t="shared" si="652"/>
        <v>8526</v>
      </c>
      <c r="J365" s="804">
        <f t="shared" si="643"/>
        <v>2010</v>
      </c>
      <c r="K365" s="804">
        <f t="shared" si="643"/>
        <v>1760</v>
      </c>
      <c r="L365" s="804">
        <f t="shared" si="653"/>
        <v>3770</v>
      </c>
      <c r="M365" s="804">
        <f t="shared" si="644"/>
        <v>342</v>
      </c>
      <c r="N365" s="804">
        <f t="shared" si="644"/>
        <v>226</v>
      </c>
      <c r="O365" s="804">
        <f t="shared" si="654"/>
        <v>568</v>
      </c>
      <c r="P365" s="804">
        <f t="shared" si="645"/>
        <v>42</v>
      </c>
      <c r="Q365" s="804">
        <f t="shared" si="645"/>
        <v>43</v>
      </c>
      <c r="R365" s="804">
        <f t="shared" si="655"/>
        <v>85</v>
      </c>
      <c r="S365" s="804">
        <f t="shared" si="646"/>
        <v>10</v>
      </c>
      <c r="T365" s="804">
        <f t="shared" si="646"/>
        <v>4</v>
      </c>
      <c r="U365" s="804">
        <f t="shared" si="656"/>
        <v>14</v>
      </c>
      <c r="V365" s="804">
        <f t="shared" si="647"/>
        <v>2</v>
      </c>
      <c r="W365" s="804">
        <f t="shared" si="647"/>
        <v>2</v>
      </c>
      <c r="X365" s="804">
        <f t="shared" si="657"/>
        <v>4</v>
      </c>
      <c r="Y365" s="805">
        <f t="shared" si="658"/>
        <v>10391</v>
      </c>
      <c r="Z365" s="805">
        <f t="shared" si="658"/>
        <v>9725</v>
      </c>
      <c r="AA365" s="806">
        <f t="shared" si="659"/>
        <v>20116</v>
      </c>
      <c r="AB365" s="807"/>
      <c r="AC365" s="803" t="s">
        <v>264</v>
      </c>
      <c r="AD365" s="804">
        <f t="shared" ref="AD365:AX365" si="666">AD11+AD27+AD43+AD59+AD75+AD91+AD107+AD123+AD139+AD155+AD171+AD187+AD203+AD219+AD235+AD251+AD267+AD283+AD299+AD315+AD331+AD347</f>
        <v>27853</v>
      </c>
      <c r="AE365" s="804">
        <f t="shared" si="666"/>
        <v>27755</v>
      </c>
      <c r="AF365" s="804">
        <f t="shared" si="666"/>
        <v>55608</v>
      </c>
      <c r="AG365" s="804">
        <f t="shared" si="666"/>
        <v>23262</v>
      </c>
      <c r="AH365" s="804">
        <f t="shared" si="666"/>
        <v>22307</v>
      </c>
      <c r="AI365" s="804">
        <f t="shared" si="666"/>
        <v>45569</v>
      </c>
      <c r="AJ365" s="804">
        <f t="shared" si="666"/>
        <v>8917</v>
      </c>
      <c r="AK365" s="804">
        <f t="shared" si="666"/>
        <v>8302</v>
      </c>
      <c r="AL365" s="804">
        <f t="shared" si="666"/>
        <v>17219</v>
      </c>
      <c r="AM365" s="804">
        <f t="shared" si="666"/>
        <v>519</v>
      </c>
      <c r="AN365" s="804">
        <f t="shared" si="666"/>
        <v>331</v>
      </c>
      <c r="AO365" s="804">
        <f t="shared" si="666"/>
        <v>850</v>
      </c>
      <c r="AP365" s="804">
        <f t="shared" si="666"/>
        <v>0</v>
      </c>
      <c r="AQ365" s="804">
        <f t="shared" si="666"/>
        <v>0</v>
      </c>
      <c r="AR365" s="804">
        <f t="shared" si="666"/>
        <v>0</v>
      </c>
      <c r="AS365" s="804">
        <f t="shared" si="666"/>
        <v>0</v>
      </c>
      <c r="AT365" s="804">
        <f t="shared" si="666"/>
        <v>0</v>
      </c>
      <c r="AU365" s="804">
        <f t="shared" si="666"/>
        <v>0</v>
      </c>
      <c r="AV365" s="804">
        <f t="shared" si="666"/>
        <v>0</v>
      </c>
      <c r="AW365" s="804">
        <f t="shared" si="666"/>
        <v>0</v>
      </c>
      <c r="AX365" s="804">
        <f t="shared" si="666"/>
        <v>0</v>
      </c>
      <c r="AY365" s="805">
        <f t="shared" si="661"/>
        <v>60551</v>
      </c>
      <c r="AZ365" s="805">
        <f t="shared" si="661"/>
        <v>58695</v>
      </c>
      <c r="BA365" s="806">
        <f t="shared" si="662"/>
        <v>119246</v>
      </c>
      <c r="BC365" s="809" t="s">
        <v>264</v>
      </c>
      <c r="BD365" s="810">
        <f t="shared" si="663"/>
        <v>31405</v>
      </c>
      <c r="BE365" s="810">
        <f t="shared" si="650"/>
        <v>31352</v>
      </c>
      <c r="BF365" s="810">
        <f t="shared" si="650"/>
        <v>62757</v>
      </c>
      <c r="BG365" s="810">
        <f t="shared" si="650"/>
        <v>27695</v>
      </c>
      <c r="BH365" s="810">
        <f t="shared" si="650"/>
        <v>26400</v>
      </c>
      <c r="BI365" s="810">
        <f t="shared" si="650"/>
        <v>54095</v>
      </c>
      <c r="BJ365" s="810">
        <f t="shared" si="650"/>
        <v>10927</v>
      </c>
      <c r="BK365" s="810">
        <f t="shared" si="650"/>
        <v>10062</v>
      </c>
      <c r="BL365" s="810">
        <f t="shared" si="650"/>
        <v>20989</v>
      </c>
      <c r="BM365" s="810">
        <f t="shared" si="650"/>
        <v>861</v>
      </c>
      <c r="BN365" s="810">
        <f t="shared" si="650"/>
        <v>557</v>
      </c>
      <c r="BO365" s="810">
        <f t="shared" si="650"/>
        <v>1418</v>
      </c>
      <c r="BP365" s="810">
        <f t="shared" si="650"/>
        <v>42</v>
      </c>
      <c r="BQ365" s="810">
        <f t="shared" si="650"/>
        <v>43</v>
      </c>
      <c r="BR365" s="810">
        <f t="shared" si="650"/>
        <v>85</v>
      </c>
      <c r="BS365" s="810">
        <f t="shared" si="650"/>
        <v>10</v>
      </c>
      <c r="BT365" s="810">
        <f t="shared" si="650"/>
        <v>4</v>
      </c>
      <c r="BU365" s="810">
        <f t="shared" si="650"/>
        <v>14</v>
      </c>
      <c r="BV365" s="810">
        <f t="shared" si="650"/>
        <v>2</v>
      </c>
      <c r="BW365" s="810">
        <f t="shared" si="650"/>
        <v>2</v>
      </c>
      <c r="BX365" s="810">
        <f t="shared" si="650"/>
        <v>4</v>
      </c>
      <c r="BY365" s="810">
        <f t="shared" si="650"/>
        <v>70942</v>
      </c>
      <c r="BZ365" s="810">
        <f t="shared" si="650"/>
        <v>68420</v>
      </c>
      <c r="CA365" s="810">
        <f t="shared" si="650"/>
        <v>139362</v>
      </c>
      <c r="CB365" s="811">
        <f t="shared" si="664"/>
        <v>37.343544423871016</v>
      </c>
    </row>
    <row r="366" spans="3:80" s="808" customFormat="1" ht="29.25" customHeight="1">
      <c r="C366" s="803" t="s">
        <v>265</v>
      </c>
      <c r="D366" s="804">
        <f t="shared" si="641"/>
        <v>1549</v>
      </c>
      <c r="E366" s="804">
        <f t="shared" si="641"/>
        <v>1631</v>
      </c>
      <c r="F366" s="804">
        <f t="shared" si="651"/>
        <v>3180</v>
      </c>
      <c r="G366" s="804">
        <f t="shared" si="642"/>
        <v>2101</v>
      </c>
      <c r="H366" s="804">
        <f t="shared" si="642"/>
        <v>1841</v>
      </c>
      <c r="I366" s="804">
        <f t="shared" si="652"/>
        <v>3942</v>
      </c>
      <c r="J366" s="804">
        <f t="shared" si="643"/>
        <v>1963</v>
      </c>
      <c r="K366" s="804">
        <f t="shared" si="643"/>
        <v>1631</v>
      </c>
      <c r="L366" s="804">
        <f t="shared" si="653"/>
        <v>3594</v>
      </c>
      <c r="M366" s="804">
        <f t="shared" si="644"/>
        <v>689</v>
      </c>
      <c r="N366" s="804">
        <f t="shared" si="644"/>
        <v>608</v>
      </c>
      <c r="O366" s="804">
        <f t="shared" si="654"/>
        <v>1297</v>
      </c>
      <c r="P366" s="804">
        <f t="shared" si="645"/>
        <v>159</v>
      </c>
      <c r="Q366" s="804">
        <f t="shared" si="645"/>
        <v>122</v>
      </c>
      <c r="R366" s="804">
        <f t="shared" si="655"/>
        <v>281</v>
      </c>
      <c r="S366" s="804">
        <f t="shared" si="646"/>
        <v>8</v>
      </c>
      <c r="T366" s="804">
        <f t="shared" si="646"/>
        <v>5</v>
      </c>
      <c r="U366" s="804">
        <f t="shared" si="656"/>
        <v>13</v>
      </c>
      <c r="V366" s="804">
        <f t="shared" si="647"/>
        <v>2</v>
      </c>
      <c r="W366" s="804">
        <f t="shared" si="647"/>
        <v>1</v>
      </c>
      <c r="X366" s="804">
        <f t="shared" si="657"/>
        <v>3</v>
      </c>
      <c r="Y366" s="805">
        <f t="shared" si="658"/>
        <v>6471</v>
      </c>
      <c r="Z366" s="805">
        <f t="shared" si="658"/>
        <v>5839</v>
      </c>
      <c r="AA366" s="806">
        <f t="shared" si="659"/>
        <v>12310</v>
      </c>
      <c r="AB366" s="807"/>
      <c r="AC366" s="803" t="s">
        <v>265</v>
      </c>
      <c r="AD366" s="804">
        <f t="shared" ref="AD366:AX366" si="667">AD12+AD28+AD44+AD60+AD76+AD92+AD108+AD124+AD140+AD156+AD172+AD188+AD204+AD220+AD236+AD252+AD268+AD284+AD300+AD316+AD332+AD348</f>
        <v>10751</v>
      </c>
      <c r="AE366" s="804">
        <f t="shared" si="667"/>
        <v>9846</v>
      </c>
      <c r="AF366" s="804">
        <f t="shared" si="667"/>
        <v>20597</v>
      </c>
      <c r="AG366" s="804">
        <f t="shared" si="667"/>
        <v>15194</v>
      </c>
      <c r="AH366" s="804">
        <f t="shared" si="667"/>
        <v>13771</v>
      </c>
      <c r="AI366" s="804">
        <f t="shared" si="667"/>
        <v>28965</v>
      </c>
      <c r="AJ366" s="804">
        <f t="shared" si="667"/>
        <v>5107</v>
      </c>
      <c r="AK366" s="804">
        <f t="shared" si="667"/>
        <v>4704</v>
      </c>
      <c r="AL366" s="804">
        <f t="shared" si="667"/>
        <v>9811</v>
      </c>
      <c r="AM366" s="804">
        <f t="shared" si="667"/>
        <v>2578</v>
      </c>
      <c r="AN366" s="804">
        <f t="shared" si="667"/>
        <v>2392</v>
      </c>
      <c r="AO366" s="804">
        <f t="shared" si="667"/>
        <v>4970</v>
      </c>
      <c r="AP366" s="804">
        <f t="shared" si="667"/>
        <v>153</v>
      </c>
      <c r="AQ366" s="804">
        <f t="shared" si="667"/>
        <v>144</v>
      </c>
      <c r="AR366" s="804">
        <f t="shared" si="667"/>
        <v>297</v>
      </c>
      <c r="AS366" s="804">
        <f t="shared" si="667"/>
        <v>0</v>
      </c>
      <c r="AT366" s="804">
        <f t="shared" si="667"/>
        <v>0</v>
      </c>
      <c r="AU366" s="804">
        <f t="shared" si="667"/>
        <v>0</v>
      </c>
      <c r="AV366" s="804">
        <f t="shared" si="667"/>
        <v>0</v>
      </c>
      <c r="AW366" s="804">
        <f t="shared" si="667"/>
        <v>0</v>
      </c>
      <c r="AX366" s="804">
        <f t="shared" si="667"/>
        <v>0</v>
      </c>
      <c r="AY366" s="805">
        <f t="shared" si="661"/>
        <v>33783</v>
      </c>
      <c r="AZ366" s="805">
        <f t="shared" si="661"/>
        <v>30857</v>
      </c>
      <c r="BA366" s="806">
        <f t="shared" si="662"/>
        <v>64640</v>
      </c>
      <c r="BC366" s="809" t="s">
        <v>265</v>
      </c>
      <c r="BD366" s="810">
        <f t="shared" si="663"/>
        <v>12300</v>
      </c>
      <c r="BE366" s="810">
        <f t="shared" si="650"/>
        <v>11477</v>
      </c>
      <c r="BF366" s="810">
        <f t="shared" si="650"/>
        <v>23777</v>
      </c>
      <c r="BG366" s="810">
        <f t="shared" si="650"/>
        <v>17295</v>
      </c>
      <c r="BH366" s="810">
        <f t="shared" si="650"/>
        <v>15612</v>
      </c>
      <c r="BI366" s="810">
        <f t="shared" si="650"/>
        <v>32907</v>
      </c>
      <c r="BJ366" s="810">
        <f t="shared" si="650"/>
        <v>7070</v>
      </c>
      <c r="BK366" s="810">
        <f t="shared" si="650"/>
        <v>6335</v>
      </c>
      <c r="BL366" s="810">
        <f t="shared" si="650"/>
        <v>13405</v>
      </c>
      <c r="BM366" s="810">
        <f t="shared" si="650"/>
        <v>3267</v>
      </c>
      <c r="BN366" s="810">
        <f t="shared" si="650"/>
        <v>3000</v>
      </c>
      <c r="BO366" s="810">
        <f t="shared" si="650"/>
        <v>6267</v>
      </c>
      <c r="BP366" s="810">
        <f t="shared" si="650"/>
        <v>312</v>
      </c>
      <c r="BQ366" s="810">
        <f t="shared" si="650"/>
        <v>266</v>
      </c>
      <c r="BR366" s="810">
        <f t="shared" si="650"/>
        <v>578</v>
      </c>
      <c r="BS366" s="810">
        <f t="shared" si="650"/>
        <v>8</v>
      </c>
      <c r="BT366" s="810">
        <f t="shared" si="650"/>
        <v>5</v>
      </c>
      <c r="BU366" s="810">
        <f t="shared" si="650"/>
        <v>13</v>
      </c>
      <c r="BV366" s="810">
        <f t="shared" si="650"/>
        <v>2</v>
      </c>
      <c r="BW366" s="810">
        <f t="shared" si="650"/>
        <v>1</v>
      </c>
      <c r="BX366" s="810">
        <f t="shared" si="650"/>
        <v>3</v>
      </c>
      <c r="BY366" s="810">
        <f t="shared" si="650"/>
        <v>40254</v>
      </c>
      <c r="BZ366" s="810">
        <f t="shared" si="650"/>
        <v>36696</v>
      </c>
      <c r="CA366" s="810">
        <f t="shared" si="650"/>
        <v>76950</v>
      </c>
      <c r="CB366" s="811">
        <f t="shared" si="664"/>
        <v>20.619578819311393</v>
      </c>
    </row>
    <row r="367" spans="3:80" s="808" customFormat="1" ht="29.25" customHeight="1">
      <c r="C367" s="803" t="s">
        <v>266</v>
      </c>
      <c r="D367" s="804">
        <f t="shared" si="641"/>
        <v>596</v>
      </c>
      <c r="E367" s="804">
        <f t="shared" si="641"/>
        <v>431</v>
      </c>
      <c r="F367" s="804">
        <f t="shared" si="651"/>
        <v>1027</v>
      </c>
      <c r="G367" s="804">
        <f t="shared" si="642"/>
        <v>577</v>
      </c>
      <c r="H367" s="804">
        <f t="shared" si="642"/>
        <v>464</v>
      </c>
      <c r="I367" s="804">
        <f t="shared" si="652"/>
        <v>1041</v>
      </c>
      <c r="J367" s="804">
        <f t="shared" si="643"/>
        <v>400</v>
      </c>
      <c r="K367" s="804">
        <f t="shared" si="643"/>
        <v>382</v>
      </c>
      <c r="L367" s="804">
        <f t="shared" si="653"/>
        <v>782</v>
      </c>
      <c r="M367" s="804">
        <f t="shared" si="644"/>
        <v>245</v>
      </c>
      <c r="N367" s="804">
        <f t="shared" si="644"/>
        <v>213</v>
      </c>
      <c r="O367" s="804">
        <f t="shared" si="654"/>
        <v>458</v>
      </c>
      <c r="P367" s="804">
        <f t="shared" si="645"/>
        <v>92</v>
      </c>
      <c r="Q367" s="804">
        <f t="shared" si="645"/>
        <v>89</v>
      </c>
      <c r="R367" s="804">
        <f t="shared" si="655"/>
        <v>181</v>
      </c>
      <c r="S367" s="804">
        <f t="shared" si="646"/>
        <v>12</v>
      </c>
      <c r="T367" s="804">
        <f t="shared" si="646"/>
        <v>11</v>
      </c>
      <c r="U367" s="804">
        <f t="shared" si="656"/>
        <v>23</v>
      </c>
      <c r="V367" s="804">
        <f t="shared" si="647"/>
        <v>1</v>
      </c>
      <c r="W367" s="804">
        <f t="shared" si="647"/>
        <v>3</v>
      </c>
      <c r="X367" s="804">
        <f t="shared" si="657"/>
        <v>4</v>
      </c>
      <c r="Y367" s="805">
        <f t="shared" si="658"/>
        <v>1923</v>
      </c>
      <c r="Z367" s="805">
        <f t="shared" si="658"/>
        <v>1593</v>
      </c>
      <c r="AA367" s="806">
        <f t="shared" si="659"/>
        <v>3516</v>
      </c>
      <c r="AB367" s="807"/>
      <c r="AC367" s="803" t="s">
        <v>266</v>
      </c>
      <c r="AD367" s="804">
        <f t="shared" ref="AD367:AX367" si="668">AD13+AD29+AD45+AD61+AD77+AD93+AD109+AD125+AD141+AD157+AD173+AD189+AD205+AD221+AD237+AD253+AD269+AD285+AD301+AD317+AD333+AD349</f>
        <v>3283</v>
      </c>
      <c r="AE367" s="804">
        <f t="shared" si="668"/>
        <v>2742</v>
      </c>
      <c r="AF367" s="804">
        <f t="shared" si="668"/>
        <v>6025</v>
      </c>
      <c r="AG367" s="804">
        <f t="shared" si="668"/>
        <v>4913</v>
      </c>
      <c r="AH367" s="804">
        <f t="shared" si="668"/>
        <v>3837</v>
      </c>
      <c r="AI367" s="804">
        <f t="shared" si="668"/>
        <v>8750</v>
      </c>
      <c r="AJ367" s="804">
        <f t="shared" si="668"/>
        <v>2614</v>
      </c>
      <c r="AK367" s="804">
        <f t="shared" si="668"/>
        <v>2601</v>
      </c>
      <c r="AL367" s="804">
        <f t="shared" si="668"/>
        <v>5215</v>
      </c>
      <c r="AM367" s="804">
        <f t="shared" si="668"/>
        <v>868</v>
      </c>
      <c r="AN367" s="804">
        <f t="shared" si="668"/>
        <v>642</v>
      </c>
      <c r="AO367" s="804">
        <f t="shared" si="668"/>
        <v>1510</v>
      </c>
      <c r="AP367" s="804">
        <f t="shared" si="668"/>
        <v>384</v>
      </c>
      <c r="AQ367" s="804">
        <f t="shared" si="668"/>
        <v>315</v>
      </c>
      <c r="AR367" s="804">
        <f t="shared" si="668"/>
        <v>699</v>
      </c>
      <c r="AS367" s="804">
        <f t="shared" si="668"/>
        <v>0</v>
      </c>
      <c r="AT367" s="804">
        <f t="shared" si="668"/>
        <v>0</v>
      </c>
      <c r="AU367" s="804">
        <f t="shared" si="668"/>
        <v>0</v>
      </c>
      <c r="AV367" s="804">
        <f t="shared" si="668"/>
        <v>0</v>
      </c>
      <c r="AW367" s="804">
        <f t="shared" si="668"/>
        <v>0</v>
      </c>
      <c r="AX367" s="804">
        <f t="shared" si="668"/>
        <v>0</v>
      </c>
      <c r="AY367" s="805">
        <f t="shared" si="661"/>
        <v>12062</v>
      </c>
      <c r="AZ367" s="805">
        <f t="shared" si="661"/>
        <v>10137</v>
      </c>
      <c r="BA367" s="806">
        <f t="shared" si="662"/>
        <v>22199</v>
      </c>
      <c r="BC367" s="809" t="s">
        <v>266</v>
      </c>
      <c r="BD367" s="810">
        <f t="shared" si="663"/>
        <v>3879</v>
      </c>
      <c r="BE367" s="810">
        <f t="shared" si="650"/>
        <v>3173</v>
      </c>
      <c r="BF367" s="810">
        <f t="shared" si="650"/>
        <v>7052</v>
      </c>
      <c r="BG367" s="810">
        <f t="shared" si="650"/>
        <v>5490</v>
      </c>
      <c r="BH367" s="810">
        <f t="shared" si="650"/>
        <v>4301</v>
      </c>
      <c r="BI367" s="810">
        <f t="shared" si="650"/>
        <v>9791</v>
      </c>
      <c r="BJ367" s="810">
        <f t="shared" si="650"/>
        <v>3014</v>
      </c>
      <c r="BK367" s="810">
        <f t="shared" si="650"/>
        <v>2983</v>
      </c>
      <c r="BL367" s="810">
        <f t="shared" si="650"/>
        <v>5997</v>
      </c>
      <c r="BM367" s="810">
        <f t="shared" si="650"/>
        <v>1113</v>
      </c>
      <c r="BN367" s="810">
        <f t="shared" si="650"/>
        <v>855</v>
      </c>
      <c r="BO367" s="810">
        <f t="shared" si="650"/>
        <v>1968</v>
      </c>
      <c r="BP367" s="810">
        <f t="shared" si="650"/>
        <v>476</v>
      </c>
      <c r="BQ367" s="810">
        <f t="shared" si="650"/>
        <v>404</v>
      </c>
      <c r="BR367" s="810">
        <f t="shared" si="650"/>
        <v>880</v>
      </c>
      <c r="BS367" s="810">
        <f t="shared" si="650"/>
        <v>12</v>
      </c>
      <c r="BT367" s="810">
        <f t="shared" si="650"/>
        <v>11</v>
      </c>
      <c r="BU367" s="810">
        <f t="shared" si="650"/>
        <v>23</v>
      </c>
      <c r="BV367" s="810">
        <f t="shared" si="650"/>
        <v>1</v>
      </c>
      <c r="BW367" s="810">
        <f t="shared" si="650"/>
        <v>3</v>
      </c>
      <c r="BX367" s="810">
        <f t="shared" si="650"/>
        <v>4</v>
      </c>
      <c r="BY367" s="810">
        <f t="shared" si="650"/>
        <v>13985</v>
      </c>
      <c r="BZ367" s="810">
        <f t="shared" si="650"/>
        <v>11730</v>
      </c>
      <c r="CA367" s="810">
        <f t="shared" si="650"/>
        <v>25715</v>
      </c>
      <c r="CB367" s="811">
        <f t="shared" si="664"/>
        <v>6.8906103877659843</v>
      </c>
    </row>
    <row r="368" spans="3:80" s="808" customFormat="1" ht="29.25" customHeight="1">
      <c r="C368" s="803" t="s">
        <v>267</v>
      </c>
      <c r="D368" s="804">
        <f t="shared" si="641"/>
        <v>54</v>
      </c>
      <c r="E368" s="804">
        <f t="shared" si="641"/>
        <v>45</v>
      </c>
      <c r="F368" s="804">
        <f t="shared" si="651"/>
        <v>99</v>
      </c>
      <c r="G368" s="804">
        <f t="shared" si="642"/>
        <v>129</v>
      </c>
      <c r="H368" s="804">
        <f t="shared" si="642"/>
        <v>50</v>
      </c>
      <c r="I368" s="804">
        <f t="shared" si="652"/>
        <v>179</v>
      </c>
      <c r="J368" s="804">
        <f t="shared" si="643"/>
        <v>151</v>
      </c>
      <c r="K368" s="804">
        <f t="shared" si="643"/>
        <v>93</v>
      </c>
      <c r="L368" s="804">
        <f t="shared" si="653"/>
        <v>244</v>
      </c>
      <c r="M368" s="804">
        <f t="shared" si="644"/>
        <v>91</v>
      </c>
      <c r="N368" s="804">
        <f t="shared" si="644"/>
        <v>75</v>
      </c>
      <c r="O368" s="804">
        <f t="shared" si="654"/>
        <v>166</v>
      </c>
      <c r="P368" s="804">
        <f t="shared" si="645"/>
        <v>10</v>
      </c>
      <c r="Q368" s="804">
        <f t="shared" si="645"/>
        <v>21</v>
      </c>
      <c r="R368" s="804">
        <f t="shared" si="655"/>
        <v>31</v>
      </c>
      <c r="S368" s="804">
        <f t="shared" si="646"/>
        <v>3</v>
      </c>
      <c r="T368" s="804">
        <f t="shared" si="646"/>
        <v>2</v>
      </c>
      <c r="U368" s="804">
        <f t="shared" si="656"/>
        <v>5</v>
      </c>
      <c r="V368" s="804">
        <f t="shared" si="647"/>
        <v>3</v>
      </c>
      <c r="W368" s="804">
        <f t="shared" si="647"/>
        <v>1</v>
      </c>
      <c r="X368" s="804">
        <f t="shared" si="657"/>
        <v>4</v>
      </c>
      <c r="Y368" s="805">
        <f t="shared" si="658"/>
        <v>441</v>
      </c>
      <c r="Z368" s="805">
        <f t="shared" si="658"/>
        <v>287</v>
      </c>
      <c r="AA368" s="806">
        <f t="shared" si="659"/>
        <v>728</v>
      </c>
      <c r="AB368" s="807"/>
      <c r="AC368" s="803" t="s">
        <v>267</v>
      </c>
      <c r="AD368" s="804">
        <f t="shared" ref="AD368:AX368" si="669">AD14+AD30+AD46+AD62+AD78+AD94+AD110+AD126+AD142+AD158+AD174+AD190+AD206+AD222+AD238+AD254+AD270+AD286+AD302+AD318+AD334+AD350</f>
        <v>463</v>
      </c>
      <c r="AE368" s="804">
        <f t="shared" si="669"/>
        <v>439</v>
      </c>
      <c r="AF368" s="804">
        <f t="shared" si="669"/>
        <v>902</v>
      </c>
      <c r="AG368" s="804">
        <f t="shared" si="669"/>
        <v>559</v>
      </c>
      <c r="AH368" s="804">
        <f t="shared" si="669"/>
        <v>496</v>
      </c>
      <c r="AI368" s="804">
        <f t="shared" si="669"/>
        <v>1055</v>
      </c>
      <c r="AJ368" s="804">
        <f t="shared" si="669"/>
        <v>1195</v>
      </c>
      <c r="AK368" s="804">
        <f t="shared" si="669"/>
        <v>1027</v>
      </c>
      <c r="AL368" s="804">
        <f t="shared" si="669"/>
        <v>2222</v>
      </c>
      <c r="AM368" s="804">
        <f t="shared" si="669"/>
        <v>186</v>
      </c>
      <c r="AN368" s="804">
        <f t="shared" si="669"/>
        <v>164</v>
      </c>
      <c r="AO368" s="804">
        <f t="shared" si="669"/>
        <v>350</v>
      </c>
      <c r="AP368" s="804">
        <f t="shared" si="669"/>
        <v>31</v>
      </c>
      <c r="AQ368" s="804">
        <f t="shared" si="669"/>
        <v>27</v>
      </c>
      <c r="AR368" s="804">
        <f t="shared" si="669"/>
        <v>58</v>
      </c>
      <c r="AS368" s="804">
        <f t="shared" si="669"/>
        <v>0</v>
      </c>
      <c r="AT368" s="804">
        <f t="shared" si="669"/>
        <v>0</v>
      </c>
      <c r="AU368" s="804">
        <f t="shared" si="669"/>
        <v>0</v>
      </c>
      <c r="AV368" s="804">
        <f t="shared" si="669"/>
        <v>0</v>
      </c>
      <c r="AW368" s="804">
        <f t="shared" si="669"/>
        <v>0</v>
      </c>
      <c r="AX368" s="804">
        <f t="shared" si="669"/>
        <v>0</v>
      </c>
      <c r="AY368" s="805">
        <f t="shared" si="661"/>
        <v>2434</v>
      </c>
      <c r="AZ368" s="805">
        <f t="shared" si="661"/>
        <v>2153</v>
      </c>
      <c r="BA368" s="806">
        <f t="shared" si="662"/>
        <v>4587</v>
      </c>
      <c r="BC368" s="809" t="s">
        <v>267</v>
      </c>
      <c r="BD368" s="810">
        <f t="shared" si="663"/>
        <v>517</v>
      </c>
      <c r="BE368" s="810">
        <f t="shared" si="650"/>
        <v>484</v>
      </c>
      <c r="BF368" s="810">
        <f t="shared" si="650"/>
        <v>1001</v>
      </c>
      <c r="BG368" s="810">
        <f t="shared" si="650"/>
        <v>688</v>
      </c>
      <c r="BH368" s="810">
        <f t="shared" si="650"/>
        <v>546</v>
      </c>
      <c r="BI368" s="810">
        <f t="shared" si="650"/>
        <v>1234</v>
      </c>
      <c r="BJ368" s="810">
        <f t="shared" si="650"/>
        <v>1346</v>
      </c>
      <c r="BK368" s="810">
        <f t="shared" si="650"/>
        <v>1120</v>
      </c>
      <c r="BL368" s="810">
        <f t="shared" si="650"/>
        <v>2466</v>
      </c>
      <c r="BM368" s="810">
        <f t="shared" si="650"/>
        <v>277</v>
      </c>
      <c r="BN368" s="810">
        <f t="shared" si="650"/>
        <v>239</v>
      </c>
      <c r="BO368" s="810">
        <f t="shared" si="650"/>
        <v>516</v>
      </c>
      <c r="BP368" s="810">
        <f t="shared" si="650"/>
        <v>41</v>
      </c>
      <c r="BQ368" s="810">
        <f t="shared" si="650"/>
        <v>48</v>
      </c>
      <c r="BR368" s="810">
        <f t="shared" si="650"/>
        <v>89</v>
      </c>
      <c r="BS368" s="810">
        <f t="shared" si="650"/>
        <v>3</v>
      </c>
      <c r="BT368" s="810">
        <f t="shared" si="650"/>
        <v>2</v>
      </c>
      <c r="BU368" s="810">
        <f t="shared" si="650"/>
        <v>5</v>
      </c>
      <c r="BV368" s="810">
        <f t="shared" si="650"/>
        <v>3</v>
      </c>
      <c r="BW368" s="810">
        <f t="shared" si="650"/>
        <v>1</v>
      </c>
      <c r="BX368" s="810">
        <f t="shared" si="650"/>
        <v>4</v>
      </c>
      <c r="BY368" s="810">
        <f t="shared" si="650"/>
        <v>2875</v>
      </c>
      <c r="BZ368" s="810">
        <f t="shared" si="650"/>
        <v>2440</v>
      </c>
      <c r="CA368" s="810">
        <f t="shared" si="650"/>
        <v>5315</v>
      </c>
      <c r="CB368" s="811">
        <f t="shared" si="664"/>
        <v>1.4242113245567261</v>
      </c>
    </row>
    <row r="369" spans="3:80" s="808" customFormat="1" ht="29.25" customHeight="1">
      <c r="C369" s="803" t="s">
        <v>186</v>
      </c>
      <c r="D369" s="804">
        <f t="shared" si="641"/>
        <v>1</v>
      </c>
      <c r="E369" s="804">
        <f t="shared" si="641"/>
        <v>2</v>
      </c>
      <c r="F369" s="804">
        <f t="shared" si="651"/>
        <v>3</v>
      </c>
      <c r="G369" s="804">
        <f t="shared" si="642"/>
        <v>2</v>
      </c>
      <c r="H369" s="804">
        <f t="shared" si="642"/>
        <v>1</v>
      </c>
      <c r="I369" s="804">
        <f t="shared" si="652"/>
        <v>3</v>
      </c>
      <c r="J369" s="804">
        <f t="shared" si="643"/>
        <v>1</v>
      </c>
      <c r="K369" s="804">
        <f t="shared" si="643"/>
        <v>4</v>
      </c>
      <c r="L369" s="804">
        <f t="shared" si="653"/>
        <v>5</v>
      </c>
      <c r="M369" s="804">
        <f t="shared" si="644"/>
        <v>2</v>
      </c>
      <c r="N369" s="804">
        <f t="shared" si="644"/>
        <v>2</v>
      </c>
      <c r="O369" s="804">
        <f t="shared" si="654"/>
        <v>4</v>
      </c>
      <c r="P369" s="804">
        <f t="shared" si="645"/>
        <v>0</v>
      </c>
      <c r="Q369" s="804">
        <f t="shared" si="645"/>
        <v>0</v>
      </c>
      <c r="R369" s="804">
        <f t="shared" si="655"/>
        <v>0</v>
      </c>
      <c r="S369" s="804">
        <f t="shared" si="646"/>
        <v>0</v>
      </c>
      <c r="T369" s="804">
        <f t="shared" si="646"/>
        <v>2</v>
      </c>
      <c r="U369" s="804">
        <f t="shared" si="656"/>
        <v>2</v>
      </c>
      <c r="V369" s="804">
        <f t="shared" si="647"/>
        <v>2</v>
      </c>
      <c r="W369" s="804">
        <f t="shared" si="647"/>
        <v>2</v>
      </c>
      <c r="X369" s="804">
        <f t="shared" si="657"/>
        <v>4</v>
      </c>
      <c r="Y369" s="805">
        <f t="shared" si="658"/>
        <v>8</v>
      </c>
      <c r="Z369" s="805">
        <f t="shared" si="658"/>
        <v>13</v>
      </c>
      <c r="AA369" s="806">
        <f t="shared" si="659"/>
        <v>21</v>
      </c>
      <c r="AB369" s="807"/>
      <c r="AC369" s="803" t="s">
        <v>186</v>
      </c>
      <c r="AD369" s="804">
        <f t="shared" ref="AD369:AX369" si="670">AD15+AD31+AD47+AD63+AD79+AD95+AD111+AD127+AD143+AD159+AD175+AD191+AD207+AD223+AD239+AD255+AD271+AD287+AD303+AD319+AD335+AD351</f>
        <v>32</v>
      </c>
      <c r="AE369" s="804">
        <f t="shared" si="670"/>
        <v>35</v>
      </c>
      <c r="AF369" s="804">
        <f t="shared" si="670"/>
        <v>67</v>
      </c>
      <c r="AG369" s="804">
        <f t="shared" si="670"/>
        <v>39</v>
      </c>
      <c r="AH369" s="804">
        <f t="shared" si="670"/>
        <v>32</v>
      </c>
      <c r="AI369" s="804">
        <f t="shared" si="670"/>
        <v>71</v>
      </c>
      <c r="AJ369" s="804">
        <f t="shared" si="670"/>
        <v>217</v>
      </c>
      <c r="AK369" s="804">
        <f t="shared" si="670"/>
        <v>92</v>
      </c>
      <c r="AL369" s="804">
        <f t="shared" si="670"/>
        <v>309</v>
      </c>
      <c r="AM369" s="804">
        <f t="shared" si="670"/>
        <v>82</v>
      </c>
      <c r="AN369" s="804">
        <f t="shared" si="670"/>
        <v>23</v>
      </c>
      <c r="AO369" s="804">
        <f t="shared" si="670"/>
        <v>105</v>
      </c>
      <c r="AP369" s="804">
        <f t="shared" si="670"/>
        <v>0</v>
      </c>
      <c r="AQ369" s="804">
        <f t="shared" si="670"/>
        <v>0</v>
      </c>
      <c r="AR369" s="804">
        <f t="shared" si="670"/>
        <v>0</v>
      </c>
      <c r="AS369" s="804">
        <f t="shared" si="670"/>
        <v>0</v>
      </c>
      <c r="AT369" s="804">
        <f t="shared" si="670"/>
        <v>0</v>
      </c>
      <c r="AU369" s="804">
        <f t="shared" si="670"/>
        <v>0</v>
      </c>
      <c r="AV369" s="804">
        <f t="shared" si="670"/>
        <v>0</v>
      </c>
      <c r="AW369" s="804">
        <f t="shared" si="670"/>
        <v>0</v>
      </c>
      <c r="AX369" s="804">
        <f t="shared" si="670"/>
        <v>0</v>
      </c>
      <c r="AY369" s="805">
        <f t="shared" si="661"/>
        <v>370</v>
      </c>
      <c r="AZ369" s="805">
        <f t="shared" si="661"/>
        <v>182</v>
      </c>
      <c r="BA369" s="806">
        <f t="shared" si="662"/>
        <v>552</v>
      </c>
      <c r="BC369" s="809" t="s">
        <v>186</v>
      </c>
      <c r="BD369" s="810">
        <f t="shared" si="663"/>
        <v>33</v>
      </c>
      <c r="BE369" s="810">
        <f t="shared" si="650"/>
        <v>37</v>
      </c>
      <c r="BF369" s="810">
        <f t="shared" si="650"/>
        <v>70</v>
      </c>
      <c r="BG369" s="810">
        <f t="shared" si="650"/>
        <v>41</v>
      </c>
      <c r="BH369" s="810">
        <f t="shared" si="650"/>
        <v>33</v>
      </c>
      <c r="BI369" s="810">
        <f t="shared" si="650"/>
        <v>74</v>
      </c>
      <c r="BJ369" s="810">
        <f t="shared" si="650"/>
        <v>218</v>
      </c>
      <c r="BK369" s="810">
        <f t="shared" si="650"/>
        <v>96</v>
      </c>
      <c r="BL369" s="810">
        <f t="shared" si="650"/>
        <v>314</v>
      </c>
      <c r="BM369" s="810">
        <f t="shared" si="650"/>
        <v>84</v>
      </c>
      <c r="BN369" s="810">
        <f t="shared" si="650"/>
        <v>25</v>
      </c>
      <c r="BO369" s="810">
        <f t="shared" si="650"/>
        <v>109</v>
      </c>
      <c r="BP369" s="810">
        <f t="shared" si="650"/>
        <v>0</v>
      </c>
      <c r="BQ369" s="810">
        <f t="shared" si="650"/>
        <v>0</v>
      </c>
      <c r="BR369" s="810">
        <f t="shared" si="650"/>
        <v>0</v>
      </c>
      <c r="BS369" s="810">
        <f t="shared" si="650"/>
        <v>0</v>
      </c>
      <c r="BT369" s="810">
        <f t="shared" si="650"/>
        <v>2</v>
      </c>
      <c r="BU369" s="810">
        <f t="shared" si="650"/>
        <v>2</v>
      </c>
      <c r="BV369" s="810">
        <f t="shared" si="650"/>
        <v>2</v>
      </c>
      <c r="BW369" s="810">
        <f t="shared" si="650"/>
        <v>2</v>
      </c>
      <c r="BX369" s="810">
        <f t="shared" si="650"/>
        <v>4</v>
      </c>
      <c r="BY369" s="810">
        <f t="shared" si="650"/>
        <v>378</v>
      </c>
      <c r="BZ369" s="810">
        <f t="shared" si="650"/>
        <v>195</v>
      </c>
      <c r="CA369" s="810">
        <f t="shared" si="650"/>
        <v>573</v>
      </c>
      <c r="CB369" s="811">
        <f t="shared" si="664"/>
        <v>0.15354150309896594</v>
      </c>
    </row>
    <row r="370" spans="3:80" s="815" customFormat="1" ht="29.25" customHeight="1">
      <c r="C370" s="812" t="s">
        <v>6</v>
      </c>
      <c r="D370" s="813">
        <f>SUM(D362:D369)</f>
        <v>12050</v>
      </c>
      <c r="E370" s="813">
        <f t="shared" ref="E370:AA370" si="671">SUM(E362:E369)</f>
        <v>11614</v>
      </c>
      <c r="F370" s="813">
        <f t="shared" si="671"/>
        <v>23664</v>
      </c>
      <c r="G370" s="813">
        <f t="shared" si="671"/>
        <v>10096</v>
      </c>
      <c r="H370" s="813">
        <f t="shared" si="671"/>
        <v>9112</v>
      </c>
      <c r="I370" s="813">
        <f t="shared" si="671"/>
        <v>19208</v>
      </c>
      <c r="J370" s="813">
        <f t="shared" si="671"/>
        <v>5242</v>
      </c>
      <c r="K370" s="813">
        <f t="shared" si="671"/>
        <v>4474</v>
      </c>
      <c r="L370" s="813">
        <f t="shared" si="671"/>
        <v>9716</v>
      </c>
      <c r="M370" s="813">
        <f t="shared" si="671"/>
        <v>1446</v>
      </c>
      <c r="N370" s="813">
        <f t="shared" si="671"/>
        <v>1177</v>
      </c>
      <c r="O370" s="813">
        <f t="shared" si="671"/>
        <v>2623</v>
      </c>
      <c r="P370" s="813">
        <f t="shared" si="671"/>
        <v>304</v>
      </c>
      <c r="Q370" s="813">
        <f t="shared" si="671"/>
        <v>276</v>
      </c>
      <c r="R370" s="813">
        <f t="shared" si="671"/>
        <v>580</v>
      </c>
      <c r="S370" s="813">
        <f t="shared" si="671"/>
        <v>38</v>
      </c>
      <c r="T370" s="813">
        <f t="shared" si="671"/>
        <v>26</v>
      </c>
      <c r="U370" s="813">
        <f t="shared" si="671"/>
        <v>64</v>
      </c>
      <c r="V370" s="813">
        <f t="shared" si="671"/>
        <v>10</v>
      </c>
      <c r="W370" s="813">
        <f t="shared" si="671"/>
        <v>9</v>
      </c>
      <c r="X370" s="813">
        <f t="shared" si="671"/>
        <v>19</v>
      </c>
      <c r="Y370" s="813">
        <f>SUM(Y362:Y369)</f>
        <v>29186</v>
      </c>
      <c r="Z370" s="813">
        <f t="shared" si="671"/>
        <v>26688</v>
      </c>
      <c r="AA370" s="813">
        <f t="shared" si="671"/>
        <v>55874</v>
      </c>
      <c r="AB370" s="814"/>
      <c r="AC370" s="812" t="s">
        <v>6</v>
      </c>
      <c r="AD370" s="813">
        <f>SUM(AD362:AD369)</f>
        <v>75726</v>
      </c>
      <c r="AE370" s="813">
        <f t="shared" ref="AE370:BA370" si="672">SUM(AE362:AE369)</f>
        <v>72700</v>
      </c>
      <c r="AF370" s="813">
        <f t="shared" si="672"/>
        <v>148426</v>
      </c>
      <c r="AG370" s="813">
        <f t="shared" si="672"/>
        <v>63510</v>
      </c>
      <c r="AH370" s="813">
        <f t="shared" si="672"/>
        <v>56880</v>
      </c>
      <c r="AI370" s="813">
        <f t="shared" si="672"/>
        <v>120390</v>
      </c>
      <c r="AJ370" s="813">
        <f t="shared" si="672"/>
        <v>20755</v>
      </c>
      <c r="AK370" s="813">
        <f t="shared" si="672"/>
        <v>18905</v>
      </c>
      <c r="AL370" s="813">
        <f t="shared" si="672"/>
        <v>39660</v>
      </c>
      <c r="AM370" s="813">
        <f t="shared" si="672"/>
        <v>4233</v>
      </c>
      <c r="AN370" s="813">
        <f t="shared" si="672"/>
        <v>3552</v>
      </c>
      <c r="AO370" s="813">
        <f t="shared" si="672"/>
        <v>7785</v>
      </c>
      <c r="AP370" s="813">
        <f t="shared" si="672"/>
        <v>568</v>
      </c>
      <c r="AQ370" s="813">
        <f t="shared" si="672"/>
        <v>486</v>
      </c>
      <c r="AR370" s="813">
        <f t="shared" si="672"/>
        <v>1054</v>
      </c>
      <c r="AS370" s="813">
        <f t="shared" si="672"/>
        <v>0</v>
      </c>
      <c r="AT370" s="813">
        <f t="shared" si="672"/>
        <v>0</v>
      </c>
      <c r="AU370" s="813">
        <f t="shared" si="672"/>
        <v>0</v>
      </c>
      <c r="AV370" s="813">
        <f t="shared" si="672"/>
        <v>0</v>
      </c>
      <c r="AW370" s="813">
        <f t="shared" si="672"/>
        <v>0</v>
      </c>
      <c r="AX370" s="813">
        <f t="shared" si="672"/>
        <v>0</v>
      </c>
      <c r="AY370" s="813">
        <f t="shared" si="672"/>
        <v>164792</v>
      </c>
      <c r="AZ370" s="813">
        <f t="shared" si="672"/>
        <v>152523</v>
      </c>
      <c r="BA370" s="813">
        <f t="shared" si="672"/>
        <v>317315</v>
      </c>
      <c r="BC370" s="812" t="s">
        <v>6</v>
      </c>
      <c r="BD370" s="810">
        <f t="shared" si="663"/>
        <v>87776</v>
      </c>
      <c r="BE370" s="810">
        <f t="shared" si="650"/>
        <v>84314</v>
      </c>
      <c r="BF370" s="810">
        <f t="shared" si="650"/>
        <v>172090</v>
      </c>
      <c r="BG370" s="810">
        <f t="shared" si="650"/>
        <v>73606</v>
      </c>
      <c r="BH370" s="810">
        <f t="shared" si="650"/>
        <v>65992</v>
      </c>
      <c r="BI370" s="810">
        <f t="shared" si="650"/>
        <v>139598</v>
      </c>
      <c r="BJ370" s="810">
        <f t="shared" si="650"/>
        <v>25997</v>
      </c>
      <c r="BK370" s="810">
        <f t="shared" si="650"/>
        <v>23379</v>
      </c>
      <c r="BL370" s="810">
        <f t="shared" si="650"/>
        <v>49376</v>
      </c>
      <c r="BM370" s="810">
        <f t="shared" si="650"/>
        <v>5679</v>
      </c>
      <c r="BN370" s="810">
        <f t="shared" si="650"/>
        <v>4729</v>
      </c>
      <c r="BO370" s="810">
        <f t="shared" si="650"/>
        <v>10408</v>
      </c>
      <c r="BP370" s="810">
        <f t="shared" si="650"/>
        <v>872</v>
      </c>
      <c r="BQ370" s="810">
        <f t="shared" si="650"/>
        <v>762</v>
      </c>
      <c r="BR370" s="810">
        <f t="shared" si="650"/>
        <v>1634</v>
      </c>
      <c r="BS370" s="810">
        <f t="shared" si="650"/>
        <v>38</v>
      </c>
      <c r="BT370" s="810">
        <f t="shared" si="650"/>
        <v>26</v>
      </c>
      <c r="BU370" s="810">
        <f t="shared" si="650"/>
        <v>64</v>
      </c>
      <c r="BV370" s="810">
        <f t="shared" si="650"/>
        <v>10</v>
      </c>
      <c r="BW370" s="810">
        <f t="shared" si="650"/>
        <v>9</v>
      </c>
      <c r="BX370" s="810">
        <f t="shared" si="650"/>
        <v>19</v>
      </c>
      <c r="BY370" s="810">
        <f t="shared" si="650"/>
        <v>193978</v>
      </c>
      <c r="BZ370" s="810">
        <f t="shared" si="650"/>
        <v>179211</v>
      </c>
      <c r="CA370" s="810">
        <f t="shared" si="650"/>
        <v>373189</v>
      </c>
      <c r="CB370" s="811">
        <f t="shared" si="664"/>
        <v>100</v>
      </c>
    </row>
    <row r="371" spans="3:80" ht="29.25" customHeight="1">
      <c r="C371" s="774"/>
      <c r="D371" s="774"/>
      <c r="E371" s="774"/>
      <c r="F371" s="774"/>
      <c r="G371" s="774"/>
      <c r="H371" s="774"/>
      <c r="I371" s="774"/>
      <c r="J371" s="774"/>
      <c r="K371" s="774"/>
      <c r="L371" s="774"/>
      <c r="M371" s="774"/>
      <c r="N371" s="774"/>
      <c r="O371" s="774"/>
      <c r="P371" s="774"/>
      <c r="Q371" s="774"/>
      <c r="R371" s="774"/>
      <c r="S371" s="774"/>
      <c r="T371" s="774"/>
      <c r="U371" s="774"/>
      <c r="V371" s="774"/>
      <c r="W371" s="774"/>
      <c r="X371" s="774"/>
      <c r="Y371" s="774"/>
      <c r="Z371" s="774"/>
      <c r="AA371" s="774"/>
      <c r="AB371" s="776"/>
      <c r="AC371" s="774"/>
      <c r="AL371" s="776"/>
      <c r="AM371" s="774"/>
      <c r="AN371" s="774"/>
      <c r="AO371" s="774"/>
      <c r="AP371" s="774"/>
      <c r="AQ371" s="774"/>
      <c r="AR371" s="774"/>
      <c r="AS371" s="774"/>
      <c r="AT371" s="774"/>
      <c r="AU371" s="774"/>
      <c r="BC371" s="798" t="s">
        <v>187</v>
      </c>
      <c r="BD371" s="802"/>
      <c r="BE371" s="802"/>
      <c r="BF371" s="816">
        <f>BF370/$CA$370*100</f>
        <v>46.113363469984378</v>
      </c>
      <c r="BG371" s="816">
        <f t="shared" ref="BG371:CA371" si="673">BG370/$CA$370*100</f>
        <v>19.723518110126502</v>
      </c>
      <c r="BH371" s="816">
        <f t="shared" si="673"/>
        <v>17.683265048005168</v>
      </c>
      <c r="BI371" s="816">
        <f t="shared" si="673"/>
        <v>37.406783158131667</v>
      </c>
      <c r="BJ371" s="816">
        <f t="shared" si="673"/>
        <v>6.9661753159927011</v>
      </c>
      <c r="BK371" s="816">
        <f t="shared" si="673"/>
        <v>6.2646541028808453</v>
      </c>
      <c r="BL371" s="816">
        <f t="shared" si="673"/>
        <v>13.230829418873547</v>
      </c>
      <c r="BM371" s="816">
        <f t="shared" si="673"/>
        <v>1.5217490333316364</v>
      </c>
      <c r="BN371" s="816">
        <f t="shared" si="673"/>
        <v>1.267186331858656</v>
      </c>
      <c r="BO371" s="816">
        <f t="shared" si="673"/>
        <v>2.7889353651902922</v>
      </c>
      <c r="BP371" s="816">
        <f t="shared" si="673"/>
        <v>0.23366176387835655</v>
      </c>
      <c r="BQ371" s="816">
        <f t="shared" si="673"/>
        <v>0.20418608265516938</v>
      </c>
      <c r="BR371" s="816">
        <f t="shared" si="673"/>
        <v>0.43784784653352588</v>
      </c>
      <c r="BS371" s="816">
        <f t="shared" si="673"/>
        <v>1.0182508058919206E-2</v>
      </c>
      <c r="BT371" s="816">
        <f t="shared" si="673"/>
        <v>6.9669791982078779E-3</v>
      </c>
      <c r="BU371" s="816">
        <f t="shared" si="673"/>
        <v>1.7149487257127085E-2</v>
      </c>
      <c r="BV371" s="816">
        <f t="shared" si="673"/>
        <v>2.6796073839261071E-3</v>
      </c>
      <c r="BW371" s="816">
        <f t="shared" si="673"/>
        <v>2.4116466455334964E-3</v>
      </c>
      <c r="BX371" s="816">
        <f t="shared" si="673"/>
        <v>5.0912540294596031E-3</v>
      </c>
      <c r="BY371" s="816">
        <f t="shared" si="673"/>
        <v>51.978488111921841</v>
      </c>
      <c r="BZ371" s="816">
        <f t="shared" si="673"/>
        <v>48.021511888078159</v>
      </c>
      <c r="CA371" s="816">
        <f t="shared" si="673"/>
        <v>100</v>
      </c>
      <c r="CB371" s="817"/>
    </row>
    <row r="372" spans="3:80" ht="15.75">
      <c r="C372" s="774"/>
      <c r="D372" s="774"/>
      <c r="E372" s="774"/>
      <c r="F372" s="774"/>
      <c r="G372" s="774"/>
      <c r="H372" s="774"/>
      <c r="I372" s="774"/>
      <c r="J372" s="774"/>
      <c r="K372" s="774"/>
      <c r="L372" s="774"/>
      <c r="M372" s="774"/>
      <c r="N372" s="774"/>
      <c r="O372" s="774"/>
      <c r="P372" s="774"/>
      <c r="Q372" s="774"/>
      <c r="R372" s="774"/>
      <c r="S372" s="774"/>
      <c r="T372" s="774"/>
      <c r="U372" s="774"/>
      <c r="V372" s="774"/>
      <c r="W372" s="774"/>
      <c r="X372" s="774"/>
      <c r="Y372" s="774"/>
      <c r="Z372" s="774"/>
      <c r="AA372" s="774"/>
      <c r="AB372" s="776"/>
      <c r="AC372" s="774"/>
      <c r="AL372" s="776"/>
      <c r="AM372" s="774"/>
      <c r="AN372" s="774"/>
      <c r="AO372" s="774"/>
      <c r="AP372" s="774"/>
      <c r="AQ372" s="821"/>
      <c r="AR372" s="774"/>
      <c r="AS372" s="774"/>
      <c r="AT372" s="774"/>
      <c r="AU372" s="774"/>
      <c r="BC372" s="774"/>
      <c r="BL372" s="776"/>
      <c r="BM372" s="774"/>
      <c r="BN372" s="774"/>
      <c r="BO372" s="774"/>
      <c r="BP372" s="774"/>
      <c r="BQ372" s="821"/>
      <c r="BR372" s="774"/>
      <c r="BS372" s="774"/>
      <c r="BT372" s="774"/>
      <c r="BU372" s="774"/>
    </row>
    <row r="373" spans="3:80" ht="15.75">
      <c r="C373" s="774"/>
      <c r="D373" s="774"/>
      <c r="E373" s="774"/>
      <c r="F373" s="774"/>
      <c r="G373" s="774"/>
      <c r="H373" s="774"/>
      <c r="I373" s="774"/>
      <c r="J373" s="774"/>
      <c r="K373" s="774"/>
      <c r="L373" s="774"/>
      <c r="M373" s="774"/>
      <c r="N373" s="774"/>
      <c r="O373" s="774"/>
      <c r="P373" s="774"/>
      <c r="Q373" s="774"/>
      <c r="R373" s="774"/>
      <c r="S373" s="774"/>
      <c r="T373" s="774"/>
      <c r="U373" s="774"/>
      <c r="V373" s="774"/>
      <c r="W373" s="774"/>
      <c r="X373" s="774"/>
      <c r="Y373" s="774"/>
      <c r="Z373" s="774"/>
      <c r="AA373" s="774"/>
      <c r="AB373" s="776"/>
      <c r="AC373" s="774"/>
      <c r="AM373" s="774"/>
      <c r="BC373" s="774"/>
      <c r="BM373" s="774"/>
    </row>
    <row r="374" spans="3:80" ht="15.75">
      <c r="C374" s="774"/>
      <c r="D374" s="774"/>
      <c r="E374" s="774"/>
      <c r="F374" s="774"/>
      <c r="G374" s="774"/>
      <c r="H374" s="774"/>
      <c r="I374" s="774"/>
      <c r="J374" s="774"/>
      <c r="K374" s="774"/>
      <c r="L374" s="774"/>
      <c r="M374" s="774"/>
      <c r="N374" s="774"/>
      <c r="O374" s="774"/>
      <c r="P374" s="774"/>
      <c r="Q374" s="774"/>
      <c r="R374" s="774"/>
      <c r="S374" s="774"/>
      <c r="T374" s="774"/>
      <c r="U374" s="774"/>
      <c r="V374" s="774"/>
      <c r="W374" s="774"/>
      <c r="X374" s="774"/>
      <c r="Y374" s="774"/>
      <c r="Z374" s="774"/>
      <c r="AA374" s="774"/>
      <c r="AB374" s="776"/>
      <c r="AC374" s="774"/>
      <c r="AM374" s="774"/>
      <c r="BC374" s="774"/>
      <c r="BM374" s="774"/>
    </row>
    <row r="375" spans="3:80" ht="15.75">
      <c r="C375" s="774"/>
      <c r="D375" s="774"/>
      <c r="E375" s="774"/>
      <c r="F375" s="774"/>
      <c r="G375" s="774"/>
      <c r="H375" s="774"/>
      <c r="I375" s="774"/>
      <c r="J375" s="774"/>
      <c r="K375" s="774"/>
      <c r="L375" s="774"/>
      <c r="M375" s="774"/>
      <c r="N375" s="774"/>
      <c r="O375" s="774"/>
      <c r="P375" s="774"/>
      <c r="Q375" s="774"/>
      <c r="R375" s="774"/>
      <c r="S375" s="774"/>
      <c r="T375" s="774"/>
      <c r="U375" s="774"/>
      <c r="V375" s="774"/>
      <c r="W375" s="774"/>
      <c r="X375" s="774"/>
      <c r="Y375" s="774"/>
      <c r="Z375" s="774"/>
      <c r="AA375" s="774"/>
      <c r="AB375" s="776"/>
      <c r="AC375" s="774"/>
      <c r="AM375" s="774"/>
      <c r="BC375" s="774"/>
      <c r="BM375" s="774"/>
    </row>
    <row r="376" spans="3:80" ht="15.75">
      <c r="C376" s="774"/>
      <c r="D376" s="774"/>
      <c r="E376" s="774"/>
      <c r="F376" s="774"/>
      <c r="G376" s="774"/>
      <c r="H376" s="774"/>
      <c r="I376" s="774"/>
      <c r="J376" s="774"/>
      <c r="K376" s="774"/>
      <c r="L376" s="774"/>
      <c r="M376" s="774"/>
      <c r="N376" s="774"/>
      <c r="O376" s="774"/>
      <c r="P376" s="774"/>
      <c r="Q376" s="774"/>
      <c r="R376" s="774"/>
      <c r="S376" s="774"/>
      <c r="T376" s="774"/>
      <c r="U376" s="774"/>
      <c r="V376" s="774"/>
      <c r="W376" s="774"/>
      <c r="X376" s="774"/>
      <c r="Y376" s="774"/>
      <c r="Z376" s="774"/>
      <c r="AA376" s="774"/>
      <c r="AB376" s="776"/>
      <c r="AC376" s="774"/>
      <c r="AM376" s="774"/>
      <c r="BC376" s="774"/>
      <c r="BM376" s="774"/>
    </row>
    <row r="377" spans="3:80" ht="15.75">
      <c r="C377" s="774"/>
      <c r="D377" s="774"/>
      <c r="E377" s="774"/>
      <c r="F377" s="774"/>
      <c r="G377" s="774"/>
      <c r="H377" s="774"/>
      <c r="I377" s="774"/>
      <c r="J377" s="774"/>
      <c r="K377" s="774"/>
      <c r="L377" s="774"/>
      <c r="M377" s="774"/>
      <c r="N377" s="774"/>
      <c r="O377" s="774"/>
      <c r="P377" s="774"/>
      <c r="Q377" s="774"/>
      <c r="R377" s="774"/>
      <c r="S377" s="774"/>
      <c r="T377" s="774"/>
      <c r="U377" s="774"/>
      <c r="V377" s="774"/>
      <c r="W377" s="774"/>
      <c r="X377" s="774"/>
      <c r="Y377" s="774"/>
      <c r="Z377" s="774"/>
      <c r="AA377" s="774"/>
      <c r="AB377" s="776"/>
      <c r="AC377" s="774"/>
      <c r="AM377" s="774"/>
      <c r="BC377" s="774"/>
      <c r="BM377" s="774"/>
    </row>
    <row r="378" spans="3:80" ht="15.75">
      <c r="C378" s="774"/>
      <c r="D378" s="774"/>
      <c r="E378" s="774"/>
      <c r="F378" s="774"/>
      <c r="G378" s="774"/>
      <c r="H378" s="774"/>
      <c r="I378" s="774"/>
      <c r="J378" s="774"/>
      <c r="K378" s="774"/>
      <c r="L378" s="774"/>
      <c r="M378" s="774"/>
      <c r="N378" s="774"/>
      <c r="O378" s="774"/>
      <c r="P378" s="774"/>
      <c r="Q378" s="774"/>
      <c r="R378" s="774"/>
      <c r="S378" s="774"/>
      <c r="T378" s="774"/>
      <c r="U378" s="774"/>
      <c r="V378" s="774"/>
      <c r="W378" s="774"/>
      <c r="X378" s="774"/>
      <c r="Y378" s="774"/>
      <c r="Z378" s="774"/>
      <c r="AA378" s="774"/>
      <c r="AB378" s="776"/>
      <c r="AC378" s="774"/>
      <c r="AM378" s="774"/>
      <c r="BC378" s="774"/>
      <c r="BM378" s="774"/>
    </row>
    <row r="379" spans="3:80" ht="15.75">
      <c r="C379" s="774"/>
      <c r="D379" s="774"/>
      <c r="E379" s="774"/>
      <c r="F379" s="774"/>
      <c r="G379" s="774"/>
      <c r="H379" s="774"/>
      <c r="I379" s="774"/>
      <c r="J379" s="774"/>
      <c r="K379" s="774"/>
      <c r="L379" s="774"/>
      <c r="M379" s="774"/>
      <c r="N379" s="774"/>
      <c r="O379" s="774"/>
      <c r="P379" s="774"/>
      <c r="Q379" s="774"/>
      <c r="R379" s="774"/>
      <c r="S379" s="774"/>
      <c r="T379" s="774"/>
      <c r="U379" s="774"/>
      <c r="V379" s="774"/>
      <c r="W379" s="774"/>
      <c r="X379" s="774"/>
      <c r="Y379" s="774"/>
      <c r="Z379" s="774"/>
      <c r="AA379" s="774"/>
      <c r="AB379" s="776"/>
      <c r="AC379" s="774"/>
      <c r="AM379" s="774"/>
      <c r="BC379" s="774"/>
      <c r="BM379" s="774"/>
    </row>
    <row r="380" spans="3:80" ht="15.75">
      <c r="C380" s="774"/>
      <c r="D380" s="774"/>
      <c r="E380" s="774"/>
      <c r="F380" s="774"/>
      <c r="G380" s="774"/>
      <c r="H380" s="774"/>
      <c r="I380" s="774"/>
      <c r="J380" s="774"/>
      <c r="K380" s="774"/>
      <c r="L380" s="774"/>
      <c r="M380" s="774"/>
      <c r="N380" s="774"/>
      <c r="O380" s="774"/>
      <c r="P380" s="774"/>
      <c r="Q380" s="774"/>
      <c r="R380" s="774"/>
      <c r="S380" s="774"/>
      <c r="T380" s="774"/>
      <c r="U380" s="774"/>
      <c r="V380" s="774"/>
      <c r="W380" s="774"/>
      <c r="X380" s="774"/>
      <c r="Y380" s="774"/>
      <c r="Z380" s="774"/>
      <c r="AA380" s="774"/>
      <c r="AB380" s="776"/>
      <c r="AC380" s="774"/>
      <c r="AM380" s="774"/>
      <c r="BC380" s="774"/>
      <c r="BM380" s="774"/>
    </row>
    <row r="381" spans="3:80" ht="15.75">
      <c r="C381" s="774"/>
      <c r="D381" s="774"/>
      <c r="E381" s="774"/>
      <c r="F381" s="774"/>
      <c r="G381" s="774"/>
      <c r="H381" s="774"/>
      <c r="I381" s="774"/>
      <c r="J381" s="774"/>
      <c r="K381" s="774"/>
      <c r="L381" s="774"/>
      <c r="M381" s="774"/>
      <c r="N381" s="774"/>
      <c r="O381" s="774"/>
      <c r="P381" s="774"/>
      <c r="Q381" s="774"/>
      <c r="R381" s="774"/>
      <c r="S381" s="774"/>
      <c r="T381" s="774"/>
      <c r="U381" s="774"/>
      <c r="V381" s="774"/>
      <c r="W381" s="774"/>
      <c r="X381" s="774"/>
      <c r="Y381" s="774"/>
      <c r="Z381" s="774"/>
      <c r="AA381" s="774"/>
      <c r="AB381" s="776"/>
      <c r="AC381" s="774"/>
      <c r="AM381" s="774"/>
      <c r="BC381" s="774"/>
      <c r="BM381" s="774"/>
    </row>
    <row r="382" spans="3:80" ht="15.75">
      <c r="C382" s="774"/>
      <c r="D382" s="774"/>
      <c r="E382" s="774"/>
      <c r="F382" s="774"/>
      <c r="G382" s="774"/>
      <c r="H382" s="774"/>
      <c r="I382" s="774"/>
      <c r="J382" s="774"/>
      <c r="K382" s="774"/>
      <c r="L382" s="774"/>
      <c r="M382" s="774"/>
      <c r="N382" s="774"/>
      <c r="O382" s="774"/>
      <c r="P382" s="774"/>
      <c r="Q382" s="774"/>
      <c r="R382" s="774"/>
      <c r="S382" s="774"/>
      <c r="T382" s="774"/>
      <c r="U382" s="774"/>
      <c r="V382" s="774"/>
      <c r="W382" s="774"/>
      <c r="X382" s="774"/>
      <c r="Y382" s="774"/>
      <c r="Z382" s="774"/>
      <c r="AA382" s="774"/>
      <c r="AB382" s="776"/>
      <c r="AC382" s="774"/>
      <c r="AM382" s="774"/>
      <c r="BC382" s="774"/>
      <c r="BM382" s="774"/>
    </row>
    <row r="383" spans="3:80" ht="15.75">
      <c r="C383" s="774"/>
      <c r="D383" s="774"/>
      <c r="E383" s="774"/>
      <c r="F383" s="774"/>
      <c r="G383" s="774"/>
      <c r="H383" s="774"/>
      <c r="I383" s="774"/>
      <c r="J383" s="774"/>
      <c r="K383" s="774"/>
      <c r="L383" s="774"/>
      <c r="M383" s="774"/>
      <c r="N383" s="774"/>
      <c r="O383" s="774"/>
      <c r="P383" s="774"/>
      <c r="Q383" s="774"/>
      <c r="R383" s="774"/>
      <c r="S383" s="774"/>
      <c r="T383" s="774"/>
      <c r="U383" s="774"/>
      <c r="V383" s="774"/>
      <c r="W383" s="774"/>
      <c r="X383" s="774"/>
      <c r="Y383" s="774"/>
      <c r="Z383" s="774"/>
      <c r="AA383" s="774"/>
      <c r="AB383" s="776"/>
      <c r="AC383" s="774"/>
      <c r="AM383" s="774"/>
      <c r="BC383" s="774"/>
      <c r="BM383" s="774"/>
    </row>
    <row r="384" spans="3:80" ht="15.75">
      <c r="C384" s="774"/>
      <c r="D384" s="774"/>
      <c r="E384" s="774"/>
      <c r="F384" s="774"/>
      <c r="G384" s="774"/>
      <c r="H384" s="774"/>
      <c r="I384" s="774"/>
      <c r="J384" s="774"/>
      <c r="K384" s="774"/>
      <c r="L384" s="774"/>
      <c r="M384" s="774"/>
      <c r="N384" s="774"/>
      <c r="O384" s="774"/>
      <c r="P384" s="774"/>
      <c r="Q384" s="774"/>
      <c r="R384" s="774"/>
      <c r="S384" s="774"/>
      <c r="T384" s="774"/>
      <c r="U384" s="774"/>
      <c r="V384" s="774"/>
      <c r="W384" s="774"/>
      <c r="X384" s="774"/>
      <c r="Y384" s="774"/>
      <c r="Z384" s="774"/>
      <c r="AA384" s="774"/>
      <c r="AB384" s="776"/>
      <c r="AC384" s="774"/>
      <c r="AM384" s="774"/>
      <c r="BC384" s="774"/>
      <c r="BM384" s="774"/>
    </row>
    <row r="385" spans="3:65" ht="15.75">
      <c r="C385" s="774"/>
      <c r="D385" s="774"/>
      <c r="E385" s="774"/>
      <c r="F385" s="774"/>
      <c r="G385" s="774"/>
      <c r="H385" s="774"/>
      <c r="I385" s="774"/>
      <c r="J385" s="774"/>
      <c r="K385" s="774"/>
      <c r="L385" s="774"/>
      <c r="M385" s="774"/>
      <c r="N385" s="774"/>
      <c r="O385" s="774"/>
      <c r="P385" s="774"/>
      <c r="Q385" s="774"/>
      <c r="R385" s="774"/>
      <c r="S385" s="774"/>
      <c r="T385" s="774"/>
      <c r="U385" s="774"/>
      <c r="V385" s="774"/>
      <c r="W385" s="774"/>
      <c r="X385" s="774"/>
      <c r="Y385" s="774"/>
      <c r="Z385" s="774"/>
      <c r="AA385" s="774"/>
      <c r="AB385" s="776"/>
      <c r="AC385" s="774"/>
      <c r="AM385" s="774"/>
      <c r="BC385" s="774"/>
      <c r="BM385" s="774"/>
    </row>
    <row r="386" spans="3:65" ht="15.75">
      <c r="C386" s="774"/>
      <c r="D386" s="774"/>
      <c r="E386" s="774"/>
      <c r="F386" s="774"/>
      <c r="G386" s="774"/>
      <c r="H386" s="774"/>
      <c r="I386" s="774"/>
      <c r="J386" s="774"/>
      <c r="K386" s="774"/>
      <c r="L386" s="774"/>
      <c r="M386" s="774"/>
      <c r="N386" s="774"/>
      <c r="O386" s="774"/>
      <c r="P386" s="774"/>
      <c r="Q386" s="774"/>
      <c r="R386" s="774"/>
      <c r="S386" s="774"/>
      <c r="T386" s="774"/>
      <c r="U386" s="774"/>
      <c r="V386" s="774"/>
      <c r="W386" s="774"/>
      <c r="X386" s="774"/>
      <c r="Y386" s="774"/>
      <c r="Z386" s="774"/>
      <c r="AA386" s="774"/>
      <c r="AB386" s="776"/>
      <c r="AC386" s="774"/>
      <c r="AM386" s="774"/>
      <c r="BC386" s="774"/>
      <c r="BM386" s="774"/>
    </row>
    <row r="387" spans="3:65" ht="15.75">
      <c r="AM387" s="774"/>
      <c r="BM387" s="774"/>
    </row>
    <row r="388" spans="3:65" ht="15.75">
      <c r="AM388" s="774"/>
      <c r="BM388" s="774"/>
    </row>
    <row r="389" spans="3:65" ht="15.75">
      <c r="AM389" s="774"/>
      <c r="BM389" s="774"/>
    </row>
  </sheetData>
  <sheetProtection formatCells="0"/>
  <mergeCells count="765">
    <mergeCell ref="BD359:CB359"/>
    <mergeCell ref="BC356:CB356"/>
    <mergeCell ref="BC357:CB357"/>
    <mergeCell ref="BS360:BU360"/>
    <mergeCell ref="BV360:BX360"/>
    <mergeCell ref="BY360:CA360"/>
    <mergeCell ref="AJ360:AL360"/>
    <mergeCell ref="AM360:AO360"/>
    <mergeCell ref="AP360:AR360"/>
    <mergeCell ref="AS360:AU360"/>
    <mergeCell ref="AV360:AX360"/>
    <mergeCell ref="AY360:BA360"/>
    <mergeCell ref="BD360:BF360"/>
    <mergeCell ref="BG360:BI360"/>
    <mergeCell ref="BJ360:BL360"/>
    <mergeCell ref="BM360:BO360"/>
    <mergeCell ref="BP360:BR360"/>
    <mergeCell ref="C356:AA356"/>
    <mergeCell ref="AC356:BA356"/>
    <mergeCell ref="C357:AA357"/>
    <mergeCell ref="AC357:BA357"/>
    <mergeCell ref="C359:C360"/>
    <mergeCell ref="D359:AA359"/>
    <mergeCell ref="AC359:AC360"/>
    <mergeCell ref="AD359:BA359"/>
    <mergeCell ref="BC359:BC360"/>
    <mergeCell ref="D360:F360"/>
    <mergeCell ref="G360:I360"/>
    <mergeCell ref="J360:L360"/>
    <mergeCell ref="M360:O360"/>
    <mergeCell ref="P360:R360"/>
    <mergeCell ref="S360:U360"/>
    <mergeCell ref="V360:X360"/>
    <mergeCell ref="Y360:AA360"/>
    <mergeCell ref="AD360:AF360"/>
    <mergeCell ref="AG360:AI360"/>
    <mergeCell ref="BC342:BC343"/>
    <mergeCell ref="BD342:BF342"/>
    <mergeCell ref="BG342:BI342"/>
    <mergeCell ref="BJ342:BL342"/>
    <mergeCell ref="BM342:BO342"/>
    <mergeCell ref="BP342:BR342"/>
    <mergeCell ref="BS342:BU342"/>
    <mergeCell ref="BV342:BX342"/>
    <mergeCell ref="BY342:CA342"/>
    <mergeCell ref="C340:AA340"/>
    <mergeCell ref="AC340:BA340"/>
    <mergeCell ref="BC340:CA340"/>
    <mergeCell ref="D341:AA341"/>
    <mergeCell ref="AD341:BA341"/>
    <mergeCell ref="BD341:CA341"/>
    <mergeCell ref="C342:C343"/>
    <mergeCell ref="D342:F342"/>
    <mergeCell ref="G342:I342"/>
    <mergeCell ref="J342:L342"/>
    <mergeCell ref="M342:O342"/>
    <mergeCell ref="P342:R342"/>
    <mergeCell ref="S342:U342"/>
    <mergeCell ref="V342:X342"/>
    <mergeCell ref="Y342:AA342"/>
    <mergeCell ref="AC342:AC343"/>
    <mergeCell ref="AD342:AF342"/>
    <mergeCell ref="AG342:AI342"/>
    <mergeCell ref="AJ342:AL342"/>
    <mergeCell ref="AM342:AO342"/>
    <mergeCell ref="AP342:AR342"/>
    <mergeCell ref="AS342:AU342"/>
    <mergeCell ref="AV342:AX342"/>
    <mergeCell ref="AY342:BA342"/>
    <mergeCell ref="BC326:BC327"/>
    <mergeCell ref="BD326:BF326"/>
    <mergeCell ref="BG326:BI326"/>
    <mergeCell ref="BJ326:BL326"/>
    <mergeCell ref="BM326:BO326"/>
    <mergeCell ref="BP326:BR326"/>
    <mergeCell ref="BS326:BU326"/>
    <mergeCell ref="BV326:BX326"/>
    <mergeCell ref="BY326:CA326"/>
    <mergeCell ref="C324:AA324"/>
    <mergeCell ref="AC324:BA324"/>
    <mergeCell ref="BC324:CA324"/>
    <mergeCell ref="D325:AA325"/>
    <mergeCell ref="AD325:BA325"/>
    <mergeCell ref="BD325:CA325"/>
    <mergeCell ref="C326:C327"/>
    <mergeCell ref="D326:F326"/>
    <mergeCell ref="G326:I326"/>
    <mergeCell ref="J326:L326"/>
    <mergeCell ref="M326:O326"/>
    <mergeCell ref="P326:R326"/>
    <mergeCell ref="S326:U326"/>
    <mergeCell ref="V326:X326"/>
    <mergeCell ref="Y326:AA326"/>
    <mergeCell ref="AC326:AC327"/>
    <mergeCell ref="AD326:AF326"/>
    <mergeCell ref="AG326:AI326"/>
    <mergeCell ref="AJ326:AL326"/>
    <mergeCell ref="AM326:AO326"/>
    <mergeCell ref="AP326:AR326"/>
    <mergeCell ref="AS326:AU326"/>
    <mergeCell ref="AV326:AX326"/>
    <mergeCell ref="AY326:BA326"/>
    <mergeCell ref="BC310:BC311"/>
    <mergeCell ref="BD310:BF310"/>
    <mergeCell ref="BG310:BI310"/>
    <mergeCell ref="BJ310:BL310"/>
    <mergeCell ref="BM310:BO310"/>
    <mergeCell ref="BP310:BR310"/>
    <mergeCell ref="BS310:BU310"/>
    <mergeCell ref="BV310:BX310"/>
    <mergeCell ref="BY310:CA310"/>
    <mergeCell ref="C308:AA308"/>
    <mergeCell ref="AC308:BA308"/>
    <mergeCell ref="BC308:CA308"/>
    <mergeCell ref="D309:AA309"/>
    <mergeCell ref="AD309:BA309"/>
    <mergeCell ref="BD309:CA309"/>
    <mergeCell ref="C310:C311"/>
    <mergeCell ref="D310:F310"/>
    <mergeCell ref="G310:I310"/>
    <mergeCell ref="J310:L310"/>
    <mergeCell ref="M310:O310"/>
    <mergeCell ref="P310:R310"/>
    <mergeCell ref="S310:U310"/>
    <mergeCell ref="V310:X310"/>
    <mergeCell ref="Y310:AA310"/>
    <mergeCell ref="AC310:AC311"/>
    <mergeCell ref="AD310:AF310"/>
    <mergeCell ref="AG310:AI310"/>
    <mergeCell ref="AJ310:AL310"/>
    <mergeCell ref="AM310:AO310"/>
    <mergeCell ref="AP310:AR310"/>
    <mergeCell ref="AS310:AU310"/>
    <mergeCell ref="AV310:AX310"/>
    <mergeCell ref="AY310:BA310"/>
    <mergeCell ref="BC294:BC295"/>
    <mergeCell ref="BD294:BF294"/>
    <mergeCell ref="BG294:BI294"/>
    <mergeCell ref="BJ294:BL294"/>
    <mergeCell ref="BM294:BO294"/>
    <mergeCell ref="BP294:BR294"/>
    <mergeCell ref="BS294:BU294"/>
    <mergeCell ref="BV294:BX294"/>
    <mergeCell ref="BY294:CA294"/>
    <mergeCell ref="C292:AA292"/>
    <mergeCell ref="AC292:BA292"/>
    <mergeCell ref="BC292:CA292"/>
    <mergeCell ref="D293:AA293"/>
    <mergeCell ref="AD293:BA293"/>
    <mergeCell ref="BD293:CA293"/>
    <mergeCell ref="C294:C295"/>
    <mergeCell ref="D294:F294"/>
    <mergeCell ref="G294:I294"/>
    <mergeCell ref="J294:L294"/>
    <mergeCell ref="M294:O294"/>
    <mergeCell ref="P294:R294"/>
    <mergeCell ref="S294:U294"/>
    <mergeCell ref="V294:X294"/>
    <mergeCell ref="Y294:AA294"/>
    <mergeCell ref="AC294:AC295"/>
    <mergeCell ref="AD294:AF294"/>
    <mergeCell ref="AG294:AI294"/>
    <mergeCell ref="AJ294:AL294"/>
    <mergeCell ref="AM294:AO294"/>
    <mergeCell ref="AP294:AR294"/>
    <mergeCell ref="AS294:AU294"/>
    <mergeCell ref="AV294:AX294"/>
    <mergeCell ref="AY294:BA294"/>
    <mergeCell ref="BC278:BC279"/>
    <mergeCell ref="BD278:BF278"/>
    <mergeCell ref="BG278:BI278"/>
    <mergeCell ref="BJ278:BL278"/>
    <mergeCell ref="BM278:BO278"/>
    <mergeCell ref="BP278:BR278"/>
    <mergeCell ref="BS278:BU278"/>
    <mergeCell ref="BV278:BX278"/>
    <mergeCell ref="BY278:CA278"/>
    <mergeCell ref="C276:AA276"/>
    <mergeCell ref="AC276:BA276"/>
    <mergeCell ref="BC276:CA276"/>
    <mergeCell ref="D277:AA277"/>
    <mergeCell ref="AD277:BA277"/>
    <mergeCell ref="BD277:CA277"/>
    <mergeCell ref="C278:C279"/>
    <mergeCell ref="D278:F278"/>
    <mergeCell ref="G278:I278"/>
    <mergeCell ref="J278:L278"/>
    <mergeCell ref="M278:O278"/>
    <mergeCell ref="P278:R278"/>
    <mergeCell ref="S278:U278"/>
    <mergeCell ref="V278:X278"/>
    <mergeCell ref="Y278:AA278"/>
    <mergeCell ref="AC278:AC279"/>
    <mergeCell ref="AD278:AF278"/>
    <mergeCell ref="AG278:AI278"/>
    <mergeCell ref="AJ278:AL278"/>
    <mergeCell ref="AM278:AO278"/>
    <mergeCell ref="AP278:AR278"/>
    <mergeCell ref="AS278:AU278"/>
    <mergeCell ref="AV278:AX278"/>
    <mergeCell ref="AY278:BA278"/>
    <mergeCell ref="BC262:BC263"/>
    <mergeCell ref="BD262:BF262"/>
    <mergeCell ref="BG262:BI262"/>
    <mergeCell ref="BJ262:BL262"/>
    <mergeCell ref="BM262:BO262"/>
    <mergeCell ref="BP262:BR262"/>
    <mergeCell ref="BS262:BU262"/>
    <mergeCell ref="BV262:BX262"/>
    <mergeCell ref="BY262:CA262"/>
    <mergeCell ref="C260:AA260"/>
    <mergeCell ref="AC260:BA260"/>
    <mergeCell ref="BC260:CA260"/>
    <mergeCell ref="D261:AA261"/>
    <mergeCell ref="AD261:BA261"/>
    <mergeCell ref="BD261:CA261"/>
    <mergeCell ref="C262:C263"/>
    <mergeCell ref="D262:F262"/>
    <mergeCell ref="G262:I262"/>
    <mergeCell ref="J262:L262"/>
    <mergeCell ref="M262:O262"/>
    <mergeCell ref="P262:R262"/>
    <mergeCell ref="S262:U262"/>
    <mergeCell ref="V262:X262"/>
    <mergeCell ref="Y262:AA262"/>
    <mergeCell ref="AC262:AC263"/>
    <mergeCell ref="AD262:AF262"/>
    <mergeCell ref="AG262:AI262"/>
    <mergeCell ref="AJ262:AL262"/>
    <mergeCell ref="AM262:AO262"/>
    <mergeCell ref="AP262:AR262"/>
    <mergeCell ref="AS262:AU262"/>
    <mergeCell ref="AV262:AX262"/>
    <mergeCell ref="AY262:BA262"/>
    <mergeCell ref="BC246:BC247"/>
    <mergeCell ref="BD246:BF246"/>
    <mergeCell ref="BG246:BI246"/>
    <mergeCell ref="BJ246:BL246"/>
    <mergeCell ref="BM246:BO246"/>
    <mergeCell ref="BP246:BR246"/>
    <mergeCell ref="BS246:BU246"/>
    <mergeCell ref="BV246:BX246"/>
    <mergeCell ref="BY246:CA246"/>
    <mergeCell ref="C244:AA244"/>
    <mergeCell ref="AC244:BA244"/>
    <mergeCell ref="BC244:CA244"/>
    <mergeCell ref="D245:AA245"/>
    <mergeCell ref="AD245:BA245"/>
    <mergeCell ref="BD245:CA245"/>
    <mergeCell ref="C246:C247"/>
    <mergeCell ref="D246:F246"/>
    <mergeCell ref="G246:I246"/>
    <mergeCell ref="J246:L246"/>
    <mergeCell ref="M246:O246"/>
    <mergeCell ref="P246:R246"/>
    <mergeCell ref="S246:U246"/>
    <mergeCell ref="V246:X246"/>
    <mergeCell ref="Y246:AA246"/>
    <mergeCell ref="AC246:AC247"/>
    <mergeCell ref="AD246:AF246"/>
    <mergeCell ref="AG246:AI246"/>
    <mergeCell ref="AJ246:AL246"/>
    <mergeCell ref="AM246:AO246"/>
    <mergeCell ref="AP246:AR246"/>
    <mergeCell ref="AS246:AU246"/>
    <mergeCell ref="AV246:AX246"/>
    <mergeCell ref="AY246:BA246"/>
    <mergeCell ref="BC230:BC231"/>
    <mergeCell ref="BD230:BF230"/>
    <mergeCell ref="BG230:BI230"/>
    <mergeCell ref="BJ230:BL230"/>
    <mergeCell ref="BM230:BO230"/>
    <mergeCell ref="BP230:BR230"/>
    <mergeCell ref="BS230:BU230"/>
    <mergeCell ref="BV230:BX230"/>
    <mergeCell ref="BY230:CA230"/>
    <mergeCell ref="C228:AA228"/>
    <mergeCell ref="AC228:BA228"/>
    <mergeCell ref="BC228:CA228"/>
    <mergeCell ref="D229:AA229"/>
    <mergeCell ref="AD229:BA229"/>
    <mergeCell ref="BD229:CA229"/>
    <mergeCell ref="C230:C231"/>
    <mergeCell ref="D230:F230"/>
    <mergeCell ref="G230:I230"/>
    <mergeCell ref="J230:L230"/>
    <mergeCell ref="M230:O230"/>
    <mergeCell ref="P230:R230"/>
    <mergeCell ref="S230:U230"/>
    <mergeCell ref="V230:X230"/>
    <mergeCell ref="Y230:AA230"/>
    <mergeCell ref="AC230:AC231"/>
    <mergeCell ref="AD230:AF230"/>
    <mergeCell ref="AG230:AI230"/>
    <mergeCell ref="AJ230:AL230"/>
    <mergeCell ref="AM230:AO230"/>
    <mergeCell ref="AP230:AR230"/>
    <mergeCell ref="AS230:AU230"/>
    <mergeCell ref="AV230:AX230"/>
    <mergeCell ref="AY230:BA230"/>
    <mergeCell ref="BC214:BC215"/>
    <mergeCell ref="BD214:BF214"/>
    <mergeCell ref="BG214:BI214"/>
    <mergeCell ref="BJ214:BL214"/>
    <mergeCell ref="BM214:BO214"/>
    <mergeCell ref="BP214:BR214"/>
    <mergeCell ref="BS214:BU214"/>
    <mergeCell ref="BV214:BX214"/>
    <mergeCell ref="BY214:CA214"/>
    <mergeCell ref="C212:AA212"/>
    <mergeCell ref="AC212:BA212"/>
    <mergeCell ref="BC212:CA212"/>
    <mergeCell ref="D213:AA213"/>
    <mergeCell ref="AD213:BA213"/>
    <mergeCell ref="BD213:CA213"/>
    <mergeCell ref="C214:C215"/>
    <mergeCell ref="D214:F214"/>
    <mergeCell ref="G214:I214"/>
    <mergeCell ref="J214:L214"/>
    <mergeCell ref="M214:O214"/>
    <mergeCell ref="P214:R214"/>
    <mergeCell ref="S214:U214"/>
    <mergeCell ref="V214:X214"/>
    <mergeCell ref="Y214:AA214"/>
    <mergeCell ref="AC214:AC215"/>
    <mergeCell ref="AD214:AF214"/>
    <mergeCell ref="AG214:AI214"/>
    <mergeCell ref="AJ214:AL214"/>
    <mergeCell ref="AM214:AO214"/>
    <mergeCell ref="AP214:AR214"/>
    <mergeCell ref="AS214:AU214"/>
    <mergeCell ref="AV214:AX214"/>
    <mergeCell ref="AY214:BA214"/>
    <mergeCell ref="BC198:BC199"/>
    <mergeCell ref="BD198:BF198"/>
    <mergeCell ref="BG198:BI198"/>
    <mergeCell ref="BJ198:BL198"/>
    <mergeCell ref="BM198:BO198"/>
    <mergeCell ref="BP198:BR198"/>
    <mergeCell ref="BS198:BU198"/>
    <mergeCell ref="BV198:BX198"/>
    <mergeCell ref="BY198:CA198"/>
    <mergeCell ref="C196:AA196"/>
    <mergeCell ref="AC196:BA196"/>
    <mergeCell ref="BC196:CA196"/>
    <mergeCell ref="D197:AA197"/>
    <mergeCell ref="AD197:BA197"/>
    <mergeCell ref="BD197:CA197"/>
    <mergeCell ref="C198:C199"/>
    <mergeCell ref="D198:F198"/>
    <mergeCell ref="G198:I198"/>
    <mergeCell ref="J198:L198"/>
    <mergeCell ref="M198:O198"/>
    <mergeCell ref="P198:R198"/>
    <mergeCell ref="S198:U198"/>
    <mergeCell ref="V198:X198"/>
    <mergeCell ref="Y198:AA198"/>
    <mergeCell ref="AC198:AC199"/>
    <mergeCell ref="AD198:AF198"/>
    <mergeCell ref="AG198:AI198"/>
    <mergeCell ref="AJ198:AL198"/>
    <mergeCell ref="AM198:AO198"/>
    <mergeCell ref="AP198:AR198"/>
    <mergeCell ref="AS198:AU198"/>
    <mergeCell ref="AV198:AX198"/>
    <mergeCell ref="AY198:BA198"/>
    <mergeCell ref="BC182:BC183"/>
    <mergeCell ref="BD182:BF182"/>
    <mergeCell ref="BG182:BI182"/>
    <mergeCell ref="BJ182:BL182"/>
    <mergeCell ref="BM182:BO182"/>
    <mergeCell ref="BP182:BR182"/>
    <mergeCell ref="BS182:BU182"/>
    <mergeCell ref="BV182:BX182"/>
    <mergeCell ref="BY182:CA182"/>
    <mergeCell ref="C180:AA180"/>
    <mergeCell ref="AC180:BA180"/>
    <mergeCell ref="BC180:CA180"/>
    <mergeCell ref="D181:AA181"/>
    <mergeCell ref="AD181:BA181"/>
    <mergeCell ref="BD181:CA181"/>
    <mergeCell ref="C182:C183"/>
    <mergeCell ref="D182:F182"/>
    <mergeCell ref="G182:I182"/>
    <mergeCell ref="J182:L182"/>
    <mergeCell ref="M182:O182"/>
    <mergeCell ref="P182:R182"/>
    <mergeCell ref="S182:U182"/>
    <mergeCell ref="V182:X182"/>
    <mergeCell ref="Y182:AA182"/>
    <mergeCell ref="AC182:AC183"/>
    <mergeCell ref="AD182:AF182"/>
    <mergeCell ref="AG182:AI182"/>
    <mergeCell ref="AJ182:AL182"/>
    <mergeCell ref="AM182:AO182"/>
    <mergeCell ref="AP182:AR182"/>
    <mergeCell ref="AS182:AU182"/>
    <mergeCell ref="AV182:AX182"/>
    <mergeCell ref="AY182:BA182"/>
    <mergeCell ref="BC166:BC167"/>
    <mergeCell ref="BD166:BF166"/>
    <mergeCell ref="BG166:BI166"/>
    <mergeCell ref="BJ166:BL166"/>
    <mergeCell ref="BM166:BO166"/>
    <mergeCell ref="BP166:BR166"/>
    <mergeCell ref="BS166:BU166"/>
    <mergeCell ref="BV166:BX166"/>
    <mergeCell ref="BY166:CA166"/>
    <mergeCell ref="C164:AA164"/>
    <mergeCell ref="AC164:BA164"/>
    <mergeCell ref="BC164:CA164"/>
    <mergeCell ref="D165:AA165"/>
    <mergeCell ref="AD165:BA165"/>
    <mergeCell ref="BD165:CA165"/>
    <mergeCell ref="C166:C167"/>
    <mergeCell ref="D166:F166"/>
    <mergeCell ref="G166:I166"/>
    <mergeCell ref="J166:L166"/>
    <mergeCell ref="M166:O166"/>
    <mergeCell ref="P166:R166"/>
    <mergeCell ref="S166:U166"/>
    <mergeCell ref="V166:X166"/>
    <mergeCell ref="Y166:AA166"/>
    <mergeCell ref="AC166:AC167"/>
    <mergeCell ref="AD166:AF166"/>
    <mergeCell ref="AG166:AI166"/>
    <mergeCell ref="AJ166:AL166"/>
    <mergeCell ref="AM166:AO166"/>
    <mergeCell ref="AP166:AR166"/>
    <mergeCell ref="AS166:AU166"/>
    <mergeCell ref="AV166:AX166"/>
    <mergeCell ref="AY166:BA166"/>
    <mergeCell ref="BC150:BC151"/>
    <mergeCell ref="BD150:BF150"/>
    <mergeCell ref="BG150:BI150"/>
    <mergeCell ref="BJ150:BL150"/>
    <mergeCell ref="BM150:BO150"/>
    <mergeCell ref="BP150:BR150"/>
    <mergeCell ref="BS150:BU150"/>
    <mergeCell ref="BV150:BX150"/>
    <mergeCell ref="BY150:CA150"/>
    <mergeCell ref="C148:AA148"/>
    <mergeCell ref="AC148:BA148"/>
    <mergeCell ref="BC148:CA148"/>
    <mergeCell ref="D149:AA149"/>
    <mergeCell ref="AD149:BA149"/>
    <mergeCell ref="BD149:CA149"/>
    <mergeCell ref="C150:C151"/>
    <mergeCell ref="D150:F150"/>
    <mergeCell ref="G150:I150"/>
    <mergeCell ref="J150:L150"/>
    <mergeCell ref="M150:O150"/>
    <mergeCell ref="P150:R150"/>
    <mergeCell ref="S150:U150"/>
    <mergeCell ref="V150:X150"/>
    <mergeCell ref="Y150:AA150"/>
    <mergeCell ref="AC150:AC151"/>
    <mergeCell ref="AD150:AF150"/>
    <mergeCell ref="AG150:AI150"/>
    <mergeCell ref="AJ150:AL150"/>
    <mergeCell ref="AM150:AO150"/>
    <mergeCell ref="AP150:AR150"/>
    <mergeCell ref="AS150:AU150"/>
    <mergeCell ref="AV150:AX150"/>
    <mergeCell ref="AY150:BA150"/>
    <mergeCell ref="BC134:BC135"/>
    <mergeCell ref="BD134:BF134"/>
    <mergeCell ref="BG134:BI134"/>
    <mergeCell ref="BJ134:BL134"/>
    <mergeCell ref="BM134:BO134"/>
    <mergeCell ref="BP134:BR134"/>
    <mergeCell ref="BS134:BU134"/>
    <mergeCell ref="BV134:BX134"/>
    <mergeCell ref="BY134:CA134"/>
    <mergeCell ref="C132:AA132"/>
    <mergeCell ref="AC132:BA132"/>
    <mergeCell ref="BC132:CA132"/>
    <mergeCell ref="D133:AA133"/>
    <mergeCell ref="AD133:BA133"/>
    <mergeCell ref="BD133:CA133"/>
    <mergeCell ref="C134:C135"/>
    <mergeCell ref="D134:F134"/>
    <mergeCell ref="G134:I134"/>
    <mergeCell ref="J134:L134"/>
    <mergeCell ref="M134:O134"/>
    <mergeCell ref="P134:R134"/>
    <mergeCell ref="S134:U134"/>
    <mergeCell ref="V134:X134"/>
    <mergeCell ref="Y134:AA134"/>
    <mergeCell ref="AC134:AC135"/>
    <mergeCell ref="AD134:AF134"/>
    <mergeCell ref="AG134:AI134"/>
    <mergeCell ref="AJ134:AL134"/>
    <mergeCell ref="AM134:AO134"/>
    <mergeCell ref="AP134:AR134"/>
    <mergeCell ref="AS134:AU134"/>
    <mergeCell ref="AV134:AX134"/>
    <mergeCell ref="AY134:BA134"/>
    <mergeCell ref="BC118:BC119"/>
    <mergeCell ref="BD118:BF118"/>
    <mergeCell ref="BG118:BI118"/>
    <mergeCell ref="BJ118:BL118"/>
    <mergeCell ref="BM118:BO118"/>
    <mergeCell ref="BP118:BR118"/>
    <mergeCell ref="BS118:BU118"/>
    <mergeCell ref="BV118:BX118"/>
    <mergeCell ref="BY118:CA118"/>
    <mergeCell ref="C116:AA116"/>
    <mergeCell ref="AC116:BA116"/>
    <mergeCell ref="BC116:CA116"/>
    <mergeCell ref="D117:AA117"/>
    <mergeCell ref="AD117:BA117"/>
    <mergeCell ref="BD117:CA117"/>
    <mergeCell ref="C118:C119"/>
    <mergeCell ref="D118:F118"/>
    <mergeCell ref="G118:I118"/>
    <mergeCell ref="J118:L118"/>
    <mergeCell ref="M118:O118"/>
    <mergeCell ref="P118:R118"/>
    <mergeCell ref="S118:U118"/>
    <mergeCell ref="V118:X118"/>
    <mergeCell ref="Y118:AA118"/>
    <mergeCell ref="AC118:AC119"/>
    <mergeCell ref="AD118:AF118"/>
    <mergeCell ref="AG118:AI118"/>
    <mergeCell ref="AJ118:AL118"/>
    <mergeCell ref="AM118:AO118"/>
    <mergeCell ref="AP118:AR118"/>
    <mergeCell ref="AS118:AU118"/>
    <mergeCell ref="AV118:AX118"/>
    <mergeCell ref="AY118:BA118"/>
    <mergeCell ref="BC102:BC103"/>
    <mergeCell ref="BD102:BF102"/>
    <mergeCell ref="BG102:BI102"/>
    <mergeCell ref="BJ102:BL102"/>
    <mergeCell ref="BM102:BO102"/>
    <mergeCell ref="BP102:BR102"/>
    <mergeCell ref="BS102:BU102"/>
    <mergeCell ref="BV102:BX102"/>
    <mergeCell ref="BY102:CA102"/>
    <mergeCell ref="C100:AA100"/>
    <mergeCell ref="AC100:BA100"/>
    <mergeCell ref="BC100:CA100"/>
    <mergeCell ref="D101:AA101"/>
    <mergeCell ref="AD101:BA101"/>
    <mergeCell ref="BD101:CA101"/>
    <mergeCell ref="C102:C103"/>
    <mergeCell ref="D102:F102"/>
    <mergeCell ref="G102:I102"/>
    <mergeCell ref="J102:L102"/>
    <mergeCell ref="M102:O102"/>
    <mergeCell ref="P102:R102"/>
    <mergeCell ref="S102:U102"/>
    <mergeCell ref="V102:X102"/>
    <mergeCell ref="Y102:AA102"/>
    <mergeCell ref="AC102:AC103"/>
    <mergeCell ref="AD102:AF102"/>
    <mergeCell ref="AG102:AI102"/>
    <mergeCell ref="AJ102:AL102"/>
    <mergeCell ref="AM102:AO102"/>
    <mergeCell ref="AP102:AR102"/>
    <mergeCell ref="AS102:AU102"/>
    <mergeCell ref="AV102:AX102"/>
    <mergeCell ref="AY102:BA102"/>
    <mergeCell ref="BC86:BC87"/>
    <mergeCell ref="BD86:BF86"/>
    <mergeCell ref="BG86:BI86"/>
    <mergeCell ref="BJ86:BL86"/>
    <mergeCell ref="BM86:BO86"/>
    <mergeCell ref="BP86:BR86"/>
    <mergeCell ref="BS86:BU86"/>
    <mergeCell ref="BV86:BX86"/>
    <mergeCell ref="BY86:CA86"/>
    <mergeCell ref="C84:AA84"/>
    <mergeCell ref="AC84:BA84"/>
    <mergeCell ref="BC84:CA84"/>
    <mergeCell ref="D85:AA85"/>
    <mergeCell ref="AD85:BA85"/>
    <mergeCell ref="BD85:CA85"/>
    <mergeCell ref="C86:C87"/>
    <mergeCell ref="D86:F86"/>
    <mergeCell ref="G86:I86"/>
    <mergeCell ref="J86:L86"/>
    <mergeCell ref="M86:O86"/>
    <mergeCell ref="P86:R86"/>
    <mergeCell ref="S86:U86"/>
    <mergeCell ref="V86:X86"/>
    <mergeCell ref="Y86:AA86"/>
    <mergeCell ref="AC86:AC87"/>
    <mergeCell ref="AD86:AF86"/>
    <mergeCell ref="AG86:AI86"/>
    <mergeCell ref="AJ86:AL86"/>
    <mergeCell ref="AM86:AO86"/>
    <mergeCell ref="AP86:AR86"/>
    <mergeCell ref="AS86:AU86"/>
    <mergeCell ref="AV86:AX86"/>
    <mergeCell ref="AY86:BA86"/>
    <mergeCell ref="BC70:BC71"/>
    <mergeCell ref="BD70:BF70"/>
    <mergeCell ref="BG70:BI70"/>
    <mergeCell ref="BJ70:BL70"/>
    <mergeCell ref="BM70:BO70"/>
    <mergeCell ref="BP70:BR70"/>
    <mergeCell ref="BS70:BU70"/>
    <mergeCell ref="BV70:BX70"/>
    <mergeCell ref="BY70:CA70"/>
    <mergeCell ref="C68:AA68"/>
    <mergeCell ref="AC68:BA68"/>
    <mergeCell ref="BC68:CA68"/>
    <mergeCell ref="D69:AA69"/>
    <mergeCell ref="AD69:BA69"/>
    <mergeCell ref="BD69:CA69"/>
    <mergeCell ref="C70:C71"/>
    <mergeCell ref="D70:F70"/>
    <mergeCell ref="G70:I70"/>
    <mergeCell ref="J70:L70"/>
    <mergeCell ref="M70:O70"/>
    <mergeCell ref="P70:R70"/>
    <mergeCell ref="S70:U70"/>
    <mergeCell ref="V70:X70"/>
    <mergeCell ref="Y70:AA70"/>
    <mergeCell ref="AC70:AC71"/>
    <mergeCell ref="AD70:AF70"/>
    <mergeCell ref="AG70:AI70"/>
    <mergeCell ref="AJ70:AL70"/>
    <mergeCell ref="AM70:AO70"/>
    <mergeCell ref="AP70:AR70"/>
    <mergeCell ref="AS70:AU70"/>
    <mergeCell ref="AV70:AX70"/>
    <mergeCell ref="AY70:BA70"/>
    <mergeCell ref="BC54:BC55"/>
    <mergeCell ref="BD54:BF54"/>
    <mergeCell ref="BG54:BI54"/>
    <mergeCell ref="BJ54:BL54"/>
    <mergeCell ref="BM54:BO54"/>
    <mergeCell ref="BP54:BR54"/>
    <mergeCell ref="BS54:BU54"/>
    <mergeCell ref="BV54:BX54"/>
    <mergeCell ref="BY54:CA54"/>
    <mergeCell ref="C52:AA52"/>
    <mergeCell ref="AC52:BA52"/>
    <mergeCell ref="BC52:CA52"/>
    <mergeCell ref="D53:AA53"/>
    <mergeCell ref="AD53:BA53"/>
    <mergeCell ref="BD53:CA53"/>
    <mergeCell ref="C54:C55"/>
    <mergeCell ref="D54:F54"/>
    <mergeCell ref="G54:I54"/>
    <mergeCell ref="J54:L54"/>
    <mergeCell ref="M54:O54"/>
    <mergeCell ref="P54:R54"/>
    <mergeCell ref="S54:U54"/>
    <mergeCell ref="V54:X54"/>
    <mergeCell ref="Y54:AA54"/>
    <mergeCell ref="AC54:AC55"/>
    <mergeCell ref="AD54:AF54"/>
    <mergeCell ref="AG54:AI54"/>
    <mergeCell ref="AJ54:AL54"/>
    <mergeCell ref="AM54:AO54"/>
    <mergeCell ref="AP54:AR54"/>
    <mergeCell ref="AS54:AU54"/>
    <mergeCell ref="AV54:AX54"/>
    <mergeCell ref="AY54:BA54"/>
    <mergeCell ref="BC38:BC39"/>
    <mergeCell ref="BD38:BF38"/>
    <mergeCell ref="BG38:BI38"/>
    <mergeCell ref="BJ38:BL38"/>
    <mergeCell ref="BM38:BO38"/>
    <mergeCell ref="BP38:BR38"/>
    <mergeCell ref="BS38:BU38"/>
    <mergeCell ref="BV38:BX38"/>
    <mergeCell ref="BY38:CA38"/>
    <mergeCell ref="BP22:BR22"/>
    <mergeCell ref="BS22:BU22"/>
    <mergeCell ref="BV22:BX22"/>
    <mergeCell ref="BY22:CA22"/>
    <mergeCell ref="C36:AA36"/>
    <mergeCell ref="AC36:BA36"/>
    <mergeCell ref="BC36:CA36"/>
    <mergeCell ref="D37:AA37"/>
    <mergeCell ref="AD37:BA37"/>
    <mergeCell ref="BD37:CA37"/>
    <mergeCell ref="BD21:CA21"/>
    <mergeCell ref="C22:C23"/>
    <mergeCell ref="D22:F22"/>
    <mergeCell ref="G22:I22"/>
    <mergeCell ref="J22:L22"/>
    <mergeCell ref="M22:O22"/>
    <mergeCell ref="P22:R22"/>
    <mergeCell ref="S22:U22"/>
    <mergeCell ref="V22:X22"/>
    <mergeCell ref="Y22:AA22"/>
    <mergeCell ref="AC22:AC23"/>
    <mergeCell ref="AD22:AF22"/>
    <mergeCell ref="AG22:AI22"/>
    <mergeCell ref="AJ22:AL22"/>
    <mergeCell ref="AM22:AO22"/>
    <mergeCell ref="AP22:AR22"/>
    <mergeCell ref="AS22:AU22"/>
    <mergeCell ref="AV22:AX22"/>
    <mergeCell ref="AY22:BA22"/>
    <mergeCell ref="BC22:BC23"/>
    <mergeCell ref="BD22:BF22"/>
    <mergeCell ref="BG22:BI22"/>
    <mergeCell ref="BJ22:BL22"/>
    <mergeCell ref="BM22:BO22"/>
    <mergeCell ref="BD6:BF6"/>
    <mergeCell ref="BG6:BI6"/>
    <mergeCell ref="BJ6:BL6"/>
    <mergeCell ref="BM6:BO6"/>
    <mergeCell ref="BP6:BR6"/>
    <mergeCell ref="BS6:BU6"/>
    <mergeCell ref="BV6:BX6"/>
    <mergeCell ref="BY6:CA6"/>
    <mergeCell ref="C20:AA20"/>
    <mergeCell ref="AC20:BA20"/>
    <mergeCell ref="BC20:CA20"/>
    <mergeCell ref="C5:C6"/>
    <mergeCell ref="BC3:CA3"/>
    <mergeCell ref="D4:AA4"/>
    <mergeCell ref="AD4:BA4"/>
    <mergeCell ref="BD4:CA4"/>
    <mergeCell ref="D5:AA5"/>
    <mergeCell ref="AC5:AC6"/>
    <mergeCell ref="AD5:BA5"/>
    <mergeCell ref="BC5:BC6"/>
    <mergeCell ref="BD5:CA5"/>
    <mergeCell ref="D6:F6"/>
    <mergeCell ref="G6:I6"/>
    <mergeCell ref="J6:L6"/>
    <mergeCell ref="M6:O6"/>
    <mergeCell ref="P6:R6"/>
    <mergeCell ref="S6:U6"/>
    <mergeCell ref="V6:X6"/>
    <mergeCell ref="Y6:AA6"/>
    <mergeCell ref="AD6:AF6"/>
    <mergeCell ref="AG6:AI6"/>
    <mergeCell ref="AJ6:AL6"/>
    <mergeCell ref="AM6:AO6"/>
    <mergeCell ref="AP6:AR6"/>
    <mergeCell ref="AS6:AU6"/>
    <mergeCell ref="AV6:AX6"/>
    <mergeCell ref="C3:AA3"/>
    <mergeCell ref="AC3:BA3"/>
    <mergeCell ref="AY6:BA6"/>
    <mergeCell ref="C38:C39"/>
    <mergeCell ref="D38:F38"/>
    <mergeCell ref="G38:I38"/>
    <mergeCell ref="J38:L38"/>
    <mergeCell ref="M38:O38"/>
    <mergeCell ref="P38:R38"/>
    <mergeCell ref="S38:U38"/>
    <mergeCell ref="D21:AA21"/>
    <mergeCell ref="AD21:BA21"/>
    <mergeCell ref="V38:X38"/>
    <mergeCell ref="Y38:AA38"/>
    <mergeCell ref="AC38:AC39"/>
    <mergeCell ref="AD38:AF38"/>
    <mergeCell ref="AG38:AI38"/>
    <mergeCell ref="AJ38:AL38"/>
    <mergeCell ref="AM38:AO38"/>
    <mergeCell ref="AP38:AR38"/>
    <mergeCell ref="AS38:AU38"/>
    <mergeCell ref="AV38:AX38"/>
    <mergeCell ref="AY38:BA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7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336600"/>
    <pageSetUpPr fitToPage="1"/>
  </sheetPr>
  <dimension ref="A1:J151"/>
  <sheetViews>
    <sheetView workbookViewId="0">
      <pane ySplit="4" topLeftCell="A86" activePane="bottomLeft" state="frozen"/>
      <selection pane="bottomLeft" activeCell="A104" sqref="A104:I104"/>
    </sheetView>
  </sheetViews>
  <sheetFormatPr defaultColWidth="9.140625" defaultRowHeight="15"/>
  <cols>
    <col min="1" max="1" width="9.140625" style="133"/>
    <col min="2" max="2" width="24.42578125" style="133" customWidth="1"/>
    <col min="3" max="3" width="18.7109375" style="133" customWidth="1"/>
    <col min="4" max="4" width="12.85546875" style="133" customWidth="1"/>
    <col min="5" max="7" width="15.42578125" style="133" customWidth="1"/>
    <col min="8" max="8" width="14.28515625" style="133" customWidth="1"/>
    <col min="9" max="9" width="13.28515625" style="133" customWidth="1"/>
    <col min="10" max="10" width="9.140625" style="300"/>
    <col min="11" max="16384" width="9.140625" style="133"/>
  </cols>
  <sheetData>
    <row r="1" spans="1:10" ht="21">
      <c r="A1" s="1731" t="s">
        <v>716</v>
      </c>
      <c r="B1" s="1731"/>
      <c r="C1" s="1731"/>
      <c r="D1" s="1731"/>
      <c r="E1" s="1731"/>
      <c r="F1" s="1731"/>
      <c r="G1" s="1731"/>
      <c r="H1" s="1731"/>
      <c r="I1" s="1731"/>
    </row>
    <row r="2" spans="1:10" ht="21">
      <c r="A2" s="1733" t="s">
        <v>881</v>
      </c>
      <c r="B2" s="1733"/>
      <c r="C2" s="1733"/>
      <c r="D2" s="1733"/>
      <c r="E2" s="1733"/>
      <c r="F2" s="1733"/>
      <c r="G2" s="1733"/>
      <c r="H2" s="1733"/>
      <c r="I2" s="1733"/>
      <c r="J2" s="301"/>
    </row>
    <row r="3" spans="1:10" ht="21">
      <c r="A3" s="304" t="s">
        <v>596</v>
      </c>
      <c r="B3" s="302"/>
      <c r="C3" s="302"/>
      <c r="D3" s="302"/>
      <c r="E3" s="302"/>
      <c r="F3" s="302"/>
      <c r="G3" s="302"/>
      <c r="H3" s="302"/>
      <c r="I3" s="302"/>
      <c r="J3" s="301"/>
    </row>
    <row r="4" spans="1:10" ht="60.75" customHeight="1">
      <c r="A4" s="305" t="s">
        <v>1</v>
      </c>
      <c r="B4" s="260" t="s">
        <v>156</v>
      </c>
      <c r="C4" s="260" t="s">
        <v>336</v>
      </c>
      <c r="D4" s="260" t="s">
        <v>337</v>
      </c>
      <c r="E4" s="260" t="s">
        <v>338</v>
      </c>
      <c r="F4" s="260" t="s">
        <v>339</v>
      </c>
      <c r="G4" s="260" t="s">
        <v>340</v>
      </c>
      <c r="H4" s="260" t="s">
        <v>341</v>
      </c>
      <c r="I4" s="261" t="s">
        <v>6</v>
      </c>
    </row>
    <row r="5" spans="1:10" ht="18.75" customHeight="1">
      <c r="A5" s="1722">
        <v>1</v>
      </c>
      <c r="B5" s="1725" t="s">
        <v>15</v>
      </c>
      <c r="C5" s="306" t="s">
        <v>342</v>
      </c>
      <c r="D5" s="306">
        <v>1827</v>
      </c>
      <c r="E5" s="306">
        <v>1773</v>
      </c>
      <c r="F5" s="306">
        <v>2401</v>
      </c>
      <c r="G5" s="306">
        <v>2705</v>
      </c>
      <c r="H5" s="306">
        <v>481</v>
      </c>
      <c r="I5" s="307">
        <f>D5+E5+F5+G5+H5</f>
        <v>9187</v>
      </c>
    </row>
    <row r="6" spans="1:10" ht="18.75" customHeight="1">
      <c r="A6" s="1722"/>
      <c r="B6" s="1726"/>
      <c r="C6" s="306" t="s">
        <v>343</v>
      </c>
      <c r="D6" s="306">
        <v>1474</v>
      </c>
      <c r="E6" s="306">
        <v>1587</v>
      </c>
      <c r="F6" s="306">
        <v>2500</v>
      </c>
      <c r="G6" s="306">
        <v>3173</v>
      </c>
      <c r="H6" s="306">
        <v>453</v>
      </c>
      <c r="I6" s="307">
        <f t="shared" ref="I6:I48" si="0">D6+E6+F6+G6+H6</f>
        <v>9187</v>
      </c>
    </row>
    <row r="7" spans="1:10" ht="18.75" customHeight="1">
      <c r="A7" s="1722">
        <v>2</v>
      </c>
      <c r="B7" s="1725" t="s">
        <v>20</v>
      </c>
      <c r="C7" s="306" t="s">
        <v>342</v>
      </c>
      <c r="D7" s="306">
        <v>49</v>
      </c>
      <c r="E7" s="306">
        <v>82</v>
      </c>
      <c r="F7" s="306">
        <v>84</v>
      </c>
      <c r="G7" s="306">
        <v>35</v>
      </c>
      <c r="H7" s="306">
        <v>20</v>
      </c>
      <c r="I7" s="307">
        <f t="shared" si="0"/>
        <v>270</v>
      </c>
    </row>
    <row r="8" spans="1:10" ht="18.75" customHeight="1">
      <c r="A8" s="1722"/>
      <c r="B8" s="1726"/>
      <c r="C8" s="306" t="s">
        <v>343</v>
      </c>
      <c r="D8" s="306">
        <v>52</v>
      </c>
      <c r="E8" s="306">
        <v>95</v>
      </c>
      <c r="F8" s="306">
        <v>82</v>
      </c>
      <c r="G8" s="306">
        <v>29</v>
      </c>
      <c r="H8" s="306">
        <v>12</v>
      </c>
      <c r="I8" s="307">
        <f t="shared" si="0"/>
        <v>270</v>
      </c>
    </row>
    <row r="9" spans="1:10" ht="18.75" customHeight="1">
      <c r="A9" s="1722">
        <v>3</v>
      </c>
      <c r="B9" s="1725" t="s">
        <v>21</v>
      </c>
      <c r="C9" s="306" t="s">
        <v>342</v>
      </c>
      <c r="D9" s="306">
        <v>222</v>
      </c>
      <c r="E9" s="306">
        <v>198</v>
      </c>
      <c r="F9" s="306">
        <v>258</v>
      </c>
      <c r="G9" s="306">
        <v>238</v>
      </c>
      <c r="H9" s="306">
        <v>256</v>
      </c>
      <c r="I9" s="307">
        <f t="shared" si="0"/>
        <v>1172</v>
      </c>
    </row>
    <row r="10" spans="1:10" ht="18.75" customHeight="1">
      <c r="A10" s="1722"/>
      <c r="B10" s="1726"/>
      <c r="C10" s="306" t="s">
        <v>343</v>
      </c>
      <c r="D10" s="306">
        <v>209</v>
      </c>
      <c r="E10" s="306">
        <v>163</v>
      </c>
      <c r="F10" s="306">
        <v>290</v>
      </c>
      <c r="G10" s="306">
        <v>228</v>
      </c>
      <c r="H10" s="306">
        <v>282</v>
      </c>
      <c r="I10" s="307">
        <f t="shared" si="0"/>
        <v>1172</v>
      </c>
    </row>
    <row r="11" spans="1:10" ht="18.75" customHeight="1">
      <c r="A11" s="1722">
        <v>4</v>
      </c>
      <c r="B11" s="1725" t="s">
        <v>25</v>
      </c>
      <c r="C11" s="306" t="s">
        <v>342</v>
      </c>
      <c r="D11" s="889">
        <v>251</v>
      </c>
      <c r="E11" s="306">
        <v>455</v>
      </c>
      <c r="F11" s="306">
        <v>202</v>
      </c>
      <c r="G11" s="306">
        <v>249</v>
      </c>
      <c r="H11" s="306">
        <v>72</v>
      </c>
      <c r="I11" s="310">
        <f t="shared" si="0"/>
        <v>1229</v>
      </c>
    </row>
    <row r="12" spans="1:10" ht="18.75" customHeight="1">
      <c r="A12" s="1722"/>
      <c r="B12" s="1726"/>
      <c r="C12" s="306" t="s">
        <v>343</v>
      </c>
      <c r="D12" s="889">
        <v>266</v>
      </c>
      <c r="E12" s="306">
        <v>446</v>
      </c>
      <c r="F12" s="306">
        <v>214</v>
      </c>
      <c r="G12" s="306">
        <v>252</v>
      </c>
      <c r="H12" s="306">
        <v>51</v>
      </c>
      <c r="I12" s="310">
        <f t="shared" si="0"/>
        <v>1229</v>
      </c>
    </row>
    <row r="13" spans="1:10" s="845" customFormat="1" ht="18.75" customHeight="1">
      <c r="A13" s="1727">
        <v>5</v>
      </c>
      <c r="B13" s="1725" t="s">
        <v>27</v>
      </c>
      <c r="C13" s="309" t="s">
        <v>342</v>
      </c>
      <c r="D13" s="309">
        <v>676</v>
      </c>
      <c r="E13" s="309">
        <v>543</v>
      </c>
      <c r="F13" s="309">
        <v>329</v>
      </c>
      <c r="G13" s="309">
        <v>243</v>
      </c>
      <c r="H13" s="309">
        <v>334</v>
      </c>
      <c r="I13" s="310">
        <f t="shared" si="0"/>
        <v>2125</v>
      </c>
      <c r="J13" s="844"/>
    </row>
    <row r="14" spans="1:10" s="845" customFormat="1" ht="18.75" customHeight="1">
      <c r="A14" s="1727"/>
      <c r="B14" s="1726"/>
      <c r="C14" s="309" t="s">
        <v>343</v>
      </c>
      <c r="D14" s="860">
        <v>611</v>
      </c>
      <c r="E14" s="860">
        <v>537</v>
      </c>
      <c r="F14" s="860">
        <v>373</v>
      </c>
      <c r="G14" s="860">
        <v>266</v>
      </c>
      <c r="H14" s="860">
        <v>338</v>
      </c>
      <c r="I14" s="310">
        <f t="shared" si="0"/>
        <v>2125</v>
      </c>
      <c r="J14" s="844"/>
    </row>
    <row r="15" spans="1:10" s="845" customFormat="1" ht="18.75" customHeight="1">
      <c r="A15" s="1727">
        <v>6</v>
      </c>
      <c r="B15" s="1725" t="s">
        <v>29</v>
      </c>
      <c r="C15" s="309" t="s">
        <v>342</v>
      </c>
      <c r="D15" s="306">
        <v>54</v>
      </c>
      <c r="E15" s="306">
        <v>2</v>
      </c>
      <c r="F15" s="306">
        <v>63</v>
      </c>
      <c r="G15" s="306">
        <v>143</v>
      </c>
      <c r="H15" s="306">
        <v>84</v>
      </c>
      <c r="I15" s="310">
        <f t="shared" si="0"/>
        <v>346</v>
      </c>
      <c r="J15" s="844"/>
    </row>
    <row r="16" spans="1:10" s="845" customFormat="1" ht="18.75" customHeight="1">
      <c r="A16" s="1727"/>
      <c r="B16" s="1726"/>
      <c r="C16" s="309" t="s">
        <v>343</v>
      </c>
      <c r="D16" s="306">
        <v>48</v>
      </c>
      <c r="E16" s="306">
        <v>0</v>
      </c>
      <c r="F16" s="306">
        <v>80</v>
      </c>
      <c r="G16" s="306">
        <v>161</v>
      </c>
      <c r="H16" s="306">
        <v>57</v>
      </c>
      <c r="I16" s="310">
        <f t="shared" si="0"/>
        <v>346</v>
      </c>
      <c r="J16" s="844"/>
    </row>
    <row r="17" spans="1:10" s="845" customFormat="1" ht="18.75" customHeight="1">
      <c r="A17" s="1727">
        <v>7</v>
      </c>
      <c r="B17" s="1725" t="s">
        <v>142</v>
      </c>
      <c r="C17" s="309" t="s">
        <v>342</v>
      </c>
      <c r="D17" s="309">
        <v>230</v>
      </c>
      <c r="E17" s="309">
        <v>241</v>
      </c>
      <c r="F17" s="309">
        <v>400</v>
      </c>
      <c r="G17" s="309">
        <v>433</v>
      </c>
      <c r="H17" s="309">
        <v>255</v>
      </c>
      <c r="I17" s="310">
        <f t="shared" si="0"/>
        <v>1559</v>
      </c>
      <c r="J17" s="844"/>
    </row>
    <row r="18" spans="1:10" s="845" customFormat="1" ht="18.75" customHeight="1">
      <c r="A18" s="1727"/>
      <c r="B18" s="1726"/>
      <c r="C18" s="309" t="s">
        <v>343</v>
      </c>
      <c r="D18" s="309">
        <v>193</v>
      </c>
      <c r="E18" s="309">
        <v>254</v>
      </c>
      <c r="F18" s="309">
        <v>447</v>
      </c>
      <c r="G18" s="309">
        <v>432</v>
      </c>
      <c r="H18" s="309">
        <v>233</v>
      </c>
      <c r="I18" s="310">
        <f t="shared" si="0"/>
        <v>1559</v>
      </c>
      <c r="J18" s="844"/>
    </row>
    <row r="19" spans="1:10" s="845" customFormat="1" ht="18.75" customHeight="1">
      <c r="A19" s="1727">
        <v>8</v>
      </c>
      <c r="B19" s="1725" t="s">
        <v>40</v>
      </c>
      <c r="C19" s="309" t="s">
        <v>342</v>
      </c>
      <c r="D19" s="309">
        <v>488</v>
      </c>
      <c r="E19" s="309">
        <v>863</v>
      </c>
      <c r="F19" s="309">
        <v>1326</v>
      </c>
      <c r="G19" s="309">
        <v>1496</v>
      </c>
      <c r="H19" s="309">
        <v>847</v>
      </c>
      <c r="I19" s="310">
        <f t="shared" si="0"/>
        <v>5020</v>
      </c>
      <c r="J19" s="844"/>
    </row>
    <row r="20" spans="1:10" s="845" customFormat="1" ht="18.75" customHeight="1">
      <c r="A20" s="1727"/>
      <c r="B20" s="1726"/>
      <c r="C20" s="309" t="s">
        <v>343</v>
      </c>
      <c r="D20" s="309">
        <v>417</v>
      </c>
      <c r="E20" s="309">
        <v>696</v>
      </c>
      <c r="F20" s="309">
        <v>1345</v>
      </c>
      <c r="G20" s="309">
        <v>1789</v>
      </c>
      <c r="H20" s="309">
        <v>773</v>
      </c>
      <c r="I20" s="310">
        <f t="shared" si="0"/>
        <v>5020</v>
      </c>
      <c r="J20" s="844"/>
    </row>
    <row r="21" spans="1:10" s="845" customFormat="1" ht="18.75" customHeight="1">
      <c r="A21" s="1727">
        <v>9</v>
      </c>
      <c r="B21" s="1725" t="s">
        <v>44</v>
      </c>
      <c r="C21" s="309" t="s">
        <v>342</v>
      </c>
      <c r="D21" s="309">
        <v>908</v>
      </c>
      <c r="E21" s="309">
        <v>887</v>
      </c>
      <c r="F21" s="309">
        <v>884</v>
      </c>
      <c r="G21" s="309">
        <v>968</v>
      </c>
      <c r="H21" s="309">
        <v>855</v>
      </c>
      <c r="I21" s="310">
        <f t="shared" si="0"/>
        <v>4502</v>
      </c>
      <c r="J21" s="844"/>
    </row>
    <row r="22" spans="1:10" s="845" customFormat="1" ht="18.75" customHeight="1">
      <c r="A22" s="1727"/>
      <c r="B22" s="1726"/>
      <c r="C22" s="309" t="s">
        <v>343</v>
      </c>
      <c r="D22" s="309">
        <v>968</v>
      </c>
      <c r="E22" s="309">
        <v>936</v>
      </c>
      <c r="F22" s="309">
        <v>894</v>
      </c>
      <c r="G22" s="309">
        <v>893</v>
      </c>
      <c r="H22" s="309">
        <v>811</v>
      </c>
      <c r="I22" s="310">
        <f t="shared" si="0"/>
        <v>4502</v>
      </c>
      <c r="J22" s="844"/>
    </row>
    <row r="23" spans="1:10" s="845" customFormat="1" ht="18.75" customHeight="1">
      <c r="A23" s="1727">
        <v>10</v>
      </c>
      <c r="B23" s="1725" t="s">
        <v>51</v>
      </c>
      <c r="C23" s="309" t="s">
        <v>342</v>
      </c>
      <c r="D23" s="309">
        <v>1179</v>
      </c>
      <c r="E23" s="309">
        <v>888</v>
      </c>
      <c r="F23" s="309">
        <v>693</v>
      </c>
      <c r="G23" s="309">
        <v>208</v>
      </c>
      <c r="H23" s="309">
        <v>99</v>
      </c>
      <c r="I23" s="310">
        <f t="shared" si="0"/>
        <v>3067</v>
      </c>
      <c r="J23" s="844"/>
    </row>
    <row r="24" spans="1:10" s="845" customFormat="1" ht="18.75" customHeight="1">
      <c r="A24" s="1727"/>
      <c r="B24" s="1726"/>
      <c r="C24" s="309" t="s">
        <v>343</v>
      </c>
      <c r="D24" s="309">
        <v>1132</v>
      </c>
      <c r="E24" s="309">
        <v>921</v>
      </c>
      <c r="F24" s="309">
        <v>603</v>
      </c>
      <c r="G24" s="309">
        <v>296</v>
      </c>
      <c r="H24" s="309">
        <v>115</v>
      </c>
      <c r="I24" s="310">
        <f t="shared" si="0"/>
        <v>3067</v>
      </c>
      <c r="J24" s="844"/>
    </row>
    <row r="25" spans="1:10" s="845" customFormat="1" ht="18.75" customHeight="1">
      <c r="A25" s="1727">
        <v>11</v>
      </c>
      <c r="B25" s="1725" t="s">
        <v>57</v>
      </c>
      <c r="C25" s="309" t="s">
        <v>342</v>
      </c>
      <c r="D25" s="309">
        <v>36</v>
      </c>
      <c r="E25" s="309">
        <v>112</v>
      </c>
      <c r="F25" s="309">
        <v>129</v>
      </c>
      <c r="G25" s="309">
        <v>216</v>
      </c>
      <c r="H25" s="309">
        <v>14</v>
      </c>
      <c r="I25" s="310">
        <f t="shared" si="0"/>
        <v>507</v>
      </c>
      <c r="J25" s="844"/>
    </row>
    <row r="26" spans="1:10" s="845" customFormat="1" ht="18.75" customHeight="1">
      <c r="A26" s="1727"/>
      <c r="B26" s="1726"/>
      <c r="C26" s="309" t="s">
        <v>343</v>
      </c>
      <c r="D26" s="309">
        <v>26</v>
      </c>
      <c r="E26" s="309">
        <v>75</v>
      </c>
      <c r="F26" s="309">
        <v>137</v>
      </c>
      <c r="G26" s="309">
        <v>239</v>
      </c>
      <c r="H26" s="309">
        <v>30</v>
      </c>
      <c r="I26" s="310">
        <f t="shared" si="0"/>
        <v>507</v>
      </c>
      <c r="J26" s="844"/>
    </row>
    <row r="27" spans="1:10" ht="18.75" customHeight="1">
      <c r="A27" s="1722">
        <v>12</v>
      </c>
      <c r="B27" s="1723" t="s">
        <v>61</v>
      </c>
      <c r="C27" s="306" t="s">
        <v>342</v>
      </c>
      <c r="D27" s="308">
        <v>609</v>
      </c>
      <c r="E27" s="308">
        <v>527</v>
      </c>
      <c r="F27" s="308">
        <v>1129</v>
      </c>
      <c r="G27" s="308">
        <v>642</v>
      </c>
      <c r="H27" s="308">
        <v>1657</v>
      </c>
      <c r="I27" s="307">
        <f t="shared" si="0"/>
        <v>4564</v>
      </c>
    </row>
    <row r="28" spans="1:10" ht="18.75" customHeight="1">
      <c r="A28" s="1722"/>
      <c r="B28" s="1723"/>
      <c r="C28" s="306" t="s">
        <v>343</v>
      </c>
      <c r="D28" s="308">
        <v>282</v>
      </c>
      <c r="E28" s="308">
        <v>271</v>
      </c>
      <c r="F28" s="308">
        <v>855</v>
      </c>
      <c r="G28" s="308">
        <v>1326</v>
      </c>
      <c r="H28" s="308">
        <v>1830</v>
      </c>
      <c r="I28" s="307">
        <f t="shared" si="0"/>
        <v>4564</v>
      </c>
    </row>
    <row r="29" spans="1:10" ht="18.75" customHeight="1">
      <c r="A29" s="1722">
        <v>13</v>
      </c>
      <c r="B29" s="1723" t="s">
        <v>62</v>
      </c>
      <c r="C29" s="306" t="s">
        <v>342</v>
      </c>
      <c r="D29" s="306">
        <v>91</v>
      </c>
      <c r="E29" s="306">
        <v>105</v>
      </c>
      <c r="F29" s="306">
        <v>69</v>
      </c>
      <c r="G29" s="306">
        <v>66</v>
      </c>
      <c r="H29" s="306">
        <v>65</v>
      </c>
      <c r="I29" s="310">
        <f t="shared" si="0"/>
        <v>396</v>
      </c>
    </row>
    <row r="30" spans="1:10" ht="18.75" customHeight="1">
      <c r="A30" s="1722"/>
      <c r="B30" s="1723"/>
      <c r="C30" s="306" t="s">
        <v>343</v>
      </c>
      <c r="D30" s="306">
        <v>76</v>
      </c>
      <c r="E30" s="306">
        <v>81</v>
      </c>
      <c r="F30" s="306">
        <v>120</v>
      </c>
      <c r="G30" s="306">
        <v>97</v>
      </c>
      <c r="H30" s="306">
        <v>22</v>
      </c>
      <c r="I30" s="310">
        <f t="shared" si="0"/>
        <v>396</v>
      </c>
    </row>
    <row r="31" spans="1:10" ht="18.75" customHeight="1">
      <c r="A31" s="1722">
        <v>14</v>
      </c>
      <c r="B31" s="1723" t="s">
        <v>69</v>
      </c>
      <c r="C31" s="306" t="s">
        <v>342</v>
      </c>
      <c r="D31" s="306">
        <v>339</v>
      </c>
      <c r="E31" s="306">
        <v>245</v>
      </c>
      <c r="F31" s="306">
        <v>354</v>
      </c>
      <c r="G31" s="306">
        <v>261</v>
      </c>
      <c r="H31" s="306">
        <v>142</v>
      </c>
      <c r="I31" s="307">
        <f t="shared" si="0"/>
        <v>1341</v>
      </c>
    </row>
    <row r="32" spans="1:10" ht="18.75" customHeight="1">
      <c r="A32" s="1722"/>
      <c r="B32" s="1723"/>
      <c r="C32" s="306" t="s">
        <v>343</v>
      </c>
      <c r="D32" s="306">
        <v>313</v>
      </c>
      <c r="E32" s="306">
        <v>251</v>
      </c>
      <c r="F32" s="306">
        <v>365</v>
      </c>
      <c r="G32" s="306">
        <v>279</v>
      </c>
      <c r="H32" s="306">
        <v>133</v>
      </c>
      <c r="I32" s="307">
        <f t="shared" si="0"/>
        <v>1341</v>
      </c>
    </row>
    <row r="33" spans="1:9" ht="18.75" customHeight="1">
      <c r="A33" s="1722">
        <v>15</v>
      </c>
      <c r="B33" s="1723" t="s">
        <v>256</v>
      </c>
      <c r="C33" s="306" t="s">
        <v>342</v>
      </c>
      <c r="D33" s="306">
        <v>391</v>
      </c>
      <c r="E33" s="306">
        <v>609</v>
      </c>
      <c r="F33" s="306">
        <v>726</v>
      </c>
      <c r="G33" s="306">
        <v>589</v>
      </c>
      <c r="H33" s="306">
        <v>284</v>
      </c>
      <c r="I33" s="307">
        <f t="shared" si="0"/>
        <v>2599</v>
      </c>
    </row>
    <row r="34" spans="1:9" ht="18.75" customHeight="1">
      <c r="A34" s="1722"/>
      <c r="B34" s="1723"/>
      <c r="C34" s="306" t="s">
        <v>343</v>
      </c>
      <c r="D34" s="306">
        <v>301</v>
      </c>
      <c r="E34" s="306">
        <v>560</v>
      </c>
      <c r="F34" s="306">
        <v>799</v>
      </c>
      <c r="G34" s="306">
        <v>682</v>
      </c>
      <c r="H34" s="306">
        <v>257</v>
      </c>
      <c r="I34" s="307">
        <f t="shared" si="0"/>
        <v>2599</v>
      </c>
    </row>
    <row r="35" spans="1:9" ht="18.75" customHeight="1">
      <c r="A35" s="1722">
        <v>16</v>
      </c>
      <c r="B35" s="1723" t="s">
        <v>73</v>
      </c>
      <c r="C35" s="306" t="s">
        <v>342</v>
      </c>
      <c r="D35" s="306">
        <v>25</v>
      </c>
      <c r="E35" s="306">
        <v>341</v>
      </c>
      <c r="F35" s="306">
        <v>1329</v>
      </c>
      <c r="G35" s="306">
        <v>1281</v>
      </c>
      <c r="H35" s="306">
        <v>130</v>
      </c>
      <c r="I35" s="307">
        <f t="shared" si="0"/>
        <v>3106</v>
      </c>
    </row>
    <row r="36" spans="1:9" ht="18.75" customHeight="1">
      <c r="A36" s="1722"/>
      <c r="B36" s="1723"/>
      <c r="C36" s="306" t="s">
        <v>343</v>
      </c>
      <c r="D36" s="306">
        <v>35</v>
      </c>
      <c r="E36" s="306">
        <v>326</v>
      </c>
      <c r="F36" s="306">
        <v>1261</v>
      </c>
      <c r="G36" s="306">
        <v>1374</v>
      </c>
      <c r="H36" s="306">
        <v>110</v>
      </c>
      <c r="I36" s="307">
        <f t="shared" si="0"/>
        <v>3106</v>
      </c>
    </row>
    <row r="37" spans="1:9" ht="18.75" customHeight="1">
      <c r="A37" s="1722">
        <v>17</v>
      </c>
      <c r="B37" s="1723" t="s">
        <v>75</v>
      </c>
      <c r="C37" s="306" t="s">
        <v>342</v>
      </c>
      <c r="D37" s="308">
        <v>297</v>
      </c>
      <c r="E37" s="308">
        <v>307</v>
      </c>
      <c r="F37" s="308">
        <v>477</v>
      </c>
      <c r="G37" s="308">
        <v>556</v>
      </c>
      <c r="H37" s="308">
        <v>576</v>
      </c>
      <c r="I37" s="310">
        <f t="shared" si="0"/>
        <v>2213</v>
      </c>
    </row>
    <row r="38" spans="1:9" ht="18.75" customHeight="1">
      <c r="A38" s="1722"/>
      <c r="B38" s="1723"/>
      <c r="C38" s="306" t="s">
        <v>343</v>
      </c>
      <c r="D38" s="308">
        <v>297</v>
      </c>
      <c r="E38" s="308">
        <v>307</v>
      </c>
      <c r="F38" s="308">
        <v>477</v>
      </c>
      <c r="G38" s="308">
        <v>556</v>
      </c>
      <c r="H38" s="308">
        <v>576</v>
      </c>
      <c r="I38" s="307">
        <f t="shared" si="0"/>
        <v>2213</v>
      </c>
    </row>
    <row r="39" spans="1:9" ht="18.75" customHeight="1">
      <c r="A39" s="1722">
        <v>18</v>
      </c>
      <c r="B39" s="1723" t="s">
        <v>161</v>
      </c>
      <c r="C39" s="306" t="s">
        <v>342</v>
      </c>
      <c r="D39" s="306">
        <v>52</v>
      </c>
      <c r="E39" s="306">
        <v>91</v>
      </c>
      <c r="F39" s="306">
        <v>163</v>
      </c>
      <c r="G39" s="306">
        <v>615</v>
      </c>
      <c r="H39" s="306">
        <v>360</v>
      </c>
      <c r="I39" s="307">
        <f t="shared" si="0"/>
        <v>1281</v>
      </c>
    </row>
    <row r="40" spans="1:9" ht="18.75" customHeight="1">
      <c r="A40" s="1722"/>
      <c r="B40" s="1723"/>
      <c r="C40" s="306" t="s">
        <v>343</v>
      </c>
      <c r="D40" s="306">
        <v>69</v>
      </c>
      <c r="E40" s="306">
        <v>103</v>
      </c>
      <c r="F40" s="306">
        <v>239</v>
      </c>
      <c r="G40" s="306">
        <v>551</v>
      </c>
      <c r="H40" s="306">
        <v>319</v>
      </c>
      <c r="I40" s="307">
        <f t="shared" si="0"/>
        <v>1281</v>
      </c>
    </row>
    <row r="41" spans="1:9" ht="18.75" customHeight="1">
      <c r="A41" s="1722">
        <v>19</v>
      </c>
      <c r="B41" s="1723" t="s">
        <v>86</v>
      </c>
      <c r="C41" s="306" t="s">
        <v>342</v>
      </c>
      <c r="D41" s="159">
        <v>293</v>
      </c>
      <c r="E41" s="159">
        <v>284</v>
      </c>
      <c r="F41" s="159">
        <v>487</v>
      </c>
      <c r="G41" s="159">
        <v>354</v>
      </c>
      <c r="H41" s="159">
        <v>80</v>
      </c>
      <c r="I41" s="307">
        <f t="shared" si="0"/>
        <v>1498</v>
      </c>
    </row>
    <row r="42" spans="1:9" ht="18.75" customHeight="1">
      <c r="A42" s="1722"/>
      <c r="B42" s="1723"/>
      <c r="C42" s="306" t="s">
        <v>343</v>
      </c>
      <c r="D42" s="159">
        <v>320</v>
      </c>
      <c r="E42" s="159">
        <v>354</v>
      </c>
      <c r="F42" s="159">
        <v>390</v>
      </c>
      <c r="G42" s="159">
        <v>349</v>
      </c>
      <c r="H42" s="159">
        <v>85</v>
      </c>
      <c r="I42" s="307">
        <f t="shared" si="0"/>
        <v>1498</v>
      </c>
    </row>
    <row r="43" spans="1:9" ht="18.75" customHeight="1">
      <c r="A43" s="1722">
        <v>20</v>
      </c>
      <c r="B43" s="1723" t="s">
        <v>143</v>
      </c>
      <c r="C43" s="306" t="s">
        <v>342</v>
      </c>
      <c r="D43" s="306">
        <v>162</v>
      </c>
      <c r="E43" s="306">
        <v>95</v>
      </c>
      <c r="F43" s="306">
        <v>112</v>
      </c>
      <c r="G43" s="306">
        <v>119</v>
      </c>
      <c r="H43" s="306">
        <v>79</v>
      </c>
      <c r="I43" s="310">
        <f t="shared" si="0"/>
        <v>567</v>
      </c>
    </row>
    <row r="44" spans="1:9" ht="18.75" customHeight="1">
      <c r="A44" s="1722"/>
      <c r="B44" s="1723"/>
      <c r="C44" s="306" t="s">
        <v>343</v>
      </c>
      <c r="D44" s="306">
        <v>167</v>
      </c>
      <c r="E44" s="306">
        <v>154</v>
      </c>
      <c r="F44" s="306">
        <v>85</v>
      </c>
      <c r="G44" s="306">
        <v>71</v>
      </c>
      <c r="H44" s="306">
        <v>90</v>
      </c>
      <c r="I44" s="310">
        <f t="shared" si="0"/>
        <v>567</v>
      </c>
    </row>
    <row r="45" spans="1:9" ht="18.75" customHeight="1">
      <c r="A45" s="1722">
        <v>21</v>
      </c>
      <c r="B45" s="1723" t="s">
        <v>191</v>
      </c>
      <c r="C45" s="306" t="s">
        <v>342</v>
      </c>
      <c r="D45" s="306">
        <v>179</v>
      </c>
      <c r="E45" s="306">
        <v>139</v>
      </c>
      <c r="F45" s="306">
        <v>434</v>
      </c>
      <c r="G45" s="306">
        <v>450</v>
      </c>
      <c r="H45" s="306">
        <v>72</v>
      </c>
      <c r="I45" s="307">
        <f t="shared" si="0"/>
        <v>1274</v>
      </c>
    </row>
    <row r="46" spans="1:9" ht="18.75" customHeight="1">
      <c r="A46" s="1722"/>
      <c r="B46" s="1723"/>
      <c r="C46" s="306" t="s">
        <v>343</v>
      </c>
      <c r="D46" s="306">
        <v>165</v>
      </c>
      <c r="E46" s="306">
        <v>139</v>
      </c>
      <c r="F46" s="306">
        <v>506</v>
      </c>
      <c r="G46" s="306">
        <v>383</v>
      </c>
      <c r="H46" s="306">
        <v>81</v>
      </c>
      <c r="I46" s="307">
        <f t="shared" si="0"/>
        <v>1274</v>
      </c>
    </row>
    <row r="47" spans="1:9" ht="18.75" customHeight="1">
      <c r="A47" s="1722">
        <v>22</v>
      </c>
      <c r="B47" s="1723" t="s">
        <v>145</v>
      </c>
      <c r="C47" s="306" t="s">
        <v>342</v>
      </c>
      <c r="D47" s="306">
        <v>1424</v>
      </c>
      <c r="E47" s="306">
        <v>2425</v>
      </c>
      <c r="F47" s="306">
        <v>2308</v>
      </c>
      <c r="G47" s="306">
        <v>1220</v>
      </c>
      <c r="H47" s="306">
        <v>674</v>
      </c>
      <c r="I47" s="307">
        <f t="shared" si="0"/>
        <v>8051</v>
      </c>
    </row>
    <row r="48" spans="1:9" ht="18.75" customHeight="1">
      <c r="A48" s="1722"/>
      <c r="B48" s="1723"/>
      <c r="C48" s="306" t="s">
        <v>343</v>
      </c>
      <c r="D48" s="306">
        <v>1476</v>
      </c>
      <c r="E48" s="306">
        <v>2321</v>
      </c>
      <c r="F48" s="306">
        <v>2240</v>
      </c>
      <c r="G48" s="306">
        <v>1282</v>
      </c>
      <c r="H48" s="306">
        <v>732</v>
      </c>
      <c r="I48" s="307">
        <f t="shared" si="0"/>
        <v>8051</v>
      </c>
    </row>
    <row r="49" spans="1:10" ht="18.75" customHeight="1">
      <c r="A49" s="1617" t="s">
        <v>6</v>
      </c>
      <c r="B49" s="1617"/>
      <c r="C49" s="313" t="s">
        <v>342</v>
      </c>
      <c r="D49" s="314">
        <f t="shared" ref="D49:I50" si="1">D5+D7+D9+D11+D13+D15+D17+D19+D21+D23+D25+D27+D29+D31+D33+D35+D37+D39+D41+D43+D45+D47</f>
        <v>9782</v>
      </c>
      <c r="E49" s="314">
        <f t="shared" si="1"/>
        <v>11212</v>
      </c>
      <c r="F49" s="314">
        <f t="shared" si="1"/>
        <v>14357</v>
      </c>
      <c r="G49" s="314">
        <f t="shared" si="1"/>
        <v>13087</v>
      </c>
      <c r="H49" s="314">
        <f t="shared" si="1"/>
        <v>7436</v>
      </c>
      <c r="I49" s="314">
        <f t="shared" si="1"/>
        <v>55874</v>
      </c>
    </row>
    <row r="50" spans="1:10" ht="18.75" customHeight="1">
      <c r="A50" s="1617"/>
      <c r="B50" s="1617"/>
      <c r="C50" s="313" t="s">
        <v>343</v>
      </c>
      <c r="D50" s="314">
        <f t="shared" si="1"/>
        <v>8897</v>
      </c>
      <c r="E50" s="314">
        <f t="shared" si="1"/>
        <v>10577</v>
      </c>
      <c r="F50" s="314">
        <f t="shared" si="1"/>
        <v>14302</v>
      </c>
      <c r="G50" s="314">
        <f t="shared" si="1"/>
        <v>14708</v>
      </c>
      <c r="H50" s="314">
        <f t="shared" si="1"/>
        <v>7390</v>
      </c>
      <c r="I50" s="314">
        <f t="shared" si="1"/>
        <v>55874</v>
      </c>
    </row>
    <row r="52" spans="1:10" ht="21">
      <c r="A52" s="1731" t="s">
        <v>717</v>
      </c>
      <c r="B52" s="1731"/>
      <c r="C52" s="1731"/>
      <c r="D52" s="1731"/>
      <c r="E52" s="1731"/>
      <c r="F52" s="1731"/>
      <c r="G52" s="1731"/>
      <c r="H52" s="1731"/>
      <c r="I52" s="1731"/>
    </row>
    <row r="53" spans="1:10" s="149" customFormat="1" ht="18.75">
      <c r="A53" s="1732" t="s">
        <v>881</v>
      </c>
      <c r="B53" s="1732"/>
      <c r="C53" s="1732"/>
      <c r="D53" s="1732"/>
      <c r="E53" s="1732"/>
      <c r="F53" s="1732"/>
      <c r="G53" s="1732"/>
      <c r="H53" s="1732"/>
      <c r="I53" s="1732"/>
      <c r="J53" s="150"/>
    </row>
    <row r="54" spans="1:10" s="149" customFormat="1" ht="15.75">
      <c r="A54" s="225" t="s">
        <v>596</v>
      </c>
      <c r="J54" s="150"/>
    </row>
    <row r="55" spans="1:10" s="149" customFormat="1" ht="47.25">
      <c r="A55" s="259" t="s">
        <v>1</v>
      </c>
      <c r="B55" s="259" t="s">
        <v>156</v>
      </c>
      <c r="C55" s="259" t="s">
        <v>336</v>
      </c>
      <c r="D55" s="259" t="s">
        <v>337</v>
      </c>
      <c r="E55" s="259" t="s">
        <v>338</v>
      </c>
      <c r="F55" s="259" t="s">
        <v>339</v>
      </c>
      <c r="G55" s="259" t="s">
        <v>340</v>
      </c>
      <c r="H55" s="259" t="s">
        <v>341</v>
      </c>
      <c r="I55" s="259" t="s">
        <v>6</v>
      </c>
      <c r="J55" s="150"/>
    </row>
    <row r="56" spans="1:10" s="149" customFormat="1" ht="18.75" customHeight="1">
      <c r="A56" s="1727">
        <v>1</v>
      </c>
      <c r="B56" s="1729" t="s">
        <v>15</v>
      </c>
      <c r="C56" s="309" t="s">
        <v>342</v>
      </c>
      <c r="D56" s="306">
        <v>5506</v>
      </c>
      <c r="E56" s="306">
        <v>3989</v>
      </c>
      <c r="F56" s="306">
        <v>4390</v>
      </c>
      <c r="G56" s="306">
        <v>7566</v>
      </c>
      <c r="H56" s="306">
        <v>6374</v>
      </c>
      <c r="I56" s="310">
        <f>D56+E56+F56+G56+H56</f>
        <v>27825</v>
      </c>
      <c r="J56" s="150"/>
    </row>
    <row r="57" spans="1:10" s="149" customFormat="1" ht="18.75" customHeight="1">
      <c r="A57" s="1727"/>
      <c r="B57" s="1730"/>
      <c r="C57" s="309" t="s">
        <v>343</v>
      </c>
      <c r="D57" s="306">
        <v>6082</v>
      </c>
      <c r="E57" s="306">
        <v>4087</v>
      </c>
      <c r="F57" s="306">
        <v>3973</v>
      </c>
      <c r="G57" s="306">
        <v>7137</v>
      </c>
      <c r="H57" s="306">
        <v>6546</v>
      </c>
      <c r="I57" s="310">
        <f t="shared" ref="I57:I99" si="2">D57+E57+F57+G57+H57</f>
        <v>27825</v>
      </c>
      <c r="J57" s="150"/>
    </row>
    <row r="58" spans="1:10" s="149" customFormat="1" ht="18.75" customHeight="1">
      <c r="A58" s="1727">
        <v>2</v>
      </c>
      <c r="B58" s="1729" t="s">
        <v>20</v>
      </c>
      <c r="C58" s="309" t="s">
        <v>342</v>
      </c>
      <c r="D58" s="306">
        <v>833</v>
      </c>
      <c r="E58" s="306">
        <v>1988</v>
      </c>
      <c r="F58" s="306">
        <v>1562</v>
      </c>
      <c r="G58" s="306">
        <v>1711</v>
      </c>
      <c r="H58" s="306">
        <v>2036</v>
      </c>
      <c r="I58" s="310">
        <f t="shared" si="2"/>
        <v>8130</v>
      </c>
      <c r="J58" s="150"/>
    </row>
    <row r="59" spans="1:10" s="149" customFormat="1" ht="18.75" customHeight="1">
      <c r="A59" s="1727"/>
      <c r="B59" s="1730"/>
      <c r="C59" s="309" t="s">
        <v>343</v>
      </c>
      <c r="D59" s="306">
        <v>951</v>
      </c>
      <c r="E59" s="306">
        <v>2000</v>
      </c>
      <c r="F59" s="306">
        <v>1759</v>
      </c>
      <c r="G59" s="306">
        <v>1953</v>
      </c>
      <c r="H59" s="306">
        <v>1467</v>
      </c>
      <c r="I59" s="310">
        <f t="shared" si="2"/>
        <v>8130</v>
      </c>
      <c r="J59" s="150"/>
    </row>
    <row r="60" spans="1:10" s="149" customFormat="1" ht="18.75" customHeight="1">
      <c r="A60" s="1727">
        <v>3</v>
      </c>
      <c r="B60" s="1729" t="s">
        <v>21</v>
      </c>
      <c r="C60" s="309" t="s">
        <v>342</v>
      </c>
      <c r="D60" s="306">
        <v>2628</v>
      </c>
      <c r="E60" s="306">
        <v>1906</v>
      </c>
      <c r="F60" s="306">
        <v>2034</v>
      </c>
      <c r="G60" s="306">
        <v>6901</v>
      </c>
      <c r="H60" s="306">
        <v>4373</v>
      </c>
      <c r="I60" s="310">
        <f t="shared" si="2"/>
        <v>17842</v>
      </c>
      <c r="J60" s="150"/>
    </row>
    <row r="61" spans="1:10" s="149" customFormat="1" ht="18.75" customHeight="1">
      <c r="A61" s="1727"/>
      <c r="B61" s="1730"/>
      <c r="C61" s="309" t="s">
        <v>343</v>
      </c>
      <c r="D61" s="306">
        <v>2103</v>
      </c>
      <c r="E61" s="306">
        <v>1321</v>
      </c>
      <c r="F61" s="306">
        <v>1866</v>
      </c>
      <c r="G61" s="306">
        <v>9110</v>
      </c>
      <c r="H61" s="306">
        <v>3442</v>
      </c>
      <c r="I61" s="310">
        <f t="shared" si="2"/>
        <v>17842</v>
      </c>
      <c r="J61" s="150"/>
    </row>
    <row r="62" spans="1:10" s="149" customFormat="1" ht="18.75" customHeight="1">
      <c r="A62" s="1727">
        <v>4</v>
      </c>
      <c r="B62" s="1729" t="s">
        <v>25</v>
      </c>
      <c r="C62" s="309" t="s">
        <v>342</v>
      </c>
      <c r="D62" s="306">
        <v>1261</v>
      </c>
      <c r="E62" s="306">
        <v>2622</v>
      </c>
      <c r="F62" s="306">
        <v>1482</v>
      </c>
      <c r="G62" s="306">
        <v>2081</v>
      </c>
      <c r="H62" s="306">
        <v>1861</v>
      </c>
      <c r="I62" s="310">
        <f t="shared" si="2"/>
        <v>9307</v>
      </c>
      <c r="J62" s="150"/>
    </row>
    <row r="63" spans="1:10" s="149" customFormat="1" ht="18.75" customHeight="1">
      <c r="A63" s="1727"/>
      <c r="B63" s="1730"/>
      <c r="C63" s="309" t="s">
        <v>343</v>
      </c>
      <c r="D63" s="306">
        <v>1332</v>
      </c>
      <c r="E63" s="306">
        <v>2622</v>
      </c>
      <c r="F63" s="306">
        <v>1604</v>
      </c>
      <c r="G63" s="306">
        <v>2418</v>
      </c>
      <c r="H63" s="306">
        <v>1331</v>
      </c>
      <c r="I63" s="310">
        <f t="shared" si="2"/>
        <v>9307</v>
      </c>
      <c r="J63" s="150"/>
    </row>
    <row r="64" spans="1:10" s="853" customFormat="1" ht="18.75" customHeight="1">
      <c r="A64" s="1727">
        <v>5</v>
      </c>
      <c r="B64" s="1729" t="s">
        <v>27</v>
      </c>
      <c r="C64" s="309" t="s">
        <v>342</v>
      </c>
      <c r="D64" s="309">
        <v>3243</v>
      </c>
      <c r="E64" s="309">
        <v>2756</v>
      </c>
      <c r="F64" s="309">
        <v>2374</v>
      </c>
      <c r="G64" s="309">
        <v>2868</v>
      </c>
      <c r="H64" s="309">
        <v>2269</v>
      </c>
      <c r="I64" s="310">
        <f t="shared" si="2"/>
        <v>13510</v>
      </c>
      <c r="J64" s="852"/>
    </row>
    <row r="65" spans="1:10" s="853" customFormat="1" ht="18.75" customHeight="1">
      <c r="A65" s="1727"/>
      <c r="B65" s="1730"/>
      <c r="C65" s="309" t="s">
        <v>343</v>
      </c>
      <c r="D65" s="860">
        <v>3308</v>
      </c>
      <c r="E65" s="860">
        <v>2607</v>
      </c>
      <c r="F65" s="860">
        <v>2467</v>
      </c>
      <c r="G65" s="860">
        <v>2906</v>
      </c>
      <c r="H65" s="860">
        <v>2222</v>
      </c>
      <c r="I65" s="310">
        <f t="shared" si="2"/>
        <v>13510</v>
      </c>
      <c r="J65" s="852"/>
    </row>
    <row r="66" spans="1:10" s="845" customFormat="1" ht="18.75" customHeight="1">
      <c r="A66" s="1727">
        <v>6</v>
      </c>
      <c r="B66" s="1729" t="s">
        <v>29</v>
      </c>
      <c r="C66" s="309" t="s">
        <v>342</v>
      </c>
      <c r="D66" s="306">
        <v>389</v>
      </c>
      <c r="E66" s="306">
        <v>0</v>
      </c>
      <c r="F66" s="306">
        <v>1145</v>
      </c>
      <c r="G66" s="306">
        <v>2126</v>
      </c>
      <c r="H66" s="306">
        <v>918</v>
      </c>
      <c r="I66" s="310">
        <f t="shared" si="2"/>
        <v>4578</v>
      </c>
      <c r="J66" s="844"/>
    </row>
    <row r="67" spans="1:10" s="845" customFormat="1" ht="18.75" customHeight="1">
      <c r="A67" s="1727"/>
      <c r="B67" s="1730"/>
      <c r="C67" s="309" t="s">
        <v>343</v>
      </c>
      <c r="D67" s="306">
        <v>402</v>
      </c>
      <c r="E67" s="306">
        <v>0</v>
      </c>
      <c r="F67" s="306">
        <v>1244</v>
      </c>
      <c r="G67" s="306">
        <v>2320</v>
      </c>
      <c r="H67" s="306">
        <v>612</v>
      </c>
      <c r="I67" s="310">
        <f t="shared" si="2"/>
        <v>4578</v>
      </c>
      <c r="J67" s="844"/>
    </row>
    <row r="68" spans="1:10" s="845" customFormat="1" ht="18.75" customHeight="1">
      <c r="A68" s="1727">
        <v>7</v>
      </c>
      <c r="B68" s="1729" t="s">
        <v>142</v>
      </c>
      <c r="C68" s="309" t="s">
        <v>342</v>
      </c>
      <c r="D68" s="309">
        <v>207</v>
      </c>
      <c r="E68" s="309">
        <v>391</v>
      </c>
      <c r="F68" s="309">
        <v>795</v>
      </c>
      <c r="G68" s="309">
        <v>2573</v>
      </c>
      <c r="H68" s="309">
        <v>3826</v>
      </c>
      <c r="I68" s="310">
        <f t="shared" si="2"/>
        <v>7792</v>
      </c>
      <c r="J68" s="844"/>
    </row>
    <row r="69" spans="1:10" s="845" customFormat="1" ht="18.75" customHeight="1">
      <c r="A69" s="1727"/>
      <c r="B69" s="1730"/>
      <c r="C69" s="309" t="s">
        <v>343</v>
      </c>
      <c r="D69" s="309">
        <v>227</v>
      </c>
      <c r="E69" s="309">
        <v>446</v>
      </c>
      <c r="F69" s="309">
        <v>920</v>
      </c>
      <c r="G69" s="309">
        <v>2797</v>
      </c>
      <c r="H69" s="309">
        <v>3402</v>
      </c>
      <c r="I69" s="310">
        <f t="shared" si="2"/>
        <v>7792</v>
      </c>
      <c r="J69" s="844"/>
    </row>
    <row r="70" spans="1:10" s="845" customFormat="1" ht="18.75" customHeight="1">
      <c r="A70" s="1727">
        <v>8</v>
      </c>
      <c r="B70" s="1729" t="s">
        <v>40</v>
      </c>
      <c r="C70" s="309" t="s">
        <v>342</v>
      </c>
      <c r="D70" s="309">
        <v>956</v>
      </c>
      <c r="E70" s="309">
        <v>1612</v>
      </c>
      <c r="F70" s="309">
        <v>2673</v>
      </c>
      <c r="G70" s="309">
        <v>7553</v>
      </c>
      <c r="H70" s="309">
        <v>3947</v>
      </c>
      <c r="I70" s="310">
        <f t="shared" si="2"/>
        <v>16741</v>
      </c>
      <c r="J70" s="844"/>
    </row>
    <row r="71" spans="1:10" s="845" customFormat="1" ht="18.75" customHeight="1">
      <c r="A71" s="1727"/>
      <c r="B71" s="1730"/>
      <c r="C71" s="309" t="s">
        <v>343</v>
      </c>
      <c r="D71" s="309">
        <v>832</v>
      </c>
      <c r="E71" s="309">
        <v>1771</v>
      </c>
      <c r="F71" s="309">
        <v>3266</v>
      </c>
      <c r="G71" s="309">
        <v>6982</v>
      </c>
      <c r="H71" s="309">
        <v>3890</v>
      </c>
      <c r="I71" s="310">
        <f t="shared" si="2"/>
        <v>16741</v>
      </c>
      <c r="J71" s="844"/>
    </row>
    <row r="72" spans="1:10" s="845" customFormat="1" ht="18.75" customHeight="1">
      <c r="A72" s="1727">
        <v>9</v>
      </c>
      <c r="B72" s="1729" t="s">
        <v>44</v>
      </c>
      <c r="C72" s="309" t="s">
        <v>342</v>
      </c>
      <c r="D72" s="309">
        <v>3245</v>
      </c>
      <c r="E72" s="309">
        <v>2502</v>
      </c>
      <c r="F72" s="309">
        <v>2968</v>
      </c>
      <c r="G72" s="309">
        <v>3301</v>
      </c>
      <c r="H72" s="309">
        <v>3594</v>
      </c>
      <c r="I72" s="310">
        <f t="shared" si="2"/>
        <v>15610</v>
      </c>
      <c r="J72" s="844"/>
    </row>
    <row r="73" spans="1:10" s="845" customFormat="1" ht="18.75" customHeight="1">
      <c r="A73" s="1727"/>
      <c r="B73" s="1730"/>
      <c r="C73" s="309" t="s">
        <v>343</v>
      </c>
      <c r="D73" s="309">
        <v>2456</v>
      </c>
      <c r="E73" s="309">
        <v>2528</v>
      </c>
      <c r="F73" s="309">
        <v>2864</v>
      </c>
      <c r="G73" s="309">
        <v>3623</v>
      </c>
      <c r="H73" s="309">
        <v>4139</v>
      </c>
      <c r="I73" s="310">
        <f t="shared" si="2"/>
        <v>15610</v>
      </c>
      <c r="J73" s="844"/>
    </row>
    <row r="74" spans="1:10" s="845" customFormat="1" ht="18.75" customHeight="1">
      <c r="A74" s="1727">
        <v>10</v>
      </c>
      <c r="B74" s="1729" t="s">
        <v>51</v>
      </c>
      <c r="C74" s="309" t="s">
        <v>342</v>
      </c>
      <c r="D74" s="309">
        <v>2277</v>
      </c>
      <c r="E74" s="309">
        <v>4105</v>
      </c>
      <c r="F74" s="309">
        <v>6897</v>
      </c>
      <c r="G74" s="309">
        <v>10195</v>
      </c>
      <c r="H74" s="309">
        <v>3393</v>
      </c>
      <c r="I74" s="310">
        <f t="shared" si="2"/>
        <v>26867</v>
      </c>
      <c r="J74" s="844"/>
    </row>
    <row r="75" spans="1:10" s="845" customFormat="1" ht="18.75" customHeight="1">
      <c r="A75" s="1727"/>
      <c r="B75" s="1730"/>
      <c r="C75" s="309" t="s">
        <v>343</v>
      </c>
      <c r="D75" s="309">
        <v>2354</v>
      </c>
      <c r="E75" s="309">
        <v>4223</v>
      </c>
      <c r="F75" s="309">
        <v>7971</v>
      </c>
      <c r="G75" s="309">
        <v>8927</v>
      </c>
      <c r="H75" s="309">
        <v>3392</v>
      </c>
      <c r="I75" s="310">
        <f t="shared" si="2"/>
        <v>26867</v>
      </c>
      <c r="J75" s="844"/>
    </row>
    <row r="76" spans="1:10" s="845" customFormat="1" ht="18.75" customHeight="1">
      <c r="A76" s="1727">
        <v>11</v>
      </c>
      <c r="B76" s="1729" t="s">
        <v>57</v>
      </c>
      <c r="C76" s="309" t="s">
        <v>342</v>
      </c>
      <c r="D76" s="309">
        <v>435</v>
      </c>
      <c r="E76" s="309">
        <v>1400</v>
      </c>
      <c r="F76" s="309">
        <v>1463</v>
      </c>
      <c r="G76" s="309">
        <v>6701</v>
      </c>
      <c r="H76" s="309">
        <v>109</v>
      </c>
      <c r="I76" s="310">
        <f t="shared" si="2"/>
        <v>10108</v>
      </c>
      <c r="J76" s="844"/>
    </row>
    <row r="77" spans="1:10" s="845" customFormat="1" ht="18.75" customHeight="1">
      <c r="A77" s="1727"/>
      <c r="B77" s="1730"/>
      <c r="C77" s="309" t="s">
        <v>343</v>
      </c>
      <c r="D77" s="309">
        <v>313</v>
      </c>
      <c r="E77" s="309">
        <v>533</v>
      </c>
      <c r="F77" s="309">
        <v>2538</v>
      </c>
      <c r="G77" s="309">
        <v>6518</v>
      </c>
      <c r="H77" s="309">
        <v>206</v>
      </c>
      <c r="I77" s="310">
        <f t="shared" si="2"/>
        <v>10108</v>
      </c>
      <c r="J77" s="1192"/>
    </row>
    <row r="78" spans="1:10" s="845" customFormat="1" ht="18.75" customHeight="1">
      <c r="A78" s="1727">
        <v>12</v>
      </c>
      <c r="B78" s="1728" t="s">
        <v>61</v>
      </c>
      <c r="C78" s="309" t="s">
        <v>342</v>
      </c>
      <c r="D78" s="308">
        <v>4844</v>
      </c>
      <c r="E78" s="308">
        <v>4919</v>
      </c>
      <c r="F78" s="308">
        <v>11576</v>
      </c>
      <c r="G78" s="308">
        <v>8224</v>
      </c>
      <c r="H78" s="308">
        <v>10341</v>
      </c>
      <c r="I78" s="310">
        <f t="shared" si="2"/>
        <v>39904</v>
      </c>
      <c r="J78" s="1192"/>
    </row>
    <row r="79" spans="1:10" s="149" customFormat="1" ht="18.75" customHeight="1">
      <c r="A79" s="1727"/>
      <c r="B79" s="1728"/>
      <c r="C79" s="309" t="s">
        <v>343</v>
      </c>
      <c r="D79" s="308">
        <v>3875</v>
      </c>
      <c r="E79" s="308">
        <v>4170</v>
      </c>
      <c r="F79" s="308">
        <v>7027</v>
      </c>
      <c r="G79" s="308">
        <v>12686</v>
      </c>
      <c r="H79" s="308">
        <v>12146</v>
      </c>
      <c r="I79" s="310">
        <f t="shared" si="2"/>
        <v>39904</v>
      </c>
      <c r="J79" s="1192"/>
    </row>
    <row r="80" spans="1:10" s="149" customFormat="1" ht="18.75" customHeight="1">
      <c r="A80" s="1727">
        <v>13</v>
      </c>
      <c r="B80" s="1728" t="s">
        <v>62</v>
      </c>
      <c r="C80" s="309" t="s">
        <v>342</v>
      </c>
      <c r="D80" s="306">
        <v>2590</v>
      </c>
      <c r="E80" s="306">
        <v>2699</v>
      </c>
      <c r="F80" s="306">
        <v>1793</v>
      </c>
      <c r="G80" s="306">
        <v>801</v>
      </c>
      <c r="H80" s="306">
        <v>536</v>
      </c>
      <c r="I80" s="310">
        <f t="shared" si="2"/>
        <v>8419</v>
      </c>
      <c r="J80" s="1192"/>
    </row>
    <row r="81" spans="1:10" s="149" customFormat="1" ht="18.75" customHeight="1">
      <c r="A81" s="1727"/>
      <c r="B81" s="1728"/>
      <c r="C81" s="309" t="s">
        <v>343</v>
      </c>
      <c r="D81" s="306">
        <v>2211</v>
      </c>
      <c r="E81" s="306">
        <v>2169</v>
      </c>
      <c r="F81" s="306">
        <v>1782</v>
      </c>
      <c r="G81" s="306">
        <v>1487</v>
      </c>
      <c r="H81" s="306">
        <v>770</v>
      </c>
      <c r="I81" s="310">
        <f t="shared" si="2"/>
        <v>8419</v>
      </c>
      <c r="J81" s="1192"/>
    </row>
    <row r="82" spans="1:10" s="149" customFormat="1" ht="18.75" customHeight="1">
      <c r="A82" s="1727">
        <v>14</v>
      </c>
      <c r="B82" s="1728" t="s">
        <v>69</v>
      </c>
      <c r="C82" s="309" t="s">
        <v>342</v>
      </c>
      <c r="D82" s="306">
        <v>1602</v>
      </c>
      <c r="E82" s="306">
        <v>2294</v>
      </c>
      <c r="F82" s="306">
        <v>2112</v>
      </c>
      <c r="G82" s="306">
        <v>4105</v>
      </c>
      <c r="H82" s="306">
        <v>1979</v>
      </c>
      <c r="I82" s="310">
        <f t="shared" si="2"/>
        <v>12092</v>
      </c>
      <c r="J82" s="1192"/>
    </row>
    <row r="83" spans="1:10" s="149" customFormat="1" ht="18.75" customHeight="1">
      <c r="A83" s="1727"/>
      <c r="B83" s="1728"/>
      <c r="C83" s="309" t="s">
        <v>343</v>
      </c>
      <c r="D83" s="306">
        <v>1423</v>
      </c>
      <c r="E83" s="306">
        <v>2230</v>
      </c>
      <c r="F83" s="306">
        <v>2050</v>
      </c>
      <c r="G83" s="306">
        <v>4514</v>
      </c>
      <c r="H83" s="306">
        <v>1875</v>
      </c>
      <c r="I83" s="310">
        <f t="shared" si="2"/>
        <v>12092</v>
      </c>
      <c r="J83" s="1192"/>
    </row>
    <row r="84" spans="1:10" s="149" customFormat="1" ht="18.75" customHeight="1">
      <c r="A84" s="1727">
        <v>15</v>
      </c>
      <c r="B84" s="1728" t="s">
        <v>256</v>
      </c>
      <c r="C84" s="309" t="s">
        <v>342</v>
      </c>
      <c r="D84" s="889">
        <v>1677</v>
      </c>
      <c r="E84" s="889">
        <v>2164</v>
      </c>
      <c r="F84" s="889">
        <v>1949</v>
      </c>
      <c r="G84" s="306">
        <v>2152</v>
      </c>
      <c r="H84" s="306">
        <v>1625</v>
      </c>
      <c r="I84" s="310">
        <f t="shared" si="2"/>
        <v>9567</v>
      </c>
      <c r="J84" s="1192"/>
    </row>
    <row r="85" spans="1:10" s="149" customFormat="1" ht="18.75" customHeight="1">
      <c r="A85" s="1727"/>
      <c r="B85" s="1728"/>
      <c r="C85" s="309" t="s">
        <v>343</v>
      </c>
      <c r="D85" s="889">
        <v>1587</v>
      </c>
      <c r="E85" s="889">
        <v>2104</v>
      </c>
      <c r="F85" s="889">
        <v>1957</v>
      </c>
      <c r="G85" s="306">
        <v>2204</v>
      </c>
      <c r="H85" s="306">
        <v>1715</v>
      </c>
      <c r="I85" s="310">
        <f t="shared" si="2"/>
        <v>9567</v>
      </c>
      <c r="J85" s="1192"/>
    </row>
    <row r="86" spans="1:10" s="149" customFormat="1" ht="18.75" customHeight="1">
      <c r="A86" s="1727">
        <v>16</v>
      </c>
      <c r="B86" s="1728" t="s">
        <v>73</v>
      </c>
      <c r="C86" s="309" t="s">
        <v>342</v>
      </c>
      <c r="D86" s="306">
        <v>0</v>
      </c>
      <c r="E86" s="306">
        <v>996</v>
      </c>
      <c r="F86" s="306">
        <v>3480</v>
      </c>
      <c r="G86" s="306">
        <v>3992</v>
      </c>
      <c r="H86" s="306">
        <v>1462</v>
      </c>
      <c r="I86" s="310">
        <f t="shared" si="2"/>
        <v>9930</v>
      </c>
      <c r="J86" s="1192"/>
    </row>
    <row r="87" spans="1:10" s="149" customFormat="1" ht="18.75" customHeight="1">
      <c r="A87" s="1727"/>
      <c r="B87" s="1728"/>
      <c r="C87" s="309" t="s">
        <v>343</v>
      </c>
      <c r="D87" s="306">
        <v>0</v>
      </c>
      <c r="E87" s="306">
        <v>90</v>
      </c>
      <c r="F87" s="306">
        <v>3410</v>
      </c>
      <c r="G87" s="306">
        <v>4486</v>
      </c>
      <c r="H87" s="306">
        <v>1944</v>
      </c>
      <c r="I87" s="310">
        <f t="shared" si="2"/>
        <v>9930</v>
      </c>
      <c r="J87" s="1192"/>
    </row>
    <row r="88" spans="1:10" s="149" customFormat="1" ht="18.75" customHeight="1">
      <c r="A88" s="1727">
        <v>17</v>
      </c>
      <c r="B88" s="1728" t="s">
        <v>75</v>
      </c>
      <c r="C88" s="309" t="s">
        <v>342</v>
      </c>
      <c r="D88" s="308">
        <v>1354</v>
      </c>
      <c r="E88" s="308">
        <v>5031</v>
      </c>
      <c r="F88" s="308">
        <v>4749</v>
      </c>
      <c r="G88" s="308">
        <v>5072</v>
      </c>
      <c r="H88" s="308">
        <v>4513</v>
      </c>
      <c r="I88" s="310">
        <f t="shared" si="2"/>
        <v>20719</v>
      </c>
      <c r="J88" s="1192"/>
    </row>
    <row r="89" spans="1:10" s="149" customFormat="1" ht="18.75" customHeight="1">
      <c r="A89" s="1727"/>
      <c r="B89" s="1728"/>
      <c r="C89" s="309" t="s">
        <v>343</v>
      </c>
      <c r="D89" s="308">
        <v>1354</v>
      </c>
      <c r="E89" s="308">
        <v>5031</v>
      </c>
      <c r="F89" s="308">
        <v>4749</v>
      </c>
      <c r="G89" s="308">
        <v>5072</v>
      </c>
      <c r="H89" s="308">
        <v>4513</v>
      </c>
      <c r="I89" s="310">
        <f t="shared" si="2"/>
        <v>20719</v>
      </c>
      <c r="J89" s="150"/>
    </row>
    <row r="90" spans="1:10" s="149" customFormat="1" ht="18.75" customHeight="1">
      <c r="A90" s="1727">
        <v>18</v>
      </c>
      <c r="B90" s="1728" t="s">
        <v>161</v>
      </c>
      <c r="C90" s="309" t="s">
        <v>342</v>
      </c>
      <c r="D90" s="306">
        <v>514</v>
      </c>
      <c r="E90" s="306">
        <v>748</v>
      </c>
      <c r="F90" s="306">
        <v>1189</v>
      </c>
      <c r="G90" s="306">
        <v>3775</v>
      </c>
      <c r="H90" s="306">
        <v>1955</v>
      </c>
      <c r="I90" s="310">
        <f t="shared" si="2"/>
        <v>8181</v>
      </c>
      <c r="J90" s="150"/>
    </row>
    <row r="91" spans="1:10" s="149" customFormat="1" ht="18.75" customHeight="1">
      <c r="A91" s="1727"/>
      <c r="B91" s="1728"/>
      <c r="C91" s="309" t="s">
        <v>343</v>
      </c>
      <c r="D91" s="306">
        <v>495</v>
      </c>
      <c r="E91" s="306">
        <v>579</v>
      </c>
      <c r="F91" s="306">
        <v>1593</v>
      </c>
      <c r="G91" s="306">
        <v>3247</v>
      </c>
      <c r="H91" s="306">
        <v>2267</v>
      </c>
      <c r="I91" s="310">
        <f t="shared" si="2"/>
        <v>8181</v>
      </c>
      <c r="J91" s="150"/>
    </row>
    <row r="92" spans="1:10" s="149" customFormat="1" ht="18.75" customHeight="1">
      <c r="A92" s="1727">
        <v>19</v>
      </c>
      <c r="B92" s="1728" t="s">
        <v>86</v>
      </c>
      <c r="C92" s="309" t="s">
        <v>342</v>
      </c>
      <c r="D92" s="159">
        <v>3199</v>
      </c>
      <c r="E92" s="159">
        <v>2889</v>
      </c>
      <c r="F92" s="159">
        <v>3833</v>
      </c>
      <c r="G92" s="159">
        <v>4618</v>
      </c>
      <c r="H92" s="159">
        <v>3778</v>
      </c>
      <c r="I92" s="310">
        <f t="shared" si="2"/>
        <v>18317</v>
      </c>
      <c r="J92" s="150"/>
    </row>
    <row r="93" spans="1:10" s="149" customFormat="1" ht="18.75" customHeight="1">
      <c r="A93" s="1727"/>
      <c r="B93" s="1728"/>
      <c r="C93" s="309" t="s">
        <v>343</v>
      </c>
      <c r="D93" s="159">
        <v>2995</v>
      </c>
      <c r="E93" s="159">
        <v>2896</v>
      </c>
      <c r="F93" s="159">
        <v>3853</v>
      </c>
      <c r="G93" s="159">
        <v>4661</v>
      </c>
      <c r="H93" s="159">
        <v>3912</v>
      </c>
      <c r="I93" s="310">
        <f t="shared" si="2"/>
        <v>18317</v>
      </c>
      <c r="J93" s="150"/>
    </row>
    <row r="94" spans="1:10" s="149" customFormat="1" ht="18.75" customHeight="1">
      <c r="A94" s="1727">
        <v>20</v>
      </c>
      <c r="B94" s="1728" t="s">
        <v>143</v>
      </c>
      <c r="C94" s="309" t="s">
        <v>342</v>
      </c>
      <c r="D94" s="306">
        <v>2673</v>
      </c>
      <c r="E94" s="306">
        <v>3468</v>
      </c>
      <c r="F94" s="306">
        <v>3218</v>
      </c>
      <c r="G94" s="306">
        <v>2757</v>
      </c>
      <c r="H94" s="306">
        <v>3468</v>
      </c>
      <c r="I94" s="310">
        <f t="shared" si="2"/>
        <v>15584</v>
      </c>
      <c r="J94" s="150"/>
    </row>
    <row r="95" spans="1:10" s="149" customFormat="1" ht="18.75" customHeight="1">
      <c r="A95" s="1727"/>
      <c r="B95" s="1728"/>
      <c r="C95" s="309" t="s">
        <v>343</v>
      </c>
      <c r="D95" s="306">
        <v>2565</v>
      </c>
      <c r="E95" s="306">
        <v>3307</v>
      </c>
      <c r="F95" s="306">
        <v>3191</v>
      </c>
      <c r="G95" s="306">
        <v>2971</v>
      </c>
      <c r="H95" s="306">
        <v>3550</v>
      </c>
      <c r="I95" s="310">
        <f t="shared" si="2"/>
        <v>15584</v>
      </c>
      <c r="J95" s="150"/>
    </row>
    <row r="96" spans="1:10" s="149" customFormat="1" ht="18.75" customHeight="1">
      <c r="A96" s="1727">
        <v>21</v>
      </c>
      <c r="B96" s="1728" t="s">
        <v>191</v>
      </c>
      <c r="C96" s="309" t="s">
        <v>342</v>
      </c>
      <c r="D96" s="306">
        <v>932</v>
      </c>
      <c r="E96" s="306">
        <v>1062</v>
      </c>
      <c r="F96" s="306">
        <v>1648</v>
      </c>
      <c r="G96" s="306">
        <v>1662</v>
      </c>
      <c r="H96" s="306">
        <v>1817</v>
      </c>
      <c r="I96" s="310">
        <f t="shared" si="2"/>
        <v>7121</v>
      </c>
      <c r="J96" s="150"/>
    </row>
    <row r="97" spans="1:10" s="149" customFormat="1" ht="18.75" customHeight="1">
      <c r="A97" s="1727"/>
      <c r="B97" s="1728"/>
      <c r="C97" s="309" t="s">
        <v>343</v>
      </c>
      <c r="D97" s="306">
        <v>879</v>
      </c>
      <c r="E97" s="306">
        <v>1005</v>
      </c>
      <c r="F97" s="306">
        <v>1730</v>
      </c>
      <c r="G97" s="306">
        <v>1660</v>
      </c>
      <c r="H97" s="306">
        <v>1847</v>
      </c>
      <c r="I97" s="310">
        <f t="shared" si="2"/>
        <v>7121</v>
      </c>
      <c r="J97" s="150"/>
    </row>
    <row r="98" spans="1:10" s="149" customFormat="1" ht="18.75" customHeight="1">
      <c r="A98" s="1727">
        <v>22</v>
      </c>
      <c r="B98" s="1728" t="s">
        <v>145</v>
      </c>
      <c r="C98" s="309" t="s">
        <v>342</v>
      </c>
      <c r="D98" s="306">
        <v>1385</v>
      </c>
      <c r="E98" s="306">
        <v>1539</v>
      </c>
      <c r="F98" s="306">
        <v>2407</v>
      </c>
      <c r="G98" s="306">
        <v>2765</v>
      </c>
      <c r="H98" s="306">
        <v>1075</v>
      </c>
      <c r="I98" s="310">
        <f t="shared" si="2"/>
        <v>9171</v>
      </c>
      <c r="J98" s="150"/>
    </row>
    <row r="99" spans="1:10" s="149" customFormat="1" ht="18.75" customHeight="1">
      <c r="A99" s="1727"/>
      <c r="B99" s="1728"/>
      <c r="C99" s="309" t="s">
        <v>343</v>
      </c>
      <c r="D99" s="306">
        <v>1389</v>
      </c>
      <c r="E99" s="306">
        <v>1553</v>
      </c>
      <c r="F99" s="306">
        <v>2274</v>
      </c>
      <c r="G99" s="306">
        <v>2791</v>
      </c>
      <c r="H99" s="306">
        <v>1164</v>
      </c>
      <c r="I99" s="310">
        <f t="shared" si="2"/>
        <v>9171</v>
      </c>
      <c r="J99" s="150"/>
    </row>
    <row r="100" spans="1:10" s="149" customFormat="1" ht="18.75" customHeight="1">
      <c r="A100" s="1622" t="s">
        <v>6</v>
      </c>
      <c r="B100" s="1622"/>
      <c r="C100" s="311" t="s">
        <v>342</v>
      </c>
      <c r="D100" s="312">
        <f t="shared" ref="D100:I101" si="3">D56+D58+D60+D62+D64+D66+D68+D70+D72+D74+D76+D78+D80+D82+D84+D86+D88+D90+D92+D94+D96+D98</f>
        <v>41750</v>
      </c>
      <c r="E100" s="312">
        <f>E56+E58+E60+E62+E64+E66+E68+E70+E72+E74+E76+E78+E80+E82+E84+E86+E88+E90+E92+E94+E96+E98</f>
        <v>51080</v>
      </c>
      <c r="F100" s="312">
        <f t="shared" si="3"/>
        <v>65737</v>
      </c>
      <c r="G100" s="312">
        <f t="shared" si="3"/>
        <v>93499</v>
      </c>
      <c r="H100" s="312">
        <f t="shared" si="3"/>
        <v>65249</v>
      </c>
      <c r="I100" s="312">
        <f t="shared" si="3"/>
        <v>317315</v>
      </c>
      <c r="J100" s="150"/>
    </row>
    <row r="101" spans="1:10" s="149" customFormat="1" ht="18.75" customHeight="1">
      <c r="A101" s="1622"/>
      <c r="B101" s="1622"/>
      <c r="C101" s="311" t="s">
        <v>343</v>
      </c>
      <c r="D101" s="312">
        <f t="shared" si="3"/>
        <v>39133</v>
      </c>
      <c r="E101" s="312">
        <f t="shared" si="3"/>
        <v>47272</v>
      </c>
      <c r="F101" s="312">
        <f t="shared" si="3"/>
        <v>64088</v>
      </c>
      <c r="G101" s="312">
        <f t="shared" si="3"/>
        <v>100470</v>
      </c>
      <c r="H101" s="312">
        <f t="shared" si="3"/>
        <v>66352</v>
      </c>
      <c r="I101" s="312">
        <f t="shared" si="3"/>
        <v>317315</v>
      </c>
      <c r="J101" s="150"/>
    </row>
    <row r="103" spans="1:10">
      <c r="A103" s="133" t="s">
        <v>525</v>
      </c>
    </row>
    <row r="104" spans="1:10" ht="18.75">
      <c r="A104" s="1724" t="s">
        <v>526</v>
      </c>
      <c r="B104" s="1724"/>
      <c r="C104" s="1724"/>
      <c r="D104" s="1724"/>
      <c r="E104" s="1724"/>
      <c r="F104" s="1724"/>
      <c r="G104" s="1724"/>
      <c r="H104" s="1724"/>
      <c r="I104" s="1724"/>
    </row>
    <row r="105" spans="1:10" ht="47.25">
      <c r="A105" s="896" t="s">
        <v>1</v>
      </c>
      <c r="B105" s="896" t="s">
        <v>156</v>
      </c>
      <c r="C105" s="896" t="s">
        <v>336</v>
      </c>
      <c r="D105" s="896" t="s">
        <v>337</v>
      </c>
      <c r="E105" s="896" t="s">
        <v>338</v>
      </c>
      <c r="F105" s="896" t="s">
        <v>339</v>
      </c>
      <c r="G105" s="896" t="s">
        <v>340</v>
      </c>
      <c r="H105" s="896" t="s">
        <v>341</v>
      </c>
      <c r="I105" s="896" t="s">
        <v>6</v>
      </c>
    </row>
    <row r="106" spans="1:10" ht="18.75" customHeight="1">
      <c r="A106" s="1722">
        <v>1</v>
      </c>
      <c r="B106" s="1725" t="s">
        <v>15</v>
      </c>
      <c r="C106" s="306" t="s">
        <v>342</v>
      </c>
      <c r="D106" s="307">
        <f>D5+D56</f>
        <v>7333</v>
      </c>
      <c r="E106" s="307">
        <f t="shared" ref="E106:H106" si="4">E5+E56</f>
        <v>5762</v>
      </c>
      <c r="F106" s="307">
        <f t="shared" si="4"/>
        <v>6791</v>
      </c>
      <c r="G106" s="307">
        <f t="shared" si="4"/>
        <v>10271</v>
      </c>
      <c r="H106" s="307">
        <f t="shared" si="4"/>
        <v>6855</v>
      </c>
      <c r="I106" s="307">
        <f>I5+I56</f>
        <v>37012</v>
      </c>
    </row>
    <row r="107" spans="1:10" ht="18.75" customHeight="1">
      <c r="A107" s="1722"/>
      <c r="B107" s="1726"/>
      <c r="C107" s="306" t="s">
        <v>343</v>
      </c>
      <c r="D107" s="307">
        <f t="shared" ref="D107:I107" si="5">D6+D57</f>
        <v>7556</v>
      </c>
      <c r="E107" s="307">
        <f t="shared" si="5"/>
        <v>5674</v>
      </c>
      <c r="F107" s="307">
        <f t="shared" si="5"/>
        <v>6473</v>
      </c>
      <c r="G107" s="307">
        <f t="shared" si="5"/>
        <v>10310</v>
      </c>
      <c r="H107" s="307">
        <f t="shared" si="5"/>
        <v>6999</v>
      </c>
      <c r="I107" s="307">
        <f t="shared" si="5"/>
        <v>37012</v>
      </c>
    </row>
    <row r="108" spans="1:10" ht="18.75" customHeight="1">
      <c r="A108" s="1722">
        <v>2</v>
      </c>
      <c r="B108" s="1725" t="s">
        <v>20</v>
      </c>
      <c r="C108" s="306" t="s">
        <v>342</v>
      </c>
      <c r="D108" s="307">
        <f t="shared" ref="D108:I108" si="6">D7+D58</f>
        <v>882</v>
      </c>
      <c r="E108" s="307">
        <f t="shared" si="6"/>
        <v>2070</v>
      </c>
      <c r="F108" s="307">
        <f t="shared" si="6"/>
        <v>1646</v>
      </c>
      <c r="G108" s="307">
        <f t="shared" si="6"/>
        <v>1746</v>
      </c>
      <c r="H108" s="307">
        <f t="shared" si="6"/>
        <v>2056</v>
      </c>
      <c r="I108" s="307">
        <f t="shared" si="6"/>
        <v>8400</v>
      </c>
    </row>
    <row r="109" spans="1:10" ht="18.75" customHeight="1">
      <c r="A109" s="1722"/>
      <c r="B109" s="1726"/>
      <c r="C109" s="306" t="s">
        <v>343</v>
      </c>
      <c r="D109" s="307">
        <f t="shared" ref="D109:I109" si="7">D8+D59</f>
        <v>1003</v>
      </c>
      <c r="E109" s="307">
        <f t="shared" si="7"/>
        <v>2095</v>
      </c>
      <c r="F109" s="307">
        <f t="shared" si="7"/>
        <v>1841</v>
      </c>
      <c r="G109" s="307">
        <f t="shared" si="7"/>
        <v>1982</v>
      </c>
      <c r="H109" s="307">
        <f t="shared" si="7"/>
        <v>1479</v>
      </c>
      <c r="I109" s="307">
        <f t="shared" si="7"/>
        <v>8400</v>
      </c>
    </row>
    <row r="110" spans="1:10" ht="18.75" customHeight="1">
      <c r="A110" s="1722">
        <v>3</v>
      </c>
      <c r="B110" s="1725" t="s">
        <v>21</v>
      </c>
      <c r="C110" s="306" t="s">
        <v>342</v>
      </c>
      <c r="D110" s="307">
        <f t="shared" ref="D110:I110" si="8">D9+D60</f>
        <v>2850</v>
      </c>
      <c r="E110" s="307">
        <f t="shared" si="8"/>
        <v>2104</v>
      </c>
      <c r="F110" s="307">
        <f t="shared" si="8"/>
        <v>2292</v>
      </c>
      <c r="G110" s="307">
        <f t="shared" si="8"/>
        <v>7139</v>
      </c>
      <c r="H110" s="307">
        <f t="shared" si="8"/>
        <v>4629</v>
      </c>
      <c r="I110" s="307">
        <f t="shared" si="8"/>
        <v>19014</v>
      </c>
    </row>
    <row r="111" spans="1:10" ht="18.75" customHeight="1">
      <c r="A111" s="1722"/>
      <c r="B111" s="1726"/>
      <c r="C111" s="306" t="s">
        <v>343</v>
      </c>
      <c r="D111" s="307">
        <f t="shared" ref="D111:I111" si="9">D10+D61</f>
        <v>2312</v>
      </c>
      <c r="E111" s="307">
        <f t="shared" si="9"/>
        <v>1484</v>
      </c>
      <c r="F111" s="307">
        <f t="shared" si="9"/>
        <v>2156</v>
      </c>
      <c r="G111" s="307">
        <f t="shared" si="9"/>
        <v>9338</v>
      </c>
      <c r="H111" s="307">
        <f t="shared" si="9"/>
        <v>3724</v>
      </c>
      <c r="I111" s="307">
        <f t="shared" si="9"/>
        <v>19014</v>
      </c>
    </row>
    <row r="112" spans="1:10" ht="18.75" customHeight="1">
      <c r="A112" s="1722">
        <v>4</v>
      </c>
      <c r="B112" s="1725" t="s">
        <v>25</v>
      </c>
      <c r="C112" s="306" t="s">
        <v>342</v>
      </c>
      <c r="D112" s="307">
        <f t="shared" ref="D112:I112" si="10">D11+D62</f>
        <v>1512</v>
      </c>
      <c r="E112" s="307">
        <f t="shared" si="10"/>
        <v>3077</v>
      </c>
      <c r="F112" s="307">
        <f t="shared" si="10"/>
        <v>1684</v>
      </c>
      <c r="G112" s="307">
        <f t="shared" si="10"/>
        <v>2330</v>
      </c>
      <c r="H112" s="307">
        <f t="shared" si="10"/>
        <v>1933</v>
      </c>
      <c r="I112" s="307">
        <f t="shared" si="10"/>
        <v>10536</v>
      </c>
    </row>
    <row r="113" spans="1:9" ht="18.75" customHeight="1">
      <c r="A113" s="1722"/>
      <c r="B113" s="1726"/>
      <c r="C113" s="306" t="s">
        <v>343</v>
      </c>
      <c r="D113" s="307">
        <f t="shared" ref="D113:I113" si="11">D12+D63</f>
        <v>1598</v>
      </c>
      <c r="E113" s="307">
        <f t="shared" si="11"/>
        <v>3068</v>
      </c>
      <c r="F113" s="307">
        <f t="shared" si="11"/>
        <v>1818</v>
      </c>
      <c r="G113" s="307">
        <f t="shared" si="11"/>
        <v>2670</v>
      </c>
      <c r="H113" s="307">
        <f t="shared" si="11"/>
        <v>1382</v>
      </c>
      <c r="I113" s="307">
        <f t="shared" si="11"/>
        <v>10536</v>
      </c>
    </row>
    <row r="114" spans="1:9" ht="18.75" customHeight="1">
      <c r="A114" s="1722">
        <v>5</v>
      </c>
      <c r="B114" s="1725" t="s">
        <v>27</v>
      </c>
      <c r="C114" s="306" t="s">
        <v>342</v>
      </c>
      <c r="D114" s="307">
        <f t="shared" ref="D114:I114" si="12">D13+D64</f>
        <v>3919</v>
      </c>
      <c r="E114" s="307">
        <f t="shared" si="12"/>
        <v>3299</v>
      </c>
      <c r="F114" s="307">
        <f t="shared" si="12"/>
        <v>2703</v>
      </c>
      <c r="G114" s="307">
        <f t="shared" si="12"/>
        <v>3111</v>
      </c>
      <c r="H114" s="307">
        <f t="shared" si="12"/>
        <v>2603</v>
      </c>
      <c r="I114" s="307">
        <f t="shared" si="12"/>
        <v>15635</v>
      </c>
    </row>
    <row r="115" spans="1:9" ht="18.75" customHeight="1">
      <c r="A115" s="1722"/>
      <c r="B115" s="1726"/>
      <c r="C115" s="306" t="s">
        <v>343</v>
      </c>
      <c r="D115" s="307">
        <f t="shared" ref="D115:I115" si="13">D14+D65</f>
        <v>3919</v>
      </c>
      <c r="E115" s="307">
        <f t="shared" si="13"/>
        <v>3144</v>
      </c>
      <c r="F115" s="307">
        <f t="shared" si="13"/>
        <v>2840</v>
      </c>
      <c r="G115" s="307">
        <f t="shared" si="13"/>
        <v>3172</v>
      </c>
      <c r="H115" s="307">
        <f t="shared" si="13"/>
        <v>2560</v>
      </c>
      <c r="I115" s="307">
        <f t="shared" si="13"/>
        <v>15635</v>
      </c>
    </row>
    <row r="116" spans="1:9" ht="18.75" customHeight="1">
      <c r="A116" s="1722">
        <v>6</v>
      </c>
      <c r="B116" s="1725" t="s">
        <v>29</v>
      </c>
      <c r="C116" s="306" t="s">
        <v>342</v>
      </c>
      <c r="D116" s="307">
        <f t="shared" ref="D116:I116" si="14">D15+D66</f>
        <v>443</v>
      </c>
      <c r="E116" s="307">
        <f t="shared" si="14"/>
        <v>2</v>
      </c>
      <c r="F116" s="307">
        <f t="shared" si="14"/>
        <v>1208</v>
      </c>
      <c r="G116" s="307">
        <f t="shared" si="14"/>
        <v>2269</v>
      </c>
      <c r="H116" s="307">
        <f t="shared" si="14"/>
        <v>1002</v>
      </c>
      <c r="I116" s="307">
        <f t="shared" si="14"/>
        <v>4924</v>
      </c>
    </row>
    <row r="117" spans="1:9" ht="18.75" customHeight="1">
      <c r="A117" s="1722"/>
      <c r="B117" s="1726"/>
      <c r="C117" s="306" t="s">
        <v>343</v>
      </c>
      <c r="D117" s="307">
        <f t="shared" ref="D117:I117" si="15">D16+D67</f>
        <v>450</v>
      </c>
      <c r="E117" s="307">
        <f t="shared" si="15"/>
        <v>0</v>
      </c>
      <c r="F117" s="307">
        <f t="shared" si="15"/>
        <v>1324</v>
      </c>
      <c r="G117" s="307">
        <f t="shared" si="15"/>
        <v>2481</v>
      </c>
      <c r="H117" s="307">
        <f t="shared" si="15"/>
        <v>669</v>
      </c>
      <c r="I117" s="307">
        <f t="shared" si="15"/>
        <v>4924</v>
      </c>
    </row>
    <row r="118" spans="1:9" ht="18.75" customHeight="1">
      <c r="A118" s="1722">
        <v>7</v>
      </c>
      <c r="B118" s="1725" t="s">
        <v>142</v>
      </c>
      <c r="C118" s="306" t="s">
        <v>342</v>
      </c>
      <c r="D118" s="307">
        <f t="shared" ref="D118:I118" si="16">D17+D68</f>
        <v>437</v>
      </c>
      <c r="E118" s="307">
        <f t="shared" si="16"/>
        <v>632</v>
      </c>
      <c r="F118" s="307">
        <f t="shared" si="16"/>
        <v>1195</v>
      </c>
      <c r="G118" s="307">
        <f t="shared" si="16"/>
        <v>3006</v>
      </c>
      <c r="H118" s="307">
        <f t="shared" si="16"/>
        <v>4081</v>
      </c>
      <c r="I118" s="307">
        <f t="shared" si="16"/>
        <v>9351</v>
      </c>
    </row>
    <row r="119" spans="1:9" ht="18.75" customHeight="1">
      <c r="A119" s="1722"/>
      <c r="B119" s="1726"/>
      <c r="C119" s="306" t="s">
        <v>343</v>
      </c>
      <c r="D119" s="307">
        <f t="shared" ref="D119:I119" si="17">D18+D69</f>
        <v>420</v>
      </c>
      <c r="E119" s="307">
        <f t="shared" si="17"/>
        <v>700</v>
      </c>
      <c r="F119" s="307">
        <f t="shared" si="17"/>
        <v>1367</v>
      </c>
      <c r="G119" s="307">
        <f t="shared" si="17"/>
        <v>3229</v>
      </c>
      <c r="H119" s="307">
        <f t="shared" si="17"/>
        <v>3635</v>
      </c>
      <c r="I119" s="307">
        <f t="shared" si="17"/>
        <v>9351</v>
      </c>
    </row>
    <row r="120" spans="1:9" ht="18.75" customHeight="1">
      <c r="A120" s="1722">
        <v>8</v>
      </c>
      <c r="B120" s="1725" t="s">
        <v>40</v>
      </c>
      <c r="C120" s="306" t="s">
        <v>342</v>
      </c>
      <c r="D120" s="307">
        <f t="shared" ref="D120:I120" si="18">D19+D70</f>
        <v>1444</v>
      </c>
      <c r="E120" s="307">
        <f t="shared" si="18"/>
        <v>2475</v>
      </c>
      <c r="F120" s="307">
        <f t="shared" si="18"/>
        <v>3999</v>
      </c>
      <c r="G120" s="307">
        <f t="shared" si="18"/>
        <v>9049</v>
      </c>
      <c r="H120" s="307">
        <f t="shared" si="18"/>
        <v>4794</v>
      </c>
      <c r="I120" s="307">
        <f t="shared" si="18"/>
        <v>21761</v>
      </c>
    </row>
    <row r="121" spans="1:9" ht="18.75" customHeight="1">
      <c r="A121" s="1722"/>
      <c r="B121" s="1726"/>
      <c r="C121" s="306" t="s">
        <v>343</v>
      </c>
      <c r="D121" s="307">
        <f t="shared" ref="D121:I121" si="19">D20+D71</f>
        <v>1249</v>
      </c>
      <c r="E121" s="307">
        <f t="shared" si="19"/>
        <v>2467</v>
      </c>
      <c r="F121" s="307">
        <f t="shared" si="19"/>
        <v>4611</v>
      </c>
      <c r="G121" s="307">
        <f t="shared" si="19"/>
        <v>8771</v>
      </c>
      <c r="H121" s="307">
        <f t="shared" si="19"/>
        <v>4663</v>
      </c>
      <c r="I121" s="307">
        <f t="shared" si="19"/>
        <v>21761</v>
      </c>
    </row>
    <row r="122" spans="1:9" ht="18.75" customHeight="1">
      <c r="A122" s="1722">
        <v>9</v>
      </c>
      <c r="B122" s="1725" t="s">
        <v>44</v>
      </c>
      <c r="C122" s="306" t="s">
        <v>342</v>
      </c>
      <c r="D122" s="307">
        <f t="shared" ref="D122:I122" si="20">D21+D72</f>
        <v>4153</v>
      </c>
      <c r="E122" s="307">
        <f t="shared" si="20"/>
        <v>3389</v>
      </c>
      <c r="F122" s="307">
        <f t="shared" si="20"/>
        <v>3852</v>
      </c>
      <c r="G122" s="307">
        <f t="shared" si="20"/>
        <v>4269</v>
      </c>
      <c r="H122" s="307">
        <f t="shared" si="20"/>
        <v>4449</v>
      </c>
      <c r="I122" s="307">
        <f t="shared" si="20"/>
        <v>20112</v>
      </c>
    </row>
    <row r="123" spans="1:9" ht="18.75" customHeight="1">
      <c r="A123" s="1722"/>
      <c r="B123" s="1726"/>
      <c r="C123" s="306" t="s">
        <v>343</v>
      </c>
      <c r="D123" s="307">
        <f t="shared" ref="D123:I123" si="21">D22+D73</f>
        <v>3424</v>
      </c>
      <c r="E123" s="307">
        <f t="shared" si="21"/>
        <v>3464</v>
      </c>
      <c r="F123" s="307">
        <f t="shared" si="21"/>
        <v>3758</v>
      </c>
      <c r="G123" s="307">
        <f t="shared" si="21"/>
        <v>4516</v>
      </c>
      <c r="H123" s="307">
        <f t="shared" si="21"/>
        <v>4950</v>
      </c>
      <c r="I123" s="307">
        <f t="shared" si="21"/>
        <v>20112</v>
      </c>
    </row>
    <row r="124" spans="1:9" ht="18.75" customHeight="1">
      <c r="A124" s="1722">
        <v>10</v>
      </c>
      <c r="B124" s="1725" t="s">
        <v>51</v>
      </c>
      <c r="C124" s="306" t="s">
        <v>342</v>
      </c>
      <c r="D124" s="307">
        <f t="shared" ref="D124:I124" si="22">D23+D74</f>
        <v>3456</v>
      </c>
      <c r="E124" s="307">
        <f t="shared" si="22"/>
        <v>4993</v>
      </c>
      <c r="F124" s="307">
        <f t="shared" si="22"/>
        <v>7590</v>
      </c>
      <c r="G124" s="307">
        <f t="shared" si="22"/>
        <v>10403</v>
      </c>
      <c r="H124" s="307">
        <f t="shared" si="22"/>
        <v>3492</v>
      </c>
      <c r="I124" s="307">
        <f t="shared" si="22"/>
        <v>29934</v>
      </c>
    </row>
    <row r="125" spans="1:9" ht="18.75" customHeight="1">
      <c r="A125" s="1722"/>
      <c r="B125" s="1726"/>
      <c r="C125" s="306" t="s">
        <v>343</v>
      </c>
      <c r="D125" s="307">
        <f t="shared" ref="D125:I125" si="23">D24+D75</f>
        <v>3486</v>
      </c>
      <c r="E125" s="307">
        <f t="shared" si="23"/>
        <v>5144</v>
      </c>
      <c r="F125" s="307">
        <f t="shared" si="23"/>
        <v>8574</v>
      </c>
      <c r="G125" s="307">
        <f t="shared" si="23"/>
        <v>9223</v>
      </c>
      <c r="H125" s="307">
        <f t="shared" si="23"/>
        <v>3507</v>
      </c>
      <c r="I125" s="307">
        <f t="shared" si="23"/>
        <v>29934</v>
      </c>
    </row>
    <row r="126" spans="1:9" ht="18.75" customHeight="1">
      <c r="A126" s="1722">
        <v>11</v>
      </c>
      <c r="B126" s="1725" t="s">
        <v>57</v>
      </c>
      <c r="C126" s="306" t="s">
        <v>342</v>
      </c>
      <c r="D126" s="307">
        <f t="shared" ref="D126:I126" si="24">D25+D76</f>
        <v>471</v>
      </c>
      <c r="E126" s="307">
        <f t="shared" si="24"/>
        <v>1512</v>
      </c>
      <c r="F126" s="307">
        <f t="shared" si="24"/>
        <v>1592</v>
      </c>
      <c r="G126" s="307">
        <f t="shared" si="24"/>
        <v>6917</v>
      </c>
      <c r="H126" s="307">
        <f t="shared" si="24"/>
        <v>123</v>
      </c>
      <c r="I126" s="307">
        <f t="shared" si="24"/>
        <v>10615</v>
      </c>
    </row>
    <row r="127" spans="1:9" ht="18.75" customHeight="1">
      <c r="A127" s="1722"/>
      <c r="B127" s="1726"/>
      <c r="C127" s="306" t="s">
        <v>343</v>
      </c>
      <c r="D127" s="307">
        <f t="shared" ref="D127:I127" si="25">D26+D77</f>
        <v>339</v>
      </c>
      <c r="E127" s="307">
        <f t="shared" si="25"/>
        <v>608</v>
      </c>
      <c r="F127" s="307">
        <f t="shared" si="25"/>
        <v>2675</v>
      </c>
      <c r="G127" s="307">
        <f t="shared" si="25"/>
        <v>6757</v>
      </c>
      <c r="H127" s="307">
        <f t="shared" si="25"/>
        <v>236</v>
      </c>
      <c r="I127" s="307">
        <f t="shared" si="25"/>
        <v>10615</v>
      </c>
    </row>
    <row r="128" spans="1:9" ht="18.75" customHeight="1">
      <c r="A128" s="1722">
        <v>12</v>
      </c>
      <c r="B128" s="1723" t="s">
        <v>61</v>
      </c>
      <c r="C128" s="306" t="s">
        <v>342</v>
      </c>
      <c r="D128" s="307">
        <f t="shared" ref="D128:I128" si="26">D27+D78</f>
        <v>5453</v>
      </c>
      <c r="E128" s="307">
        <f t="shared" si="26"/>
        <v>5446</v>
      </c>
      <c r="F128" s="307">
        <f t="shared" si="26"/>
        <v>12705</v>
      </c>
      <c r="G128" s="307">
        <f t="shared" si="26"/>
        <v>8866</v>
      </c>
      <c r="H128" s="307">
        <f t="shared" si="26"/>
        <v>11998</v>
      </c>
      <c r="I128" s="307">
        <f t="shared" si="26"/>
        <v>44468</v>
      </c>
    </row>
    <row r="129" spans="1:9" ht="18.75" customHeight="1">
      <c r="A129" s="1722"/>
      <c r="B129" s="1723"/>
      <c r="C129" s="306" t="s">
        <v>343</v>
      </c>
      <c r="D129" s="307">
        <f t="shared" ref="D129:I129" si="27">D28+D79</f>
        <v>4157</v>
      </c>
      <c r="E129" s="307">
        <f t="shared" si="27"/>
        <v>4441</v>
      </c>
      <c r="F129" s="307">
        <f t="shared" si="27"/>
        <v>7882</v>
      </c>
      <c r="G129" s="307">
        <f t="shared" si="27"/>
        <v>14012</v>
      </c>
      <c r="H129" s="307">
        <f t="shared" si="27"/>
        <v>13976</v>
      </c>
      <c r="I129" s="307">
        <f t="shared" si="27"/>
        <v>44468</v>
      </c>
    </row>
    <row r="130" spans="1:9" ht="18.75" customHeight="1">
      <c r="A130" s="1722">
        <v>13</v>
      </c>
      <c r="B130" s="1723" t="s">
        <v>62</v>
      </c>
      <c r="C130" s="306" t="s">
        <v>342</v>
      </c>
      <c r="D130" s="307">
        <f t="shared" ref="D130:I130" si="28">D29+D80</f>
        <v>2681</v>
      </c>
      <c r="E130" s="307">
        <f t="shared" si="28"/>
        <v>2804</v>
      </c>
      <c r="F130" s="307">
        <f t="shared" si="28"/>
        <v>1862</v>
      </c>
      <c r="G130" s="307">
        <f t="shared" si="28"/>
        <v>867</v>
      </c>
      <c r="H130" s="307">
        <f t="shared" si="28"/>
        <v>601</v>
      </c>
      <c r="I130" s="307">
        <f t="shared" si="28"/>
        <v>8815</v>
      </c>
    </row>
    <row r="131" spans="1:9" ht="18.75" customHeight="1">
      <c r="A131" s="1722"/>
      <c r="B131" s="1723"/>
      <c r="C131" s="306" t="s">
        <v>343</v>
      </c>
      <c r="D131" s="307">
        <f t="shared" ref="D131:I131" si="29">D30+D81</f>
        <v>2287</v>
      </c>
      <c r="E131" s="307">
        <f t="shared" si="29"/>
        <v>2250</v>
      </c>
      <c r="F131" s="307">
        <f t="shared" si="29"/>
        <v>1902</v>
      </c>
      <c r="G131" s="307">
        <f t="shared" si="29"/>
        <v>1584</v>
      </c>
      <c r="H131" s="307">
        <f t="shared" si="29"/>
        <v>792</v>
      </c>
      <c r="I131" s="307">
        <f t="shared" si="29"/>
        <v>8815</v>
      </c>
    </row>
    <row r="132" spans="1:9" ht="18.75" customHeight="1">
      <c r="A132" s="1722">
        <v>14</v>
      </c>
      <c r="B132" s="1723" t="s">
        <v>69</v>
      </c>
      <c r="C132" s="306" t="s">
        <v>342</v>
      </c>
      <c r="D132" s="307">
        <f t="shared" ref="D132:I132" si="30">D31+D82</f>
        <v>1941</v>
      </c>
      <c r="E132" s="307">
        <f t="shared" si="30"/>
        <v>2539</v>
      </c>
      <c r="F132" s="307">
        <f t="shared" si="30"/>
        <v>2466</v>
      </c>
      <c r="G132" s="307">
        <f t="shared" si="30"/>
        <v>4366</v>
      </c>
      <c r="H132" s="307">
        <f t="shared" si="30"/>
        <v>2121</v>
      </c>
      <c r="I132" s="307">
        <f t="shared" si="30"/>
        <v>13433</v>
      </c>
    </row>
    <row r="133" spans="1:9" ht="18.75" customHeight="1">
      <c r="A133" s="1722"/>
      <c r="B133" s="1723"/>
      <c r="C133" s="306" t="s">
        <v>343</v>
      </c>
      <c r="D133" s="307">
        <f t="shared" ref="D133:I133" si="31">D32+D83</f>
        <v>1736</v>
      </c>
      <c r="E133" s="307">
        <f t="shared" si="31"/>
        <v>2481</v>
      </c>
      <c r="F133" s="307">
        <f t="shared" si="31"/>
        <v>2415</v>
      </c>
      <c r="G133" s="307">
        <f t="shared" si="31"/>
        <v>4793</v>
      </c>
      <c r="H133" s="307">
        <f t="shared" si="31"/>
        <v>2008</v>
      </c>
      <c r="I133" s="307">
        <f t="shared" si="31"/>
        <v>13433</v>
      </c>
    </row>
    <row r="134" spans="1:9" ht="18.75" customHeight="1">
      <c r="A134" s="1722">
        <v>15</v>
      </c>
      <c r="B134" s="1723" t="s">
        <v>256</v>
      </c>
      <c r="C134" s="306" t="s">
        <v>342</v>
      </c>
      <c r="D134" s="307">
        <f t="shared" ref="D134:I134" si="32">D33+D84</f>
        <v>2068</v>
      </c>
      <c r="E134" s="307">
        <f t="shared" si="32"/>
        <v>2773</v>
      </c>
      <c r="F134" s="307">
        <f t="shared" si="32"/>
        <v>2675</v>
      </c>
      <c r="G134" s="307">
        <f t="shared" si="32"/>
        <v>2741</v>
      </c>
      <c r="H134" s="307">
        <f t="shared" si="32"/>
        <v>1909</v>
      </c>
      <c r="I134" s="307">
        <f t="shared" si="32"/>
        <v>12166</v>
      </c>
    </row>
    <row r="135" spans="1:9" ht="18.75" customHeight="1">
      <c r="A135" s="1722"/>
      <c r="B135" s="1723"/>
      <c r="C135" s="306" t="s">
        <v>343</v>
      </c>
      <c r="D135" s="307">
        <f t="shared" ref="D135:I135" si="33">D34+D85</f>
        <v>1888</v>
      </c>
      <c r="E135" s="307">
        <f t="shared" si="33"/>
        <v>2664</v>
      </c>
      <c r="F135" s="307">
        <f t="shared" si="33"/>
        <v>2756</v>
      </c>
      <c r="G135" s="307">
        <f t="shared" si="33"/>
        <v>2886</v>
      </c>
      <c r="H135" s="307">
        <f t="shared" si="33"/>
        <v>1972</v>
      </c>
      <c r="I135" s="307">
        <f t="shared" si="33"/>
        <v>12166</v>
      </c>
    </row>
    <row r="136" spans="1:9" ht="18.75" customHeight="1">
      <c r="A136" s="1722">
        <v>16</v>
      </c>
      <c r="B136" s="1723" t="s">
        <v>73</v>
      </c>
      <c r="C136" s="306" t="s">
        <v>342</v>
      </c>
      <c r="D136" s="307">
        <f t="shared" ref="D136:I136" si="34">D35+D86</f>
        <v>25</v>
      </c>
      <c r="E136" s="307">
        <f t="shared" si="34"/>
        <v>1337</v>
      </c>
      <c r="F136" s="307">
        <f t="shared" si="34"/>
        <v>4809</v>
      </c>
      <c r="G136" s="307">
        <f t="shared" si="34"/>
        <v>5273</v>
      </c>
      <c r="H136" s="307">
        <f t="shared" si="34"/>
        <v>1592</v>
      </c>
      <c r="I136" s="307">
        <f t="shared" si="34"/>
        <v>13036</v>
      </c>
    </row>
    <row r="137" spans="1:9" ht="18.75" customHeight="1">
      <c r="A137" s="1722"/>
      <c r="B137" s="1723"/>
      <c r="C137" s="306" t="s">
        <v>343</v>
      </c>
      <c r="D137" s="307">
        <f t="shared" ref="D137:I137" si="35">D36+D87</f>
        <v>35</v>
      </c>
      <c r="E137" s="307">
        <f t="shared" si="35"/>
        <v>416</v>
      </c>
      <c r="F137" s="307">
        <f t="shared" si="35"/>
        <v>4671</v>
      </c>
      <c r="G137" s="307">
        <f t="shared" si="35"/>
        <v>5860</v>
      </c>
      <c r="H137" s="307">
        <f t="shared" si="35"/>
        <v>2054</v>
      </c>
      <c r="I137" s="307">
        <f t="shared" si="35"/>
        <v>13036</v>
      </c>
    </row>
    <row r="138" spans="1:9" ht="18.75" customHeight="1">
      <c r="A138" s="1722">
        <v>17</v>
      </c>
      <c r="B138" s="1723" t="s">
        <v>75</v>
      </c>
      <c r="C138" s="306" t="s">
        <v>342</v>
      </c>
      <c r="D138" s="307">
        <f t="shared" ref="D138:I138" si="36">D37+D88</f>
        <v>1651</v>
      </c>
      <c r="E138" s="307">
        <f t="shared" si="36"/>
        <v>5338</v>
      </c>
      <c r="F138" s="307">
        <f t="shared" si="36"/>
        <v>5226</v>
      </c>
      <c r="G138" s="307">
        <f t="shared" si="36"/>
        <v>5628</v>
      </c>
      <c r="H138" s="307">
        <f t="shared" si="36"/>
        <v>5089</v>
      </c>
      <c r="I138" s="307">
        <f t="shared" si="36"/>
        <v>22932</v>
      </c>
    </row>
    <row r="139" spans="1:9" ht="18.75" customHeight="1">
      <c r="A139" s="1722"/>
      <c r="B139" s="1723"/>
      <c r="C139" s="306" t="s">
        <v>343</v>
      </c>
      <c r="D139" s="307">
        <f t="shared" ref="D139:I139" si="37">D38+D89</f>
        <v>1651</v>
      </c>
      <c r="E139" s="307">
        <f t="shared" si="37"/>
        <v>5338</v>
      </c>
      <c r="F139" s="307">
        <f t="shared" si="37"/>
        <v>5226</v>
      </c>
      <c r="G139" s="307">
        <f t="shared" si="37"/>
        <v>5628</v>
      </c>
      <c r="H139" s="307">
        <f t="shared" si="37"/>
        <v>5089</v>
      </c>
      <c r="I139" s="307">
        <f t="shared" si="37"/>
        <v>22932</v>
      </c>
    </row>
    <row r="140" spans="1:9" ht="18.75" customHeight="1">
      <c r="A140" s="1722">
        <v>18</v>
      </c>
      <c r="B140" s="1723" t="s">
        <v>161</v>
      </c>
      <c r="C140" s="306" t="s">
        <v>342</v>
      </c>
      <c r="D140" s="307">
        <f t="shared" ref="D140:I140" si="38">D39+D90</f>
        <v>566</v>
      </c>
      <c r="E140" s="307">
        <f t="shared" si="38"/>
        <v>839</v>
      </c>
      <c r="F140" s="307">
        <f t="shared" si="38"/>
        <v>1352</v>
      </c>
      <c r="G140" s="307">
        <f t="shared" si="38"/>
        <v>4390</v>
      </c>
      <c r="H140" s="307">
        <f t="shared" si="38"/>
        <v>2315</v>
      </c>
      <c r="I140" s="307">
        <f t="shared" si="38"/>
        <v>9462</v>
      </c>
    </row>
    <row r="141" spans="1:9" ht="18.75" customHeight="1">
      <c r="A141" s="1722"/>
      <c r="B141" s="1723"/>
      <c r="C141" s="306" t="s">
        <v>343</v>
      </c>
      <c r="D141" s="307">
        <f t="shared" ref="D141:I141" si="39">D40+D91</f>
        <v>564</v>
      </c>
      <c r="E141" s="307">
        <f t="shared" si="39"/>
        <v>682</v>
      </c>
      <c r="F141" s="307">
        <f t="shared" si="39"/>
        <v>1832</v>
      </c>
      <c r="G141" s="307">
        <f t="shared" si="39"/>
        <v>3798</v>
      </c>
      <c r="H141" s="307">
        <f t="shared" si="39"/>
        <v>2586</v>
      </c>
      <c r="I141" s="307">
        <f t="shared" si="39"/>
        <v>9462</v>
      </c>
    </row>
    <row r="142" spans="1:9" ht="18.75" customHeight="1">
      <c r="A142" s="1722">
        <v>19</v>
      </c>
      <c r="B142" s="1723" t="s">
        <v>86</v>
      </c>
      <c r="C142" s="306" t="s">
        <v>342</v>
      </c>
      <c r="D142" s="307">
        <f t="shared" ref="D142:I142" si="40">D41+D92</f>
        <v>3492</v>
      </c>
      <c r="E142" s="307">
        <f t="shared" si="40"/>
        <v>3173</v>
      </c>
      <c r="F142" s="307">
        <f t="shared" si="40"/>
        <v>4320</v>
      </c>
      <c r="G142" s="307">
        <f t="shared" si="40"/>
        <v>4972</v>
      </c>
      <c r="H142" s="307">
        <f t="shared" si="40"/>
        <v>3858</v>
      </c>
      <c r="I142" s="307">
        <f t="shared" si="40"/>
        <v>19815</v>
      </c>
    </row>
    <row r="143" spans="1:9" ht="18.75" customHeight="1">
      <c r="A143" s="1722"/>
      <c r="B143" s="1723"/>
      <c r="C143" s="306" t="s">
        <v>343</v>
      </c>
      <c r="D143" s="307">
        <f t="shared" ref="D143:I143" si="41">D42+D93</f>
        <v>3315</v>
      </c>
      <c r="E143" s="307">
        <f t="shared" si="41"/>
        <v>3250</v>
      </c>
      <c r="F143" s="307">
        <f t="shared" si="41"/>
        <v>4243</v>
      </c>
      <c r="G143" s="307">
        <f t="shared" si="41"/>
        <v>5010</v>
      </c>
      <c r="H143" s="307">
        <f t="shared" si="41"/>
        <v>3997</v>
      </c>
      <c r="I143" s="307">
        <f t="shared" si="41"/>
        <v>19815</v>
      </c>
    </row>
    <row r="144" spans="1:9" ht="18.75" customHeight="1">
      <c r="A144" s="1722">
        <v>20</v>
      </c>
      <c r="B144" s="1723" t="s">
        <v>143</v>
      </c>
      <c r="C144" s="306" t="s">
        <v>342</v>
      </c>
      <c r="D144" s="307">
        <f t="shared" ref="D144:I144" si="42">D43+D94</f>
        <v>2835</v>
      </c>
      <c r="E144" s="307">
        <f t="shared" si="42"/>
        <v>3563</v>
      </c>
      <c r="F144" s="307">
        <f t="shared" si="42"/>
        <v>3330</v>
      </c>
      <c r="G144" s="307">
        <f t="shared" si="42"/>
        <v>2876</v>
      </c>
      <c r="H144" s="307">
        <f t="shared" si="42"/>
        <v>3547</v>
      </c>
      <c r="I144" s="307">
        <f t="shared" si="42"/>
        <v>16151</v>
      </c>
    </row>
    <row r="145" spans="1:9" ht="18.75" customHeight="1">
      <c r="A145" s="1722"/>
      <c r="B145" s="1723"/>
      <c r="C145" s="306" t="s">
        <v>343</v>
      </c>
      <c r="D145" s="307">
        <f t="shared" ref="D145:I145" si="43">D44+D95</f>
        <v>2732</v>
      </c>
      <c r="E145" s="307">
        <f t="shared" si="43"/>
        <v>3461</v>
      </c>
      <c r="F145" s="307">
        <f t="shared" si="43"/>
        <v>3276</v>
      </c>
      <c r="G145" s="307">
        <f t="shared" si="43"/>
        <v>3042</v>
      </c>
      <c r="H145" s="307">
        <f t="shared" si="43"/>
        <v>3640</v>
      </c>
      <c r="I145" s="307">
        <f t="shared" si="43"/>
        <v>16151</v>
      </c>
    </row>
    <row r="146" spans="1:9" ht="18.75" customHeight="1">
      <c r="A146" s="1722">
        <v>21</v>
      </c>
      <c r="B146" s="1723" t="s">
        <v>191</v>
      </c>
      <c r="C146" s="306" t="s">
        <v>342</v>
      </c>
      <c r="D146" s="307">
        <f t="shared" ref="D146:I146" si="44">D45+D96</f>
        <v>1111</v>
      </c>
      <c r="E146" s="307">
        <f t="shared" si="44"/>
        <v>1201</v>
      </c>
      <c r="F146" s="307">
        <f t="shared" si="44"/>
        <v>2082</v>
      </c>
      <c r="G146" s="307">
        <f t="shared" si="44"/>
        <v>2112</v>
      </c>
      <c r="H146" s="307">
        <f t="shared" si="44"/>
        <v>1889</v>
      </c>
      <c r="I146" s="307">
        <f t="shared" si="44"/>
        <v>8395</v>
      </c>
    </row>
    <row r="147" spans="1:9" ht="18.75" customHeight="1">
      <c r="A147" s="1722"/>
      <c r="B147" s="1723"/>
      <c r="C147" s="306" t="s">
        <v>343</v>
      </c>
      <c r="D147" s="307">
        <f t="shared" ref="D147:I147" si="45">D46+D97</f>
        <v>1044</v>
      </c>
      <c r="E147" s="307">
        <f t="shared" si="45"/>
        <v>1144</v>
      </c>
      <c r="F147" s="307">
        <f t="shared" si="45"/>
        <v>2236</v>
      </c>
      <c r="G147" s="307">
        <f t="shared" si="45"/>
        <v>2043</v>
      </c>
      <c r="H147" s="307">
        <f t="shared" si="45"/>
        <v>1928</v>
      </c>
      <c r="I147" s="307">
        <f t="shared" si="45"/>
        <v>8395</v>
      </c>
    </row>
    <row r="148" spans="1:9" ht="18.75" customHeight="1">
      <c r="A148" s="1722">
        <v>22</v>
      </c>
      <c r="B148" s="1723" t="s">
        <v>145</v>
      </c>
      <c r="C148" s="306" t="s">
        <v>342</v>
      </c>
      <c r="D148" s="307">
        <f t="shared" ref="D148:I148" si="46">D47+D98</f>
        <v>2809</v>
      </c>
      <c r="E148" s="307">
        <f t="shared" si="46"/>
        <v>3964</v>
      </c>
      <c r="F148" s="307">
        <f t="shared" si="46"/>
        <v>4715</v>
      </c>
      <c r="G148" s="307">
        <f t="shared" si="46"/>
        <v>3985</v>
      </c>
      <c r="H148" s="307">
        <f t="shared" si="46"/>
        <v>1749</v>
      </c>
      <c r="I148" s="307">
        <f t="shared" si="46"/>
        <v>17222</v>
      </c>
    </row>
    <row r="149" spans="1:9" ht="18.75" customHeight="1">
      <c r="A149" s="1722"/>
      <c r="B149" s="1723"/>
      <c r="C149" s="306" t="s">
        <v>343</v>
      </c>
      <c r="D149" s="307">
        <f t="shared" ref="D149:I149" si="47">D48+D99</f>
        <v>2865</v>
      </c>
      <c r="E149" s="307">
        <f t="shared" si="47"/>
        <v>3874</v>
      </c>
      <c r="F149" s="307">
        <f t="shared" si="47"/>
        <v>4514</v>
      </c>
      <c r="G149" s="307">
        <f t="shared" si="47"/>
        <v>4073</v>
      </c>
      <c r="H149" s="307">
        <f t="shared" si="47"/>
        <v>1896</v>
      </c>
      <c r="I149" s="307">
        <f t="shared" si="47"/>
        <v>17222</v>
      </c>
    </row>
    <row r="150" spans="1:9" ht="18.75" customHeight="1">
      <c r="A150" s="1622" t="s">
        <v>6</v>
      </c>
      <c r="B150" s="1622"/>
      <c r="C150" s="311" t="s">
        <v>342</v>
      </c>
      <c r="D150" s="312">
        <f>D106+D108+D110+D112+D114+D116+D118+D120+D122+D124+D126+D128+D130+D132+D134+D136+D138+D140+D142+D144+D146+D148</f>
        <v>51532</v>
      </c>
      <c r="E150" s="312">
        <f t="shared" ref="D150:I151" si="48">E106+E108+E110+E112+E114+E116+E118+E120+E122+E124+E126+E128+E130+E132+E134+E136+E138+E140+E142+E144+E146+E148</f>
        <v>62292</v>
      </c>
      <c r="F150" s="312">
        <f t="shared" si="48"/>
        <v>80094</v>
      </c>
      <c r="G150" s="312">
        <f t="shared" si="48"/>
        <v>106586</v>
      </c>
      <c r="H150" s="312">
        <f t="shared" si="48"/>
        <v>72685</v>
      </c>
      <c r="I150" s="312">
        <f t="shared" si="48"/>
        <v>373189</v>
      </c>
    </row>
    <row r="151" spans="1:9" ht="18.75" customHeight="1">
      <c r="A151" s="1622"/>
      <c r="B151" s="1622"/>
      <c r="C151" s="311" t="s">
        <v>343</v>
      </c>
      <c r="D151" s="312">
        <f t="shared" si="48"/>
        <v>48030</v>
      </c>
      <c r="E151" s="312">
        <f t="shared" si="48"/>
        <v>57849</v>
      </c>
      <c r="F151" s="312">
        <f t="shared" si="48"/>
        <v>78390</v>
      </c>
      <c r="G151" s="312">
        <f t="shared" si="48"/>
        <v>115178</v>
      </c>
      <c r="H151" s="312">
        <f t="shared" si="48"/>
        <v>73742</v>
      </c>
      <c r="I151" s="312">
        <f t="shared" si="48"/>
        <v>373189</v>
      </c>
    </row>
  </sheetData>
  <mergeCells count="140">
    <mergeCell ref="A1:I1"/>
    <mergeCell ref="A5:A6"/>
    <mergeCell ref="B5:B6"/>
    <mergeCell ref="A7:A8"/>
    <mergeCell ref="B7:B8"/>
    <mergeCell ref="A9:A10"/>
    <mergeCell ref="B9:B10"/>
    <mergeCell ref="A17:A18"/>
    <mergeCell ref="B17:B18"/>
    <mergeCell ref="A2:I2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60:A61"/>
    <mergeCell ref="B60:B61"/>
    <mergeCell ref="A62:A63"/>
    <mergeCell ref="B62:B63"/>
    <mergeCell ref="A23:A24"/>
    <mergeCell ref="B23:B24"/>
    <mergeCell ref="A25:A26"/>
    <mergeCell ref="B25:B26"/>
    <mergeCell ref="A27:A28"/>
    <mergeCell ref="B27:B28"/>
    <mergeCell ref="A39:A40"/>
    <mergeCell ref="B39:B40"/>
    <mergeCell ref="A41:A42"/>
    <mergeCell ref="B41:B42"/>
    <mergeCell ref="A43:A44"/>
    <mergeCell ref="B43:B44"/>
    <mergeCell ref="A33:A34"/>
    <mergeCell ref="B33:B34"/>
    <mergeCell ref="A35:A36"/>
    <mergeCell ref="B35:B36"/>
    <mergeCell ref="A37:A38"/>
    <mergeCell ref="B37:B38"/>
    <mergeCell ref="A49:B50"/>
    <mergeCell ref="A56:A57"/>
    <mergeCell ref="B56:B57"/>
    <mergeCell ref="A58:A59"/>
    <mergeCell ref="B58:B59"/>
    <mergeCell ref="A45:A46"/>
    <mergeCell ref="B45:B46"/>
    <mergeCell ref="A47:A48"/>
    <mergeCell ref="B47:B48"/>
    <mergeCell ref="A52:I52"/>
    <mergeCell ref="A53:I53"/>
    <mergeCell ref="A70:A71"/>
    <mergeCell ref="B70:B71"/>
    <mergeCell ref="A72:A73"/>
    <mergeCell ref="B72:B73"/>
    <mergeCell ref="A74:A75"/>
    <mergeCell ref="B74:B75"/>
    <mergeCell ref="A64:A65"/>
    <mergeCell ref="B64:B65"/>
    <mergeCell ref="A66:A67"/>
    <mergeCell ref="B66:B67"/>
    <mergeCell ref="A68:A69"/>
    <mergeCell ref="B68:B69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4:A95"/>
    <mergeCell ref="B94:B95"/>
    <mergeCell ref="A96:A97"/>
    <mergeCell ref="B96:B97"/>
    <mergeCell ref="A98:A99"/>
    <mergeCell ref="B98:B99"/>
    <mergeCell ref="A88:A89"/>
    <mergeCell ref="B88:B89"/>
    <mergeCell ref="A90:A91"/>
    <mergeCell ref="B90:B91"/>
    <mergeCell ref="A92:A93"/>
    <mergeCell ref="B92:B93"/>
    <mergeCell ref="A112:A113"/>
    <mergeCell ref="B112:B113"/>
    <mergeCell ref="A114:A115"/>
    <mergeCell ref="B114:B115"/>
    <mergeCell ref="A116:A117"/>
    <mergeCell ref="B116:B117"/>
    <mergeCell ref="A100:B101"/>
    <mergeCell ref="A106:A107"/>
    <mergeCell ref="B106:B107"/>
    <mergeCell ref="A108:A109"/>
    <mergeCell ref="B108:B109"/>
    <mergeCell ref="A110:A111"/>
    <mergeCell ref="B110:B111"/>
    <mergeCell ref="A126:A127"/>
    <mergeCell ref="B126:B127"/>
    <mergeCell ref="A128:A129"/>
    <mergeCell ref="B128:B129"/>
    <mergeCell ref="A118:A119"/>
    <mergeCell ref="B118:B119"/>
    <mergeCell ref="A120:A121"/>
    <mergeCell ref="B120:B121"/>
    <mergeCell ref="A122:A123"/>
    <mergeCell ref="B122:B123"/>
    <mergeCell ref="A148:A149"/>
    <mergeCell ref="B148:B149"/>
    <mergeCell ref="A150:B151"/>
    <mergeCell ref="A104:I104"/>
    <mergeCell ref="A142:A143"/>
    <mergeCell ref="B142:B143"/>
    <mergeCell ref="A144:A145"/>
    <mergeCell ref="B144:B145"/>
    <mergeCell ref="A146:A147"/>
    <mergeCell ref="B146:B147"/>
    <mergeCell ref="A136:A137"/>
    <mergeCell ref="B136:B137"/>
    <mergeCell ref="A138:A139"/>
    <mergeCell ref="B138:B139"/>
    <mergeCell ref="A140:A141"/>
    <mergeCell ref="B140:B141"/>
    <mergeCell ref="A130:A131"/>
    <mergeCell ref="B130:B131"/>
    <mergeCell ref="A132:A133"/>
    <mergeCell ref="B132:B133"/>
    <mergeCell ref="A134:A135"/>
    <mergeCell ref="B134:B135"/>
    <mergeCell ref="A124:A125"/>
    <mergeCell ref="B124:B125"/>
  </mergeCells>
  <printOptions horizontalCentered="1" verticalCentered="1"/>
  <pageMargins left="0.70866141732283472" right="0.70866141732283472" top="0.17" bottom="0.31496062992125984" header="0.25" footer="0.31496062992125984"/>
  <pageSetup paperSize="9" scale="19" orientation="landscape" r:id="rId1"/>
  <rowBreaks count="4" manualBreakCount="4">
    <brk id="26" max="16383" man="1"/>
    <brk id="50" max="16383" man="1"/>
    <brk id="77" max="16383" man="1"/>
    <brk id="10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A1:H346"/>
  <sheetViews>
    <sheetView topLeftCell="A310" zoomScaleSheetLayoutView="100" workbookViewId="0">
      <selection activeCell="A334" sqref="A334"/>
    </sheetView>
  </sheetViews>
  <sheetFormatPr defaultColWidth="9.140625" defaultRowHeight="15.75"/>
  <cols>
    <col min="1" max="1" width="9.7109375" style="596" bestFit="1" customWidth="1"/>
    <col min="2" max="2" width="55.5703125" style="596" customWidth="1"/>
    <col min="3" max="8" width="9.7109375" style="596" customWidth="1"/>
    <col min="9" max="16384" width="9.140625" style="597"/>
  </cols>
  <sheetData>
    <row r="1" spans="1:8">
      <c r="A1" s="595" t="s">
        <v>344</v>
      </c>
      <c r="G1" s="596" t="s">
        <v>15</v>
      </c>
    </row>
    <row r="2" spans="1:8">
      <c r="A2" s="1734" t="s">
        <v>356</v>
      </c>
      <c r="B2" s="1734"/>
      <c r="C2" s="1734"/>
      <c r="D2" s="1734"/>
      <c r="E2" s="1734"/>
      <c r="F2" s="1734"/>
      <c r="G2" s="1734"/>
      <c r="H2" s="1734"/>
    </row>
    <row r="3" spans="1:8">
      <c r="A3" s="1735" t="s">
        <v>1</v>
      </c>
      <c r="B3" s="1736" t="s">
        <v>345</v>
      </c>
      <c r="C3" s="1736" t="s">
        <v>96</v>
      </c>
      <c r="D3" s="1736"/>
      <c r="E3" s="1736"/>
      <c r="F3" s="1737" t="s">
        <v>0</v>
      </c>
      <c r="G3" s="1737"/>
      <c r="H3" s="1737"/>
    </row>
    <row r="4" spans="1:8">
      <c r="A4" s="1735"/>
      <c r="B4" s="1736"/>
      <c r="C4" s="590" t="s">
        <v>346</v>
      </c>
      <c r="D4" s="590" t="s">
        <v>343</v>
      </c>
      <c r="E4" s="137" t="s">
        <v>6</v>
      </c>
      <c r="F4" s="590" t="s">
        <v>346</v>
      </c>
      <c r="G4" s="590" t="s">
        <v>343</v>
      </c>
      <c r="H4" s="137" t="s">
        <v>6</v>
      </c>
    </row>
    <row r="5" spans="1:8">
      <c r="A5" s="589">
        <v>1</v>
      </c>
      <c r="B5" s="138" t="s">
        <v>347</v>
      </c>
      <c r="C5" s="1297">
        <v>55</v>
      </c>
      <c r="D5" s="1297">
        <v>252</v>
      </c>
      <c r="E5" s="139">
        <f>C5+D5</f>
        <v>307</v>
      </c>
      <c r="F5" s="1297">
        <v>56</v>
      </c>
      <c r="G5" s="1297">
        <v>224</v>
      </c>
      <c r="H5" s="139">
        <f>F5+G5</f>
        <v>280</v>
      </c>
    </row>
    <row r="6" spans="1:8">
      <c r="A6" s="589">
        <v>2</v>
      </c>
      <c r="B6" s="138" t="s">
        <v>348</v>
      </c>
      <c r="C6" s="1297">
        <v>39</v>
      </c>
      <c r="D6" s="1297">
        <v>20</v>
      </c>
      <c r="E6" s="139">
        <f t="shared" ref="E6:E13" si="0">C6+D6</f>
        <v>59</v>
      </c>
      <c r="F6" s="1297">
        <v>405</v>
      </c>
      <c r="G6" s="1297">
        <v>2560</v>
      </c>
      <c r="H6" s="139">
        <f t="shared" ref="H6:H13" si="1">F6+G6</f>
        <v>2965</v>
      </c>
    </row>
    <row r="7" spans="1:8">
      <c r="A7" s="589">
        <v>3</v>
      </c>
      <c r="B7" s="140" t="s">
        <v>349</v>
      </c>
      <c r="C7" s="1297">
        <v>88</v>
      </c>
      <c r="D7" s="1297">
        <v>207</v>
      </c>
      <c r="E7" s="139">
        <f t="shared" si="0"/>
        <v>295</v>
      </c>
      <c r="F7" s="1297">
        <v>6559</v>
      </c>
      <c r="G7" s="1297">
        <v>10172</v>
      </c>
      <c r="H7" s="139">
        <f t="shared" si="1"/>
        <v>16731</v>
      </c>
    </row>
    <row r="8" spans="1:8">
      <c r="A8" s="589">
        <v>4</v>
      </c>
      <c r="B8" s="140" t="s">
        <v>350</v>
      </c>
      <c r="C8" s="1297">
        <v>27</v>
      </c>
      <c r="D8" s="1297">
        <v>458</v>
      </c>
      <c r="E8" s="139">
        <f t="shared" si="0"/>
        <v>485</v>
      </c>
      <c r="F8" s="1297">
        <v>1247</v>
      </c>
      <c r="G8" s="1297">
        <v>3233</v>
      </c>
      <c r="H8" s="139">
        <f t="shared" si="1"/>
        <v>4480</v>
      </c>
    </row>
    <row r="9" spans="1:8">
      <c r="A9" s="589">
        <v>5</v>
      </c>
      <c r="B9" s="140" t="s">
        <v>351</v>
      </c>
      <c r="C9" s="1297">
        <v>113</v>
      </c>
      <c r="D9" s="1297">
        <v>503</v>
      </c>
      <c r="E9" s="139">
        <f t="shared" si="0"/>
        <v>616</v>
      </c>
      <c r="F9" s="1297">
        <v>902</v>
      </c>
      <c r="G9" s="1297">
        <v>2634</v>
      </c>
      <c r="H9" s="139">
        <f t="shared" si="1"/>
        <v>3536</v>
      </c>
    </row>
    <row r="10" spans="1:8">
      <c r="A10" s="589">
        <v>6</v>
      </c>
      <c r="B10" s="140" t="s">
        <v>352</v>
      </c>
      <c r="C10" s="1297">
        <v>226</v>
      </c>
      <c r="D10" s="1297">
        <v>3817</v>
      </c>
      <c r="E10" s="139">
        <f t="shared" si="0"/>
        <v>4043</v>
      </c>
      <c r="F10" s="1297">
        <v>2176</v>
      </c>
      <c r="G10" s="1297">
        <v>2512</v>
      </c>
      <c r="H10" s="139">
        <f t="shared" si="1"/>
        <v>4688</v>
      </c>
    </row>
    <row r="11" spans="1:8">
      <c r="A11" s="589">
        <v>7</v>
      </c>
      <c r="B11" s="140" t="s">
        <v>353</v>
      </c>
      <c r="C11" s="1297">
        <v>49</v>
      </c>
      <c r="D11" s="1297">
        <v>1280</v>
      </c>
      <c r="E11" s="139">
        <f t="shared" si="0"/>
        <v>1329</v>
      </c>
      <c r="F11" s="1297">
        <v>39</v>
      </c>
      <c r="G11" s="1297">
        <v>1423</v>
      </c>
      <c r="H11" s="139">
        <f t="shared" si="1"/>
        <v>1462</v>
      </c>
    </row>
    <row r="12" spans="1:8">
      <c r="A12" s="589">
        <v>8</v>
      </c>
      <c r="B12" s="140" t="s">
        <v>354</v>
      </c>
      <c r="C12" s="1297">
        <v>3050</v>
      </c>
      <c r="D12" s="1297">
        <v>2286</v>
      </c>
      <c r="E12" s="139">
        <f t="shared" si="0"/>
        <v>5336</v>
      </c>
      <c r="F12" s="1297">
        <v>4180</v>
      </c>
      <c r="G12" s="1297">
        <v>3982</v>
      </c>
      <c r="H12" s="139">
        <f t="shared" si="1"/>
        <v>8162</v>
      </c>
    </row>
    <row r="13" spans="1:8">
      <c r="A13" s="589">
        <v>9</v>
      </c>
      <c r="B13" s="140" t="s">
        <v>355</v>
      </c>
      <c r="C13" s="1297">
        <v>5540</v>
      </c>
      <c r="D13" s="1297">
        <v>364</v>
      </c>
      <c r="E13" s="139">
        <f t="shared" si="0"/>
        <v>5904</v>
      </c>
      <c r="F13" s="1297">
        <v>12261</v>
      </c>
      <c r="G13" s="1297">
        <v>1085</v>
      </c>
      <c r="H13" s="139">
        <f t="shared" si="1"/>
        <v>13346</v>
      </c>
    </row>
    <row r="14" spans="1:8">
      <c r="A14" s="589"/>
      <c r="B14" s="141" t="s">
        <v>6</v>
      </c>
      <c r="C14" s="589">
        <f t="shared" ref="C14:H14" si="2">SUM(C5:C13)</f>
        <v>9187</v>
      </c>
      <c r="D14" s="843">
        <f t="shared" si="2"/>
        <v>9187</v>
      </c>
      <c r="E14" s="843">
        <f t="shared" si="2"/>
        <v>18374</v>
      </c>
      <c r="F14" s="843">
        <f t="shared" si="2"/>
        <v>27825</v>
      </c>
      <c r="G14" s="843">
        <f t="shared" si="2"/>
        <v>27825</v>
      </c>
      <c r="H14" s="843">
        <f t="shared" si="2"/>
        <v>55650</v>
      </c>
    </row>
    <row r="15" spans="1:8">
      <c r="A15" s="592"/>
    </row>
    <row r="16" spans="1:8">
      <c r="A16" s="595" t="s">
        <v>344</v>
      </c>
      <c r="G16" s="596" t="s">
        <v>20</v>
      </c>
    </row>
    <row r="17" spans="1:8">
      <c r="A17" s="1734" t="s">
        <v>356</v>
      </c>
      <c r="B17" s="1734"/>
      <c r="C17" s="1734"/>
      <c r="D17" s="1734"/>
      <c r="E17" s="1734"/>
      <c r="F17" s="1734"/>
      <c r="G17" s="1734"/>
      <c r="H17" s="1734"/>
    </row>
    <row r="18" spans="1:8">
      <c r="A18" s="1735" t="s">
        <v>1</v>
      </c>
      <c r="B18" s="1736" t="s">
        <v>345</v>
      </c>
      <c r="C18" s="1736" t="s">
        <v>96</v>
      </c>
      <c r="D18" s="1736"/>
      <c r="E18" s="1736"/>
      <c r="F18" s="1737" t="s">
        <v>0</v>
      </c>
      <c r="G18" s="1737"/>
      <c r="H18" s="1737"/>
    </row>
    <row r="19" spans="1:8">
      <c r="A19" s="1735"/>
      <c r="B19" s="1736"/>
      <c r="C19" s="590" t="s">
        <v>346</v>
      </c>
      <c r="D19" s="590" t="s">
        <v>343</v>
      </c>
      <c r="E19" s="137" t="s">
        <v>6</v>
      </c>
      <c r="F19" s="590" t="s">
        <v>346</v>
      </c>
      <c r="G19" s="590" t="s">
        <v>343</v>
      </c>
      <c r="H19" s="137" t="s">
        <v>6</v>
      </c>
    </row>
    <row r="20" spans="1:8">
      <c r="A20" s="589">
        <v>1</v>
      </c>
      <c r="B20" s="138" t="s">
        <v>347</v>
      </c>
      <c r="C20" s="1155">
        <v>0</v>
      </c>
      <c r="D20" s="1155">
        <v>0</v>
      </c>
      <c r="E20" s="139">
        <f>C20+D20</f>
        <v>0</v>
      </c>
      <c r="F20" s="1155">
        <v>0</v>
      </c>
      <c r="G20" s="1155">
        <v>5</v>
      </c>
      <c r="H20" s="139">
        <f>F20+G20</f>
        <v>5</v>
      </c>
    </row>
    <row r="21" spans="1:8">
      <c r="A21" s="589">
        <v>2</v>
      </c>
      <c r="B21" s="138" t="s">
        <v>348</v>
      </c>
      <c r="C21" s="1155">
        <v>0</v>
      </c>
      <c r="D21" s="1155">
        <v>0</v>
      </c>
      <c r="E21" s="139">
        <f t="shared" ref="E21:E28" si="3">C21+D21</f>
        <v>0</v>
      </c>
      <c r="F21" s="1155">
        <v>0</v>
      </c>
      <c r="G21" s="1155">
        <v>0</v>
      </c>
      <c r="H21" s="139">
        <f t="shared" ref="H21:H28" si="4">F21+G21</f>
        <v>0</v>
      </c>
    </row>
    <row r="22" spans="1:8">
      <c r="A22" s="589">
        <v>3</v>
      </c>
      <c r="B22" s="140" t="s">
        <v>349</v>
      </c>
      <c r="C22" s="1155">
        <v>0</v>
      </c>
      <c r="D22" s="1155">
        <v>0</v>
      </c>
      <c r="E22" s="139">
        <f t="shared" si="3"/>
        <v>0</v>
      </c>
      <c r="F22" s="1155">
        <v>125</v>
      </c>
      <c r="G22" s="1155">
        <v>0</v>
      </c>
      <c r="H22" s="139">
        <f t="shared" si="4"/>
        <v>125</v>
      </c>
    </row>
    <row r="23" spans="1:8">
      <c r="A23" s="589">
        <v>4</v>
      </c>
      <c r="B23" s="140" t="s">
        <v>350</v>
      </c>
      <c r="C23" s="1155">
        <v>7</v>
      </c>
      <c r="D23" s="1155">
        <v>0</v>
      </c>
      <c r="E23" s="139">
        <f t="shared" si="3"/>
        <v>7</v>
      </c>
      <c r="F23" s="1155">
        <v>0</v>
      </c>
      <c r="G23" s="1155">
        <v>263</v>
      </c>
      <c r="H23" s="139">
        <f t="shared" si="4"/>
        <v>263</v>
      </c>
    </row>
    <row r="24" spans="1:8">
      <c r="A24" s="589">
        <v>5</v>
      </c>
      <c r="B24" s="140" t="s">
        <v>351</v>
      </c>
      <c r="C24" s="1155">
        <v>2</v>
      </c>
      <c r="D24" s="1155">
        <v>7</v>
      </c>
      <c r="E24" s="139">
        <f t="shared" si="3"/>
        <v>9</v>
      </c>
      <c r="F24" s="1155">
        <v>95</v>
      </c>
      <c r="G24" s="1155">
        <v>1953</v>
      </c>
      <c r="H24" s="139">
        <f t="shared" si="4"/>
        <v>2048</v>
      </c>
    </row>
    <row r="25" spans="1:8">
      <c r="A25" s="589">
        <v>6</v>
      </c>
      <c r="B25" s="140" t="s">
        <v>352</v>
      </c>
      <c r="C25" s="1155">
        <v>2</v>
      </c>
      <c r="D25" s="1155">
        <v>115</v>
      </c>
      <c r="E25" s="139">
        <f t="shared" si="3"/>
        <v>117</v>
      </c>
      <c r="F25" s="1155">
        <v>14</v>
      </c>
      <c r="G25" s="1155">
        <v>1298</v>
      </c>
      <c r="H25" s="139">
        <f t="shared" si="4"/>
        <v>1312</v>
      </c>
    </row>
    <row r="26" spans="1:8">
      <c r="A26" s="589">
        <v>7</v>
      </c>
      <c r="B26" s="140" t="s">
        <v>353</v>
      </c>
      <c r="C26" s="1155">
        <v>0</v>
      </c>
      <c r="D26" s="1155">
        <v>131</v>
      </c>
      <c r="E26" s="139">
        <f t="shared" si="3"/>
        <v>131</v>
      </c>
      <c r="F26" s="1155">
        <v>62</v>
      </c>
      <c r="G26" s="1155">
        <v>4031</v>
      </c>
      <c r="H26" s="139">
        <f t="shared" si="4"/>
        <v>4093</v>
      </c>
    </row>
    <row r="27" spans="1:8">
      <c r="A27" s="589">
        <v>8</v>
      </c>
      <c r="B27" s="140" t="s">
        <v>354</v>
      </c>
      <c r="C27" s="1155">
        <v>255</v>
      </c>
      <c r="D27" s="1155">
        <v>9</v>
      </c>
      <c r="E27" s="139">
        <f t="shared" si="3"/>
        <v>264</v>
      </c>
      <c r="F27" s="1155">
        <v>7701</v>
      </c>
      <c r="G27" s="1155">
        <v>534</v>
      </c>
      <c r="H27" s="139">
        <f t="shared" si="4"/>
        <v>8235</v>
      </c>
    </row>
    <row r="28" spans="1:8">
      <c r="A28" s="589">
        <v>9</v>
      </c>
      <c r="B28" s="140" t="s">
        <v>355</v>
      </c>
      <c r="C28" s="1155">
        <v>4</v>
      </c>
      <c r="D28" s="1155">
        <v>8</v>
      </c>
      <c r="E28" s="139">
        <f t="shared" si="3"/>
        <v>12</v>
      </c>
      <c r="F28" s="1155">
        <v>133</v>
      </c>
      <c r="G28" s="1155">
        <v>46</v>
      </c>
      <c r="H28" s="139">
        <f t="shared" si="4"/>
        <v>179</v>
      </c>
    </row>
    <row r="29" spans="1:8">
      <c r="A29" s="589"/>
      <c r="B29" s="141" t="s">
        <v>6</v>
      </c>
      <c r="C29" s="877">
        <f t="shared" ref="C29:H29" si="5">SUM(C20:C28)</f>
        <v>270</v>
      </c>
      <c r="D29" s="877">
        <f t="shared" si="5"/>
        <v>270</v>
      </c>
      <c r="E29" s="877">
        <f t="shared" si="5"/>
        <v>540</v>
      </c>
      <c r="F29" s="877">
        <f t="shared" si="5"/>
        <v>8130</v>
      </c>
      <c r="G29" s="877">
        <f t="shared" si="5"/>
        <v>8130</v>
      </c>
      <c r="H29" s="877">
        <f t="shared" si="5"/>
        <v>16260</v>
      </c>
    </row>
    <row r="31" spans="1:8">
      <c r="A31" s="595" t="s">
        <v>344</v>
      </c>
      <c r="G31" s="596" t="s">
        <v>21</v>
      </c>
    </row>
    <row r="32" spans="1:8">
      <c r="A32" s="1734" t="s">
        <v>356</v>
      </c>
      <c r="B32" s="1734"/>
      <c r="C32" s="1734"/>
      <c r="D32" s="1734"/>
      <c r="E32" s="1734"/>
      <c r="F32" s="1734"/>
      <c r="G32" s="1734"/>
      <c r="H32" s="1734"/>
    </row>
    <row r="33" spans="1:8">
      <c r="A33" s="1735" t="s">
        <v>1</v>
      </c>
      <c r="B33" s="1736" t="s">
        <v>345</v>
      </c>
      <c r="C33" s="1736" t="s">
        <v>96</v>
      </c>
      <c r="D33" s="1736"/>
      <c r="E33" s="1736"/>
      <c r="F33" s="1737" t="s">
        <v>0</v>
      </c>
      <c r="G33" s="1737"/>
      <c r="H33" s="1737"/>
    </row>
    <row r="34" spans="1:8">
      <c r="A34" s="1735"/>
      <c r="B34" s="1736"/>
      <c r="C34" s="590" t="s">
        <v>346</v>
      </c>
      <c r="D34" s="590" t="s">
        <v>343</v>
      </c>
      <c r="E34" s="137" t="s">
        <v>6</v>
      </c>
      <c r="F34" s="590" t="s">
        <v>346</v>
      </c>
      <c r="G34" s="590" t="s">
        <v>343</v>
      </c>
      <c r="H34" s="137" t="s">
        <v>6</v>
      </c>
    </row>
    <row r="35" spans="1:8">
      <c r="A35" s="589">
        <v>1</v>
      </c>
      <c r="B35" s="138" t="s">
        <v>347</v>
      </c>
      <c r="C35" s="1228">
        <v>6</v>
      </c>
      <c r="D35" s="1228">
        <v>9</v>
      </c>
      <c r="E35" s="139">
        <f>C35+D35</f>
        <v>15</v>
      </c>
      <c r="F35" s="1228">
        <v>68</v>
      </c>
      <c r="G35" s="1228">
        <v>729</v>
      </c>
      <c r="H35" s="139">
        <f>F35+G35</f>
        <v>797</v>
      </c>
    </row>
    <row r="36" spans="1:8">
      <c r="A36" s="589">
        <v>2</v>
      </c>
      <c r="B36" s="138" t="s">
        <v>348</v>
      </c>
      <c r="C36" s="1228">
        <v>0</v>
      </c>
      <c r="D36" s="1228">
        <v>5</v>
      </c>
      <c r="E36" s="139">
        <f t="shared" ref="E36:E43" si="6">C36+D36</f>
        <v>5</v>
      </c>
      <c r="F36" s="1228">
        <v>32</v>
      </c>
      <c r="G36" s="1228">
        <v>170</v>
      </c>
      <c r="H36" s="139">
        <f t="shared" ref="H36:H43" si="7">F36+G36</f>
        <v>202</v>
      </c>
    </row>
    <row r="37" spans="1:8">
      <c r="A37" s="589">
        <v>3</v>
      </c>
      <c r="B37" s="140" t="s">
        <v>349</v>
      </c>
      <c r="C37" s="1228">
        <v>12</v>
      </c>
      <c r="D37" s="1228">
        <v>43</v>
      </c>
      <c r="E37" s="139">
        <f t="shared" si="6"/>
        <v>55</v>
      </c>
      <c r="F37" s="1228">
        <v>303</v>
      </c>
      <c r="G37" s="1228">
        <v>1114</v>
      </c>
      <c r="H37" s="139">
        <f t="shared" si="7"/>
        <v>1417</v>
      </c>
    </row>
    <row r="38" spans="1:8">
      <c r="A38" s="589">
        <v>4</v>
      </c>
      <c r="B38" s="140" t="s">
        <v>350</v>
      </c>
      <c r="C38" s="1228">
        <v>13</v>
      </c>
      <c r="D38" s="1228">
        <v>97</v>
      </c>
      <c r="E38" s="139">
        <f t="shared" si="6"/>
        <v>110</v>
      </c>
      <c r="F38" s="1228">
        <v>529</v>
      </c>
      <c r="G38" s="1228">
        <v>1549</v>
      </c>
      <c r="H38" s="139">
        <f t="shared" si="7"/>
        <v>2078</v>
      </c>
    </row>
    <row r="39" spans="1:8">
      <c r="A39" s="589">
        <v>5</v>
      </c>
      <c r="B39" s="140" t="s">
        <v>351</v>
      </c>
      <c r="C39" s="1228">
        <v>136</v>
      </c>
      <c r="D39" s="1228">
        <v>226</v>
      </c>
      <c r="E39" s="139">
        <f t="shared" si="6"/>
        <v>362</v>
      </c>
      <c r="F39" s="1228">
        <v>416</v>
      </c>
      <c r="G39" s="1228">
        <v>1748</v>
      </c>
      <c r="H39" s="139">
        <f t="shared" si="7"/>
        <v>2164</v>
      </c>
    </row>
    <row r="40" spans="1:8">
      <c r="A40" s="589">
        <v>6</v>
      </c>
      <c r="B40" s="140" t="s">
        <v>352</v>
      </c>
      <c r="C40" s="1228">
        <v>13</v>
      </c>
      <c r="D40" s="1228">
        <v>312</v>
      </c>
      <c r="E40" s="139">
        <f t="shared" si="6"/>
        <v>325</v>
      </c>
      <c r="F40" s="1228">
        <v>135</v>
      </c>
      <c r="G40" s="1228">
        <v>5080</v>
      </c>
      <c r="H40" s="139">
        <f t="shared" si="7"/>
        <v>5215</v>
      </c>
    </row>
    <row r="41" spans="1:8">
      <c r="A41" s="589">
        <v>7</v>
      </c>
      <c r="B41" s="140" t="s">
        <v>353</v>
      </c>
      <c r="C41" s="1228">
        <v>1</v>
      </c>
      <c r="D41" s="1228">
        <v>16</v>
      </c>
      <c r="E41" s="139">
        <f t="shared" si="6"/>
        <v>17</v>
      </c>
      <c r="F41" s="1228">
        <v>32</v>
      </c>
      <c r="G41" s="1228">
        <v>857</v>
      </c>
      <c r="H41" s="139">
        <f t="shared" si="7"/>
        <v>889</v>
      </c>
    </row>
    <row r="42" spans="1:8">
      <c r="A42" s="589">
        <v>8</v>
      </c>
      <c r="B42" s="140" t="s">
        <v>354</v>
      </c>
      <c r="C42" s="1228">
        <v>400</v>
      </c>
      <c r="D42" s="1228">
        <v>370</v>
      </c>
      <c r="E42" s="139">
        <f t="shared" si="6"/>
        <v>770</v>
      </c>
      <c r="F42" s="1228">
        <v>6140</v>
      </c>
      <c r="G42" s="1228">
        <v>4620</v>
      </c>
      <c r="H42" s="139">
        <f t="shared" si="7"/>
        <v>10760</v>
      </c>
    </row>
    <row r="43" spans="1:8">
      <c r="A43" s="589">
        <v>9</v>
      </c>
      <c r="B43" s="140" t="s">
        <v>355</v>
      </c>
      <c r="C43" s="1228">
        <v>591</v>
      </c>
      <c r="D43" s="1228">
        <v>94</v>
      </c>
      <c r="E43" s="139">
        <f t="shared" si="6"/>
        <v>685</v>
      </c>
      <c r="F43" s="1228">
        <v>10187</v>
      </c>
      <c r="G43" s="1228">
        <v>1975</v>
      </c>
      <c r="H43" s="139">
        <f t="shared" si="7"/>
        <v>12162</v>
      </c>
    </row>
    <row r="44" spans="1:8">
      <c r="A44" s="589"/>
      <c r="B44" s="141" t="s">
        <v>6</v>
      </c>
      <c r="C44" s="89">
        <f t="shared" ref="C44:H44" si="8">SUM(C35:C43)</f>
        <v>1172</v>
      </c>
      <c r="D44" s="89">
        <f t="shared" si="8"/>
        <v>1172</v>
      </c>
      <c r="E44" s="89">
        <f t="shared" si="8"/>
        <v>2344</v>
      </c>
      <c r="F44" s="89">
        <f t="shared" si="8"/>
        <v>17842</v>
      </c>
      <c r="G44" s="89">
        <f t="shared" si="8"/>
        <v>17842</v>
      </c>
      <c r="H44" s="89">
        <f t="shared" si="8"/>
        <v>35684</v>
      </c>
    </row>
    <row r="46" spans="1:8">
      <c r="A46" s="595" t="s">
        <v>344</v>
      </c>
      <c r="G46" s="596" t="s">
        <v>25</v>
      </c>
    </row>
    <row r="47" spans="1:8">
      <c r="A47" s="1734" t="s">
        <v>356</v>
      </c>
      <c r="B47" s="1734"/>
      <c r="C47" s="1734"/>
      <c r="D47" s="1734"/>
      <c r="E47" s="1734"/>
      <c r="F47" s="1734"/>
      <c r="G47" s="1734"/>
      <c r="H47" s="1734"/>
    </row>
    <row r="48" spans="1:8">
      <c r="A48" s="1735" t="s">
        <v>1</v>
      </c>
      <c r="B48" s="1736" t="s">
        <v>345</v>
      </c>
      <c r="C48" s="1736" t="s">
        <v>96</v>
      </c>
      <c r="D48" s="1736"/>
      <c r="E48" s="1736"/>
      <c r="F48" s="1737" t="s">
        <v>0</v>
      </c>
      <c r="G48" s="1737"/>
      <c r="H48" s="1737"/>
    </row>
    <row r="49" spans="1:8">
      <c r="A49" s="1735"/>
      <c r="B49" s="1736"/>
      <c r="C49" s="590" t="s">
        <v>346</v>
      </c>
      <c r="D49" s="590" t="s">
        <v>343</v>
      </c>
      <c r="E49" s="137" t="s">
        <v>6</v>
      </c>
      <c r="F49" s="590" t="s">
        <v>346</v>
      </c>
      <c r="G49" s="590" t="s">
        <v>343</v>
      </c>
      <c r="H49" s="137" t="s">
        <v>6</v>
      </c>
    </row>
    <row r="50" spans="1:8">
      <c r="A50" s="589">
        <v>1</v>
      </c>
      <c r="B50" s="138" t="s">
        <v>347</v>
      </c>
      <c r="C50" s="1228">
        <v>0</v>
      </c>
      <c r="D50" s="1228">
        <v>3</v>
      </c>
      <c r="E50" s="139">
        <f>C50+D50</f>
        <v>3</v>
      </c>
      <c r="F50" s="1228">
        <v>0</v>
      </c>
      <c r="G50" s="1228">
        <v>16</v>
      </c>
      <c r="H50" s="139">
        <f>F50+G50</f>
        <v>16</v>
      </c>
    </row>
    <row r="51" spans="1:8">
      <c r="A51" s="589">
        <v>2</v>
      </c>
      <c r="B51" s="138" t="s">
        <v>348</v>
      </c>
      <c r="C51" s="1228">
        <v>2</v>
      </c>
      <c r="D51" s="1228">
        <v>2</v>
      </c>
      <c r="E51" s="139">
        <f t="shared" ref="E51:E58" si="9">C51+D51</f>
        <v>4</v>
      </c>
      <c r="F51" s="1228">
        <v>4</v>
      </c>
      <c r="G51" s="1228">
        <v>4</v>
      </c>
      <c r="H51" s="139">
        <f t="shared" ref="H51:H58" si="10">F51+G51</f>
        <v>8</v>
      </c>
    </row>
    <row r="52" spans="1:8">
      <c r="A52" s="589">
        <v>3</v>
      </c>
      <c r="B52" s="140" t="s">
        <v>349</v>
      </c>
      <c r="C52" s="1228">
        <v>21</v>
      </c>
      <c r="D52" s="1228">
        <v>44</v>
      </c>
      <c r="E52" s="139">
        <f t="shared" si="9"/>
        <v>65</v>
      </c>
      <c r="F52" s="1228">
        <v>111</v>
      </c>
      <c r="G52" s="1228">
        <v>920</v>
      </c>
      <c r="H52" s="139">
        <f t="shared" si="10"/>
        <v>1031</v>
      </c>
    </row>
    <row r="53" spans="1:8">
      <c r="A53" s="589">
        <v>4</v>
      </c>
      <c r="B53" s="140" t="s">
        <v>350</v>
      </c>
      <c r="C53" s="1228">
        <v>0</v>
      </c>
      <c r="D53" s="1228">
        <v>61</v>
      </c>
      <c r="E53" s="139">
        <f t="shared" si="9"/>
        <v>61</v>
      </c>
      <c r="F53" s="1228">
        <v>48</v>
      </c>
      <c r="G53" s="1228">
        <v>151</v>
      </c>
      <c r="H53" s="139">
        <f t="shared" si="10"/>
        <v>199</v>
      </c>
    </row>
    <row r="54" spans="1:8">
      <c r="A54" s="589">
        <v>5</v>
      </c>
      <c r="B54" s="140" t="s">
        <v>351</v>
      </c>
      <c r="C54" s="1228">
        <v>2</v>
      </c>
      <c r="D54" s="1228">
        <v>3</v>
      </c>
      <c r="E54" s="139">
        <f t="shared" si="9"/>
        <v>5</v>
      </c>
      <c r="F54" s="1228">
        <v>213</v>
      </c>
      <c r="G54" s="1228">
        <v>1052</v>
      </c>
      <c r="H54" s="139">
        <f t="shared" si="10"/>
        <v>1265</v>
      </c>
    </row>
    <row r="55" spans="1:8">
      <c r="A55" s="589">
        <v>6</v>
      </c>
      <c r="B55" s="140" t="s">
        <v>352</v>
      </c>
      <c r="C55" s="1228">
        <v>0</v>
      </c>
      <c r="D55" s="1228">
        <v>393</v>
      </c>
      <c r="E55" s="139">
        <f t="shared" si="9"/>
        <v>393</v>
      </c>
      <c r="F55" s="1228">
        <v>0</v>
      </c>
      <c r="G55" s="1228">
        <v>4472</v>
      </c>
      <c r="H55" s="139">
        <f t="shared" si="10"/>
        <v>4472</v>
      </c>
    </row>
    <row r="56" spans="1:8">
      <c r="A56" s="589">
        <v>7</v>
      </c>
      <c r="B56" s="140" t="s">
        <v>353</v>
      </c>
      <c r="C56" s="1228">
        <v>0</v>
      </c>
      <c r="D56" s="1228">
        <v>226</v>
      </c>
      <c r="E56" s="139">
        <f t="shared" si="9"/>
        <v>226</v>
      </c>
      <c r="F56" s="1228">
        <v>0</v>
      </c>
      <c r="G56" s="1228">
        <v>473</v>
      </c>
      <c r="H56" s="139">
        <f t="shared" si="10"/>
        <v>473</v>
      </c>
    </row>
    <row r="57" spans="1:8">
      <c r="A57" s="589">
        <v>8</v>
      </c>
      <c r="B57" s="140" t="s">
        <v>354</v>
      </c>
      <c r="C57" s="1228">
        <v>25</v>
      </c>
      <c r="D57" s="1228">
        <v>344</v>
      </c>
      <c r="E57" s="139">
        <f t="shared" si="9"/>
        <v>369</v>
      </c>
      <c r="F57" s="1228">
        <v>678</v>
      </c>
      <c r="G57" s="1228">
        <v>1659</v>
      </c>
      <c r="H57" s="139">
        <f t="shared" si="10"/>
        <v>2337</v>
      </c>
    </row>
    <row r="58" spans="1:8">
      <c r="A58" s="589">
        <v>9</v>
      </c>
      <c r="B58" s="140" t="s">
        <v>355</v>
      </c>
      <c r="C58" s="1228">
        <v>1179</v>
      </c>
      <c r="D58" s="1228">
        <v>153</v>
      </c>
      <c r="E58" s="139">
        <f t="shared" si="9"/>
        <v>1332</v>
      </c>
      <c r="F58" s="1228">
        <v>8253</v>
      </c>
      <c r="G58" s="1228">
        <v>560</v>
      </c>
      <c r="H58" s="139">
        <f t="shared" si="10"/>
        <v>8813</v>
      </c>
    </row>
    <row r="59" spans="1:8">
      <c r="A59" s="589"/>
      <c r="B59" s="141" t="s">
        <v>6</v>
      </c>
      <c r="C59" s="1338">
        <f t="shared" ref="C59:H59" si="11">SUM(C50:C58)</f>
        <v>1229</v>
      </c>
      <c r="D59" s="1338">
        <f t="shared" si="11"/>
        <v>1229</v>
      </c>
      <c r="E59" s="1338">
        <f t="shared" si="11"/>
        <v>2458</v>
      </c>
      <c r="F59" s="1338">
        <f t="shared" si="11"/>
        <v>9307</v>
      </c>
      <c r="G59" s="1338">
        <f t="shared" si="11"/>
        <v>9307</v>
      </c>
      <c r="H59" s="1338">
        <f t="shared" si="11"/>
        <v>18614</v>
      </c>
    </row>
    <row r="61" spans="1:8">
      <c r="A61" s="595" t="s">
        <v>344</v>
      </c>
      <c r="G61" s="596" t="s">
        <v>27</v>
      </c>
    </row>
    <row r="62" spans="1:8">
      <c r="A62" s="1734" t="s">
        <v>356</v>
      </c>
      <c r="B62" s="1734"/>
      <c r="C62" s="1734"/>
      <c r="D62" s="1734"/>
      <c r="E62" s="1734"/>
      <c r="F62" s="1734"/>
      <c r="G62" s="1734"/>
      <c r="H62" s="1734"/>
    </row>
    <row r="63" spans="1:8">
      <c r="A63" s="1735" t="s">
        <v>1</v>
      </c>
      <c r="B63" s="1736" t="s">
        <v>345</v>
      </c>
      <c r="C63" s="1736" t="s">
        <v>96</v>
      </c>
      <c r="D63" s="1736"/>
      <c r="E63" s="1736"/>
      <c r="F63" s="1737" t="s">
        <v>0</v>
      </c>
      <c r="G63" s="1737"/>
      <c r="H63" s="1737"/>
    </row>
    <row r="64" spans="1:8">
      <c r="A64" s="1735"/>
      <c r="B64" s="1736"/>
      <c r="C64" s="590" t="s">
        <v>346</v>
      </c>
      <c r="D64" s="590" t="s">
        <v>343</v>
      </c>
      <c r="E64" s="137" t="s">
        <v>6</v>
      </c>
      <c r="F64" s="590" t="s">
        <v>346</v>
      </c>
      <c r="G64" s="590" t="s">
        <v>343</v>
      </c>
      <c r="H64" s="137" t="s">
        <v>6</v>
      </c>
    </row>
    <row r="65" spans="1:8">
      <c r="A65" s="589">
        <v>1</v>
      </c>
      <c r="B65" s="138" t="s">
        <v>347</v>
      </c>
      <c r="C65" s="1228">
        <v>35</v>
      </c>
      <c r="D65" s="1228">
        <v>40</v>
      </c>
      <c r="E65" s="139">
        <f>C65+D65</f>
        <v>75</v>
      </c>
      <c r="F65" s="1228">
        <v>920</v>
      </c>
      <c r="G65" s="1228">
        <v>1470</v>
      </c>
      <c r="H65" s="139">
        <f>F65+G65</f>
        <v>2390</v>
      </c>
    </row>
    <row r="66" spans="1:8">
      <c r="A66" s="589">
        <v>2</v>
      </c>
      <c r="B66" s="138" t="s">
        <v>348</v>
      </c>
      <c r="C66" s="1228">
        <v>47</v>
      </c>
      <c r="D66" s="1228">
        <v>21</v>
      </c>
      <c r="E66" s="139">
        <f t="shared" ref="E66:E73" si="12">C66+D66</f>
        <v>68</v>
      </c>
      <c r="F66" s="1228">
        <v>24</v>
      </c>
      <c r="G66" s="1228">
        <v>61</v>
      </c>
      <c r="H66" s="139">
        <f t="shared" ref="H66:H73" si="13">F66+G66</f>
        <v>85</v>
      </c>
    </row>
    <row r="67" spans="1:8">
      <c r="A67" s="589">
        <v>3</v>
      </c>
      <c r="B67" s="140" t="s">
        <v>349</v>
      </c>
      <c r="C67" s="1228">
        <v>92</v>
      </c>
      <c r="D67" s="1228">
        <v>210</v>
      </c>
      <c r="E67" s="139">
        <f t="shared" si="12"/>
        <v>302</v>
      </c>
      <c r="F67" s="1228">
        <v>1957</v>
      </c>
      <c r="G67" s="1228">
        <v>2229</v>
      </c>
      <c r="H67" s="139">
        <f t="shared" si="13"/>
        <v>4186</v>
      </c>
    </row>
    <row r="68" spans="1:8">
      <c r="A68" s="589">
        <v>4</v>
      </c>
      <c r="B68" s="140" t="s">
        <v>350</v>
      </c>
      <c r="C68" s="1228">
        <v>103</v>
      </c>
      <c r="D68" s="1228">
        <v>193</v>
      </c>
      <c r="E68" s="139">
        <f t="shared" si="12"/>
        <v>296</v>
      </c>
      <c r="F68" s="1228">
        <v>1691</v>
      </c>
      <c r="G68" s="1228">
        <v>2130</v>
      </c>
      <c r="H68" s="139">
        <f t="shared" si="13"/>
        <v>3821</v>
      </c>
    </row>
    <row r="69" spans="1:8">
      <c r="A69" s="589">
        <v>5</v>
      </c>
      <c r="B69" s="140" t="s">
        <v>351</v>
      </c>
      <c r="C69" s="1228">
        <v>101</v>
      </c>
      <c r="D69" s="1228">
        <v>236</v>
      </c>
      <c r="E69" s="139">
        <f t="shared" si="12"/>
        <v>337</v>
      </c>
      <c r="F69" s="1228">
        <v>1730</v>
      </c>
      <c r="G69" s="1228">
        <v>1869</v>
      </c>
      <c r="H69" s="139">
        <f t="shared" si="13"/>
        <v>3599</v>
      </c>
    </row>
    <row r="70" spans="1:8">
      <c r="A70" s="589">
        <v>6</v>
      </c>
      <c r="B70" s="140" t="s">
        <v>352</v>
      </c>
      <c r="C70" s="1228">
        <v>350</v>
      </c>
      <c r="D70" s="1228">
        <v>849</v>
      </c>
      <c r="E70" s="139">
        <f t="shared" si="12"/>
        <v>1199</v>
      </c>
      <c r="F70" s="1228">
        <v>1310</v>
      </c>
      <c r="G70" s="1228">
        <v>1946</v>
      </c>
      <c r="H70" s="139">
        <f t="shared" si="13"/>
        <v>3256</v>
      </c>
    </row>
    <row r="71" spans="1:8">
      <c r="A71" s="589">
        <v>7</v>
      </c>
      <c r="B71" s="140" t="s">
        <v>353</v>
      </c>
      <c r="C71" s="1228">
        <v>33</v>
      </c>
      <c r="D71" s="1228">
        <v>103</v>
      </c>
      <c r="E71" s="139">
        <f t="shared" si="12"/>
        <v>136</v>
      </c>
      <c r="F71" s="1228">
        <v>249</v>
      </c>
      <c r="G71" s="1228">
        <v>753</v>
      </c>
      <c r="H71" s="139">
        <f t="shared" si="13"/>
        <v>1002</v>
      </c>
    </row>
    <row r="72" spans="1:8">
      <c r="A72" s="589">
        <v>8</v>
      </c>
      <c r="B72" s="140" t="s">
        <v>354</v>
      </c>
      <c r="C72" s="1228">
        <v>602</v>
      </c>
      <c r="D72" s="1228">
        <v>310</v>
      </c>
      <c r="E72" s="139">
        <f t="shared" si="12"/>
        <v>912</v>
      </c>
      <c r="F72" s="1228">
        <v>1922</v>
      </c>
      <c r="G72" s="1228">
        <v>1842</v>
      </c>
      <c r="H72" s="139">
        <f t="shared" si="13"/>
        <v>3764</v>
      </c>
    </row>
    <row r="73" spans="1:8">
      <c r="A73" s="589">
        <v>9</v>
      </c>
      <c r="B73" s="140" t="s">
        <v>355</v>
      </c>
      <c r="C73" s="1228">
        <v>762</v>
      </c>
      <c r="D73" s="1228">
        <v>163</v>
      </c>
      <c r="E73" s="139">
        <f t="shared" si="12"/>
        <v>925</v>
      </c>
      <c r="F73" s="1228">
        <v>3707</v>
      </c>
      <c r="G73" s="1228">
        <v>1210</v>
      </c>
      <c r="H73" s="139">
        <f t="shared" si="13"/>
        <v>4917</v>
      </c>
    </row>
    <row r="74" spans="1:8">
      <c r="A74" s="589"/>
      <c r="B74" s="141" t="s">
        <v>6</v>
      </c>
      <c r="C74" s="877">
        <f t="shared" ref="C74:H74" si="14">SUM(C65:C73)</f>
        <v>2125</v>
      </c>
      <c r="D74" s="877">
        <f t="shared" si="14"/>
        <v>2125</v>
      </c>
      <c r="E74" s="877">
        <f t="shared" si="14"/>
        <v>4250</v>
      </c>
      <c r="F74" s="877">
        <f t="shared" si="14"/>
        <v>13510</v>
      </c>
      <c r="G74" s="877">
        <f t="shared" si="14"/>
        <v>13510</v>
      </c>
      <c r="H74" s="877">
        <f t="shared" si="14"/>
        <v>27020</v>
      </c>
    </row>
    <row r="76" spans="1:8">
      <c r="A76" s="595" t="s">
        <v>344</v>
      </c>
      <c r="G76" s="596" t="s">
        <v>29</v>
      </c>
    </row>
    <row r="77" spans="1:8">
      <c r="A77" s="1734" t="s">
        <v>356</v>
      </c>
      <c r="B77" s="1734"/>
      <c r="C77" s="1734"/>
      <c r="D77" s="1734"/>
      <c r="E77" s="1734"/>
      <c r="F77" s="1734"/>
      <c r="G77" s="1734"/>
      <c r="H77" s="1734"/>
    </row>
    <row r="78" spans="1:8">
      <c r="A78" s="1735" t="s">
        <v>1</v>
      </c>
      <c r="B78" s="1736" t="s">
        <v>345</v>
      </c>
      <c r="C78" s="1736" t="s">
        <v>96</v>
      </c>
      <c r="D78" s="1736"/>
      <c r="E78" s="1736"/>
      <c r="F78" s="1737" t="s">
        <v>0</v>
      </c>
      <c r="G78" s="1737"/>
      <c r="H78" s="1737"/>
    </row>
    <row r="79" spans="1:8">
      <c r="A79" s="1735"/>
      <c r="B79" s="1736"/>
      <c r="C79" s="590" t="s">
        <v>346</v>
      </c>
      <c r="D79" s="590" t="s">
        <v>343</v>
      </c>
      <c r="E79" s="137" t="s">
        <v>6</v>
      </c>
      <c r="F79" s="590" t="s">
        <v>346</v>
      </c>
      <c r="G79" s="590" t="s">
        <v>343</v>
      </c>
      <c r="H79" s="137" t="s">
        <v>6</v>
      </c>
    </row>
    <row r="80" spans="1:8">
      <c r="A80" s="589">
        <v>1</v>
      </c>
      <c r="B80" s="138" t="s">
        <v>347</v>
      </c>
      <c r="C80" s="1228">
        <v>14</v>
      </c>
      <c r="D80" s="1228">
        <v>74</v>
      </c>
      <c r="E80" s="139">
        <f>C80+D80</f>
        <v>88</v>
      </c>
      <c r="F80" s="1228">
        <v>0</v>
      </c>
      <c r="G80" s="1228">
        <v>7</v>
      </c>
      <c r="H80" s="139">
        <f>F80+G80</f>
        <v>7</v>
      </c>
    </row>
    <row r="81" spans="1:8">
      <c r="A81" s="589">
        <v>2</v>
      </c>
      <c r="B81" s="138" t="s">
        <v>348</v>
      </c>
      <c r="C81" s="1228"/>
      <c r="D81" s="1228"/>
      <c r="E81" s="139">
        <f t="shared" ref="E81:E88" si="15">C81+D81</f>
        <v>0</v>
      </c>
      <c r="F81" s="1228"/>
      <c r="G81" s="1228"/>
      <c r="H81" s="139">
        <f t="shared" ref="H81:H88" si="16">F81+G81</f>
        <v>0</v>
      </c>
    </row>
    <row r="82" spans="1:8">
      <c r="A82" s="589">
        <v>3</v>
      </c>
      <c r="B82" s="140" t="s">
        <v>349</v>
      </c>
      <c r="C82" s="1228"/>
      <c r="D82" s="1228"/>
      <c r="E82" s="139">
        <f t="shared" si="15"/>
        <v>0</v>
      </c>
      <c r="F82" s="1228">
        <v>1</v>
      </c>
      <c r="G82" s="1228">
        <v>3</v>
      </c>
      <c r="H82" s="139">
        <f t="shared" si="16"/>
        <v>4</v>
      </c>
    </row>
    <row r="83" spans="1:8">
      <c r="A83" s="589">
        <v>4</v>
      </c>
      <c r="B83" s="140" t="s">
        <v>350</v>
      </c>
      <c r="C83" s="1228"/>
      <c r="D83" s="1228"/>
      <c r="E83" s="139">
        <f t="shared" si="15"/>
        <v>0</v>
      </c>
      <c r="F83" s="1228"/>
      <c r="G83" s="1228">
        <v>21</v>
      </c>
      <c r="H83" s="139">
        <f t="shared" si="16"/>
        <v>21</v>
      </c>
    </row>
    <row r="84" spans="1:8">
      <c r="A84" s="589">
        <v>5</v>
      </c>
      <c r="B84" s="140" t="s">
        <v>351</v>
      </c>
      <c r="C84" s="1228">
        <v>12</v>
      </c>
      <c r="D84" s="1228">
        <v>27</v>
      </c>
      <c r="E84" s="139">
        <f t="shared" si="15"/>
        <v>39</v>
      </c>
      <c r="F84" s="1228">
        <v>142</v>
      </c>
      <c r="G84" s="1228">
        <v>1182</v>
      </c>
      <c r="H84" s="139">
        <f t="shared" si="16"/>
        <v>1324</v>
      </c>
    </row>
    <row r="85" spans="1:8">
      <c r="A85" s="589">
        <v>6</v>
      </c>
      <c r="B85" s="140" t="s">
        <v>352</v>
      </c>
      <c r="C85" s="1228">
        <v>2</v>
      </c>
      <c r="D85" s="1228">
        <v>42</v>
      </c>
      <c r="E85" s="139">
        <f t="shared" si="15"/>
        <v>44</v>
      </c>
      <c r="F85" s="1228">
        <v>6</v>
      </c>
      <c r="G85" s="1228">
        <v>435</v>
      </c>
      <c r="H85" s="139">
        <f t="shared" si="16"/>
        <v>441</v>
      </c>
    </row>
    <row r="86" spans="1:8">
      <c r="A86" s="589">
        <v>7</v>
      </c>
      <c r="B86" s="140" t="s">
        <v>353</v>
      </c>
      <c r="C86" s="1228">
        <v>0</v>
      </c>
      <c r="D86" s="1228">
        <v>195</v>
      </c>
      <c r="E86" s="139">
        <f t="shared" si="15"/>
        <v>195</v>
      </c>
      <c r="F86" s="1228">
        <v>42</v>
      </c>
      <c r="G86" s="1228">
        <v>2459</v>
      </c>
      <c r="H86" s="139">
        <f t="shared" si="16"/>
        <v>2501</v>
      </c>
    </row>
    <row r="87" spans="1:8">
      <c r="A87" s="589">
        <v>8</v>
      </c>
      <c r="B87" s="140" t="s">
        <v>354</v>
      </c>
      <c r="C87" s="1228">
        <v>5</v>
      </c>
      <c r="D87" s="1228">
        <v>6</v>
      </c>
      <c r="E87" s="139">
        <f t="shared" si="15"/>
        <v>11</v>
      </c>
      <c r="F87" s="1228">
        <v>2</v>
      </c>
      <c r="G87" s="1228">
        <v>9</v>
      </c>
      <c r="H87" s="139">
        <f t="shared" si="16"/>
        <v>11</v>
      </c>
    </row>
    <row r="88" spans="1:8">
      <c r="A88" s="589">
        <v>9</v>
      </c>
      <c r="B88" s="140" t="s">
        <v>355</v>
      </c>
      <c r="C88" s="1228">
        <v>313</v>
      </c>
      <c r="D88" s="1228">
        <v>2</v>
      </c>
      <c r="E88" s="139">
        <f t="shared" si="15"/>
        <v>315</v>
      </c>
      <c r="F88" s="1228">
        <v>4385</v>
      </c>
      <c r="G88" s="1228">
        <v>462</v>
      </c>
      <c r="H88" s="139">
        <f t="shared" si="16"/>
        <v>4847</v>
      </c>
    </row>
    <row r="89" spans="1:8">
      <c r="A89" s="589"/>
      <c r="B89" s="141" t="s">
        <v>6</v>
      </c>
      <c r="C89" s="877">
        <f t="shared" ref="C89:H89" si="17">SUM(C80:C88)</f>
        <v>346</v>
      </c>
      <c r="D89" s="877">
        <f t="shared" si="17"/>
        <v>346</v>
      </c>
      <c r="E89" s="877">
        <f t="shared" si="17"/>
        <v>692</v>
      </c>
      <c r="F89" s="877">
        <f t="shared" si="17"/>
        <v>4578</v>
      </c>
      <c r="G89" s="877">
        <f t="shared" si="17"/>
        <v>4578</v>
      </c>
      <c r="H89" s="877">
        <f t="shared" si="17"/>
        <v>9156</v>
      </c>
    </row>
    <row r="90" spans="1:8">
      <c r="A90" s="592"/>
    </row>
    <row r="91" spans="1:8">
      <c r="A91" s="595" t="s">
        <v>344</v>
      </c>
      <c r="G91" s="596" t="s">
        <v>142</v>
      </c>
    </row>
    <row r="92" spans="1:8">
      <c r="A92" s="1734" t="s">
        <v>356</v>
      </c>
      <c r="B92" s="1734"/>
      <c r="C92" s="1734"/>
      <c r="D92" s="1734"/>
      <c r="E92" s="1734"/>
      <c r="F92" s="1734"/>
      <c r="G92" s="1734"/>
      <c r="H92" s="1734"/>
    </row>
    <row r="93" spans="1:8">
      <c r="A93" s="1735" t="s">
        <v>1</v>
      </c>
      <c r="B93" s="1736" t="s">
        <v>345</v>
      </c>
      <c r="C93" s="1736" t="s">
        <v>96</v>
      </c>
      <c r="D93" s="1736"/>
      <c r="E93" s="1736"/>
      <c r="F93" s="1737" t="s">
        <v>0</v>
      </c>
      <c r="G93" s="1737"/>
      <c r="H93" s="1737"/>
    </row>
    <row r="94" spans="1:8">
      <c r="A94" s="1735"/>
      <c r="B94" s="1736"/>
      <c r="C94" s="590" t="s">
        <v>346</v>
      </c>
      <c r="D94" s="590" t="s">
        <v>343</v>
      </c>
      <c r="E94" s="137" t="s">
        <v>6</v>
      </c>
      <c r="F94" s="590" t="s">
        <v>346</v>
      </c>
      <c r="G94" s="590" t="s">
        <v>343</v>
      </c>
      <c r="H94" s="137" t="s">
        <v>6</v>
      </c>
    </row>
    <row r="95" spans="1:8">
      <c r="A95" s="589">
        <v>1</v>
      </c>
      <c r="B95" s="138" t="s">
        <v>347</v>
      </c>
      <c r="C95" s="1228">
        <v>7</v>
      </c>
      <c r="D95" s="1228">
        <v>22</v>
      </c>
      <c r="E95" s="139">
        <f>C95+D95</f>
        <v>29</v>
      </c>
      <c r="F95" s="1228">
        <v>108</v>
      </c>
      <c r="G95" s="1228">
        <v>174</v>
      </c>
      <c r="H95" s="139">
        <f>F95+G95</f>
        <v>282</v>
      </c>
    </row>
    <row r="96" spans="1:8">
      <c r="A96" s="589">
        <v>2</v>
      </c>
      <c r="B96" s="138" t="s">
        <v>348</v>
      </c>
      <c r="C96" s="1228">
        <v>7</v>
      </c>
      <c r="D96" s="1228">
        <v>21</v>
      </c>
      <c r="E96" s="139">
        <f t="shared" ref="E96:E103" si="18">C96+D96</f>
        <v>28</v>
      </c>
      <c r="F96" s="1228">
        <v>129</v>
      </c>
      <c r="G96" s="1228">
        <v>295</v>
      </c>
      <c r="H96" s="139">
        <f t="shared" ref="H96:H103" si="19">F96+G96</f>
        <v>424</v>
      </c>
    </row>
    <row r="97" spans="1:8">
      <c r="A97" s="589">
        <v>3</v>
      </c>
      <c r="B97" s="140" t="s">
        <v>349</v>
      </c>
      <c r="C97" s="1228">
        <v>61</v>
      </c>
      <c r="D97" s="1228">
        <v>84</v>
      </c>
      <c r="E97" s="139">
        <f t="shared" si="18"/>
        <v>145</v>
      </c>
      <c r="F97" s="1228">
        <v>489</v>
      </c>
      <c r="G97" s="1228">
        <v>654</v>
      </c>
      <c r="H97" s="139">
        <f t="shared" si="19"/>
        <v>1143</v>
      </c>
    </row>
    <row r="98" spans="1:8">
      <c r="A98" s="589">
        <v>4</v>
      </c>
      <c r="B98" s="140" t="s">
        <v>350</v>
      </c>
      <c r="C98" s="1228">
        <v>83</v>
      </c>
      <c r="D98" s="1228">
        <v>189</v>
      </c>
      <c r="E98" s="139">
        <f t="shared" si="18"/>
        <v>272</v>
      </c>
      <c r="F98" s="1228">
        <v>637</v>
      </c>
      <c r="G98" s="1228">
        <v>1433</v>
      </c>
      <c r="H98" s="139">
        <f t="shared" si="19"/>
        <v>2070</v>
      </c>
    </row>
    <row r="99" spans="1:8">
      <c r="A99" s="589">
        <v>5</v>
      </c>
      <c r="B99" s="140" t="s">
        <v>351</v>
      </c>
      <c r="C99" s="1228">
        <v>113</v>
      </c>
      <c r="D99" s="1228">
        <v>180</v>
      </c>
      <c r="E99" s="139">
        <f t="shared" si="18"/>
        <v>293</v>
      </c>
      <c r="F99" s="1228">
        <v>497</v>
      </c>
      <c r="G99" s="1228">
        <v>1366</v>
      </c>
      <c r="H99" s="139">
        <f t="shared" si="19"/>
        <v>1863</v>
      </c>
    </row>
    <row r="100" spans="1:8">
      <c r="A100" s="589">
        <v>6</v>
      </c>
      <c r="B100" s="140" t="s">
        <v>352</v>
      </c>
      <c r="C100" s="1228">
        <v>181</v>
      </c>
      <c r="D100" s="1228">
        <v>527</v>
      </c>
      <c r="E100" s="139">
        <f t="shared" si="18"/>
        <v>708</v>
      </c>
      <c r="F100" s="1228">
        <v>578</v>
      </c>
      <c r="G100" s="1228">
        <v>926</v>
      </c>
      <c r="H100" s="139">
        <f t="shared" si="19"/>
        <v>1504</v>
      </c>
    </row>
    <row r="101" spans="1:8">
      <c r="A101" s="589">
        <v>7</v>
      </c>
      <c r="B101" s="140" t="s">
        <v>353</v>
      </c>
      <c r="C101" s="1228">
        <v>34</v>
      </c>
      <c r="D101" s="1228">
        <v>109</v>
      </c>
      <c r="E101" s="139">
        <f t="shared" si="18"/>
        <v>143</v>
      </c>
      <c r="F101" s="1228">
        <v>762</v>
      </c>
      <c r="G101" s="1228">
        <v>1258</v>
      </c>
      <c r="H101" s="139">
        <f t="shared" si="19"/>
        <v>2020</v>
      </c>
    </row>
    <row r="102" spans="1:8">
      <c r="A102" s="589">
        <v>8</v>
      </c>
      <c r="B102" s="140" t="s">
        <v>354</v>
      </c>
      <c r="C102" s="1228">
        <v>334</v>
      </c>
      <c r="D102" s="1228">
        <v>305</v>
      </c>
      <c r="E102" s="139">
        <f t="shared" si="18"/>
        <v>639</v>
      </c>
      <c r="F102" s="1228">
        <v>1115</v>
      </c>
      <c r="G102" s="1228">
        <v>944</v>
      </c>
      <c r="H102" s="139">
        <f t="shared" si="19"/>
        <v>2059</v>
      </c>
    </row>
    <row r="103" spans="1:8">
      <c r="A103" s="589">
        <v>9</v>
      </c>
      <c r="B103" s="140" t="s">
        <v>355</v>
      </c>
      <c r="C103" s="1228">
        <v>739</v>
      </c>
      <c r="D103" s="1228">
        <v>122</v>
      </c>
      <c r="E103" s="139">
        <f t="shared" si="18"/>
        <v>861</v>
      </c>
      <c r="F103" s="1228">
        <v>3477</v>
      </c>
      <c r="G103" s="1228">
        <v>742</v>
      </c>
      <c r="H103" s="139">
        <f t="shared" si="19"/>
        <v>4219</v>
      </c>
    </row>
    <row r="104" spans="1:8">
      <c r="A104" s="589"/>
      <c r="B104" s="141" t="s">
        <v>6</v>
      </c>
      <c r="C104" s="877">
        <f t="shared" ref="C104:H104" si="20">SUM(C95:C103)</f>
        <v>1559</v>
      </c>
      <c r="D104" s="877">
        <f t="shared" si="20"/>
        <v>1559</v>
      </c>
      <c r="E104" s="877">
        <f t="shared" si="20"/>
        <v>3118</v>
      </c>
      <c r="F104" s="877">
        <f t="shared" si="20"/>
        <v>7792</v>
      </c>
      <c r="G104" s="877">
        <f t="shared" si="20"/>
        <v>7792</v>
      </c>
      <c r="H104" s="877">
        <f t="shared" si="20"/>
        <v>15584</v>
      </c>
    </row>
    <row r="106" spans="1:8">
      <c r="A106" s="595" t="s">
        <v>344</v>
      </c>
      <c r="G106" s="596" t="s">
        <v>40</v>
      </c>
    </row>
    <row r="107" spans="1:8">
      <c r="A107" s="1734" t="s">
        <v>356</v>
      </c>
      <c r="B107" s="1734"/>
      <c r="C107" s="1734"/>
      <c r="D107" s="1734"/>
      <c r="E107" s="1734"/>
      <c r="F107" s="1734"/>
      <c r="G107" s="1734"/>
      <c r="H107" s="1734"/>
    </row>
    <row r="108" spans="1:8">
      <c r="A108" s="1735" t="s">
        <v>1</v>
      </c>
      <c r="B108" s="1736" t="s">
        <v>345</v>
      </c>
      <c r="C108" s="1736" t="s">
        <v>96</v>
      </c>
      <c r="D108" s="1736"/>
      <c r="E108" s="1736"/>
      <c r="F108" s="1737" t="s">
        <v>0</v>
      </c>
      <c r="G108" s="1737"/>
      <c r="H108" s="1737"/>
    </row>
    <row r="109" spans="1:8">
      <c r="A109" s="1735"/>
      <c r="B109" s="1736"/>
      <c r="C109" s="590" t="s">
        <v>346</v>
      </c>
      <c r="D109" s="590" t="s">
        <v>343</v>
      </c>
      <c r="E109" s="137" t="s">
        <v>6</v>
      </c>
      <c r="F109" s="590" t="s">
        <v>346</v>
      </c>
      <c r="G109" s="590" t="s">
        <v>343</v>
      </c>
      <c r="H109" s="137" t="s">
        <v>6</v>
      </c>
    </row>
    <row r="110" spans="1:8">
      <c r="A110" s="589">
        <v>1</v>
      </c>
      <c r="B110" s="138" t="s">
        <v>347</v>
      </c>
      <c r="C110" s="1228">
        <v>88</v>
      </c>
      <c r="D110" s="1228">
        <v>80</v>
      </c>
      <c r="E110" s="139">
        <f>C110+D110</f>
        <v>168</v>
      </c>
      <c r="F110" s="1228">
        <v>178</v>
      </c>
      <c r="G110" s="1228">
        <v>255</v>
      </c>
      <c r="H110" s="139">
        <f>F110+G110</f>
        <v>433</v>
      </c>
    </row>
    <row r="111" spans="1:8">
      <c r="A111" s="589">
        <v>2</v>
      </c>
      <c r="B111" s="138" t="s">
        <v>348</v>
      </c>
      <c r="C111" s="1228">
        <v>51</v>
      </c>
      <c r="D111" s="1228">
        <v>85</v>
      </c>
      <c r="E111" s="139">
        <f t="shared" ref="E111:E118" si="21">C111+D111</f>
        <v>136</v>
      </c>
      <c r="F111" s="1228">
        <v>453</v>
      </c>
      <c r="G111" s="1228">
        <v>682</v>
      </c>
      <c r="H111" s="139">
        <f t="shared" ref="H111:H118" si="22">F111+G111</f>
        <v>1135</v>
      </c>
    </row>
    <row r="112" spans="1:8">
      <c r="A112" s="589">
        <v>3</v>
      </c>
      <c r="B112" s="140" t="s">
        <v>349</v>
      </c>
      <c r="C112" s="1228">
        <v>536</v>
      </c>
      <c r="D112" s="1228">
        <v>821</v>
      </c>
      <c r="E112" s="139">
        <f t="shared" si="21"/>
        <v>1357</v>
      </c>
      <c r="F112" s="1228">
        <v>2529</v>
      </c>
      <c r="G112" s="1228">
        <v>3468</v>
      </c>
      <c r="H112" s="139">
        <f t="shared" si="22"/>
        <v>5997</v>
      </c>
    </row>
    <row r="113" spans="1:8">
      <c r="A113" s="589">
        <v>4</v>
      </c>
      <c r="B113" s="140" t="s">
        <v>350</v>
      </c>
      <c r="C113" s="1228">
        <v>24</v>
      </c>
      <c r="D113" s="1228">
        <v>337</v>
      </c>
      <c r="E113" s="139">
        <f t="shared" si="21"/>
        <v>361</v>
      </c>
      <c r="F113" s="1228">
        <v>304</v>
      </c>
      <c r="G113" s="1228">
        <v>706</v>
      </c>
      <c r="H113" s="139">
        <f t="shared" si="22"/>
        <v>1010</v>
      </c>
    </row>
    <row r="114" spans="1:8">
      <c r="A114" s="589">
        <v>5</v>
      </c>
      <c r="B114" s="140" t="s">
        <v>351</v>
      </c>
      <c r="C114" s="1228">
        <v>1156</v>
      </c>
      <c r="D114" s="1228">
        <v>985</v>
      </c>
      <c r="E114" s="139">
        <f t="shared" si="21"/>
        <v>2141</v>
      </c>
      <c r="F114" s="1228">
        <v>2499</v>
      </c>
      <c r="G114" s="1228">
        <v>3643</v>
      </c>
      <c r="H114" s="139">
        <f t="shared" si="22"/>
        <v>6142</v>
      </c>
    </row>
    <row r="115" spans="1:8">
      <c r="A115" s="589">
        <v>6</v>
      </c>
      <c r="B115" s="140" t="s">
        <v>352</v>
      </c>
      <c r="C115" s="1228">
        <v>39</v>
      </c>
      <c r="D115" s="1228">
        <v>2043</v>
      </c>
      <c r="E115" s="139">
        <f t="shared" si="21"/>
        <v>2082</v>
      </c>
      <c r="F115" s="1228">
        <v>687</v>
      </c>
      <c r="G115" s="1228">
        <v>7253</v>
      </c>
      <c r="H115" s="139">
        <f t="shared" si="22"/>
        <v>7940</v>
      </c>
    </row>
    <row r="116" spans="1:8">
      <c r="A116" s="589">
        <v>7</v>
      </c>
      <c r="B116" s="140" t="s">
        <v>353</v>
      </c>
      <c r="C116" s="1228">
        <v>83</v>
      </c>
      <c r="D116" s="1228">
        <v>661</v>
      </c>
      <c r="E116" s="139">
        <f t="shared" si="21"/>
        <v>744</v>
      </c>
      <c r="F116" s="1228">
        <v>1649</v>
      </c>
      <c r="G116" s="1228">
        <v>685</v>
      </c>
      <c r="H116" s="139">
        <f t="shared" si="22"/>
        <v>2334</v>
      </c>
    </row>
    <row r="117" spans="1:8">
      <c r="A117" s="589">
        <v>8</v>
      </c>
      <c r="B117" s="140" t="s">
        <v>354</v>
      </c>
      <c r="C117" s="1228"/>
      <c r="D117" s="1228"/>
      <c r="E117" s="139">
        <f t="shared" si="21"/>
        <v>0</v>
      </c>
      <c r="F117" s="1228"/>
      <c r="G117" s="1228"/>
      <c r="H117" s="139">
        <f t="shared" si="22"/>
        <v>0</v>
      </c>
    </row>
    <row r="118" spans="1:8">
      <c r="A118" s="589">
        <v>9</v>
      </c>
      <c r="B118" s="140" t="s">
        <v>355</v>
      </c>
      <c r="C118" s="1228">
        <v>3043</v>
      </c>
      <c r="D118" s="1228">
        <v>8</v>
      </c>
      <c r="E118" s="139">
        <f t="shared" si="21"/>
        <v>3051</v>
      </c>
      <c r="F118" s="1228">
        <v>8442</v>
      </c>
      <c r="G118" s="1228">
        <v>49</v>
      </c>
      <c r="H118" s="139">
        <f t="shared" si="22"/>
        <v>8491</v>
      </c>
    </row>
    <row r="119" spans="1:8">
      <c r="A119" s="589"/>
      <c r="B119" s="141" t="s">
        <v>6</v>
      </c>
      <c r="C119" s="877">
        <f t="shared" ref="C119:H119" si="23">SUM(C110:C118)</f>
        <v>5020</v>
      </c>
      <c r="D119" s="877">
        <f t="shared" si="23"/>
        <v>5020</v>
      </c>
      <c r="E119" s="877">
        <f t="shared" si="23"/>
        <v>10040</v>
      </c>
      <c r="F119" s="877">
        <f t="shared" si="23"/>
        <v>16741</v>
      </c>
      <c r="G119" s="877">
        <f t="shared" si="23"/>
        <v>16741</v>
      </c>
      <c r="H119" s="877">
        <f t="shared" si="23"/>
        <v>33482</v>
      </c>
    </row>
    <row r="121" spans="1:8">
      <c r="A121" s="595" t="s">
        <v>344</v>
      </c>
      <c r="G121" s="596" t="s">
        <v>190</v>
      </c>
    </row>
    <row r="122" spans="1:8">
      <c r="A122" s="1734" t="s">
        <v>356</v>
      </c>
      <c r="B122" s="1734"/>
      <c r="C122" s="1734"/>
      <c r="D122" s="1734"/>
      <c r="E122" s="1734"/>
      <c r="F122" s="1734"/>
      <c r="G122" s="1734"/>
      <c r="H122" s="1734"/>
    </row>
    <row r="123" spans="1:8">
      <c r="A123" s="1735" t="s">
        <v>1</v>
      </c>
      <c r="B123" s="1736" t="s">
        <v>345</v>
      </c>
      <c r="C123" s="1736" t="s">
        <v>96</v>
      </c>
      <c r="D123" s="1736"/>
      <c r="E123" s="1736"/>
      <c r="F123" s="1737" t="s">
        <v>0</v>
      </c>
      <c r="G123" s="1737"/>
      <c r="H123" s="1737"/>
    </row>
    <row r="124" spans="1:8">
      <c r="A124" s="1735"/>
      <c r="B124" s="1736"/>
      <c r="C124" s="590" t="s">
        <v>346</v>
      </c>
      <c r="D124" s="590" t="s">
        <v>343</v>
      </c>
      <c r="E124" s="137" t="s">
        <v>6</v>
      </c>
      <c r="F124" s="590" t="s">
        <v>346</v>
      </c>
      <c r="G124" s="590" t="s">
        <v>343</v>
      </c>
      <c r="H124" s="137" t="s">
        <v>6</v>
      </c>
    </row>
    <row r="125" spans="1:8">
      <c r="A125" s="589">
        <v>1</v>
      </c>
      <c r="B125" s="138" t="s">
        <v>347</v>
      </c>
      <c r="C125" s="1228">
        <v>504</v>
      </c>
      <c r="D125" s="1228">
        <v>500</v>
      </c>
      <c r="E125" s="139">
        <f>C125+D125</f>
        <v>1004</v>
      </c>
      <c r="F125" s="1228">
        <v>1591</v>
      </c>
      <c r="G125" s="1228">
        <v>1489</v>
      </c>
      <c r="H125" s="139">
        <f>F125+G125</f>
        <v>3080</v>
      </c>
    </row>
    <row r="126" spans="1:8">
      <c r="A126" s="589">
        <v>2</v>
      </c>
      <c r="B126" s="138" t="s">
        <v>348</v>
      </c>
      <c r="C126" s="1228">
        <v>497</v>
      </c>
      <c r="D126" s="1228">
        <v>469</v>
      </c>
      <c r="E126" s="139">
        <f t="shared" ref="E126:E133" si="24">C126+D126</f>
        <v>966</v>
      </c>
      <c r="F126" s="1228">
        <v>1758</v>
      </c>
      <c r="G126" s="1228">
        <v>1599</v>
      </c>
      <c r="H126" s="139">
        <f t="shared" ref="H126:H133" si="25">F126+G126</f>
        <v>3357</v>
      </c>
    </row>
    <row r="127" spans="1:8">
      <c r="A127" s="589">
        <v>3</v>
      </c>
      <c r="B127" s="140" t="s">
        <v>349</v>
      </c>
      <c r="C127" s="1228">
        <v>449</v>
      </c>
      <c r="D127" s="1228">
        <v>434</v>
      </c>
      <c r="E127" s="139">
        <f t="shared" si="24"/>
        <v>883</v>
      </c>
      <c r="F127" s="1228">
        <v>1633</v>
      </c>
      <c r="G127" s="1228">
        <v>1425</v>
      </c>
      <c r="H127" s="139">
        <f t="shared" si="25"/>
        <v>3058</v>
      </c>
    </row>
    <row r="128" spans="1:8">
      <c r="A128" s="589">
        <v>4</v>
      </c>
      <c r="B128" s="140" t="s">
        <v>350</v>
      </c>
      <c r="C128" s="1228">
        <v>548</v>
      </c>
      <c r="D128" s="1228">
        <v>525</v>
      </c>
      <c r="E128" s="139">
        <f t="shared" si="24"/>
        <v>1073</v>
      </c>
      <c r="F128" s="1228">
        <v>1791</v>
      </c>
      <c r="G128" s="1228">
        <v>1947</v>
      </c>
      <c r="H128" s="139">
        <f t="shared" si="25"/>
        <v>3738</v>
      </c>
    </row>
    <row r="129" spans="1:8">
      <c r="A129" s="589">
        <v>5</v>
      </c>
      <c r="B129" s="140" t="s">
        <v>351</v>
      </c>
      <c r="C129" s="1228">
        <v>424</v>
      </c>
      <c r="D129" s="1228">
        <v>443</v>
      </c>
      <c r="E129" s="139">
        <f t="shared" si="24"/>
        <v>867</v>
      </c>
      <c r="F129" s="1228">
        <v>1437</v>
      </c>
      <c r="G129" s="1228">
        <v>1415</v>
      </c>
      <c r="H129" s="139">
        <f t="shared" si="25"/>
        <v>2852</v>
      </c>
    </row>
    <row r="130" spans="1:8">
      <c r="A130" s="589">
        <v>6</v>
      </c>
      <c r="B130" s="140" t="s">
        <v>352</v>
      </c>
      <c r="C130" s="1228">
        <v>426</v>
      </c>
      <c r="D130" s="1228">
        <v>436</v>
      </c>
      <c r="E130" s="139">
        <f t="shared" si="24"/>
        <v>862</v>
      </c>
      <c r="F130" s="1228">
        <v>1370</v>
      </c>
      <c r="G130" s="1228">
        <v>1503</v>
      </c>
      <c r="H130" s="139">
        <f t="shared" si="25"/>
        <v>2873</v>
      </c>
    </row>
    <row r="131" spans="1:8">
      <c r="A131" s="589">
        <v>7</v>
      </c>
      <c r="B131" s="140" t="s">
        <v>353</v>
      </c>
      <c r="C131" s="1228">
        <v>451</v>
      </c>
      <c r="D131" s="1228">
        <v>458</v>
      </c>
      <c r="E131" s="139">
        <f t="shared" si="24"/>
        <v>909</v>
      </c>
      <c r="F131" s="1228">
        <v>1486</v>
      </c>
      <c r="G131" s="1228">
        <v>1533</v>
      </c>
      <c r="H131" s="139">
        <f t="shared" si="25"/>
        <v>3019</v>
      </c>
    </row>
    <row r="132" spans="1:8">
      <c r="A132" s="589">
        <v>8</v>
      </c>
      <c r="B132" s="140" t="s">
        <v>354</v>
      </c>
      <c r="C132" s="1228">
        <v>557</v>
      </c>
      <c r="D132" s="1228">
        <v>586</v>
      </c>
      <c r="E132" s="139">
        <f t="shared" si="24"/>
        <v>1143</v>
      </c>
      <c r="F132" s="1228">
        <v>2094</v>
      </c>
      <c r="G132" s="1228">
        <v>2227</v>
      </c>
      <c r="H132" s="139">
        <f t="shared" si="25"/>
        <v>4321</v>
      </c>
    </row>
    <row r="133" spans="1:8">
      <c r="A133" s="589">
        <v>9</v>
      </c>
      <c r="B133" s="140" t="s">
        <v>355</v>
      </c>
      <c r="C133" s="1228">
        <v>646</v>
      </c>
      <c r="D133" s="1228">
        <v>651</v>
      </c>
      <c r="E133" s="139">
        <f t="shared" si="24"/>
        <v>1297</v>
      </c>
      <c r="F133" s="1228">
        <v>2450</v>
      </c>
      <c r="G133" s="1228">
        <v>2472</v>
      </c>
      <c r="H133" s="139">
        <f t="shared" si="25"/>
        <v>4922</v>
      </c>
    </row>
    <row r="134" spans="1:8">
      <c r="A134" s="589"/>
      <c r="B134" s="141" t="s">
        <v>6</v>
      </c>
      <c r="C134" s="877">
        <f t="shared" ref="C134:H134" si="26">SUM(C125:C133)</f>
        <v>4502</v>
      </c>
      <c r="D134" s="877">
        <f t="shared" si="26"/>
        <v>4502</v>
      </c>
      <c r="E134" s="877">
        <f t="shared" si="26"/>
        <v>9004</v>
      </c>
      <c r="F134" s="1212">
        <f t="shared" si="26"/>
        <v>15610</v>
      </c>
      <c r="G134" s="877">
        <f t="shared" si="26"/>
        <v>15610</v>
      </c>
      <c r="H134" s="877">
        <f t="shared" si="26"/>
        <v>31220</v>
      </c>
    </row>
    <row r="136" spans="1:8">
      <c r="A136" s="595" t="s">
        <v>344</v>
      </c>
      <c r="G136" s="596" t="s">
        <v>51</v>
      </c>
    </row>
    <row r="137" spans="1:8">
      <c r="A137" s="1734" t="s">
        <v>356</v>
      </c>
      <c r="B137" s="1734"/>
      <c r="C137" s="1734"/>
      <c r="D137" s="1734"/>
      <c r="E137" s="1734"/>
      <c r="F137" s="1734"/>
      <c r="G137" s="1734"/>
      <c r="H137" s="1734"/>
    </row>
    <row r="138" spans="1:8">
      <c r="A138" s="1735" t="s">
        <v>1</v>
      </c>
      <c r="B138" s="1736" t="s">
        <v>345</v>
      </c>
      <c r="C138" s="1736" t="s">
        <v>96</v>
      </c>
      <c r="D138" s="1736"/>
      <c r="E138" s="1736"/>
      <c r="F138" s="1737" t="s">
        <v>0</v>
      </c>
      <c r="G138" s="1737"/>
      <c r="H138" s="1737"/>
    </row>
    <row r="139" spans="1:8">
      <c r="A139" s="1735"/>
      <c r="B139" s="1736"/>
      <c r="C139" s="590" t="s">
        <v>346</v>
      </c>
      <c r="D139" s="590" t="s">
        <v>343</v>
      </c>
      <c r="E139" s="137" t="s">
        <v>6</v>
      </c>
      <c r="F139" s="590" t="s">
        <v>346</v>
      </c>
      <c r="G139" s="590" t="s">
        <v>343</v>
      </c>
      <c r="H139" s="137" t="s">
        <v>6</v>
      </c>
    </row>
    <row r="140" spans="1:8">
      <c r="A140" s="589">
        <v>1</v>
      </c>
      <c r="B140" s="138" t="s">
        <v>347</v>
      </c>
      <c r="C140" s="1228">
        <v>9</v>
      </c>
      <c r="D140" s="1228">
        <v>53</v>
      </c>
      <c r="E140" s="139">
        <f>C140+D140</f>
        <v>62</v>
      </c>
      <c r="F140" s="1228">
        <v>163</v>
      </c>
      <c r="G140" s="1228">
        <v>784</v>
      </c>
      <c r="H140" s="139">
        <f>F140+G140</f>
        <v>947</v>
      </c>
    </row>
    <row r="141" spans="1:8">
      <c r="A141" s="589">
        <v>2</v>
      </c>
      <c r="B141" s="138" t="s">
        <v>348</v>
      </c>
      <c r="C141" s="1228">
        <v>3</v>
      </c>
      <c r="D141" s="1228">
        <v>14</v>
      </c>
      <c r="E141" s="139">
        <f t="shared" ref="E141:E148" si="27">C141+D141</f>
        <v>17</v>
      </c>
      <c r="F141" s="1228">
        <v>175</v>
      </c>
      <c r="G141" s="1228">
        <v>218</v>
      </c>
      <c r="H141" s="139">
        <f t="shared" ref="H141:H148" si="28">F141+G141</f>
        <v>393</v>
      </c>
    </row>
    <row r="142" spans="1:8">
      <c r="A142" s="589">
        <v>3</v>
      </c>
      <c r="B142" s="140" t="s">
        <v>349</v>
      </c>
      <c r="C142" s="1228">
        <v>18</v>
      </c>
      <c r="D142" s="1228">
        <v>79</v>
      </c>
      <c r="E142" s="139">
        <f t="shared" si="27"/>
        <v>97</v>
      </c>
      <c r="F142" s="1228">
        <v>717</v>
      </c>
      <c r="G142" s="1228">
        <v>1841</v>
      </c>
      <c r="H142" s="139">
        <f t="shared" si="28"/>
        <v>2558</v>
      </c>
    </row>
    <row r="143" spans="1:8">
      <c r="A143" s="589">
        <v>4</v>
      </c>
      <c r="B143" s="140" t="s">
        <v>350</v>
      </c>
      <c r="C143" s="1228">
        <v>19</v>
      </c>
      <c r="D143" s="1228">
        <v>71</v>
      </c>
      <c r="E143" s="139">
        <f t="shared" si="27"/>
        <v>90</v>
      </c>
      <c r="F143" s="1228">
        <v>1169</v>
      </c>
      <c r="G143" s="1228">
        <v>3152</v>
      </c>
      <c r="H143" s="139">
        <f t="shared" si="28"/>
        <v>4321</v>
      </c>
    </row>
    <row r="144" spans="1:8">
      <c r="A144" s="589">
        <v>5</v>
      </c>
      <c r="B144" s="140" t="s">
        <v>351</v>
      </c>
      <c r="C144" s="1228">
        <v>28</v>
      </c>
      <c r="D144" s="1228">
        <v>181</v>
      </c>
      <c r="E144" s="139">
        <f t="shared" si="27"/>
        <v>209</v>
      </c>
      <c r="F144" s="1228">
        <v>929</v>
      </c>
      <c r="G144" s="1228">
        <v>3375</v>
      </c>
      <c r="H144" s="139">
        <f t="shared" si="28"/>
        <v>4304</v>
      </c>
    </row>
    <row r="145" spans="1:8">
      <c r="A145" s="589">
        <v>6</v>
      </c>
      <c r="B145" s="140" t="s">
        <v>352</v>
      </c>
      <c r="C145" s="1228">
        <v>92</v>
      </c>
      <c r="D145" s="1228">
        <v>399</v>
      </c>
      <c r="E145" s="139">
        <f t="shared" si="27"/>
        <v>491</v>
      </c>
      <c r="F145" s="1228">
        <v>20</v>
      </c>
      <c r="G145" s="1228">
        <v>1800</v>
      </c>
      <c r="H145" s="139">
        <f t="shared" si="28"/>
        <v>1820</v>
      </c>
    </row>
    <row r="146" spans="1:8">
      <c r="A146" s="589">
        <v>7</v>
      </c>
      <c r="B146" s="140" t="s">
        <v>353</v>
      </c>
      <c r="C146" s="1228">
        <v>68</v>
      </c>
      <c r="D146" s="1228">
        <v>208</v>
      </c>
      <c r="E146" s="139">
        <f t="shared" si="27"/>
        <v>276</v>
      </c>
      <c r="F146" s="1228">
        <v>57</v>
      </c>
      <c r="G146" s="1228">
        <v>919</v>
      </c>
      <c r="H146" s="139">
        <f t="shared" si="28"/>
        <v>976</v>
      </c>
    </row>
    <row r="147" spans="1:8">
      <c r="A147" s="589">
        <v>8</v>
      </c>
      <c r="B147" s="140" t="s">
        <v>354</v>
      </c>
      <c r="C147" s="1228">
        <v>344</v>
      </c>
      <c r="D147" s="1228">
        <v>1215</v>
      </c>
      <c r="E147" s="139">
        <f t="shared" si="27"/>
        <v>1559</v>
      </c>
      <c r="F147" s="1228">
        <v>2269</v>
      </c>
      <c r="G147" s="1228">
        <v>12611</v>
      </c>
      <c r="H147" s="139">
        <f t="shared" si="28"/>
        <v>14880</v>
      </c>
    </row>
    <row r="148" spans="1:8">
      <c r="A148" s="589">
        <v>9</v>
      </c>
      <c r="B148" s="140" t="s">
        <v>355</v>
      </c>
      <c r="C148" s="1228">
        <v>2486</v>
      </c>
      <c r="D148" s="1228">
        <v>847</v>
      </c>
      <c r="E148" s="139">
        <f t="shared" si="27"/>
        <v>3333</v>
      </c>
      <c r="F148" s="1228">
        <v>21368</v>
      </c>
      <c r="G148" s="1228">
        <v>2167</v>
      </c>
      <c r="H148" s="139">
        <f t="shared" si="28"/>
        <v>23535</v>
      </c>
    </row>
    <row r="149" spans="1:8">
      <c r="A149" s="589"/>
      <c r="B149" s="141" t="s">
        <v>6</v>
      </c>
      <c r="C149" s="877">
        <f t="shared" ref="C149:H149" si="29">SUM(C140:C148)</f>
        <v>3067</v>
      </c>
      <c r="D149" s="877">
        <f t="shared" si="29"/>
        <v>3067</v>
      </c>
      <c r="E149" s="877">
        <f t="shared" si="29"/>
        <v>6134</v>
      </c>
      <c r="F149" s="877">
        <f t="shared" si="29"/>
        <v>26867</v>
      </c>
      <c r="G149" s="877">
        <f t="shared" si="29"/>
        <v>26867</v>
      </c>
      <c r="H149" s="877">
        <f t="shared" si="29"/>
        <v>53734</v>
      </c>
    </row>
    <row r="151" spans="1:8">
      <c r="A151" s="595" t="s">
        <v>344</v>
      </c>
      <c r="G151" s="596" t="s">
        <v>57</v>
      </c>
    </row>
    <row r="152" spans="1:8">
      <c r="A152" s="1734" t="s">
        <v>356</v>
      </c>
      <c r="B152" s="1734"/>
      <c r="C152" s="1734"/>
      <c r="D152" s="1734"/>
      <c r="E152" s="1734"/>
      <c r="F152" s="1734"/>
      <c r="G152" s="1734"/>
      <c r="H152" s="1734"/>
    </row>
    <row r="153" spans="1:8">
      <c r="A153" s="1735" t="s">
        <v>1</v>
      </c>
      <c r="B153" s="1736" t="s">
        <v>345</v>
      </c>
      <c r="C153" s="1736" t="s">
        <v>96</v>
      </c>
      <c r="D153" s="1736"/>
      <c r="E153" s="1736"/>
      <c r="F153" s="1737" t="s">
        <v>0</v>
      </c>
      <c r="G153" s="1737"/>
      <c r="H153" s="1737"/>
    </row>
    <row r="154" spans="1:8">
      <c r="A154" s="1735"/>
      <c r="B154" s="1736"/>
      <c r="C154" s="590" t="s">
        <v>346</v>
      </c>
      <c r="D154" s="590" t="s">
        <v>343</v>
      </c>
      <c r="E154" s="137" t="s">
        <v>6</v>
      </c>
      <c r="F154" s="590" t="s">
        <v>346</v>
      </c>
      <c r="G154" s="590" t="s">
        <v>343</v>
      </c>
      <c r="H154" s="137" t="s">
        <v>6</v>
      </c>
    </row>
    <row r="155" spans="1:8">
      <c r="A155" s="589">
        <v>1</v>
      </c>
      <c r="B155" s="138" t="s">
        <v>347</v>
      </c>
      <c r="C155" s="1228">
        <v>2</v>
      </c>
      <c r="D155" s="1228">
        <v>11</v>
      </c>
      <c r="E155" s="139">
        <f>C155+D155</f>
        <v>13</v>
      </c>
      <c r="F155" s="1228">
        <v>14</v>
      </c>
      <c r="G155" s="1228">
        <v>70</v>
      </c>
      <c r="H155" s="139">
        <f>F155+G155</f>
        <v>84</v>
      </c>
    </row>
    <row r="156" spans="1:8">
      <c r="A156" s="589">
        <v>2</v>
      </c>
      <c r="B156" s="138" t="s">
        <v>348</v>
      </c>
      <c r="C156" s="1228">
        <v>0</v>
      </c>
      <c r="D156" s="1228">
        <v>6</v>
      </c>
      <c r="E156" s="139">
        <f t="shared" ref="E156:E163" si="30">C156+D156</f>
        <v>6</v>
      </c>
      <c r="F156" s="1228">
        <v>3</v>
      </c>
      <c r="G156" s="1228">
        <v>11</v>
      </c>
      <c r="H156" s="139">
        <f t="shared" ref="H156:H163" si="31">F156+G156</f>
        <v>14</v>
      </c>
    </row>
    <row r="157" spans="1:8">
      <c r="A157" s="589">
        <v>3</v>
      </c>
      <c r="B157" s="140" t="s">
        <v>349</v>
      </c>
      <c r="C157" s="1228">
        <v>26</v>
      </c>
      <c r="D157" s="1228">
        <v>92</v>
      </c>
      <c r="E157" s="139">
        <f t="shared" si="30"/>
        <v>118</v>
      </c>
      <c r="F157" s="1228">
        <v>641</v>
      </c>
      <c r="G157" s="1228">
        <v>1308</v>
      </c>
      <c r="H157" s="139">
        <f t="shared" si="31"/>
        <v>1949</v>
      </c>
    </row>
    <row r="158" spans="1:8">
      <c r="A158" s="589">
        <v>4</v>
      </c>
      <c r="B158" s="140" t="s">
        <v>350</v>
      </c>
      <c r="C158" s="1228">
        <v>36</v>
      </c>
      <c r="D158" s="1228">
        <v>58</v>
      </c>
      <c r="E158" s="139">
        <f t="shared" si="30"/>
        <v>94</v>
      </c>
      <c r="F158" s="1228">
        <v>103</v>
      </c>
      <c r="G158" s="1228">
        <v>190</v>
      </c>
      <c r="H158" s="139">
        <f t="shared" si="31"/>
        <v>293</v>
      </c>
    </row>
    <row r="159" spans="1:8">
      <c r="A159" s="589">
        <v>5</v>
      </c>
      <c r="B159" s="140" t="s">
        <v>351</v>
      </c>
      <c r="C159" s="1228">
        <v>1</v>
      </c>
      <c r="D159" s="1228">
        <v>13</v>
      </c>
      <c r="E159" s="139">
        <f t="shared" si="30"/>
        <v>14</v>
      </c>
      <c r="F159" s="1228">
        <v>33</v>
      </c>
      <c r="G159" s="1228">
        <v>85</v>
      </c>
      <c r="H159" s="139">
        <f t="shared" si="31"/>
        <v>118</v>
      </c>
    </row>
    <row r="160" spans="1:8">
      <c r="A160" s="589">
        <v>6</v>
      </c>
      <c r="B160" s="140" t="s">
        <v>352</v>
      </c>
      <c r="C160" s="1228">
        <v>0</v>
      </c>
      <c r="D160" s="1228">
        <v>186</v>
      </c>
      <c r="E160" s="139">
        <f t="shared" si="30"/>
        <v>186</v>
      </c>
      <c r="F160" s="1228">
        <v>0</v>
      </c>
      <c r="G160" s="1228">
        <v>3006</v>
      </c>
      <c r="H160" s="139">
        <f t="shared" si="31"/>
        <v>3006</v>
      </c>
    </row>
    <row r="161" spans="1:8">
      <c r="A161" s="589">
        <v>7</v>
      </c>
      <c r="B161" s="140" t="s">
        <v>353</v>
      </c>
      <c r="C161" s="1228">
        <v>82</v>
      </c>
      <c r="D161" s="1228">
        <v>91</v>
      </c>
      <c r="E161" s="139">
        <f t="shared" si="30"/>
        <v>173</v>
      </c>
      <c r="F161" s="1228">
        <v>1456</v>
      </c>
      <c r="G161" s="1228">
        <v>3850</v>
      </c>
      <c r="H161" s="139">
        <f t="shared" si="31"/>
        <v>5306</v>
      </c>
    </row>
    <row r="162" spans="1:8">
      <c r="A162" s="589">
        <v>8</v>
      </c>
      <c r="B162" s="140" t="s">
        <v>354</v>
      </c>
      <c r="C162" s="1228">
        <v>137</v>
      </c>
      <c r="D162" s="1228">
        <v>50</v>
      </c>
      <c r="E162" s="139">
        <f t="shared" si="30"/>
        <v>187</v>
      </c>
      <c r="F162" s="1228">
        <v>3246</v>
      </c>
      <c r="G162" s="1228">
        <v>1588</v>
      </c>
      <c r="H162" s="139">
        <f t="shared" si="31"/>
        <v>4834</v>
      </c>
    </row>
    <row r="163" spans="1:8">
      <c r="A163" s="589">
        <v>9</v>
      </c>
      <c r="B163" s="140" t="s">
        <v>355</v>
      </c>
      <c r="C163" s="1228">
        <v>223</v>
      </c>
      <c r="D163" s="1228">
        <v>0</v>
      </c>
      <c r="E163" s="139">
        <f t="shared" si="30"/>
        <v>223</v>
      </c>
      <c r="F163" s="1228">
        <v>4612</v>
      </c>
      <c r="G163" s="1228"/>
      <c r="H163" s="139">
        <f t="shared" si="31"/>
        <v>4612</v>
      </c>
    </row>
    <row r="164" spans="1:8">
      <c r="A164" s="589"/>
      <c r="B164" s="141" t="s">
        <v>6</v>
      </c>
      <c r="C164" s="877">
        <f t="shared" ref="C164:H164" si="32">SUM(C155:C163)</f>
        <v>507</v>
      </c>
      <c r="D164" s="877">
        <f t="shared" si="32"/>
        <v>507</v>
      </c>
      <c r="E164" s="877">
        <f t="shared" si="32"/>
        <v>1014</v>
      </c>
      <c r="F164" s="877">
        <f t="shared" si="32"/>
        <v>10108</v>
      </c>
      <c r="G164" s="877">
        <f t="shared" si="32"/>
        <v>10108</v>
      </c>
      <c r="H164" s="877">
        <f t="shared" si="32"/>
        <v>20216</v>
      </c>
    </row>
    <row r="165" spans="1:8">
      <c r="A165" s="592"/>
    </row>
    <row r="166" spans="1:8">
      <c r="A166" s="595" t="s">
        <v>344</v>
      </c>
      <c r="G166" s="596" t="s">
        <v>61</v>
      </c>
    </row>
    <row r="167" spans="1:8">
      <c r="A167" s="1734" t="s">
        <v>356</v>
      </c>
      <c r="B167" s="1734"/>
      <c r="C167" s="1734"/>
      <c r="D167" s="1734"/>
      <c r="E167" s="1734"/>
      <c r="F167" s="1734"/>
      <c r="G167" s="1734"/>
      <c r="H167" s="1734"/>
    </row>
    <row r="168" spans="1:8">
      <c r="A168" s="1735" t="s">
        <v>1</v>
      </c>
      <c r="B168" s="1736" t="s">
        <v>345</v>
      </c>
      <c r="C168" s="1736" t="s">
        <v>96</v>
      </c>
      <c r="D168" s="1736"/>
      <c r="E168" s="1736"/>
      <c r="F168" s="1737" t="s">
        <v>0</v>
      </c>
      <c r="G168" s="1737"/>
      <c r="H168" s="1737"/>
    </row>
    <row r="169" spans="1:8">
      <c r="A169" s="1735"/>
      <c r="B169" s="1736"/>
      <c r="C169" s="590" t="s">
        <v>346</v>
      </c>
      <c r="D169" s="590" t="s">
        <v>343</v>
      </c>
      <c r="E169" s="137" t="s">
        <v>6</v>
      </c>
      <c r="F169" s="590" t="s">
        <v>346</v>
      </c>
      <c r="G169" s="590" t="s">
        <v>343</v>
      </c>
      <c r="H169" s="137" t="s">
        <v>6</v>
      </c>
    </row>
    <row r="170" spans="1:8">
      <c r="A170" s="589">
        <v>1</v>
      </c>
      <c r="B170" s="138" t="s">
        <v>347</v>
      </c>
      <c r="C170" s="1228">
        <v>129</v>
      </c>
      <c r="D170" s="1228">
        <v>271</v>
      </c>
      <c r="E170" s="139">
        <f>C170+D170</f>
        <v>400</v>
      </c>
      <c r="F170" s="1228">
        <v>336</v>
      </c>
      <c r="G170" s="1228">
        <v>2558</v>
      </c>
      <c r="H170" s="139">
        <f>F170+G170</f>
        <v>2894</v>
      </c>
    </row>
    <row r="171" spans="1:8">
      <c r="A171" s="589">
        <v>2</v>
      </c>
      <c r="B171" s="138" t="s">
        <v>348</v>
      </c>
      <c r="C171" s="1228">
        <v>97</v>
      </c>
      <c r="D171" s="1228">
        <v>639</v>
      </c>
      <c r="E171" s="139">
        <f t="shared" ref="E171:E178" si="33">C171+D171</f>
        <v>736</v>
      </c>
      <c r="F171" s="1228">
        <v>1346</v>
      </c>
      <c r="G171" s="1228">
        <v>667</v>
      </c>
      <c r="H171" s="139">
        <f t="shared" ref="H171:H178" si="34">F171+G171</f>
        <v>2013</v>
      </c>
    </row>
    <row r="172" spans="1:8">
      <c r="A172" s="589">
        <v>3</v>
      </c>
      <c r="B172" s="140" t="s">
        <v>349</v>
      </c>
      <c r="C172" s="1228">
        <v>255</v>
      </c>
      <c r="D172" s="1228">
        <v>831</v>
      </c>
      <c r="E172" s="139">
        <f t="shared" si="33"/>
        <v>1086</v>
      </c>
      <c r="F172" s="1228">
        <v>6960</v>
      </c>
      <c r="G172" s="1228">
        <v>16125</v>
      </c>
      <c r="H172" s="139">
        <f t="shared" si="34"/>
        <v>23085</v>
      </c>
    </row>
    <row r="173" spans="1:8">
      <c r="A173" s="589">
        <v>4</v>
      </c>
      <c r="B173" s="140" t="s">
        <v>350</v>
      </c>
      <c r="C173" s="1228">
        <v>16</v>
      </c>
      <c r="D173" s="1228">
        <v>112</v>
      </c>
      <c r="E173" s="139">
        <f t="shared" si="33"/>
        <v>128</v>
      </c>
      <c r="F173" s="1228">
        <v>108</v>
      </c>
      <c r="G173" s="1228">
        <v>6143</v>
      </c>
      <c r="H173" s="139">
        <f t="shared" si="34"/>
        <v>6251</v>
      </c>
    </row>
    <row r="174" spans="1:8">
      <c r="A174" s="589">
        <v>5</v>
      </c>
      <c r="B174" s="140" t="s">
        <v>351</v>
      </c>
      <c r="C174" s="1228">
        <v>137</v>
      </c>
      <c r="D174" s="1228">
        <v>273</v>
      </c>
      <c r="E174" s="139">
        <f t="shared" si="33"/>
        <v>410</v>
      </c>
      <c r="F174" s="1228">
        <v>2032</v>
      </c>
      <c r="G174" s="1228">
        <v>8545</v>
      </c>
      <c r="H174" s="139">
        <f t="shared" si="34"/>
        <v>10577</v>
      </c>
    </row>
    <row r="175" spans="1:8">
      <c r="A175" s="589">
        <v>6</v>
      </c>
      <c r="B175" s="140" t="s">
        <v>352</v>
      </c>
      <c r="C175" s="1228">
        <v>129</v>
      </c>
      <c r="D175" s="1228">
        <v>1504</v>
      </c>
      <c r="E175" s="139">
        <f t="shared" si="33"/>
        <v>1633</v>
      </c>
      <c r="F175" s="1228">
        <v>127</v>
      </c>
      <c r="G175" s="1228">
        <v>1459</v>
      </c>
      <c r="H175" s="139">
        <f t="shared" si="34"/>
        <v>1586</v>
      </c>
    </row>
    <row r="176" spans="1:8">
      <c r="A176" s="589">
        <v>7</v>
      </c>
      <c r="B176" s="140" t="s">
        <v>353</v>
      </c>
      <c r="C176" s="1228">
        <v>4</v>
      </c>
      <c r="D176" s="1228">
        <v>356</v>
      </c>
      <c r="E176" s="139">
        <f t="shared" si="33"/>
        <v>360</v>
      </c>
      <c r="F176" s="1228">
        <v>25</v>
      </c>
      <c r="G176" s="1228">
        <v>3340</v>
      </c>
      <c r="H176" s="139">
        <f t="shared" si="34"/>
        <v>3365</v>
      </c>
    </row>
    <row r="177" spans="1:8">
      <c r="A177" s="589">
        <v>8</v>
      </c>
      <c r="B177" s="140" t="s">
        <v>354</v>
      </c>
      <c r="C177" s="1228">
        <v>879</v>
      </c>
      <c r="D177" s="1228">
        <v>418</v>
      </c>
      <c r="E177" s="139">
        <f t="shared" si="33"/>
        <v>1297</v>
      </c>
      <c r="F177" s="1228">
        <v>2918</v>
      </c>
      <c r="G177" s="1228">
        <v>811</v>
      </c>
      <c r="H177" s="139">
        <f t="shared" si="34"/>
        <v>3729</v>
      </c>
    </row>
    <row r="178" spans="1:8">
      <c r="A178" s="589">
        <v>9</v>
      </c>
      <c r="B178" s="140" t="s">
        <v>355</v>
      </c>
      <c r="C178" s="1228">
        <v>2918</v>
      </c>
      <c r="D178" s="1228">
        <v>160</v>
      </c>
      <c r="E178" s="139">
        <f t="shared" si="33"/>
        <v>3078</v>
      </c>
      <c r="F178" s="1228">
        <v>26052</v>
      </c>
      <c r="G178" s="1228">
        <v>256</v>
      </c>
      <c r="H178" s="139">
        <f t="shared" si="34"/>
        <v>26308</v>
      </c>
    </row>
    <row r="179" spans="1:8">
      <c r="A179" s="589"/>
      <c r="B179" s="141" t="s">
        <v>6</v>
      </c>
      <c r="C179" s="877">
        <f t="shared" ref="C179:H179" si="35">SUM(C170:C178)</f>
        <v>4564</v>
      </c>
      <c r="D179" s="877">
        <f t="shared" si="35"/>
        <v>4564</v>
      </c>
      <c r="E179" s="877">
        <f t="shared" si="35"/>
        <v>9128</v>
      </c>
      <c r="F179" s="877">
        <f t="shared" si="35"/>
        <v>39904</v>
      </c>
      <c r="G179" s="877">
        <f t="shared" si="35"/>
        <v>39904</v>
      </c>
      <c r="H179" s="877">
        <f t="shared" si="35"/>
        <v>79808</v>
      </c>
    </row>
    <row r="181" spans="1:8" s="895" customFormat="1">
      <c r="A181" s="595" t="s">
        <v>344</v>
      </c>
      <c r="B181" s="595"/>
      <c r="C181" s="595"/>
      <c r="D181" s="595"/>
      <c r="E181" s="595"/>
      <c r="F181" s="595"/>
      <c r="G181" s="595" t="s">
        <v>62</v>
      </c>
      <c r="H181" s="595"/>
    </row>
    <row r="182" spans="1:8" s="895" customFormat="1">
      <c r="A182" s="1734" t="s">
        <v>356</v>
      </c>
      <c r="B182" s="1734"/>
      <c r="C182" s="1734"/>
      <c r="D182" s="1734"/>
      <c r="E182" s="1734"/>
      <c r="F182" s="1734"/>
      <c r="G182" s="1734"/>
      <c r="H182" s="1734"/>
    </row>
    <row r="183" spans="1:8" s="895" customFormat="1">
      <c r="A183" s="1738" t="s">
        <v>1</v>
      </c>
      <c r="B183" s="1736" t="s">
        <v>345</v>
      </c>
      <c r="C183" s="1736" t="s">
        <v>96</v>
      </c>
      <c r="D183" s="1736"/>
      <c r="E183" s="1736"/>
      <c r="F183" s="1736" t="s">
        <v>0</v>
      </c>
      <c r="G183" s="1736"/>
      <c r="H183" s="1736"/>
    </row>
    <row r="184" spans="1:8" s="895" customFormat="1">
      <c r="A184" s="1738"/>
      <c r="B184" s="1736"/>
      <c r="C184" s="894" t="s">
        <v>346</v>
      </c>
      <c r="D184" s="894" t="s">
        <v>343</v>
      </c>
      <c r="E184" s="137" t="s">
        <v>6</v>
      </c>
      <c r="F184" s="894" t="s">
        <v>346</v>
      </c>
      <c r="G184" s="894" t="s">
        <v>343</v>
      </c>
      <c r="H184" s="137" t="s">
        <v>6</v>
      </c>
    </row>
    <row r="185" spans="1:8" s="895" customFormat="1">
      <c r="A185" s="89">
        <v>1</v>
      </c>
      <c r="B185" s="138" t="s">
        <v>347</v>
      </c>
      <c r="C185" s="1356">
        <v>4</v>
      </c>
      <c r="D185" s="1356">
        <v>5</v>
      </c>
      <c r="E185" s="139">
        <f>C185+D185</f>
        <v>9</v>
      </c>
      <c r="F185" s="1356">
        <v>44</v>
      </c>
      <c r="G185" s="1356">
        <v>82</v>
      </c>
      <c r="H185" s="139">
        <f>F185+G185</f>
        <v>126</v>
      </c>
    </row>
    <row r="186" spans="1:8" s="895" customFormat="1">
      <c r="A186" s="89">
        <v>2</v>
      </c>
      <c r="B186" s="138" t="s">
        <v>348</v>
      </c>
      <c r="C186" s="1356">
        <v>6</v>
      </c>
      <c r="D186" s="1356">
        <v>1</v>
      </c>
      <c r="E186" s="139">
        <f t="shared" ref="E186:E193" si="36">C186+D186</f>
        <v>7</v>
      </c>
      <c r="F186" s="1356">
        <v>5</v>
      </c>
      <c r="G186" s="1356">
        <v>15</v>
      </c>
      <c r="H186" s="139">
        <f t="shared" ref="H186:H193" si="37">F186+G186</f>
        <v>20</v>
      </c>
    </row>
    <row r="187" spans="1:8" s="895" customFormat="1">
      <c r="A187" s="89">
        <v>3</v>
      </c>
      <c r="B187" s="140" t="s">
        <v>349</v>
      </c>
      <c r="C187" s="1356">
        <v>3</v>
      </c>
      <c r="D187" s="1356">
        <v>9</v>
      </c>
      <c r="E187" s="139">
        <f t="shared" si="36"/>
        <v>12</v>
      </c>
      <c r="F187" s="1356">
        <v>89</v>
      </c>
      <c r="G187" s="1356">
        <v>43</v>
      </c>
      <c r="H187" s="139">
        <f t="shared" si="37"/>
        <v>132</v>
      </c>
    </row>
    <row r="188" spans="1:8" s="895" customFormat="1">
      <c r="A188" s="89">
        <v>4</v>
      </c>
      <c r="B188" s="140" t="s">
        <v>350</v>
      </c>
      <c r="C188" s="1356">
        <v>9</v>
      </c>
      <c r="D188" s="1356">
        <v>79</v>
      </c>
      <c r="E188" s="139">
        <f t="shared" si="36"/>
        <v>88</v>
      </c>
      <c r="F188" s="1356">
        <v>5</v>
      </c>
      <c r="G188" s="1356">
        <v>498</v>
      </c>
      <c r="H188" s="139">
        <f t="shared" si="37"/>
        <v>503</v>
      </c>
    </row>
    <row r="189" spans="1:8" s="895" customFormat="1">
      <c r="A189" s="89">
        <v>5</v>
      </c>
      <c r="B189" s="140" t="s">
        <v>351</v>
      </c>
      <c r="C189" s="1356">
        <v>9</v>
      </c>
      <c r="D189" s="1356">
        <v>31</v>
      </c>
      <c r="E189" s="139">
        <f t="shared" si="36"/>
        <v>40</v>
      </c>
      <c r="F189" s="1356">
        <v>149</v>
      </c>
      <c r="G189" s="1356">
        <v>231</v>
      </c>
      <c r="H189" s="139">
        <f t="shared" si="37"/>
        <v>380</v>
      </c>
    </row>
    <row r="190" spans="1:8" s="895" customFormat="1">
      <c r="A190" s="89">
        <v>6</v>
      </c>
      <c r="B190" s="140" t="s">
        <v>352</v>
      </c>
      <c r="C190" s="1356">
        <v>48</v>
      </c>
      <c r="D190" s="1356">
        <v>112</v>
      </c>
      <c r="E190" s="139">
        <f t="shared" si="36"/>
        <v>160</v>
      </c>
      <c r="F190" s="1356">
        <v>2</v>
      </c>
      <c r="G190" s="1356">
        <v>1356</v>
      </c>
      <c r="H190" s="139">
        <f t="shared" si="37"/>
        <v>1358</v>
      </c>
    </row>
    <row r="191" spans="1:8" s="895" customFormat="1">
      <c r="A191" s="89">
        <v>7</v>
      </c>
      <c r="B191" s="140" t="s">
        <v>353</v>
      </c>
      <c r="C191" s="1356">
        <v>64</v>
      </c>
      <c r="D191" s="1356">
        <v>77</v>
      </c>
      <c r="E191" s="139">
        <f t="shared" si="36"/>
        <v>141</v>
      </c>
      <c r="F191" s="1356">
        <v>4</v>
      </c>
      <c r="G191" s="1356">
        <v>1663</v>
      </c>
      <c r="H191" s="139">
        <f t="shared" si="37"/>
        <v>1667</v>
      </c>
    </row>
    <row r="192" spans="1:8" s="895" customFormat="1">
      <c r="A192" s="89">
        <v>8</v>
      </c>
      <c r="B192" s="140" t="s">
        <v>354</v>
      </c>
      <c r="C192" s="1356">
        <v>39</v>
      </c>
      <c r="D192" s="1356">
        <v>82</v>
      </c>
      <c r="E192" s="139">
        <f t="shared" si="36"/>
        <v>121</v>
      </c>
      <c r="F192" s="1356">
        <v>1268</v>
      </c>
      <c r="G192" s="1356">
        <v>4389</v>
      </c>
      <c r="H192" s="139">
        <f t="shared" si="37"/>
        <v>5657</v>
      </c>
    </row>
    <row r="193" spans="1:8" s="895" customFormat="1">
      <c r="A193" s="89">
        <v>9</v>
      </c>
      <c r="B193" s="140" t="s">
        <v>355</v>
      </c>
      <c r="C193" s="1356">
        <v>214</v>
      </c>
      <c r="D193" s="1356">
        <v>0</v>
      </c>
      <c r="E193" s="139">
        <f t="shared" si="36"/>
        <v>214</v>
      </c>
      <c r="F193" s="1356">
        <v>6853</v>
      </c>
      <c r="G193" s="1356">
        <v>142</v>
      </c>
      <c r="H193" s="139">
        <f t="shared" si="37"/>
        <v>6995</v>
      </c>
    </row>
    <row r="194" spans="1:8" s="895" customFormat="1">
      <c r="A194" s="89"/>
      <c r="B194" s="141" t="s">
        <v>6</v>
      </c>
      <c r="C194" s="89">
        <f t="shared" ref="C194:H194" si="38">SUM(C185:C193)</f>
        <v>396</v>
      </c>
      <c r="D194" s="89">
        <f t="shared" si="38"/>
        <v>396</v>
      </c>
      <c r="E194" s="89">
        <f t="shared" si="38"/>
        <v>792</v>
      </c>
      <c r="F194" s="1193">
        <f t="shared" si="38"/>
        <v>8419</v>
      </c>
      <c r="G194" s="89">
        <f t="shared" si="38"/>
        <v>8419</v>
      </c>
      <c r="H194" s="89">
        <f t="shared" si="38"/>
        <v>16838</v>
      </c>
    </row>
    <row r="195" spans="1:8" s="895" customFormat="1">
      <c r="A195" s="595"/>
      <c r="B195" s="595"/>
      <c r="C195" s="595"/>
      <c r="D195" s="595"/>
      <c r="E195" s="595"/>
      <c r="F195" s="595"/>
      <c r="G195" s="595"/>
      <c r="H195" s="595"/>
    </row>
    <row r="196" spans="1:8">
      <c r="A196" s="595" t="s">
        <v>344</v>
      </c>
      <c r="G196" s="596" t="s">
        <v>69</v>
      </c>
    </row>
    <row r="197" spans="1:8">
      <c r="A197" s="1734" t="s">
        <v>356</v>
      </c>
      <c r="B197" s="1734"/>
      <c r="C197" s="1734"/>
      <c r="D197" s="1734"/>
      <c r="E197" s="1734"/>
      <c r="F197" s="1734"/>
      <c r="G197" s="1734"/>
      <c r="H197" s="1734"/>
    </row>
    <row r="198" spans="1:8">
      <c r="A198" s="1735" t="s">
        <v>1</v>
      </c>
      <c r="B198" s="1736" t="s">
        <v>345</v>
      </c>
      <c r="C198" s="1736" t="s">
        <v>96</v>
      </c>
      <c r="D198" s="1736"/>
      <c r="E198" s="1736"/>
      <c r="F198" s="1737" t="s">
        <v>0</v>
      </c>
      <c r="G198" s="1737"/>
      <c r="H198" s="1737"/>
    </row>
    <row r="199" spans="1:8">
      <c r="A199" s="1735"/>
      <c r="B199" s="1736"/>
      <c r="C199" s="590" t="s">
        <v>346</v>
      </c>
      <c r="D199" s="590" t="s">
        <v>343</v>
      </c>
      <c r="E199" s="137" t="s">
        <v>6</v>
      </c>
      <c r="F199" s="590" t="s">
        <v>346</v>
      </c>
      <c r="G199" s="590" t="s">
        <v>343</v>
      </c>
      <c r="H199" s="137" t="s">
        <v>6</v>
      </c>
    </row>
    <row r="200" spans="1:8">
      <c r="A200" s="589">
        <v>1</v>
      </c>
      <c r="B200" s="138" t="s">
        <v>347</v>
      </c>
      <c r="C200" s="1228">
        <v>0</v>
      </c>
      <c r="D200" s="1228">
        <v>0</v>
      </c>
      <c r="E200" s="139">
        <f>C200+D200</f>
        <v>0</v>
      </c>
      <c r="F200" s="1228">
        <v>431</v>
      </c>
      <c r="G200" s="1228">
        <v>569</v>
      </c>
      <c r="H200" s="139">
        <f>F200+G200</f>
        <v>1000</v>
      </c>
    </row>
    <row r="201" spans="1:8">
      <c r="A201" s="589">
        <v>2</v>
      </c>
      <c r="B201" s="138" t="s">
        <v>348</v>
      </c>
      <c r="C201" s="1228">
        <v>0</v>
      </c>
      <c r="D201" s="1228">
        <v>0</v>
      </c>
      <c r="E201" s="139">
        <f t="shared" ref="E201:E208" si="39">C201+D201</f>
        <v>0</v>
      </c>
      <c r="F201" s="1228">
        <v>295</v>
      </c>
      <c r="G201" s="1228">
        <v>152</v>
      </c>
      <c r="H201" s="139">
        <f t="shared" ref="H201:H208" si="40">F201+G201</f>
        <v>447</v>
      </c>
    </row>
    <row r="202" spans="1:8">
      <c r="A202" s="589">
        <v>3</v>
      </c>
      <c r="B202" s="140" t="s">
        <v>349</v>
      </c>
      <c r="C202" s="1228">
        <v>3</v>
      </c>
      <c r="D202" s="1228">
        <v>11</v>
      </c>
      <c r="E202" s="139">
        <f t="shared" si="39"/>
        <v>14</v>
      </c>
      <c r="F202" s="1228">
        <v>439</v>
      </c>
      <c r="G202" s="1228">
        <v>390</v>
      </c>
      <c r="H202" s="139">
        <f t="shared" si="40"/>
        <v>829</v>
      </c>
    </row>
    <row r="203" spans="1:8">
      <c r="A203" s="589">
        <v>4</v>
      </c>
      <c r="B203" s="140" t="s">
        <v>350</v>
      </c>
      <c r="C203" s="1228">
        <v>9</v>
      </c>
      <c r="D203" s="1228">
        <v>51</v>
      </c>
      <c r="E203" s="139">
        <f t="shared" si="39"/>
        <v>60</v>
      </c>
      <c r="F203" s="1228">
        <v>490</v>
      </c>
      <c r="G203" s="1228">
        <v>1825</v>
      </c>
      <c r="H203" s="139">
        <f t="shared" si="40"/>
        <v>2315</v>
      </c>
    </row>
    <row r="204" spans="1:8">
      <c r="A204" s="589">
        <v>5</v>
      </c>
      <c r="B204" s="140" t="s">
        <v>351</v>
      </c>
      <c r="C204" s="1228">
        <v>7</v>
      </c>
      <c r="D204" s="1228">
        <v>52</v>
      </c>
      <c r="E204" s="139">
        <f t="shared" si="39"/>
        <v>59</v>
      </c>
      <c r="F204" s="1228">
        <v>242</v>
      </c>
      <c r="G204" s="1228">
        <v>1188</v>
      </c>
      <c r="H204" s="139">
        <f t="shared" si="40"/>
        <v>1430</v>
      </c>
    </row>
    <row r="205" spans="1:8">
      <c r="A205" s="589">
        <v>6</v>
      </c>
      <c r="B205" s="140" t="s">
        <v>352</v>
      </c>
      <c r="C205" s="1228">
        <v>13</v>
      </c>
      <c r="D205" s="1228">
        <v>285</v>
      </c>
      <c r="E205" s="139">
        <f t="shared" si="39"/>
        <v>298</v>
      </c>
      <c r="F205" s="1228">
        <v>27</v>
      </c>
      <c r="G205" s="1228">
        <v>5399</v>
      </c>
      <c r="H205" s="139">
        <f t="shared" si="40"/>
        <v>5426</v>
      </c>
    </row>
    <row r="206" spans="1:8">
      <c r="A206" s="589">
        <v>7</v>
      </c>
      <c r="B206" s="140" t="s">
        <v>353</v>
      </c>
      <c r="C206" s="1228">
        <v>6</v>
      </c>
      <c r="D206" s="1228">
        <v>321</v>
      </c>
      <c r="E206" s="139">
        <f t="shared" si="39"/>
        <v>327</v>
      </c>
      <c r="F206" s="1228">
        <v>128</v>
      </c>
      <c r="G206" s="1228">
        <v>320</v>
      </c>
      <c r="H206" s="139">
        <f t="shared" si="40"/>
        <v>448</v>
      </c>
    </row>
    <row r="207" spans="1:8">
      <c r="A207" s="589">
        <v>8</v>
      </c>
      <c r="B207" s="140" t="s">
        <v>354</v>
      </c>
      <c r="C207" s="1228">
        <v>296</v>
      </c>
      <c r="D207" s="1228">
        <v>553</v>
      </c>
      <c r="E207" s="139">
        <f t="shared" si="39"/>
        <v>849</v>
      </c>
      <c r="F207" s="1228">
        <v>1888</v>
      </c>
      <c r="G207" s="1228">
        <v>2168</v>
      </c>
      <c r="H207" s="139">
        <f t="shared" si="40"/>
        <v>4056</v>
      </c>
    </row>
    <row r="208" spans="1:8">
      <c r="A208" s="589">
        <v>9</v>
      </c>
      <c r="B208" s="140" t="s">
        <v>355</v>
      </c>
      <c r="C208" s="1228">
        <v>1007</v>
      </c>
      <c r="D208" s="1228">
        <v>68</v>
      </c>
      <c r="E208" s="139">
        <f t="shared" si="39"/>
        <v>1075</v>
      </c>
      <c r="F208" s="1228">
        <v>8152</v>
      </c>
      <c r="G208" s="1228">
        <v>81</v>
      </c>
      <c r="H208" s="139">
        <f t="shared" si="40"/>
        <v>8233</v>
      </c>
    </row>
    <row r="209" spans="1:8">
      <c r="A209" s="589"/>
      <c r="B209" s="141" t="s">
        <v>6</v>
      </c>
      <c r="C209" s="877">
        <f t="shared" ref="C209:H209" si="41">SUM(C200:C208)</f>
        <v>1341</v>
      </c>
      <c r="D209" s="877">
        <f t="shared" si="41"/>
        <v>1341</v>
      </c>
      <c r="E209" s="877">
        <f t="shared" si="41"/>
        <v>2682</v>
      </c>
      <c r="F209" s="877">
        <f t="shared" si="41"/>
        <v>12092</v>
      </c>
      <c r="G209" s="877">
        <f t="shared" si="41"/>
        <v>12092</v>
      </c>
      <c r="H209" s="877">
        <f t="shared" si="41"/>
        <v>24184</v>
      </c>
    </row>
    <row r="211" spans="1:8">
      <c r="A211" s="595" t="s">
        <v>344</v>
      </c>
      <c r="G211" s="596" t="s">
        <v>256</v>
      </c>
    </row>
    <row r="212" spans="1:8">
      <c r="A212" s="1734" t="s">
        <v>356</v>
      </c>
      <c r="B212" s="1734"/>
      <c r="C212" s="1734"/>
      <c r="D212" s="1734"/>
      <c r="E212" s="1734"/>
      <c r="F212" s="1734"/>
      <c r="G212" s="1734"/>
      <c r="H212" s="1734"/>
    </row>
    <row r="213" spans="1:8">
      <c r="A213" s="1735" t="s">
        <v>1</v>
      </c>
      <c r="B213" s="1736" t="s">
        <v>345</v>
      </c>
      <c r="C213" s="1736" t="s">
        <v>96</v>
      </c>
      <c r="D213" s="1736"/>
      <c r="E213" s="1736"/>
      <c r="F213" s="1737" t="s">
        <v>0</v>
      </c>
      <c r="G213" s="1737"/>
      <c r="H213" s="1737"/>
    </row>
    <row r="214" spans="1:8">
      <c r="A214" s="1735"/>
      <c r="B214" s="1736"/>
      <c r="C214" s="590" t="s">
        <v>346</v>
      </c>
      <c r="D214" s="590" t="s">
        <v>343</v>
      </c>
      <c r="E214" s="137" t="s">
        <v>6</v>
      </c>
      <c r="F214" s="590" t="s">
        <v>346</v>
      </c>
      <c r="G214" s="590" t="s">
        <v>343</v>
      </c>
      <c r="H214" s="137" t="s">
        <v>6</v>
      </c>
    </row>
    <row r="215" spans="1:8">
      <c r="A215" s="589">
        <v>1</v>
      </c>
      <c r="B215" s="138" t="s">
        <v>347</v>
      </c>
      <c r="C215" s="1228">
        <v>13</v>
      </c>
      <c r="D215" s="1228">
        <v>14</v>
      </c>
      <c r="E215" s="139">
        <f>C215+D215</f>
        <v>27</v>
      </c>
      <c r="F215" s="1228">
        <v>592</v>
      </c>
      <c r="G215" s="1228">
        <v>1357</v>
      </c>
      <c r="H215" s="139">
        <f>F215+G215</f>
        <v>1949</v>
      </c>
    </row>
    <row r="216" spans="1:8">
      <c r="A216" s="589">
        <v>2</v>
      </c>
      <c r="B216" s="138" t="s">
        <v>348</v>
      </c>
      <c r="C216" s="1228">
        <v>11</v>
      </c>
      <c r="D216" s="1228">
        <v>9</v>
      </c>
      <c r="E216" s="139">
        <f t="shared" ref="E216:E223" si="42">C216+D216</f>
        <v>20</v>
      </c>
      <c r="F216" s="1228">
        <v>51</v>
      </c>
      <c r="G216" s="1228">
        <v>35</v>
      </c>
      <c r="H216" s="139">
        <f t="shared" ref="H216:H223" si="43">F216+G216</f>
        <v>86</v>
      </c>
    </row>
    <row r="217" spans="1:8">
      <c r="A217" s="589">
        <v>3</v>
      </c>
      <c r="B217" s="140" t="s">
        <v>349</v>
      </c>
      <c r="C217" s="1228">
        <v>23</v>
      </c>
      <c r="D217" s="1228">
        <v>93</v>
      </c>
      <c r="E217" s="139">
        <f t="shared" si="42"/>
        <v>116</v>
      </c>
      <c r="F217" s="1228">
        <v>135</v>
      </c>
      <c r="G217" s="1228">
        <v>228</v>
      </c>
      <c r="H217" s="139">
        <f t="shared" si="43"/>
        <v>363</v>
      </c>
    </row>
    <row r="218" spans="1:8">
      <c r="A218" s="589">
        <v>4</v>
      </c>
      <c r="B218" s="140" t="s">
        <v>350</v>
      </c>
      <c r="C218" s="1228">
        <v>122</v>
      </c>
      <c r="D218" s="1228">
        <v>174</v>
      </c>
      <c r="E218" s="139">
        <f t="shared" si="42"/>
        <v>296</v>
      </c>
      <c r="F218" s="1228">
        <v>385</v>
      </c>
      <c r="G218" s="1228">
        <v>564</v>
      </c>
      <c r="H218" s="139">
        <f t="shared" si="43"/>
        <v>949</v>
      </c>
    </row>
    <row r="219" spans="1:8">
      <c r="A219" s="589">
        <v>5</v>
      </c>
      <c r="B219" s="140" t="s">
        <v>351</v>
      </c>
      <c r="C219" s="1228">
        <v>82</v>
      </c>
      <c r="D219" s="1228">
        <v>96</v>
      </c>
      <c r="E219" s="139">
        <f t="shared" si="42"/>
        <v>178</v>
      </c>
      <c r="F219" s="1228">
        <v>404</v>
      </c>
      <c r="G219" s="1228">
        <v>266</v>
      </c>
      <c r="H219" s="139">
        <f t="shared" si="43"/>
        <v>670</v>
      </c>
    </row>
    <row r="220" spans="1:8">
      <c r="A220" s="589">
        <v>6</v>
      </c>
      <c r="B220" s="140" t="s">
        <v>352</v>
      </c>
      <c r="C220" s="1228">
        <v>519</v>
      </c>
      <c r="D220" s="1228">
        <v>906</v>
      </c>
      <c r="E220" s="139">
        <f t="shared" si="42"/>
        <v>1425</v>
      </c>
      <c r="F220" s="1228">
        <v>4948</v>
      </c>
      <c r="G220" s="1228">
        <v>5507</v>
      </c>
      <c r="H220" s="139">
        <f t="shared" si="43"/>
        <v>10455</v>
      </c>
    </row>
    <row r="221" spans="1:8">
      <c r="A221" s="589">
        <v>7</v>
      </c>
      <c r="B221" s="140" t="s">
        <v>353</v>
      </c>
      <c r="C221" s="1228">
        <v>87</v>
      </c>
      <c r="D221" s="1228">
        <v>128</v>
      </c>
      <c r="E221" s="139">
        <f t="shared" si="42"/>
        <v>215</v>
      </c>
      <c r="F221" s="1228">
        <v>646</v>
      </c>
      <c r="G221" s="1228">
        <v>1111</v>
      </c>
      <c r="H221" s="139">
        <f t="shared" si="43"/>
        <v>1757</v>
      </c>
    </row>
    <row r="222" spans="1:8">
      <c r="A222" s="589">
        <v>8</v>
      </c>
      <c r="B222" s="140" t="s">
        <v>354</v>
      </c>
      <c r="C222" s="1228">
        <v>282</v>
      </c>
      <c r="D222" s="1228">
        <v>1120</v>
      </c>
      <c r="E222" s="139">
        <f t="shared" si="42"/>
        <v>1402</v>
      </c>
      <c r="F222" s="1228">
        <v>488</v>
      </c>
      <c r="G222" s="1228">
        <v>436</v>
      </c>
      <c r="H222" s="139">
        <f t="shared" si="43"/>
        <v>924</v>
      </c>
    </row>
    <row r="223" spans="1:8">
      <c r="A223" s="589">
        <v>9</v>
      </c>
      <c r="B223" s="140" t="s">
        <v>355</v>
      </c>
      <c r="C223" s="1228">
        <v>1460</v>
      </c>
      <c r="D223" s="1228">
        <v>59</v>
      </c>
      <c r="E223" s="139">
        <f t="shared" si="42"/>
        <v>1519</v>
      </c>
      <c r="F223" s="1228">
        <v>1918</v>
      </c>
      <c r="G223" s="1228">
        <v>63</v>
      </c>
      <c r="H223" s="139">
        <f t="shared" si="43"/>
        <v>1981</v>
      </c>
    </row>
    <row r="224" spans="1:8">
      <c r="A224" s="589"/>
      <c r="B224" s="141" t="s">
        <v>6</v>
      </c>
      <c r="C224" s="877">
        <f t="shared" ref="C224:H224" si="44">SUM(C215:C223)</f>
        <v>2599</v>
      </c>
      <c r="D224" s="877">
        <f t="shared" si="44"/>
        <v>2599</v>
      </c>
      <c r="E224" s="877">
        <f t="shared" si="44"/>
        <v>5198</v>
      </c>
      <c r="F224" s="877">
        <f t="shared" si="44"/>
        <v>9567</v>
      </c>
      <c r="G224" s="877">
        <f t="shared" si="44"/>
        <v>9567</v>
      </c>
      <c r="H224" s="877">
        <f t="shared" si="44"/>
        <v>19134</v>
      </c>
    </row>
    <row r="226" spans="1:8">
      <c r="A226" s="595" t="s">
        <v>344</v>
      </c>
      <c r="G226" s="596" t="s">
        <v>73</v>
      </c>
    </row>
    <row r="227" spans="1:8">
      <c r="A227" s="1734" t="s">
        <v>356</v>
      </c>
      <c r="B227" s="1734"/>
      <c r="C227" s="1734"/>
      <c r="D227" s="1734"/>
      <c r="E227" s="1734"/>
      <c r="F227" s="1734"/>
      <c r="G227" s="1734"/>
      <c r="H227" s="1734"/>
    </row>
    <row r="228" spans="1:8">
      <c r="A228" s="1735" t="s">
        <v>1</v>
      </c>
      <c r="B228" s="1736" t="s">
        <v>345</v>
      </c>
      <c r="C228" s="1736" t="s">
        <v>96</v>
      </c>
      <c r="D228" s="1736"/>
      <c r="E228" s="1736"/>
      <c r="F228" s="1737" t="s">
        <v>0</v>
      </c>
      <c r="G228" s="1737"/>
      <c r="H228" s="1737"/>
    </row>
    <row r="229" spans="1:8">
      <c r="A229" s="1735"/>
      <c r="B229" s="1736"/>
      <c r="C229" s="590" t="s">
        <v>346</v>
      </c>
      <c r="D229" s="590" t="s">
        <v>343</v>
      </c>
      <c r="E229" s="137" t="s">
        <v>6</v>
      </c>
      <c r="F229" s="590" t="s">
        <v>346</v>
      </c>
      <c r="G229" s="590" t="s">
        <v>343</v>
      </c>
      <c r="H229" s="137" t="s">
        <v>6</v>
      </c>
    </row>
    <row r="230" spans="1:8">
      <c r="A230" s="589">
        <v>1</v>
      </c>
      <c r="B230" s="138" t="s">
        <v>347</v>
      </c>
      <c r="C230" s="1228">
        <v>0</v>
      </c>
      <c r="D230" s="1228">
        <v>7</v>
      </c>
      <c r="E230" s="139">
        <f>C230+D230</f>
        <v>7</v>
      </c>
      <c r="F230" s="1228">
        <v>22</v>
      </c>
      <c r="G230" s="1228"/>
      <c r="H230" s="139">
        <f>F230+G230</f>
        <v>22</v>
      </c>
    </row>
    <row r="231" spans="1:8">
      <c r="A231" s="589">
        <v>2</v>
      </c>
      <c r="B231" s="138" t="s">
        <v>348</v>
      </c>
      <c r="C231" s="1228">
        <v>1</v>
      </c>
      <c r="D231" s="1228">
        <v>3</v>
      </c>
      <c r="E231" s="139">
        <f t="shared" ref="E231:E238" si="45">C231+D231</f>
        <v>4</v>
      </c>
      <c r="F231" s="1228"/>
      <c r="G231" s="1228"/>
      <c r="H231" s="139">
        <f t="shared" ref="H231:H238" si="46">F231+G231</f>
        <v>0</v>
      </c>
    </row>
    <row r="232" spans="1:8">
      <c r="A232" s="589">
        <v>3</v>
      </c>
      <c r="B232" s="140" t="s">
        <v>349</v>
      </c>
      <c r="C232" s="1228">
        <v>285</v>
      </c>
      <c r="D232" s="1228">
        <v>586</v>
      </c>
      <c r="E232" s="139">
        <f t="shared" si="45"/>
        <v>871</v>
      </c>
      <c r="F232" s="1228">
        <v>2870</v>
      </c>
      <c r="G232" s="1228">
        <v>2025</v>
      </c>
      <c r="H232" s="139">
        <f t="shared" si="46"/>
        <v>4895</v>
      </c>
    </row>
    <row r="233" spans="1:8">
      <c r="A233" s="589">
        <v>4</v>
      </c>
      <c r="B233" s="140" t="s">
        <v>350</v>
      </c>
      <c r="C233" s="1228">
        <v>76</v>
      </c>
      <c r="D233" s="1228">
        <v>334</v>
      </c>
      <c r="E233" s="139">
        <f t="shared" si="45"/>
        <v>410</v>
      </c>
      <c r="F233" s="1228">
        <v>1948</v>
      </c>
      <c r="G233" s="1228">
        <v>1864</v>
      </c>
      <c r="H233" s="139">
        <f t="shared" si="46"/>
        <v>3812</v>
      </c>
    </row>
    <row r="234" spans="1:8">
      <c r="A234" s="589">
        <v>5</v>
      </c>
      <c r="B234" s="140" t="s">
        <v>351</v>
      </c>
      <c r="C234" s="1228">
        <v>650</v>
      </c>
      <c r="D234" s="1228">
        <v>907</v>
      </c>
      <c r="E234" s="139">
        <f t="shared" si="45"/>
        <v>1557</v>
      </c>
      <c r="F234" s="1228">
        <v>2252</v>
      </c>
      <c r="G234" s="1228">
        <v>1600</v>
      </c>
      <c r="H234" s="139">
        <f t="shared" si="46"/>
        <v>3852</v>
      </c>
    </row>
    <row r="235" spans="1:8">
      <c r="A235" s="589">
        <v>6</v>
      </c>
      <c r="B235" s="140" t="s">
        <v>352</v>
      </c>
      <c r="C235" s="1228">
        <v>36</v>
      </c>
      <c r="D235" s="1228">
        <v>1110</v>
      </c>
      <c r="E235" s="139">
        <f t="shared" si="45"/>
        <v>1146</v>
      </c>
      <c r="F235" s="1228">
        <v>373</v>
      </c>
      <c r="G235" s="1228">
        <v>2102</v>
      </c>
      <c r="H235" s="139">
        <f t="shared" si="46"/>
        <v>2475</v>
      </c>
    </row>
    <row r="236" spans="1:8">
      <c r="A236" s="589">
        <v>7</v>
      </c>
      <c r="B236" s="140" t="s">
        <v>353</v>
      </c>
      <c r="C236" s="1228">
        <v>0</v>
      </c>
      <c r="D236" s="1228">
        <v>60</v>
      </c>
      <c r="E236" s="139">
        <f t="shared" si="45"/>
        <v>60</v>
      </c>
      <c r="F236" s="1228">
        <v>1630</v>
      </c>
      <c r="G236" s="1228">
        <v>2339</v>
      </c>
      <c r="H236" s="139">
        <f t="shared" si="46"/>
        <v>3969</v>
      </c>
    </row>
    <row r="237" spans="1:8">
      <c r="A237" s="589">
        <v>8</v>
      </c>
      <c r="B237" s="140" t="s">
        <v>354</v>
      </c>
      <c r="C237" s="1228"/>
      <c r="D237" s="1228"/>
      <c r="E237" s="139">
        <f t="shared" si="45"/>
        <v>0</v>
      </c>
      <c r="F237" s="1228"/>
      <c r="G237" s="1228"/>
      <c r="H237" s="139">
        <f t="shared" si="46"/>
        <v>0</v>
      </c>
    </row>
    <row r="238" spans="1:8">
      <c r="A238" s="589">
        <v>9</v>
      </c>
      <c r="B238" s="140" t="s">
        <v>355</v>
      </c>
      <c r="C238" s="1228">
        <v>2058</v>
      </c>
      <c r="D238" s="1228">
        <v>99</v>
      </c>
      <c r="E238" s="139">
        <f t="shared" si="45"/>
        <v>2157</v>
      </c>
      <c r="F238" s="1228">
        <v>835</v>
      </c>
      <c r="G238" s="1228">
        <v>0</v>
      </c>
      <c r="H238" s="139">
        <f t="shared" si="46"/>
        <v>835</v>
      </c>
    </row>
    <row r="239" spans="1:8">
      <c r="A239" s="589"/>
      <c r="B239" s="141" t="s">
        <v>6</v>
      </c>
      <c r="C239" s="877">
        <f t="shared" ref="C239:H239" si="47">SUM(C230:C238)</f>
        <v>3106</v>
      </c>
      <c r="D239" s="877">
        <f t="shared" si="47"/>
        <v>3106</v>
      </c>
      <c r="E239" s="877">
        <f t="shared" si="47"/>
        <v>6212</v>
      </c>
      <c r="F239" s="877">
        <f t="shared" si="47"/>
        <v>9930</v>
      </c>
      <c r="G239" s="877">
        <f t="shared" si="47"/>
        <v>9930</v>
      </c>
      <c r="H239" s="877">
        <f t="shared" si="47"/>
        <v>19860</v>
      </c>
    </row>
    <row r="240" spans="1:8">
      <c r="A240" s="592"/>
    </row>
    <row r="241" spans="1:8">
      <c r="A241" s="595" t="s">
        <v>344</v>
      </c>
      <c r="G241" s="596" t="s">
        <v>75</v>
      </c>
    </row>
    <row r="242" spans="1:8">
      <c r="A242" s="1734" t="s">
        <v>356</v>
      </c>
      <c r="B242" s="1734"/>
      <c r="C242" s="1734"/>
      <c r="D242" s="1734"/>
      <c r="E242" s="1734"/>
      <c r="F242" s="1734"/>
      <c r="G242" s="1734"/>
      <c r="H242" s="1734"/>
    </row>
    <row r="243" spans="1:8">
      <c r="A243" s="1735" t="s">
        <v>1</v>
      </c>
      <c r="B243" s="1736" t="s">
        <v>345</v>
      </c>
      <c r="C243" s="1736" t="s">
        <v>96</v>
      </c>
      <c r="D243" s="1736"/>
      <c r="E243" s="1736"/>
      <c r="F243" s="1737" t="s">
        <v>0</v>
      </c>
      <c r="G243" s="1737"/>
      <c r="H243" s="1737"/>
    </row>
    <row r="244" spans="1:8">
      <c r="A244" s="1735"/>
      <c r="B244" s="1736"/>
      <c r="C244" s="590" t="s">
        <v>346</v>
      </c>
      <c r="D244" s="590" t="s">
        <v>343</v>
      </c>
      <c r="E244" s="137" t="s">
        <v>6</v>
      </c>
      <c r="F244" s="590" t="s">
        <v>346</v>
      </c>
      <c r="G244" s="590" t="s">
        <v>343</v>
      </c>
      <c r="H244" s="137" t="s">
        <v>6</v>
      </c>
    </row>
    <row r="245" spans="1:8">
      <c r="A245" s="589">
        <v>1</v>
      </c>
      <c r="B245" s="138" t="s">
        <v>347</v>
      </c>
      <c r="C245" s="1228">
        <v>74</v>
      </c>
      <c r="D245" s="1228">
        <v>100</v>
      </c>
      <c r="E245" s="139">
        <f>C245+D245</f>
        <v>174</v>
      </c>
      <c r="F245" s="1228">
        <v>129</v>
      </c>
      <c r="G245" s="1228">
        <v>171</v>
      </c>
      <c r="H245" s="139">
        <f>F245+G245</f>
        <v>300</v>
      </c>
    </row>
    <row r="246" spans="1:8">
      <c r="A246" s="589">
        <v>2</v>
      </c>
      <c r="B246" s="138" t="s">
        <v>348</v>
      </c>
      <c r="C246" s="1228">
        <v>294</v>
      </c>
      <c r="D246" s="1228">
        <v>265</v>
      </c>
      <c r="E246" s="139">
        <f t="shared" ref="E246:E253" si="48">C246+D246</f>
        <v>559</v>
      </c>
      <c r="F246" s="1228">
        <v>2040</v>
      </c>
      <c r="G246" s="1228">
        <v>2916</v>
      </c>
      <c r="H246" s="139">
        <f t="shared" ref="H246:H253" si="49">F246+G246</f>
        <v>4956</v>
      </c>
    </row>
    <row r="247" spans="1:8">
      <c r="A247" s="589">
        <v>3</v>
      </c>
      <c r="B247" s="140" t="s">
        <v>349</v>
      </c>
      <c r="C247" s="1228">
        <v>309</v>
      </c>
      <c r="D247" s="1228">
        <v>307</v>
      </c>
      <c r="E247" s="139">
        <f t="shared" si="48"/>
        <v>616</v>
      </c>
      <c r="F247" s="1228">
        <v>4190</v>
      </c>
      <c r="G247" s="1228">
        <v>6108</v>
      </c>
      <c r="H247" s="139">
        <f t="shared" si="49"/>
        <v>10298</v>
      </c>
    </row>
    <row r="248" spans="1:8">
      <c r="A248" s="589">
        <v>4</v>
      </c>
      <c r="B248" s="140" t="s">
        <v>350</v>
      </c>
      <c r="C248" s="1228">
        <v>239</v>
      </c>
      <c r="D248" s="1228">
        <v>277</v>
      </c>
      <c r="E248" s="139">
        <f t="shared" si="48"/>
        <v>516</v>
      </c>
      <c r="F248" s="1228">
        <v>4110</v>
      </c>
      <c r="G248" s="1228">
        <v>5313</v>
      </c>
      <c r="H248" s="139">
        <f t="shared" si="49"/>
        <v>9423</v>
      </c>
    </row>
    <row r="249" spans="1:8">
      <c r="A249" s="589">
        <v>5</v>
      </c>
      <c r="B249" s="140" t="s">
        <v>351</v>
      </c>
      <c r="C249" s="1228">
        <v>278</v>
      </c>
      <c r="D249" s="1228">
        <v>287</v>
      </c>
      <c r="E249" s="139">
        <f t="shared" si="48"/>
        <v>565</v>
      </c>
      <c r="F249" s="1228">
        <v>4444</v>
      </c>
      <c r="G249" s="1228">
        <v>3586</v>
      </c>
      <c r="H249" s="139">
        <f t="shared" si="49"/>
        <v>8030</v>
      </c>
    </row>
    <row r="250" spans="1:8">
      <c r="A250" s="589">
        <v>6</v>
      </c>
      <c r="B250" s="140" t="s">
        <v>352</v>
      </c>
      <c r="C250" s="1228">
        <v>425</v>
      </c>
      <c r="D250" s="1228">
        <v>389</v>
      </c>
      <c r="E250" s="139">
        <f t="shared" si="48"/>
        <v>814</v>
      </c>
      <c r="F250" s="1228">
        <v>754</v>
      </c>
      <c r="G250" s="1228">
        <v>1219</v>
      </c>
      <c r="H250" s="139">
        <f t="shared" si="49"/>
        <v>1973</v>
      </c>
    </row>
    <row r="251" spans="1:8">
      <c r="A251" s="589">
        <v>7</v>
      </c>
      <c r="B251" s="140" t="s">
        <v>353</v>
      </c>
      <c r="C251" s="1228">
        <v>263</v>
      </c>
      <c r="D251" s="1228">
        <v>162</v>
      </c>
      <c r="E251" s="139">
        <f t="shared" si="48"/>
        <v>425</v>
      </c>
      <c r="F251" s="1228">
        <v>854</v>
      </c>
      <c r="G251" s="1228">
        <v>515</v>
      </c>
      <c r="H251" s="139">
        <f t="shared" si="49"/>
        <v>1369</v>
      </c>
    </row>
    <row r="252" spans="1:8">
      <c r="A252" s="589">
        <v>8</v>
      </c>
      <c r="B252" s="140" t="s">
        <v>354</v>
      </c>
      <c r="C252" s="1228">
        <v>49</v>
      </c>
      <c r="D252" s="1228">
        <v>128</v>
      </c>
      <c r="E252" s="139">
        <f t="shared" si="48"/>
        <v>177</v>
      </c>
      <c r="F252" s="1228">
        <v>2144</v>
      </c>
      <c r="G252" s="1228">
        <v>716</v>
      </c>
      <c r="H252" s="139">
        <f t="shared" si="49"/>
        <v>2860</v>
      </c>
    </row>
    <row r="253" spans="1:8">
      <c r="A253" s="589">
        <v>9</v>
      </c>
      <c r="B253" s="140" t="s">
        <v>355</v>
      </c>
      <c r="C253" s="1228">
        <v>282</v>
      </c>
      <c r="D253" s="1228">
        <v>298</v>
      </c>
      <c r="E253" s="139">
        <f t="shared" si="48"/>
        <v>580</v>
      </c>
      <c r="F253" s="1228">
        <v>2054</v>
      </c>
      <c r="G253" s="1228">
        <v>175</v>
      </c>
      <c r="H253" s="139">
        <f t="shared" si="49"/>
        <v>2229</v>
      </c>
    </row>
    <row r="254" spans="1:8">
      <c r="A254" s="589"/>
      <c r="B254" s="141" t="s">
        <v>6</v>
      </c>
      <c r="C254" s="877">
        <f t="shared" ref="C254:H254" si="50">SUM(C245:C253)</f>
        <v>2213</v>
      </c>
      <c r="D254" s="877">
        <f t="shared" si="50"/>
        <v>2213</v>
      </c>
      <c r="E254" s="877">
        <f t="shared" si="50"/>
        <v>4426</v>
      </c>
      <c r="F254" s="877">
        <f t="shared" si="50"/>
        <v>20719</v>
      </c>
      <c r="G254" s="877">
        <f t="shared" si="50"/>
        <v>20719</v>
      </c>
      <c r="H254" s="877">
        <f t="shared" si="50"/>
        <v>41438</v>
      </c>
    </row>
    <row r="256" spans="1:8">
      <c r="A256" s="595" t="s">
        <v>344</v>
      </c>
      <c r="G256" s="596" t="s">
        <v>161</v>
      </c>
    </row>
    <row r="257" spans="1:8">
      <c r="A257" s="1734" t="s">
        <v>356</v>
      </c>
      <c r="B257" s="1734"/>
      <c r="C257" s="1734"/>
      <c r="D257" s="1734"/>
      <c r="E257" s="1734"/>
      <c r="F257" s="1734"/>
      <c r="G257" s="1734"/>
      <c r="H257" s="1734"/>
    </row>
    <row r="258" spans="1:8">
      <c r="A258" s="1735" t="s">
        <v>1</v>
      </c>
      <c r="B258" s="1736" t="s">
        <v>345</v>
      </c>
      <c r="C258" s="1736" t="s">
        <v>96</v>
      </c>
      <c r="D258" s="1736"/>
      <c r="E258" s="1736"/>
      <c r="F258" s="1737" t="s">
        <v>0</v>
      </c>
      <c r="G258" s="1737"/>
      <c r="H258" s="1737"/>
    </row>
    <row r="259" spans="1:8">
      <c r="A259" s="1735"/>
      <c r="B259" s="1736"/>
      <c r="C259" s="590" t="s">
        <v>346</v>
      </c>
      <c r="D259" s="590" t="s">
        <v>343</v>
      </c>
      <c r="E259" s="137" t="s">
        <v>6</v>
      </c>
      <c r="F259" s="590" t="s">
        <v>346</v>
      </c>
      <c r="G259" s="590" t="s">
        <v>343</v>
      </c>
      <c r="H259" s="137" t="s">
        <v>6</v>
      </c>
    </row>
    <row r="260" spans="1:8">
      <c r="A260" s="589">
        <v>1</v>
      </c>
      <c r="B260" s="138" t="s">
        <v>347</v>
      </c>
      <c r="C260" s="1228">
        <v>34</v>
      </c>
      <c r="D260" s="1228">
        <v>62</v>
      </c>
      <c r="E260" s="139">
        <f>C260+D260</f>
        <v>96</v>
      </c>
      <c r="F260" s="1228">
        <v>108</v>
      </c>
      <c r="G260" s="1228">
        <v>134</v>
      </c>
      <c r="H260" s="139">
        <f>F260+G260</f>
        <v>242</v>
      </c>
    </row>
    <row r="261" spans="1:8">
      <c r="A261" s="589">
        <v>2</v>
      </c>
      <c r="B261" s="138" t="s">
        <v>348</v>
      </c>
      <c r="C261" s="1228">
        <v>21</v>
      </c>
      <c r="D261" s="1228">
        <v>40</v>
      </c>
      <c r="E261" s="139">
        <f t="shared" ref="E261:E268" si="51">C261+D261</f>
        <v>61</v>
      </c>
      <c r="F261" s="1228">
        <v>60</v>
      </c>
      <c r="G261" s="1228">
        <v>94</v>
      </c>
      <c r="H261" s="139">
        <f t="shared" ref="H261:H268" si="52">F261+G261</f>
        <v>154</v>
      </c>
    </row>
    <row r="262" spans="1:8">
      <c r="A262" s="589">
        <v>3</v>
      </c>
      <c r="B262" s="140" t="s">
        <v>349</v>
      </c>
      <c r="C262" s="1228">
        <v>182</v>
      </c>
      <c r="D262" s="1228">
        <v>297</v>
      </c>
      <c r="E262" s="139">
        <f t="shared" si="51"/>
        <v>479</v>
      </c>
      <c r="F262" s="1228">
        <v>995</v>
      </c>
      <c r="G262" s="1228">
        <v>1576</v>
      </c>
      <c r="H262" s="139">
        <f t="shared" si="52"/>
        <v>2571</v>
      </c>
    </row>
    <row r="263" spans="1:8">
      <c r="A263" s="589">
        <v>4</v>
      </c>
      <c r="B263" s="140" t="s">
        <v>350</v>
      </c>
      <c r="C263" s="1228">
        <v>12</v>
      </c>
      <c r="D263" s="1228">
        <v>82</v>
      </c>
      <c r="E263" s="139">
        <f t="shared" si="51"/>
        <v>94</v>
      </c>
      <c r="F263" s="1228">
        <v>63</v>
      </c>
      <c r="G263" s="1228">
        <v>771</v>
      </c>
      <c r="H263" s="139">
        <f t="shared" si="52"/>
        <v>834</v>
      </c>
    </row>
    <row r="264" spans="1:8">
      <c r="A264" s="589">
        <v>5</v>
      </c>
      <c r="B264" s="140" t="s">
        <v>351</v>
      </c>
      <c r="C264" s="1228">
        <v>226</v>
      </c>
      <c r="D264" s="1228">
        <v>247</v>
      </c>
      <c r="E264" s="139">
        <f t="shared" si="51"/>
        <v>473</v>
      </c>
      <c r="F264" s="1228">
        <v>699</v>
      </c>
      <c r="G264" s="1228">
        <v>1446</v>
      </c>
      <c r="H264" s="139">
        <f t="shared" si="52"/>
        <v>2145</v>
      </c>
    </row>
    <row r="265" spans="1:8">
      <c r="A265" s="589">
        <v>6</v>
      </c>
      <c r="B265" s="140" t="s">
        <v>352</v>
      </c>
      <c r="C265" s="1228">
        <v>0</v>
      </c>
      <c r="D265" s="1228">
        <v>209</v>
      </c>
      <c r="E265" s="139">
        <f t="shared" si="51"/>
        <v>209</v>
      </c>
      <c r="F265" s="1228">
        <v>100</v>
      </c>
      <c r="G265" s="1228">
        <v>1774</v>
      </c>
      <c r="H265" s="139">
        <f t="shared" si="52"/>
        <v>1874</v>
      </c>
    </row>
    <row r="266" spans="1:8">
      <c r="A266" s="589">
        <v>7</v>
      </c>
      <c r="B266" s="140" t="s">
        <v>353</v>
      </c>
      <c r="C266" s="1228">
        <v>0</v>
      </c>
      <c r="D266" s="1228">
        <v>187</v>
      </c>
      <c r="E266" s="139">
        <f t="shared" si="51"/>
        <v>187</v>
      </c>
      <c r="F266" s="1228">
        <v>0</v>
      </c>
      <c r="G266" s="1228">
        <v>1501</v>
      </c>
      <c r="H266" s="139">
        <f t="shared" si="52"/>
        <v>1501</v>
      </c>
    </row>
    <row r="267" spans="1:8">
      <c r="A267" s="589">
        <v>8</v>
      </c>
      <c r="B267" s="140" t="s">
        <v>354</v>
      </c>
      <c r="C267" s="1228">
        <v>191</v>
      </c>
      <c r="D267" s="1228">
        <v>101</v>
      </c>
      <c r="E267" s="139">
        <f t="shared" si="51"/>
        <v>292</v>
      </c>
      <c r="F267" s="1228">
        <v>677</v>
      </c>
      <c r="G267" s="1228">
        <v>597</v>
      </c>
      <c r="H267" s="139">
        <f t="shared" si="52"/>
        <v>1274</v>
      </c>
    </row>
    <row r="268" spans="1:8">
      <c r="A268" s="589">
        <v>9</v>
      </c>
      <c r="B268" s="140" t="s">
        <v>355</v>
      </c>
      <c r="C268" s="1228">
        <v>615</v>
      </c>
      <c r="D268" s="1228">
        <v>56</v>
      </c>
      <c r="E268" s="139">
        <f t="shared" si="51"/>
        <v>671</v>
      </c>
      <c r="F268" s="1228">
        <v>5479</v>
      </c>
      <c r="G268" s="1228">
        <v>288</v>
      </c>
      <c r="H268" s="139">
        <f t="shared" si="52"/>
        <v>5767</v>
      </c>
    </row>
    <row r="269" spans="1:8">
      <c r="A269" s="589"/>
      <c r="B269" s="141" t="s">
        <v>6</v>
      </c>
      <c r="C269" s="877">
        <f t="shared" ref="C269:H269" si="53">SUM(C260:C268)</f>
        <v>1281</v>
      </c>
      <c r="D269" s="877">
        <f t="shared" si="53"/>
        <v>1281</v>
      </c>
      <c r="E269" s="877">
        <f t="shared" si="53"/>
        <v>2562</v>
      </c>
      <c r="F269" s="877">
        <f t="shared" si="53"/>
        <v>8181</v>
      </c>
      <c r="G269" s="877">
        <f t="shared" si="53"/>
        <v>8181</v>
      </c>
      <c r="H269" s="877">
        <f t="shared" si="53"/>
        <v>16362</v>
      </c>
    </row>
    <row r="271" spans="1:8">
      <c r="A271" s="595" t="s">
        <v>344</v>
      </c>
      <c r="G271" s="596" t="s">
        <v>86</v>
      </c>
    </row>
    <row r="272" spans="1:8">
      <c r="A272" s="1734" t="s">
        <v>356</v>
      </c>
      <c r="B272" s="1734"/>
      <c r="C272" s="1734"/>
      <c r="D272" s="1734"/>
      <c r="E272" s="1734"/>
      <c r="F272" s="1734"/>
      <c r="G272" s="1734"/>
      <c r="H272" s="1734"/>
    </row>
    <row r="273" spans="1:8">
      <c r="A273" s="1735" t="s">
        <v>1</v>
      </c>
      <c r="B273" s="1736" t="s">
        <v>345</v>
      </c>
      <c r="C273" s="1736" t="s">
        <v>96</v>
      </c>
      <c r="D273" s="1736"/>
      <c r="E273" s="1736"/>
      <c r="F273" s="1737" t="s">
        <v>0</v>
      </c>
      <c r="G273" s="1737"/>
      <c r="H273" s="1737"/>
    </row>
    <row r="274" spans="1:8">
      <c r="A274" s="1735"/>
      <c r="B274" s="1736"/>
      <c r="C274" s="590" t="s">
        <v>346</v>
      </c>
      <c r="D274" s="590" t="s">
        <v>343</v>
      </c>
      <c r="E274" s="137" t="s">
        <v>6</v>
      </c>
      <c r="F274" s="590" t="s">
        <v>346</v>
      </c>
      <c r="G274" s="590" t="s">
        <v>343</v>
      </c>
      <c r="H274" s="137" t="s">
        <v>6</v>
      </c>
    </row>
    <row r="275" spans="1:8">
      <c r="A275" s="589">
        <v>1</v>
      </c>
      <c r="B275" s="138" t="s">
        <v>347</v>
      </c>
      <c r="C275" s="1228">
        <v>57</v>
      </c>
      <c r="D275" s="1228">
        <v>99</v>
      </c>
      <c r="E275" s="139">
        <f>C275+D275</f>
        <v>156</v>
      </c>
      <c r="F275" s="1228">
        <v>630</v>
      </c>
      <c r="G275" s="1228">
        <v>1041</v>
      </c>
      <c r="H275" s="139">
        <f>F275+G275</f>
        <v>1671</v>
      </c>
    </row>
    <row r="276" spans="1:8">
      <c r="A276" s="589">
        <v>2</v>
      </c>
      <c r="B276" s="138" t="s">
        <v>348</v>
      </c>
      <c r="C276" s="1228">
        <v>56</v>
      </c>
      <c r="D276" s="1228">
        <v>157</v>
      </c>
      <c r="E276" s="139">
        <f t="shared" ref="E276:E283" si="54">C276+D276</f>
        <v>213</v>
      </c>
      <c r="F276" s="1228">
        <v>814</v>
      </c>
      <c r="G276" s="1228">
        <v>1273</v>
      </c>
      <c r="H276" s="139">
        <f t="shared" ref="H276:H283" si="55">F276+G276</f>
        <v>2087</v>
      </c>
    </row>
    <row r="277" spans="1:8">
      <c r="A277" s="589">
        <v>3</v>
      </c>
      <c r="B277" s="140" t="s">
        <v>349</v>
      </c>
      <c r="C277" s="1228">
        <v>81</v>
      </c>
      <c r="D277" s="1228">
        <v>215</v>
      </c>
      <c r="E277" s="139">
        <f t="shared" si="54"/>
        <v>296</v>
      </c>
      <c r="F277" s="1228">
        <v>1097</v>
      </c>
      <c r="G277" s="1228">
        <v>1372</v>
      </c>
      <c r="H277" s="139">
        <f t="shared" si="55"/>
        <v>2469</v>
      </c>
    </row>
    <row r="278" spans="1:8">
      <c r="A278" s="589">
        <v>4</v>
      </c>
      <c r="B278" s="140" t="s">
        <v>350</v>
      </c>
      <c r="C278" s="1228">
        <v>117</v>
      </c>
      <c r="D278" s="1228">
        <v>214</v>
      </c>
      <c r="E278" s="139">
        <f t="shared" si="54"/>
        <v>331</v>
      </c>
      <c r="F278" s="1228">
        <v>409</v>
      </c>
      <c r="G278" s="1228">
        <v>749</v>
      </c>
      <c r="H278" s="139">
        <f t="shared" si="55"/>
        <v>1158</v>
      </c>
    </row>
    <row r="279" spans="1:8">
      <c r="A279" s="589">
        <v>5</v>
      </c>
      <c r="B279" s="140" t="s">
        <v>351</v>
      </c>
      <c r="C279" s="1228">
        <v>68</v>
      </c>
      <c r="D279" s="1228">
        <v>143</v>
      </c>
      <c r="E279" s="139">
        <f t="shared" si="54"/>
        <v>211</v>
      </c>
      <c r="F279" s="1228">
        <v>625</v>
      </c>
      <c r="G279" s="1228">
        <v>1610</v>
      </c>
      <c r="H279" s="139">
        <f t="shared" si="55"/>
        <v>2235</v>
      </c>
    </row>
    <row r="280" spans="1:8">
      <c r="A280" s="589">
        <v>6</v>
      </c>
      <c r="B280" s="140" t="s">
        <v>352</v>
      </c>
      <c r="C280" s="1228">
        <v>111</v>
      </c>
      <c r="D280" s="1228">
        <v>191</v>
      </c>
      <c r="E280" s="139">
        <f t="shared" si="54"/>
        <v>302</v>
      </c>
      <c r="F280" s="1228">
        <v>924</v>
      </c>
      <c r="G280" s="1228">
        <v>1955</v>
      </c>
      <c r="H280" s="139">
        <f t="shared" si="55"/>
        <v>2879</v>
      </c>
    </row>
    <row r="281" spans="1:8">
      <c r="A281" s="589">
        <v>7</v>
      </c>
      <c r="B281" s="140" t="s">
        <v>353</v>
      </c>
      <c r="C281" s="1228">
        <v>30</v>
      </c>
      <c r="D281" s="1228">
        <v>172</v>
      </c>
      <c r="E281" s="139">
        <f t="shared" si="54"/>
        <v>202</v>
      </c>
      <c r="F281" s="1228">
        <v>895</v>
      </c>
      <c r="G281" s="1228">
        <v>1796</v>
      </c>
      <c r="H281" s="139">
        <f t="shared" si="55"/>
        <v>2691</v>
      </c>
    </row>
    <row r="282" spans="1:8">
      <c r="A282" s="589">
        <v>8</v>
      </c>
      <c r="B282" s="140" t="s">
        <v>354</v>
      </c>
      <c r="C282" s="1228">
        <v>113</v>
      </c>
      <c r="D282" s="1228">
        <v>279</v>
      </c>
      <c r="E282" s="139">
        <f t="shared" si="54"/>
        <v>392</v>
      </c>
      <c r="F282" s="1228">
        <v>5711</v>
      </c>
      <c r="G282" s="1228">
        <v>8458</v>
      </c>
      <c r="H282" s="139">
        <f t="shared" si="55"/>
        <v>14169</v>
      </c>
    </row>
    <row r="283" spans="1:8">
      <c r="A283" s="589">
        <v>9</v>
      </c>
      <c r="B283" s="140" t="s">
        <v>355</v>
      </c>
      <c r="C283" s="1228">
        <v>865</v>
      </c>
      <c r="D283" s="1228">
        <v>28</v>
      </c>
      <c r="E283" s="139">
        <f t="shared" si="54"/>
        <v>893</v>
      </c>
      <c r="F283" s="1228">
        <v>7212</v>
      </c>
      <c r="G283" s="1228">
        <v>63</v>
      </c>
      <c r="H283" s="139">
        <f t="shared" si="55"/>
        <v>7275</v>
      </c>
    </row>
    <row r="284" spans="1:8">
      <c r="A284" s="589"/>
      <c r="B284" s="141" t="s">
        <v>6</v>
      </c>
      <c r="C284" s="89">
        <f t="shared" ref="C284:H284" si="56">SUM(C275:C283)</f>
        <v>1498</v>
      </c>
      <c r="D284" s="89">
        <f t="shared" si="56"/>
        <v>1498</v>
      </c>
      <c r="E284" s="89">
        <f t="shared" si="56"/>
        <v>2996</v>
      </c>
      <c r="F284" s="877">
        <f t="shared" si="56"/>
        <v>18317</v>
      </c>
      <c r="G284" s="877">
        <f t="shared" si="56"/>
        <v>18317</v>
      </c>
      <c r="H284" s="877">
        <f t="shared" si="56"/>
        <v>36634</v>
      </c>
    </row>
    <row r="286" spans="1:8">
      <c r="A286" s="595" t="s">
        <v>344</v>
      </c>
      <c r="G286" s="596" t="s">
        <v>143</v>
      </c>
    </row>
    <row r="287" spans="1:8">
      <c r="A287" s="1734" t="s">
        <v>356</v>
      </c>
      <c r="B287" s="1734"/>
      <c r="C287" s="1734"/>
      <c r="D287" s="1734"/>
      <c r="E287" s="1734"/>
      <c r="F287" s="1734"/>
      <c r="G287" s="1734"/>
      <c r="H287" s="1734"/>
    </row>
    <row r="288" spans="1:8">
      <c r="A288" s="1735" t="s">
        <v>1</v>
      </c>
      <c r="B288" s="1736" t="s">
        <v>345</v>
      </c>
      <c r="C288" s="1736" t="s">
        <v>96</v>
      </c>
      <c r="D288" s="1736"/>
      <c r="E288" s="1736"/>
      <c r="F288" s="1737" t="s">
        <v>0</v>
      </c>
      <c r="G288" s="1737"/>
      <c r="H288" s="1737"/>
    </row>
    <row r="289" spans="1:8">
      <c r="A289" s="1735"/>
      <c r="B289" s="1736"/>
      <c r="C289" s="590" t="s">
        <v>346</v>
      </c>
      <c r="D289" s="590" t="s">
        <v>343</v>
      </c>
      <c r="E289" s="137" t="s">
        <v>6</v>
      </c>
      <c r="F289" s="590" t="s">
        <v>346</v>
      </c>
      <c r="G289" s="590" t="s">
        <v>343</v>
      </c>
      <c r="H289" s="137" t="s">
        <v>6</v>
      </c>
    </row>
    <row r="290" spans="1:8">
      <c r="A290" s="589">
        <v>1</v>
      </c>
      <c r="B290" s="138" t="s">
        <v>347</v>
      </c>
      <c r="C290" s="1368">
        <v>102</v>
      </c>
      <c r="D290" s="1368">
        <v>125</v>
      </c>
      <c r="E290" s="138">
        <f>C290+D290</f>
        <v>227</v>
      </c>
      <c r="F290" s="1368">
        <v>3166</v>
      </c>
      <c r="G290" s="1368">
        <v>2721</v>
      </c>
      <c r="H290" s="138">
        <f>F290+G290</f>
        <v>5887</v>
      </c>
    </row>
    <row r="291" spans="1:8">
      <c r="A291" s="589">
        <v>2</v>
      </c>
      <c r="B291" s="138" t="s">
        <v>348</v>
      </c>
      <c r="C291" s="1368">
        <v>97</v>
      </c>
      <c r="D291" s="1368">
        <v>102</v>
      </c>
      <c r="E291" s="138">
        <f t="shared" ref="E291:E298" si="57">C291+D291</f>
        <v>199</v>
      </c>
      <c r="F291" s="1368">
        <v>1123</v>
      </c>
      <c r="G291" s="1368">
        <v>1012</v>
      </c>
      <c r="H291" s="138">
        <f t="shared" ref="H291:H298" si="58">F291+G291</f>
        <v>2135</v>
      </c>
    </row>
    <row r="292" spans="1:8">
      <c r="A292" s="589">
        <v>3</v>
      </c>
      <c r="B292" s="140" t="s">
        <v>349</v>
      </c>
      <c r="C292" s="1368">
        <v>12</v>
      </c>
      <c r="D292" s="1368">
        <v>10</v>
      </c>
      <c r="E292" s="138">
        <f t="shared" si="57"/>
        <v>22</v>
      </c>
      <c r="F292" s="1368">
        <v>2156</v>
      </c>
      <c r="G292" s="1368">
        <v>1602</v>
      </c>
      <c r="H292" s="138">
        <f t="shared" si="58"/>
        <v>3758</v>
      </c>
    </row>
    <row r="293" spans="1:8">
      <c r="A293" s="589">
        <v>4</v>
      </c>
      <c r="B293" s="140" t="s">
        <v>350</v>
      </c>
      <c r="C293" s="1368">
        <v>25</v>
      </c>
      <c r="D293" s="1368">
        <v>14</v>
      </c>
      <c r="E293" s="138">
        <f t="shared" si="57"/>
        <v>39</v>
      </c>
      <c r="F293" s="1368">
        <v>1765</v>
      </c>
      <c r="G293" s="1368">
        <v>1522</v>
      </c>
      <c r="H293" s="138">
        <f t="shared" si="58"/>
        <v>3287</v>
      </c>
    </row>
    <row r="294" spans="1:8">
      <c r="A294" s="589">
        <v>5</v>
      </c>
      <c r="B294" s="140" t="s">
        <v>351</v>
      </c>
      <c r="C294" s="1368">
        <v>10</v>
      </c>
      <c r="D294" s="1368">
        <v>9</v>
      </c>
      <c r="E294" s="138">
        <f t="shared" si="57"/>
        <v>19</v>
      </c>
      <c r="F294" s="1368">
        <v>1288</v>
      </c>
      <c r="G294" s="1368">
        <v>1410</v>
      </c>
      <c r="H294" s="138">
        <f t="shared" si="58"/>
        <v>2698</v>
      </c>
    </row>
    <row r="295" spans="1:8">
      <c r="A295" s="589">
        <v>6</v>
      </c>
      <c r="B295" s="140" t="s">
        <v>352</v>
      </c>
      <c r="C295" s="1368">
        <v>66</v>
      </c>
      <c r="D295" s="1368">
        <v>50</v>
      </c>
      <c r="E295" s="138">
        <f t="shared" si="57"/>
        <v>116</v>
      </c>
      <c r="F295" s="1368">
        <v>25</v>
      </c>
      <c r="G295" s="1368">
        <v>81</v>
      </c>
      <c r="H295" s="138">
        <f t="shared" si="58"/>
        <v>106</v>
      </c>
    </row>
    <row r="296" spans="1:8">
      <c r="A296" s="589">
        <v>7</v>
      </c>
      <c r="B296" s="140" t="s">
        <v>353</v>
      </c>
      <c r="C296" s="1368">
        <v>52</v>
      </c>
      <c r="D296" s="1368">
        <v>0</v>
      </c>
      <c r="E296" s="138">
        <f t="shared" si="57"/>
        <v>52</v>
      </c>
      <c r="F296" s="1368">
        <v>1436</v>
      </c>
      <c r="G296" s="1368">
        <v>1414</v>
      </c>
      <c r="H296" s="138">
        <f t="shared" si="58"/>
        <v>2850</v>
      </c>
    </row>
    <row r="297" spans="1:8">
      <c r="A297" s="589">
        <v>8</v>
      </c>
      <c r="B297" s="140" t="s">
        <v>354</v>
      </c>
      <c r="C297" s="1368">
        <v>200</v>
      </c>
      <c r="D297" s="1368">
        <v>221</v>
      </c>
      <c r="E297" s="138">
        <f t="shared" si="57"/>
        <v>421</v>
      </c>
      <c r="F297" s="1368">
        <v>2438</v>
      </c>
      <c r="G297" s="1368">
        <v>3301</v>
      </c>
      <c r="H297" s="138">
        <f t="shared" si="58"/>
        <v>5739</v>
      </c>
    </row>
    <row r="298" spans="1:8">
      <c r="A298" s="589">
        <v>9</v>
      </c>
      <c r="B298" s="140" t="s">
        <v>355</v>
      </c>
      <c r="C298" s="1368">
        <v>3</v>
      </c>
      <c r="D298" s="1368">
        <v>36</v>
      </c>
      <c r="E298" s="138">
        <f t="shared" si="57"/>
        <v>39</v>
      </c>
      <c r="F298" s="1368">
        <v>2187</v>
      </c>
      <c r="G298" s="1368">
        <v>2521</v>
      </c>
      <c r="H298" s="138">
        <f t="shared" si="58"/>
        <v>4708</v>
      </c>
    </row>
    <row r="299" spans="1:8">
      <c r="A299" s="589"/>
      <c r="B299" s="141" t="s">
        <v>6</v>
      </c>
      <c r="C299" s="1368">
        <f t="shared" ref="C299:H299" si="59">SUM(C290:C298)</f>
        <v>567</v>
      </c>
      <c r="D299" s="1368">
        <f t="shared" si="59"/>
        <v>567</v>
      </c>
      <c r="E299" s="1368">
        <f t="shared" si="59"/>
        <v>1134</v>
      </c>
      <c r="F299" s="1368">
        <f t="shared" si="59"/>
        <v>15584</v>
      </c>
      <c r="G299" s="1368">
        <f t="shared" si="59"/>
        <v>15584</v>
      </c>
      <c r="H299" s="1368">
        <f t="shared" si="59"/>
        <v>31168</v>
      </c>
    </row>
    <row r="301" spans="1:8">
      <c r="A301" s="595" t="s">
        <v>344</v>
      </c>
      <c r="G301" s="596" t="s">
        <v>191</v>
      </c>
    </row>
    <row r="302" spans="1:8">
      <c r="A302" s="1734" t="s">
        <v>356</v>
      </c>
      <c r="B302" s="1734"/>
      <c r="C302" s="1734"/>
      <c r="D302" s="1734"/>
      <c r="E302" s="1734"/>
      <c r="F302" s="1734"/>
      <c r="G302" s="1734"/>
      <c r="H302" s="1734"/>
    </row>
    <row r="303" spans="1:8">
      <c r="A303" s="1735" t="s">
        <v>1</v>
      </c>
      <c r="B303" s="1736" t="s">
        <v>345</v>
      </c>
      <c r="C303" s="1736" t="s">
        <v>96</v>
      </c>
      <c r="D303" s="1736"/>
      <c r="E303" s="1736"/>
      <c r="F303" s="1737" t="s">
        <v>0</v>
      </c>
      <c r="G303" s="1737"/>
      <c r="H303" s="1737"/>
    </row>
    <row r="304" spans="1:8">
      <c r="A304" s="1735"/>
      <c r="B304" s="1736"/>
      <c r="C304" s="590" t="s">
        <v>346</v>
      </c>
      <c r="D304" s="590" t="s">
        <v>343</v>
      </c>
      <c r="E304" s="137" t="s">
        <v>6</v>
      </c>
      <c r="F304" s="590" t="s">
        <v>346</v>
      </c>
      <c r="G304" s="590" t="s">
        <v>343</v>
      </c>
      <c r="H304" s="137" t="s">
        <v>6</v>
      </c>
    </row>
    <row r="305" spans="1:8">
      <c r="A305" s="589">
        <v>1</v>
      </c>
      <c r="B305" s="138" t="s">
        <v>347</v>
      </c>
      <c r="C305" s="1228">
        <v>3</v>
      </c>
      <c r="D305" s="1228">
        <v>17</v>
      </c>
      <c r="E305" s="139">
        <f>C305+D305</f>
        <v>20</v>
      </c>
      <c r="F305" s="1228">
        <v>30</v>
      </c>
      <c r="G305" s="1228">
        <v>83</v>
      </c>
      <c r="H305" s="139">
        <f>F305+G305</f>
        <v>113</v>
      </c>
    </row>
    <row r="306" spans="1:8">
      <c r="A306" s="589">
        <v>2</v>
      </c>
      <c r="B306" s="138" t="s">
        <v>348</v>
      </c>
      <c r="C306" s="1228">
        <v>2</v>
      </c>
      <c r="D306" s="1228">
        <v>14</v>
      </c>
      <c r="E306" s="139">
        <f t="shared" ref="E306:E313" si="60">C306+D306</f>
        <v>16</v>
      </c>
      <c r="F306" s="1228">
        <v>46</v>
      </c>
      <c r="G306" s="1228">
        <v>73</v>
      </c>
      <c r="H306" s="139">
        <f t="shared" ref="H306:H313" si="61">F306+G306</f>
        <v>119</v>
      </c>
    </row>
    <row r="307" spans="1:8">
      <c r="A307" s="589">
        <v>3</v>
      </c>
      <c r="B307" s="140" t="s">
        <v>349</v>
      </c>
      <c r="C307" s="1228">
        <v>15</v>
      </c>
      <c r="D307" s="1228">
        <v>118</v>
      </c>
      <c r="E307" s="139">
        <f t="shared" si="60"/>
        <v>133</v>
      </c>
      <c r="F307" s="1228">
        <v>279</v>
      </c>
      <c r="G307" s="1228">
        <v>431</v>
      </c>
      <c r="H307" s="139">
        <f t="shared" si="61"/>
        <v>710</v>
      </c>
    </row>
    <row r="308" spans="1:8">
      <c r="A308" s="589">
        <v>4</v>
      </c>
      <c r="B308" s="140" t="s">
        <v>350</v>
      </c>
      <c r="C308" s="1228">
        <v>6</v>
      </c>
      <c r="D308" s="1228">
        <v>76</v>
      </c>
      <c r="E308" s="139">
        <f t="shared" si="60"/>
        <v>82</v>
      </c>
      <c r="F308" s="1228">
        <v>196</v>
      </c>
      <c r="G308" s="1228">
        <v>430</v>
      </c>
      <c r="H308" s="139">
        <f t="shared" si="61"/>
        <v>626</v>
      </c>
    </row>
    <row r="309" spans="1:8">
      <c r="A309" s="589">
        <v>5</v>
      </c>
      <c r="B309" s="140" t="s">
        <v>351</v>
      </c>
      <c r="C309" s="1228">
        <v>40</v>
      </c>
      <c r="D309" s="1228">
        <v>89</v>
      </c>
      <c r="E309" s="139">
        <f t="shared" si="60"/>
        <v>129</v>
      </c>
      <c r="F309" s="1228">
        <v>248</v>
      </c>
      <c r="G309" s="1228">
        <v>404</v>
      </c>
      <c r="H309" s="139">
        <f t="shared" si="61"/>
        <v>652</v>
      </c>
    </row>
    <row r="310" spans="1:8">
      <c r="A310" s="589">
        <v>6</v>
      </c>
      <c r="B310" s="140" t="s">
        <v>352</v>
      </c>
      <c r="C310" s="1228">
        <v>0</v>
      </c>
      <c r="D310" s="1228">
        <v>275</v>
      </c>
      <c r="E310" s="139">
        <f t="shared" si="60"/>
        <v>275</v>
      </c>
      <c r="F310" s="1228">
        <v>0</v>
      </c>
      <c r="G310" s="1228">
        <v>762</v>
      </c>
      <c r="H310" s="139">
        <f t="shared" si="61"/>
        <v>762</v>
      </c>
    </row>
    <row r="311" spans="1:8">
      <c r="A311" s="589">
        <v>7</v>
      </c>
      <c r="B311" s="140" t="s">
        <v>353</v>
      </c>
      <c r="C311" s="1228">
        <v>16</v>
      </c>
      <c r="D311" s="1228">
        <v>138</v>
      </c>
      <c r="E311" s="139">
        <f t="shared" si="60"/>
        <v>154</v>
      </c>
      <c r="F311" s="1228">
        <v>89</v>
      </c>
      <c r="G311" s="1228">
        <v>552</v>
      </c>
      <c r="H311" s="139">
        <f t="shared" si="61"/>
        <v>641</v>
      </c>
    </row>
    <row r="312" spans="1:8">
      <c r="A312" s="589">
        <v>8</v>
      </c>
      <c r="B312" s="140" t="s">
        <v>354</v>
      </c>
      <c r="C312" s="1228">
        <v>283</v>
      </c>
      <c r="D312" s="1228">
        <v>544</v>
      </c>
      <c r="E312" s="139">
        <f t="shared" si="60"/>
        <v>827</v>
      </c>
      <c r="F312" s="1228">
        <v>316</v>
      </c>
      <c r="G312" s="1228">
        <v>3983</v>
      </c>
      <c r="H312" s="139">
        <f t="shared" si="61"/>
        <v>4299</v>
      </c>
    </row>
    <row r="313" spans="1:8">
      <c r="A313" s="589">
        <v>9</v>
      </c>
      <c r="B313" s="140" t="s">
        <v>355</v>
      </c>
      <c r="C313" s="1228">
        <v>909</v>
      </c>
      <c r="D313" s="1228">
        <v>3</v>
      </c>
      <c r="E313" s="139">
        <f t="shared" si="60"/>
        <v>912</v>
      </c>
      <c r="F313" s="1228">
        <v>5917</v>
      </c>
      <c r="G313" s="1228">
        <v>403</v>
      </c>
      <c r="H313" s="139">
        <f t="shared" si="61"/>
        <v>6320</v>
      </c>
    </row>
    <row r="314" spans="1:8">
      <c r="A314" s="589"/>
      <c r="B314" s="141" t="s">
        <v>6</v>
      </c>
      <c r="C314" s="877">
        <f t="shared" ref="C314:H314" si="62">SUM(C305:C313)</f>
        <v>1274</v>
      </c>
      <c r="D314" s="877">
        <f t="shared" si="62"/>
        <v>1274</v>
      </c>
      <c r="E314" s="877">
        <f t="shared" si="62"/>
        <v>2548</v>
      </c>
      <c r="F314" s="877">
        <f t="shared" si="62"/>
        <v>7121</v>
      </c>
      <c r="G314" s="877">
        <f t="shared" si="62"/>
        <v>7121</v>
      </c>
      <c r="H314" s="877">
        <f t="shared" si="62"/>
        <v>14242</v>
      </c>
    </row>
    <row r="315" spans="1:8">
      <c r="A315" s="592"/>
    </row>
    <row r="316" spans="1:8">
      <c r="A316" s="595" t="s">
        <v>344</v>
      </c>
      <c r="G316" s="596" t="s">
        <v>145</v>
      </c>
    </row>
    <row r="317" spans="1:8">
      <c r="A317" s="1734" t="s">
        <v>356</v>
      </c>
      <c r="B317" s="1734"/>
      <c r="C317" s="1734"/>
      <c r="D317" s="1734"/>
      <c r="E317" s="1734"/>
      <c r="F317" s="1734"/>
      <c r="G317" s="1734"/>
      <c r="H317" s="1734"/>
    </row>
    <row r="318" spans="1:8">
      <c r="A318" s="1735" t="s">
        <v>1</v>
      </c>
      <c r="B318" s="1736" t="s">
        <v>345</v>
      </c>
      <c r="C318" s="1736" t="s">
        <v>96</v>
      </c>
      <c r="D318" s="1736"/>
      <c r="E318" s="1736"/>
      <c r="F318" s="1737" t="s">
        <v>0</v>
      </c>
      <c r="G318" s="1737"/>
      <c r="H318" s="1737"/>
    </row>
    <row r="319" spans="1:8">
      <c r="A319" s="1735"/>
      <c r="B319" s="1736"/>
      <c r="C319" s="590" t="s">
        <v>346</v>
      </c>
      <c r="D319" s="590" t="s">
        <v>343</v>
      </c>
      <c r="E319" s="137" t="s">
        <v>6</v>
      </c>
      <c r="F319" s="590" t="s">
        <v>346</v>
      </c>
      <c r="G319" s="590" t="s">
        <v>343</v>
      </c>
      <c r="H319" s="137" t="s">
        <v>6</v>
      </c>
    </row>
    <row r="320" spans="1:8">
      <c r="A320" s="589">
        <v>1</v>
      </c>
      <c r="B320" s="138" t="s">
        <v>347</v>
      </c>
      <c r="C320" s="1228">
        <v>22</v>
      </c>
      <c r="D320" s="1228">
        <v>28</v>
      </c>
      <c r="E320" s="139">
        <f>C320+D320</f>
        <v>50</v>
      </c>
      <c r="F320" s="1228">
        <v>26</v>
      </c>
      <c r="G320" s="1228">
        <v>460</v>
      </c>
      <c r="H320" s="139">
        <f>F320+G320</f>
        <v>486</v>
      </c>
    </row>
    <row r="321" spans="1:8">
      <c r="A321" s="589">
        <v>2</v>
      </c>
      <c r="B321" s="138" t="s">
        <v>348</v>
      </c>
      <c r="C321" s="1228">
        <v>2</v>
      </c>
      <c r="D321" s="1228">
        <v>2</v>
      </c>
      <c r="E321" s="139">
        <f t="shared" ref="E321:E328" si="63">C321+D321</f>
        <v>4</v>
      </c>
      <c r="F321" s="1228">
        <v>6</v>
      </c>
      <c r="G321" s="1228">
        <v>444</v>
      </c>
      <c r="H321" s="139">
        <f t="shared" ref="H321:H328" si="64">F321+G321</f>
        <v>450</v>
      </c>
    </row>
    <row r="322" spans="1:8">
      <c r="A322" s="589">
        <v>3</v>
      </c>
      <c r="B322" s="140" t="s">
        <v>349</v>
      </c>
      <c r="C322" s="1228">
        <v>270</v>
      </c>
      <c r="D322" s="1228">
        <v>272</v>
      </c>
      <c r="E322" s="139">
        <f t="shared" si="63"/>
        <v>542</v>
      </c>
      <c r="F322" s="1228">
        <v>239</v>
      </c>
      <c r="G322" s="1228">
        <v>618</v>
      </c>
      <c r="H322" s="139">
        <f t="shared" si="64"/>
        <v>857</v>
      </c>
    </row>
    <row r="323" spans="1:8">
      <c r="A323" s="589">
        <v>4</v>
      </c>
      <c r="B323" s="140" t="s">
        <v>350</v>
      </c>
      <c r="C323" s="1228">
        <v>482</v>
      </c>
      <c r="D323" s="1228">
        <v>377</v>
      </c>
      <c r="E323" s="139">
        <f t="shared" si="63"/>
        <v>859</v>
      </c>
      <c r="F323" s="1228">
        <v>176</v>
      </c>
      <c r="G323" s="1228">
        <v>1393</v>
      </c>
      <c r="H323" s="139">
        <f t="shared" si="64"/>
        <v>1569</v>
      </c>
    </row>
    <row r="324" spans="1:8">
      <c r="A324" s="589">
        <v>5</v>
      </c>
      <c r="B324" s="140" t="s">
        <v>351</v>
      </c>
      <c r="C324" s="1228">
        <v>476</v>
      </c>
      <c r="D324" s="1228">
        <v>614</v>
      </c>
      <c r="E324" s="139">
        <f t="shared" si="63"/>
        <v>1090</v>
      </c>
      <c r="F324" s="1228">
        <v>541</v>
      </c>
      <c r="G324" s="1228">
        <v>1108</v>
      </c>
      <c r="H324" s="139">
        <f t="shared" si="64"/>
        <v>1649</v>
      </c>
    </row>
    <row r="325" spans="1:8">
      <c r="A325" s="589">
        <v>6</v>
      </c>
      <c r="B325" s="140" t="s">
        <v>352</v>
      </c>
      <c r="C325" s="1228">
        <v>1002</v>
      </c>
      <c r="D325" s="1228">
        <v>4057</v>
      </c>
      <c r="E325" s="139">
        <f t="shared" si="63"/>
        <v>5059</v>
      </c>
      <c r="F325" s="1228">
        <v>148</v>
      </c>
      <c r="G325" s="1228">
        <v>2484</v>
      </c>
      <c r="H325" s="139">
        <f t="shared" si="64"/>
        <v>2632</v>
      </c>
    </row>
    <row r="326" spans="1:8">
      <c r="A326" s="589">
        <v>7</v>
      </c>
      <c r="B326" s="140" t="s">
        <v>353</v>
      </c>
      <c r="C326" s="1228">
        <v>826</v>
      </c>
      <c r="D326" s="1228">
        <v>896</v>
      </c>
      <c r="E326" s="139">
        <f t="shared" si="63"/>
        <v>1722</v>
      </c>
      <c r="F326" s="1228">
        <v>316</v>
      </c>
      <c r="G326" s="1228">
        <v>1078</v>
      </c>
      <c r="H326" s="139">
        <f t="shared" si="64"/>
        <v>1394</v>
      </c>
    </row>
    <row r="327" spans="1:8">
      <c r="A327" s="589">
        <v>8</v>
      </c>
      <c r="B327" s="140" t="s">
        <v>354</v>
      </c>
      <c r="C327" s="1228">
        <v>1487</v>
      </c>
      <c r="D327" s="1228">
        <v>1400</v>
      </c>
      <c r="E327" s="139">
        <f t="shared" si="63"/>
        <v>2887</v>
      </c>
      <c r="F327" s="1228">
        <v>990</v>
      </c>
      <c r="G327" s="1228">
        <v>1483</v>
      </c>
      <c r="H327" s="139">
        <f t="shared" si="64"/>
        <v>2473</v>
      </c>
    </row>
    <row r="328" spans="1:8">
      <c r="A328" s="589">
        <v>9</v>
      </c>
      <c r="B328" s="140" t="s">
        <v>355</v>
      </c>
      <c r="C328" s="1228">
        <v>3484</v>
      </c>
      <c r="D328" s="1228">
        <v>405</v>
      </c>
      <c r="E328" s="139">
        <f t="shared" si="63"/>
        <v>3889</v>
      </c>
      <c r="F328" s="1228">
        <v>6729</v>
      </c>
      <c r="G328" s="1228">
        <v>103</v>
      </c>
      <c r="H328" s="139">
        <f t="shared" si="64"/>
        <v>6832</v>
      </c>
    </row>
    <row r="329" spans="1:8">
      <c r="A329" s="589"/>
      <c r="B329" s="141" t="s">
        <v>6</v>
      </c>
      <c r="C329" s="89">
        <f t="shared" ref="C329:H329" si="65">SUM(C320:C328)</f>
        <v>8051</v>
      </c>
      <c r="D329" s="89">
        <f t="shared" si="65"/>
        <v>8051</v>
      </c>
      <c r="E329" s="89">
        <f t="shared" si="65"/>
        <v>16102</v>
      </c>
      <c r="F329" s="877">
        <f t="shared" si="65"/>
        <v>9171</v>
      </c>
      <c r="G329" s="877">
        <f t="shared" si="65"/>
        <v>9171</v>
      </c>
      <c r="H329" s="877">
        <f t="shared" si="65"/>
        <v>18342</v>
      </c>
    </row>
    <row r="331" spans="1:8">
      <c r="B331" s="598"/>
      <c r="C331" s="598"/>
      <c r="D331" s="598"/>
      <c r="E331" s="598"/>
      <c r="F331" s="598"/>
      <c r="G331" s="598"/>
      <c r="H331" s="598"/>
    </row>
    <row r="332" spans="1:8" ht="18.75">
      <c r="A332" s="1740" t="s">
        <v>718</v>
      </c>
      <c r="B332" s="1740"/>
      <c r="C332" s="1740"/>
      <c r="D332" s="1740"/>
      <c r="E332" s="1740"/>
      <c r="F332" s="1740"/>
      <c r="G332" s="1740"/>
      <c r="H332" s="1740"/>
    </row>
    <row r="333" spans="1:8" ht="15.75" customHeight="1">
      <c r="A333" s="1741" t="s">
        <v>881</v>
      </c>
      <c r="B333" s="1741"/>
      <c r="C333" s="1741"/>
      <c r="D333" s="1741"/>
      <c r="E333" s="1741"/>
      <c r="F333" s="1741"/>
      <c r="G333" s="1741"/>
      <c r="H333" s="1741"/>
    </row>
    <row r="334" spans="1:8" ht="20.25" customHeight="1">
      <c r="A334" s="227" t="s">
        <v>597</v>
      </c>
      <c r="B334" s="224"/>
      <c r="C334" s="224"/>
      <c r="D334" s="224"/>
      <c r="E334" s="224"/>
      <c r="F334" s="224"/>
      <c r="G334" s="224"/>
      <c r="H334" s="224"/>
    </row>
    <row r="335" spans="1:8" ht="27" customHeight="1">
      <c r="A335" s="1739" t="s">
        <v>1</v>
      </c>
      <c r="B335" s="1588" t="s">
        <v>345</v>
      </c>
      <c r="C335" s="1742" t="s">
        <v>96</v>
      </c>
      <c r="D335" s="1743"/>
      <c r="E335" s="1744"/>
      <c r="F335" s="1745" t="s">
        <v>0</v>
      </c>
      <c r="G335" s="1746"/>
      <c r="H335" s="1747"/>
    </row>
    <row r="336" spans="1:8" ht="28.5" customHeight="1">
      <c r="A336" s="1739"/>
      <c r="B336" s="1588"/>
      <c r="C336" s="1224" t="s">
        <v>346</v>
      </c>
      <c r="D336" s="1224" t="s">
        <v>343</v>
      </c>
      <c r="E336" s="1224" t="s">
        <v>6</v>
      </c>
      <c r="F336" s="1224" t="s">
        <v>346</v>
      </c>
      <c r="G336" s="1224" t="s">
        <v>343</v>
      </c>
      <c r="H336" s="1224" t="s">
        <v>6</v>
      </c>
    </row>
    <row r="337" spans="1:8" ht="28.5" customHeight="1">
      <c r="A337" s="223">
        <v>1</v>
      </c>
      <c r="B337" s="144" t="s">
        <v>347</v>
      </c>
      <c r="C337" s="223">
        <f>C5+C20+C35+C50+C65+C80+C95+C110+C125+C140+C155+C170+C185+C200+C215+C230+C245+C260+C275+C290+C305+C320</f>
        <v>1158</v>
      </c>
      <c r="D337" s="223">
        <f t="shared" ref="D337:H337" si="66">D5+D20+D35+D50+D65+D80+D95+D110+D125+D140+D155+D170+D185+D200+D215+D230+D245+D260+D275+D290+D305+D320</f>
        <v>1772</v>
      </c>
      <c r="E337" s="223">
        <f t="shared" si="66"/>
        <v>2930</v>
      </c>
      <c r="F337" s="223">
        <f t="shared" si="66"/>
        <v>8612</v>
      </c>
      <c r="G337" s="223">
        <f t="shared" si="66"/>
        <v>14399</v>
      </c>
      <c r="H337" s="223">
        <f t="shared" si="66"/>
        <v>23011</v>
      </c>
    </row>
    <row r="338" spans="1:8" ht="28.5" customHeight="1">
      <c r="A338" s="223">
        <v>2</v>
      </c>
      <c r="B338" s="144" t="s">
        <v>348</v>
      </c>
      <c r="C338" s="223">
        <f t="shared" ref="C338:H338" si="67">C6+C21+C36+C51+C66+C81+C96+C111+C126+C141+C156+C171+C186+C201+C216+C231+C246+C261+C276+C291+C306+C321</f>
        <v>1233</v>
      </c>
      <c r="D338" s="223">
        <f t="shared" si="67"/>
        <v>1875</v>
      </c>
      <c r="E338" s="223">
        <f t="shared" si="67"/>
        <v>3108</v>
      </c>
      <c r="F338" s="223">
        <f t="shared" si="67"/>
        <v>8769</v>
      </c>
      <c r="G338" s="223">
        <f t="shared" si="67"/>
        <v>12281</v>
      </c>
      <c r="H338" s="223">
        <f t="shared" si="67"/>
        <v>21050</v>
      </c>
    </row>
    <row r="339" spans="1:8" ht="28.5" customHeight="1">
      <c r="A339" s="223">
        <v>3</v>
      </c>
      <c r="B339" s="145" t="s">
        <v>349</v>
      </c>
      <c r="C339" s="223">
        <f t="shared" ref="C339:H339" si="68">C7+C22+C37+C52+C67+C82+C97+C112+C127+C142+C157+C172+C187+C202+C217+C232+C247+C262+C277+C292+C307+C322</f>
        <v>2741</v>
      </c>
      <c r="D339" s="223">
        <f t="shared" si="68"/>
        <v>4763</v>
      </c>
      <c r="E339" s="223">
        <f t="shared" si="68"/>
        <v>7504</v>
      </c>
      <c r="F339" s="223">
        <f t="shared" si="68"/>
        <v>34514</v>
      </c>
      <c r="G339" s="223">
        <f t="shared" si="68"/>
        <v>53652</v>
      </c>
      <c r="H339" s="223">
        <f t="shared" si="68"/>
        <v>88166</v>
      </c>
    </row>
    <row r="340" spans="1:8" ht="28.5" customHeight="1">
      <c r="A340" s="223">
        <v>4</v>
      </c>
      <c r="B340" s="145" t="s">
        <v>350</v>
      </c>
      <c r="C340" s="223">
        <f t="shared" ref="C340:H340" si="69">C8+C23+C38+C53+C68+C83+C98+C113+C128+C143+C158+C173+C188+C203+C218+C233+C248+C263+C278+C293+C308+C323</f>
        <v>1973</v>
      </c>
      <c r="D340" s="223">
        <f t="shared" si="69"/>
        <v>3779</v>
      </c>
      <c r="E340" s="223">
        <f t="shared" si="69"/>
        <v>5752</v>
      </c>
      <c r="F340" s="223">
        <f t="shared" si="69"/>
        <v>17174</v>
      </c>
      <c r="G340" s="223">
        <f t="shared" si="69"/>
        <v>35847</v>
      </c>
      <c r="H340" s="223">
        <f t="shared" si="69"/>
        <v>53021</v>
      </c>
    </row>
    <row r="341" spans="1:8" ht="28.5" customHeight="1">
      <c r="A341" s="223">
        <v>5</v>
      </c>
      <c r="B341" s="145" t="s">
        <v>351</v>
      </c>
      <c r="C341" s="223">
        <f t="shared" ref="C341:H341" si="70">C9+C24+C39+C54+C69+C84+C99+C114+C129+C144+C159+C174+C189+C204+C219+C234+C249+C264+C279+C294+C309+C324</f>
        <v>4071</v>
      </c>
      <c r="D341" s="223">
        <f t="shared" si="70"/>
        <v>5552</v>
      </c>
      <c r="E341" s="223">
        <f t="shared" si="70"/>
        <v>9623</v>
      </c>
      <c r="F341" s="223">
        <f t="shared" si="70"/>
        <v>21817</v>
      </c>
      <c r="G341" s="223">
        <f t="shared" si="70"/>
        <v>41716</v>
      </c>
      <c r="H341" s="223">
        <f t="shared" si="70"/>
        <v>63533</v>
      </c>
    </row>
    <row r="342" spans="1:8" ht="28.5" customHeight="1">
      <c r="A342" s="223">
        <v>6</v>
      </c>
      <c r="B342" s="145" t="s">
        <v>352</v>
      </c>
      <c r="C342" s="223">
        <f t="shared" ref="C342:H342" si="71">C10+C25+C40+C55+C70+C85+C100+C115+C130+C145+C160+C175+C190+C205+C220+C235+C250+C265+C280+C295+C310+C325</f>
        <v>3680</v>
      </c>
      <c r="D342" s="223">
        <f t="shared" si="71"/>
        <v>18207</v>
      </c>
      <c r="E342" s="223">
        <f t="shared" si="71"/>
        <v>21887</v>
      </c>
      <c r="F342" s="223">
        <f t="shared" si="71"/>
        <v>13724</v>
      </c>
      <c r="G342" s="223">
        <f t="shared" si="71"/>
        <v>54329</v>
      </c>
      <c r="H342" s="223">
        <f t="shared" si="71"/>
        <v>68053</v>
      </c>
    </row>
    <row r="343" spans="1:8" ht="28.5" customHeight="1">
      <c r="A343" s="223">
        <v>7</v>
      </c>
      <c r="B343" s="182" t="s">
        <v>353</v>
      </c>
      <c r="C343" s="223">
        <f t="shared" ref="C343:H343" si="72">C11+C26+C41+C56+C71+C86+C101+C116+C131+C146+C161+C176+C191+C206+C221+C236+C251+C266+C281+C296+C311+C326</f>
        <v>2149</v>
      </c>
      <c r="D343" s="223">
        <f t="shared" si="72"/>
        <v>5975</v>
      </c>
      <c r="E343" s="223">
        <f t="shared" si="72"/>
        <v>8124</v>
      </c>
      <c r="F343" s="223">
        <f t="shared" si="72"/>
        <v>11857</v>
      </c>
      <c r="G343" s="223">
        <f t="shared" si="72"/>
        <v>33870</v>
      </c>
      <c r="H343" s="223">
        <f t="shared" si="72"/>
        <v>45727</v>
      </c>
    </row>
    <row r="344" spans="1:8" ht="28.5" customHeight="1">
      <c r="A344" s="223">
        <v>8</v>
      </c>
      <c r="B344" s="145" t="s">
        <v>354</v>
      </c>
      <c r="C344" s="223">
        <f t="shared" ref="C344:H344" si="73">C12+C27+C42+C57+C72+C87+C102+C117+C132+C147+C162+C177+C192+C207+C222+C237+C252+C267+C282+C297+C312+C327</f>
        <v>9528</v>
      </c>
      <c r="D344" s="223">
        <f t="shared" si="73"/>
        <v>10327</v>
      </c>
      <c r="E344" s="223">
        <f t="shared" si="73"/>
        <v>19855</v>
      </c>
      <c r="F344" s="223">
        <f t="shared" si="73"/>
        <v>48185</v>
      </c>
      <c r="G344" s="223">
        <f t="shared" si="73"/>
        <v>56358</v>
      </c>
      <c r="H344" s="223">
        <f t="shared" si="73"/>
        <v>104543</v>
      </c>
    </row>
    <row r="345" spans="1:8" ht="28.5" customHeight="1">
      <c r="A345" s="223">
        <v>9</v>
      </c>
      <c r="B345" s="145" t="s">
        <v>355</v>
      </c>
      <c r="C345" s="223">
        <f t="shared" ref="C345:H345" si="74">C13+C28+C43+C58+C73+C88+C103+C118+C133+C148+C163+C178+C193+C208+C223+C238+C253+C268+C283+C298+C313+C328</f>
        <v>29341</v>
      </c>
      <c r="D345" s="223">
        <f t="shared" si="74"/>
        <v>3624</v>
      </c>
      <c r="E345" s="223">
        <f t="shared" si="74"/>
        <v>32965</v>
      </c>
      <c r="F345" s="223">
        <f t="shared" si="74"/>
        <v>152663</v>
      </c>
      <c r="G345" s="223">
        <f t="shared" si="74"/>
        <v>14863</v>
      </c>
      <c r="H345" s="223">
        <f t="shared" si="74"/>
        <v>167526</v>
      </c>
    </row>
    <row r="346" spans="1:8" ht="25.5" customHeight="1">
      <c r="A346" s="591"/>
      <c r="B346" s="588" t="s">
        <v>6</v>
      </c>
      <c r="C346" s="618">
        <f t="shared" ref="C346:H346" si="75">SUM(C337:C345)</f>
        <v>55874</v>
      </c>
      <c r="D346" s="618">
        <f t="shared" si="75"/>
        <v>55874</v>
      </c>
      <c r="E346" s="618">
        <f t="shared" si="75"/>
        <v>111748</v>
      </c>
      <c r="F346" s="618">
        <f t="shared" si="75"/>
        <v>317315</v>
      </c>
      <c r="G346" s="618">
        <f t="shared" si="75"/>
        <v>317315</v>
      </c>
      <c r="H346" s="618">
        <f t="shared" si="75"/>
        <v>634630</v>
      </c>
    </row>
  </sheetData>
  <mergeCells count="116">
    <mergeCell ref="A335:A336"/>
    <mergeCell ref="B335:B336"/>
    <mergeCell ref="A317:H317"/>
    <mergeCell ref="A318:A319"/>
    <mergeCell ref="B318:B319"/>
    <mergeCell ref="C318:E318"/>
    <mergeCell ref="F318:H318"/>
    <mergeCell ref="A332:H332"/>
    <mergeCell ref="A333:H333"/>
    <mergeCell ref="C335:E335"/>
    <mergeCell ref="F335:H335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rowBreaks count="8" manualBreakCount="8">
    <brk id="45" max="16383" man="1"/>
    <brk id="75" max="16383" man="1"/>
    <brk id="120" max="10" man="1"/>
    <brk id="164" max="16383" man="1"/>
    <brk id="194" max="16383" man="1"/>
    <brk id="255" max="16383" man="1"/>
    <brk id="289" max="10" man="1"/>
    <brk id="32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  <pageSetUpPr fitToPage="1"/>
  </sheetPr>
  <dimension ref="A1:X278"/>
  <sheetViews>
    <sheetView topLeftCell="A271" zoomScale="96" zoomScaleNormal="96" zoomScaleSheetLayoutView="100" workbookViewId="0">
      <selection activeCell="Q119" sqref="Q119"/>
    </sheetView>
  </sheetViews>
  <sheetFormatPr defaultColWidth="9.140625" defaultRowHeight="15"/>
  <cols>
    <col min="1" max="1" width="15.42578125" style="290" customWidth="1"/>
    <col min="2" max="22" width="10.42578125" style="290" customWidth="1"/>
    <col min="23" max="16384" width="9.140625" style="290"/>
  </cols>
  <sheetData>
    <row r="1" spans="1:22">
      <c r="A1" s="133" t="s">
        <v>311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 t="s">
        <v>15</v>
      </c>
      <c r="V1" s="133"/>
    </row>
    <row r="2" spans="1:22">
      <c r="A2" s="1670" t="s">
        <v>312</v>
      </c>
      <c r="B2" s="1670"/>
      <c r="C2" s="1670"/>
      <c r="D2" s="1670"/>
      <c r="E2" s="1670"/>
      <c r="F2" s="1670"/>
      <c r="G2" s="1670"/>
      <c r="H2" s="1670"/>
      <c r="I2" s="1670"/>
      <c r="J2" s="1670"/>
      <c r="K2" s="1670"/>
      <c r="L2" s="1670"/>
      <c r="M2" s="1670"/>
      <c r="N2" s="1670"/>
      <c r="O2" s="1670"/>
      <c r="P2" s="1670"/>
      <c r="Q2" s="1670"/>
      <c r="R2" s="1670"/>
      <c r="S2" s="1670"/>
      <c r="T2" s="1670"/>
      <c r="U2" s="1670"/>
      <c r="V2" s="1670"/>
    </row>
    <row r="3" spans="1:22">
      <c r="A3" s="1670" t="s">
        <v>313</v>
      </c>
      <c r="B3" s="1670"/>
      <c r="C3" s="1670"/>
      <c r="D3" s="1670"/>
      <c r="E3" s="1670"/>
      <c r="F3" s="1670"/>
      <c r="G3" s="1670"/>
      <c r="H3" s="1670"/>
      <c r="I3" s="1670"/>
      <c r="J3" s="1670"/>
      <c r="K3" s="1670"/>
      <c r="L3" s="1670"/>
      <c r="M3" s="1670"/>
      <c r="N3" s="1670"/>
      <c r="O3" s="1670"/>
      <c r="P3" s="1670"/>
      <c r="Q3" s="1670"/>
      <c r="R3" s="1670"/>
      <c r="S3" s="1670"/>
      <c r="T3" s="1670"/>
      <c r="U3" s="1670"/>
      <c r="V3" s="1670"/>
    </row>
    <row r="4" spans="1:22">
      <c r="A4" s="1748" t="s">
        <v>314</v>
      </c>
      <c r="B4" s="1670" t="s">
        <v>315</v>
      </c>
      <c r="C4" s="1670"/>
      <c r="D4" s="1670"/>
      <c r="E4" s="1670" t="s">
        <v>316</v>
      </c>
      <c r="F4" s="1670"/>
      <c r="G4" s="1670"/>
      <c r="H4" s="1670" t="s">
        <v>317</v>
      </c>
      <c r="I4" s="1670"/>
      <c r="J4" s="1670"/>
      <c r="K4" s="1670" t="s">
        <v>318</v>
      </c>
      <c r="L4" s="1670"/>
      <c r="M4" s="1670"/>
      <c r="N4" s="1670" t="s">
        <v>319</v>
      </c>
      <c r="O4" s="1670"/>
      <c r="P4" s="1670"/>
      <c r="Q4" s="572"/>
      <c r="R4" s="572"/>
      <c r="S4" s="572"/>
      <c r="T4" s="1670" t="s">
        <v>6</v>
      </c>
      <c r="U4" s="1670"/>
      <c r="V4" s="1670"/>
    </row>
    <row r="5" spans="1:22" ht="23.25" customHeight="1">
      <c r="A5" s="1749"/>
      <c r="B5" s="291" t="s">
        <v>235</v>
      </c>
      <c r="C5" s="291" t="s">
        <v>234</v>
      </c>
      <c r="D5" s="291" t="s">
        <v>236</v>
      </c>
      <c r="E5" s="291" t="s">
        <v>235</v>
      </c>
      <c r="F5" s="291" t="s">
        <v>234</v>
      </c>
      <c r="G5" s="291" t="s">
        <v>236</v>
      </c>
      <c r="H5" s="291" t="s">
        <v>235</v>
      </c>
      <c r="I5" s="291" t="s">
        <v>234</v>
      </c>
      <c r="J5" s="291" t="s">
        <v>236</v>
      </c>
      <c r="K5" s="291" t="s">
        <v>235</v>
      </c>
      <c r="L5" s="291" t="s">
        <v>234</v>
      </c>
      <c r="M5" s="291" t="s">
        <v>236</v>
      </c>
      <c r="N5" s="291" t="s">
        <v>235</v>
      </c>
      <c r="O5" s="291" t="s">
        <v>234</v>
      </c>
      <c r="P5" s="291" t="s">
        <v>236</v>
      </c>
      <c r="Q5" s="572"/>
      <c r="R5" s="572"/>
      <c r="S5" s="572"/>
      <c r="T5" s="291" t="s">
        <v>235</v>
      </c>
      <c r="U5" s="291" t="s">
        <v>234</v>
      </c>
      <c r="V5" s="291" t="s">
        <v>236</v>
      </c>
    </row>
    <row r="6" spans="1:22">
      <c r="A6" s="292" t="s">
        <v>320</v>
      </c>
      <c r="B6" s="166">
        <v>4</v>
      </c>
      <c r="C6" s="561">
        <v>128</v>
      </c>
      <c r="D6" s="303">
        <f t="shared" ref="D6:D11" si="0">B6+C6</f>
        <v>132</v>
      </c>
      <c r="E6" s="561">
        <v>24</v>
      </c>
      <c r="F6" s="177">
        <v>610</v>
      </c>
      <c r="G6" s="303">
        <f t="shared" ref="G6:G11" si="1">E6+F6</f>
        <v>634</v>
      </c>
      <c r="H6" s="561">
        <v>91</v>
      </c>
      <c r="I6" s="561">
        <v>1338</v>
      </c>
      <c r="J6" s="303">
        <f t="shared" ref="J6:J11" si="2">H6+I6</f>
        <v>1429</v>
      </c>
      <c r="K6" s="166">
        <v>43</v>
      </c>
      <c r="L6" s="290">
        <v>279</v>
      </c>
      <c r="M6" s="303">
        <f t="shared" ref="M6:M11" si="3">K6+L6</f>
        <v>322</v>
      </c>
      <c r="N6" s="561">
        <v>3</v>
      </c>
      <c r="O6" s="561"/>
      <c r="P6" s="303">
        <f t="shared" ref="P6:P11" si="4">N6+O6</f>
        <v>3</v>
      </c>
      <c r="Q6" s="303"/>
      <c r="R6" s="303"/>
      <c r="S6" s="303">
        <f t="shared" ref="S6:S11" si="5">Q6+R6</f>
        <v>0</v>
      </c>
      <c r="T6" s="303">
        <f t="shared" ref="T6:U6" si="6">B6+E6+H6+K6+N6+Q6</f>
        <v>165</v>
      </c>
      <c r="U6" s="303">
        <f t="shared" si="6"/>
        <v>2355</v>
      </c>
      <c r="V6" s="303">
        <f t="shared" ref="V6:V11" si="7">T6+U6</f>
        <v>2520</v>
      </c>
    </row>
    <row r="7" spans="1:22">
      <c r="A7" s="292" t="s">
        <v>321</v>
      </c>
      <c r="B7" s="166">
        <v>4</v>
      </c>
      <c r="C7" s="561">
        <v>317</v>
      </c>
      <c r="D7" s="303">
        <f t="shared" si="0"/>
        <v>321</v>
      </c>
      <c r="E7" s="561">
        <v>59</v>
      </c>
      <c r="F7" s="177">
        <v>747</v>
      </c>
      <c r="G7" s="303">
        <f t="shared" si="1"/>
        <v>806</v>
      </c>
      <c r="H7" s="561">
        <v>2499</v>
      </c>
      <c r="I7" s="177">
        <v>7132</v>
      </c>
      <c r="J7" s="303">
        <f t="shared" si="2"/>
        <v>9631</v>
      </c>
      <c r="K7" s="166">
        <v>1056</v>
      </c>
      <c r="L7" s="290">
        <v>3940</v>
      </c>
      <c r="M7" s="303">
        <f t="shared" si="3"/>
        <v>4996</v>
      </c>
      <c r="N7" s="561">
        <v>38</v>
      </c>
      <c r="O7" s="561">
        <v>283</v>
      </c>
      <c r="P7" s="303">
        <f t="shared" si="4"/>
        <v>321</v>
      </c>
      <c r="Q7" s="303"/>
      <c r="R7" s="303"/>
      <c r="S7" s="303">
        <f t="shared" si="5"/>
        <v>0</v>
      </c>
      <c r="T7" s="303">
        <f t="shared" ref="T7:T11" si="8">B7+E7+H7+K7+N7+Q7</f>
        <v>3656</v>
      </c>
      <c r="U7" s="303">
        <f t="shared" ref="U7:U11" si="9">C7+F7+I7+L7+O7+R7</f>
        <v>12419</v>
      </c>
      <c r="V7" s="303">
        <f t="shared" si="7"/>
        <v>16075</v>
      </c>
    </row>
    <row r="8" spans="1:22">
      <c r="A8" s="292" t="s">
        <v>322</v>
      </c>
      <c r="B8" s="166"/>
      <c r="C8" s="561"/>
      <c r="D8" s="303">
        <f t="shared" si="0"/>
        <v>0</v>
      </c>
      <c r="E8" s="561">
        <v>71</v>
      </c>
      <c r="F8" s="177">
        <v>17</v>
      </c>
      <c r="G8" s="303">
        <f t="shared" si="1"/>
        <v>88</v>
      </c>
      <c r="H8" s="561">
        <v>2850</v>
      </c>
      <c r="I8" s="177">
        <v>4984</v>
      </c>
      <c r="J8" s="303">
        <f t="shared" si="2"/>
        <v>7834</v>
      </c>
      <c r="K8" s="166">
        <v>1942</v>
      </c>
      <c r="L8" s="290">
        <v>7417</v>
      </c>
      <c r="M8" s="303">
        <f t="shared" si="3"/>
        <v>9359</v>
      </c>
      <c r="N8" s="561">
        <v>117</v>
      </c>
      <c r="O8" s="561">
        <v>564</v>
      </c>
      <c r="P8" s="303">
        <f t="shared" si="4"/>
        <v>681</v>
      </c>
      <c r="Q8" s="303"/>
      <c r="R8" s="303"/>
      <c r="S8" s="303">
        <f t="shared" si="5"/>
        <v>0</v>
      </c>
      <c r="T8" s="303">
        <f t="shared" si="8"/>
        <v>4980</v>
      </c>
      <c r="U8" s="303">
        <f t="shared" si="9"/>
        <v>12982</v>
      </c>
      <c r="V8" s="303">
        <f t="shared" si="7"/>
        <v>17962</v>
      </c>
    </row>
    <row r="9" spans="1:22">
      <c r="A9" s="292">
        <v>40</v>
      </c>
      <c r="B9" s="166"/>
      <c r="C9" s="561"/>
      <c r="D9" s="303">
        <f t="shared" si="0"/>
        <v>0</v>
      </c>
      <c r="E9" s="561">
        <v>1</v>
      </c>
      <c r="F9" s="177"/>
      <c r="G9" s="303">
        <f t="shared" si="1"/>
        <v>1</v>
      </c>
      <c r="H9" s="561">
        <v>127</v>
      </c>
      <c r="I9" s="177">
        <v>44</v>
      </c>
      <c r="J9" s="303">
        <f t="shared" si="2"/>
        <v>171</v>
      </c>
      <c r="K9" s="166">
        <v>238</v>
      </c>
      <c r="L9" s="290">
        <v>25</v>
      </c>
      <c r="M9" s="303">
        <f t="shared" si="3"/>
        <v>263</v>
      </c>
      <c r="N9" s="561">
        <v>8</v>
      </c>
      <c r="O9" s="561"/>
      <c r="P9" s="303">
        <f t="shared" si="4"/>
        <v>8</v>
      </c>
      <c r="Q9" s="303"/>
      <c r="R9" s="303"/>
      <c r="S9" s="303">
        <f t="shared" si="5"/>
        <v>0</v>
      </c>
      <c r="T9" s="303">
        <f t="shared" si="8"/>
        <v>374</v>
      </c>
      <c r="U9" s="303">
        <f t="shared" si="9"/>
        <v>69</v>
      </c>
      <c r="V9" s="303">
        <f t="shared" si="7"/>
        <v>443</v>
      </c>
    </row>
    <row r="10" spans="1:22">
      <c r="A10" s="292" t="s">
        <v>323</v>
      </c>
      <c r="B10" s="166"/>
      <c r="C10" s="561"/>
      <c r="D10" s="303">
        <f t="shared" si="0"/>
        <v>0</v>
      </c>
      <c r="E10" s="166"/>
      <c r="G10" s="303">
        <f t="shared" si="1"/>
        <v>0</v>
      </c>
      <c r="H10" s="561">
        <v>8</v>
      </c>
      <c r="I10" s="177"/>
      <c r="J10" s="303">
        <f t="shared" si="2"/>
        <v>8</v>
      </c>
      <c r="K10" s="166">
        <v>4</v>
      </c>
      <c r="M10" s="303">
        <f t="shared" si="3"/>
        <v>4</v>
      </c>
      <c r="N10" s="561"/>
      <c r="O10" s="561"/>
      <c r="P10" s="303">
        <f t="shared" si="4"/>
        <v>0</v>
      </c>
      <c r="Q10" s="303"/>
      <c r="R10" s="303"/>
      <c r="S10" s="303">
        <f t="shared" si="5"/>
        <v>0</v>
      </c>
      <c r="T10" s="303">
        <f t="shared" si="8"/>
        <v>12</v>
      </c>
      <c r="U10" s="303">
        <f t="shared" si="9"/>
        <v>0</v>
      </c>
      <c r="V10" s="303">
        <f t="shared" si="7"/>
        <v>12</v>
      </c>
    </row>
    <row r="11" spans="1:22">
      <c r="A11" s="415" t="s">
        <v>616</v>
      </c>
      <c r="B11" s="166"/>
      <c r="C11" s="561"/>
      <c r="D11" s="303">
        <f t="shared" si="0"/>
        <v>0</v>
      </c>
      <c r="E11" s="166"/>
      <c r="F11" s="561"/>
      <c r="G11" s="303">
        <f t="shared" si="1"/>
        <v>0</v>
      </c>
      <c r="H11" s="166"/>
      <c r="I11" s="561"/>
      <c r="J11" s="303">
        <f t="shared" si="2"/>
        <v>0</v>
      </c>
      <c r="K11" s="166"/>
      <c r="L11" s="561">
        <v>0</v>
      </c>
      <c r="M11" s="303">
        <f t="shared" si="3"/>
        <v>0</v>
      </c>
      <c r="N11" s="166"/>
      <c r="O11" s="561"/>
      <c r="P11" s="303">
        <f t="shared" si="4"/>
        <v>0</v>
      </c>
      <c r="Q11" s="303"/>
      <c r="R11" s="303"/>
      <c r="S11" s="303">
        <f t="shared" si="5"/>
        <v>0</v>
      </c>
      <c r="T11" s="303">
        <f t="shared" si="8"/>
        <v>0</v>
      </c>
      <c r="U11" s="303">
        <f t="shared" si="9"/>
        <v>0</v>
      </c>
      <c r="V11" s="303">
        <f t="shared" si="7"/>
        <v>0</v>
      </c>
    </row>
    <row r="12" spans="1:22">
      <c r="A12" s="292" t="s">
        <v>6</v>
      </c>
      <c r="B12" s="303">
        <f>SUM(B6:B11)</f>
        <v>8</v>
      </c>
      <c r="C12" s="303">
        <f t="shared" ref="C12:V12" si="10">SUM(C6:C11)</f>
        <v>445</v>
      </c>
      <c r="D12" s="303">
        <f t="shared" si="10"/>
        <v>453</v>
      </c>
      <c r="E12" s="303">
        <f t="shared" si="10"/>
        <v>155</v>
      </c>
      <c r="F12" s="303">
        <f t="shared" si="10"/>
        <v>1374</v>
      </c>
      <c r="G12" s="303">
        <f t="shared" si="10"/>
        <v>1529</v>
      </c>
      <c r="H12" s="303">
        <f>SUM(H6:H11)</f>
        <v>5575</v>
      </c>
      <c r="I12" s="303">
        <f t="shared" si="10"/>
        <v>13498</v>
      </c>
      <c r="J12" s="303">
        <f t="shared" si="10"/>
        <v>19073</v>
      </c>
      <c r="K12" s="303">
        <f t="shared" si="10"/>
        <v>3283</v>
      </c>
      <c r="L12" s="303">
        <f t="shared" si="10"/>
        <v>11661</v>
      </c>
      <c r="M12" s="303">
        <f t="shared" si="10"/>
        <v>14944</v>
      </c>
      <c r="N12" s="303">
        <f>SUM(N6:N11)</f>
        <v>166</v>
      </c>
      <c r="O12" s="303">
        <f t="shared" si="10"/>
        <v>847</v>
      </c>
      <c r="P12" s="303">
        <f t="shared" si="10"/>
        <v>1013</v>
      </c>
      <c r="Q12" s="303">
        <f t="shared" si="10"/>
        <v>0</v>
      </c>
      <c r="R12" s="303">
        <f t="shared" si="10"/>
        <v>0</v>
      </c>
      <c r="S12" s="303">
        <f t="shared" si="10"/>
        <v>0</v>
      </c>
      <c r="T12" s="303">
        <f t="shared" si="10"/>
        <v>9187</v>
      </c>
      <c r="U12" s="303">
        <f t="shared" si="10"/>
        <v>27825</v>
      </c>
      <c r="V12" s="303">
        <f t="shared" si="10"/>
        <v>37012</v>
      </c>
    </row>
    <row r="13" spans="1:22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</row>
    <row r="14" spans="1:22">
      <c r="A14" s="417" t="s">
        <v>311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 t="s">
        <v>20</v>
      </c>
      <c r="V14" s="417"/>
    </row>
    <row r="15" spans="1:22">
      <c r="A15" s="1750" t="s">
        <v>312</v>
      </c>
      <c r="B15" s="1750"/>
      <c r="C15" s="1750"/>
      <c r="D15" s="1750"/>
      <c r="E15" s="1750"/>
      <c r="F15" s="1750"/>
      <c r="G15" s="1750"/>
      <c r="H15" s="1750"/>
      <c r="I15" s="1750"/>
      <c r="J15" s="1750"/>
      <c r="K15" s="1750"/>
      <c r="L15" s="1750"/>
      <c r="M15" s="1750"/>
      <c r="N15" s="1750"/>
      <c r="O15" s="1750"/>
      <c r="P15" s="1750"/>
      <c r="Q15" s="1750"/>
      <c r="R15" s="1750"/>
      <c r="S15" s="1750"/>
      <c r="T15" s="1750"/>
      <c r="U15" s="1750"/>
      <c r="V15" s="1750"/>
    </row>
    <row r="16" spans="1:22">
      <c r="A16" s="1750" t="s">
        <v>313</v>
      </c>
      <c r="B16" s="1750"/>
      <c r="C16" s="1750"/>
      <c r="D16" s="1750"/>
      <c r="E16" s="1750"/>
      <c r="F16" s="1750"/>
      <c r="G16" s="1750"/>
      <c r="H16" s="1750"/>
      <c r="I16" s="1750"/>
      <c r="J16" s="1750"/>
      <c r="K16" s="1750"/>
      <c r="L16" s="1750"/>
      <c r="M16" s="1750"/>
      <c r="N16" s="1750"/>
      <c r="O16" s="1750"/>
      <c r="P16" s="1750"/>
      <c r="Q16" s="1750"/>
      <c r="R16" s="1750"/>
      <c r="S16" s="1750"/>
      <c r="T16" s="1750"/>
      <c r="U16" s="1750"/>
      <c r="V16" s="1750"/>
    </row>
    <row r="17" spans="1:22">
      <c r="A17" s="1751" t="s">
        <v>314</v>
      </c>
      <c r="B17" s="1750" t="s">
        <v>315</v>
      </c>
      <c r="C17" s="1750"/>
      <c r="D17" s="1750"/>
      <c r="E17" s="1750" t="s">
        <v>316</v>
      </c>
      <c r="F17" s="1750"/>
      <c r="G17" s="1750"/>
      <c r="H17" s="1750" t="s">
        <v>317</v>
      </c>
      <c r="I17" s="1750"/>
      <c r="J17" s="1750"/>
      <c r="K17" s="1750" t="s">
        <v>318</v>
      </c>
      <c r="L17" s="1750"/>
      <c r="M17" s="1750"/>
      <c r="N17" s="1750" t="s">
        <v>319</v>
      </c>
      <c r="O17" s="1750"/>
      <c r="P17" s="1750"/>
      <c r="Q17" s="573"/>
      <c r="R17" s="573"/>
      <c r="S17" s="573"/>
      <c r="T17" s="1750" t="s">
        <v>6</v>
      </c>
      <c r="U17" s="1750"/>
      <c r="V17" s="1750"/>
    </row>
    <row r="18" spans="1:22" ht="21" customHeight="1">
      <c r="A18" s="1752"/>
      <c r="B18" s="418" t="s">
        <v>235</v>
      </c>
      <c r="C18" s="418" t="s">
        <v>234</v>
      </c>
      <c r="D18" s="418" t="s">
        <v>236</v>
      </c>
      <c r="E18" s="418" t="s">
        <v>235</v>
      </c>
      <c r="F18" s="418" t="s">
        <v>234</v>
      </c>
      <c r="G18" s="418" t="s">
        <v>236</v>
      </c>
      <c r="H18" s="418" t="s">
        <v>235</v>
      </c>
      <c r="I18" s="418" t="s">
        <v>234</v>
      </c>
      <c r="J18" s="418" t="s">
        <v>236</v>
      </c>
      <c r="K18" s="418" t="s">
        <v>235</v>
      </c>
      <c r="L18" s="418" t="s">
        <v>234</v>
      </c>
      <c r="M18" s="418" t="s">
        <v>236</v>
      </c>
      <c r="N18" s="418" t="s">
        <v>235</v>
      </c>
      <c r="O18" s="418" t="s">
        <v>234</v>
      </c>
      <c r="P18" s="418" t="s">
        <v>236</v>
      </c>
      <c r="Q18" s="573"/>
      <c r="R18" s="573"/>
      <c r="S18" s="573"/>
      <c r="T18" s="418" t="s">
        <v>235</v>
      </c>
      <c r="U18" s="418" t="s">
        <v>234</v>
      </c>
      <c r="V18" s="418" t="s">
        <v>236</v>
      </c>
    </row>
    <row r="19" spans="1:22">
      <c r="A19" s="419" t="s">
        <v>320</v>
      </c>
      <c r="B19" s="166"/>
      <c r="C19" s="561">
        <v>16</v>
      </c>
      <c r="D19" s="303">
        <f t="shared" ref="D19:D24" si="11">B19+C19</f>
        <v>16</v>
      </c>
      <c r="E19" s="561"/>
      <c r="F19" s="561">
        <v>4</v>
      </c>
      <c r="G19" s="303">
        <f t="shared" ref="G19:G24" si="12">E19+F19</f>
        <v>4</v>
      </c>
      <c r="H19" s="166">
        <v>1</v>
      </c>
      <c r="I19" s="561">
        <v>6</v>
      </c>
      <c r="J19" s="303">
        <f t="shared" ref="J19:J24" si="13">H19+I19</f>
        <v>7</v>
      </c>
      <c r="K19" s="166"/>
      <c r="L19" s="561"/>
      <c r="M19" s="303">
        <f t="shared" ref="M19:M24" si="14">K19+L19</f>
        <v>0</v>
      </c>
      <c r="N19" s="166"/>
      <c r="O19" s="561"/>
      <c r="P19" s="303">
        <f t="shared" ref="P19:P24" si="15">N19+O19</f>
        <v>0</v>
      </c>
      <c r="Q19" s="303"/>
      <c r="R19" s="303">
        <v>5</v>
      </c>
      <c r="S19" s="303">
        <f t="shared" ref="S19:S24" si="16">Q19+R19</f>
        <v>5</v>
      </c>
      <c r="T19" s="303">
        <f t="shared" ref="T19:U24" si="17">B19+E19+H19+K19+N19+Q19</f>
        <v>1</v>
      </c>
      <c r="U19" s="303">
        <f t="shared" si="17"/>
        <v>31</v>
      </c>
      <c r="V19" s="303">
        <f t="shared" ref="V19:V24" si="18">T19+U19</f>
        <v>32</v>
      </c>
    </row>
    <row r="20" spans="1:22">
      <c r="A20" s="419" t="s">
        <v>321</v>
      </c>
      <c r="B20" s="166"/>
      <c r="C20" s="561">
        <v>11</v>
      </c>
      <c r="D20" s="303">
        <f t="shared" si="11"/>
        <v>11</v>
      </c>
      <c r="E20" s="561">
        <v>2</v>
      </c>
      <c r="F20" s="561">
        <v>73</v>
      </c>
      <c r="G20" s="303">
        <f t="shared" si="12"/>
        <v>75</v>
      </c>
      <c r="H20" s="166">
        <v>32</v>
      </c>
      <c r="I20" s="561">
        <v>574</v>
      </c>
      <c r="J20" s="303">
        <f t="shared" si="13"/>
        <v>606</v>
      </c>
      <c r="K20" s="166">
        <v>20</v>
      </c>
      <c r="L20" s="561">
        <v>141</v>
      </c>
      <c r="M20" s="303">
        <f t="shared" si="14"/>
        <v>161</v>
      </c>
      <c r="N20" s="166"/>
      <c r="O20" s="561">
        <v>3</v>
      </c>
      <c r="P20" s="303">
        <f t="shared" si="15"/>
        <v>3</v>
      </c>
      <c r="Q20" s="303"/>
      <c r="R20" s="303">
        <v>7</v>
      </c>
      <c r="S20" s="303">
        <f t="shared" si="16"/>
        <v>7</v>
      </c>
      <c r="T20" s="303">
        <f t="shared" si="17"/>
        <v>54</v>
      </c>
      <c r="U20" s="303">
        <f t="shared" si="17"/>
        <v>809</v>
      </c>
      <c r="V20" s="303">
        <f t="shared" si="18"/>
        <v>863</v>
      </c>
    </row>
    <row r="21" spans="1:22">
      <c r="A21" s="419" t="s">
        <v>322</v>
      </c>
      <c r="B21" s="166"/>
      <c r="C21" s="561">
        <v>8</v>
      </c>
      <c r="D21" s="303">
        <f t="shared" si="11"/>
        <v>8</v>
      </c>
      <c r="E21" s="561"/>
      <c r="F21" s="561">
        <v>73</v>
      </c>
      <c r="G21" s="303">
        <f t="shared" si="12"/>
        <v>73</v>
      </c>
      <c r="H21" s="166">
        <v>93</v>
      </c>
      <c r="I21" s="561">
        <v>4604</v>
      </c>
      <c r="J21" s="303">
        <f t="shared" si="13"/>
        <v>4697</v>
      </c>
      <c r="K21" s="166">
        <v>83</v>
      </c>
      <c r="L21" s="561">
        <v>2413</v>
      </c>
      <c r="M21" s="303">
        <f t="shared" si="14"/>
        <v>2496</v>
      </c>
      <c r="N21" s="166">
        <v>3</v>
      </c>
      <c r="O21" s="561">
        <v>29</v>
      </c>
      <c r="P21" s="303">
        <f t="shared" si="15"/>
        <v>32</v>
      </c>
      <c r="Q21" s="303">
        <v>2</v>
      </c>
      <c r="R21" s="303">
        <v>9</v>
      </c>
      <c r="S21" s="303">
        <f t="shared" si="16"/>
        <v>11</v>
      </c>
      <c r="T21" s="303">
        <f t="shared" si="17"/>
        <v>181</v>
      </c>
      <c r="U21" s="303">
        <f t="shared" si="17"/>
        <v>7136</v>
      </c>
      <c r="V21" s="303">
        <f t="shared" si="18"/>
        <v>7317</v>
      </c>
    </row>
    <row r="22" spans="1:22">
      <c r="A22" s="419">
        <v>40</v>
      </c>
      <c r="B22" s="166"/>
      <c r="C22" s="561"/>
      <c r="D22" s="303">
        <f t="shared" si="11"/>
        <v>0</v>
      </c>
      <c r="E22" s="561"/>
      <c r="F22" s="561"/>
      <c r="G22" s="303">
        <f t="shared" si="12"/>
        <v>0</v>
      </c>
      <c r="H22" s="166">
        <v>16</v>
      </c>
      <c r="I22" s="561">
        <v>66</v>
      </c>
      <c r="J22" s="303">
        <f t="shared" si="13"/>
        <v>82</v>
      </c>
      <c r="K22" s="166">
        <v>16</v>
      </c>
      <c r="L22" s="561">
        <v>84</v>
      </c>
      <c r="M22" s="303">
        <f t="shared" si="14"/>
        <v>100</v>
      </c>
      <c r="N22" s="166">
        <v>1</v>
      </c>
      <c r="O22" s="561">
        <v>1</v>
      </c>
      <c r="P22" s="303">
        <f t="shared" si="15"/>
        <v>2</v>
      </c>
      <c r="Q22" s="303"/>
      <c r="R22" s="303">
        <v>0</v>
      </c>
      <c r="S22" s="303">
        <f t="shared" si="16"/>
        <v>0</v>
      </c>
      <c r="T22" s="303">
        <f t="shared" si="17"/>
        <v>33</v>
      </c>
      <c r="U22" s="303">
        <f t="shared" si="17"/>
        <v>151</v>
      </c>
      <c r="V22" s="303">
        <f t="shared" si="18"/>
        <v>184</v>
      </c>
    </row>
    <row r="23" spans="1:22">
      <c r="A23" s="419" t="s">
        <v>323</v>
      </c>
      <c r="B23" s="166"/>
      <c r="C23" s="561"/>
      <c r="D23" s="303">
        <f t="shared" si="11"/>
        <v>0</v>
      </c>
      <c r="E23" s="166"/>
      <c r="F23" s="561"/>
      <c r="G23" s="303">
        <f t="shared" si="12"/>
        <v>0</v>
      </c>
      <c r="H23" s="166"/>
      <c r="I23" s="561"/>
      <c r="J23" s="303">
        <f t="shared" si="13"/>
        <v>0</v>
      </c>
      <c r="K23" s="166"/>
      <c r="L23" s="561">
        <v>2</v>
      </c>
      <c r="M23" s="303">
        <f t="shared" si="14"/>
        <v>2</v>
      </c>
      <c r="N23" s="166"/>
      <c r="O23" s="561"/>
      <c r="P23" s="303">
        <f t="shared" si="15"/>
        <v>0</v>
      </c>
      <c r="Q23" s="303"/>
      <c r="R23" s="303">
        <v>0</v>
      </c>
      <c r="S23" s="303">
        <f t="shared" si="16"/>
        <v>0</v>
      </c>
      <c r="T23" s="303">
        <f t="shared" si="17"/>
        <v>0</v>
      </c>
      <c r="U23" s="303">
        <f t="shared" si="17"/>
        <v>2</v>
      </c>
      <c r="V23" s="303">
        <f t="shared" si="18"/>
        <v>2</v>
      </c>
    </row>
    <row r="24" spans="1:22">
      <c r="A24" s="419" t="s">
        <v>616</v>
      </c>
      <c r="B24" s="166"/>
      <c r="C24" s="561"/>
      <c r="D24" s="303">
        <f t="shared" si="11"/>
        <v>0</v>
      </c>
      <c r="E24" s="166"/>
      <c r="F24" s="561"/>
      <c r="G24" s="303">
        <f t="shared" si="12"/>
        <v>0</v>
      </c>
      <c r="H24" s="166"/>
      <c r="I24" s="561"/>
      <c r="J24" s="303">
        <f t="shared" si="13"/>
        <v>0</v>
      </c>
      <c r="K24" s="166"/>
      <c r="L24" s="561"/>
      <c r="M24" s="303">
        <f t="shared" si="14"/>
        <v>0</v>
      </c>
      <c r="N24" s="166"/>
      <c r="O24" s="561"/>
      <c r="P24" s="303">
        <f t="shared" si="15"/>
        <v>0</v>
      </c>
      <c r="Q24" s="303">
        <v>1</v>
      </c>
      <c r="R24" s="303">
        <v>1</v>
      </c>
      <c r="S24" s="303">
        <f t="shared" si="16"/>
        <v>2</v>
      </c>
      <c r="T24" s="303">
        <f t="shared" si="17"/>
        <v>1</v>
      </c>
      <c r="U24" s="303">
        <f t="shared" si="17"/>
        <v>1</v>
      </c>
      <c r="V24" s="303">
        <f t="shared" si="18"/>
        <v>2</v>
      </c>
    </row>
    <row r="25" spans="1:22">
      <c r="A25" s="419" t="s">
        <v>6</v>
      </c>
      <c r="B25" s="303">
        <f>SUM(B19:B24)</f>
        <v>0</v>
      </c>
      <c r="C25" s="303">
        <f t="shared" ref="C25:F25" si="19">SUM(C19:C24)</f>
        <v>35</v>
      </c>
      <c r="D25" s="303">
        <f t="shared" si="19"/>
        <v>35</v>
      </c>
      <c r="E25" s="303">
        <f t="shared" si="19"/>
        <v>2</v>
      </c>
      <c r="F25" s="303">
        <f t="shared" si="19"/>
        <v>150</v>
      </c>
      <c r="G25" s="303">
        <f t="shared" ref="G25:V25" si="20">SUM(G19:G24)</f>
        <v>152</v>
      </c>
      <c r="H25" s="303">
        <f t="shared" si="20"/>
        <v>142</v>
      </c>
      <c r="I25" s="303">
        <f t="shared" si="20"/>
        <v>5250</v>
      </c>
      <c r="J25" s="303">
        <f t="shared" si="20"/>
        <v>5392</v>
      </c>
      <c r="K25" s="303">
        <f t="shared" si="20"/>
        <v>119</v>
      </c>
      <c r="L25" s="303">
        <f t="shared" si="20"/>
        <v>2640</v>
      </c>
      <c r="M25" s="303">
        <f t="shared" si="20"/>
        <v>2759</v>
      </c>
      <c r="N25" s="303">
        <f t="shared" si="20"/>
        <v>4</v>
      </c>
      <c r="O25" s="303">
        <f t="shared" si="20"/>
        <v>33</v>
      </c>
      <c r="P25" s="303">
        <f t="shared" si="20"/>
        <v>37</v>
      </c>
      <c r="Q25" s="303">
        <f t="shared" si="20"/>
        <v>3</v>
      </c>
      <c r="R25" s="303">
        <f t="shared" si="20"/>
        <v>22</v>
      </c>
      <c r="S25" s="303">
        <f t="shared" si="20"/>
        <v>25</v>
      </c>
      <c r="T25" s="303">
        <f t="shared" si="20"/>
        <v>270</v>
      </c>
      <c r="U25" s="303">
        <f t="shared" si="20"/>
        <v>8130</v>
      </c>
      <c r="V25" s="303">
        <f t="shared" si="20"/>
        <v>8400</v>
      </c>
    </row>
    <row r="26" spans="1:22">
      <c r="A26" s="133" t="s">
        <v>311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 t="s">
        <v>21</v>
      </c>
      <c r="V26" s="133"/>
    </row>
    <row r="27" spans="1:22">
      <c r="A27" s="1670" t="s">
        <v>312</v>
      </c>
      <c r="B27" s="1670"/>
      <c r="C27" s="1670"/>
      <c r="D27" s="1670"/>
      <c r="E27" s="1670"/>
      <c r="F27" s="1670"/>
      <c r="G27" s="1670"/>
      <c r="H27" s="1670"/>
      <c r="I27" s="1670"/>
      <c r="J27" s="1670"/>
      <c r="K27" s="1670"/>
      <c r="L27" s="1670"/>
      <c r="M27" s="1670"/>
      <c r="N27" s="1670"/>
      <c r="O27" s="1670"/>
      <c r="P27" s="1670"/>
      <c r="Q27" s="1670"/>
      <c r="R27" s="1670"/>
      <c r="S27" s="1670"/>
      <c r="T27" s="1670"/>
      <c r="U27" s="1670"/>
      <c r="V27" s="1670"/>
    </row>
    <row r="28" spans="1:22">
      <c r="A28" s="1670" t="s">
        <v>313</v>
      </c>
      <c r="B28" s="1670"/>
      <c r="C28" s="1670"/>
      <c r="D28" s="1670"/>
      <c r="E28" s="1670"/>
      <c r="F28" s="1670"/>
      <c r="G28" s="1670"/>
      <c r="H28" s="1670"/>
      <c r="I28" s="1670"/>
      <c r="J28" s="1670"/>
      <c r="K28" s="1670"/>
      <c r="L28" s="1670"/>
      <c r="M28" s="1670"/>
      <c r="N28" s="1670"/>
      <c r="O28" s="1670"/>
      <c r="P28" s="1670"/>
      <c r="Q28" s="1670"/>
      <c r="R28" s="1670"/>
      <c r="S28" s="1670"/>
      <c r="T28" s="1670"/>
      <c r="U28" s="1670"/>
      <c r="V28" s="1670"/>
    </row>
    <row r="29" spans="1:22">
      <c r="A29" s="1748" t="s">
        <v>314</v>
      </c>
      <c r="B29" s="1670" t="s">
        <v>315</v>
      </c>
      <c r="C29" s="1670"/>
      <c r="D29" s="1670"/>
      <c r="E29" s="1670" t="s">
        <v>316</v>
      </c>
      <c r="F29" s="1670"/>
      <c r="G29" s="1670"/>
      <c r="H29" s="1670" t="s">
        <v>317</v>
      </c>
      <c r="I29" s="1670"/>
      <c r="J29" s="1670"/>
      <c r="K29" s="1670" t="s">
        <v>318</v>
      </c>
      <c r="L29" s="1670"/>
      <c r="M29" s="1670"/>
      <c r="N29" s="1670" t="s">
        <v>319</v>
      </c>
      <c r="O29" s="1670"/>
      <c r="P29" s="1670"/>
      <c r="Q29" s="572"/>
      <c r="R29" s="572"/>
      <c r="S29" s="572"/>
      <c r="T29" s="1670" t="s">
        <v>6</v>
      </c>
      <c r="U29" s="1670"/>
      <c r="V29" s="1670"/>
    </row>
    <row r="30" spans="1:22">
      <c r="A30" s="1749"/>
      <c r="B30" s="291" t="s">
        <v>235</v>
      </c>
      <c r="C30" s="291" t="s">
        <v>234</v>
      </c>
      <c r="D30" s="291" t="s">
        <v>236</v>
      </c>
      <c r="E30" s="291" t="s">
        <v>235</v>
      </c>
      <c r="F30" s="291" t="s">
        <v>234</v>
      </c>
      <c r="G30" s="291" t="s">
        <v>236</v>
      </c>
      <c r="H30" s="291" t="s">
        <v>235</v>
      </c>
      <c r="I30" s="291" t="s">
        <v>234</v>
      </c>
      <c r="J30" s="291" t="s">
        <v>236</v>
      </c>
      <c r="K30" s="291" t="s">
        <v>235</v>
      </c>
      <c r="L30" s="291" t="s">
        <v>234</v>
      </c>
      <c r="M30" s="291" t="s">
        <v>236</v>
      </c>
      <c r="N30" s="291" t="s">
        <v>235</v>
      </c>
      <c r="O30" s="291" t="s">
        <v>234</v>
      </c>
      <c r="P30" s="291" t="s">
        <v>236</v>
      </c>
      <c r="Q30" s="572"/>
      <c r="R30" s="572"/>
      <c r="S30" s="572"/>
      <c r="T30" s="291" t="s">
        <v>235</v>
      </c>
      <c r="U30" s="291" t="s">
        <v>234</v>
      </c>
      <c r="V30" s="291" t="s">
        <v>236</v>
      </c>
    </row>
    <row r="31" spans="1:22">
      <c r="A31" s="415" t="s">
        <v>320</v>
      </c>
      <c r="B31" s="166">
        <v>4</v>
      </c>
      <c r="C31" s="561">
        <v>24</v>
      </c>
      <c r="D31" s="303">
        <f t="shared" ref="D31:D36" si="21">B31+C31</f>
        <v>28</v>
      </c>
      <c r="E31" s="561">
        <v>33</v>
      </c>
      <c r="F31" s="561">
        <v>95</v>
      </c>
      <c r="G31" s="303">
        <f t="shared" ref="G31:G36" si="22">E31+F31</f>
        <v>128</v>
      </c>
      <c r="H31" s="166">
        <v>19</v>
      </c>
      <c r="I31" s="561">
        <v>7</v>
      </c>
      <c r="J31" s="303">
        <f t="shared" ref="J31:J36" si="23">H31+I31</f>
        <v>26</v>
      </c>
      <c r="K31" s="166">
        <v>1</v>
      </c>
      <c r="L31" s="561">
        <v>3</v>
      </c>
      <c r="M31" s="303">
        <f t="shared" ref="M31:M36" si="24">K31+L31</f>
        <v>4</v>
      </c>
      <c r="N31" s="166">
        <v>1</v>
      </c>
      <c r="O31" s="561">
        <v>0</v>
      </c>
      <c r="P31" s="303">
        <f t="shared" ref="P31:P36" si="25">N31+O31</f>
        <v>1</v>
      </c>
      <c r="Q31" s="303"/>
      <c r="R31" s="303"/>
      <c r="S31" s="303">
        <f t="shared" ref="S31:S36" si="26">Q31+R31</f>
        <v>0</v>
      </c>
      <c r="T31" s="303">
        <f t="shared" ref="T31:U36" si="27">B31+E31+H31+K31+N31+Q31</f>
        <v>58</v>
      </c>
      <c r="U31" s="303">
        <f t="shared" si="27"/>
        <v>129</v>
      </c>
      <c r="V31" s="303">
        <f t="shared" ref="V31:V36" si="28">T31+U31</f>
        <v>187</v>
      </c>
    </row>
    <row r="32" spans="1:22">
      <c r="A32" s="415" t="s">
        <v>321</v>
      </c>
      <c r="B32" s="166">
        <v>1</v>
      </c>
      <c r="C32" s="561">
        <v>22</v>
      </c>
      <c r="D32" s="303">
        <f t="shared" si="21"/>
        <v>23</v>
      </c>
      <c r="E32" s="561">
        <v>25</v>
      </c>
      <c r="F32" s="561">
        <v>195</v>
      </c>
      <c r="G32" s="303">
        <f t="shared" si="22"/>
        <v>220</v>
      </c>
      <c r="H32" s="166">
        <v>279</v>
      </c>
      <c r="I32" s="561">
        <v>3592</v>
      </c>
      <c r="J32" s="303">
        <f t="shared" si="23"/>
        <v>3871</v>
      </c>
      <c r="K32" s="166">
        <v>219</v>
      </c>
      <c r="L32" s="561">
        <v>4145</v>
      </c>
      <c r="M32" s="303">
        <f t="shared" si="24"/>
        <v>4364</v>
      </c>
      <c r="N32" s="166">
        <v>17</v>
      </c>
      <c r="O32" s="561">
        <v>190</v>
      </c>
      <c r="P32" s="303">
        <f t="shared" si="25"/>
        <v>207</v>
      </c>
      <c r="Q32" s="303">
        <v>4</v>
      </c>
      <c r="R32" s="303">
        <v>141</v>
      </c>
      <c r="S32" s="303">
        <f t="shared" si="26"/>
        <v>145</v>
      </c>
      <c r="T32" s="303">
        <f t="shared" si="27"/>
        <v>545</v>
      </c>
      <c r="U32" s="303">
        <f t="shared" si="27"/>
        <v>8285</v>
      </c>
      <c r="V32" s="303">
        <f t="shared" si="28"/>
        <v>8830</v>
      </c>
    </row>
    <row r="33" spans="1:22">
      <c r="A33" s="415" t="s">
        <v>322</v>
      </c>
      <c r="B33" s="166">
        <v>1</v>
      </c>
      <c r="C33" s="561">
        <v>8</v>
      </c>
      <c r="D33" s="303">
        <f t="shared" si="21"/>
        <v>9</v>
      </c>
      <c r="E33" s="561">
        <v>47</v>
      </c>
      <c r="F33" s="561">
        <v>172</v>
      </c>
      <c r="G33" s="303">
        <f t="shared" si="22"/>
        <v>219</v>
      </c>
      <c r="H33" s="166">
        <v>265</v>
      </c>
      <c r="I33" s="561">
        <v>3941</v>
      </c>
      <c r="J33" s="303">
        <f t="shared" si="23"/>
        <v>4206</v>
      </c>
      <c r="K33" s="166">
        <v>241</v>
      </c>
      <c r="L33" s="561">
        <v>4913</v>
      </c>
      <c r="M33" s="303">
        <f t="shared" si="24"/>
        <v>5154</v>
      </c>
      <c r="N33" s="166">
        <v>11</v>
      </c>
      <c r="O33" s="561">
        <v>363</v>
      </c>
      <c r="P33" s="303">
        <f t="shared" si="25"/>
        <v>374</v>
      </c>
      <c r="Q33" s="303">
        <v>1</v>
      </c>
      <c r="R33" s="303"/>
      <c r="S33" s="303">
        <f t="shared" si="26"/>
        <v>1</v>
      </c>
      <c r="T33" s="303">
        <f t="shared" si="27"/>
        <v>566</v>
      </c>
      <c r="U33" s="303">
        <f t="shared" si="27"/>
        <v>9397</v>
      </c>
      <c r="V33" s="303">
        <f t="shared" si="28"/>
        <v>9963</v>
      </c>
    </row>
    <row r="34" spans="1:22">
      <c r="A34" s="415">
        <v>40</v>
      </c>
      <c r="B34" s="166">
        <v>0</v>
      </c>
      <c r="C34" s="561">
        <v>0</v>
      </c>
      <c r="D34" s="303">
        <f t="shared" si="21"/>
        <v>0</v>
      </c>
      <c r="E34" s="561">
        <v>0</v>
      </c>
      <c r="F34" s="561">
        <v>23</v>
      </c>
      <c r="G34" s="303">
        <f t="shared" si="22"/>
        <v>23</v>
      </c>
      <c r="H34" s="166">
        <v>0</v>
      </c>
      <c r="I34" s="561">
        <v>0</v>
      </c>
      <c r="J34" s="303">
        <f t="shared" si="23"/>
        <v>0</v>
      </c>
      <c r="K34" s="166">
        <v>3</v>
      </c>
      <c r="L34" s="561">
        <v>8</v>
      </c>
      <c r="M34" s="303">
        <f t="shared" si="24"/>
        <v>11</v>
      </c>
      <c r="N34" s="166">
        <v>0</v>
      </c>
      <c r="O34" s="561">
        <v>0</v>
      </c>
      <c r="P34" s="303">
        <f t="shared" si="25"/>
        <v>0</v>
      </c>
      <c r="Q34" s="303"/>
      <c r="R34" s="303"/>
      <c r="S34" s="303">
        <f t="shared" si="26"/>
        <v>0</v>
      </c>
      <c r="T34" s="303">
        <f t="shared" si="27"/>
        <v>3</v>
      </c>
      <c r="U34" s="303">
        <f t="shared" si="27"/>
        <v>31</v>
      </c>
      <c r="V34" s="303">
        <f t="shared" si="28"/>
        <v>34</v>
      </c>
    </row>
    <row r="35" spans="1:22">
      <c r="A35" s="415" t="s">
        <v>323</v>
      </c>
      <c r="B35" s="166"/>
      <c r="C35" s="561"/>
      <c r="D35" s="303">
        <f t="shared" si="21"/>
        <v>0</v>
      </c>
      <c r="E35" s="166"/>
      <c r="F35" s="561"/>
      <c r="G35" s="303">
        <f t="shared" si="22"/>
        <v>0</v>
      </c>
      <c r="H35" s="166"/>
      <c r="I35" s="561"/>
      <c r="J35" s="303">
        <f t="shared" si="23"/>
        <v>0</v>
      </c>
      <c r="K35" s="166"/>
      <c r="L35" s="561"/>
      <c r="M35" s="303">
        <f t="shared" si="24"/>
        <v>0</v>
      </c>
      <c r="N35" s="166"/>
      <c r="O35" s="561"/>
      <c r="P35" s="303">
        <f t="shared" si="25"/>
        <v>0</v>
      </c>
      <c r="Q35" s="303"/>
      <c r="R35" s="303"/>
      <c r="S35" s="303">
        <f t="shared" si="26"/>
        <v>0</v>
      </c>
      <c r="T35" s="303">
        <f t="shared" si="27"/>
        <v>0</v>
      </c>
      <c r="U35" s="303">
        <f t="shared" si="27"/>
        <v>0</v>
      </c>
      <c r="V35" s="303">
        <f t="shared" si="28"/>
        <v>0</v>
      </c>
    </row>
    <row r="36" spans="1:22">
      <c r="A36" s="415" t="s">
        <v>616</v>
      </c>
      <c r="B36" s="166"/>
      <c r="C36" s="561"/>
      <c r="D36" s="303">
        <f t="shared" si="21"/>
        <v>0</v>
      </c>
      <c r="E36" s="166"/>
      <c r="F36" s="561"/>
      <c r="G36" s="303">
        <f t="shared" si="22"/>
        <v>0</v>
      </c>
      <c r="H36" s="166"/>
      <c r="I36" s="561"/>
      <c r="J36" s="303">
        <f t="shared" si="23"/>
        <v>0</v>
      </c>
      <c r="K36" s="166"/>
      <c r="L36" s="561"/>
      <c r="M36" s="303">
        <f t="shared" si="24"/>
        <v>0</v>
      </c>
      <c r="N36" s="166"/>
      <c r="O36" s="561"/>
      <c r="P36" s="303">
        <f t="shared" si="25"/>
        <v>0</v>
      </c>
      <c r="Q36" s="303"/>
      <c r="R36" s="303"/>
      <c r="S36" s="303">
        <f t="shared" si="26"/>
        <v>0</v>
      </c>
      <c r="T36" s="303">
        <f t="shared" si="27"/>
        <v>0</v>
      </c>
      <c r="U36" s="303">
        <f t="shared" si="27"/>
        <v>0</v>
      </c>
      <c r="V36" s="303">
        <f t="shared" si="28"/>
        <v>0</v>
      </c>
    </row>
    <row r="37" spans="1:22">
      <c r="A37" s="415" t="s">
        <v>6</v>
      </c>
      <c r="B37" s="303">
        <f t="shared" ref="B37:V37" si="29">SUM(B31:B36)</f>
        <v>6</v>
      </c>
      <c r="C37" s="303">
        <f t="shared" si="29"/>
        <v>54</v>
      </c>
      <c r="D37" s="303">
        <f t="shared" si="29"/>
        <v>60</v>
      </c>
      <c r="E37" s="303">
        <f t="shared" si="29"/>
        <v>105</v>
      </c>
      <c r="F37" s="303">
        <f t="shared" si="29"/>
        <v>485</v>
      </c>
      <c r="G37" s="303">
        <f t="shared" si="29"/>
        <v>590</v>
      </c>
      <c r="H37" s="303">
        <f t="shared" si="29"/>
        <v>563</v>
      </c>
      <c r="I37" s="303">
        <f t="shared" si="29"/>
        <v>7540</v>
      </c>
      <c r="J37" s="303">
        <f t="shared" si="29"/>
        <v>8103</v>
      </c>
      <c r="K37" s="303">
        <f t="shared" si="29"/>
        <v>464</v>
      </c>
      <c r="L37" s="303">
        <f t="shared" si="29"/>
        <v>9069</v>
      </c>
      <c r="M37" s="303">
        <f t="shared" si="29"/>
        <v>9533</v>
      </c>
      <c r="N37" s="303">
        <f t="shared" si="29"/>
        <v>29</v>
      </c>
      <c r="O37" s="303">
        <f t="shared" si="29"/>
        <v>553</v>
      </c>
      <c r="P37" s="303">
        <f t="shared" si="29"/>
        <v>582</v>
      </c>
      <c r="Q37" s="303">
        <f t="shared" si="29"/>
        <v>5</v>
      </c>
      <c r="R37" s="303">
        <f t="shared" si="29"/>
        <v>141</v>
      </c>
      <c r="S37" s="303">
        <f t="shared" si="29"/>
        <v>146</v>
      </c>
      <c r="T37" s="303">
        <f t="shared" si="29"/>
        <v>1172</v>
      </c>
      <c r="U37" s="303">
        <f t="shared" si="29"/>
        <v>17842</v>
      </c>
      <c r="V37" s="303">
        <f t="shared" si="29"/>
        <v>19014</v>
      </c>
    </row>
    <row r="38" spans="1:22">
      <c r="A38" s="417" t="s">
        <v>311</v>
      </c>
      <c r="B38" s="417"/>
      <c r="C38" s="417"/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 t="s">
        <v>25</v>
      </c>
      <c r="V38" s="417"/>
    </row>
    <row r="39" spans="1:22">
      <c r="A39" s="1750" t="s">
        <v>312</v>
      </c>
      <c r="B39" s="1750"/>
      <c r="C39" s="1750"/>
      <c r="D39" s="1750"/>
      <c r="E39" s="1750"/>
      <c r="F39" s="1750"/>
      <c r="G39" s="1750"/>
      <c r="H39" s="1750"/>
      <c r="I39" s="1750"/>
      <c r="J39" s="1750"/>
      <c r="K39" s="1750"/>
      <c r="L39" s="1750"/>
      <c r="M39" s="1750"/>
      <c r="N39" s="1750"/>
      <c r="O39" s="1750"/>
      <c r="P39" s="1750"/>
      <c r="Q39" s="1750"/>
      <c r="R39" s="1750"/>
      <c r="S39" s="1750"/>
      <c r="T39" s="1750"/>
      <c r="U39" s="1750"/>
      <c r="V39" s="1750"/>
    </row>
    <row r="40" spans="1:22">
      <c r="A40" s="1750" t="s">
        <v>313</v>
      </c>
      <c r="B40" s="1750"/>
      <c r="C40" s="1750"/>
      <c r="D40" s="1750"/>
      <c r="E40" s="1750"/>
      <c r="F40" s="1750"/>
      <c r="G40" s="1750"/>
      <c r="H40" s="1750"/>
      <c r="I40" s="1750"/>
      <c r="J40" s="1750"/>
      <c r="K40" s="1750"/>
      <c r="L40" s="1750"/>
      <c r="M40" s="1750"/>
      <c r="N40" s="1750"/>
      <c r="O40" s="1750"/>
      <c r="P40" s="1750"/>
      <c r="Q40" s="1750"/>
      <c r="R40" s="1750"/>
      <c r="S40" s="1750"/>
      <c r="T40" s="1750"/>
      <c r="U40" s="1750"/>
      <c r="V40" s="1750"/>
    </row>
    <row r="41" spans="1:22">
      <c r="A41" s="1751" t="s">
        <v>314</v>
      </c>
      <c r="B41" s="1750" t="s">
        <v>315</v>
      </c>
      <c r="C41" s="1750"/>
      <c r="D41" s="1750"/>
      <c r="E41" s="1750" t="s">
        <v>316</v>
      </c>
      <c r="F41" s="1750"/>
      <c r="G41" s="1750"/>
      <c r="H41" s="1750" t="s">
        <v>317</v>
      </c>
      <c r="I41" s="1750"/>
      <c r="J41" s="1750"/>
      <c r="K41" s="1750" t="s">
        <v>318</v>
      </c>
      <c r="L41" s="1750"/>
      <c r="M41" s="1750"/>
      <c r="N41" s="1750" t="s">
        <v>319</v>
      </c>
      <c r="O41" s="1750"/>
      <c r="P41" s="1750"/>
      <c r="Q41" s="1753" t="s">
        <v>616</v>
      </c>
      <c r="R41" s="1754"/>
      <c r="S41" s="1755"/>
      <c r="T41" s="1750" t="s">
        <v>6</v>
      </c>
      <c r="U41" s="1750"/>
      <c r="V41" s="1750"/>
    </row>
    <row r="42" spans="1:22">
      <c r="A42" s="1752"/>
      <c r="B42" s="418" t="s">
        <v>235</v>
      </c>
      <c r="C42" s="418" t="s">
        <v>234</v>
      </c>
      <c r="D42" s="418" t="s">
        <v>236</v>
      </c>
      <c r="E42" s="418" t="s">
        <v>235</v>
      </c>
      <c r="F42" s="418" t="s">
        <v>234</v>
      </c>
      <c r="G42" s="418" t="s">
        <v>236</v>
      </c>
      <c r="H42" s="418" t="s">
        <v>235</v>
      </c>
      <c r="I42" s="418" t="s">
        <v>234</v>
      </c>
      <c r="J42" s="418" t="s">
        <v>236</v>
      </c>
      <c r="K42" s="418" t="s">
        <v>235</v>
      </c>
      <c r="L42" s="418" t="s">
        <v>234</v>
      </c>
      <c r="M42" s="418" t="s">
        <v>236</v>
      </c>
      <c r="N42" s="418" t="s">
        <v>235</v>
      </c>
      <c r="O42" s="418" t="s">
        <v>234</v>
      </c>
      <c r="P42" s="418" t="s">
        <v>236</v>
      </c>
      <c r="Q42" s="573" t="s">
        <v>235</v>
      </c>
      <c r="R42" s="573" t="s">
        <v>234</v>
      </c>
      <c r="S42" s="573" t="s">
        <v>236</v>
      </c>
      <c r="T42" s="418" t="s">
        <v>235</v>
      </c>
      <c r="U42" s="418" t="s">
        <v>234</v>
      </c>
      <c r="V42" s="418" t="s">
        <v>236</v>
      </c>
    </row>
    <row r="43" spans="1:22">
      <c r="A43" s="419" t="s">
        <v>320</v>
      </c>
      <c r="B43" s="166">
        <v>1</v>
      </c>
      <c r="C43" s="561">
        <v>88</v>
      </c>
      <c r="D43" s="303">
        <f t="shared" ref="D43:D48" si="30">B43+C43</f>
        <v>89</v>
      </c>
      <c r="E43" s="561">
        <v>0</v>
      </c>
      <c r="F43" s="561">
        <v>23</v>
      </c>
      <c r="G43" s="303">
        <f t="shared" ref="G43:G48" si="31">E43+F43</f>
        <v>23</v>
      </c>
      <c r="H43" s="166">
        <v>0</v>
      </c>
      <c r="I43" s="561">
        <v>45</v>
      </c>
      <c r="J43" s="303">
        <f t="shared" ref="J43:J48" si="32">H43+I43</f>
        <v>45</v>
      </c>
      <c r="K43" s="166">
        <v>0</v>
      </c>
      <c r="L43" s="561">
        <v>9</v>
      </c>
      <c r="M43" s="303">
        <f t="shared" ref="M43:M48" si="33">K43+L43</f>
        <v>9</v>
      </c>
      <c r="N43" s="166">
        <v>0</v>
      </c>
      <c r="O43" s="561">
        <v>5</v>
      </c>
      <c r="P43" s="303">
        <f t="shared" ref="P43:P48" si="34">N43+O43</f>
        <v>5</v>
      </c>
      <c r="Q43" s="303">
        <v>0</v>
      </c>
      <c r="R43" s="303">
        <v>26</v>
      </c>
      <c r="S43" s="303">
        <f t="shared" ref="S43:S48" si="35">Q43+R43</f>
        <v>26</v>
      </c>
      <c r="T43" s="833">
        <f t="shared" ref="T43:U48" si="36">B43+E43+H43+K43+N43+Q43</f>
        <v>1</v>
      </c>
      <c r="U43" s="833">
        <f t="shared" si="36"/>
        <v>196</v>
      </c>
      <c r="V43" s="833">
        <f t="shared" ref="V43:V48" si="37">T43+U43</f>
        <v>197</v>
      </c>
    </row>
    <row r="44" spans="1:22">
      <c r="A44" s="419" t="s">
        <v>321</v>
      </c>
      <c r="B44" s="166">
        <v>0</v>
      </c>
      <c r="C44" s="561">
        <v>58</v>
      </c>
      <c r="D44" s="303">
        <f t="shared" si="30"/>
        <v>58</v>
      </c>
      <c r="E44" s="561">
        <v>1</v>
      </c>
      <c r="F44" s="561">
        <v>171</v>
      </c>
      <c r="G44" s="303">
        <f t="shared" si="31"/>
        <v>172</v>
      </c>
      <c r="H44" s="166">
        <v>70</v>
      </c>
      <c r="I44" s="561">
        <v>1410</v>
      </c>
      <c r="J44" s="303">
        <f t="shared" si="32"/>
        <v>1480</v>
      </c>
      <c r="K44" s="166">
        <v>22</v>
      </c>
      <c r="L44" s="561">
        <v>717</v>
      </c>
      <c r="M44" s="303">
        <f t="shared" si="33"/>
        <v>739</v>
      </c>
      <c r="N44" s="166">
        <v>0</v>
      </c>
      <c r="O44" s="561">
        <v>13</v>
      </c>
      <c r="P44" s="303">
        <f t="shared" si="34"/>
        <v>13</v>
      </c>
      <c r="Q44" s="303">
        <v>1</v>
      </c>
      <c r="R44" s="303">
        <v>43</v>
      </c>
      <c r="S44" s="303">
        <f t="shared" si="35"/>
        <v>44</v>
      </c>
      <c r="T44" s="833">
        <f t="shared" si="36"/>
        <v>94</v>
      </c>
      <c r="U44" s="833">
        <f t="shared" si="36"/>
        <v>2412</v>
      </c>
      <c r="V44" s="833">
        <f t="shared" si="37"/>
        <v>2506</v>
      </c>
    </row>
    <row r="45" spans="1:22">
      <c r="A45" s="419" t="s">
        <v>322</v>
      </c>
      <c r="B45" s="166">
        <v>0</v>
      </c>
      <c r="C45" s="561">
        <v>17</v>
      </c>
      <c r="D45" s="303">
        <f t="shared" si="30"/>
        <v>17</v>
      </c>
      <c r="E45" s="561">
        <v>1</v>
      </c>
      <c r="F45" s="561">
        <v>54</v>
      </c>
      <c r="G45" s="303">
        <f t="shared" si="31"/>
        <v>55</v>
      </c>
      <c r="H45" s="166">
        <v>377</v>
      </c>
      <c r="I45" s="561">
        <v>3065</v>
      </c>
      <c r="J45" s="303">
        <f t="shared" si="32"/>
        <v>3442</v>
      </c>
      <c r="K45" s="166">
        <v>698</v>
      </c>
      <c r="L45" s="561">
        <v>3066</v>
      </c>
      <c r="M45" s="303">
        <f t="shared" si="33"/>
        <v>3764</v>
      </c>
      <c r="N45" s="166">
        <v>17</v>
      </c>
      <c r="O45" s="561">
        <v>71</v>
      </c>
      <c r="P45" s="303">
        <f t="shared" si="34"/>
        <v>88</v>
      </c>
      <c r="Q45" s="303">
        <v>2</v>
      </c>
      <c r="R45" s="303">
        <v>11</v>
      </c>
      <c r="S45" s="303">
        <f t="shared" si="35"/>
        <v>13</v>
      </c>
      <c r="T45" s="833">
        <f t="shared" si="36"/>
        <v>1095</v>
      </c>
      <c r="U45" s="833">
        <f t="shared" si="36"/>
        <v>6284</v>
      </c>
      <c r="V45" s="833">
        <f t="shared" si="37"/>
        <v>7379</v>
      </c>
    </row>
    <row r="46" spans="1:22">
      <c r="A46" s="419">
        <v>40</v>
      </c>
      <c r="B46" s="166">
        <v>0</v>
      </c>
      <c r="C46" s="561">
        <v>1</v>
      </c>
      <c r="D46" s="303">
        <f t="shared" si="30"/>
        <v>1</v>
      </c>
      <c r="E46" s="561">
        <v>0</v>
      </c>
      <c r="F46" s="561">
        <v>3</v>
      </c>
      <c r="G46" s="303">
        <f t="shared" si="31"/>
        <v>3</v>
      </c>
      <c r="H46" s="166">
        <v>2</v>
      </c>
      <c r="I46" s="561">
        <v>152</v>
      </c>
      <c r="J46" s="303">
        <f t="shared" si="32"/>
        <v>154</v>
      </c>
      <c r="K46" s="166">
        <v>30</v>
      </c>
      <c r="L46" s="561">
        <v>190</v>
      </c>
      <c r="M46" s="303">
        <f t="shared" si="33"/>
        <v>220</v>
      </c>
      <c r="N46" s="166">
        <v>3</v>
      </c>
      <c r="O46" s="561">
        <v>11</v>
      </c>
      <c r="P46" s="303">
        <f t="shared" si="34"/>
        <v>14</v>
      </c>
      <c r="Q46" s="303">
        <v>0</v>
      </c>
      <c r="R46" s="303">
        <v>0</v>
      </c>
      <c r="S46" s="303">
        <f t="shared" si="35"/>
        <v>0</v>
      </c>
      <c r="T46" s="833">
        <f t="shared" si="36"/>
        <v>35</v>
      </c>
      <c r="U46" s="833">
        <f t="shared" si="36"/>
        <v>357</v>
      </c>
      <c r="V46" s="833">
        <f t="shared" si="37"/>
        <v>392</v>
      </c>
    </row>
    <row r="47" spans="1:22">
      <c r="A47" s="419" t="s">
        <v>323</v>
      </c>
      <c r="B47" s="166">
        <v>0</v>
      </c>
      <c r="C47" s="561">
        <v>0</v>
      </c>
      <c r="D47" s="303">
        <f t="shared" si="30"/>
        <v>0</v>
      </c>
      <c r="E47" s="166">
        <v>0</v>
      </c>
      <c r="F47" s="561">
        <v>0</v>
      </c>
      <c r="G47" s="303">
        <f t="shared" si="31"/>
        <v>0</v>
      </c>
      <c r="H47" s="166">
        <v>2</v>
      </c>
      <c r="I47" s="561">
        <v>26</v>
      </c>
      <c r="J47" s="303">
        <f t="shared" si="32"/>
        <v>28</v>
      </c>
      <c r="K47" s="166">
        <v>1</v>
      </c>
      <c r="L47" s="561">
        <v>27</v>
      </c>
      <c r="M47" s="303">
        <f t="shared" si="33"/>
        <v>28</v>
      </c>
      <c r="N47" s="166">
        <v>0</v>
      </c>
      <c r="O47" s="561">
        <v>0</v>
      </c>
      <c r="P47" s="303">
        <f t="shared" si="34"/>
        <v>0</v>
      </c>
      <c r="Q47" s="303">
        <v>0</v>
      </c>
      <c r="R47" s="303">
        <v>0</v>
      </c>
      <c r="S47" s="303">
        <f t="shared" si="35"/>
        <v>0</v>
      </c>
      <c r="T47" s="833">
        <f t="shared" si="36"/>
        <v>3</v>
      </c>
      <c r="U47" s="833">
        <f t="shared" si="36"/>
        <v>53</v>
      </c>
      <c r="V47" s="833">
        <f t="shared" si="37"/>
        <v>56</v>
      </c>
    </row>
    <row r="48" spans="1:22">
      <c r="A48" s="419" t="s">
        <v>616</v>
      </c>
      <c r="B48" s="166"/>
      <c r="C48" s="561"/>
      <c r="D48" s="303">
        <f t="shared" si="30"/>
        <v>0</v>
      </c>
      <c r="E48" s="166"/>
      <c r="F48" s="561"/>
      <c r="G48" s="303">
        <f t="shared" si="31"/>
        <v>0</v>
      </c>
      <c r="H48" s="166"/>
      <c r="I48" s="561"/>
      <c r="J48" s="303">
        <f t="shared" si="32"/>
        <v>0</v>
      </c>
      <c r="K48" s="166"/>
      <c r="L48" s="561"/>
      <c r="M48" s="303">
        <f t="shared" si="33"/>
        <v>0</v>
      </c>
      <c r="N48" s="166"/>
      <c r="O48" s="561"/>
      <c r="P48" s="303">
        <f t="shared" si="34"/>
        <v>0</v>
      </c>
      <c r="Q48" s="303">
        <v>1</v>
      </c>
      <c r="R48" s="303">
        <v>5</v>
      </c>
      <c r="S48" s="303">
        <f t="shared" si="35"/>
        <v>6</v>
      </c>
      <c r="T48" s="833">
        <f t="shared" si="36"/>
        <v>1</v>
      </c>
      <c r="U48" s="833">
        <f t="shared" si="36"/>
        <v>5</v>
      </c>
      <c r="V48" s="833">
        <f t="shared" si="37"/>
        <v>6</v>
      </c>
    </row>
    <row r="49" spans="1:22">
      <c r="A49" s="419" t="s">
        <v>6</v>
      </c>
      <c r="B49" s="833">
        <f t="shared" ref="B49:V49" si="38">SUM(B43:B48)</f>
        <v>1</v>
      </c>
      <c r="C49" s="833">
        <f t="shared" si="38"/>
        <v>164</v>
      </c>
      <c r="D49" s="833">
        <f t="shared" si="38"/>
        <v>165</v>
      </c>
      <c r="E49" s="833">
        <f t="shared" si="38"/>
        <v>2</v>
      </c>
      <c r="F49" s="833">
        <f t="shared" si="38"/>
        <v>251</v>
      </c>
      <c r="G49" s="833">
        <f t="shared" si="38"/>
        <v>253</v>
      </c>
      <c r="H49" s="833">
        <f t="shared" si="38"/>
        <v>451</v>
      </c>
      <c r="I49" s="833">
        <f t="shared" si="38"/>
        <v>4698</v>
      </c>
      <c r="J49" s="833">
        <f t="shared" si="38"/>
        <v>5149</v>
      </c>
      <c r="K49" s="833">
        <f t="shared" si="38"/>
        <v>751</v>
      </c>
      <c r="L49" s="833">
        <f t="shared" si="38"/>
        <v>4009</v>
      </c>
      <c r="M49" s="833">
        <f t="shared" si="38"/>
        <v>4760</v>
      </c>
      <c r="N49" s="833">
        <f t="shared" si="38"/>
        <v>20</v>
      </c>
      <c r="O49" s="833">
        <f t="shared" si="38"/>
        <v>100</v>
      </c>
      <c r="P49" s="833">
        <f t="shared" si="38"/>
        <v>120</v>
      </c>
      <c r="Q49" s="833">
        <f t="shared" si="38"/>
        <v>4</v>
      </c>
      <c r="R49" s="833">
        <f t="shared" si="38"/>
        <v>85</v>
      </c>
      <c r="S49" s="833">
        <f t="shared" si="38"/>
        <v>89</v>
      </c>
      <c r="T49" s="833">
        <f t="shared" si="38"/>
        <v>1229</v>
      </c>
      <c r="U49" s="833">
        <f t="shared" si="38"/>
        <v>9307</v>
      </c>
      <c r="V49" s="833">
        <f t="shared" si="38"/>
        <v>10536</v>
      </c>
    </row>
    <row r="50" spans="1:22">
      <c r="A50" s="133" t="s">
        <v>311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 t="s">
        <v>27</v>
      </c>
      <c r="V50" s="133"/>
    </row>
    <row r="51" spans="1:22">
      <c r="A51" s="1670" t="s">
        <v>312</v>
      </c>
      <c r="B51" s="1670"/>
      <c r="C51" s="1670"/>
      <c r="D51" s="1670"/>
      <c r="E51" s="1670"/>
      <c r="F51" s="1670"/>
      <c r="G51" s="1670"/>
      <c r="H51" s="1670"/>
      <c r="I51" s="1670"/>
      <c r="J51" s="1670"/>
      <c r="K51" s="1670"/>
      <c r="L51" s="1670"/>
      <c r="M51" s="1670"/>
      <c r="N51" s="1670"/>
      <c r="O51" s="1670"/>
      <c r="P51" s="1670"/>
      <c r="Q51" s="1670"/>
      <c r="R51" s="1670"/>
      <c r="S51" s="1670"/>
      <c r="T51" s="1670"/>
      <c r="U51" s="1670"/>
      <c r="V51" s="1670"/>
    </row>
    <row r="52" spans="1:22">
      <c r="A52" s="1756" t="s">
        <v>313</v>
      </c>
      <c r="B52" s="1756"/>
      <c r="C52" s="1756"/>
      <c r="D52" s="1756"/>
      <c r="E52" s="1756"/>
      <c r="F52" s="1756"/>
      <c r="G52" s="1756"/>
      <c r="H52" s="1756"/>
      <c r="I52" s="1756"/>
      <c r="J52" s="1756"/>
      <c r="K52" s="1756"/>
      <c r="L52" s="1756"/>
      <c r="M52" s="1756"/>
      <c r="N52" s="1756"/>
      <c r="O52" s="1756"/>
      <c r="P52" s="1756"/>
      <c r="Q52" s="1756"/>
      <c r="R52" s="1756"/>
      <c r="S52" s="1756"/>
      <c r="T52" s="1756"/>
      <c r="U52" s="1756"/>
      <c r="V52" s="1756"/>
    </row>
    <row r="53" spans="1:22">
      <c r="A53" s="1757" t="s">
        <v>314</v>
      </c>
      <c r="B53" s="1756" t="s">
        <v>315</v>
      </c>
      <c r="C53" s="1756"/>
      <c r="D53" s="1756"/>
      <c r="E53" s="1756" t="s">
        <v>316</v>
      </c>
      <c r="F53" s="1756"/>
      <c r="G53" s="1756"/>
      <c r="H53" s="1756" t="s">
        <v>317</v>
      </c>
      <c r="I53" s="1756"/>
      <c r="J53" s="1756"/>
      <c r="K53" s="1756" t="s">
        <v>318</v>
      </c>
      <c r="L53" s="1756"/>
      <c r="M53" s="1756"/>
      <c r="N53" s="1756" t="s">
        <v>319</v>
      </c>
      <c r="O53" s="1756"/>
      <c r="P53" s="1756"/>
      <c r="Q53" s="1759" t="s">
        <v>616</v>
      </c>
      <c r="R53" s="1760"/>
      <c r="S53" s="1761"/>
      <c r="T53" s="1756" t="s">
        <v>6</v>
      </c>
      <c r="U53" s="1756"/>
      <c r="V53" s="1756"/>
    </row>
    <row r="54" spans="1:22">
      <c r="A54" s="1758"/>
      <c r="B54" s="574" t="s">
        <v>235</v>
      </c>
      <c r="C54" s="574" t="s">
        <v>234</v>
      </c>
      <c r="D54" s="574" t="s">
        <v>236</v>
      </c>
      <c r="E54" s="574" t="s">
        <v>235</v>
      </c>
      <c r="F54" s="574" t="s">
        <v>234</v>
      </c>
      <c r="G54" s="574" t="s">
        <v>236</v>
      </c>
      <c r="H54" s="574" t="s">
        <v>235</v>
      </c>
      <c r="I54" s="574" t="s">
        <v>234</v>
      </c>
      <c r="J54" s="574" t="s">
        <v>236</v>
      </c>
      <c r="K54" s="574" t="s">
        <v>235</v>
      </c>
      <c r="L54" s="574" t="s">
        <v>234</v>
      </c>
      <c r="M54" s="574" t="s">
        <v>236</v>
      </c>
      <c r="N54" s="574" t="s">
        <v>235</v>
      </c>
      <c r="O54" s="574" t="s">
        <v>234</v>
      </c>
      <c r="P54" s="574" t="s">
        <v>236</v>
      </c>
      <c r="Q54" s="574" t="s">
        <v>235</v>
      </c>
      <c r="R54" s="574" t="s">
        <v>234</v>
      </c>
      <c r="S54" s="574" t="s">
        <v>236</v>
      </c>
      <c r="T54" s="574" t="s">
        <v>235</v>
      </c>
      <c r="U54" s="574" t="s">
        <v>234</v>
      </c>
      <c r="V54" s="574" t="s">
        <v>236</v>
      </c>
    </row>
    <row r="55" spans="1:22">
      <c r="A55" s="575" t="s">
        <v>320</v>
      </c>
      <c r="B55" s="166">
        <v>0</v>
      </c>
      <c r="C55" s="561">
        <v>96</v>
      </c>
      <c r="D55" s="303">
        <f t="shared" ref="D55:D60" si="39">B55+C55</f>
        <v>96</v>
      </c>
      <c r="E55" s="303">
        <v>13</v>
      </c>
      <c r="F55" s="561">
        <v>589</v>
      </c>
      <c r="G55" s="303">
        <f t="shared" ref="G55:G60" si="40">E55+F55</f>
        <v>602</v>
      </c>
      <c r="H55" s="166">
        <v>0</v>
      </c>
      <c r="I55" s="561">
        <v>3045</v>
      </c>
      <c r="J55" s="303">
        <f t="shared" ref="J55:J60" si="41">H55+I55</f>
        <v>3045</v>
      </c>
      <c r="K55" s="166">
        <v>55</v>
      </c>
      <c r="L55" s="561">
        <v>362</v>
      </c>
      <c r="M55" s="303">
        <f t="shared" ref="M55:M60" si="42">K55+L55</f>
        <v>417</v>
      </c>
      <c r="N55" s="166">
        <v>0</v>
      </c>
      <c r="O55" s="561">
        <v>275</v>
      </c>
      <c r="P55" s="303">
        <f t="shared" ref="P55:P60" si="43">N55+O55</f>
        <v>275</v>
      </c>
      <c r="Q55" s="303">
        <v>0</v>
      </c>
      <c r="R55" s="303">
        <v>0</v>
      </c>
      <c r="S55" s="303">
        <f t="shared" ref="S55:S60" si="44">Q55+R55</f>
        <v>0</v>
      </c>
      <c r="T55" s="303">
        <f t="shared" ref="T55:U60" si="45">B55+E55+H55+K55+N55+Q55</f>
        <v>68</v>
      </c>
      <c r="U55" s="303">
        <f t="shared" si="45"/>
        <v>4367</v>
      </c>
      <c r="V55" s="303">
        <f t="shared" ref="V55:V60" si="46">T55+U55</f>
        <v>4435</v>
      </c>
    </row>
    <row r="56" spans="1:22">
      <c r="A56" s="575" t="s">
        <v>321</v>
      </c>
      <c r="B56" s="166">
        <v>42</v>
      </c>
      <c r="C56" s="561">
        <v>233</v>
      </c>
      <c r="D56" s="303">
        <f t="shared" si="39"/>
        <v>275</v>
      </c>
      <c r="E56" s="303">
        <v>121</v>
      </c>
      <c r="F56" s="561">
        <v>902</v>
      </c>
      <c r="G56" s="303">
        <f t="shared" si="40"/>
        <v>1023</v>
      </c>
      <c r="H56" s="166">
        <v>257</v>
      </c>
      <c r="I56" s="561">
        <v>3267</v>
      </c>
      <c r="J56" s="303">
        <f t="shared" si="41"/>
        <v>3524</v>
      </c>
      <c r="K56" s="166">
        <v>165</v>
      </c>
      <c r="L56" s="561">
        <v>809</v>
      </c>
      <c r="M56" s="303">
        <f t="shared" si="42"/>
        <v>974</v>
      </c>
      <c r="N56" s="166">
        <v>8</v>
      </c>
      <c r="O56" s="561">
        <v>142</v>
      </c>
      <c r="P56" s="303">
        <f t="shared" si="43"/>
        <v>150</v>
      </c>
      <c r="Q56" s="303">
        <v>2</v>
      </c>
      <c r="R56" s="303">
        <v>0</v>
      </c>
      <c r="S56" s="303">
        <f t="shared" si="44"/>
        <v>2</v>
      </c>
      <c r="T56" s="303">
        <f t="shared" si="45"/>
        <v>595</v>
      </c>
      <c r="U56" s="303">
        <f t="shared" si="45"/>
        <v>5353</v>
      </c>
      <c r="V56" s="303">
        <f t="shared" si="46"/>
        <v>5948</v>
      </c>
    </row>
    <row r="57" spans="1:22">
      <c r="A57" s="575" t="s">
        <v>322</v>
      </c>
      <c r="B57" s="166">
        <v>87</v>
      </c>
      <c r="C57" s="561">
        <v>135</v>
      </c>
      <c r="D57" s="303">
        <f t="shared" si="39"/>
        <v>222</v>
      </c>
      <c r="E57" s="303">
        <v>217</v>
      </c>
      <c r="F57" s="561">
        <v>735</v>
      </c>
      <c r="G57" s="303">
        <f t="shared" si="40"/>
        <v>952</v>
      </c>
      <c r="H57" s="166">
        <v>499</v>
      </c>
      <c r="I57" s="561">
        <v>1613</v>
      </c>
      <c r="J57" s="303">
        <f t="shared" si="41"/>
        <v>2112</v>
      </c>
      <c r="K57" s="166">
        <v>340</v>
      </c>
      <c r="L57" s="561">
        <v>669</v>
      </c>
      <c r="M57" s="303">
        <f t="shared" si="42"/>
        <v>1009</v>
      </c>
      <c r="N57" s="166">
        <v>44</v>
      </c>
      <c r="O57" s="561">
        <v>83</v>
      </c>
      <c r="P57" s="303">
        <f t="shared" si="43"/>
        <v>127</v>
      </c>
      <c r="Q57" s="303">
        <v>3</v>
      </c>
      <c r="R57" s="303">
        <v>1</v>
      </c>
      <c r="S57" s="303">
        <f t="shared" si="44"/>
        <v>4</v>
      </c>
      <c r="T57" s="303">
        <f t="shared" si="45"/>
        <v>1190</v>
      </c>
      <c r="U57" s="303">
        <f t="shared" si="45"/>
        <v>3236</v>
      </c>
      <c r="V57" s="303">
        <f t="shared" si="46"/>
        <v>4426</v>
      </c>
    </row>
    <row r="58" spans="1:22">
      <c r="A58" s="575">
        <v>40</v>
      </c>
      <c r="B58" s="166">
        <v>15</v>
      </c>
      <c r="C58" s="561">
        <v>13</v>
      </c>
      <c r="D58" s="303">
        <f t="shared" si="39"/>
        <v>28</v>
      </c>
      <c r="E58" s="303">
        <v>41</v>
      </c>
      <c r="F58" s="561">
        <v>81</v>
      </c>
      <c r="G58" s="303">
        <f t="shared" si="40"/>
        <v>122</v>
      </c>
      <c r="H58" s="166">
        <v>97</v>
      </c>
      <c r="I58" s="561">
        <v>204</v>
      </c>
      <c r="J58" s="303">
        <f t="shared" si="41"/>
        <v>301</v>
      </c>
      <c r="K58" s="166">
        <v>52</v>
      </c>
      <c r="L58" s="561">
        <v>245</v>
      </c>
      <c r="M58" s="303">
        <f t="shared" si="42"/>
        <v>297</v>
      </c>
      <c r="N58" s="166">
        <v>11</v>
      </c>
      <c r="O58" s="561">
        <v>4</v>
      </c>
      <c r="P58" s="303">
        <f t="shared" si="43"/>
        <v>15</v>
      </c>
      <c r="Q58" s="303">
        <v>1</v>
      </c>
      <c r="R58" s="303">
        <v>0</v>
      </c>
      <c r="S58" s="303">
        <f t="shared" si="44"/>
        <v>1</v>
      </c>
      <c r="T58" s="303">
        <f t="shared" si="45"/>
        <v>217</v>
      </c>
      <c r="U58" s="303">
        <f t="shared" si="45"/>
        <v>547</v>
      </c>
      <c r="V58" s="303">
        <f t="shared" si="46"/>
        <v>764</v>
      </c>
    </row>
    <row r="59" spans="1:22">
      <c r="A59" s="575" t="s">
        <v>323</v>
      </c>
      <c r="B59" s="166">
        <v>0</v>
      </c>
      <c r="C59" s="561">
        <v>0</v>
      </c>
      <c r="D59" s="303">
        <f t="shared" si="39"/>
        <v>0</v>
      </c>
      <c r="E59" s="303">
        <v>15</v>
      </c>
      <c r="F59" s="561">
        <v>7</v>
      </c>
      <c r="G59" s="303">
        <f t="shared" si="40"/>
        <v>22</v>
      </c>
      <c r="H59" s="166">
        <v>23</v>
      </c>
      <c r="I59" s="561">
        <v>0</v>
      </c>
      <c r="J59" s="303">
        <f t="shared" si="41"/>
        <v>23</v>
      </c>
      <c r="K59" s="166">
        <v>5</v>
      </c>
      <c r="L59" s="561">
        <v>0</v>
      </c>
      <c r="M59" s="303">
        <f t="shared" si="42"/>
        <v>5</v>
      </c>
      <c r="N59" s="166">
        <v>7</v>
      </c>
      <c r="O59" s="561">
        <v>0</v>
      </c>
      <c r="P59" s="303">
        <f t="shared" si="43"/>
        <v>7</v>
      </c>
      <c r="Q59" s="303">
        <v>0</v>
      </c>
      <c r="R59" s="303">
        <v>0</v>
      </c>
      <c r="S59" s="303">
        <f t="shared" si="44"/>
        <v>0</v>
      </c>
      <c r="T59" s="303">
        <f t="shared" si="45"/>
        <v>50</v>
      </c>
      <c r="U59" s="303">
        <f t="shared" si="45"/>
        <v>7</v>
      </c>
      <c r="V59" s="303">
        <f t="shared" si="46"/>
        <v>57</v>
      </c>
    </row>
    <row r="60" spans="1:22">
      <c r="A60" s="575" t="s">
        <v>616</v>
      </c>
      <c r="B60" s="166">
        <v>0</v>
      </c>
      <c r="C60" s="561">
        <v>0</v>
      </c>
      <c r="D60" s="303">
        <f t="shared" si="39"/>
        <v>0</v>
      </c>
      <c r="E60" s="303">
        <v>5</v>
      </c>
      <c r="F60" s="561">
        <v>0</v>
      </c>
      <c r="G60" s="303">
        <f t="shared" si="40"/>
        <v>5</v>
      </c>
      <c r="H60" s="166">
        <v>0</v>
      </c>
      <c r="I60" s="561">
        <v>0</v>
      </c>
      <c r="J60" s="303">
        <f t="shared" si="41"/>
        <v>0</v>
      </c>
      <c r="K60" s="166">
        <v>0</v>
      </c>
      <c r="L60" s="561">
        <v>0</v>
      </c>
      <c r="M60" s="303">
        <f t="shared" si="42"/>
        <v>0</v>
      </c>
      <c r="N60" s="166">
        <v>0</v>
      </c>
      <c r="O60" s="561">
        <v>0</v>
      </c>
      <c r="P60" s="303">
        <f t="shared" si="43"/>
        <v>0</v>
      </c>
      <c r="Q60" s="303">
        <v>0</v>
      </c>
      <c r="R60" s="303">
        <v>0</v>
      </c>
      <c r="S60" s="303">
        <f t="shared" si="44"/>
        <v>0</v>
      </c>
      <c r="T60" s="303">
        <f t="shared" si="45"/>
        <v>5</v>
      </c>
      <c r="U60" s="303">
        <f t="shared" si="45"/>
        <v>0</v>
      </c>
      <c r="V60" s="303">
        <f t="shared" si="46"/>
        <v>5</v>
      </c>
    </row>
    <row r="61" spans="1:22">
      <c r="A61" s="575" t="s">
        <v>6</v>
      </c>
      <c r="B61" s="576">
        <f t="shared" ref="B61:S61" si="47">SUM(B55:B60)</f>
        <v>144</v>
      </c>
      <c r="C61" s="576">
        <f t="shared" si="47"/>
        <v>477</v>
      </c>
      <c r="D61" s="576">
        <f t="shared" si="47"/>
        <v>621</v>
      </c>
      <c r="E61" s="576">
        <f t="shared" si="47"/>
        <v>412</v>
      </c>
      <c r="F61" s="576">
        <f t="shared" si="47"/>
        <v>2314</v>
      </c>
      <c r="G61" s="576">
        <f t="shared" si="47"/>
        <v>2726</v>
      </c>
      <c r="H61" s="576">
        <f t="shared" si="47"/>
        <v>876</v>
      </c>
      <c r="I61" s="576">
        <f t="shared" si="47"/>
        <v>8129</v>
      </c>
      <c r="J61" s="576">
        <f t="shared" si="47"/>
        <v>9005</v>
      </c>
      <c r="K61" s="576">
        <f t="shared" si="47"/>
        <v>617</v>
      </c>
      <c r="L61" s="576">
        <f t="shared" si="47"/>
        <v>2085</v>
      </c>
      <c r="M61" s="576">
        <f t="shared" si="47"/>
        <v>2702</v>
      </c>
      <c r="N61" s="576">
        <f t="shared" si="47"/>
        <v>70</v>
      </c>
      <c r="O61" s="576">
        <f t="shared" si="47"/>
        <v>504</v>
      </c>
      <c r="P61" s="576">
        <f t="shared" si="47"/>
        <v>574</v>
      </c>
      <c r="Q61" s="576">
        <f t="shared" si="47"/>
        <v>6</v>
      </c>
      <c r="R61" s="576">
        <f t="shared" si="47"/>
        <v>1</v>
      </c>
      <c r="S61" s="576">
        <f t="shared" si="47"/>
        <v>7</v>
      </c>
      <c r="T61" s="303">
        <f>SUM(T55:T60)</f>
        <v>2125</v>
      </c>
      <c r="U61" s="303">
        <f>SUM(U55:U60)</f>
        <v>13510</v>
      </c>
      <c r="V61" s="303">
        <f>SUM(V55:V60)</f>
        <v>15635</v>
      </c>
    </row>
    <row r="62" spans="1:22">
      <c r="A62" s="417" t="s">
        <v>311</v>
      </c>
      <c r="B62" s="417"/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  <c r="U62" s="417" t="s">
        <v>29</v>
      </c>
      <c r="V62" s="417"/>
    </row>
    <row r="63" spans="1:22">
      <c r="A63" s="1753" t="s">
        <v>312</v>
      </c>
      <c r="B63" s="1754"/>
      <c r="C63" s="1754"/>
      <c r="D63" s="1754"/>
      <c r="E63" s="1754"/>
      <c r="F63" s="1754"/>
      <c r="G63" s="1754"/>
      <c r="H63" s="1754"/>
      <c r="I63" s="1754"/>
      <c r="J63" s="1754"/>
      <c r="K63" s="1754"/>
      <c r="L63" s="1754"/>
      <c r="M63" s="1754"/>
      <c r="N63" s="1754"/>
      <c r="O63" s="1754"/>
      <c r="P63" s="1754"/>
      <c r="Q63" s="1754"/>
      <c r="R63" s="1754"/>
      <c r="S63" s="1754"/>
      <c r="T63" s="1754"/>
      <c r="U63" s="1754"/>
      <c r="V63" s="1755"/>
    </row>
    <row r="64" spans="1:22">
      <c r="A64" s="1753" t="s">
        <v>313</v>
      </c>
      <c r="B64" s="1754"/>
      <c r="C64" s="1754"/>
      <c r="D64" s="1754"/>
      <c r="E64" s="1754"/>
      <c r="F64" s="1754"/>
      <c r="G64" s="1754"/>
      <c r="H64" s="1754"/>
      <c r="I64" s="1754"/>
      <c r="J64" s="1754"/>
      <c r="K64" s="1754"/>
      <c r="L64" s="1754"/>
      <c r="M64" s="1754"/>
      <c r="N64" s="1754"/>
      <c r="O64" s="1754"/>
      <c r="P64" s="1754"/>
      <c r="Q64" s="1754"/>
      <c r="R64" s="1754"/>
      <c r="S64" s="1754"/>
      <c r="T64" s="1754"/>
      <c r="U64" s="1754"/>
      <c r="V64" s="1755"/>
    </row>
    <row r="65" spans="1:22">
      <c r="A65" s="1751" t="s">
        <v>314</v>
      </c>
      <c r="B65" s="1750" t="s">
        <v>315</v>
      </c>
      <c r="C65" s="1750"/>
      <c r="D65" s="1750"/>
      <c r="E65" s="1750" t="s">
        <v>316</v>
      </c>
      <c r="F65" s="1750"/>
      <c r="G65" s="1750"/>
      <c r="H65" s="1750" t="s">
        <v>317</v>
      </c>
      <c r="I65" s="1750"/>
      <c r="J65" s="1750"/>
      <c r="K65" s="1750" t="s">
        <v>318</v>
      </c>
      <c r="L65" s="1750"/>
      <c r="M65" s="1750"/>
      <c r="N65" s="1750" t="s">
        <v>319</v>
      </c>
      <c r="O65" s="1750"/>
      <c r="P65" s="1750"/>
      <c r="Q65" s="1759" t="s">
        <v>616</v>
      </c>
      <c r="R65" s="1760"/>
      <c r="S65" s="1761"/>
      <c r="T65" s="1753" t="s">
        <v>6</v>
      </c>
      <c r="U65" s="1754"/>
      <c r="V65" s="1755"/>
    </row>
    <row r="66" spans="1:22">
      <c r="A66" s="1752"/>
      <c r="B66" s="418" t="s">
        <v>235</v>
      </c>
      <c r="C66" s="418" t="s">
        <v>234</v>
      </c>
      <c r="D66" s="418" t="s">
        <v>236</v>
      </c>
      <c r="E66" s="418" t="s">
        <v>235</v>
      </c>
      <c r="F66" s="418" t="s">
        <v>234</v>
      </c>
      <c r="G66" s="418" t="s">
        <v>236</v>
      </c>
      <c r="H66" s="418" t="s">
        <v>235</v>
      </c>
      <c r="I66" s="418" t="s">
        <v>234</v>
      </c>
      <c r="J66" s="418" t="s">
        <v>236</v>
      </c>
      <c r="K66" s="418" t="s">
        <v>235</v>
      </c>
      <c r="L66" s="418" t="s">
        <v>234</v>
      </c>
      <c r="M66" s="418" t="s">
        <v>236</v>
      </c>
      <c r="N66" s="418" t="s">
        <v>235</v>
      </c>
      <c r="O66" s="418" t="s">
        <v>234</v>
      </c>
      <c r="P66" s="418" t="s">
        <v>236</v>
      </c>
      <c r="Q66" s="577" t="s">
        <v>235</v>
      </c>
      <c r="R66" s="577" t="s">
        <v>234</v>
      </c>
      <c r="S66" s="577" t="s">
        <v>236</v>
      </c>
      <c r="T66" s="418" t="s">
        <v>235</v>
      </c>
      <c r="U66" s="418" t="s">
        <v>234</v>
      </c>
      <c r="V66" s="418" t="s">
        <v>236</v>
      </c>
    </row>
    <row r="67" spans="1:22">
      <c r="A67" s="419" t="s">
        <v>320</v>
      </c>
      <c r="B67" s="166">
        <v>1</v>
      </c>
      <c r="C67" s="561">
        <v>0</v>
      </c>
      <c r="D67" s="303">
        <f t="shared" ref="D67:D72" si="48">B67+C67</f>
        <v>1</v>
      </c>
      <c r="E67" s="561">
        <v>0</v>
      </c>
      <c r="F67" s="561">
        <v>1</v>
      </c>
      <c r="G67" s="303">
        <f t="shared" ref="G67:G72" si="49">E67+F67</f>
        <v>1</v>
      </c>
      <c r="H67" s="166">
        <v>0</v>
      </c>
      <c r="I67" s="561">
        <v>14</v>
      </c>
      <c r="J67" s="303">
        <f t="shared" ref="J67:J72" si="50">H67+I67</f>
        <v>14</v>
      </c>
      <c r="K67" s="166">
        <v>0</v>
      </c>
      <c r="L67" s="561">
        <v>8</v>
      </c>
      <c r="M67" s="303">
        <f t="shared" ref="M67:M72" si="51">K67+L67</f>
        <v>8</v>
      </c>
      <c r="N67" s="166">
        <v>0</v>
      </c>
      <c r="O67" s="561">
        <v>0</v>
      </c>
      <c r="P67" s="303">
        <f t="shared" ref="P67:P72" si="52">N67+O67</f>
        <v>0</v>
      </c>
      <c r="Q67" s="303">
        <v>0</v>
      </c>
      <c r="R67" s="303">
        <v>4</v>
      </c>
      <c r="S67" s="303">
        <f t="shared" ref="S67:S72" si="53">Q67+R67</f>
        <v>4</v>
      </c>
      <c r="T67" s="303">
        <f t="shared" ref="T67:U72" si="54">B67+E67+H67+K67+N67+Q67</f>
        <v>1</v>
      </c>
      <c r="U67" s="303">
        <f t="shared" si="54"/>
        <v>27</v>
      </c>
      <c r="V67" s="303">
        <f t="shared" ref="V67:V72" si="55">T67+U67</f>
        <v>28</v>
      </c>
    </row>
    <row r="68" spans="1:22">
      <c r="A68" s="419" t="s">
        <v>321</v>
      </c>
      <c r="B68" s="166">
        <v>1</v>
      </c>
      <c r="C68" s="561">
        <v>4</v>
      </c>
      <c r="D68" s="303">
        <f t="shared" si="48"/>
        <v>5</v>
      </c>
      <c r="E68" s="561">
        <v>2</v>
      </c>
      <c r="F68" s="561">
        <v>23</v>
      </c>
      <c r="G68" s="303">
        <f t="shared" si="49"/>
        <v>25</v>
      </c>
      <c r="H68" s="166">
        <v>33</v>
      </c>
      <c r="I68" s="561">
        <v>730</v>
      </c>
      <c r="J68" s="303">
        <f t="shared" si="50"/>
        <v>763</v>
      </c>
      <c r="K68" s="166">
        <v>38</v>
      </c>
      <c r="L68" s="561">
        <v>263</v>
      </c>
      <c r="M68" s="303">
        <f t="shared" si="51"/>
        <v>301</v>
      </c>
      <c r="N68" s="166">
        <v>1</v>
      </c>
      <c r="O68" s="561">
        <v>10</v>
      </c>
      <c r="P68" s="303">
        <f t="shared" si="52"/>
        <v>11</v>
      </c>
      <c r="Q68" s="303">
        <v>1</v>
      </c>
      <c r="R68" s="303">
        <v>6</v>
      </c>
      <c r="S68" s="303">
        <f t="shared" si="53"/>
        <v>7</v>
      </c>
      <c r="T68" s="303">
        <f t="shared" si="54"/>
        <v>76</v>
      </c>
      <c r="U68" s="303">
        <f t="shared" si="54"/>
        <v>1036</v>
      </c>
      <c r="V68" s="303">
        <f t="shared" si="55"/>
        <v>1112</v>
      </c>
    </row>
    <row r="69" spans="1:22">
      <c r="A69" s="419" t="s">
        <v>322</v>
      </c>
      <c r="B69" s="166">
        <v>0</v>
      </c>
      <c r="C69" s="561">
        <v>1</v>
      </c>
      <c r="D69" s="303">
        <f t="shared" si="48"/>
        <v>1</v>
      </c>
      <c r="E69" s="561">
        <v>0</v>
      </c>
      <c r="F69" s="561">
        <v>15</v>
      </c>
      <c r="G69" s="303">
        <f t="shared" si="49"/>
        <v>15</v>
      </c>
      <c r="H69" s="166">
        <v>107</v>
      </c>
      <c r="I69" s="561">
        <v>1742</v>
      </c>
      <c r="J69" s="303">
        <f t="shared" si="50"/>
        <v>1849</v>
      </c>
      <c r="K69" s="166">
        <v>138</v>
      </c>
      <c r="L69" s="561">
        <v>1482</v>
      </c>
      <c r="M69" s="303">
        <f t="shared" si="51"/>
        <v>1620</v>
      </c>
      <c r="N69" s="166">
        <v>7</v>
      </c>
      <c r="O69" s="561">
        <v>52</v>
      </c>
      <c r="P69" s="303">
        <f t="shared" si="52"/>
        <v>59</v>
      </c>
      <c r="Q69" s="303">
        <v>0</v>
      </c>
      <c r="R69" s="303">
        <v>8</v>
      </c>
      <c r="S69" s="303">
        <f t="shared" si="53"/>
        <v>8</v>
      </c>
      <c r="T69" s="303">
        <f t="shared" si="54"/>
        <v>252</v>
      </c>
      <c r="U69" s="303">
        <f t="shared" si="54"/>
        <v>3300</v>
      </c>
      <c r="V69" s="303">
        <f t="shared" si="55"/>
        <v>3552</v>
      </c>
    </row>
    <row r="70" spans="1:22">
      <c r="A70" s="419">
        <v>40</v>
      </c>
      <c r="B70" s="166">
        <v>0</v>
      </c>
      <c r="C70" s="561">
        <v>0</v>
      </c>
      <c r="D70" s="303">
        <f t="shared" si="48"/>
        <v>0</v>
      </c>
      <c r="E70" s="561">
        <v>0</v>
      </c>
      <c r="F70" s="561">
        <v>1</v>
      </c>
      <c r="G70" s="303">
        <f t="shared" si="49"/>
        <v>1</v>
      </c>
      <c r="H70" s="166">
        <v>7</v>
      </c>
      <c r="I70" s="561">
        <v>74</v>
      </c>
      <c r="J70" s="303">
        <f t="shared" si="50"/>
        <v>81</v>
      </c>
      <c r="K70" s="166">
        <v>9</v>
      </c>
      <c r="L70" s="561">
        <v>119</v>
      </c>
      <c r="M70" s="303">
        <f t="shared" si="51"/>
        <v>128</v>
      </c>
      <c r="N70" s="166">
        <v>0</v>
      </c>
      <c r="O70" s="561">
        <v>7</v>
      </c>
      <c r="P70" s="303">
        <f t="shared" si="52"/>
        <v>7</v>
      </c>
      <c r="Q70" s="303">
        <v>0</v>
      </c>
      <c r="R70" s="303">
        <v>0</v>
      </c>
      <c r="S70" s="303">
        <f t="shared" si="53"/>
        <v>0</v>
      </c>
      <c r="T70" s="303">
        <f t="shared" si="54"/>
        <v>16</v>
      </c>
      <c r="U70" s="303">
        <f t="shared" si="54"/>
        <v>201</v>
      </c>
      <c r="V70" s="303">
        <f t="shared" si="55"/>
        <v>217</v>
      </c>
    </row>
    <row r="71" spans="1:22">
      <c r="A71" s="419" t="s">
        <v>323</v>
      </c>
      <c r="B71" s="166">
        <v>0</v>
      </c>
      <c r="C71" s="561">
        <v>0</v>
      </c>
      <c r="D71" s="303">
        <f t="shared" si="48"/>
        <v>0</v>
      </c>
      <c r="E71" s="166">
        <v>0</v>
      </c>
      <c r="F71" s="561">
        <v>0</v>
      </c>
      <c r="G71" s="303">
        <f t="shared" si="49"/>
        <v>0</v>
      </c>
      <c r="H71" s="166">
        <v>0</v>
      </c>
      <c r="I71" s="561">
        <v>4</v>
      </c>
      <c r="J71" s="303">
        <f t="shared" si="50"/>
        <v>4</v>
      </c>
      <c r="K71" s="166">
        <v>0</v>
      </c>
      <c r="L71" s="561">
        <v>7</v>
      </c>
      <c r="M71" s="303">
        <f t="shared" si="51"/>
        <v>7</v>
      </c>
      <c r="N71" s="166">
        <v>0</v>
      </c>
      <c r="O71" s="561">
        <v>1</v>
      </c>
      <c r="P71" s="303">
        <f t="shared" si="52"/>
        <v>1</v>
      </c>
      <c r="Q71" s="303">
        <v>0</v>
      </c>
      <c r="R71" s="303">
        <v>0</v>
      </c>
      <c r="S71" s="303">
        <f t="shared" si="53"/>
        <v>0</v>
      </c>
      <c r="T71" s="303">
        <f t="shared" si="54"/>
        <v>0</v>
      </c>
      <c r="U71" s="303">
        <f t="shared" si="54"/>
        <v>12</v>
      </c>
      <c r="V71" s="303">
        <f t="shared" si="55"/>
        <v>12</v>
      </c>
    </row>
    <row r="72" spans="1:22">
      <c r="A72" s="419" t="s">
        <v>616</v>
      </c>
      <c r="B72" s="166"/>
      <c r="C72" s="561"/>
      <c r="D72" s="303">
        <f t="shared" si="48"/>
        <v>0</v>
      </c>
      <c r="E72" s="166"/>
      <c r="F72" s="561"/>
      <c r="G72" s="303">
        <f t="shared" si="49"/>
        <v>0</v>
      </c>
      <c r="H72" s="166"/>
      <c r="I72" s="561"/>
      <c r="J72" s="303">
        <f t="shared" si="50"/>
        <v>0</v>
      </c>
      <c r="K72" s="166"/>
      <c r="L72" s="561"/>
      <c r="M72" s="303">
        <f t="shared" si="51"/>
        <v>0</v>
      </c>
      <c r="N72" s="166"/>
      <c r="O72" s="561"/>
      <c r="P72" s="303">
        <f t="shared" si="52"/>
        <v>0</v>
      </c>
      <c r="Q72" s="303">
        <v>1</v>
      </c>
      <c r="R72" s="303">
        <v>2</v>
      </c>
      <c r="S72" s="303">
        <f t="shared" si="53"/>
        <v>3</v>
      </c>
      <c r="T72" s="303">
        <f t="shared" si="54"/>
        <v>1</v>
      </c>
      <c r="U72" s="303">
        <f t="shared" si="54"/>
        <v>2</v>
      </c>
      <c r="V72" s="303">
        <f t="shared" si="55"/>
        <v>3</v>
      </c>
    </row>
    <row r="73" spans="1:22">
      <c r="A73" s="419" t="s">
        <v>6</v>
      </c>
      <c r="B73" s="303">
        <f t="shared" ref="B73:V73" si="56">SUM(B67:B72)</f>
        <v>2</v>
      </c>
      <c r="C73" s="303">
        <f t="shared" si="56"/>
        <v>5</v>
      </c>
      <c r="D73" s="303">
        <f t="shared" si="56"/>
        <v>7</v>
      </c>
      <c r="E73" s="303">
        <f t="shared" si="56"/>
        <v>2</v>
      </c>
      <c r="F73" s="303">
        <f t="shared" si="56"/>
        <v>40</v>
      </c>
      <c r="G73" s="303">
        <f t="shared" si="56"/>
        <v>42</v>
      </c>
      <c r="H73" s="303">
        <f t="shared" si="56"/>
        <v>147</v>
      </c>
      <c r="I73" s="303">
        <f t="shared" si="56"/>
        <v>2564</v>
      </c>
      <c r="J73" s="303">
        <f t="shared" si="56"/>
        <v>2711</v>
      </c>
      <c r="K73" s="303">
        <f t="shared" si="56"/>
        <v>185</v>
      </c>
      <c r="L73" s="303">
        <f t="shared" si="56"/>
        <v>1879</v>
      </c>
      <c r="M73" s="303">
        <f t="shared" si="56"/>
        <v>2064</v>
      </c>
      <c r="N73" s="303">
        <f t="shared" si="56"/>
        <v>8</v>
      </c>
      <c r="O73" s="303">
        <f t="shared" si="56"/>
        <v>70</v>
      </c>
      <c r="P73" s="303">
        <f t="shared" si="56"/>
        <v>78</v>
      </c>
      <c r="Q73" s="303">
        <f t="shared" si="56"/>
        <v>2</v>
      </c>
      <c r="R73" s="303">
        <f t="shared" si="56"/>
        <v>20</v>
      </c>
      <c r="S73" s="303">
        <f t="shared" si="56"/>
        <v>22</v>
      </c>
      <c r="T73" s="303">
        <f t="shared" si="56"/>
        <v>346</v>
      </c>
      <c r="U73" s="303">
        <f t="shared" si="56"/>
        <v>4578</v>
      </c>
      <c r="V73" s="303">
        <f t="shared" si="56"/>
        <v>4924</v>
      </c>
    </row>
    <row r="74" spans="1:22">
      <c r="A74" s="133" t="s">
        <v>311</v>
      </c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 t="s">
        <v>142</v>
      </c>
      <c r="V74" s="133"/>
    </row>
    <row r="75" spans="1:22">
      <c r="A75" s="1762" t="s">
        <v>312</v>
      </c>
      <c r="B75" s="1763"/>
      <c r="C75" s="1763"/>
      <c r="D75" s="1763"/>
      <c r="E75" s="1763"/>
      <c r="F75" s="1763"/>
      <c r="G75" s="1763"/>
      <c r="H75" s="1763"/>
      <c r="I75" s="1763"/>
      <c r="J75" s="1763"/>
      <c r="K75" s="1763"/>
      <c r="L75" s="1763"/>
      <c r="M75" s="1763"/>
      <c r="N75" s="1763"/>
      <c r="O75" s="1763"/>
      <c r="P75" s="1763"/>
      <c r="Q75" s="1763"/>
      <c r="R75" s="1763"/>
      <c r="S75" s="1763"/>
      <c r="T75" s="1763"/>
      <c r="U75" s="1763"/>
      <c r="V75" s="1764"/>
    </row>
    <row r="76" spans="1:22">
      <c r="A76" s="1762" t="s">
        <v>313</v>
      </c>
      <c r="B76" s="1763"/>
      <c r="C76" s="1763"/>
      <c r="D76" s="1763"/>
      <c r="E76" s="1763"/>
      <c r="F76" s="1763"/>
      <c r="G76" s="1763"/>
      <c r="H76" s="1763"/>
      <c r="I76" s="1763"/>
      <c r="J76" s="1763"/>
      <c r="K76" s="1763"/>
      <c r="L76" s="1763"/>
      <c r="M76" s="1763"/>
      <c r="N76" s="1763"/>
      <c r="O76" s="1763"/>
      <c r="P76" s="1763"/>
      <c r="Q76" s="1763"/>
      <c r="R76" s="1763"/>
      <c r="S76" s="1763"/>
      <c r="T76" s="1763"/>
      <c r="U76" s="1763"/>
      <c r="V76" s="1764"/>
    </row>
    <row r="77" spans="1:22">
      <c r="A77" s="1748" t="s">
        <v>314</v>
      </c>
      <c r="B77" s="1670" t="s">
        <v>315</v>
      </c>
      <c r="C77" s="1670"/>
      <c r="D77" s="1670"/>
      <c r="E77" s="1670" t="s">
        <v>316</v>
      </c>
      <c r="F77" s="1670"/>
      <c r="G77" s="1670"/>
      <c r="H77" s="1670" t="s">
        <v>317</v>
      </c>
      <c r="I77" s="1670"/>
      <c r="J77" s="1670"/>
      <c r="K77" s="1670" t="s">
        <v>318</v>
      </c>
      <c r="L77" s="1670"/>
      <c r="M77" s="1670"/>
      <c r="N77" s="1670" t="s">
        <v>319</v>
      </c>
      <c r="O77" s="1670"/>
      <c r="P77" s="1670"/>
      <c r="Q77" s="1759" t="s">
        <v>616</v>
      </c>
      <c r="R77" s="1760"/>
      <c r="S77" s="1761"/>
      <c r="T77" s="1762" t="s">
        <v>6</v>
      </c>
      <c r="U77" s="1763"/>
      <c r="V77" s="1764"/>
    </row>
    <row r="78" spans="1:22">
      <c r="A78" s="1749"/>
      <c r="B78" s="291" t="s">
        <v>235</v>
      </c>
      <c r="C78" s="291" t="s">
        <v>234</v>
      </c>
      <c r="D78" s="291" t="s">
        <v>236</v>
      </c>
      <c r="E78" s="291" t="s">
        <v>235</v>
      </c>
      <c r="F78" s="291" t="s">
        <v>234</v>
      </c>
      <c r="G78" s="291" t="s">
        <v>236</v>
      </c>
      <c r="H78" s="291" t="s">
        <v>235</v>
      </c>
      <c r="I78" s="291" t="s">
        <v>234</v>
      </c>
      <c r="J78" s="291" t="s">
        <v>236</v>
      </c>
      <c r="K78" s="291" t="s">
        <v>235</v>
      </c>
      <c r="L78" s="291" t="s">
        <v>234</v>
      </c>
      <c r="M78" s="291" t="s">
        <v>236</v>
      </c>
      <c r="N78" s="291" t="s">
        <v>235</v>
      </c>
      <c r="O78" s="291" t="s">
        <v>234</v>
      </c>
      <c r="P78" s="291" t="s">
        <v>236</v>
      </c>
      <c r="Q78" s="580" t="s">
        <v>235</v>
      </c>
      <c r="R78" s="580" t="s">
        <v>234</v>
      </c>
      <c r="S78" s="580" t="s">
        <v>236</v>
      </c>
      <c r="T78" s="291" t="s">
        <v>235</v>
      </c>
      <c r="U78" s="291" t="s">
        <v>234</v>
      </c>
      <c r="V78" s="291" t="s">
        <v>236</v>
      </c>
    </row>
    <row r="79" spans="1:22">
      <c r="A79" s="415" t="s">
        <v>320</v>
      </c>
      <c r="B79" s="166"/>
      <c r="C79" s="561"/>
      <c r="D79" s="303">
        <f t="shared" ref="D79:D84" si="57">B79+C79</f>
        <v>0</v>
      </c>
      <c r="E79" s="561">
        <v>3</v>
      </c>
      <c r="F79" s="561">
        <v>0</v>
      </c>
      <c r="G79" s="303">
        <f t="shared" ref="G79:G84" si="58">E79+F79</f>
        <v>3</v>
      </c>
      <c r="H79" s="166"/>
      <c r="I79" s="561"/>
      <c r="J79" s="303">
        <f t="shared" ref="J79:J84" si="59">H79+I79</f>
        <v>0</v>
      </c>
      <c r="K79" s="166">
        <v>3</v>
      </c>
      <c r="L79" s="561">
        <v>0</v>
      </c>
      <c r="M79" s="303">
        <f t="shared" ref="M79:M84" si="60">K79+L79</f>
        <v>3</v>
      </c>
      <c r="N79" s="166"/>
      <c r="O79" s="561"/>
      <c r="P79" s="303">
        <f t="shared" ref="P79:P84" si="61">N79+O79</f>
        <v>0</v>
      </c>
      <c r="Q79" s="303"/>
      <c r="R79" s="303"/>
      <c r="S79" s="303">
        <f t="shared" ref="S79:S84" si="62">Q79+R79</f>
        <v>0</v>
      </c>
      <c r="T79" s="303">
        <f t="shared" ref="T79:U84" si="63">B79+E79+H79+K79+N79+Q79</f>
        <v>6</v>
      </c>
      <c r="U79" s="303">
        <f t="shared" si="63"/>
        <v>0</v>
      </c>
      <c r="V79" s="303">
        <f t="shared" ref="V79:V84" si="64">T79+U79</f>
        <v>6</v>
      </c>
    </row>
    <row r="80" spans="1:22">
      <c r="A80" s="415" t="s">
        <v>321</v>
      </c>
      <c r="B80" s="166">
        <v>4</v>
      </c>
      <c r="C80" s="561"/>
      <c r="D80" s="303">
        <f t="shared" si="57"/>
        <v>4</v>
      </c>
      <c r="E80" s="561">
        <v>71</v>
      </c>
      <c r="F80" s="561">
        <v>29</v>
      </c>
      <c r="G80" s="303">
        <f t="shared" si="58"/>
        <v>100</v>
      </c>
      <c r="H80" s="166">
        <v>851</v>
      </c>
      <c r="I80" s="561">
        <v>7131</v>
      </c>
      <c r="J80" s="303">
        <f t="shared" si="59"/>
        <v>7982</v>
      </c>
      <c r="K80" s="166">
        <v>119</v>
      </c>
      <c r="L80" s="561">
        <v>89</v>
      </c>
      <c r="M80" s="303">
        <f t="shared" si="60"/>
        <v>208</v>
      </c>
      <c r="N80" s="166"/>
      <c r="O80" s="561"/>
      <c r="P80" s="303">
        <f t="shared" si="61"/>
        <v>0</v>
      </c>
      <c r="Q80" s="303"/>
      <c r="R80" s="303"/>
      <c r="S80" s="303">
        <f t="shared" si="62"/>
        <v>0</v>
      </c>
      <c r="T80" s="303">
        <f t="shared" si="63"/>
        <v>1045</v>
      </c>
      <c r="U80" s="303">
        <f t="shared" si="63"/>
        <v>7249</v>
      </c>
      <c r="V80" s="303">
        <f t="shared" si="64"/>
        <v>8294</v>
      </c>
    </row>
    <row r="81" spans="1:22">
      <c r="A81" s="415" t="s">
        <v>322</v>
      </c>
      <c r="B81" s="166"/>
      <c r="C81" s="561"/>
      <c r="D81" s="303">
        <f t="shared" si="57"/>
        <v>0</v>
      </c>
      <c r="E81" s="561">
        <v>67</v>
      </c>
      <c r="F81" s="561">
        <v>16</v>
      </c>
      <c r="G81" s="303">
        <f t="shared" si="58"/>
        <v>83</v>
      </c>
      <c r="H81" s="166">
        <v>296</v>
      </c>
      <c r="I81" s="561">
        <v>356</v>
      </c>
      <c r="J81" s="303">
        <f t="shared" si="59"/>
        <v>652</v>
      </c>
      <c r="K81" s="166">
        <v>82</v>
      </c>
      <c r="L81" s="561">
        <v>171</v>
      </c>
      <c r="M81" s="303">
        <f t="shared" si="60"/>
        <v>253</v>
      </c>
      <c r="N81" s="166"/>
      <c r="O81" s="561"/>
      <c r="P81" s="303">
        <f t="shared" si="61"/>
        <v>0</v>
      </c>
      <c r="Q81" s="303"/>
      <c r="R81" s="303"/>
      <c r="S81" s="303">
        <f t="shared" si="62"/>
        <v>0</v>
      </c>
      <c r="T81" s="303">
        <f t="shared" si="63"/>
        <v>445</v>
      </c>
      <c r="U81" s="303">
        <f t="shared" si="63"/>
        <v>543</v>
      </c>
      <c r="V81" s="303">
        <f t="shared" si="64"/>
        <v>988</v>
      </c>
    </row>
    <row r="82" spans="1:22">
      <c r="A82" s="415">
        <v>40</v>
      </c>
      <c r="B82" s="166"/>
      <c r="C82" s="561"/>
      <c r="D82" s="303">
        <f t="shared" si="57"/>
        <v>0</v>
      </c>
      <c r="E82" s="561">
        <v>4</v>
      </c>
      <c r="F82" s="561">
        <v>0</v>
      </c>
      <c r="G82" s="303">
        <f t="shared" si="58"/>
        <v>4</v>
      </c>
      <c r="H82" s="166">
        <v>32</v>
      </c>
      <c r="I82" s="561">
        <v>0</v>
      </c>
      <c r="J82" s="303">
        <f t="shared" si="59"/>
        <v>32</v>
      </c>
      <c r="K82" s="166">
        <v>14</v>
      </c>
      <c r="L82" s="561">
        <v>0</v>
      </c>
      <c r="M82" s="303">
        <f t="shared" si="60"/>
        <v>14</v>
      </c>
      <c r="N82" s="166"/>
      <c r="O82" s="561"/>
      <c r="P82" s="303">
        <f t="shared" si="61"/>
        <v>0</v>
      </c>
      <c r="Q82" s="303"/>
      <c r="R82" s="303"/>
      <c r="S82" s="303">
        <f t="shared" si="62"/>
        <v>0</v>
      </c>
      <c r="T82" s="303">
        <f t="shared" si="63"/>
        <v>50</v>
      </c>
      <c r="U82" s="303">
        <f t="shared" si="63"/>
        <v>0</v>
      </c>
      <c r="V82" s="303">
        <f t="shared" si="64"/>
        <v>50</v>
      </c>
    </row>
    <row r="83" spans="1:22">
      <c r="A83" s="415" t="s">
        <v>323</v>
      </c>
      <c r="B83" s="166"/>
      <c r="C83" s="561"/>
      <c r="D83" s="303">
        <f t="shared" si="57"/>
        <v>0</v>
      </c>
      <c r="E83" s="166"/>
      <c r="F83" s="561"/>
      <c r="G83" s="303">
        <f t="shared" si="58"/>
        <v>0</v>
      </c>
      <c r="H83" s="166">
        <v>11</v>
      </c>
      <c r="I83" s="561">
        <v>0</v>
      </c>
      <c r="J83" s="303">
        <f t="shared" si="59"/>
        <v>11</v>
      </c>
      <c r="K83" s="166">
        <v>2</v>
      </c>
      <c r="L83" s="561">
        <v>0</v>
      </c>
      <c r="M83" s="303">
        <f t="shared" si="60"/>
        <v>2</v>
      </c>
      <c r="N83" s="166"/>
      <c r="O83" s="561"/>
      <c r="P83" s="303">
        <f t="shared" si="61"/>
        <v>0</v>
      </c>
      <c r="Q83" s="303"/>
      <c r="R83" s="303"/>
      <c r="S83" s="303">
        <f t="shared" si="62"/>
        <v>0</v>
      </c>
      <c r="T83" s="303">
        <f t="shared" si="63"/>
        <v>13</v>
      </c>
      <c r="U83" s="303">
        <f t="shared" si="63"/>
        <v>0</v>
      </c>
      <c r="V83" s="303">
        <f t="shared" si="64"/>
        <v>13</v>
      </c>
    </row>
    <row r="84" spans="1:22">
      <c r="A84" s="415" t="s">
        <v>616</v>
      </c>
      <c r="B84" s="166"/>
      <c r="C84" s="561"/>
      <c r="D84" s="303">
        <f t="shared" si="57"/>
        <v>0</v>
      </c>
      <c r="E84" s="166"/>
      <c r="F84" s="561"/>
      <c r="G84" s="303">
        <f t="shared" si="58"/>
        <v>0</v>
      </c>
      <c r="H84" s="166">
        <v>0</v>
      </c>
      <c r="I84" s="561">
        <v>0</v>
      </c>
      <c r="J84" s="303">
        <f t="shared" si="59"/>
        <v>0</v>
      </c>
      <c r="K84" s="166"/>
      <c r="L84" s="561"/>
      <c r="M84" s="303">
        <f t="shared" si="60"/>
        <v>0</v>
      </c>
      <c r="N84" s="166"/>
      <c r="O84" s="561"/>
      <c r="P84" s="303">
        <f t="shared" si="61"/>
        <v>0</v>
      </c>
      <c r="Q84" s="303"/>
      <c r="R84" s="303"/>
      <c r="S84" s="303">
        <f t="shared" si="62"/>
        <v>0</v>
      </c>
      <c r="T84" s="303">
        <f t="shared" si="63"/>
        <v>0</v>
      </c>
      <c r="U84" s="303">
        <f t="shared" si="63"/>
        <v>0</v>
      </c>
      <c r="V84" s="303">
        <f t="shared" si="64"/>
        <v>0</v>
      </c>
    </row>
    <row r="85" spans="1:22">
      <c r="A85" s="415" t="s">
        <v>6</v>
      </c>
      <c r="B85" s="303">
        <f t="shared" ref="B85:V85" si="65">SUM(B79:B84)</f>
        <v>4</v>
      </c>
      <c r="C85" s="303">
        <f t="shared" si="65"/>
        <v>0</v>
      </c>
      <c r="D85" s="303">
        <f t="shared" si="65"/>
        <v>4</v>
      </c>
      <c r="E85" s="303">
        <f t="shared" si="65"/>
        <v>145</v>
      </c>
      <c r="F85" s="303">
        <f t="shared" si="65"/>
        <v>45</v>
      </c>
      <c r="G85" s="303">
        <f t="shared" si="65"/>
        <v>190</v>
      </c>
      <c r="H85" s="303">
        <f t="shared" si="65"/>
        <v>1190</v>
      </c>
      <c r="I85" s="303">
        <f t="shared" si="65"/>
        <v>7487</v>
      </c>
      <c r="J85" s="303">
        <f t="shared" si="65"/>
        <v>8677</v>
      </c>
      <c r="K85" s="303">
        <f>SUM(K79:K84)</f>
        <v>220</v>
      </c>
      <c r="L85" s="303">
        <f t="shared" si="65"/>
        <v>260</v>
      </c>
      <c r="M85" s="303">
        <f t="shared" si="65"/>
        <v>480</v>
      </c>
      <c r="N85" s="303">
        <f t="shared" si="65"/>
        <v>0</v>
      </c>
      <c r="O85" s="303">
        <f t="shared" si="65"/>
        <v>0</v>
      </c>
      <c r="P85" s="303">
        <f t="shared" si="65"/>
        <v>0</v>
      </c>
      <c r="Q85" s="420"/>
      <c r="R85" s="420"/>
      <c r="S85" s="420">
        <f t="shared" si="65"/>
        <v>0</v>
      </c>
      <c r="T85" s="303">
        <f t="shared" si="65"/>
        <v>1559</v>
      </c>
      <c r="U85" s="303">
        <f t="shared" si="65"/>
        <v>7792</v>
      </c>
      <c r="V85" s="303">
        <f t="shared" si="65"/>
        <v>9351</v>
      </c>
    </row>
    <row r="86" spans="1:22">
      <c r="A86" s="417" t="s">
        <v>311</v>
      </c>
      <c r="B86" s="417"/>
      <c r="C86" s="417"/>
      <c r="D86" s="417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7"/>
      <c r="T86" s="417"/>
      <c r="U86" s="417" t="s">
        <v>40</v>
      </c>
      <c r="V86" s="417"/>
    </row>
    <row r="87" spans="1:22">
      <c r="A87" s="1753" t="s">
        <v>312</v>
      </c>
      <c r="B87" s="1754"/>
      <c r="C87" s="1754"/>
      <c r="D87" s="1754"/>
      <c r="E87" s="1754"/>
      <c r="F87" s="1754"/>
      <c r="G87" s="1754"/>
      <c r="H87" s="1754"/>
      <c r="I87" s="1754"/>
      <c r="J87" s="1754"/>
      <c r="K87" s="1754"/>
      <c r="L87" s="1754"/>
      <c r="M87" s="1754"/>
      <c r="N87" s="1754"/>
      <c r="O87" s="1754"/>
      <c r="P87" s="1754"/>
      <c r="Q87" s="1754"/>
      <c r="R87" s="1754"/>
      <c r="S87" s="1754"/>
      <c r="T87" s="1754"/>
      <c r="U87" s="1754"/>
      <c r="V87" s="1755"/>
    </row>
    <row r="88" spans="1:22">
      <c r="A88" s="1753" t="s">
        <v>313</v>
      </c>
      <c r="B88" s="1754"/>
      <c r="C88" s="1754"/>
      <c r="D88" s="1754"/>
      <c r="E88" s="1754"/>
      <c r="F88" s="1754"/>
      <c r="G88" s="1754"/>
      <c r="H88" s="1754"/>
      <c r="I88" s="1754"/>
      <c r="J88" s="1754"/>
      <c r="K88" s="1754"/>
      <c r="L88" s="1754"/>
      <c r="M88" s="1754"/>
      <c r="N88" s="1754"/>
      <c r="O88" s="1754"/>
      <c r="P88" s="1754"/>
      <c r="Q88" s="1754"/>
      <c r="R88" s="1754"/>
      <c r="S88" s="1754"/>
      <c r="T88" s="1754"/>
      <c r="U88" s="1754"/>
      <c r="V88" s="1755"/>
    </row>
    <row r="89" spans="1:22">
      <c r="A89" s="1751" t="s">
        <v>314</v>
      </c>
      <c r="B89" s="1750" t="s">
        <v>315</v>
      </c>
      <c r="C89" s="1750"/>
      <c r="D89" s="1750"/>
      <c r="E89" s="1750" t="s">
        <v>316</v>
      </c>
      <c r="F89" s="1750"/>
      <c r="G89" s="1750"/>
      <c r="H89" s="1750" t="s">
        <v>317</v>
      </c>
      <c r="I89" s="1750"/>
      <c r="J89" s="1750"/>
      <c r="K89" s="1750" t="s">
        <v>318</v>
      </c>
      <c r="L89" s="1750"/>
      <c r="M89" s="1750"/>
      <c r="N89" s="1750" t="s">
        <v>319</v>
      </c>
      <c r="O89" s="1750"/>
      <c r="P89" s="1750"/>
      <c r="Q89" s="1759" t="s">
        <v>616</v>
      </c>
      <c r="R89" s="1760"/>
      <c r="S89" s="1761"/>
      <c r="T89" s="1753" t="s">
        <v>6</v>
      </c>
      <c r="U89" s="1754"/>
      <c r="V89" s="1755"/>
    </row>
    <row r="90" spans="1:22">
      <c r="A90" s="1752"/>
      <c r="B90" s="418" t="s">
        <v>235</v>
      </c>
      <c r="C90" s="418" t="s">
        <v>234</v>
      </c>
      <c r="D90" s="418" t="s">
        <v>236</v>
      </c>
      <c r="E90" s="418" t="s">
        <v>235</v>
      </c>
      <c r="F90" s="418" t="s">
        <v>234</v>
      </c>
      <c r="G90" s="418" t="s">
        <v>236</v>
      </c>
      <c r="H90" s="418" t="s">
        <v>235</v>
      </c>
      <c r="I90" s="418" t="s">
        <v>234</v>
      </c>
      <c r="J90" s="418" t="s">
        <v>236</v>
      </c>
      <c r="K90" s="418" t="s">
        <v>235</v>
      </c>
      <c r="L90" s="418" t="s">
        <v>234</v>
      </c>
      <c r="M90" s="418" t="s">
        <v>236</v>
      </c>
      <c r="N90" s="418" t="s">
        <v>235</v>
      </c>
      <c r="O90" s="418" t="s">
        <v>234</v>
      </c>
      <c r="P90" s="418" t="s">
        <v>236</v>
      </c>
      <c r="Q90" s="580" t="s">
        <v>235</v>
      </c>
      <c r="R90" s="580" t="s">
        <v>234</v>
      </c>
      <c r="S90" s="580" t="s">
        <v>236</v>
      </c>
      <c r="T90" s="418" t="s">
        <v>235</v>
      </c>
      <c r="U90" s="418" t="s">
        <v>234</v>
      </c>
      <c r="V90" s="418" t="s">
        <v>236</v>
      </c>
    </row>
    <row r="91" spans="1:22">
      <c r="A91" s="419" t="s">
        <v>320</v>
      </c>
      <c r="B91" s="166">
        <v>3</v>
      </c>
      <c r="C91" s="561">
        <v>74</v>
      </c>
      <c r="D91" s="303">
        <f t="shared" ref="D91:D96" si="66">B91+C91</f>
        <v>77</v>
      </c>
      <c r="E91" s="561">
        <v>2</v>
      </c>
      <c r="F91" s="561">
        <v>153</v>
      </c>
      <c r="G91" s="303">
        <f t="shared" ref="G91:G96" si="67">E91+F91</f>
        <v>155</v>
      </c>
      <c r="H91" s="166">
        <v>524</v>
      </c>
      <c r="I91" s="561">
        <v>675</v>
      </c>
      <c r="J91" s="303">
        <f t="shared" ref="J91:J96" si="68">H91+I91</f>
        <v>1199</v>
      </c>
      <c r="K91" s="166">
        <v>187</v>
      </c>
      <c r="L91" s="561">
        <v>2035</v>
      </c>
      <c r="M91" s="303">
        <f t="shared" ref="M91:M96" si="69">K91+L91</f>
        <v>2222</v>
      </c>
      <c r="N91" s="166">
        <v>8</v>
      </c>
      <c r="O91" s="561">
        <v>59</v>
      </c>
      <c r="P91" s="303">
        <f t="shared" ref="P91:P96" si="70">N91+O91</f>
        <v>67</v>
      </c>
      <c r="Q91" s="303"/>
      <c r="R91" s="303"/>
      <c r="S91" s="303">
        <f t="shared" ref="S91:S96" si="71">Q91+R91</f>
        <v>0</v>
      </c>
      <c r="T91" s="303">
        <f t="shared" ref="T91:U96" si="72">B91+E91+H91+K91+N91+Q91</f>
        <v>724</v>
      </c>
      <c r="U91" s="303">
        <f t="shared" si="72"/>
        <v>2996</v>
      </c>
      <c r="V91" s="303">
        <f t="shared" ref="V91:V96" si="73">T91+U91</f>
        <v>3720</v>
      </c>
    </row>
    <row r="92" spans="1:22">
      <c r="A92" s="419" t="s">
        <v>321</v>
      </c>
      <c r="B92" s="166">
        <v>0</v>
      </c>
      <c r="C92" s="561">
        <v>87</v>
      </c>
      <c r="D92" s="303">
        <f t="shared" si="66"/>
        <v>87</v>
      </c>
      <c r="E92" s="561">
        <v>141</v>
      </c>
      <c r="F92" s="561">
        <v>514</v>
      </c>
      <c r="G92" s="303">
        <f t="shared" si="67"/>
        <v>655</v>
      </c>
      <c r="H92" s="166">
        <v>1202</v>
      </c>
      <c r="I92" s="561">
        <v>6308</v>
      </c>
      <c r="J92" s="303">
        <f t="shared" si="68"/>
        <v>7510</v>
      </c>
      <c r="K92" s="166">
        <v>754</v>
      </c>
      <c r="L92" s="561">
        <v>3366</v>
      </c>
      <c r="M92" s="303">
        <f t="shared" si="69"/>
        <v>4120</v>
      </c>
      <c r="N92" s="166">
        <v>83</v>
      </c>
      <c r="O92" s="561">
        <v>36</v>
      </c>
      <c r="P92" s="303">
        <f t="shared" si="70"/>
        <v>119</v>
      </c>
      <c r="Q92" s="303"/>
      <c r="R92" s="303"/>
      <c r="S92" s="303">
        <f t="shared" si="71"/>
        <v>0</v>
      </c>
      <c r="T92" s="303">
        <f t="shared" si="72"/>
        <v>2180</v>
      </c>
      <c r="U92" s="303">
        <f t="shared" si="72"/>
        <v>10311</v>
      </c>
      <c r="V92" s="303">
        <f t="shared" si="73"/>
        <v>12491</v>
      </c>
    </row>
    <row r="93" spans="1:22">
      <c r="A93" s="419" t="s">
        <v>322</v>
      </c>
      <c r="B93" s="166">
        <v>0</v>
      </c>
      <c r="C93" s="561">
        <v>1</v>
      </c>
      <c r="D93" s="303">
        <f t="shared" si="66"/>
        <v>1</v>
      </c>
      <c r="E93" s="561">
        <v>151</v>
      </c>
      <c r="F93" s="561">
        <v>128</v>
      </c>
      <c r="G93" s="303">
        <f t="shared" si="67"/>
        <v>279</v>
      </c>
      <c r="H93" s="166">
        <v>310</v>
      </c>
      <c r="I93" s="561">
        <v>1829</v>
      </c>
      <c r="J93" s="303">
        <f t="shared" si="68"/>
        <v>2139</v>
      </c>
      <c r="K93" s="166">
        <v>993</v>
      </c>
      <c r="L93" s="561">
        <v>942</v>
      </c>
      <c r="M93" s="303">
        <f t="shared" si="69"/>
        <v>1935</v>
      </c>
      <c r="N93" s="166">
        <v>59</v>
      </c>
      <c r="O93" s="561">
        <v>40</v>
      </c>
      <c r="P93" s="303">
        <f t="shared" si="70"/>
        <v>99</v>
      </c>
      <c r="Q93" s="303"/>
      <c r="R93" s="303"/>
      <c r="S93" s="303">
        <f t="shared" si="71"/>
        <v>0</v>
      </c>
      <c r="T93" s="303">
        <f t="shared" si="72"/>
        <v>1513</v>
      </c>
      <c r="U93" s="303">
        <f t="shared" si="72"/>
        <v>2940</v>
      </c>
      <c r="V93" s="303">
        <f t="shared" si="73"/>
        <v>4453</v>
      </c>
    </row>
    <row r="94" spans="1:22">
      <c r="A94" s="419">
        <v>40</v>
      </c>
      <c r="B94" s="166">
        <v>0</v>
      </c>
      <c r="C94" s="561">
        <v>0</v>
      </c>
      <c r="D94" s="303">
        <f t="shared" si="66"/>
        <v>0</v>
      </c>
      <c r="E94" s="561">
        <v>160</v>
      </c>
      <c r="F94" s="561">
        <v>36</v>
      </c>
      <c r="G94" s="303">
        <f t="shared" si="67"/>
        <v>196</v>
      </c>
      <c r="H94" s="166">
        <v>189</v>
      </c>
      <c r="I94" s="561">
        <v>237</v>
      </c>
      <c r="J94" s="303">
        <f t="shared" si="68"/>
        <v>426</v>
      </c>
      <c r="K94" s="166">
        <v>62</v>
      </c>
      <c r="L94" s="561">
        <v>167</v>
      </c>
      <c r="M94" s="303">
        <f t="shared" si="69"/>
        <v>229</v>
      </c>
      <c r="N94" s="166">
        <v>52</v>
      </c>
      <c r="O94" s="561">
        <v>34</v>
      </c>
      <c r="P94" s="303">
        <f t="shared" si="70"/>
        <v>86</v>
      </c>
      <c r="Q94" s="303"/>
      <c r="R94" s="303"/>
      <c r="S94" s="303">
        <f t="shared" si="71"/>
        <v>0</v>
      </c>
      <c r="T94" s="303">
        <f t="shared" si="72"/>
        <v>463</v>
      </c>
      <c r="U94" s="303">
        <f t="shared" si="72"/>
        <v>474</v>
      </c>
      <c r="V94" s="303">
        <f t="shared" si="73"/>
        <v>937</v>
      </c>
    </row>
    <row r="95" spans="1:22">
      <c r="A95" s="419" t="s">
        <v>323</v>
      </c>
      <c r="B95" s="166">
        <v>0</v>
      </c>
      <c r="C95" s="561">
        <v>0</v>
      </c>
      <c r="D95" s="303">
        <f t="shared" si="66"/>
        <v>0</v>
      </c>
      <c r="E95" s="166">
        <v>95</v>
      </c>
      <c r="F95" s="561">
        <v>0</v>
      </c>
      <c r="G95" s="303">
        <f t="shared" si="67"/>
        <v>95</v>
      </c>
      <c r="H95" s="166">
        <v>8</v>
      </c>
      <c r="I95" s="561">
        <v>12</v>
      </c>
      <c r="J95" s="303">
        <f t="shared" si="68"/>
        <v>20</v>
      </c>
      <c r="K95" s="166">
        <v>36</v>
      </c>
      <c r="L95" s="561">
        <v>8</v>
      </c>
      <c r="M95" s="303">
        <f t="shared" si="69"/>
        <v>44</v>
      </c>
      <c r="N95" s="166">
        <v>1</v>
      </c>
      <c r="O95" s="561">
        <v>0</v>
      </c>
      <c r="P95" s="303">
        <f t="shared" si="70"/>
        <v>1</v>
      </c>
      <c r="Q95" s="303"/>
      <c r="R95" s="303"/>
      <c r="S95" s="303">
        <f t="shared" si="71"/>
        <v>0</v>
      </c>
      <c r="T95" s="303">
        <f t="shared" si="72"/>
        <v>140</v>
      </c>
      <c r="U95" s="303">
        <f t="shared" si="72"/>
        <v>20</v>
      </c>
      <c r="V95" s="303">
        <f t="shared" si="73"/>
        <v>160</v>
      </c>
    </row>
    <row r="96" spans="1:22">
      <c r="A96" s="419" t="s">
        <v>616</v>
      </c>
      <c r="B96" s="166"/>
      <c r="C96" s="561"/>
      <c r="D96" s="303">
        <f t="shared" si="66"/>
        <v>0</v>
      </c>
      <c r="E96" s="166"/>
      <c r="F96" s="561"/>
      <c r="G96" s="303">
        <f t="shared" si="67"/>
        <v>0</v>
      </c>
      <c r="H96" s="166"/>
      <c r="I96" s="561"/>
      <c r="J96" s="303">
        <f t="shared" si="68"/>
        <v>0</v>
      </c>
      <c r="K96" s="166"/>
      <c r="L96" s="561"/>
      <c r="M96" s="303">
        <f t="shared" si="69"/>
        <v>0</v>
      </c>
      <c r="N96" s="166"/>
      <c r="O96" s="561"/>
      <c r="P96" s="303">
        <f t="shared" si="70"/>
        <v>0</v>
      </c>
      <c r="Q96" s="303"/>
      <c r="R96" s="303"/>
      <c r="S96" s="303">
        <f t="shared" si="71"/>
        <v>0</v>
      </c>
      <c r="T96" s="303">
        <f t="shared" si="72"/>
        <v>0</v>
      </c>
      <c r="U96" s="303">
        <f t="shared" si="72"/>
        <v>0</v>
      </c>
      <c r="V96" s="303">
        <f t="shared" si="73"/>
        <v>0</v>
      </c>
    </row>
    <row r="97" spans="1:22">
      <c r="A97" s="419" t="s">
        <v>6</v>
      </c>
      <c r="B97" s="303">
        <f t="shared" ref="B97:V97" si="74">SUM(B91:B96)</f>
        <v>3</v>
      </c>
      <c r="C97" s="303">
        <f t="shared" si="74"/>
        <v>162</v>
      </c>
      <c r="D97" s="303">
        <f t="shared" si="74"/>
        <v>165</v>
      </c>
      <c r="E97" s="303">
        <f t="shared" si="74"/>
        <v>549</v>
      </c>
      <c r="F97" s="303">
        <f t="shared" si="74"/>
        <v>831</v>
      </c>
      <c r="G97" s="303">
        <f t="shared" si="74"/>
        <v>1380</v>
      </c>
      <c r="H97" s="303">
        <f t="shared" si="74"/>
        <v>2233</v>
      </c>
      <c r="I97" s="303">
        <f t="shared" si="74"/>
        <v>9061</v>
      </c>
      <c r="J97" s="303">
        <f t="shared" si="74"/>
        <v>11294</v>
      </c>
      <c r="K97" s="303">
        <f t="shared" si="74"/>
        <v>2032</v>
      </c>
      <c r="L97" s="303">
        <f t="shared" si="74"/>
        <v>6518</v>
      </c>
      <c r="M97" s="303">
        <f t="shared" si="74"/>
        <v>8550</v>
      </c>
      <c r="N97" s="303">
        <f t="shared" si="74"/>
        <v>203</v>
      </c>
      <c r="O97" s="303">
        <f t="shared" si="74"/>
        <v>169</v>
      </c>
      <c r="P97" s="303">
        <f t="shared" si="74"/>
        <v>372</v>
      </c>
      <c r="Q97" s="303">
        <f t="shared" si="74"/>
        <v>0</v>
      </c>
      <c r="R97" s="303">
        <f t="shared" si="74"/>
        <v>0</v>
      </c>
      <c r="S97" s="303">
        <f t="shared" si="74"/>
        <v>0</v>
      </c>
      <c r="T97" s="833">
        <f t="shared" si="74"/>
        <v>5020</v>
      </c>
      <c r="U97" s="833">
        <f t="shared" si="74"/>
        <v>16741</v>
      </c>
      <c r="V97" s="303">
        <f t="shared" si="74"/>
        <v>21761</v>
      </c>
    </row>
    <row r="98" spans="1:22">
      <c r="A98" s="133" t="s">
        <v>311</v>
      </c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 t="s">
        <v>190</v>
      </c>
      <c r="V98" s="133"/>
    </row>
    <row r="99" spans="1:22">
      <c r="A99" s="1762" t="s">
        <v>312</v>
      </c>
      <c r="B99" s="1763"/>
      <c r="C99" s="1763"/>
      <c r="D99" s="1763"/>
      <c r="E99" s="1763"/>
      <c r="F99" s="1763"/>
      <c r="G99" s="1763"/>
      <c r="H99" s="1763"/>
      <c r="I99" s="1763"/>
      <c r="J99" s="1763"/>
      <c r="K99" s="1763"/>
      <c r="L99" s="1763"/>
      <c r="M99" s="1763"/>
      <c r="N99" s="1763"/>
      <c r="O99" s="1763"/>
      <c r="P99" s="1763"/>
      <c r="Q99" s="1763"/>
      <c r="R99" s="1763"/>
      <c r="S99" s="1763"/>
      <c r="T99" s="1763"/>
      <c r="U99" s="1763"/>
      <c r="V99" s="1764"/>
    </row>
    <row r="100" spans="1:22">
      <c r="A100" s="1762" t="s">
        <v>313</v>
      </c>
      <c r="B100" s="1763"/>
      <c r="C100" s="1763"/>
      <c r="D100" s="1763"/>
      <c r="E100" s="1763"/>
      <c r="F100" s="1763"/>
      <c r="G100" s="1763"/>
      <c r="H100" s="1763"/>
      <c r="I100" s="1763"/>
      <c r="J100" s="1763"/>
      <c r="K100" s="1763"/>
      <c r="L100" s="1763"/>
      <c r="M100" s="1763"/>
      <c r="N100" s="1763"/>
      <c r="O100" s="1763"/>
      <c r="P100" s="1763"/>
      <c r="Q100" s="1763"/>
      <c r="R100" s="1763"/>
      <c r="S100" s="1763"/>
      <c r="T100" s="1763"/>
      <c r="U100" s="1763"/>
      <c r="V100" s="1764"/>
    </row>
    <row r="101" spans="1:22">
      <c r="A101" s="1748" t="s">
        <v>314</v>
      </c>
      <c r="B101" s="1670" t="s">
        <v>315</v>
      </c>
      <c r="C101" s="1670"/>
      <c r="D101" s="1670"/>
      <c r="E101" s="1670" t="s">
        <v>316</v>
      </c>
      <c r="F101" s="1670"/>
      <c r="G101" s="1670"/>
      <c r="H101" s="1670" t="s">
        <v>317</v>
      </c>
      <c r="I101" s="1670"/>
      <c r="J101" s="1670"/>
      <c r="K101" s="1670" t="s">
        <v>318</v>
      </c>
      <c r="L101" s="1670"/>
      <c r="M101" s="1670"/>
      <c r="N101" s="1670" t="s">
        <v>319</v>
      </c>
      <c r="O101" s="1670"/>
      <c r="P101" s="1670"/>
      <c r="Q101" s="1759" t="s">
        <v>616</v>
      </c>
      <c r="R101" s="1760"/>
      <c r="S101" s="1761"/>
      <c r="T101" s="1762" t="s">
        <v>6</v>
      </c>
      <c r="U101" s="1763"/>
      <c r="V101" s="1764"/>
    </row>
    <row r="102" spans="1:22">
      <c r="A102" s="1749"/>
      <c r="B102" s="291" t="s">
        <v>235</v>
      </c>
      <c r="C102" s="291" t="s">
        <v>234</v>
      </c>
      <c r="D102" s="291" t="s">
        <v>236</v>
      </c>
      <c r="E102" s="291" t="s">
        <v>235</v>
      </c>
      <c r="F102" s="291" t="s">
        <v>234</v>
      </c>
      <c r="G102" s="291" t="s">
        <v>236</v>
      </c>
      <c r="H102" s="291" t="s">
        <v>235</v>
      </c>
      <c r="I102" s="291" t="s">
        <v>234</v>
      </c>
      <c r="J102" s="291" t="s">
        <v>236</v>
      </c>
      <c r="K102" s="291" t="s">
        <v>235</v>
      </c>
      <c r="L102" s="291" t="s">
        <v>234</v>
      </c>
      <c r="M102" s="291" t="s">
        <v>236</v>
      </c>
      <c r="N102" s="291" t="s">
        <v>235</v>
      </c>
      <c r="O102" s="291" t="s">
        <v>234</v>
      </c>
      <c r="P102" s="291" t="s">
        <v>236</v>
      </c>
      <c r="Q102" s="580" t="s">
        <v>235</v>
      </c>
      <c r="R102" s="580" t="s">
        <v>234</v>
      </c>
      <c r="S102" s="580" t="s">
        <v>236</v>
      </c>
      <c r="T102" s="291" t="s">
        <v>235</v>
      </c>
      <c r="U102" s="291" t="s">
        <v>234</v>
      </c>
      <c r="V102" s="291" t="s">
        <v>236</v>
      </c>
    </row>
    <row r="103" spans="1:22">
      <c r="A103" s="415" t="s">
        <v>320</v>
      </c>
      <c r="B103" s="166">
        <v>6</v>
      </c>
      <c r="C103" s="561">
        <v>223</v>
      </c>
      <c r="D103" s="303">
        <f t="shared" ref="D103:D108" si="75">B103+C103</f>
        <v>229</v>
      </c>
      <c r="E103" s="561">
        <v>182</v>
      </c>
      <c r="F103" s="561">
        <v>1211</v>
      </c>
      <c r="G103" s="303">
        <f t="shared" ref="G103:G108" si="76">E103+F103</f>
        <v>1393</v>
      </c>
      <c r="H103" s="166">
        <v>812</v>
      </c>
      <c r="I103" s="561">
        <v>2701</v>
      </c>
      <c r="J103" s="303">
        <f t="shared" ref="J103:J108" si="77">H103+I103</f>
        <v>3513</v>
      </c>
      <c r="K103" s="166">
        <v>16</v>
      </c>
      <c r="L103" s="561">
        <v>391</v>
      </c>
      <c r="M103" s="303">
        <f t="shared" ref="M103:M108" si="78">K103+L103</f>
        <v>407</v>
      </c>
      <c r="N103" s="166">
        <v>1</v>
      </c>
      <c r="O103" s="561">
        <v>2</v>
      </c>
      <c r="P103" s="303">
        <f t="shared" ref="P103:P108" si="79">N103+O103</f>
        <v>3</v>
      </c>
      <c r="Q103" s="303"/>
      <c r="R103" s="303"/>
      <c r="S103" s="303">
        <f t="shared" ref="S103:S108" si="80">Q103+R103</f>
        <v>0</v>
      </c>
      <c r="T103" s="303">
        <f t="shared" ref="T103:U108" si="81">B103+E103+H103+K103+N103+Q103</f>
        <v>1017</v>
      </c>
      <c r="U103" s="303">
        <f t="shared" si="81"/>
        <v>4528</v>
      </c>
      <c r="V103" s="303">
        <f t="shared" ref="V103:V108" si="82">T103+U103</f>
        <v>5545</v>
      </c>
    </row>
    <row r="104" spans="1:22">
      <c r="A104" s="415" t="s">
        <v>321</v>
      </c>
      <c r="B104" s="166">
        <v>7</v>
      </c>
      <c r="C104" s="561">
        <v>264</v>
      </c>
      <c r="D104" s="303">
        <f t="shared" si="75"/>
        <v>271</v>
      </c>
      <c r="E104" s="561">
        <v>304</v>
      </c>
      <c r="F104" s="561">
        <v>1165</v>
      </c>
      <c r="G104" s="303">
        <f t="shared" si="76"/>
        <v>1469</v>
      </c>
      <c r="H104" s="166">
        <v>1056</v>
      </c>
      <c r="I104" s="561">
        <v>3179</v>
      </c>
      <c r="J104" s="303">
        <f t="shared" si="77"/>
        <v>4235</v>
      </c>
      <c r="K104" s="166">
        <v>178</v>
      </c>
      <c r="L104" s="561">
        <v>561</v>
      </c>
      <c r="M104" s="303">
        <f t="shared" si="78"/>
        <v>739</v>
      </c>
      <c r="N104" s="166">
        <v>2</v>
      </c>
      <c r="O104" s="561">
        <v>1</v>
      </c>
      <c r="P104" s="303">
        <f t="shared" si="79"/>
        <v>3</v>
      </c>
      <c r="Q104" s="303"/>
      <c r="R104" s="303"/>
      <c r="S104" s="303">
        <f t="shared" si="80"/>
        <v>0</v>
      </c>
      <c r="T104" s="303">
        <f t="shared" si="81"/>
        <v>1547</v>
      </c>
      <c r="U104" s="303">
        <f t="shared" si="81"/>
        <v>5170</v>
      </c>
      <c r="V104" s="303">
        <f t="shared" si="82"/>
        <v>6717</v>
      </c>
    </row>
    <row r="105" spans="1:22">
      <c r="A105" s="415" t="s">
        <v>322</v>
      </c>
      <c r="B105" s="166">
        <v>5</v>
      </c>
      <c r="C105" s="561">
        <v>271</v>
      </c>
      <c r="D105" s="303">
        <f t="shared" si="75"/>
        <v>276</v>
      </c>
      <c r="E105" s="561">
        <v>311</v>
      </c>
      <c r="F105" s="561">
        <v>1274</v>
      </c>
      <c r="G105" s="303">
        <f t="shared" si="76"/>
        <v>1585</v>
      </c>
      <c r="H105" s="166">
        <v>798</v>
      </c>
      <c r="I105" s="561">
        <v>2205</v>
      </c>
      <c r="J105" s="303">
        <f t="shared" si="77"/>
        <v>3003</v>
      </c>
      <c r="K105" s="166">
        <v>289</v>
      </c>
      <c r="L105" s="561">
        <v>1009</v>
      </c>
      <c r="M105" s="303">
        <f t="shared" si="78"/>
        <v>1298</v>
      </c>
      <c r="N105" s="166">
        <v>1</v>
      </c>
      <c r="O105" s="561">
        <v>1</v>
      </c>
      <c r="P105" s="303">
        <f t="shared" si="79"/>
        <v>2</v>
      </c>
      <c r="Q105" s="303"/>
      <c r="R105" s="303"/>
      <c r="S105" s="303">
        <f t="shared" si="80"/>
        <v>0</v>
      </c>
      <c r="T105" s="303">
        <f t="shared" si="81"/>
        <v>1404</v>
      </c>
      <c r="U105" s="303">
        <f t="shared" si="81"/>
        <v>4760</v>
      </c>
      <c r="V105" s="303">
        <f t="shared" si="82"/>
        <v>6164</v>
      </c>
    </row>
    <row r="106" spans="1:22">
      <c r="A106" s="415">
        <v>40</v>
      </c>
      <c r="B106" s="166">
        <v>2</v>
      </c>
      <c r="C106" s="561">
        <v>175</v>
      </c>
      <c r="D106" s="303">
        <f t="shared" si="75"/>
        <v>177</v>
      </c>
      <c r="E106" s="561">
        <v>34</v>
      </c>
      <c r="F106" s="561">
        <v>16</v>
      </c>
      <c r="G106" s="303">
        <f t="shared" si="76"/>
        <v>50</v>
      </c>
      <c r="H106" s="166">
        <v>225</v>
      </c>
      <c r="I106" s="561">
        <v>569</v>
      </c>
      <c r="J106" s="303">
        <f t="shared" si="77"/>
        <v>794</v>
      </c>
      <c r="K106" s="166">
        <v>264</v>
      </c>
      <c r="L106" s="561">
        <v>378</v>
      </c>
      <c r="M106" s="303">
        <f t="shared" si="78"/>
        <v>642</v>
      </c>
      <c r="N106" s="166">
        <v>1</v>
      </c>
      <c r="O106" s="561">
        <v>2</v>
      </c>
      <c r="P106" s="303">
        <f t="shared" si="79"/>
        <v>3</v>
      </c>
      <c r="Q106" s="303"/>
      <c r="R106" s="303"/>
      <c r="S106" s="303">
        <f t="shared" si="80"/>
        <v>0</v>
      </c>
      <c r="T106" s="303">
        <f t="shared" si="81"/>
        <v>526</v>
      </c>
      <c r="U106" s="303">
        <f t="shared" si="81"/>
        <v>1140</v>
      </c>
      <c r="V106" s="303">
        <f t="shared" si="82"/>
        <v>1666</v>
      </c>
    </row>
    <row r="107" spans="1:22">
      <c r="A107" s="415" t="s">
        <v>323</v>
      </c>
      <c r="B107" s="166">
        <v>0</v>
      </c>
      <c r="C107" s="561">
        <v>0</v>
      </c>
      <c r="D107" s="303">
        <f t="shared" si="75"/>
        <v>0</v>
      </c>
      <c r="E107" s="166">
        <v>3</v>
      </c>
      <c r="F107" s="561">
        <v>2</v>
      </c>
      <c r="G107" s="303">
        <f t="shared" si="76"/>
        <v>5</v>
      </c>
      <c r="H107" s="166">
        <v>3</v>
      </c>
      <c r="I107" s="561">
        <v>7</v>
      </c>
      <c r="J107" s="303">
        <f t="shared" si="77"/>
        <v>10</v>
      </c>
      <c r="K107" s="166">
        <v>2</v>
      </c>
      <c r="L107" s="561">
        <v>3</v>
      </c>
      <c r="M107" s="303">
        <f t="shared" si="78"/>
        <v>5</v>
      </c>
      <c r="N107" s="166">
        <v>0</v>
      </c>
      <c r="O107" s="561">
        <v>0</v>
      </c>
      <c r="P107" s="303">
        <f t="shared" si="79"/>
        <v>0</v>
      </c>
      <c r="Q107" s="303"/>
      <c r="R107" s="303"/>
      <c r="S107" s="303">
        <f t="shared" si="80"/>
        <v>0</v>
      </c>
      <c r="T107" s="303">
        <f t="shared" si="81"/>
        <v>8</v>
      </c>
      <c r="U107" s="303">
        <f t="shared" si="81"/>
        <v>12</v>
      </c>
      <c r="V107" s="303">
        <f t="shared" si="82"/>
        <v>20</v>
      </c>
    </row>
    <row r="108" spans="1:22">
      <c r="A108" s="415" t="s">
        <v>616</v>
      </c>
      <c r="B108" s="166">
        <v>0</v>
      </c>
      <c r="C108" s="561">
        <v>0</v>
      </c>
      <c r="D108" s="303">
        <f t="shared" si="75"/>
        <v>0</v>
      </c>
      <c r="E108" s="166">
        <v>0</v>
      </c>
      <c r="F108" s="561">
        <v>0</v>
      </c>
      <c r="G108" s="303">
        <f t="shared" si="76"/>
        <v>0</v>
      </c>
      <c r="H108" s="166">
        <v>0</v>
      </c>
      <c r="I108" s="561">
        <v>0</v>
      </c>
      <c r="J108" s="303">
        <f t="shared" si="77"/>
        <v>0</v>
      </c>
      <c r="K108" s="166">
        <v>0</v>
      </c>
      <c r="L108" s="561">
        <v>0</v>
      </c>
      <c r="M108" s="303">
        <f t="shared" si="78"/>
        <v>0</v>
      </c>
      <c r="N108" s="166">
        <v>0</v>
      </c>
      <c r="O108" s="561">
        <v>0</v>
      </c>
      <c r="P108" s="303">
        <f t="shared" si="79"/>
        <v>0</v>
      </c>
      <c r="Q108" s="303"/>
      <c r="R108" s="303"/>
      <c r="S108" s="303">
        <f t="shared" si="80"/>
        <v>0</v>
      </c>
      <c r="T108" s="303">
        <f t="shared" si="81"/>
        <v>0</v>
      </c>
      <c r="U108" s="303">
        <f t="shared" si="81"/>
        <v>0</v>
      </c>
      <c r="V108" s="303">
        <f t="shared" si="82"/>
        <v>0</v>
      </c>
    </row>
    <row r="109" spans="1:22">
      <c r="A109" s="415" t="s">
        <v>6</v>
      </c>
      <c r="B109" s="303">
        <f t="shared" ref="B109:V109" si="83">SUM(B103:B108)</f>
        <v>20</v>
      </c>
      <c r="C109" s="303">
        <f t="shared" si="83"/>
        <v>933</v>
      </c>
      <c r="D109" s="303">
        <f t="shared" si="83"/>
        <v>953</v>
      </c>
      <c r="E109" s="303">
        <f t="shared" si="83"/>
        <v>834</v>
      </c>
      <c r="F109" s="303">
        <f t="shared" si="83"/>
        <v>3668</v>
      </c>
      <c r="G109" s="303">
        <f t="shared" si="83"/>
        <v>4502</v>
      </c>
      <c r="H109" s="303">
        <f t="shared" si="83"/>
        <v>2894</v>
      </c>
      <c r="I109" s="303">
        <f t="shared" si="83"/>
        <v>8661</v>
      </c>
      <c r="J109" s="303">
        <f t="shared" si="83"/>
        <v>11555</v>
      </c>
      <c r="K109" s="303">
        <f t="shared" si="83"/>
        <v>749</v>
      </c>
      <c r="L109" s="303">
        <f t="shared" si="83"/>
        <v>2342</v>
      </c>
      <c r="M109" s="303">
        <f t="shared" si="83"/>
        <v>3091</v>
      </c>
      <c r="N109" s="303">
        <f t="shared" si="83"/>
        <v>5</v>
      </c>
      <c r="O109" s="303">
        <f t="shared" si="83"/>
        <v>6</v>
      </c>
      <c r="P109" s="303">
        <f t="shared" si="83"/>
        <v>11</v>
      </c>
      <c r="Q109" s="303">
        <f t="shared" si="83"/>
        <v>0</v>
      </c>
      <c r="R109" s="303">
        <f t="shared" si="83"/>
        <v>0</v>
      </c>
      <c r="S109" s="303">
        <f t="shared" si="83"/>
        <v>0</v>
      </c>
      <c r="T109" s="303">
        <f t="shared" si="83"/>
        <v>4502</v>
      </c>
      <c r="U109" s="303">
        <f t="shared" si="83"/>
        <v>15610</v>
      </c>
      <c r="V109" s="303">
        <f t="shared" si="83"/>
        <v>20112</v>
      </c>
    </row>
    <row r="110" spans="1:22">
      <c r="A110" s="417" t="s">
        <v>311</v>
      </c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7"/>
      <c r="T110" s="417"/>
      <c r="U110" s="417" t="s">
        <v>51</v>
      </c>
      <c r="V110" s="417"/>
    </row>
    <row r="111" spans="1:22">
      <c r="A111" s="1753" t="s">
        <v>312</v>
      </c>
      <c r="B111" s="1754"/>
      <c r="C111" s="1754"/>
      <c r="D111" s="1754"/>
      <c r="E111" s="1754"/>
      <c r="F111" s="1754"/>
      <c r="G111" s="1754"/>
      <c r="H111" s="1754"/>
      <c r="I111" s="1754"/>
      <c r="J111" s="1754"/>
      <c r="K111" s="1754"/>
      <c r="L111" s="1754"/>
      <c r="M111" s="1754"/>
      <c r="N111" s="1754"/>
      <c r="O111" s="1754"/>
      <c r="P111" s="1754"/>
      <c r="Q111" s="1754"/>
      <c r="R111" s="1754"/>
      <c r="S111" s="1754"/>
      <c r="T111" s="1754"/>
      <c r="U111" s="1754"/>
      <c r="V111" s="1755"/>
    </row>
    <row r="112" spans="1:22">
      <c r="A112" s="1753" t="s">
        <v>313</v>
      </c>
      <c r="B112" s="1754"/>
      <c r="C112" s="1754"/>
      <c r="D112" s="1754"/>
      <c r="E112" s="1754"/>
      <c r="F112" s="1754"/>
      <c r="G112" s="1754"/>
      <c r="H112" s="1754"/>
      <c r="I112" s="1754"/>
      <c r="J112" s="1754"/>
      <c r="K112" s="1754"/>
      <c r="L112" s="1754"/>
      <c r="M112" s="1754"/>
      <c r="N112" s="1754"/>
      <c r="O112" s="1754"/>
      <c r="P112" s="1754"/>
      <c r="Q112" s="1754"/>
      <c r="R112" s="1754"/>
      <c r="S112" s="1754"/>
      <c r="T112" s="1754"/>
      <c r="U112" s="1754"/>
      <c r="V112" s="1755"/>
    </row>
    <row r="113" spans="1:22">
      <c r="A113" s="1751" t="s">
        <v>314</v>
      </c>
      <c r="B113" s="1750" t="s">
        <v>315</v>
      </c>
      <c r="C113" s="1750"/>
      <c r="D113" s="1750"/>
      <c r="E113" s="1750" t="s">
        <v>316</v>
      </c>
      <c r="F113" s="1750"/>
      <c r="G113" s="1750"/>
      <c r="H113" s="1750" t="s">
        <v>317</v>
      </c>
      <c r="I113" s="1750"/>
      <c r="J113" s="1750"/>
      <c r="K113" s="1750" t="s">
        <v>318</v>
      </c>
      <c r="L113" s="1750"/>
      <c r="M113" s="1750"/>
      <c r="N113" s="1750" t="s">
        <v>319</v>
      </c>
      <c r="O113" s="1750"/>
      <c r="P113" s="1750"/>
      <c r="Q113" s="1759" t="s">
        <v>616</v>
      </c>
      <c r="R113" s="1760"/>
      <c r="S113" s="1761"/>
      <c r="T113" s="1753" t="s">
        <v>6</v>
      </c>
      <c r="U113" s="1754"/>
      <c r="V113" s="1755"/>
    </row>
    <row r="114" spans="1:22">
      <c r="A114" s="1752"/>
      <c r="B114" s="418" t="s">
        <v>235</v>
      </c>
      <c r="C114" s="418" t="s">
        <v>234</v>
      </c>
      <c r="D114" s="418" t="s">
        <v>236</v>
      </c>
      <c r="E114" s="418" t="s">
        <v>235</v>
      </c>
      <c r="F114" s="418" t="s">
        <v>234</v>
      </c>
      <c r="G114" s="418" t="s">
        <v>236</v>
      </c>
      <c r="H114" s="418" t="s">
        <v>235</v>
      </c>
      <c r="I114" s="418" t="s">
        <v>234</v>
      </c>
      <c r="J114" s="418" t="s">
        <v>236</v>
      </c>
      <c r="K114" s="418" t="s">
        <v>235</v>
      </c>
      <c r="L114" s="418" t="s">
        <v>234</v>
      </c>
      <c r="M114" s="418" t="s">
        <v>236</v>
      </c>
      <c r="N114" s="418" t="s">
        <v>235</v>
      </c>
      <c r="O114" s="418" t="s">
        <v>234</v>
      </c>
      <c r="P114" s="418" t="s">
        <v>236</v>
      </c>
      <c r="Q114" s="580" t="s">
        <v>235</v>
      </c>
      <c r="R114" s="580" t="s">
        <v>234</v>
      </c>
      <c r="S114" s="580" t="s">
        <v>236</v>
      </c>
      <c r="T114" s="418" t="s">
        <v>235</v>
      </c>
      <c r="U114" s="418" t="s">
        <v>234</v>
      </c>
      <c r="V114" s="418" t="s">
        <v>236</v>
      </c>
    </row>
    <row r="115" spans="1:22">
      <c r="A115" s="419" t="s">
        <v>320</v>
      </c>
      <c r="B115" s="166">
        <v>22</v>
      </c>
      <c r="C115" s="561">
        <v>124</v>
      </c>
      <c r="D115" s="303">
        <f t="shared" ref="D115:D120" si="84">B115+C115</f>
        <v>146</v>
      </c>
      <c r="E115" s="561">
        <v>12</v>
      </c>
      <c r="F115" s="561">
        <v>486</v>
      </c>
      <c r="G115" s="303">
        <f t="shared" ref="G115:G120" si="85">E115+F115</f>
        <v>498</v>
      </c>
      <c r="H115" s="166">
        <v>12</v>
      </c>
      <c r="I115" s="561">
        <v>1818</v>
      </c>
      <c r="J115" s="303">
        <f t="shared" ref="J115:J120" si="86">H115+I115</f>
        <v>1830</v>
      </c>
      <c r="K115" s="166">
        <v>0</v>
      </c>
      <c r="L115" s="561">
        <v>389</v>
      </c>
      <c r="M115" s="303">
        <f t="shared" ref="M115:M120" si="87">K115+L115</f>
        <v>389</v>
      </c>
      <c r="N115" s="166">
        <v>1</v>
      </c>
      <c r="O115" s="561">
        <v>345</v>
      </c>
      <c r="P115" s="303">
        <f t="shared" ref="P115:P120" si="88">N115+O115</f>
        <v>346</v>
      </c>
      <c r="Q115" s="303">
        <v>0</v>
      </c>
      <c r="R115" s="303">
        <v>2</v>
      </c>
      <c r="S115" s="303">
        <f t="shared" ref="S115:S120" si="89">Q115+R115</f>
        <v>2</v>
      </c>
      <c r="T115" s="303">
        <f t="shared" ref="T115:U120" si="90">B115+E115+H115+K115+N115+Q115</f>
        <v>47</v>
      </c>
      <c r="U115" s="303">
        <f t="shared" si="90"/>
        <v>3164</v>
      </c>
      <c r="V115" s="303">
        <f t="shared" ref="V115:V120" si="91">T115+U115</f>
        <v>3211</v>
      </c>
    </row>
    <row r="116" spans="1:22">
      <c r="A116" s="419" t="s">
        <v>321</v>
      </c>
      <c r="B116" s="166">
        <v>14</v>
      </c>
      <c r="C116" s="561">
        <v>375</v>
      </c>
      <c r="D116" s="303">
        <f t="shared" si="84"/>
        <v>389</v>
      </c>
      <c r="E116" s="561">
        <v>11</v>
      </c>
      <c r="F116" s="561">
        <v>264</v>
      </c>
      <c r="G116" s="303">
        <f t="shared" si="85"/>
        <v>275</v>
      </c>
      <c r="H116" s="166">
        <v>359</v>
      </c>
      <c r="I116" s="561">
        <v>6269</v>
      </c>
      <c r="J116" s="303">
        <f t="shared" si="86"/>
        <v>6628</v>
      </c>
      <c r="K116" s="166">
        <v>571</v>
      </c>
      <c r="L116" s="561">
        <v>6495</v>
      </c>
      <c r="M116" s="303">
        <f t="shared" si="87"/>
        <v>7066</v>
      </c>
      <c r="N116" s="166">
        <v>9</v>
      </c>
      <c r="O116" s="561">
        <v>584</v>
      </c>
      <c r="P116" s="303">
        <f t="shared" si="88"/>
        <v>593</v>
      </c>
      <c r="Q116" s="303">
        <v>2</v>
      </c>
      <c r="R116" s="303">
        <v>4</v>
      </c>
      <c r="S116" s="303">
        <f t="shared" si="89"/>
        <v>6</v>
      </c>
      <c r="T116" s="303">
        <f t="shared" si="90"/>
        <v>966</v>
      </c>
      <c r="U116" s="303">
        <f t="shared" si="90"/>
        <v>13991</v>
      </c>
      <c r="V116" s="303">
        <f t="shared" si="91"/>
        <v>14957</v>
      </c>
    </row>
    <row r="117" spans="1:22">
      <c r="A117" s="419" t="s">
        <v>322</v>
      </c>
      <c r="B117" s="166">
        <v>5</v>
      </c>
      <c r="C117" s="561">
        <v>27</v>
      </c>
      <c r="D117" s="303">
        <f t="shared" si="84"/>
        <v>32</v>
      </c>
      <c r="E117" s="561">
        <v>6</v>
      </c>
      <c r="F117" s="561">
        <v>227</v>
      </c>
      <c r="G117" s="303">
        <f t="shared" si="85"/>
        <v>233</v>
      </c>
      <c r="H117" s="166">
        <v>867</v>
      </c>
      <c r="I117" s="561">
        <v>3191</v>
      </c>
      <c r="J117" s="303">
        <f t="shared" si="86"/>
        <v>4058</v>
      </c>
      <c r="K117" s="166">
        <v>1108</v>
      </c>
      <c r="L117" s="561">
        <v>5383</v>
      </c>
      <c r="M117" s="303">
        <f t="shared" si="87"/>
        <v>6491</v>
      </c>
      <c r="N117" s="166">
        <v>12</v>
      </c>
      <c r="O117" s="561">
        <v>321</v>
      </c>
      <c r="P117" s="303">
        <f t="shared" si="88"/>
        <v>333</v>
      </c>
      <c r="Q117" s="303">
        <v>2</v>
      </c>
      <c r="R117" s="303">
        <v>1</v>
      </c>
      <c r="S117" s="303">
        <f t="shared" si="89"/>
        <v>3</v>
      </c>
      <c r="T117" s="303">
        <f t="shared" si="90"/>
        <v>2000</v>
      </c>
      <c r="U117" s="303">
        <f t="shared" si="90"/>
        <v>9150</v>
      </c>
      <c r="V117" s="303">
        <f t="shared" si="91"/>
        <v>11150</v>
      </c>
    </row>
    <row r="118" spans="1:22">
      <c r="A118" s="419">
        <v>40</v>
      </c>
      <c r="B118" s="166">
        <v>0</v>
      </c>
      <c r="C118" s="561">
        <v>0</v>
      </c>
      <c r="D118" s="303">
        <f t="shared" si="84"/>
        <v>0</v>
      </c>
      <c r="E118" s="561">
        <v>0</v>
      </c>
      <c r="F118" s="561">
        <v>17</v>
      </c>
      <c r="G118" s="303">
        <f t="shared" si="85"/>
        <v>17</v>
      </c>
      <c r="H118" s="166">
        <v>14</v>
      </c>
      <c r="I118" s="561">
        <v>182</v>
      </c>
      <c r="J118" s="303">
        <f t="shared" si="86"/>
        <v>196</v>
      </c>
      <c r="K118" s="166">
        <v>33</v>
      </c>
      <c r="L118" s="561">
        <v>341</v>
      </c>
      <c r="M118" s="303">
        <f t="shared" si="87"/>
        <v>374</v>
      </c>
      <c r="N118" s="166">
        <v>2</v>
      </c>
      <c r="O118" s="561">
        <v>5</v>
      </c>
      <c r="P118" s="303">
        <f t="shared" si="88"/>
        <v>7</v>
      </c>
      <c r="Q118" s="303">
        <v>0</v>
      </c>
      <c r="R118" s="303">
        <v>0</v>
      </c>
      <c r="S118" s="303">
        <f t="shared" si="89"/>
        <v>0</v>
      </c>
      <c r="T118" s="303">
        <f t="shared" si="90"/>
        <v>49</v>
      </c>
      <c r="U118" s="303">
        <f t="shared" si="90"/>
        <v>545</v>
      </c>
      <c r="V118" s="303">
        <f t="shared" si="91"/>
        <v>594</v>
      </c>
    </row>
    <row r="119" spans="1:22">
      <c r="A119" s="419" t="s">
        <v>323</v>
      </c>
      <c r="B119" s="166">
        <v>0</v>
      </c>
      <c r="C119" s="561">
        <v>0</v>
      </c>
      <c r="D119" s="303">
        <f t="shared" si="84"/>
        <v>0</v>
      </c>
      <c r="E119" s="166">
        <v>0</v>
      </c>
      <c r="F119" s="561">
        <v>0</v>
      </c>
      <c r="G119" s="303">
        <f t="shared" si="85"/>
        <v>0</v>
      </c>
      <c r="H119" s="166">
        <v>0</v>
      </c>
      <c r="I119" s="561">
        <v>7</v>
      </c>
      <c r="J119" s="303">
        <f t="shared" si="86"/>
        <v>7</v>
      </c>
      <c r="K119" s="166">
        <v>5</v>
      </c>
      <c r="L119" s="561"/>
      <c r="M119" s="303">
        <f t="shared" si="87"/>
        <v>5</v>
      </c>
      <c r="N119" s="166">
        <v>0</v>
      </c>
      <c r="O119" s="561">
        <v>3</v>
      </c>
      <c r="P119" s="303">
        <f t="shared" si="88"/>
        <v>3</v>
      </c>
      <c r="Q119" s="303">
        <v>0</v>
      </c>
      <c r="R119" s="303">
        <v>0</v>
      </c>
      <c r="S119" s="303">
        <f t="shared" si="89"/>
        <v>0</v>
      </c>
      <c r="T119" s="303">
        <f t="shared" si="90"/>
        <v>5</v>
      </c>
      <c r="U119" s="303">
        <f t="shared" si="90"/>
        <v>10</v>
      </c>
      <c r="V119" s="303">
        <f t="shared" si="91"/>
        <v>15</v>
      </c>
    </row>
    <row r="120" spans="1:22">
      <c r="A120" s="419" t="s">
        <v>616</v>
      </c>
      <c r="B120" s="166">
        <v>0</v>
      </c>
      <c r="C120" s="561">
        <v>0</v>
      </c>
      <c r="D120" s="303">
        <f t="shared" si="84"/>
        <v>0</v>
      </c>
      <c r="E120" s="166">
        <v>0</v>
      </c>
      <c r="F120" s="561">
        <v>4</v>
      </c>
      <c r="G120" s="303">
        <f t="shared" si="85"/>
        <v>4</v>
      </c>
      <c r="H120" s="166">
        <v>0</v>
      </c>
      <c r="I120" s="561">
        <v>3</v>
      </c>
      <c r="J120" s="303">
        <f t="shared" si="86"/>
        <v>3</v>
      </c>
      <c r="K120" s="166">
        <v>0</v>
      </c>
      <c r="L120" s="561">
        <v>0</v>
      </c>
      <c r="M120" s="303">
        <f t="shared" si="87"/>
        <v>0</v>
      </c>
      <c r="N120" s="166">
        <v>0</v>
      </c>
      <c r="O120" s="561">
        <v>0</v>
      </c>
      <c r="P120" s="303">
        <f t="shared" si="88"/>
        <v>0</v>
      </c>
      <c r="Q120" s="303">
        <v>0</v>
      </c>
      <c r="R120" s="303">
        <v>0</v>
      </c>
      <c r="S120" s="303">
        <f t="shared" si="89"/>
        <v>0</v>
      </c>
      <c r="T120" s="303">
        <f t="shared" si="90"/>
        <v>0</v>
      </c>
      <c r="U120" s="303">
        <f t="shared" si="90"/>
        <v>7</v>
      </c>
      <c r="V120" s="303">
        <f t="shared" si="91"/>
        <v>7</v>
      </c>
    </row>
    <row r="121" spans="1:22">
      <c r="A121" s="419" t="s">
        <v>6</v>
      </c>
      <c r="B121" s="420">
        <f t="shared" ref="B121:V121" si="92">SUM(B115:B120)</f>
        <v>41</v>
      </c>
      <c r="C121" s="420">
        <f t="shared" si="92"/>
        <v>526</v>
      </c>
      <c r="D121" s="420">
        <f t="shared" si="92"/>
        <v>567</v>
      </c>
      <c r="E121" s="420">
        <f t="shared" si="92"/>
        <v>29</v>
      </c>
      <c r="F121" s="420">
        <f t="shared" si="92"/>
        <v>998</v>
      </c>
      <c r="G121" s="420">
        <f t="shared" si="92"/>
        <v>1027</v>
      </c>
      <c r="H121" s="420">
        <f t="shared" si="92"/>
        <v>1252</v>
      </c>
      <c r="I121" s="420">
        <f t="shared" si="92"/>
        <v>11470</v>
      </c>
      <c r="J121" s="420">
        <f t="shared" si="92"/>
        <v>12722</v>
      </c>
      <c r="K121" s="420">
        <f t="shared" si="92"/>
        <v>1717</v>
      </c>
      <c r="L121" s="420">
        <f t="shared" si="92"/>
        <v>12608</v>
      </c>
      <c r="M121" s="420">
        <f t="shared" si="92"/>
        <v>14325</v>
      </c>
      <c r="N121" s="420">
        <f t="shared" si="92"/>
        <v>24</v>
      </c>
      <c r="O121" s="420">
        <f t="shared" si="92"/>
        <v>1258</v>
      </c>
      <c r="P121" s="420">
        <f t="shared" si="92"/>
        <v>1282</v>
      </c>
      <c r="Q121" s="420">
        <f t="shared" si="92"/>
        <v>4</v>
      </c>
      <c r="R121" s="420">
        <f t="shared" si="92"/>
        <v>7</v>
      </c>
      <c r="S121" s="420">
        <f t="shared" si="92"/>
        <v>11</v>
      </c>
      <c r="T121" s="303">
        <f t="shared" si="92"/>
        <v>3067</v>
      </c>
      <c r="U121" s="303">
        <f t="shared" si="92"/>
        <v>26867</v>
      </c>
      <c r="V121" s="303">
        <f t="shared" si="92"/>
        <v>29934</v>
      </c>
    </row>
    <row r="122" spans="1:22">
      <c r="A122" s="133" t="s">
        <v>311</v>
      </c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 t="s">
        <v>57</v>
      </c>
      <c r="V122" s="133"/>
    </row>
    <row r="123" spans="1:22">
      <c r="A123" s="1762" t="s">
        <v>312</v>
      </c>
      <c r="B123" s="1763"/>
      <c r="C123" s="1763"/>
      <c r="D123" s="1763"/>
      <c r="E123" s="1763"/>
      <c r="F123" s="1763"/>
      <c r="G123" s="1763"/>
      <c r="H123" s="1763"/>
      <c r="I123" s="1763"/>
      <c r="J123" s="1763"/>
      <c r="K123" s="1763"/>
      <c r="L123" s="1763"/>
      <c r="M123" s="1763"/>
      <c r="N123" s="1763"/>
      <c r="O123" s="1763"/>
      <c r="P123" s="1763"/>
      <c r="Q123" s="1763"/>
      <c r="R123" s="1763"/>
      <c r="S123" s="1763"/>
      <c r="T123" s="1763"/>
      <c r="U123" s="1763"/>
      <c r="V123" s="1764"/>
    </row>
    <row r="124" spans="1:22">
      <c r="A124" s="1762" t="s">
        <v>313</v>
      </c>
      <c r="B124" s="1763"/>
      <c r="C124" s="1763"/>
      <c r="D124" s="1763"/>
      <c r="E124" s="1763"/>
      <c r="F124" s="1763"/>
      <c r="G124" s="1763"/>
      <c r="H124" s="1763"/>
      <c r="I124" s="1763"/>
      <c r="J124" s="1763"/>
      <c r="K124" s="1763"/>
      <c r="L124" s="1763"/>
      <c r="M124" s="1763"/>
      <c r="N124" s="1763"/>
      <c r="O124" s="1763"/>
      <c r="P124" s="1763"/>
      <c r="Q124" s="1763"/>
      <c r="R124" s="1763"/>
      <c r="S124" s="1763"/>
      <c r="T124" s="1763"/>
      <c r="U124" s="1763"/>
      <c r="V124" s="1764"/>
    </row>
    <row r="125" spans="1:22">
      <c r="A125" s="1748" t="s">
        <v>314</v>
      </c>
      <c r="B125" s="1670" t="s">
        <v>315</v>
      </c>
      <c r="C125" s="1670"/>
      <c r="D125" s="1670"/>
      <c r="E125" s="1670" t="s">
        <v>316</v>
      </c>
      <c r="F125" s="1670"/>
      <c r="G125" s="1670"/>
      <c r="H125" s="1670" t="s">
        <v>317</v>
      </c>
      <c r="I125" s="1670"/>
      <c r="J125" s="1670"/>
      <c r="K125" s="1670" t="s">
        <v>318</v>
      </c>
      <c r="L125" s="1670"/>
      <c r="M125" s="1670"/>
      <c r="N125" s="1670" t="s">
        <v>319</v>
      </c>
      <c r="O125" s="1670"/>
      <c r="P125" s="1670"/>
      <c r="Q125" s="1759" t="s">
        <v>616</v>
      </c>
      <c r="R125" s="1760"/>
      <c r="S125" s="1761"/>
      <c r="T125" s="1762" t="s">
        <v>6</v>
      </c>
      <c r="U125" s="1763"/>
      <c r="V125" s="1764"/>
    </row>
    <row r="126" spans="1:22">
      <c r="A126" s="1749"/>
      <c r="B126" s="291" t="s">
        <v>235</v>
      </c>
      <c r="C126" s="291" t="s">
        <v>234</v>
      </c>
      <c r="D126" s="291" t="s">
        <v>236</v>
      </c>
      <c r="E126" s="291" t="s">
        <v>235</v>
      </c>
      <c r="F126" s="291" t="s">
        <v>234</v>
      </c>
      <c r="G126" s="291" t="s">
        <v>236</v>
      </c>
      <c r="H126" s="291" t="s">
        <v>235</v>
      </c>
      <c r="I126" s="291" t="s">
        <v>234</v>
      </c>
      <c r="J126" s="291" t="s">
        <v>236</v>
      </c>
      <c r="K126" s="291" t="s">
        <v>235</v>
      </c>
      <c r="L126" s="291" t="s">
        <v>234</v>
      </c>
      <c r="M126" s="291" t="s">
        <v>236</v>
      </c>
      <c r="N126" s="291" t="s">
        <v>235</v>
      </c>
      <c r="O126" s="291" t="s">
        <v>234</v>
      </c>
      <c r="P126" s="291" t="s">
        <v>236</v>
      </c>
      <c r="Q126" s="580" t="s">
        <v>235</v>
      </c>
      <c r="R126" s="580" t="s">
        <v>234</v>
      </c>
      <c r="S126" s="580" t="s">
        <v>236</v>
      </c>
      <c r="T126" s="291" t="s">
        <v>235</v>
      </c>
      <c r="U126" s="291" t="s">
        <v>234</v>
      </c>
      <c r="V126" s="291" t="s">
        <v>236</v>
      </c>
    </row>
    <row r="127" spans="1:22">
      <c r="A127" s="415" t="s">
        <v>320</v>
      </c>
      <c r="B127" s="166">
        <v>1</v>
      </c>
      <c r="C127" s="561">
        <v>17</v>
      </c>
      <c r="D127" s="303">
        <f t="shared" ref="D127:D132" si="93">B127+C127</f>
        <v>18</v>
      </c>
      <c r="E127" s="561">
        <v>0</v>
      </c>
      <c r="F127" s="561">
        <v>16</v>
      </c>
      <c r="G127" s="303">
        <f t="shared" ref="G127:G132" si="94">E127+F127</f>
        <v>16</v>
      </c>
      <c r="H127" s="166">
        <v>1</v>
      </c>
      <c r="I127" s="561">
        <v>15</v>
      </c>
      <c r="J127" s="303">
        <f t="shared" ref="J127:J132" si="95">H127+I127</f>
        <v>16</v>
      </c>
      <c r="K127" s="166">
        <v>0</v>
      </c>
      <c r="L127" s="561">
        <v>5</v>
      </c>
      <c r="M127" s="303">
        <f t="shared" ref="M127:M132" si="96">K127+L127</f>
        <v>5</v>
      </c>
      <c r="N127" s="166">
        <v>0</v>
      </c>
      <c r="O127" s="561">
        <v>0</v>
      </c>
      <c r="P127" s="303">
        <f t="shared" ref="P127:P132" si="97">N127+O127</f>
        <v>0</v>
      </c>
      <c r="Q127" s="303">
        <v>0</v>
      </c>
      <c r="R127" s="303">
        <v>6</v>
      </c>
      <c r="S127" s="303">
        <f t="shared" ref="S127:S132" si="98">Q127+R127</f>
        <v>6</v>
      </c>
      <c r="T127" s="303">
        <f t="shared" ref="T127:U132" si="99">B127+E127+H127+K127+N127+Q127</f>
        <v>2</v>
      </c>
      <c r="U127" s="303">
        <f t="shared" si="99"/>
        <v>59</v>
      </c>
      <c r="V127" s="303">
        <f t="shared" ref="V127:V132" si="100">T127+U127</f>
        <v>61</v>
      </c>
    </row>
    <row r="128" spans="1:22">
      <c r="A128" s="415" t="s">
        <v>321</v>
      </c>
      <c r="B128" s="166">
        <v>0</v>
      </c>
      <c r="C128" s="561">
        <v>18</v>
      </c>
      <c r="D128" s="303">
        <f t="shared" si="93"/>
        <v>18</v>
      </c>
      <c r="E128" s="561">
        <v>1</v>
      </c>
      <c r="F128" s="561">
        <v>92</v>
      </c>
      <c r="G128" s="303">
        <f t="shared" si="94"/>
        <v>93</v>
      </c>
      <c r="H128" s="166">
        <v>163</v>
      </c>
      <c r="I128" s="561">
        <v>1445</v>
      </c>
      <c r="J128" s="303">
        <f t="shared" si="95"/>
        <v>1608</v>
      </c>
      <c r="K128" s="166">
        <v>99</v>
      </c>
      <c r="L128" s="561">
        <v>708</v>
      </c>
      <c r="M128" s="303">
        <f t="shared" si="96"/>
        <v>807</v>
      </c>
      <c r="N128" s="166">
        <v>1</v>
      </c>
      <c r="O128" s="561">
        <v>23</v>
      </c>
      <c r="P128" s="303">
        <f t="shared" si="97"/>
        <v>24</v>
      </c>
      <c r="Q128" s="303">
        <v>1</v>
      </c>
      <c r="R128" s="303">
        <v>15</v>
      </c>
      <c r="S128" s="303">
        <f t="shared" si="98"/>
        <v>16</v>
      </c>
      <c r="T128" s="303">
        <f t="shared" si="99"/>
        <v>265</v>
      </c>
      <c r="U128" s="303">
        <f t="shared" si="99"/>
        <v>2301</v>
      </c>
      <c r="V128" s="303">
        <f t="shared" si="100"/>
        <v>2566</v>
      </c>
    </row>
    <row r="129" spans="1:22">
      <c r="A129" s="415" t="s">
        <v>322</v>
      </c>
      <c r="B129" s="166">
        <v>1</v>
      </c>
      <c r="C129" s="561">
        <v>5</v>
      </c>
      <c r="D129" s="303">
        <f t="shared" si="93"/>
        <v>6</v>
      </c>
      <c r="E129" s="561">
        <v>0</v>
      </c>
      <c r="F129" s="561">
        <v>44</v>
      </c>
      <c r="G129" s="303">
        <f t="shared" si="94"/>
        <v>44</v>
      </c>
      <c r="H129" s="166">
        <v>118</v>
      </c>
      <c r="I129" s="561">
        <v>3514</v>
      </c>
      <c r="J129" s="303">
        <f t="shared" si="95"/>
        <v>3632</v>
      </c>
      <c r="K129" s="166">
        <v>108</v>
      </c>
      <c r="L129" s="561">
        <v>3576</v>
      </c>
      <c r="M129" s="303">
        <f t="shared" si="96"/>
        <v>3684</v>
      </c>
      <c r="N129" s="166">
        <v>3</v>
      </c>
      <c r="O129" s="561">
        <v>108</v>
      </c>
      <c r="P129" s="303">
        <f t="shared" si="97"/>
        <v>111</v>
      </c>
      <c r="Q129" s="303">
        <v>0</v>
      </c>
      <c r="R129" s="303">
        <v>15</v>
      </c>
      <c r="S129" s="303">
        <f t="shared" si="98"/>
        <v>15</v>
      </c>
      <c r="T129" s="303">
        <f t="shared" si="99"/>
        <v>230</v>
      </c>
      <c r="U129" s="303">
        <f t="shared" si="99"/>
        <v>7262</v>
      </c>
      <c r="V129" s="303">
        <f t="shared" si="100"/>
        <v>7492</v>
      </c>
    </row>
    <row r="130" spans="1:22">
      <c r="A130" s="415">
        <v>40</v>
      </c>
      <c r="B130" s="166">
        <v>0</v>
      </c>
      <c r="C130" s="561">
        <v>0</v>
      </c>
      <c r="D130" s="303">
        <f t="shared" si="93"/>
        <v>0</v>
      </c>
      <c r="E130" s="561">
        <v>0</v>
      </c>
      <c r="F130" s="561">
        <v>0</v>
      </c>
      <c r="G130" s="303">
        <f t="shared" si="94"/>
        <v>0</v>
      </c>
      <c r="H130" s="166">
        <v>6</v>
      </c>
      <c r="I130" s="561">
        <v>129</v>
      </c>
      <c r="J130" s="303">
        <f t="shared" si="95"/>
        <v>135</v>
      </c>
      <c r="K130" s="166">
        <v>3</v>
      </c>
      <c r="L130" s="561">
        <v>303</v>
      </c>
      <c r="M130" s="303">
        <f t="shared" si="96"/>
        <v>306</v>
      </c>
      <c r="N130" s="166">
        <v>0</v>
      </c>
      <c r="O130" s="561">
        <v>28</v>
      </c>
      <c r="P130" s="303">
        <f t="shared" si="97"/>
        <v>28</v>
      </c>
      <c r="Q130" s="303">
        <v>0</v>
      </c>
      <c r="R130" s="303">
        <v>0</v>
      </c>
      <c r="S130" s="303">
        <f t="shared" si="98"/>
        <v>0</v>
      </c>
      <c r="T130" s="303">
        <f t="shared" si="99"/>
        <v>9</v>
      </c>
      <c r="U130" s="303">
        <f t="shared" si="99"/>
        <v>460</v>
      </c>
      <c r="V130" s="303">
        <f t="shared" si="100"/>
        <v>469</v>
      </c>
    </row>
    <row r="131" spans="1:22">
      <c r="A131" s="415" t="s">
        <v>323</v>
      </c>
      <c r="B131" s="166">
        <v>0</v>
      </c>
      <c r="C131" s="561">
        <v>0</v>
      </c>
      <c r="D131" s="303">
        <f t="shared" si="93"/>
        <v>0</v>
      </c>
      <c r="E131" s="166">
        <v>0</v>
      </c>
      <c r="F131" s="561">
        <v>0</v>
      </c>
      <c r="G131" s="303">
        <f t="shared" si="94"/>
        <v>0</v>
      </c>
      <c r="H131" s="166">
        <v>0</v>
      </c>
      <c r="I131" s="561">
        <v>8</v>
      </c>
      <c r="J131" s="303">
        <f t="shared" si="95"/>
        <v>8</v>
      </c>
      <c r="K131" s="166">
        <v>0</v>
      </c>
      <c r="L131" s="561">
        <v>15</v>
      </c>
      <c r="M131" s="303">
        <f t="shared" si="96"/>
        <v>15</v>
      </c>
      <c r="N131" s="166">
        <v>0</v>
      </c>
      <c r="O131" s="561">
        <v>1</v>
      </c>
      <c r="P131" s="303">
        <f t="shared" si="97"/>
        <v>1</v>
      </c>
      <c r="Q131" s="303">
        <v>0</v>
      </c>
      <c r="R131" s="303">
        <v>0</v>
      </c>
      <c r="S131" s="303">
        <f t="shared" si="98"/>
        <v>0</v>
      </c>
      <c r="T131" s="303">
        <f t="shared" si="99"/>
        <v>0</v>
      </c>
      <c r="U131" s="303">
        <f t="shared" si="99"/>
        <v>24</v>
      </c>
      <c r="V131" s="303">
        <f t="shared" si="100"/>
        <v>24</v>
      </c>
    </row>
    <row r="132" spans="1:22">
      <c r="A132" s="415" t="s">
        <v>616</v>
      </c>
      <c r="B132" s="166">
        <v>0</v>
      </c>
      <c r="C132" s="561">
        <v>0</v>
      </c>
      <c r="D132" s="303">
        <f t="shared" si="93"/>
        <v>0</v>
      </c>
      <c r="E132" s="166">
        <v>0</v>
      </c>
      <c r="F132" s="561">
        <v>0</v>
      </c>
      <c r="G132" s="303">
        <f t="shared" si="94"/>
        <v>0</v>
      </c>
      <c r="H132" s="166">
        <v>0</v>
      </c>
      <c r="I132" s="561">
        <v>0</v>
      </c>
      <c r="J132" s="303">
        <f t="shared" si="95"/>
        <v>0</v>
      </c>
      <c r="K132" s="166">
        <v>0</v>
      </c>
      <c r="L132" s="561">
        <v>0</v>
      </c>
      <c r="M132" s="303">
        <f t="shared" si="96"/>
        <v>0</v>
      </c>
      <c r="N132" s="166">
        <v>0</v>
      </c>
      <c r="O132" s="561">
        <v>0</v>
      </c>
      <c r="P132" s="303">
        <f t="shared" si="97"/>
        <v>0</v>
      </c>
      <c r="Q132" s="303">
        <v>1</v>
      </c>
      <c r="R132" s="303">
        <v>2</v>
      </c>
      <c r="S132" s="303">
        <f t="shared" si="98"/>
        <v>3</v>
      </c>
      <c r="T132" s="303">
        <f t="shared" si="99"/>
        <v>1</v>
      </c>
      <c r="U132" s="303">
        <f t="shared" si="99"/>
        <v>2</v>
      </c>
      <c r="V132" s="303">
        <f t="shared" si="100"/>
        <v>3</v>
      </c>
    </row>
    <row r="133" spans="1:22">
      <c r="A133" s="415" t="s">
        <v>6</v>
      </c>
      <c r="B133" s="303">
        <f t="shared" ref="B133:V133" si="101">SUM(B127:B132)</f>
        <v>2</v>
      </c>
      <c r="C133" s="303">
        <f t="shared" si="101"/>
        <v>40</v>
      </c>
      <c r="D133" s="303">
        <f t="shared" si="101"/>
        <v>42</v>
      </c>
      <c r="E133" s="303">
        <f t="shared" si="101"/>
        <v>1</v>
      </c>
      <c r="F133" s="303">
        <f t="shared" si="101"/>
        <v>152</v>
      </c>
      <c r="G133" s="303">
        <f t="shared" si="101"/>
        <v>153</v>
      </c>
      <c r="H133" s="303">
        <f t="shared" si="101"/>
        <v>288</v>
      </c>
      <c r="I133" s="303">
        <f t="shared" si="101"/>
        <v>5111</v>
      </c>
      <c r="J133" s="303">
        <f t="shared" si="101"/>
        <v>5399</v>
      </c>
      <c r="K133" s="303">
        <f t="shared" si="101"/>
        <v>210</v>
      </c>
      <c r="L133" s="303">
        <f t="shared" si="101"/>
        <v>4607</v>
      </c>
      <c r="M133" s="303">
        <f t="shared" si="101"/>
        <v>4817</v>
      </c>
      <c r="N133" s="303">
        <f t="shared" si="101"/>
        <v>4</v>
      </c>
      <c r="O133" s="303">
        <f t="shared" si="101"/>
        <v>160</v>
      </c>
      <c r="P133" s="303">
        <f t="shared" si="101"/>
        <v>164</v>
      </c>
      <c r="Q133" s="420"/>
      <c r="R133" s="420"/>
      <c r="S133" s="420">
        <f t="shared" si="101"/>
        <v>40</v>
      </c>
      <c r="T133" s="303">
        <f t="shared" si="101"/>
        <v>507</v>
      </c>
      <c r="U133" s="303">
        <f t="shared" si="101"/>
        <v>10108</v>
      </c>
      <c r="V133" s="303">
        <f t="shared" si="101"/>
        <v>10615</v>
      </c>
    </row>
    <row r="134" spans="1:22">
      <c r="A134" s="417" t="s">
        <v>311</v>
      </c>
      <c r="B134" s="417"/>
      <c r="C134" s="417"/>
      <c r="D134" s="417"/>
      <c r="E134" s="417"/>
      <c r="F134" s="417"/>
      <c r="G134" s="417"/>
      <c r="H134" s="417"/>
      <c r="I134" s="417"/>
      <c r="J134" s="417"/>
      <c r="K134" s="417"/>
      <c r="L134" s="417"/>
      <c r="M134" s="417"/>
      <c r="N134" s="417"/>
      <c r="O134" s="417"/>
      <c r="P134" s="417"/>
      <c r="Q134" s="417"/>
      <c r="R134" s="417"/>
      <c r="S134" s="417"/>
      <c r="T134" s="417"/>
      <c r="U134" s="417" t="s">
        <v>61</v>
      </c>
      <c r="V134" s="417"/>
    </row>
    <row r="135" spans="1:22">
      <c r="A135" s="1753" t="s">
        <v>312</v>
      </c>
      <c r="B135" s="1754"/>
      <c r="C135" s="1754"/>
      <c r="D135" s="1754"/>
      <c r="E135" s="1754"/>
      <c r="F135" s="1754"/>
      <c r="G135" s="1754"/>
      <c r="H135" s="1754"/>
      <c r="I135" s="1754"/>
      <c r="J135" s="1754"/>
      <c r="K135" s="1754"/>
      <c r="L135" s="1754"/>
      <c r="M135" s="1754"/>
      <c r="N135" s="1754"/>
      <c r="O135" s="1754"/>
      <c r="P135" s="1754"/>
      <c r="Q135" s="1754"/>
      <c r="R135" s="1754"/>
      <c r="S135" s="1754"/>
      <c r="T135" s="1754"/>
      <c r="U135" s="1754"/>
      <c r="V135" s="1755"/>
    </row>
    <row r="136" spans="1:22">
      <c r="A136" s="1753" t="s">
        <v>313</v>
      </c>
      <c r="B136" s="1754"/>
      <c r="C136" s="1754"/>
      <c r="D136" s="1754"/>
      <c r="E136" s="1754"/>
      <c r="F136" s="1754"/>
      <c r="G136" s="1754"/>
      <c r="H136" s="1754"/>
      <c r="I136" s="1754"/>
      <c r="J136" s="1754"/>
      <c r="K136" s="1754"/>
      <c r="L136" s="1754"/>
      <c r="M136" s="1754"/>
      <c r="N136" s="1754"/>
      <c r="O136" s="1754"/>
      <c r="P136" s="1754"/>
      <c r="Q136" s="1754"/>
      <c r="R136" s="1754"/>
      <c r="S136" s="1754"/>
      <c r="T136" s="1754"/>
      <c r="U136" s="1754"/>
      <c r="V136" s="1755"/>
    </row>
    <row r="137" spans="1:22">
      <c r="A137" s="1751" t="s">
        <v>314</v>
      </c>
      <c r="B137" s="1750" t="s">
        <v>315</v>
      </c>
      <c r="C137" s="1750"/>
      <c r="D137" s="1750"/>
      <c r="E137" s="1750" t="s">
        <v>316</v>
      </c>
      <c r="F137" s="1750"/>
      <c r="G137" s="1750"/>
      <c r="H137" s="1750" t="s">
        <v>317</v>
      </c>
      <c r="I137" s="1750"/>
      <c r="J137" s="1750"/>
      <c r="K137" s="1750" t="s">
        <v>318</v>
      </c>
      <c r="L137" s="1750"/>
      <c r="M137" s="1750"/>
      <c r="N137" s="1750" t="s">
        <v>319</v>
      </c>
      <c r="O137" s="1750"/>
      <c r="P137" s="1750"/>
      <c r="Q137" s="1759" t="s">
        <v>616</v>
      </c>
      <c r="R137" s="1760"/>
      <c r="S137" s="1761"/>
      <c r="T137" s="1753" t="s">
        <v>6</v>
      </c>
      <c r="U137" s="1754"/>
      <c r="V137" s="1755"/>
    </row>
    <row r="138" spans="1:22">
      <c r="A138" s="1752"/>
      <c r="B138" s="418" t="s">
        <v>235</v>
      </c>
      <c r="C138" s="418" t="s">
        <v>234</v>
      </c>
      <c r="D138" s="418" t="s">
        <v>236</v>
      </c>
      <c r="E138" s="418" t="s">
        <v>235</v>
      </c>
      <c r="F138" s="418" t="s">
        <v>234</v>
      </c>
      <c r="G138" s="418" t="s">
        <v>236</v>
      </c>
      <c r="H138" s="418" t="s">
        <v>235</v>
      </c>
      <c r="I138" s="418" t="s">
        <v>234</v>
      </c>
      <c r="J138" s="418" t="s">
        <v>236</v>
      </c>
      <c r="K138" s="418" t="s">
        <v>235</v>
      </c>
      <c r="L138" s="418" t="s">
        <v>234</v>
      </c>
      <c r="M138" s="418" t="s">
        <v>236</v>
      </c>
      <c r="N138" s="418" t="s">
        <v>235</v>
      </c>
      <c r="O138" s="418" t="s">
        <v>234</v>
      </c>
      <c r="P138" s="418" t="s">
        <v>236</v>
      </c>
      <c r="Q138" s="580" t="s">
        <v>235</v>
      </c>
      <c r="R138" s="580" t="s">
        <v>234</v>
      </c>
      <c r="S138" s="580" t="s">
        <v>236</v>
      </c>
      <c r="T138" s="418" t="s">
        <v>235</v>
      </c>
      <c r="U138" s="418" t="s">
        <v>234</v>
      </c>
      <c r="V138" s="418" t="s">
        <v>236</v>
      </c>
    </row>
    <row r="139" spans="1:22">
      <c r="A139" s="419" t="s">
        <v>320</v>
      </c>
      <c r="B139" s="166">
        <v>15</v>
      </c>
      <c r="C139" s="921">
        <v>70</v>
      </c>
      <c r="D139" s="303">
        <f t="shared" ref="D139:D144" si="102">B139+C139</f>
        <v>85</v>
      </c>
      <c r="E139" s="561"/>
      <c r="F139" s="561"/>
      <c r="G139" s="303">
        <f t="shared" ref="G139:G144" si="103">E139+F139</f>
        <v>0</v>
      </c>
      <c r="H139" s="166"/>
      <c r="I139" s="561"/>
      <c r="J139" s="303">
        <f t="shared" ref="J139:J144" si="104">H139+I139</f>
        <v>0</v>
      </c>
      <c r="K139" s="166"/>
      <c r="L139" s="561"/>
      <c r="M139" s="303">
        <f t="shared" ref="M139:M144" si="105">K139+L139</f>
        <v>0</v>
      </c>
      <c r="N139" s="166"/>
      <c r="O139" s="561"/>
      <c r="P139" s="303">
        <f t="shared" ref="P139:P144" si="106">N139+O139</f>
        <v>0</v>
      </c>
      <c r="Q139" s="303"/>
      <c r="R139" s="303"/>
      <c r="S139" s="303">
        <f t="shared" ref="S139:S144" si="107">Q139+R139</f>
        <v>0</v>
      </c>
      <c r="T139" s="303">
        <f t="shared" ref="T139:U144" si="108">B139+E139+H139+K139+N139+Q139</f>
        <v>15</v>
      </c>
      <c r="U139" s="303">
        <f t="shared" si="108"/>
        <v>70</v>
      </c>
      <c r="V139" s="303">
        <f t="shared" ref="V139:V144" si="109">T139+U139</f>
        <v>85</v>
      </c>
    </row>
    <row r="140" spans="1:22">
      <c r="A140" s="419" t="s">
        <v>321</v>
      </c>
      <c r="B140" s="166">
        <v>1681</v>
      </c>
      <c r="C140" s="921">
        <v>3754</v>
      </c>
      <c r="D140" s="303">
        <f t="shared" si="102"/>
        <v>5435</v>
      </c>
      <c r="E140" s="921">
        <v>1141</v>
      </c>
      <c r="F140" s="561">
        <v>9375</v>
      </c>
      <c r="G140" s="303">
        <f t="shared" si="103"/>
        <v>10516</v>
      </c>
      <c r="H140" s="166">
        <v>236</v>
      </c>
      <c r="I140" s="561">
        <v>5320</v>
      </c>
      <c r="J140" s="303">
        <f t="shared" si="104"/>
        <v>5556</v>
      </c>
      <c r="K140" s="166"/>
      <c r="L140" s="561">
        <v>91</v>
      </c>
      <c r="M140" s="303">
        <f t="shared" si="105"/>
        <v>91</v>
      </c>
      <c r="N140" s="166"/>
      <c r="O140" s="561"/>
      <c r="P140" s="303">
        <f t="shared" si="106"/>
        <v>0</v>
      </c>
      <c r="Q140" s="303"/>
      <c r="R140" s="303"/>
      <c r="S140" s="303">
        <f t="shared" si="107"/>
        <v>0</v>
      </c>
      <c r="T140" s="303">
        <f t="shared" si="108"/>
        <v>3058</v>
      </c>
      <c r="U140" s="303">
        <f t="shared" si="108"/>
        <v>18540</v>
      </c>
      <c r="V140" s="303">
        <f t="shared" si="109"/>
        <v>21598</v>
      </c>
    </row>
    <row r="141" spans="1:22">
      <c r="A141" s="419" t="s">
        <v>322</v>
      </c>
      <c r="B141" s="166">
        <v>315</v>
      </c>
      <c r="C141" s="921">
        <v>1518</v>
      </c>
      <c r="D141" s="303">
        <f t="shared" si="102"/>
        <v>1833</v>
      </c>
      <c r="E141" s="921">
        <v>787</v>
      </c>
      <c r="F141" s="561">
        <v>13272</v>
      </c>
      <c r="G141" s="303">
        <f t="shared" si="103"/>
        <v>14059</v>
      </c>
      <c r="H141" s="166">
        <v>389</v>
      </c>
      <c r="I141" s="561">
        <v>6210</v>
      </c>
      <c r="J141" s="303">
        <f t="shared" si="104"/>
        <v>6599</v>
      </c>
      <c r="K141" s="166"/>
      <c r="L141" s="561">
        <v>34</v>
      </c>
      <c r="M141" s="303">
        <f t="shared" si="105"/>
        <v>34</v>
      </c>
      <c r="N141" s="166"/>
      <c r="O141" s="561"/>
      <c r="P141" s="303">
        <f t="shared" si="106"/>
        <v>0</v>
      </c>
      <c r="Q141" s="303"/>
      <c r="R141" s="303"/>
      <c r="S141" s="303">
        <f t="shared" si="107"/>
        <v>0</v>
      </c>
      <c r="T141" s="303">
        <f t="shared" si="108"/>
        <v>1491</v>
      </c>
      <c r="U141" s="303">
        <f t="shared" si="108"/>
        <v>21034</v>
      </c>
      <c r="V141" s="303">
        <f t="shared" si="109"/>
        <v>22525</v>
      </c>
    </row>
    <row r="142" spans="1:22">
      <c r="A142" s="419">
        <v>40</v>
      </c>
      <c r="B142" s="166"/>
      <c r="C142" s="921">
        <v>115</v>
      </c>
      <c r="D142" s="303">
        <f t="shared" si="102"/>
        <v>115</v>
      </c>
      <c r="E142" s="561"/>
      <c r="F142" s="561">
        <v>50</v>
      </c>
      <c r="G142" s="303">
        <f t="shared" si="103"/>
        <v>50</v>
      </c>
      <c r="H142" s="166"/>
      <c r="I142" s="561">
        <v>83</v>
      </c>
      <c r="J142" s="303">
        <f t="shared" si="104"/>
        <v>83</v>
      </c>
      <c r="K142" s="166"/>
      <c r="L142" s="561">
        <v>12</v>
      </c>
      <c r="M142" s="303">
        <f t="shared" si="105"/>
        <v>12</v>
      </c>
      <c r="N142" s="166"/>
      <c r="O142" s="561"/>
      <c r="P142" s="303">
        <f t="shared" si="106"/>
        <v>0</v>
      </c>
      <c r="Q142" s="303"/>
      <c r="R142" s="303"/>
      <c r="S142" s="303">
        <f t="shared" si="107"/>
        <v>0</v>
      </c>
      <c r="T142" s="303">
        <f t="shared" si="108"/>
        <v>0</v>
      </c>
      <c r="U142" s="303">
        <f t="shared" si="108"/>
        <v>260</v>
      </c>
      <c r="V142" s="303">
        <f t="shared" si="109"/>
        <v>260</v>
      </c>
    </row>
    <row r="143" spans="1:22">
      <c r="A143" s="419" t="s">
        <v>323</v>
      </c>
      <c r="B143" s="166"/>
      <c r="C143" s="561"/>
      <c r="D143" s="303">
        <f t="shared" si="102"/>
        <v>0</v>
      </c>
      <c r="E143" s="166"/>
      <c r="F143" s="561"/>
      <c r="G143" s="303">
        <f t="shared" si="103"/>
        <v>0</v>
      </c>
      <c r="H143" s="166"/>
      <c r="I143" s="561"/>
      <c r="J143" s="303">
        <f t="shared" si="104"/>
        <v>0</v>
      </c>
      <c r="K143" s="166"/>
      <c r="L143" s="561"/>
      <c r="M143" s="303">
        <f t="shared" si="105"/>
        <v>0</v>
      </c>
      <c r="N143" s="166"/>
      <c r="O143" s="561"/>
      <c r="P143" s="303">
        <f t="shared" si="106"/>
        <v>0</v>
      </c>
      <c r="Q143" s="303"/>
      <c r="R143" s="303"/>
      <c r="S143" s="303">
        <f t="shared" si="107"/>
        <v>0</v>
      </c>
      <c r="T143" s="303">
        <f t="shared" si="108"/>
        <v>0</v>
      </c>
      <c r="U143" s="303">
        <f t="shared" si="108"/>
        <v>0</v>
      </c>
      <c r="V143" s="303">
        <f t="shared" si="109"/>
        <v>0</v>
      </c>
    </row>
    <row r="144" spans="1:22">
      <c r="A144" s="419" t="s">
        <v>616</v>
      </c>
      <c r="B144" s="166"/>
      <c r="C144" s="561"/>
      <c r="D144" s="303">
        <f t="shared" si="102"/>
        <v>0</v>
      </c>
      <c r="E144" s="166"/>
      <c r="F144" s="561"/>
      <c r="G144" s="303">
        <f t="shared" si="103"/>
        <v>0</v>
      </c>
      <c r="H144" s="166"/>
      <c r="I144" s="561"/>
      <c r="J144" s="303">
        <f t="shared" si="104"/>
        <v>0</v>
      </c>
      <c r="K144" s="166"/>
      <c r="L144" s="561"/>
      <c r="M144" s="303">
        <f t="shared" si="105"/>
        <v>0</v>
      </c>
      <c r="N144" s="166"/>
      <c r="O144" s="561"/>
      <c r="P144" s="303">
        <f t="shared" si="106"/>
        <v>0</v>
      </c>
      <c r="Q144" s="303"/>
      <c r="R144" s="303"/>
      <c r="S144" s="303">
        <f t="shared" si="107"/>
        <v>0</v>
      </c>
      <c r="T144" s="303">
        <f t="shared" si="108"/>
        <v>0</v>
      </c>
      <c r="U144" s="303">
        <f t="shared" si="108"/>
        <v>0</v>
      </c>
      <c r="V144" s="303">
        <f t="shared" si="109"/>
        <v>0</v>
      </c>
    </row>
    <row r="145" spans="1:24">
      <c r="A145" s="419" t="s">
        <v>6</v>
      </c>
      <c r="B145" s="303">
        <f t="shared" ref="B145:V145" si="110">SUM(B139:B144)</f>
        <v>2011</v>
      </c>
      <c r="C145" s="303">
        <f t="shared" si="110"/>
        <v>5457</v>
      </c>
      <c r="D145" s="303">
        <f t="shared" si="110"/>
        <v>7468</v>
      </c>
      <c r="E145" s="303">
        <f t="shared" si="110"/>
        <v>1928</v>
      </c>
      <c r="F145" s="303">
        <f t="shared" si="110"/>
        <v>22697</v>
      </c>
      <c r="G145" s="303">
        <f t="shared" si="110"/>
        <v>24625</v>
      </c>
      <c r="H145" s="303">
        <f t="shared" si="110"/>
        <v>625</v>
      </c>
      <c r="I145" s="303">
        <f t="shared" si="110"/>
        <v>11613</v>
      </c>
      <c r="J145" s="303">
        <f t="shared" si="110"/>
        <v>12238</v>
      </c>
      <c r="K145" s="303">
        <f t="shared" si="110"/>
        <v>0</v>
      </c>
      <c r="L145" s="303">
        <f t="shared" si="110"/>
        <v>137</v>
      </c>
      <c r="M145" s="303">
        <f t="shared" si="110"/>
        <v>137</v>
      </c>
      <c r="N145" s="303">
        <f t="shared" si="110"/>
        <v>0</v>
      </c>
      <c r="O145" s="303">
        <f t="shared" si="110"/>
        <v>0</v>
      </c>
      <c r="P145" s="303">
        <f t="shared" si="110"/>
        <v>0</v>
      </c>
      <c r="Q145" s="303">
        <f t="shared" si="110"/>
        <v>0</v>
      </c>
      <c r="R145" s="303">
        <f t="shared" si="110"/>
        <v>0</v>
      </c>
      <c r="S145" s="303">
        <f t="shared" si="110"/>
        <v>0</v>
      </c>
      <c r="T145" s="833">
        <f t="shared" si="110"/>
        <v>4564</v>
      </c>
      <c r="U145" s="303">
        <f t="shared" si="110"/>
        <v>39904</v>
      </c>
      <c r="V145" s="303">
        <f t="shared" si="110"/>
        <v>44468</v>
      </c>
    </row>
    <row r="146" spans="1:24">
      <c r="A146" s="133" t="s">
        <v>311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 t="s">
        <v>62</v>
      </c>
      <c r="V146" s="133"/>
    </row>
    <row r="147" spans="1:24">
      <c r="A147" s="1762" t="s">
        <v>312</v>
      </c>
      <c r="B147" s="1763"/>
      <c r="C147" s="1763"/>
      <c r="D147" s="1763"/>
      <c r="E147" s="1763"/>
      <c r="F147" s="1763"/>
      <c r="G147" s="1763"/>
      <c r="H147" s="1763"/>
      <c r="I147" s="1763"/>
      <c r="J147" s="1763"/>
      <c r="K147" s="1763"/>
      <c r="L147" s="1763"/>
      <c r="M147" s="1763"/>
      <c r="N147" s="1763"/>
      <c r="O147" s="1763"/>
      <c r="P147" s="1763"/>
      <c r="Q147" s="1763"/>
      <c r="R147" s="1763"/>
      <c r="S147" s="1763"/>
      <c r="T147" s="1763"/>
      <c r="U147" s="1763"/>
      <c r="V147" s="1764"/>
    </row>
    <row r="148" spans="1:24">
      <c r="A148" s="1762" t="s">
        <v>313</v>
      </c>
      <c r="B148" s="1763"/>
      <c r="C148" s="1763"/>
      <c r="D148" s="1763"/>
      <c r="E148" s="1763"/>
      <c r="F148" s="1763"/>
      <c r="G148" s="1763"/>
      <c r="H148" s="1763"/>
      <c r="I148" s="1763"/>
      <c r="J148" s="1763"/>
      <c r="K148" s="1763"/>
      <c r="L148" s="1763"/>
      <c r="M148" s="1763"/>
      <c r="N148" s="1763"/>
      <c r="O148" s="1763"/>
      <c r="P148" s="1763"/>
      <c r="Q148" s="1763"/>
      <c r="R148" s="1763"/>
      <c r="S148" s="1763"/>
      <c r="T148" s="1763"/>
      <c r="U148" s="1763"/>
      <c r="V148" s="1764"/>
    </row>
    <row r="149" spans="1:24">
      <c r="A149" s="1748" t="s">
        <v>314</v>
      </c>
      <c r="B149" s="1670" t="s">
        <v>315</v>
      </c>
      <c r="C149" s="1670"/>
      <c r="D149" s="1670"/>
      <c r="E149" s="1670" t="s">
        <v>316</v>
      </c>
      <c r="F149" s="1670"/>
      <c r="G149" s="1670"/>
      <c r="H149" s="1670" t="s">
        <v>317</v>
      </c>
      <c r="I149" s="1670"/>
      <c r="J149" s="1670"/>
      <c r="K149" s="1670" t="s">
        <v>318</v>
      </c>
      <c r="L149" s="1670"/>
      <c r="M149" s="1670"/>
      <c r="N149" s="1670" t="s">
        <v>319</v>
      </c>
      <c r="O149" s="1670"/>
      <c r="P149" s="1670"/>
      <c r="Q149" s="1759" t="s">
        <v>616</v>
      </c>
      <c r="R149" s="1760"/>
      <c r="S149" s="1761"/>
      <c r="T149" s="1762" t="s">
        <v>6</v>
      </c>
      <c r="U149" s="1763"/>
      <c r="V149" s="1764"/>
    </row>
    <row r="150" spans="1:24" ht="35.25" customHeight="1">
      <c r="A150" s="1749"/>
      <c r="B150" s="291" t="s">
        <v>235</v>
      </c>
      <c r="C150" s="291" t="s">
        <v>234</v>
      </c>
      <c r="D150" s="291" t="s">
        <v>236</v>
      </c>
      <c r="E150" s="291" t="s">
        <v>235</v>
      </c>
      <c r="F150" s="291" t="s">
        <v>234</v>
      </c>
      <c r="G150" s="291" t="s">
        <v>236</v>
      </c>
      <c r="H150" s="291" t="s">
        <v>235</v>
      </c>
      <c r="I150" s="291" t="s">
        <v>234</v>
      </c>
      <c r="J150" s="291" t="s">
        <v>236</v>
      </c>
      <c r="K150" s="291" t="s">
        <v>235</v>
      </c>
      <c r="L150" s="291" t="s">
        <v>234</v>
      </c>
      <c r="M150" s="291" t="s">
        <v>236</v>
      </c>
      <c r="N150" s="291" t="s">
        <v>235</v>
      </c>
      <c r="O150" s="291" t="s">
        <v>234</v>
      </c>
      <c r="P150" s="291" t="s">
        <v>236</v>
      </c>
      <c r="Q150" s="580" t="s">
        <v>235</v>
      </c>
      <c r="R150" s="580" t="s">
        <v>234</v>
      </c>
      <c r="S150" s="580" t="s">
        <v>236</v>
      </c>
      <c r="T150" s="291" t="s">
        <v>235</v>
      </c>
      <c r="U150" s="291" t="s">
        <v>234</v>
      </c>
      <c r="V150" s="291" t="s">
        <v>236</v>
      </c>
    </row>
    <row r="151" spans="1:24">
      <c r="A151" s="415" t="s">
        <v>320</v>
      </c>
      <c r="B151" s="166">
        <v>12</v>
      </c>
      <c r="C151" s="561">
        <v>220</v>
      </c>
      <c r="D151" s="303">
        <f t="shared" ref="D151:D156" si="111">B151+C151</f>
        <v>232</v>
      </c>
      <c r="E151" s="561">
        <v>18</v>
      </c>
      <c r="F151" s="561">
        <v>1521</v>
      </c>
      <c r="G151" s="303">
        <f t="shared" ref="G151:G156" si="112">E151+F151</f>
        <v>1539</v>
      </c>
      <c r="H151" s="166">
        <v>2</v>
      </c>
      <c r="I151" s="561">
        <v>117</v>
      </c>
      <c r="J151" s="303">
        <f t="shared" ref="J151:J156" si="113">H151+I151</f>
        <v>119</v>
      </c>
      <c r="K151" s="166"/>
      <c r="L151" s="561"/>
      <c r="M151" s="303">
        <f t="shared" ref="M151:M156" si="114">K151+L151</f>
        <v>0</v>
      </c>
      <c r="N151" s="166"/>
      <c r="O151" s="561"/>
      <c r="P151" s="303">
        <f t="shared" ref="P151:P156" si="115">N151+O151</f>
        <v>0</v>
      </c>
      <c r="Q151" s="303"/>
      <c r="R151" s="303"/>
      <c r="S151" s="303">
        <f t="shared" ref="S151:S156" si="116">Q151+R151</f>
        <v>0</v>
      </c>
      <c r="T151" s="303">
        <f t="shared" ref="T151:U156" si="117">B151+E151+H151+K151+N151+Q151</f>
        <v>32</v>
      </c>
      <c r="U151" s="303">
        <f t="shared" si="117"/>
        <v>1858</v>
      </c>
      <c r="V151" s="303">
        <f t="shared" ref="V151:V156" si="118">T151+U151</f>
        <v>1890</v>
      </c>
    </row>
    <row r="152" spans="1:24">
      <c r="A152" s="415" t="s">
        <v>321</v>
      </c>
      <c r="B152" s="166">
        <v>10</v>
      </c>
      <c r="C152" s="561">
        <v>1085</v>
      </c>
      <c r="D152" s="303">
        <f t="shared" si="111"/>
        <v>1095</v>
      </c>
      <c r="E152" s="561">
        <v>90</v>
      </c>
      <c r="F152" s="561">
        <v>2298</v>
      </c>
      <c r="G152" s="303">
        <f t="shared" si="112"/>
        <v>2388</v>
      </c>
      <c r="H152" s="166">
        <v>115</v>
      </c>
      <c r="I152" s="561">
        <v>1428</v>
      </c>
      <c r="J152" s="303">
        <f t="shared" si="113"/>
        <v>1543</v>
      </c>
      <c r="K152" s="166">
        <v>40</v>
      </c>
      <c r="L152" s="561">
        <v>813</v>
      </c>
      <c r="M152" s="303">
        <f t="shared" si="114"/>
        <v>853</v>
      </c>
      <c r="N152" s="166"/>
      <c r="O152" s="561"/>
      <c r="P152" s="303">
        <f t="shared" si="115"/>
        <v>0</v>
      </c>
      <c r="Q152" s="303"/>
      <c r="R152" s="303"/>
      <c r="S152" s="303">
        <f t="shared" si="116"/>
        <v>0</v>
      </c>
      <c r="T152" s="303">
        <f t="shared" si="117"/>
        <v>255</v>
      </c>
      <c r="U152" s="303">
        <f t="shared" si="117"/>
        <v>5624</v>
      </c>
      <c r="V152" s="303">
        <f t="shared" si="118"/>
        <v>5879</v>
      </c>
    </row>
    <row r="153" spans="1:24">
      <c r="A153" s="415" t="s">
        <v>322</v>
      </c>
      <c r="B153" s="166">
        <v>5</v>
      </c>
      <c r="C153" s="561">
        <v>5</v>
      </c>
      <c r="D153" s="303">
        <f t="shared" si="111"/>
        <v>10</v>
      </c>
      <c r="E153" s="561">
        <v>35</v>
      </c>
      <c r="F153" s="561"/>
      <c r="G153" s="303">
        <f t="shared" si="112"/>
        <v>35</v>
      </c>
      <c r="H153" s="166">
        <v>12</v>
      </c>
      <c r="I153" s="561">
        <v>834</v>
      </c>
      <c r="J153" s="303">
        <f t="shared" si="113"/>
        <v>846</v>
      </c>
      <c r="K153" s="166">
        <v>51</v>
      </c>
      <c r="L153" s="561">
        <v>98</v>
      </c>
      <c r="M153" s="303">
        <f t="shared" si="114"/>
        <v>149</v>
      </c>
      <c r="N153" s="166"/>
      <c r="O153" s="561"/>
      <c r="P153" s="303">
        <f t="shared" si="115"/>
        <v>0</v>
      </c>
      <c r="Q153" s="303"/>
      <c r="R153" s="303"/>
      <c r="S153" s="303">
        <f t="shared" si="116"/>
        <v>0</v>
      </c>
      <c r="T153" s="303">
        <f t="shared" si="117"/>
        <v>103</v>
      </c>
      <c r="U153" s="303">
        <f t="shared" si="117"/>
        <v>937</v>
      </c>
      <c r="V153" s="303">
        <f t="shared" si="118"/>
        <v>1040</v>
      </c>
    </row>
    <row r="154" spans="1:24">
      <c r="A154" s="415">
        <v>40</v>
      </c>
      <c r="B154" s="166">
        <v>0</v>
      </c>
      <c r="C154" s="561">
        <v>0</v>
      </c>
      <c r="D154" s="303">
        <f t="shared" si="111"/>
        <v>0</v>
      </c>
      <c r="E154" s="561">
        <v>0</v>
      </c>
      <c r="F154" s="561">
        <v>0</v>
      </c>
      <c r="G154" s="303">
        <f t="shared" si="112"/>
        <v>0</v>
      </c>
      <c r="H154" s="166">
        <v>6</v>
      </c>
      <c r="I154" s="561"/>
      <c r="J154" s="303">
        <f t="shared" si="113"/>
        <v>6</v>
      </c>
      <c r="K154" s="166"/>
      <c r="L154" s="561"/>
      <c r="M154" s="303">
        <f t="shared" si="114"/>
        <v>0</v>
      </c>
      <c r="N154" s="166"/>
      <c r="O154" s="561"/>
      <c r="P154" s="303">
        <f t="shared" si="115"/>
        <v>0</v>
      </c>
      <c r="Q154" s="303"/>
      <c r="R154" s="303"/>
      <c r="S154" s="303">
        <f t="shared" si="116"/>
        <v>0</v>
      </c>
      <c r="T154" s="303">
        <f t="shared" si="117"/>
        <v>6</v>
      </c>
      <c r="U154" s="303">
        <f t="shared" si="117"/>
        <v>0</v>
      </c>
      <c r="V154" s="303">
        <f t="shared" si="118"/>
        <v>6</v>
      </c>
    </row>
    <row r="155" spans="1:24">
      <c r="A155" s="415" t="s">
        <v>323</v>
      </c>
      <c r="B155" s="166">
        <v>0</v>
      </c>
      <c r="C155" s="561">
        <v>0</v>
      </c>
      <c r="D155" s="303">
        <f t="shared" si="111"/>
        <v>0</v>
      </c>
      <c r="E155" s="166">
        <v>0</v>
      </c>
      <c r="F155" s="561">
        <v>0</v>
      </c>
      <c r="G155" s="303">
        <f t="shared" si="112"/>
        <v>0</v>
      </c>
      <c r="H155" s="166">
        <v>0</v>
      </c>
      <c r="I155" s="561"/>
      <c r="J155" s="303">
        <f t="shared" si="113"/>
        <v>0</v>
      </c>
      <c r="K155" s="166">
        <v>0</v>
      </c>
      <c r="L155" s="561"/>
      <c r="M155" s="303">
        <f t="shared" si="114"/>
        <v>0</v>
      </c>
      <c r="N155" s="166"/>
      <c r="O155" s="561"/>
      <c r="P155" s="303">
        <f t="shared" si="115"/>
        <v>0</v>
      </c>
      <c r="Q155" s="303"/>
      <c r="R155" s="303"/>
      <c r="S155" s="303">
        <f t="shared" si="116"/>
        <v>0</v>
      </c>
      <c r="T155" s="303">
        <f t="shared" si="117"/>
        <v>0</v>
      </c>
      <c r="U155" s="303">
        <f t="shared" si="117"/>
        <v>0</v>
      </c>
      <c r="V155" s="303">
        <f t="shared" si="118"/>
        <v>0</v>
      </c>
      <c r="X155" s="290">
        <f>9495-U157</f>
        <v>1076</v>
      </c>
    </row>
    <row r="156" spans="1:24">
      <c r="A156" s="415" t="s">
        <v>616</v>
      </c>
      <c r="B156" s="166">
        <v>0</v>
      </c>
      <c r="C156" s="561">
        <v>0</v>
      </c>
      <c r="D156" s="303">
        <f t="shared" si="111"/>
        <v>0</v>
      </c>
      <c r="E156" s="166">
        <v>0</v>
      </c>
      <c r="F156" s="561">
        <v>0</v>
      </c>
      <c r="G156" s="303">
        <f t="shared" si="112"/>
        <v>0</v>
      </c>
      <c r="H156" s="166">
        <v>0</v>
      </c>
      <c r="I156" s="561">
        <v>0</v>
      </c>
      <c r="J156" s="303">
        <f t="shared" si="113"/>
        <v>0</v>
      </c>
      <c r="K156" s="166">
        <v>0</v>
      </c>
      <c r="L156" s="561">
        <v>0</v>
      </c>
      <c r="M156" s="303">
        <f t="shared" si="114"/>
        <v>0</v>
      </c>
      <c r="N156" s="166"/>
      <c r="O156" s="561"/>
      <c r="P156" s="303">
        <f t="shared" si="115"/>
        <v>0</v>
      </c>
      <c r="Q156" s="303"/>
      <c r="R156" s="303"/>
      <c r="S156" s="303">
        <f t="shared" si="116"/>
        <v>0</v>
      </c>
      <c r="T156" s="303">
        <f t="shared" si="117"/>
        <v>0</v>
      </c>
      <c r="U156" s="303">
        <f t="shared" si="117"/>
        <v>0</v>
      </c>
      <c r="V156" s="303">
        <f t="shared" si="118"/>
        <v>0</v>
      </c>
    </row>
    <row r="157" spans="1:24">
      <c r="A157" s="415" t="s">
        <v>6</v>
      </c>
      <c r="B157" s="303">
        <f t="shared" ref="B157:V157" si="119">SUM(B151:B156)</f>
        <v>27</v>
      </c>
      <c r="C157" s="303">
        <f t="shared" si="119"/>
        <v>1310</v>
      </c>
      <c r="D157" s="303">
        <f t="shared" si="119"/>
        <v>1337</v>
      </c>
      <c r="E157" s="303">
        <f t="shared" si="119"/>
        <v>143</v>
      </c>
      <c r="F157" s="303">
        <f t="shared" si="119"/>
        <v>3819</v>
      </c>
      <c r="G157" s="303">
        <f t="shared" si="119"/>
        <v>3962</v>
      </c>
      <c r="H157" s="303">
        <f t="shared" si="119"/>
        <v>135</v>
      </c>
      <c r="I157" s="303">
        <f t="shared" si="119"/>
        <v>2379</v>
      </c>
      <c r="J157" s="303">
        <f t="shared" si="119"/>
        <v>2514</v>
      </c>
      <c r="K157" s="303">
        <f t="shared" si="119"/>
        <v>91</v>
      </c>
      <c r="L157" s="303">
        <f t="shared" si="119"/>
        <v>911</v>
      </c>
      <c r="M157" s="303">
        <f t="shared" si="119"/>
        <v>1002</v>
      </c>
      <c r="N157" s="303">
        <f t="shared" si="119"/>
        <v>0</v>
      </c>
      <c r="O157" s="303">
        <f t="shared" si="119"/>
        <v>0</v>
      </c>
      <c r="P157" s="303">
        <f t="shared" si="119"/>
        <v>0</v>
      </c>
      <c r="Q157" s="303">
        <f t="shared" si="119"/>
        <v>0</v>
      </c>
      <c r="R157" s="303">
        <f t="shared" si="119"/>
        <v>0</v>
      </c>
      <c r="S157" s="303">
        <f t="shared" si="119"/>
        <v>0</v>
      </c>
      <c r="T157" s="303">
        <f t="shared" si="119"/>
        <v>396</v>
      </c>
      <c r="U157" s="833">
        <f t="shared" si="119"/>
        <v>8419</v>
      </c>
      <c r="V157" s="303">
        <f t="shared" si="119"/>
        <v>8815</v>
      </c>
    </row>
    <row r="158" spans="1:24">
      <c r="A158" s="417" t="s">
        <v>311</v>
      </c>
      <c r="B158" s="417"/>
      <c r="C158" s="417"/>
      <c r="D158" s="417"/>
      <c r="E158" s="417"/>
      <c r="F158" s="417"/>
      <c r="G158" s="417"/>
      <c r="H158" s="417"/>
      <c r="I158" s="417"/>
      <c r="J158" s="417"/>
      <c r="K158" s="417"/>
      <c r="L158" s="417"/>
      <c r="M158" s="417"/>
      <c r="N158" s="417"/>
      <c r="O158" s="417"/>
      <c r="P158" s="417"/>
      <c r="Q158" s="417"/>
      <c r="R158" s="417"/>
      <c r="S158" s="417"/>
      <c r="T158" s="417"/>
      <c r="U158" s="417" t="s">
        <v>69</v>
      </c>
      <c r="V158" s="417"/>
    </row>
    <row r="159" spans="1:24">
      <c r="A159" s="1753" t="s">
        <v>312</v>
      </c>
      <c r="B159" s="1754"/>
      <c r="C159" s="1754"/>
      <c r="D159" s="1754"/>
      <c r="E159" s="1754"/>
      <c r="F159" s="1754"/>
      <c r="G159" s="1754"/>
      <c r="H159" s="1754"/>
      <c r="I159" s="1754"/>
      <c r="J159" s="1754"/>
      <c r="K159" s="1754"/>
      <c r="L159" s="1754"/>
      <c r="M159" s="1754"/>
      <c r="N159" s="1754"/>
      <c r="O159" s="1754"/>
      <c r="P159" s="1754"/>
      <c r="Q159" s="1754"/>
      <c r="R159" s="1754"/>
      <c r="S159" s="1754"/>
      <c r="T159" s="1754"/>
      <c r="U159" s="1754"/>
      <c r="V159" s="1755"/>
    </row>
    <row r="160" spans="1:24">
      <c r="A160" s="1753" t="s">
        <v>313</v>
      </c>
      <c r="B160" s="1754"/>
      <c r="C160" s="1754"/>
      <c r="D160" s="1754"/>
      <c r="E160" s="1754"/>
      <c r="F160" s="1754"/>
      <c r="G160" s="1754"/>
      <c r="H160" s="1754"/>
      <c r="I160" s="1754"/>
      <c r="J160" s="1754"/>
      <c r="K160" s="1754"/>
      <c r="L160" s="1754"/>
      <c r="M160" s="1754"/>
      <c r="N160" s="1754"/>
      <c r="O160" s="1754"/>
      <c r="P160" s="1754"/>
      <c r="Q160" s="1754"/>
      <c r="R160" s="1754"/>
      <c r="S160" s="1754"/>
      <c r="T160" s="1754"/>
      <c r="U160" s="1754"/>
      <c r="V160" s="1755"/>
    </row>
    <row r="161" spans="1:22">
      <c r="A161" s="1751" t="s">
        <v>314</v>
      </c>
      <c r="B161" s="1750" t="s">
        <v>315</v>
      </c>
      <c r="C161" s="1750"/>
      <c r="D161" s="1750"/>
      <c r="E161" s="1750" t="s">
        <v>316</v>
      </c>
      <c r="F161" s="1750"/>
      <c r="G161" s="1750"/>
      <c r="H161" s="1750" t="s">
        <v>317</v>
      </c>
      <c r="I161" s="1750"/>
      <c r="J161" s="1750"/>
      <c r="K161" s="1750" t="s">
        <v>318</v>
      </c>
      <c r="L161" s="1750"/>
      <c r="M161" s="1750"/>
      <c r="N161" s="1750" t="s">
        <v>319</v>
      </c>
      <c r="O161" s="1750"/>
      <c r="P161" s="1750"/>
      <c r="Q161" s="1759" t="s">
        <v>616</v>
      </c>
      <c r="R161" s="1760"/>
      <c r="S161" s="1761"/>
      <c r="T161" s="1753" t="s">
        <v>6</v>
      </c>
      <c r="U161" s="1754"/>
      <c r="V161" s="1755"/>
    </row>
    <row r="162" spans="1:22">
      <c r="A162" s="1752"/>
      <c r="B162" s="418" t="s">
        <v>235</v>
      </c>
      <c r="C162" s="418" t="s">
        <v>234</v>
      </c>
      <c r="D162" s="418" t="s">
        <v>236</v>
      </c>
      <c r="E162" s="418" t="s">
        <v>235</v>
      </c>
      <c r="F162" s="418" t="s">
        <v>234</v>
      </c>
      <c r="G162" s="418" t="s">
        <v>236</v>
      </c>
      <c r="H162" s="418" t="s">
        <v>235</v>
      </c>
      <c r="I162" s="418" t="s">
        <v>234</v>
      </c>
      <c r="J162" s="418" t="s">
        <v>236</v>
      </c>
      <c r="K162" s="418" t="s">
        <v>235</v>
      </c>
      <c r="L162" s="418" t="s">
        <v>234</v>
      </c>
      <c r="M162" s="418" t="s">
        <v>236</v>
      </c>
      <c r="N162" s="418" t="s">
        <v>235</v>
      </c>
      <c r="O162" s="418" t="s">
        <v>234</v>
      </c>
      <c r="P162" s="418" t="s">
        <v>236</v>
      </c>
      <c r="Q162" s="580" t="s">
        <v>235</v>
      </c>
      <c r="R162" s="580" t="s">
        <v>234</v>
      </c>
      <c r="S162" s="580" t="s">
        <v>236</v>
      </c>
      <c r="T162" s="418" t="s">
        <v>235</v>
      </c>
      <c r="U162" s="418" t="s">
        <v>234</v>
      </c>
      <c r="V162" s="418" t="s">
        <v>236</v>
      </c>
    </row>
    <row r="163" spans="1:22">
      <c r="A163" s="419" t="s">
        <v>320</v>
      </c>
      <c r="B163" s="166"/>
      <c r="C163" s="561">
        <v>48</v>
      </c>
      <c r="D163" s="303">
        <f t="shared" ref="D163:D168" si="120">B163+C163</f>
        <v>48</v>
      </c>
      <c r="E163" s="561">
        <v>1</v>
      </c>
      <c r="F163" s="561">
        <v>11</v>
      </c>
      <c r="G163" s="303">
        <f t="shared" ref="G163:G168" si="121">E163+F163</f>
        <v>12</v>
      </c>
      <c r="H163" s="166">
        <v>1</v>
      </c>
      <c r="I163" s="561">
        <v>19</v>
      </c>
      <c r="J163" s="303">
        <f t="shared" ref="J163:J168" si="122">H163+I163</f>
        <v>20</v>
      </c>
      <c r="K163" s="166">
        <v>1</v>
      </c>
      <c r="L163" s="561">
        <v>6</v>
      </c>
      <c r="M163" s="303">
        <f t="shared" ref="M163:M168" si="123">K163+L163</f>
        <v>7</v>
      </c>
      <c r="N163" s="166">
        <v>0</v>
      </c>
      <c r="O163" s="561">
        <v>0</v>
      </c>
      <c r="P163" s="303">
        <f t="shared" ref="P163:P168" si="124">N163+O163</f>
        <v>0</v>
      </c>
      <c r="Q163" s="303">
        <v>0</v>
      </c>
      <c r="R163" s="303">
        <v>7</v>
      </c>
      <c r="S163" s="303">
        <f t="shared" ref="S163:S168" si="125">Q163+R163</f>
        <v>7</v>
      </c>
      <c r="T163" s="303">
        <f t="shared" ref="T163:U168" si="126">B163+E163+H163+K163+N163+Q163</f>
        <v>3</v>
      </c>
      <c r="U163" s="303">
        <f t="shared" si="126"/>
        <v>91</v>
      </c>
      <c r="V163" s="303">
        <f t="shared" ref="V163:V168" si="127">T163+U163</f>
        <v>94</v>
      </c>
    </row>
    <row r="164" spans="1:22">
      <c r="A164" s="419" t="s">
        <v>321</v>
      </c>
      <c r="B164" s="166"/>
      <c r="C164" s="561">
        <v>51</v>
      </c>
      <c r="D164" s="303">
        <f t="shared" si="120"/>
        <v>51</v>
      </c>
      <c r="E164" s="561">
        <v>4</v>
      </c>
      <c r="F164" s="561">
        <v>210</v>
      </c>
      <c r="G164" s="303">
        <f t="shared" si="121"/>
        <v>214</v>
      </c>
      <c r="H164" s="166">
        <v>126</v>
      </c>
      <c r="I164" s="561">
        <v>2780</v>
      </c>
      <c r="J164" s="303">
        <f t="shared" si="122"/>
        <v>2906</v>
      </c>
      <c r="K164" s="166">
        <v>59</v>
      </c>
      <c r="L164" s="561">
        <v>1247</v>
      </c>
      <c r="M164" s="303">
        <f t="shared" si="123"/>
        <v>1306</v>
      </c>
      <c r="N164" s="166">
        <v>1</v>
      </c>
      <c r="O164" s="561">
        <v>38</v>
      </c>
      <c r="P164" s="303">
        <f t="shared" si="124"/>
        <v>39</v>
      </c>
      <c r="Q164" s="303">
        <v>0</v>
      </c>
      <c r="R164" s="303">
        <v>34</v>
      </c>
      <c r="S164" s="303">
        <f t="shared" si="125"/>
        <v>34</v>
      </c>
      <c r="T164" s="303">
        <f t="shared" si="126"/>
        <v>190</v>
      </c>
      <c r="U164" s="303">
        <f t="shared" si="126"/>
        <v>4360</v>
      </c>
      <c r="V164" s="303">
        <f t="shared" si="127"/>
        <v>4550</v>
      </c>
    </row>
    <row r="165" spans="1:22">
      <c r="A165" s="419" t="s">
        <v>322</v>
      </c>
      <c r="B165" s="166"/>
      <c r="C165" s="561">
        <v>22</v>
      </c>
      <c r="D165" s="303">
        <f t="shared" si="120"/>
        <v>22</v>
      </c>
      <c r="E165" s="561">
        <v>4</v>
      </c>
      <c r="F165" s="561">
        <v>109</v>
      </c>
      <c r="G165" s="303">
        <f t="shared" si="121"/>
        <v>113</v>
      </c>
      <c r="H165" s="166">
        <v>368</v>
      </c>
      <c r="I165" s="561">
        <v>3854</v>
      </c>
      <c r="J165" s="303">
        <f t="shared" si="122"/>
        <v>4222</v>
      </c>
      <c r="K165" s="166">
        <v>651</v>
      </c>
      <c r="L165" s="561">
        <v>3236</v>
      </c>
      <c r="M165" s="303">
        <f t="shared" si="123"/>
        <v>3887</v>
      </c>
      <c r="N165" s="166">
        <v>2</v>
      </c>
      <c r="O165" s="561">
        <v>89</v>
      </c>
      <c r="P165" s="303">
        <f t="shared" si="124"/>
        <v>91</v>
      </c>
      <c r="Q165" s="303">
        <v>1</v>
      </c>
      <c r="R165" s="303">
        <v>17</v>
      </c>
      <c r="S165" s="303">
        <f t="shared" si="125"/>
        <v>18</v>
      </c>
      <c r="T165" s="303">
        <f t="shared" si="126"/>
        <v>1026</v>
      </c>
      <c r="U165" s="303">
        <f t="shared" si="126"/>
        <v>7327</v>
      </c>
      <c r="V165" s="303">
        <f t="shared" si="127"/>
        <v>8353</v>
      </c>
    </row>
    <row r="166" spans="1:22">
      <c r="A166" s="419">
        <v>40</v>
      </c>
      <c r="B166" s="166"/>
      <c r="C166" s="561">
        <v>1</v>
      </c>
      <c r="D166" s="303">
        <f t="shared" si="120"/>
        <v>1</v>
      </c>
      <c r="E166" s="561">
        <v>1</v>
      </c>
      <c r="F166" s="561">
        <v>0</v>
      </c>
      <c r="G166" s="303">
        <f t="shared" si="121"/>
        <v>1</v>
      </c>
      <c r="H166" s="166">
        <v>58</v>
      </c>
      <c r="I166" s="561">
        <v>119</v>
      </c>
      <c r="J166" s="303">
        <f t="shared" si="122"/>
        <v>177</v>
      </c>
      <c r="K166" s="166">
        <v>58</v>
      </c>
      <c r="L166" s="561">
        <v>172</v>
      </c>
      <c r="M166" s="303">
        <f t="shared" si="123"/>
        <v>230</v>
      </c>
      <c r="N166" s="166">
        <v>1</v>
      </c>
      <c r="O166" s="561">
        <v>12</v>
      </c>
      <c r="P166" s="303">
        <f t="shared" si="124"/>
        <v>13</v>
      </c>
      <c r="Q166" s="303">
        <v>0</v>
      </c>
      <c r="R166" s="303">
        <v>0</v>
      </c>
      <c r="S166" s="303">
        <f t="shared" si="125"/>
        <v>0</v>
      </c>
      <c r="T166" s="303">
        <f t="shared" si="126"/>
        <v>118</v>
      </c>
      <c r="U166" s="303">
        <f t="shared" si="126"/>
        <v>304</v>
      </c>
      <c r="V166" s="303">
        <f t="shared" si="127"/>
        <v>422</v>
      </c>
    </row>
    <row r="167" spans="1:22">
      <c r="A167" s="419" t="s">
        <v>323</v>
      </c>
      <c r="B167" s="166"/>
      <c r="C167" s="561">
        <v>0</v>
      </c>
      <c r="D167" s="303">
        <f t="shared" si="120"/>
        <v>0</v>
      </c>
      <c r="E167" s="166">
        <v>0</v>
      </c>
      <c r="F167" s="561">
        <v>0</v>
      </c>
      <c r="G167" s="303">
        <f t="shared" si="121"/>
        <v>0</v>
      </c>
      <c r="H167" s="166">
        <v>0</v>
      </c>
      <c r="I167" s="561">
        <v>1</v>
      </c>
      <c r="J167" s="303">
        <f t="shared" si="122"/>
        <v>1</v>
      </c>
      <c r="K167" s="166">
        <v>0</v>
      </c>
      <c r="L167" s="561">
        <v>6</v>
      </c>
      <c r="M167" s="303">
        <f t="shared" si="123"/>
        <v>6</v>
      </c>
      <c r="N167" s="166">
        <v>0</v>
      </c>
      <c r="O167" s="561">
        <v>0</v>
      </c>
      <c r="P167" s="303">
        <f t="shared" si="124"/>
        <v>0</v>
      </c>
      <c r="Q167" s="303">
        <v>0</v>
      </c>
      <c r="R167" s="303">
        <v>0</v>
      </c>
      <c r="S167" s="303">
        <f t="shared" si="125"/>
        <v>0</v>
      </c>
      <c r="T167" s="303">
        <f t="shared" si="126"/>
        <v>0</v>
      </c>
      <c r="U167" s="303">
        <f t="shared" si="126"/>
        <v>7</v>
      </c>
      <c r="V167" s="303">
        <f t="shared" si="127"/>
        <v>7</v>
      </c>
    </row>
    <row r="168" spans="1:22">
      <c r="A168" s="419" t="s">
        <v>616</v>
      </c>
      <c r="B168" s="166"/>
      <c r="C168" s="561"/>
      <c r="D168" s="303">
        <f t="shared" si="120"/>
        <v>0</v>
      </c>
      <c r="E168" s="166"/>
      <c r="F168" s="561"/>
      <c r="G168" s="303">
        <f t="shared" si="121"/>
        <v>0</v>
      </c>
      <c r="H168" s="166"/>
      <c r="I168" s="561"/>
      <c r="J168" s="303">
        <f t="shared" si="122"/>
        <v>0</v>
      </c>
      <c r="K168" s="166"/>
      <c r="L168" s="561"/>
      <c r="M168" s="303">
        <f t="shared" si="123"/>
        <v>0</v>
      </c>
      <c r="N168" s="166"/>
      <c r="O168" s="561"/>
      <c r="P168" s="303">
        <f t="shared" si="124"/>
        <v>0</v>
      </c>
      <c r="Q168" s="303">
        <v>4</v>
      </c>
      <c r="R168" s="303">
        <v>3</v>
      </c>
      <c r="S168" s="303">
        <f t="shared" si="125"/>
        <v>7</v>
      </c>
      <c r="T168" s="303">
        <f t="shared" si="126"/>
        <v>4</v>
      </c>
      <c r="U168" s="303">
        <f t="shared" si="126"/>
        <v>3</v>
      </c>
      <c r="V168" s="303">
        <f t="shared" si="127"/>
        <v>7</v>
      </c>
    </row>
    <row r="169" spans="1:22">
      <c r="A169" s="419" t="s">
        <v>6</v>
      </c>
      <c r="B169" s="303">
        <f t="shared" ref="B169:V169" si="128">SUM(B163:B168)</f>
        <v>0</v>
      </c>
      <c r="C169" s="303">
        <f t="shared" si="128"/>
        <v>122</v>
      </c>
      <c r="D169" s="303">
        <f t="shared" si="128"/>
        <v>122</v>
      </c>
      <c r="E169" s="303">
        <f t="shared" si="128"/>
        <v>10</v>
      </c>
      <c r="F169" s="303">
        <f t="shared" si="128"/>
        <v>330</v>
      </c>
      <c r="G169" s="303">
        <f t="shared" si="128"/>
        <v>340</v>
      </c>
      <c r="H169" s="303">
        <f t="shared" si="128"/>
        <v>553</v>
      </c>
      <c r="I169" s="303">
        <f t="shared" si="128"/>
        <v>6773</v>
      </c>
      <c r="J169" s="303">
        <f t="shared" si="128"/>
        <v>7326</v>
      </c>
      <c r="K169" s="303">
        <f t="shared" si="128"/>
        <v>769</v>
      </c>
      <c r="L169" s="303">
        <f t="shared" si="128"/>
        <v>4667</v>
      </c>
      <c r="M169" s="303">
        <f t="shared" si="128"/>
        <v>5436</v>
      </c>
      <c r="N169" s="303">
        <f t="shared" si="128"/>
        <v>4</v>
      </c>
      <c r="O169" s="303">
        <f t="shared" si="128"/>
        <v>139</v>
      </c>
      <c r="P169" s="303">
        <f t="shared" si="128"/>
        <v>143</v>
      </c>
      <c r="Q169" s="303">
        <f t="shared" si="128"/>
        <v>5</v>
      </c>
      <c r="R169" s="303">
        <f t="shared" si="128"/>
        <v>61</v>
      </c>
      <c r="S169" s="303">
        <f t="shared" si="128"/>
        <v>66</v>
      </c>
      <c r="T169" s="303">
        <f t="shared" si="128"/>
        <v>1341</v>
      </c>
      <c r="U169" s="303">
        <f t="shared" si="128"/>
        <v>12092</v>
      </c>
      <c r="V169" s="303">
        <f t="shared" si="128"/>
        <v>13433</v>
      </c>
    </row>
    <row r="170" spans="1:22">
      <c r="A170" s="133" t="s">
        <v>311</v>
      </c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 t="s">
        <v>70</v>
      </c>
      <c r="V170" s="133"/>
    </row>
    <row r="171" spans="1:22">
      <c r="A171" s="1762" t="s">
        <v>312</v>
      </c>
      <c r="B171" s="1763"/>
      <c r="C171" s="1763"/>
      <c r="D171" s="1763"/>
      <c r="E171" s="1763"/>
      <c r="F171" s="1763"/>
      <c r="G171" s="1763"/>
      <c r="H171" s="1763"/>
      <c r="I171" s="1763"/>
      <c r="J171" s="1763"/>
      <c r="K171" s="1763"/>
      <c r="L171" s="1763"/>
      <c r="M171" s="1763"/>
      <c r="N171" s="1763"/>
      <c r="O171" s="1763"/>
      <c r="P171" s="1763"/>
      <c r="Q171" s="1763"/>
      <c r="R171" s="1763"/>
      <c r="S171" s="1763"/>
      <c r="T171" s="1763"/>
      <c r="U171" s="1763"/>
      <c r="V171" s="1764"/>
    </row>
    <row r="172" spans="1:22">
      <c r="A172" s="1762" t="s">
        <v>313</v>
      </c>
      <c r="B172" s="1763"/>
      <c r="C172" s="1763"/>
      <c r="D172" s="1763"/>
      <c r="E172" s="1763"/>
      <c r="F172" s="1763"/>
      <c r="G172" s="1763"/>
      <c r="H172" s="1763"/>
      <c r="I172" s="1763"/>
      <c r="J172" s="1763"/>
      <c r="K172" s="1763"/>
      <c r="L172" s="1763"/>
      <c r="M172" s="1763"/>
      <c r="N172" s="1763"/>
      <c r="O172" s="1763"/>
      <c r="P172" s="1763"/>
      <c r="Q172" s="1763"/>
      <c r="R172" s="1763"/>
      <c r="S172" s="1763"/>
      <c r="T172" s="1763"/>
      <c r="U172" s="1763"/>
      <c r="V172" s="1764"/>
    </row>
    <row r="173" spans="1:22">
      <c r="A173" s="1748" t="s">
        <v>314</v>
      </c>
      <c r="B173" s="1670" t="s">
        <v>315</v>
      </c>
      <c r="C173" s="1670"/>
      <c r="D173" s="1670"/>
      <c r="E173" s="1670" t="s">
        <v>316</v>
      </c>
      <c r="F173" s="1670"/>
      <c r="G173" s="1670"/>
      <c r="H173" s="1670" t="s">
        <v>317</v>
      </c>
      <c r="I173" s="1670"/>
      <c r="J173" s="1670"/>
      <c r="K173" s="1670" t="s">
        <v>318</v>
      </c>
      <c r="L173" s="1670"/>
      <c r="M173" s="1670"/>
      <c r="N173" s="1670" t="s">
        <v>319</v>
      </c>
      <c r="O173" s="1670"/>
      <c r="P173" s="1670"/>
      <c r="Q173" s="1759" t="s">
        <v>616</v>
      </c>
      <c r="R173" s="1760"/>
      <c r="S173" s="1761"/>
      <c r="T173" s="1762" t="s">
        <v>6</v>
      </c>
      <c r="U173" s="1763"/>
      <c r="V173" s="1764"/>
    </row>
    <row r="174" spans="1:22">
      <c r="A174" s="1749"/>
      <c r="B174" s="291" t="s">
        <v>235</v>
      </c>
      <c r="C174" s="291" t="s">
        <v>234</v>
      </c>
      <c r="D174" s="291" t="s">
        <v>236</v>
      </c>
      <c r="E174" s="291" t="s">
        <v>235</v>
      </c>
      <c r="F174" s="291" t="s">
        <v>234</v>
      </c>
      <c r="G174" s="291" t="s">
        <v>236</v>
      </c>
      <c r="H174" s="291" t="s">
        <v>235</v>
      </c>
      <c r="I174" s="291" t="s">
        <v>234</v>
      </c>
      <c r="J174" s="291" t="s">
        <v>236</v>
      </c>
      <c r="K174" s="291" t="s">
        <v>235</v>
      </c>
      <c r="L174" s="291" t="s">
        <v>234</v>
      </c>
      <c r="M174" s="291" t="s">
        <v>236</v>
      </c>
      <c r="N174" s="291" t="s">
        <v>235</v>
      </c>
      <c r="O174" s="291" t="s">
        <v>234</v>
      </c>
      <c r="P174" s="291" t="s">
        <v>236</v>
      </c>
      <c r="Q174" s="580" t="s">
        <v>235</v>
      </c>
      <c r="R174" s="580" t="s">
        <v>234</v>
      </c>
      <c r="S174" s="580" t="s">
        <v>236</v>
      </c>
      <c r="T174" s="291" t="s">
        <v>235</v>
      </c>
      <c r="U174" s="291" t="s">
        <v>234</v>
      </c>
      <c r="V174" s="291" t="s">
        <v>236</v>
      </c>
    </row>
    <row r="175" spans="1:22">
      <c r="A175" s="415" t="s">
        <v>320</v>
      </c>
      <c r="B175" s="166">
        <v>2</v>
      </c>
      <c r="C175" s="561">
        <v>36</v>
      </c>
      <c r="D175" s="303">
        <f t="shared" ref="D175:D180" si="129">B175+C175</f>
        <v>38</v>
      </c>
      <c r="E175" s="561">
        <v>16</v>
      </c>
      <c r="F175" s="561">
        <v>91</v>
      </c>
      <c r="G175" s="303">
        <f t="shared" ref="G175:G180" si="130">E175+F175</f>
        <v>107</v>
      </c>
      <c r="H175" s="166">
        <v>6</v>
      </c>
      <c r="I175" s="561">
        <v>10</v>
      </c>
      <c r="J175" s="303">
        <f t="shared" ref="J175:J180" si="131">H175+I175</f>
        <v>16</v>
      </c>
      <c r="K175" s="166">
        <v>0</v>
      </c>
      <c r="L175" s="561">
        <v>1</v>
      </c>
      <c r="M175" s="303">
        <f t="shared" ref="M175:M180" si="132">K175+L175</f>
        <v>1</v>
      </c>
      <c r="N175" s="166">
        <v>0</v>
      </c>
      <c r="O175" s="561">
        <v>2</v>
      </c>
      <c r="P175" s="303">
        <f t="shared" ref="P175:P180" si="133">N175+O175</f>
        <v>2</v>
      </c>
      <c r="Q175" s="303">
        <v>0</v>
      </c>
      <c r="R175" s="303">
        <v>11</v>
      </c>
      <c r="S175" s="303">
        <f t="shared" ref="S175:S180" si="134">Q175+R175</f>
        <v>11</v>
      </c>
      <c r="T175" s="303">
        <f t="shared" ref="T175:U180" si="135">B175+E175+H175+K175+N175+Q175</f>
        <v>24</v>
      </c>
      <c r="U175" s="303">
        <f t="shared" si="135"/>
        <v>151</v>
      </c>
      <c r="V175" s="303">
        <f t="shared" ref="V175:V180" si="136">T175+U175</f>
        <v>175</v>
      </c>
    </row>
    <row r="176" spans="1:22">
      <c r="A176" s="415" t="s">
        <v>321</v>
      </c>
      <c r="B176" s="166">
        <v>19</v>
      </c>
      <c r="C176" s="561">
        <v>41</v>
      </c>
      <c r="D176" s="303">
        <f t="shared" si="129"/>
        <v>60</v>
      </c>
      <c r="E176" s="561">
        <v>14</v>
      </c>
      <c r="F176" s="561">
        <v>216</v>
      </c>
      <c r="G176" s="303">
        <f t="shared" si="130"/>
        <v>230</v>
      </c>
      <c r="H176" s="166">
        <v>517</v>
      </c>
      <c r="I176" s="561">
        <v>2009</v>
      </c>
      <c r="J176" s="303">
        <f t="shared" si="131"/>
        <v>2526</v>
      </c>
      <c r="K176" s="166">
        <v>105</v>
      </c>
      <c r="L176" s="561">
        <v>731</v>
      </c>
      <c r="M176" s="303">
        <f t="shared" si="132"/>
        <v>836</v>
      </c>
      <c r="N176" s="166">
        <v>0</v>
      </c>
      <c r="O176" s="561">
        <v>15</v>
      </c>
      <c r="P176" s="303">
        <f t="shared" si="133"/>
        <v>15</v>
      </c>
      <c r="Q176" s="303">
        <v>0</v>
      </c>
      <c r="R176" s="303">
        <v>35</v>
      </c>
      <c r="S176" s="303">
        <f t="shared" si="134"/>
        <v>35</v>
      </c>
      <c r="T176" s="303">
        <f t="shared" si="135"/>
        <v>655</v>
      </c>
      <c r="U176" s="303">
        <f t="shared" si="135"/>
        <v>3047</v>
      </c>
      <c r="V176" s="303">
        <f t="shared" si="136"/>
        <v>3702</v>
      </c>
    </row>
    <row r="177" spans="1:22">
      <c r="A177" s="415" t="s">
        <v>322</v>
      </c>
      <c r="B177" s="166">
        <v>4</v>
      </c>
      <c r="C177" s="561">
        <v>11</v>
      </c>
      <c r="D177" s="303">
        <f t="shared" si="129"/>
        <v>15</v>
      </c>
      <c r="E177" s="561">
        <v>63</v>
      </c>
      <c r="F177" s="561">
        <v>154</v>
      </c>
      <c r="G177" s="303">
        <f t="shared" si="130"/>
        <v>217</v>
      </c>
      <c r="H177" s="166">
        <v>1160</v>
      </c>
      <c r="I177" s="561">
        <v>2572</v>
      </c>
      <c r="J177" s="303">
        <f t="shared" si="131"/>
        <v>3732</v>
      </c>
      <c r="K177" s="166">
        <v>609</v>
      </c>
      <c r="L177" s="561">
        <v>2783</v>
      </c>
      <c r="M177" s="303">
        <f t="shared" si="132"/>
        <v>3392</v>
      </c>
      <c r="N177" s="166">
        <v>7</v>
      </c>
      <c r="O177" s="561">
        <v>41</v>
      </c>
      <c r="P177" s="303">
        <f t="shared" si="133"/>
        <v>48</v>
      </c>
      <c r="Q177" s="303">
        <v>1</v>
      </c>
      <c r="R177" s="303">
        <v>12</v>
      </c>
      <c r="S177" s="303">
        <f t="shared" si="134"/>
        <v>13</v>
      </c>
      <c r="T177" s="303">
        <f t="shared" si="135"/>
        <v>1844</v>
      </c>
      <c r="U177" s="303">
        <f t="shared" si="135"/>
        <v>5573</v>
      </c>
      <c r="V177" s="303">
        <f t="shared" si="136"/>
        <v>7417</v>
      </c>
    </row>
    <row r="178" spans="1:22">
      <c r="A178" s="415">
        <v>40</v>
      </c>
      <c r="B178" s="166">
        <v>0</v>
      </c>
      <c r="C178" s="561">
        <v>1</v>
      </c>
      <c r="D178" s="303">
        <f t="shared" si="129"/>
        <v>1</v>
      </c>
      <c r="E178" s="561">
        <v>0</v>
      </c>
      <c r="F178" s="561">
        <v>0</v>
      </c>
      <c r="G178" s="303">
        <f t="shared" si="130"/>
        <v>0</v>
      </c>
      <c r="H178" s="166">
        <v>7</v>
      </c>
      <c r="I178" s="561">
        <v>220</v>
      </c>
      <c r="J178" s="303">
        <f t="shared" si="131"/>
        <v>227</v>
      </c>
      <c r="K178" s="166">
        <v>67</v>
      </c>
      <c r="L178" s="561">
        <v>345</v>
      </c>
      <c r="M178" s="303">
        <f t="shared" si="132"/>
        <v>412</v>
      </c>
      <c r="N178" s="166">
        <v>0</v>
      </c>
      <c r="O178" s="561">
        <v>83</v>
      </c>
      <c r="P178" s="303">
        <f t="shared" si="133"/>
        <v>83</v>
      </c>
      <c r="Q178" s="303">
        <v>0</v>
      </c>
      <c r="R178" s="303">
        <v>0</v>
      </c>
      <c r="S178" s="303">
        <f t="shared" si="134"/>
        <v>0</v>
      </c>
      <c r="T178" s="303">
        <f t="shared" si="135"/>
        <v>74</v>
      </c>
      <c r="U178" s="303">
        <f t="shared" si="135"/>
        <v>649</v>
      </c>
      <c r="V178" s="303">
        <f t="shared" si="136"/>
        <v>723</v>
      </c>
    </row>
    <row r="179" spans="1:22">
      <c r="A179" s="415" t="s">
        <v>323</v>
      </c>
      <c r="B179" s="166">
        <v>0</v>
      </c>
      <c r="C179" s="561">
        <v>0</v>
      </c>
      <c r="D179" s="303">
        <f t="shared" si="129"/>
        <v>0</v>
      </c>
      <c r="E179" s="166">
        <v>0</v>
      </c>
      <c r="F179" s="561">
        <v>0</v>
      </c>
      <c r="G179" s="303">
        <f t="shared" si="130"/>
        <v>0</v>
      </c>
      <c r="H179" s="166">
        <v>0</v>
      </c>
      <c r="I179" s="561">
        <v>6</v>
      </c>
      <c r="J179" s="303">
        <f t="shared" si="131"/>
        <v>6</v>
      </c>
      <c r="K179" s="166">
        <v>1</v>
      </c>
      <c r="L179" s="561">
        <v>86</v>
      </c>
      <c r="M179" s="303">
        <f t="shared" si="132"/>
        <v>87</v>
      </c>
      <c r="N179" s="166">
        <v>0</v>
      </c>
      <c r="O179" s="561">
        <v>0</v>
      </c>
      <c r="P179" s="303">
        <f t="shared" si="133"/>
        <v>0</v>
      </c>
      <c r="Q179" s="303">
        <v>0</v>
      </c>
      <c r="R179" s="303">
        <v>0</v>
      </c>
      <c r="S179" s="303">
        <f t="shared" si="134"/>
        <v>0</v>
      </c>
      <c r="T179" s="303">
        <f t="shared" si="135"/>
        <v>1</v>
      </c>
      <c r="U179" s="303">
        <f t="shared" si="135"/>
        <v>92</v>
      </c>
      <c r="V179" s="303">
        <f t="shared" si="136"/>
        <v>93</v>
      </c>
    </row>
    <row r="180" spans="1:22">
      <c r="A180" s="415" t="s">
        <v>616</v>
      </c>
      <c r="B180" s="166">
        <v>0</v>
      </c>
      <c r="C180" s="561">
        <v>0</v>
      </c>
      <c r="D180" s="303">
        <f t="shared" si="129"/>
        <v>0</v>
      </c>
      <c r="E180" s="166">
        <v>0</v>
      </c>
      <c r="F180" s="561">
        <v>0</v>
      </c>
      <c r="G180" s="303">
        <f t="shared" si="130"/>
        <v>0</v>
      </c>
      <c r="H180" s="166">
        <v>0</v>
      </c>
      <c r="I180" s="561">
        <v>0</v>
      </c>
      <c r="J180" s="303">
        <f t="shared" si="131"/>
        <v>0</v>
      </c>
      <c r="K180" s="166">
        <v>0</v>
      </c>
      <c r="L180" s="561">
        <v>0</v>
      </c>
      <c r="M180" s="303">
        <f t="shared" si="132"/>
        <v>0</v>
      </c>
      <c r="N180" s="166">
        <v>0</v>
      </c>
      <c r="O180" s="561">
        <v>0</v>
      </c>
      <c r="P180" s="303">
        <f t="shared" si="133"/>
        <v>0</v>
      </c>
      <c r="Q180" s="303">
        <v>1</v>
      </c>
      <c r="R180" s="303">
        <v>55</v>
      </c>
      <c r="S180" s="303">
        <f t="shared" si="134"/>
        <v>56</v>
      </c>
      <c r="T180" s="303">
        <f t="shared" si="135"/>
        <v>1</v>
      </c>
      <c r="U180" s="303">
        <f t="shared" si="135"/>
        <v>55</v>
      </c>
      <c r="V180" s="303">
        <f t="shared" si="136"/>
        <v>56</v>
      </c>
    </row>
    <row r="181" spans="1:22">
      <c r="A181" s="415" t="s">
        <v>6</v>
      </c>
      <c r="B181" s="303">
        <f t="shared" ref="B181:V181" si="137">SUM(B175:B180)</f>
        <v>25</v>
      </c>
      <c r="C181" s="303">
        <f t="shared" si="137"/>
        <v>89</v>
      </c>
      <c r="D181" s="303">
        <f t="shared" si="137"/>
        <v>114</v>
      </c>
      <c r="E181" s="303">
        <f t="shared" si="137"/>
        <v>93</v>
      </c>
      <c r="F181" s="303">
        <f t="shared" si="137"/>
        <v>461</v>
      </c>
      <c r="G181" s="303">
        <f t="shared" si="137"/>
        <v>554</v>
      </c>
      <c r="H181" s="303">
        <f t="shared" si="137"/>
        <v>1690</v>
      </c>
      <c r="I181" s="303">
        <f t="shared" si="137"/>
        <v>4817</v>
      </c>
      <c r="J181" s="303">
        <f t="shared" si="137"/>
        <v>6507</v>
      </c>
      <c r="K181" s="303">
        <f t="shared" si="137"/>
        <v>782</v>
      </c>
      <c r="L181" s="303">
        <f t="shared" si="137"/>
        <v>3946</v>
      </c>
      <c r="M181" s="303">
        <f t="shared" si="137"/>
        <v>4728</v>
      </c>
      <c r="N181" s="303">
        <f t="shared" si="137"/>
        <v>7</v>
      </c>
      <c r="O181" s="303">
        <f t="shared" si="137"/>
        <v>141</v>
      </c>
      <c r="P181" s="303">
        <f t="shared" si="137"/>
        <v>148</v>
      </c>
      <c r="Q181" s="303">
        <f t="shared" si="137"/>
        <v>2</v>
      </c>
      <c r="R181" s="303">
        <f t="shared" si="137"/>
        <v>113</v>
      </c>
      <c r="S181" s="303">
        <f t="shared" si="137"/>
        <v>115</v>
      </c>
      <c r="T181" s="303">
        <f t="shared" si="137"/>
        <v>2599</v>
      </c>
      <c r="U181" s="303">
        <f t="shared" si="137"/>
        <v>9567</v>
      </c>
      <c r="V181" s="303">
        <f t="shared" si="137"/>
        <v>12166</v>
      </c>
    </row>
    <row r="182" spans="1:22">
      <c r="A182" s="417" t="s">
        <v>311</v>
      </c>
      <c r="B182" s="417"/>
      <c r="C182" s="417"/>
      <c r="D182" s="417"/>
      <c r="E182" s="417"/>
      <c r="F182" s="417"/>
      <c r="G182" s="417"/>
      <c r="H182" s="417"/>
      <c r="I182" s="417"/>
      <c r="J182" s="417"/>
      <c r="K182" s="417"/>
      <c r="L182" s="417"/>
      <c r="M182" s="417"/>
      <c r="N182" s="417"/>
      <c r="O182" s="417"/>
      <c r="P182" s="417"/>
      <c r="Q182" s="417"/>
      <c r="R182" s="417"/>
      <c r="S182" s="417"/>
      <c r="T182" s="417"/>
      <c r="U182" s="417" t="s">
        <v>73</v>
      </c>
      <c r="V182" s="417"/>
    </row>
    <row r="183" spans="1:22">
      <c r="A183" s="1753" t="s">
        <v>312</v>
      </c>
      <c r="B183" s="1754"/>
      <c r="C183" s="1754"/>
      <c r="D183" s="1754"/>
      <c r="E183" s="1754"/>
      <c r="F183" s="1754"/>
      <c r="G183" s="1754"/>
      <c r="H183" s="1754"/>
      <c r="I183" s="1754"/>
      <c r="J183" s="1754"/>
      <c r="K183" s="1754"/>
      <c r="L183" s="1754"/>
      <c r="M183" s="1754"/>
      <c r="N183" s="1754"/>
      <c r="O183" s="1754"/>
      <c r="P183" s="1754"/>
      <c r="Q183" s="1754"/>
      <c r="R183" s="1754"/>
      <c r="S183" s="1754"/>
      <c r="T183" s="1754"/>
      <c r="U183" s="1754"/>
      <c r="V183" s="1755"/>
    </row>
    <row r="184" spans="1:22">
      <c r="A184" s="1753" t="s">
        <v>313</v>
      </c>
      <c r="B184" s="1754"/>
      <c r="C184" s="1754"/>
      <c r="D184" s="1754"/>
      <c r="E184" s="1754"/>
      <c r="F184" s="1754"/>
      <c r="G184" s="1754"/>
      <c r="H184" s="1754"/>
      <c r="I184" s="1754"/>
      <c r="J184" s="1754"/>
      <c r="K184" s="1754"/>
      <c r="L184" s="1754"/>
      <c r="M184" s="1754"/>
      <c r="N184" s="1754"/>
      <c r="O184" s="1754"/>
      <c r="P184" s="1754"/>
      <c r="Q184" s="1754"/>
      <c r="R184" s="1754"/>
      <c r="S184" s="1754"/>
      <c r="T184" s="1754"/>
      <c r="U184" s="1754"/>
      <c r="V184" s="1755"/>
    </row>
    <row r="185" spans="1:22">
      <c r="A185" s="1751" t="s">
        <v>314</v>
      </c>
      <c r="B185" s="1750" t="s">
        <v>315</v>
      </c>
      <c r="C185" s="1750"/>
      <c r="D185" s="1750"/>
      <c r="E185" s="1750" t="s">
        <v>316</v>
      </c>
      <c r="F185" s="1750"/>
      <c r="G185" s="1750"/>
      <c r="H185" s="1750" t="s">
        <v>317</v>
      </c>
      <c r="I185" s="1750"/>
      <c r="J185" s="1750"/>
      <c r="K185" s="1750" t="s">
        <v>318</v>
      </c>
      <c r="L185" s="1750"/>
      <c r="M185" s="1750"/>
      <c r="N185" s="1750" t="s">
        <v>319</v>
      </c>
      <c r="O185" s="1750"/>
      <c r="P185" s="1750"/>
      <c r="Q185" s="1759" t="s">
        <v>616</v>
      </c>
      <c r="R185" s="1760"/>
      <c r="S185" s="1761"/>
      <c r="T185" s="1753" t="s">
        <v>6</v>
      </c>
      <c r="U185" s="1754"/>
      <c r="V185" s="1755"/>
    </row>
    <row r="186" spans="1:22">
      <c r="A186" s="1752"/>
      <c r="B186" s="418" t="s">
        <v>235</v>
      </c>
      <c r="C186" s="418" t="s">
        <v>234</v>
      </c>
      <c r="D186" s="418" t="s">
        <v>236</v>
      </c>
      <c r="E186" s="418" t="s">
        <v>235</v>
      </c>
      <c r="F186" s="418" t="s">
        <v>234</v>
      </c>
      <c r="G186" s="418" t="s">
        <v>236</v>
      </c>
      <c r="H186" s="418" t="s">
        <v>235</v>
      </c>
      <c r="I186" s="418" t="s">
        <v>234</v>
      </c>
      <c r="J186" s="418" t="s">
        <v>236</v>
      </c>
      <c r="K186" s="418" t="s">
        <v>235</v>
      </c>
      <c r="L186" s="418" t="s">
        <v>234</v>
      </c>
      <c r="M186" s="418" t="s">
        <v>236</v>
      </c>
      <c r="N186" s="418" t="s">
        <v>235</v>
      </c>
      <c r="O186" s="418" t="s">
        <v>234</v>
      </c>
      <c r="P186" s="418" t="s">
        <v>236</v>
      </c>
      <c r="Q186" s="580" t="s">
        <v>235</v>
      </c>
      <c r="R186" s="580" t="s">
        <v>234</v>
      </c>
      <c r="S186" s="580" t="s">
        <v>236</v>
      </c>
      <c r="T186" s="418" t="s">
        <v>235</v>
      </c>
      <c r="U186" s="418" t="s">
        <v>234</v>
      </c>
      <c r="V186" s="418" t="s">
        <v>236</v>
      </c>
    </row>
    <row r="187" spans="1:22">
      <c r="A187" s="419" t="s">
        <v>320</v>
      </c>
      <c r="B187" s="166">
        <v>105</v>
      </c>
      <c r="C187" s="561">
        <v>220</v>
      </c>
      <c r="D187" s="303">
        <f t="shared" ref="D187:D192" si="138">B187+C187</f>
        <v>325</v>
      </c>
      <c r="E187" s="561">
        <v>118</v>
      </c>
      <c r="F187" s="561">
        <v>721</v>
      </c>
      <c r="G187" s="303">
        <f t="shared" ref="G187:G192" si="139">E187+F187</f>
        <v>839</v>
      </c>
      <c r="H187" s="166">
        <v>325</v>
      </c>
      <c r="I187" s="561">
        <v>635</v>
      </c>
      <c r="J187" s="303">
        <f t="shared" ref="J187:J192" si="140">H187+I187</f>
        <v>960</v>
      </c>
      <c r="K187" s="166"/>
      <c r="L187" s="561">
        <v>125</v>
      </c>
      <c r="M187" s="303">
        <f t="shared" ref="M187:M192" si="141">K187+L187</f>
        <v>125</v>
      </c>
      <c r="N187" s="166">
        <v>3</v>
      </c>
      <c r="O187" s="561">
        <v>4</v>
      </c>
      <c r="P187" s="303">
        <f t="shared" ref="P187:P192" si="142">N187+O187</f>
        <v>7</v>
      </c>
      <c r="Q187" s="303"/>
      <c r="R187" s="303"/>
      <c r="S187" s="303">
        <f t="shared" ref="S187:S192" si="143">Q187+R187</f>
        <v>0</v>
      </c>
      <c r="T187" s="303">
        <f t="shared" ref="T187:U192" si="144">B187+E187+H187+K187+N187+Q187</f>
        <v>551</v>
      </c>
      <c r="U187" s="303">
        <f t="shared" si="144"/>
        <v>1705</v>
      </c>
      <c r="V187" s="303">
        <f t="shared" ref="V187:V192" si="145">T187+U187</f>
        <v>2256</v>
      </c>
    </row>
    <row r="188" spans="1:22">
      <c r="A188" s="419" t="s">
        <v>321</v>
      </c>
      <c r="B188" s="166">
        <v>117</v>
      </c>
      <c r="C188" s="561">
        <v>241</v>
      </c>
      <c r="D188" s="303">
        <f t="shared" si="138"/>
        <v>358</v>
      </c>
      <c r="E188" s="561">
        <v>325</v>
      </c>
      <c r="F188" s="561">
        <v>1298</v>
      </c>
      <c r="G188" s="303">
        <f t="shared" si="139"/>
        <v>1623</v>
      </c>
      <c r="H188" s="166">
        <v>1158</v>
      </c>
      <c r="I188" s="561">
        <v>3428</v>
      </c>
      <c r="J188" s="303">
        <f t="shared" si="140"/>
        <v>4586</v>
      </c>
      <c r="K188" s="166">
        <v>524</v>
      </c>
      <c r="L188" s="561">
        <v>1528</v>
      </c>
      <c r="M188" s="303">
        <f t="shared" si="141"/>
        <v>2052</v>
      </c>
      <c r="N188" s="166">
        <v>17</v>
      </c>
      <c r="O188" s="561">
        <v>178</v>
      </c>
      <c r="P188" s="303">
        <f t="shared" si="142"/>
        <v>195</v>
      </c>
      <c r="Q188" s="303"/>
      <c r="R188" s="303"/>
      <c r="S188" s="303">
        <f t="shared" si="143"/>
        <v>0</v>
      </c>
      <c r="T188" s="303">
        <f t="shared" si="144"/>
        <v>2141</v>
      </c>
      <c r="U188" s="303">
        <f t="shared" si="144"/>
        <v>6673</v>
      </c>
      <c r="V188" s="303">
        <f t="shared" si="145"/>
        <v>8814</v>
      </c>
    </row>
    <row r="189" spans="1:22">
      <c r="A189" s="419" t="s">
        <v>322</v>
      </c>
      <c r="B189" s="166">
        <v>5</v>
      </c>
      <c r="C189" s="561"/>
      <c r="D189" s="303">
        <f t="shared" si="138"/>
        <v>5</v>
      </c>
      <c r="E189" s="561">
        <v>115</v>
      </c>
      <c r="F189" s="561">
        <v>40</v>
      </c>
      <c r="G189" s="303">
        <f t="shared" si="139"/>
        <v>155</v>
      </c>
      <c r="H189" s="166">
        <v>34</v>
      </c>
      <c r="I189" s="561">
        <v>844</v>
      </c>
      <c r="J189" s="303">
        <f t="shared" si="140"/>
        <v>878</v>
      </c>
      <c r="K189" s="166">
        <v>166</v>
      </c>
      <c r="L189" s="561">
        <v>581</v>
      </c>
      <c r="M189" s="303">
        <f t="shared" si="141"/>
        <v>747</v>
      </c>
      <c r="N189" s="166">
        <v>94</v>
      </c>
      <c r="O189" s="561">
        <v>87</v>
      </c>
      <c r="P189" s="303">
        <f t="shared" si="142"/>
        <v>181</v>
      </c>
      <c r="Q189" s="303"/>
      <c r="R189" s="303"/>
      <c r="S189" s="303">
        <f t="shared" si="143"/>
        <v>0</v>
      </c>
      <c r="T189" s="303">
        <f t="shared" si="144"/>
        <v>414</v>
      </c>
      <c r="U189" s="303">
        <f t="shared" si="144"/>
        <v>1552</v>
      </c>
      <c r="V189" s="303">
        <f t="shared" si="145"/>
        <v>1966</v>
      </c>
    </row>
    <row r="190" spans="1:22">
      <c r="A190" s="419">
        <v>40</v>
      </c>
      <c r="B190" s="166">
        <v>0</v>
      </c>
      <c r="C190" s="561">
        <v>0</v>
      </c>
      <c r="D190" s="303">
        <f t="shared" si="138"/>
        <v>0</v>
      </c>
      <c r="E190" s="561">
        <v>0</v>
      </c>
      <c r="F190" s="561">
        <v>0</v>
      </c>
      <c r="G190" s="303">
        <f t="shared" si="139"/>
        <v>0</v>
      </c>
      <c r="H190" s="166"/>
      <c r="I190" s="561"/>
      <c r="J190" s="303">
        <f t="shared" si="140"/>
        <v>0</v>
      </c>
      <c r="K190" s="166"/>
      <c r="L190" s="561"/>
      <c r="M190" s="303">
        <f t="shared" si="141"/>
        <v>0</v>
      </c>
      <c r="N190" s="166"/>
      <c r="O190" s="561"/>
      <c r="P190" s="303">
        <f t="shared" si="142"/>
        <v>0</v>
      </c>
      <c r="Q190" s="303"/>
      <c r="R190" s="303"/>
      <c r="S190" s="303">
        <f t="shared" si="143"/>
        <v>0</v>
      </c>
      <c r="T190" s="303">
        <f t="shared" si="144"/>
        <v>0</v>
      </c>
      <c r="U190" s="303">
        <f t="shared" si="144"/>
        <v>0</v>
      </c>
      <c r="V190" s="303">
        <f t="shared" si="145"/>
        <v>0</v>
      </c>
    </row>
    <row r="191" spans="1:22">
      <c r="A191" s="419" t="s">
        <v>323</v>
      </c>
      <c r="B191" s="166"/>
      <c r="C191" s="561"/>
      <c r="D191" s="303">
        <f t="shared" si="138"/>
        <v>0</v>
      </c>
      <c r="E191" s="166"/>
      <c r="F191" s="561"/>
      <c r="G191" s="303">
        <f t="shared" si="139"/>
        <v>0</v>
      </c>
      <c r="H191" s="166"/>
      <c r="I191" s="561"/>
      <c r="J191" s="303">
        <f t="shared" si="140"/>
        <v>0</v>
      </c>
      <c r="K191" s="166"/>
      <c r="L191" s="561"/>
      <c r="M191" s="303">
        <f t="shared" si="141"/>
        <v>0</v>
      </c>
      <c r="N191" s="166"/>
      <c r="O191" s="561"/>
      <c r="P191" s="303">
        <f t="shared" si="142"/>
        <v>0</v>
      </c>
      <c r="Q191" s="303"/>
      <c r="R191" s="303"/>
      <c r="S191" s="303">
        <f t="shared" si="143"/>
        <v>0</v>
      </c>
      <c r="T191" s="303">
        <f t="shared" si="144"/>
        <v>0</v>
      </c>
      <c r="U191" s="303">
        <f t="shared" si="144"/>
        <v>0</v>
      </c>
      <c r="V191" s="303">
        <f t="shared" si="145"/>
        <v>0</v>
      </c>
    </row>
    <row r="192" spans="1:22">
      <c r="A192" s="419" t="s">
        <v>616</v>
      </c>
      <c r="B192" s="166"/>
      <c r="C192" s="561"/>
      <c r="D192" s="303">
        <f t="shared" si="138"/>
        <v>0</v>
      </c>
      <c r="E192" s="166"/>
      <c r="F192" s="561"/>
      <c r="G192" s="303">
        <f t="shared" si="139"/>
        <v>0</v>
      </c>
      <c r="H192" s="166"/>
      <c r="I192" s="561"/>
      <c r="J192" s="303">
        <f t="shared" si="140"/>
        <v>0</v>
      </c>
      <c r="K192" s="166"/>
      <c r="L192" s="561"/>
      <c r="M192" s="303">
        <f t="shared" si="141"/>
        <v>0</v>
      </c>
      <c r="N192" s="166"/>
      <c r="O192" s="561"/>
      <c r="P192" s="303">
        <f t="shared" si="142"/>
        <v>0</v>
      </c>
      <c r="Q192" s="303"/>
      <c r="R192" s="303"/>
      <c r="S192" s="303">
        <f t="shared" si="143"/>
        <v>0</v>
      </c>
      <c r="T192" s="303">
        <f t="shared" si="144"/>
        <v>0</v>
      </c>
      <c r="U192" s="303">
        <f t="shared" si="144"/>
        <v>0</v>
      </c>
      <c r="V192" s="303">
        <f t="shared" si="145"/>
        <v>0</v>
      </c>
    </row>
    <row r="193" spans="1:22">
      <c r="A193" s="419" t="s">
        <v>6</v>
      </c>
      <c r="B193" s="303">
        <f t="shared" ref="B193:V193" si="146">SUM(B187:B192)</f>
        <v>227</v>
      </c>
      <c r="C193" s="303">
        <f t="shared" si="146"/>
        <v>461</v>
      </c>
      <c r="D193" s="303">
        <f t="shared" si="146"/>
        <v>688</v>
      </c>
      <c r="E193" s="303">
        <f t="shared" si="146"/>
        <v>558</v>
      </c>
      <c r="F193" s="303">
        <f t="shared" si="146"/>
        <v>2059</v>
      </c>
      <c r="G193" s="303">
        <f t="shared" si="146"/>
        <v>2617</v>
      </c>
      <c r="H193" s="303">
        <f t="shared" si="146"/>
        <v>1517</v>
      </c>
      <c r="I193" s="303">
        <f t="shared" si="146"/>
        <v>4907</v>
      </c>
      <c r="J193" s="303">
        <f t="shared" si="146"/>
        <v>6424</v>
      </c>
      <c r="K193" s="303">
        <f t="shared" si="146"/>
        <v>690</v>
      </c>
      <c r="L193" s="303">
        <f t="shared" si="146"/>
        <v>2234</v>
      </c>
      <c r="M193" s="303">
        <f t="shared" si="146"/>
        <v>2924</v>
      </c>
      <c r="N193" s="303">
        <f t="shared" si="146"/>
        <v>114</v>
      </c>
      <c r="O193" s="303">
        <f t="shared" si="146"/>
        <v>269</v>
      </c>
      <c r="P193" s="303">
        <f t="shared" si="146"/>
        <v>383</v>
      </c>
      <c r="Q193" s="303">
        <f t="shared" si="146"/>
        <v>0</v>
      </c>
      <c r="R193" s="303">
        <f t="shared" si="146"/>
        <v>0</v>
      </c>
      <c r="S193" s="303">
        <f t="shared" si="146"/>
        <v>0</v>
      </c>
      <c r="T193" s="303">
        <f t="shared" si="146"/>
        <v>3106</v>
      </c>
      <c r="U193" s="303">
        <f t="shared" si="146"/>
        <v>9930</v>
      </c>
      <c r="V193" s="303">
        <f t="shared" si="146"/>
        <v>13036</v>
      </c>
    </row>
    <row r="194" spans="1:22">
      <c r="A194" s="133" t="s">
        <v>311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 t="s">
        <v>75</v>
      </c>
      <c r="V194" s="133"/>
    </row>
    <row r="195" spans="1:22">
      <c r="A195" s="1762" t="s">
        <v>312</v>
      </c>
      <c r="B195" s="1763"/>
      <c r="C195" s="1763"/>
      <c r="D195" s="1763"/>
      <c r="E195" s="1763"/>
      <c r="F195" s="1763"/>
      <c r="G195" s="1763"/>
      <c r="H195" s="1763"/>
      <c r="I195" s="1763"/>
      <c r="J195" s="1763"/>
      <c r="K195" s="1763"/>
      <c r="L195" s="1763"/>
      <c r="M195" s="1763"/>
      <c r="N195" s="1763"/>
      <c r="O195" s="1763"/>
      <c r="P195" s="1763"/>
      <c r="Q195" s="1763"/>
      <c r="R195" s="1763"/>
      <c r="S195" s="1763"/>
      <c r="T195" s="1763"/>
      <c r="U195" s="1763"/>
      <c r="V195" s="1764"/>
    </row>
    <row r="196" spans="1:22">
      <c r="A196" s="1762" t="s">
        <v>313</v>
      </c>
      <c r="B196" s="1763"/>
      <c r="C196" s="1763"/>
      <c r="D196" s="1763"/>
      <c r="E196" s="1763"/>
      <c r="F196" s="1763"/>
      <c r="G196" s="1763"/>
      <c r="H196" s="1763"/>
      <c r="I196" s="1763"/>
      <c r="J196" s="1763"/>
      <c r="K196" s="1763"/>
      <c r="L196" s="1763"/>
      <c r="M196" s="1763"/>
      <c r="N196" s="1763"/>
      <c r="O196" s="1763"/>
      <c r="P196" s="1763"/>
      <c r="Q196" s="1763"/>
      <c r="R196" s="1763"/>
      <c r="S196" s="1763"/>
      <c r="T196" s="1763"/>
      <c r="U196" s="1763"/>
      <c r="V196" s="1764"/>
    </row>
    <row r="197" spans="1:22">
      <c r="A197" s="1757" t="s">
        <v>314</v>
      </c>
      <c r="B197" s="1756" t="s">
        <v>315</v>
      </c>
      <c r="C197" s="1756"/>
      <c r="D197" s="1756"/>
      <c r="E197" s="1756" t="s">
        <v>316</v>
      </c>
      <c r="F197" s="1756"/>
      <c r="G197" s="1756"/>
      <c r="H197" s="1756" t="s">
        <v>317</v>
      </c>
      <c r="I197" s="1756"/>
      <c r="J197" s="1756"/>
      <c r="K197" s="1756" t="s">
        <v>318</v>
      </c>
      <c r="L197" s="1756"/>
      <c r="M197" s="1756"/>
      <c r="N197" s="1756" t="s">
        <v>319</v>
      </c>
      <c r="O197" s="1756"/>
      <c r="P197" s="1756"/>
      <c r="Q197" s="1759" t="s">
        <v>616</v>
      </c>
      <c r="R197" s="1760"/>
      <c r="S197" s="1761"/>
      <c r="T197" s="1759" t="s">
        <v>6</v>
      </c>
      <c r="U197" s="1760"/>
      <c r="V197" s="1761"/>
    </row>
    <row r="198" spans="1:22">
      <c r="A198" s="1758"/>
      <c r="B198" s="581" t="s">
        <v>235</v>
      </c>
      <c r="C198" s="581" t="s">
        <v>234</v>
      </c>
      <c r="D198" s="581" t="s">
        <v>236</v>
      </c>
      <c r="E198" s="581" t="s">
        <v>235</v>
      </c>
      <c r="F198" s="581" t="s">
        <v>234</v>
      </c>
      <c r="G198" s="581" t="s">
        <v>236</v>
      </c>
      <c r="H198" s="581" t="s">
        <v>235</v>
      </c>
      <c r="I198" s="581" t="s">
        <v>234</v>
      </c>
      <c r="J198" s="581" t="s">
        <v>236</v>
      </c>
      <c r="K198" s="581" t="s">
        <v>235</v>
      </c>
      <c r="L198" s="581" t="s">
        <v>234</v>
      </c>
      <c r="M198" s="581" t="s">
        <v>236</v>
      </c>
      <c r="N198" s="581" t="s">
        <v>235</v>
      </c>
      <c r="O198" s="581" t="s">
        <v>234</v>
      </c>
      <c r="P198" s="581" t="s">
        <v>236</v>
      </c>
      <c r="Q198" s="581" t="s">
        <v>235</v>
      </c>
      <c r="R198" s="581" t="s">
        <v>234</v>
      </c>
      <c r="S198" s="581" t="s">
        <v>236</v>
      </c>
      <c r="T198" s="581" t="s">
        <v>235</v>
      </c>
      <c r="U198" s="581" t="s">
        <v>234</v>
      </c>
      <c r="V198" s="581" t="s">
        <v>236</v>
      </c>
    </row>
    <row r="199" spans="1:22">
      <c r="A199" s="575" t="s">
        <v>320</v>
      </c>
      <c r="B199" s="166"/>
      <c r="C199" s="561"/>
      <c r="D199" s="303">
        <f t="shared" ref="D199:D204" si="147">B199+C199</f>
        <v>0</v>
      </c>
      <c r="E199" s="561">
        <v>15</v>
      </c>
      <c r="F199" s="561">
        <v>19</v>
      </c>
      <c r="G199" s="303">
        <f t="shared" ref="G199:G204" si="148">E199+F199</f>
        <v>34</v>
      </c>
      <c r="H199" s="166">
        <v>250</v>
      </c>
      <c r="I199" s="561">
        <v>209</v>
      </c>
      <c r="J199" s="303">
        <f t="shared" ref="J199:J204" si="149">H199+I199</f>
        <v>459</v>
      </c>
      <c r="K199" s="166"/>
      <c r="L199" s="561"/>
      <c r="M199" s="303">
        <f t="shared" ref="M199:M204" si="150">K199+L199</f>
        <v>0</v>
      </c>
      <c r="N199" s="166"/>
      <c r="O199" s="561"/>
      <c r="P199" s="303">
        <f t="shared" ref="P199:P204" si="151">N199+O199</f>
        <v>0</v>
      </c>
      <c r="Q199" s="303"/>
      <c r="R199" s="303"/>
      <c r="S199" s="303">
        <f t="shared" ref="S199:S204" si="152">Q199+R199</f>
        <v>0</v>
      </c>
      <c r="T199" s="303">
        <f t="shared" ref="T199:U204" si="153">B199+E199+H199+K199+N199+Q199</f>
        <v>265</v>
      </c>
      <c r="U199" s="303">
        <f t="shared" si="153"/>
        <v>228</v>
      </c>
      <c r="V199" s="303">
        <f t="shared" ref="V199:V204" si="154">T199+U199</f>
        <v>493</v>
      </c>
    </row>
    <row r="200" spans="1:22">
      <c r="A200" s="575" t="s">
        <v>321</v>
      </c>
      <c r="B200" s="166"/>
      <c r="C200" s="561">
        <v>30</v>
      </c>
      <c r="D200" s="303">
        <f t="shared" si="147"/>
        <v>30</v>
      </c>
      <c r="E200" s="561">
        <v>48</v>
      </c>
      <c r="F200" s="561">
        <v>106</v>
      </c>
      <c r="G200" s="303">
        <f t="shared" si="148"/>
        <v>154</v>
      </c>
      <c r="H200" s="166">
        <v>384</v>
      </c>
      <c r="I200" s="561">
        <v>2933</v>
      </c>
      <c r="J200" s="303">
        <f t="shared" si="149"/>
        <v>3317</v>
      </c>
      <c r="K200" s="166">
        <v>78</v>
      </c>
      <c r="L200" s="561">
        <v>2284</v>
      </c>
      <c r="M200" s="303">
        <f t="shared" si="150"/>
        <v>2362</v>
      </c>
      <c r="N200" s="166"/>
      <c r="O200" s="561"/>
      <c r="P200" s="303">
        <f t="shared" si="151"/>
        <v>0</v>
      </c>
      <c r="Q200" s="303"/>
      <c r="R200" s="303"/>
      <c r="S200" s="303">
        <f t="shared" si="152"/>
        <v>0</v>
      </c>
      <c r="T200" s="303">
        <f t="shared" si="153"/>
        <v>510</v>
      </c>
      <c r="U200" s="303">
        <f t="shared" si="153"/>
        <v>5353</v>
      </c>
      <c r="V200" s="303">
        <f t="shared" si="154"/>
        <v>5863</v>
      </c>
    </row>
    <row r="201" spans="1:22">
      <c r="A201" s="575" t="s">
        <v>322</v>
      </c>
      <c r="B201" s="166"/>
      <c r="C201" s="561">
        <v>240</v>
      </c>
      <c r="D201" s="303">
        <f t="shared" si="147"/>
        <v>240</v>
      </c>
      <c r="E201" s="561">
        <v>90</v>
      </c>
      <c r="F201" s="561">
        <v>2352</v>
      </c>
      <c r="G201" s="303">
        <f t="shared" si="148"/>
        <v>2442</v>
      </c>
      <c r="H201" s="166">
        <v>850</v>
      </c>
      <c r="I201" s="561">
        <v>4365</v>
      </c>
      <c r="J201" s="303">
        <f t="shared" si="149"/>
        <v>5215</v>
      </c>
      <c r="K201" s="166">
        <v>151</v>
      </c>
      <c r="L201" s="561">
        <v>1390</v>
      </c>
      <c r="M201" s="303">
        <f t="shared" si="150"/>
        <v>1541</v>
      </c>
      <c r="N201" s="166"/>
      <c r="O201" s="561">
        <v>214</v>
      </c>
      <c r="P201" s="303">
        <f t="shared" si="151"/>
        <v>214</v>
      </c>
      <c r="Q201" s="303"/>
      <c r="R201" s="303"/>
      <c r="S201" s="303">
        <f t="shared" si="152"/>
        <v>0</v>
      </c>
      <c r="T201" s="303">
        <f t="shared" si="153"/>
        <v>1091</v>
      </c>
      <c r="U201" s="303">
        <f t="shared" si="153"/>
        <v>8561</v>
      </c>
      <c r="V201" s="303">
        <f t="shared" si="154"/>
        <v>9652</v>
      </c>
    </row>
    <row r="202" spans="1:22">
      <c r="A202" s="575">
        <v>40</v>
      </c>
      <c r="B202" s="166"/>
      <c r="C202" s="561">
        <v>101</v>
      </c>
      <c r="D202" s="303">
        <f t="shared" si="147"/>
        <v>101</v>
      </c>
      <c r="E202" s="561">
        <v>85</v>
      </c>
      <c r="F202" s="561">
        <v>2531</v>
      </c>
      <c r="G202" s="303">
        <f t="shared" si="148"/>
        <v>2616</v>
      </c>
      <c r="H202" s="166">
        <v>69</v>
      </c>
      <c r="I202" s="561">
        <v>3337</v>
      </c>
      <c r="J202" s="303">
        <f t="shared" si="149"/>
        <v>3406</v>
      </c>
      <c r="K202" s="166">
        <v>173</v>
      </c>
      <c r="L202" s="561">
        <v>535</v>
      </c>
      <c r="M202" s="303">
        <f t="shared" si="150"/>
        <v>708</v>
      </c>
      <c r="N202" s="166">
        <v>20</v>
      </c>
      <c r="O202" s="561">
        <v>73</v>
      </c>
      <c r="P202" s="303">
        <f t="shared" si="151"/>
        <v>93</v>
      </c>
      <c r="Q202" s="303"/>
      <c r="R202" s="303"/>
      <c r="S202" s="303">
        <f t="shared" si="152"/>
        <v>0</v>
      </c>
      <c r="T202" s="303">
        <f t="shared" si="153"/>
        <v>347</v>
      </c>
      <c r="U202" s="303">
        <f t="shared" si="153"/>
        <v>6577</v>
      </c>
      <c r="V202" s="303">
        <f t="shared" si="154"/>
        <v>6924</v>
      </c>
    </row>
    <row r="203" spans="1:22">
      <c r="A203" s="575" t="s">
        <v>323</v>
      </c>
      <c r="B203" s="166"/>
      <c r="C203" s="561"/>
      <c r="D203" s="303">
        <f t="shared" si="147"/>
        <v>0</v>
      </c>
      <c r="E203" s="166"/>
      <c r="F203" s="561"/>
      <c r="G203" s="303">
        <f t="shared" si="148"/>
        <v>0</v>
      </c>
      <c r="H203" s="166"/>
      <c r="I203" s="561"/>
      <c r="J203" s="303">
        <f t="shared" si="149"/>
        <v>0</v>
      </c>
      <c r="K203" s="166"/>
      <c r="L203" s="561"/>
      <c r="M203" s="303">
        <f t="shared" si="150"/>
        <v>0</v>
      </c>
      <c r="N203" s="166"/>
      <c r="O203" s="561"/>
      <c r="P203" s="303">
        <f t="shared" si="151"/>
        <v>0</v>
      </c>
      <c r="Q203" s="303"/>
      <c r="R203" s="303"/>
      <c r="S203" s="303">
        <f t="shared" si="152"/>
        <v>0</v>
      </c>
      <c r="T203" s="303">
        <f t="shared" si="153"/>
        <v>0</v>
      </c>
      <c r="U203" s="303">
        <f t="shared" si="153"/>
        <v>0</v>
      </c>
      <c r="V203" s="303">
        <f t="shared" si="154"/>
        <v>0</v>
      </c>
    </row>
    <row r="204" spans="1:22">
      <c r="A204" s="575" t="s">
        <v>616</v>
      </c>
      <c r="B204" s="166"/>
      <c r="C204" s="561"/>
      <c r="D204" s="303">
        <f t="shared" si="147"/>
        <v>0</v>
      </c>
      <c r="E204" s="166"/>
      <c r="F204" s="561"/>
      <c r="G204" s="303">
        <f t="shared" si="148"/>
        <v>0</v>
      </c>
      <c r="H204" s="166"/>
      <c r="I204" s="561"/>
      <c r="J204" s="303">
        <f t="shared" si="149"/>
        <v>0</v>
      </c>
      <c r="K204" s="166"/>
      <c r="L204" s="561"/>
      <c r="M204" s="303">
        <f t="shared" si="150"/>
        <v>0</v>
      </c>
      <c r="N204" s="166"/>
      <c r="O204" s="561"/>
      <c r="P204" s="303">
        <f t="shared" si="151"/>
        <v>0</v>
      </c>
      <c r="Q204" s="303"/>
      <c r="R204" s="303"/>
      <c r="S204" s="303">
        <f t="shared" si="152"/>
        <v>0</v>
      </c>
      <c r="T204" s="303">
        <f t="shared" si="153"/>
        <v>0</v>
      </c>
      <c r="U204" s="303">
        <f t="shared" si="153"/>
        <v>0</v>
      </c>
      <c r="V204" s="303">
        <f t="shared" si="154"/>
        <v>0</v>
      </c>
    </row>
    <row r="205" spans="1:22">
      <c r="A205" s="575" t="s">
        <v>6</v>
      </c>
      <c r="B205" s="303">
        <f t="shared" ref="B205:V205" si="155">SUM(B199:B204)</f>
        <v>0</v>
      </c>
      <c r="C205" s="303">
        <f t="shared" si="155"/>
        <v>371</v>
      </c>
      <c r="D205" s="303">
        <f t="shared" si="155"/>
        <v>371</v>
      </c>
      <c r="E205" s="303">
        <f t="shared" si="155"/>
        <v>238</v>
      </c>
      <c r="F205" s="303">
        <f t="shared" si="155"/>
        <v>5008</v>
      </c>
      <c r="G205" s="303">
        <f t="shared" si="155"/>
        <v>5246</v>
      </c>
      <c r="H205" s="303">
        <f t="shared" si="155"/>
        <v>1553</v>
      </c>
      <c r="I205" s="303">
        <f t="shared" si="155"/>
        <v>10844</v>
      </c>
      <c r="J205" s="303">
        <f t="shared" si="155"/>
        <v>12397</v>
      </c>
      <c r="K205" s="303">
        <f t="shared" si="155"/>
        <v>402</v>
      </c>
      <c r="L205" s="303">
        <f t="shared" si="155"/>
        <v>4209</v>
      </c>
      <c r="M205" s="303">
        <f t="shared" si="155"/>
        <v>4611</v>
      </c>
      <c r="N205" s="303">
        <f t="shared" si="155"/>
        <v>20</v>
      </c>
      <c r="O205" s="303">
        <f t="shared" si="155"/>
        <v>287</v>
      </c>
      <c r="P205" s="303">
        <f t="shared" si="155"/>
        <v>307</v>
      </c>
      <c r="Q205" s="303">
        <f t="shared" si="155"/>
        <v>0</v>
      </c>
      <c r="R205" s="303">
        <f t="shared" si="155"/>
        <v>0</v>
      </c>
      <c r="S205" s="303">
        <f t="shared" si="155"/>
        <v>0</v>
      </c>
      <c r="T205" s="303">
        <f t="shared" si="155"/>
        <v>2213</v>
      </c>
      <c r="U205" s="303">
        <f t="shared" si="155"/>
        <v>20719</v>
      </c>
      <c r="V205" s="303">
        <f t="shared" si="155"/>
        <v>22932</v>
      </c>
    </row>
    <row r="206" spans="1:22">
      <c r="A206" s="417" t="s">
        <v>311</v>
      </c>
      <c r="B206" s="417"/>
      <c r="C206" s="417"/>
      <c r="D206" s="417"/>
      <c r="E206" s="417"/>
      <c r="F206" s="417"/>
      <c r="G206" s="417"/>
      <c r="H206" s="417"/>
      <c r="I206" s="417"/>
      <c r="J206" s="417"/>
      <c r="K206" s="417"/>
      <c r="L206" s="417"/>
      <c r="M206" s="417"/>
      <c r="N206" s="417"/>
      <c r="O206" s="417"/>
      <c r="P206" s="417"/>
      <c r="Q206" s="417"/>
      <c r="R206" s="417"/>
      <c r="S206" s="417"/>
      <c r="T206" s="417"/>
      <c r="U206" s="417" t="s">
        <v>161</v>
      </c>
      <c r="V206" s="417"/>
    </row>
    <row r="207" spans="1:22">
      <c r="A207" s="1753" t="s">
        <v>312</v>
      </c>
      <c r="B207" s="1754"/>
      <c r="C207" s="1754"/>
      <c r="D207" s="1754"/>
      <c r="E207" s="1754"/>
      <c r="F207" s="1754"/>
      <c r="G207" s="1754"/>
      <c r="H207" s="1754"/>
      <c r="I207" s="1754"/>
      <c r="J207" s="1754"/>
      <c r="K207" s="1754"/>
      <c r="L207" s="1754"/>
      <c r="M207" s="1754"/>
      <c r="N207" s="1754"/>
      <c r="O207" s="1754"/>
      <c r="P207" s="1754"/>
      <c r="Q207" s="1754"/>
      <c r="R207" s="1754"/>
      <c r="S207" s="1754"/>
      <c r="T207" s="1754"/>
      <c r="U207" s="1754"/>
      <c r="V207" s="1755"/>
    </row>
    <row r="208" spans="1:22">
      <c r="A208" s="1753" t="s">
        <v>313</v>
      </c>
      <c r="B208" s="1754"/>
      <c r="C208" s="1754"/>
      <c r="D208" s="1754"/>
      <c r="E208" s="1754"/>
      <c r="F208" s="1754"/>
      <c r="G208" s="1754"/>
      <c r="H208" s="1754"/>
      <c r="I208" s="1754"/>
      <c r="J208" s="1754"/>
      <c r="K208" s="1754"/>
      <c r="L208" s="1754"/>
      <c r="M208" s="1754"/>
      <c r="N208" s="1754"/>
      <c r="O208" s="1754"/>
      <c r="P208" s="1754"/>
      <c r="Q208" s="1754"/>
      <c r="R208" s="1754"/>
      <c r="S208" s="1754"/>
      <c r="T208" s="1754"/>
      <c r="U208" s="1754"/>
      <c r="V208" s="1755"/>
    </row>
    <row r="209" spans="1:22">
      <c r="A209" s="1751" t="s">
        <v>314</v>
      </c>
      <c r="B209" s="1750" t="s">
        <v>315</v>
      </c>
      <c r="C209" s="1750"/>
      <c r="D209" s="1750"/>
      <c r="E209" s="1750" t="s">
        <v>316</v>
      </c>
      <c r="F209" s="1750"/>
      <c r="G209" s="1750"/>
      <c r="H209" s="1750" t="s">
        <v>317</v>
      </c>
      <c r="I209" s="1750"/>
      <c r="J209" s="1750"/>
      <c r="K209" s="1750" t="s">
        <v>318</v>
      </c>
      <c r="L209" s="1750"/>
      <c r="M209" s="1750"/>
      <c r="N209" s="1750" t="s">
        <v>319</v>
      </c>
      <c r="O209" s="1750"/>
      <c r="P209" s="1750"/>
      <c r="Q209" s="1759" t="s">
        <v>616</v>
      </c>
      <c r="R209" s="1760"/>
      <c r="S209" s="1761"/>
      <c r="T209" s="1753" t="s">
        <v>6</v>
      </c>
      <c r="U209" s="1754"/>
      <c r="V209" s="1755"/>
    </row>
    <row r="210" spans="1:22">
      <c r="A210" s="1752"/>
      <c r="B210" s="418" t="s">
        <v>235</v>
      </c>
      <c r="C210" s="418" t="s">
        <v>234</v>
      </c>
      <c r="D210" s="418" t="s">
        <v>236</v>
      </c>
      <c r="E210" s="418" t="s">
        <v>235</v>
      </c>
      <c r="F210" s="418" t="s">
        <v>234</v>
      </c>
      <c r="G210" s="418" t="s">
        <v>236</v>
      </c>
      <c r="H210" s="418" t="s">
        <v>235</v>
      </c>
      <c r="I210" s="418" t="s">
        <v>234</v>
      </c>
      <c r="J210" s="418" t="s">
        <v>236</v>
      </c>
      <c r="K210" s="418" t="s">
        <v>235</v>
      </c>
      <c r="L210" s="418" t="s">
        <v>234</v>
      </c>
      <c r="M210" s="418" t="s">
        <v>236</v>
      </c>
      <c r="N210" s="418" t="s">
        <v>235</v>
      </c>
      <c r="O210" s="418" t="s">
        <v>234</v>
      </c>
      <c r="P210" s="418" t="s">
        <v>236</v>
      </c>
      <c r="Q210" s="578" t="s">
        <v>235</v>
      </c>
      <c r="R210" s="578" t="s">
        <v>234</v>
      </c>
      <c r="S210" s="578" t="s">
        <v>236</v>
      </c>
      <c r="T210" s="418" t="s">
        <v>235</v>
      </c>
      <c r="U210" s="418" t="s">
        <v>234</v>
      </c>
      <c r="V210" s="418" t="s">
        <v>236</v>
      </c>
    </row>
    <row r="211" spans="1:22">
      <c r="A211" s="419" t="s">
        <v>320</v>
      </c>
      <c r="B211" s="166">
        <v>0</v>
      </c>
      <c r="C211" s="561">
        <v>0</v>
      </c>
      <c r="D211" s="303">
        <f t="shared" ref="D211:D216" si="156">B211+C211</f>
        <v>0</v>
      </c>
      <c r="E211" s="166">
        <v>0</v>
      </c>
      <c r="F211" s="561">
        <v>6</v>
      </c>
      <c r="G211" s="303">
        <f t="shared" ref="G211:G216" si="157">E211+F211</f>
        <v>6</v>
      </c>
      <c r="H211" s="166">
        <v>0</v>
      </c>
      <c r="I211" s="561">
        <v>18</v>
      </c>
      <c r="J211" s="303">
        <f t="shared" ref="J211:J216" si="158">H211+I211</f>
        <v>18</v>
      </c>
      <c r="K211" s="166">
        <v>0</v>
      </c>
      <c r="L211" s="561">
        <v>0</v>
      </c>
      <c r="M211" s="303">
        <f t="shared" ref="M211:M216" si="159">K211+L211</f>
        <v>0</v>
      </c>
      <c r="N211" s="166">
        <v>0</v>
      </c>
      <c r="O211" s="561">
        <v>0</v>
      </c>
      <c r="P211" s="303">
        <f t="shared" ref="P211:P216" si="160">N211+O211</f>
        <v>0</v>
      </c>
      <c r="Q211" s="303"/>
      <c r="R211" s="303"/>
      <c r="S211" s="303">
        <f t="shared" ref="S211:S216" si="161">Q211+R211</f>
        <v>0</v>
      </c>
      <c r="T211" s="303">
        <f t="shared" ref="T211:U216" si="162">B211+E211+H211+K211+N211+Q211</f>
        <v>0</v>
      </c>
      <c r="U211" s="303">
        <f t="shared" si="162"/>
        <v>24</v>
      </c>
      <c r="V211" s="303">
        <f t="shared" ref="V211:V216" si="163">T211+U211</f>
        <v>24</v>
      </c>
    </row>
    <row r="212" spans="1:22">
      <c r="A212" s="419" t="s">
        <v>321</v>
      </c>
      <c r="B212" s="166">
        <v>3</v>
      </c>
      <c r="C212" s="561">
        <v>1</v>
      </c>
      <c r="D212" s="303">
        <f t="shared" si="156"/>
        <v>4</v>
      </c>
      <c r="E212" s="166">
        <v>22</v>
      </c>
      <c r="F212" s="561">
        <v>103</v>
      </c>
      <c r="G212" s="303">
        <f t="shared" si="157"/>
        <v>125</v>
      </c>
      <c r="H212" s="166">
        <v>179</v>
      </c>
      <c r="I212" s="561">
        <v>572</v>
      </c>
      <c r="J212" s="303">
        <f t="shared" si="158"/>
        <v>751</v>
      </c>
      <c r="K212" s="166">
        <v>149</v>
      </c>
      <c r="L212" s="561">
        <v>742</v>
      </c>
      <c r="M212" s="303">
        <f t="shared" si="159"/>
        <v>891</v>
      </c>
      <c r="N212" s="166">
        <v>19</v>
      </c>
      <c r="O212" s="561">
        <v>219</v>
      </c>
      <c r="P212" s="303">
        <f t="shared" si="160"/>
        <v>238</v>
      </c>
      <c r="Q212" s="303"/>
      <c r="R212" s="303"/>
      <c r="S212" s="303">
        <f t="shared" si="161"/>
        <v>0</v>
      </c>
      <c r="T212" s="303">
        <f t="shared" si="162"/>
        <v>372</v>
      </c>
      <c r="U212" s="303">
        <f t="shared" si="162"/>
        <v>1637</v>
      </c>
      <c r="V212" s="303">
        <f t="shared" si="163"/>
        <v>2009</v>
      </c>
    </row>
    <row r="213" spans="1:22">
      <c r="A213" s="419" t="s">
        <v>322</v>
      </c>
      <c r="B213" s="166">
        <v>4</v>
      </c>
      <c r="C213" s="561">
        <v>4</v>
      </c>
      <c r="D213" s="303">
        <f t="shared" si="156"/>
        <v>8</v>
      </c>
      <c r="E213" s="166">
        <v>76</v>
      </c>
      <c r="F213" s="561">
        <v>315</v>
      </c>
      <c r="G213" s="303">
        <f t="shared" si="157"/>
        <v>391</v>
      </c>
      <c r="H213" s="166">
        <v>262</v>
      </c>
      <c r="I213" s="561">
        <v>1916</v>
      </c>
      <c r="J213" s="303">
        <f t="shared" si="158"/>
        <v>2178</v>
      </c>
      <c r="K213" s="166">
        <v>422</v>
      </c>
      <c r="L213" s="561">
        <v>3139</v>
      </c>
      <c r="M213" s="303">
        <f t="shared" si="159"/>
        <v>3561</v>
      </c>
      <c r="N213" s="166">
        <v>97</v>
      </c>
      <c r="O213" s="561">
        <v>1146</v>
      </c>
      <c r="P213" s="303">
        <f t="shared" si="160"/>
        <v>1243</v>
      </c>
      <c r="Q213" s="303"/>
      <c r="R213" s="303"/>
      <c r="S213" s="303">
        <f t="shared" si="161"/>
        <v>0</v>
      </c>
      <c r="T213" s="303">
        <f t="shared" si="162"/>
        <v>861</v>
      </c>
      <c r="U213" s="303">
        <f t="shared" si="162"/>
        <v>6520</v>
      </c>
      <c r="V213" s="303">
        <f t="shared" si="163"/>
        <v>7381</v>
      </c>
    </row>
    <row r="214" spans="1:22">
      <c r="A214" s="419">
        <v>40</v>
      </c>
      <c r="B214" s="166">
        <v>0</v>
      </c>
      <c r="C214" s="561">
        <v>0</v>
      </c>
      <c r="D214" s="303">
        <f t="shared" si="156"/>
        <v>0</v>
      </c>
      <c r="E214" s="166">
        <v>0</v>
      </c>
      <c r="F214" s="561">
        <v>0</v>
      </c>
      <c r="G214" s="303">
        <f t="shared" si="157"/>
        <v>0</v>
      </c>
      <c r="H214" s="166">
        <v>29</v>
      </c>
      <c r="I214" s="561">
        <v>0</v>
      </c>
      <c r="J214" s="303">
        <f t="shared" si="158"/>
        <v>29</v>
      </c>
      <c r="K214" s="166">
        <v>11</v>
      </c>
      <c r="L214" s="561">
        <v>0</v>
      </c>
      <c r="M214" s="303">
        <f t="shared" si="159"/>
        <v>11</v>
      </c>
      <c r="N214" s="166">
        <v>8</v>
      </c>
      <c r="O214" s="561">
        <v>0</v>
      </c>
      <c r="P214" s="303">
        <f t="shared" si="160"/>
        <v>8</v>
      </c>
      <c r="Q214" s="303"/>
      <c r="R214" s="303"/>
      <c r="S214" s="303">
        <f t="shared" si="161"/>
        <v>0</v>
      </c>
      <c r="T214" s="303">
        <f t="shared" si="162"/>
        <v>48</v>
      </c>
      <c r="U214" s="303">
        <f t="shared" si="162"/>
        <v>0</v>
      </c>
      <c r="V214" s="303">
        <f t="shared" si="163"/>
        <v>48</v>
      </c>
    </row>
    <row r="215" spans="1:22">
      <c r="A215" s="419" t="s">
        <v>323</v>
      </c>
      <c r="B215" s="166"/>
      <c r="C215" s="561"/>
      <c r="D215" s="303">
        <f t="shared" si="156"/>
        <v>0</v>
      </c>
      <c r="E215" s="166"/>
      <c r="F215" s="561"/>
      <c r="G215" s="303">
        <f t="shared" si="157"/>
        <v>0</v>
      </c>
      <c r="H215" s="166"/>
      <c r="I215" s="561"/>
      <c r="J215" s="303">
        <f t="shared" si="158"/>
        <v>0</v>
      </c>
      <c r="K215" s="166"/>
      <c r="L215" s="561"/>
      <c r="M215" s="303">
        <f t="shared" si="159"/>
        <v>0</v>
      </c>
      <c r="N215" s="166"/>
      <c r="O215" s="561"/>
      <c r="P215" s="303">
        <f t="shared" si="160"/>
        <v>0</v>
      </c>
      <c r="Q215" s="303"/>
      <c r="R215" s="303"/>
      <c r="S215" s="303">
        <f t="shared" si="161"/>
        <v>0</v>
      </c>
      <c r="T215" s="303">
        <f t="shared" si="162"/>
        <v>0</v>
      </c>
      <c r="U215" s="303">
        <f t="shared" si="162"/>
        <v>0</v>
      </c>
      <c r="V215" s="303">
        <f t="shared" si="163"/>
        <v>0</v>
      </c>
    </row>
    <row r="216" spans="1:22">
      <c r="A216" s="419" t="s">
        <v>616</v>
      </c>
      <c r="B216" s="166"/>
      <c r="C216" s="561"/>
      <c r="D216" s="303">
        <f t="shared" si="156"/>
        <v>0</v>
      </c>
      <c r="E216" s="166"/>
      <c r="F216" s="561"/>
      <c r="G216" s="303">
        <f t="shared" si="157"/>
        <v>0</v>
      </c>
      <c r="H216" s="166"/>
      <c r="I216" s="561"/>
      <c r="J216" s="303">
        <f t="shared" si="158"/>
        <v>0</v>
      </c>
      <c r="K216" s="166"/>
      <c r="L216" s="561"/>
      <c r="M216" s="303">
        <f t="shared" si="159"/>
        <v>0</v>
      </c>
      <c r="N216" s="166"/>
      <c r="O216" s="561"/>
      <c r="P216" s="303">
        <f t="shared" si="160"/>
        <v>0</v>
      </c>
      <c r="Q216" s="303"/>
      <c r="R216" s="303"/>
      <c r="S216" s="303">
        <f t="shared" si="161"/>
        <v>0</v>
      </c>
      <c r="T216" s="303">
        <f t="shared" si="162"/>
        <v>0</v>
      </c>
      <c r="U216" s="303">
        <f t="shared" si="162"/>
        <v>0</v>
      </c>
      <c r="V216" s="303">
        <f t="shared" si="163"/>
        <v>0</v>
      </c>
    </row>
    <row r="217" spans="1:22">
      <c r="A217" s="419" t="s">
        <v>6</v>
      </c>
      <c r="B217" s="303">
        <f t="shared" ref="B217:V217" si="164">SUM(B211:B216)</f>
        <v>7</v>
      </c>
      <c r="C217" s="303">
        <f t="shared" si="164"/>
        <v>5</v>
      </c>
      <c r="D217" s="303">
        <f t="shared" si="164"/>
        <v>12</v>
      </c>
      <c r="E217" s="303">
        <f t="shared" si="164"/>
        <v>98</v>
      </c>
      <c r="F217" s="303">
        <f t="shared" si="164"/>
        <v>424</v>
      </c>
      <c r="G217" s="303">
        <f t="shared" si="164"/>
        <v>522</v>
      </c>
      <c r="H217" s="303">
        <f t="shared" si="164"/>
        <v>470</v>
      </c>
      <c r="I217" s="303">
        <f t="shared" si="164"/>
        <v>2506</v>
      </c>
      <c r="J217" s="303">
        <f t="shared" si="164"/>
        <v>2976</v>
      </c>
      <c r="K217" s="303">
        <f t="shared" si="164"/>
        <v>582</v>
      </c>
      <c r="L217" s="303">
        <f t="shared" si="164"/>
        <v>3881</v>
      </c>
      <c r="M217" s="303">
        <f t="shared" si="164"/>
        <v>4463</v>
      </c>
      <c r="N217" s="303">
        <f t="shared" si="164"/>
        <v>124</v>
      </c>
      <c r="O217" s="303">
        <f t="shared" si="164"/>
        <v>1365</v>
      </c>
      <c r="P217" s="303">
        <f t="shared" si="164"/>
        <v>1489</v>
      </c>
      <c r="Q217" s="303">
        <f t="shared" si="164"/>
        <v>0</v>
      </c>
      <c r="R217" s="303">
        <f t="shared" si="164"/>
        <v>0</v>
      </c>
      <c r="S217" s="303">
        <f t="shared" si="164"/>
        <v>0</v>
      </c>
      <c r="T217" s="303">
        <f t="shared" si="164"/>
        <v>1281</v>
      </c>
      <c r="U217" s="303">
        <f t="shared" si="164"/>
        <v>8181</v>
      </c>
      <c r="V217" s="303">
        <f t="shared" si="164"/>
        <v>9462</v>
      </c>
    </row>
    <row r="218" spans="1:22">
      <c r="A218" s="133" t="s">
        <v>311</v>
      </c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 t="s">
        <v>86</v>
      </c>
      <c r="V218" s="133"/>
    </row>
    <row r="219" spans="1:22">
      <c r="A219" s="1762" t="s">
        <v>312</v>
      </c>
      <c r="B219" s="1763"/>
      <c r="C219" s="1763"/>
      <c r="D219" s="1763"/>
      <c r="E219" s="1763"/>
      <c r="F219" s="1763"/>
      <c r="G219" s="1763"/>
      <c r="H219" s="1763"/>
      <c r="I219" s="1763"/>
      <c r="J219" s="1763"/>
      <c r="K219" s="1763"/>
      <c r="L219" s="1763"/>
      <c r="M219" s="1763"/>
      <c r="N219" s="1763"/>
      <c r="O219" s="1763"/>
      <c r="P219" s="1763"/>
      <c r="Q219" s="1763"/>
      <c r="R219" s="1763"/>
      <c r="S219" s="1763"/>
      <c r="T219" s="1763"/>
      <c r="U219" s="1763"/>
      <c r="V219" s="1764"/>
    </row>
    <row r="220" spans="1:22">
      <c r="A220" s="1762" t="s">
        <v>313</v>
      </c>
      <c r="B220" s="1763"/>
      <c r="C220" s="1763"/>
      <c r="D220" s="1763"/>
      <c r="E220" s="1763"/>
      <c r="F220" s="1763"/>
      <c r="G220" s="1763"/>
      <c r="H220" s="1763"/>
      <c r="I220" s="1763"/>
      <c r="J220" s="1763"/>
      <c r="K220" s="1763"/>
      <c r="L220" s="1763"/>
      <c r="M220" s="1763"/>
      <c r="N220" s="1763"/>
      <c r="O220" s="1763"/>
      <c r="P220" s="1763"/>
      <c r="Q220" s="1763"/>
      <c r="R220" s="1763"/>
      <c r="S220" s="1763"/>
      <c r="T220" s="1763"/>
      <c r="U220" s="1763"/>
      <c r="V220" s="1764"/>
    </row>
    <row r="221" spans="1:22">
      <c r="A221" s="1748" t="s">
        <v>314</v>
      </c>
      <c r="B221" s="1670" t="s">
        <v>315</v>
      </c>
      <c r="C221" s="1670"/>
      <c r="D221" s="1670"/>
      <c r="E221" s="1670" t="s">
        <v>316</v>
      </c>
      <c r="F221" s="1670"/>
      <c r="G221" s="1670"/>
      <c r="H221" s="1670" t="s">
        <v>317</v>
      </c>
      <c r="I221" s="1670"/>
      <c r="J221" s="1670"/>
      <c r="K221" s="1670" t="s">
        <v>318</v>
      </c>
      <c r="L221" s="1670"/>
      <c r="M221" s="1670"/>
      <c r="N221" s="1670" t="s">
        <v>319</v>
      </c>
      <c r="O221" s="1670"/>
      <c r="P221" s="1670"/>
      <c r="Q221" s="572"/>
      <c r="R221" s="572"/>
      <c r="S221" s="572"/>
      <c r="T221" s="1762" t="s">
        <v>6</v>
      </c>
      <c r="U221" s="1763"/>
      <c r="V221" s="1764"/>
    </row>
    <row r="222" spans="1:22">
      <c r="A222" s="1749"/>
      <c r="B222" s="291" t="s">
        <v>235</v>
      </c>
      <c r="C222" s="291" t="s">
        <v>234</v>
      </c>
      <c r="D222" s="291" t="s">
        <v>236</v>
      </c>
      <c r="E222" s="291" t="s">
        <v>235</v>
      </c>
      <c r="F222" s="291" t="s">
        <v>234</v>
      </c>
      <c r="G222" s="291" t="s">
        <v>236</v>
      </c>
      <c r="H222" s="291" t="s">
        <v>235</v>
      </c>
      <c r="I222" s="291" t="s">
        <v>234</v>
      </c>
      <c r="J222" s="291" t="s">
        <v>236</v>
      </c>
      <c r="K222" s="291" t="s">
        <v>235</v>
      </c>
      <c r="L222" s="291" t="s">
        <v>234</v>
      </c>
      <c r="M222" s="291" t="s">
        <v>236</v>
      </c>
      <c r="N222" s="291" t="s">
        <v>235</v>
      </c>
      <c r="O222" s="291" t="s">
        <v>234</v>
      </c>
      <c r="P222" s="291" t="s">
        <v>236</v>
      </c>
      <c r="Q222" s="572"/>
      <c r="R222" s="572"/>
      <c r="S222" s="572"/>
      <c r="T222" s="291" t="s">
        <v>235</v>
      </c>
      <c r="U222" s="291" t="s">
        <v>234</v>
      </c>
      <c r="V222" s="291" t="s">
        <v>236</v>
      </c>
    </row>
    <row r="223" spans="1:22">
      <c r="A223" s="415" t="s">
        <v>320</v>
      </c>
      <c r="B223" s="166">
        <v>0</v>
      </c>
      <c r="C223" s="561">
        <v>169</v>
      </c>
      <c r="D223" s="303">
        <f t="shared" ref="D223:D228" si="165">B223+C223</f>
        <v>169</v>
      </c>
      <c r="E223" s="166">
        <v>0</v>
      </c>
      <c r="F223" s="561">
        <v>249</v>
      </c>
      <c r="G223" s="303">
        <f t="shared" ref="G223:G228" si="166">E223+F223</f>
        <v>249</v>
      </c>
      <c r="H223" s="166">
        <v>0</v>
      </c>
      <c r="I223" s="561">
        <v>246</v>
      </c>
      <c r="J223" s="303">
        <f t="shared" ref="J223:J228" si="167">H223+I223</f>
        <v>246</v>
      </c>
      <c r="K223" s="166">
        <v>0</v>
      </c>
      <c r="L223" s="561">
        <v>96</v>
      </c>
      <c r="M223" s="303">
        <f t="shared" ref="M223:M228" si="168">K223+L223</f>
        <v>96</v>
      </c>
      <c r="N223" s="166">
        <v>0</v>
      </c>
      <c r="O223" s="561">
        <v>3</v>
      </c>
      <c r="P223" s="303">
        <f t="shared" ref="P223:P228" si="169">N223+O223</f>
        <v>3</v>
      </c>
      <c r="Q223" s="303"/>
      <c r="R223" s="303"/>
      <c r="S223" s="303">
        <f t="shared" ref="S223:S228" si="170">Q223+R223</f>
        <v>0</v>
      </c>
      <c r="T223" s="303">
        <f t="shared" ref="T223:U228" si="171">B223+E223+H223+K223+N223+Q223</f>
        <v>0</v>
      </c>
      <c r="U223" s="303">
        <f t="shared" si="171"/>
        <v>763</v>
      </c>
      <c r="V223" s="303">
        <f t="shared" ref="V223:V228" si="172">T223+U223</f>
        <v>763</v>
      </c>
    </row>
    <row r="224" spans="1:22">
      <c r="A224" s="415" t="s">
        <v>321</v>
      </c>
      <c r="B224" s="166">
        <v>8</v>
      </c>
      <c r="C224" s="561">
        <v>705</v>
      </c>
      <c r="D224" s="303">
        <f t="shared" si="165"/>
        <v>713</v>
      </c>
      <c r="E224" s="166">
        <v>75</v>
      </c>
      <c r="F224" s="561">
        <v>1512</v>
      </c>
      <c r="G224" s="303">
        <f t="shared" si="166"/>
        <v>1587</v>
      </c>
      <c r="H224" s="166">
        <v>322</v>
      </c>
      <c r="I224" s="561">
        <v>2249</v>
      </c>
      <c r="J224" s="303">
        <f t="shared" si="167"/>
        <v>2571</v>
      </c>
      <c r="K224" s="166">
        <v>266</v>
      </c>
      <c r="L224" s="561">
        <v>2401</v>
      </c>
      <c r="M224" s="303">
        <f t="shared" si="168"/>
        <v>2667</v>
      </c>
      <c r="N224" s="166">
        <v>0</v>
      </c>
      <c r="O224" s="561">
        <v>12</v>
      </c>
      <c r="P224" s="303">
        <f t="shared" si="169"/>
        <v>12</v>
      </c>
      <c r="Q224" s="303"/>
      <c r="R224" s="303"/>
      <c r="S224" s="303">
        <f t="shared" si="170"/>
        <v>0</v>
      </c>
      <c r="T224" s="303">
        <f t="shared" si="171"/>
        <v>671</v>
      </c>
      <c r="U224" s="303">
        <f t="shared" si="171"/>
        <v>6879</v>
      </c>
      <c r="V224" s="303">
        <f t="shared" si="172"/>
        <v>7550</v>
      </c>
    </row>
    <row r="225" spans="1:24">
      <c r="A225" s="415" t="s">
        <v>322</v>
      </c>
      <c r="B225" s="166">
        <v>0</v>
      </c>
      <c r="C225" s="561">
        <v>905</v>
      </c>
      <c r="D225" s="303">
        <f t="shared" si="165"/>
        <v>905</v>
      </c>
      <c r="E225" s="166">
        <v>104</v>
      </c>
      <c r="F225" s="561">
        <v>1527</v>
      </c>
      <c r="G225" s="303">
        <f t="shared" si="166"/>
        <v>1631</v>
      </c>
      <c r="H225" s="166">
        <v>374</v>
      </c>
      <c r="I225" s="561">
        <v>4025</v>
      </c>
      <c r="J225" s="303">
        <f t="shared" si="167"/>
        <v>4399</v>
      </c>
      <c r="K225" s="166">
        <v>332</v>
      </c>
      <c r="L225" s="561">
        <v>4152</v>
      </c>
      <c r="M225" s="303">
        <f t="shared" si="168"/>
        <v>4484</v>
      </c>
      <c r="N225" s="166">
        <v>17</v>
      </c>
      <c r="O225" s="561">
        <v>66</v>
      </c>
      <c r="P225" s="303">
        <f t="shared" si="169"/>
        <v>83</v>
      </c>
      <c r="Q225" s="303"/>
      <c r="R225" s="303"/>
      <c r="S225" s="303">
        <f t="shared" si="170"/>
        <v>0</v>
      </c>
      <c r="T225" s="303">
        <f t="shared" si="171"/>
        <v>827</v>
      </c>
      <c r="U225" s="303">
        <f t="shared" si="171"/>
        <v>10675</v>
      </c>
      <c r="V225" s="303">
        <f t="shared" si="172"/>
        <v>11502</v>
      </c>
    </row>
    <row r="226" spans="1:24">
      <c r="A226" s="415">
        <v>40</v>
      </c>
      <c r="B226" s="166"/>
      <c r="C226" s="561"/>
      <c r="D226" s="303">
        <f t="shared" si="165"/>
        <v>0</v>
      </c>
      <c r="E226" s="166"/>
      <c r="F226" s="561"/>
      <c r="G226" s="303">
        <f t="shared" si="166"/>
        <v>0</v>
      </c>
      <c r="H226" s="166"/>
      <c r="I226" s="561"/>
      <c r="J226" s="303">
        <f t="shared" si="167"/>
        <v>0</v>
      </c>
      <c r="K226" s="166"/>
      <c r="L226" s="561"/>
      <c r="M226" s="303">
        <f t="shared" si="168"/>
        <v>0</v>
      </c>
      <c r="N226" s="166"/>
      <c r="O226" s="561"/>
      <c r="P226" s="303">
        <f t="shared" si="169"/>
        <v>0</v>
      </c>
      <c r="Q226" s="303"/>
      <c r="R226" s="303"/>
      <c r="S226" s="303">
        <f t="shared" si="170"/>
        <v>0</v>
      </c>
      <c r="T226" s="303">
        <f t="shared" si="171"/>
        <v>0</v>
      </c>
      <c r="U226" s="303">
        <f t="shared" si="171"/>
        <v>0</v>
      </c>
      <c r="V226" s="303">
        <f t="shared" si="172"/>
        <v>0</v>
      </c>
    </row>
    <row r="227" spans="1:24">
      <c r="A227" s="415" t="s">
        <v>323</v>
      </c>
      <c r="B227" s="166"/>
      <c r="C227" s="561"/>
      <c r="D227" s="303">
        <f t="shared" si="165"/>
        <v>0</v>
      </c>
      <c r="E227" s="166"/>
      <c r="F227" s="561"/>
      <c r="G227" s="303">
        <f t="shared" si="166"/>
        <v>0</v>
      </c>
      <c r="H227" s="166"/>
      <c r="I227" s="561"/>
      <c r="J227" s="303">
        <f t="shared" si="167"/>
        <v>0</v>
      </c>
      <c r="K227" s="166"/>
      <c r="L227" s="561"/>
      <c r="M227" s="303">
        <f t="shared" si="168"/>
        <v>0</v>
      </c>
      <c r="N227" s="166"/>
      <c r="O227" s="561"/>
      <c r="P227" s="303">
        <f t="shared" si="169"/>
        <v>0</v>
      </c>
      <c r="Q227" s="303"/>
      <c r="R227" s="303"/>
      <c r="S227" s="303">
        <f t="shared" si="170"/>
        <v>0</v>
      </c>
      <c r="T227" s="303">
        <f t="shared" si="171"/>
        <v>0</v>
      </c>
      <c r="U227" s="303">
        <f t="shared" si="171"/>
        <v>0</v>
      </c>
      <c r="V227" s="303">
        <f t="shared" si="172"/>
        <v>0</v>
      </c>
      <c r="X227" s="290">
        <f>+U229-17833</f>
        <v>484</v>
      </c>
    </row>
    <row r="228" spans="1:24">
      <c r="A228" s="415" t="s">
        <v>616</v>
      </c>
      <c r="B228" s="166"/>
      <c r="C228" s="561"/>
      <c r="D228" s="303">
        <f t="shared" si="165"/>
        <v>0</v>
      </c>
      <c r="E228" s="166"/>
      <c r="F228" s="561"/>
      <c r="G228" s="303">
        <f t="shared" si="166"/>
        <v>0</v>
      </c>
      <c r="H228" s="166"/>
      <c r="I228" s="561"/>
      <c r="J228" s="303">
        <f t="shared" si="167"/>
        <v>0</v>
      </c>
      <c r="K228" s="166"/>
      <c r="L228" s="561"/>
      <c r="M228" s="303">
        <f t="shared" si="168"/>
        <v>0</v>
      </c>
      <c r="N228" s="166"/>
      <c r="O228" s="561"/>
      <c r="P228" s="303">
        <f t="shared" si="169"/>
        <v>0</v>
      </c>
      <c r="Q228" s="303"/>
      <c r="R228" s="303"/>
      <c r="S228" s="303">
        <f t="shared" si="170"/>
        <v>0</v>
      </c>
      <c r="T228" s="303">
        <f t="shared" si="171"/>
        <v>0</v>
      </c>
      <c r="U228" s="303">
        <f t="shared" si="171"/>
        <v>0</v>
      </c>
      <c r="V228" s="303">
        <f t="shared" si="172"/>
        <v>0</v>
      </c>
    </row>
    <row r="229" spans="1:24">
      <c r="A229" s="415" t="s">
        <v>6</v>
      </c>
      <c r="B229" s="303">
        <f t="shared" ref="B229:V229" si="173">SUM(B223:B228)</f>
        <v>8</v>
      </c>
      <c r="C229" s="303">
        <f t="shared" si="173"/>
        <v>1779</v>
      </c>
      <c r="D229" s="303">
        <f t="shared" si="173"/>
        <v>1787</v>
      </c>
      <c r="E229" s="303">
        <f t="shared" si="173"/>
        <v>179</v>
      </c>
      <c r="F229" s="303">
        <f t="shared" si="173"/>
        <v>3288</v>
      </c>
      <c r="G229" s="303">
        <f t="shared" si="173"/>
        <v>3467</v>
      </c>
      <c r="H229" s="303">
        <f t="shared" si="173"/>
        <v>696</v>
      </c>
      <c r="I229" s="303">
        <f t="shared" si="173"/>
        <v>6520</v>
      </c>
      <c r="J229" s="303">
        <f t="shared" si="173"/>
        <v>7216</v>
      </c>
      <c r="K229" s="303">
        <f t="shared" si="173"/>
        <v>598</v>
      </c>
      <c r="L229" s="303">
        <f t="shared" si="173"/>
        <v>6649</v>
      </c>
      <c r="M229" s="303">
        <f t="shared" si="173"/>
        <v>7247</v>
      </c>
      <c r="N229" s="303">
        <f t="shared" si="173"/>
        <v>17</v>
      </c>
      <c r="O229" s="303">
        <f t="shared" si="173"/>
        <v>81</v>
      </c>
      <c r="P229" s="303">
        <f t="shared" si="173"/>
        <v>98</v>
      </c>
      <c r="Q229" s="303">
        <f t="shared" si="173"/>
        <v>0</v>
      </c>
      <c r="R229" s="303">
        <f t="shared" si="173"/>
        <v>0</v>
      </c>
      <c r="S229" s="303">
        <f t="shared" si="173"/>
        <v>0</v>
      </c>
      <c r="T229" s="833">
        <f t="shared" si="173"/>
        <v>1498</v>
      </c>
      <c r="U229" s="833">
        <f t="shared" si="173"/>
        <v>18317</v>
      </c>
      <c r="V229" s="833">
        <f t="shared" si="173"/>
        <v>19815</v>
      </c>
    </row>
    <row r="230" spans="1:24">
      <c r="A230" s="417" t="s">
        <v>311</v>
      </c>
      <c r="B230" s="417"/>
      <c r="C230" s="417"/>
      <c r="D230" s="417"/>
      <c r="E230" s="417"/>
      <c r="F230" s="417"/>
      <c r="G230" s="417"/>
      <c r="H230" s="417"/>
      <c r="I230" s="417"/>
      <c r="J230" s="417"/>
      <c r="K230" s="417"/>
      <c r="L230" s="417"/>
      <c r="M230" s="417"/>
      <c r="N230" s="417"/>
      <c r="O230" s="417"/>
      <c r="P230" s="417"/>
      <c r="Q230" s="417"/>
      <c r="R230" s="417"/>
      <c r="S230" s="417"/>
      <c r="T230" s="417"/>
      <c r="U230" s="417" t="s">
        <v>143</v>
      </c>
      <c r="V230" s="417"/>
    </row>
    <row r="231" spans="1:24">
      <c r="A231" s="1753" t="s">
        <v>312</v>
      </c>
      <c r="B231" s="1754"/>
      <c r="C231" s="1754"/>
      <c r="D231" s="1754"/>
      <c r="E231" s="1754"/>
      <c r="F231" s="1754"/>
      <c r="G231" s="1754"/>
      <c r="H231" s="1754"/>
      <c r="I231" s="1754"/>
      <c r="J231" s="1754"/>
      <c r="K231" s="1754"/>
      <c r="L231" s="1754"/>
      <c r="M231" s="1754"/>
      <c r="N231" s="1754"/>
      <c r="O231" s="1754"/>
      <c r="P231" s="1754"/>
      <c r="Q231" s="1754"/>
      <c r="R231" s="1754"/>
      <c r="S231" s="1754"/>
      <c r="T231" s="1754"/>
      <c r="U231" s="1754"/>
      <c r="V231" s="1755"/>
    </row>
    <row r="232" spans="1:24">
      <c r="A232" s="1753" t="s">
        <v>313</v>
      </c>
      <c r="B232" s="1754"/>
      <c r="C232" s="1754"/>
      <c r="D232" s="1754"/>
      <c r="E232" s="1754"/>
      <c r="F232" s="1754"/>
      <c r="G232" s="1754"/>
      <c r="H232" s="1754"/>
      <c r="I232" s="1754"/>
      <c r="J232" s="1754"/>
      <c r="K232" s="1754"/>
      <c r="L232" s="1754"/>
      <c r="M232" s="1754"/>
      <c r="N232" s="1754"/>
      <c r="O232" s="1754"/>
      <c r="P232" s="1754"/>
      <c r="Q232" s="1754"/>
      <c r="R232" s="1754"/>
      <c r="S232" s="1754"/>
      <c r="T232" s="1754"/>
      <c r="U232" s="1754"/>
      <c r="V232" s="1755"/>
    </row>
    <row r="233" spans="1:24">
      <c r="A233" s="1751" t="s">
        <v>314</v>
      </c>
      <c r="B233" s="1750" t="s">
        <v>315</v>
      </c>
      <c r="C233" s="1750"/>
      <c r="D233" s="1750"/>
      <c r="E233" s="1750" t="s">
        <v>316</v>
      </c>
      <c r="F233" s="1750"/>
      <c r="G233" s="1750"/>
      <c r="H233" s="1750" t="s">
        <v>317</v>
      </c>
      <c r="I233" s="1750"/>
      <c r="J233" s="1750"/>
      <c r="K233" s="1750" t="s">
        <v>318</v>
      </c>
      <c r="L233" s="1750"/>
      <c r="M233" s="1750"/>
      <c r="N233" s="1750" t="s">
        <v>319</v>
      </c>
      <c r="O233" s="1750"/>
      <c r="P233" s="1750"/>
      <c r="Q233" s="573"/>
      <c r="R233" s="573"/>
      <c r="S233" s="573"/>
      <c r="T233" s="1753" t="s">
        <v>6</v>
      </c>
      <c r="U233" s="1754"/>
      <c r="V233" s="1755"/>
    </row>
    <row r="234" spans="1:24">
      <c r="A234" s="1752"/>
      <c r="B234" s="418" t="s">
        <v>235</v>
      </c>
      <c r="C234" s="418" t="s">
        <v>234</v>
      </c>
      <c r="D234" s="418" t="s">
        <v>236</v>
      </c>
      <c r="E234" s="418" t="s">
        <v>235</v>
      </c>
      <c r="F234" s="418" t="s">
        <v>234</v>
      </c>
      <c r="G234" s="418" t="s">
        <v>236</v>
      </c>
      <c r="H234" s="418" t="s">
        <v>235</v>
      </c>
      <c r="I234" s="418" t="s">
        <v>234</v>
      </c>
      <c r="J234" s="418" t="s">
        <v>236</v>
      </c>
      <c r="K234" s="418" t="s">
        <v>235</v>
      </c>
      <c r="L234" s="418" t="s">
        <v>234</v>
      </c>
      <c r="M234" s="418" t="s">
        <v>236</v>
      </c>
      <c r="N234" s="418" t="s">
        <v>235</v>
      </c>
      <c r="O234" s="418" t="s">
        <v>234</v>
      </c>
      <c r="P234" s="418" t="s">
        <v>236</v>
      </c>
      <c r="Q234" s="573"/>
      <c r="R234" s="573"/>
      <c r="S234" s="573"/>
      <c r="T234" s="418" t="s">
        <v>235</v>
      </c>
      <c r="U234" s="418" t="s">
        <v>234</v>
      </c>
      <c r="V234" s="418" t="s">
        <v>236</v>
      </c>
    </row>
    <row r="235" spans="1:24">
      <c r="A235" s="419" t="s">
        <v>320</v>
      </c>
      <c r="B235" s="166">
        <v>7</v>
      </c>
      <c r="C235" s="561">
        <v>25</v>
      </c>
      <c r="D235" s="303">
        <f t="shared" ref="D235:D240" si="174">B235+C235</f>
        <v>32</v>
      </c>
      <c r="E235" s="166">
        <v>36</v>
      </c>
      <c r="F235" s="561">
        <v>97</v>
      </c>
      <c r="G235" s="303">
        <f t="shared" ref="G235:G240" si="175">E235+F235</f>
        <v>133</v>
      </c>
      <c r="H235" s="166">
        <v>21</v>
      </c>
      <c r="I235" s="561">
        <v>7</v>
      </c>
      <c r="J235" s="303">
        <f t="shared" ref="J235:J240" si="176">H235+I235</f>
        <v>28</v>
      </c>
      <c r="K235" s="166"/>
      <c r="L235" s="561">
        <v>3</v>
      </c>
      <c r="M235" s="303">
        <f t="shared" ref="M235:M240" si="177">K235+L235</f>
        <v>3</v>
      </c>
      <c r="N235" s="166">
        <v>1</v>
      </c>
      <c r="O235" s="561">
        <v>0</v>
      </c>
      <c r="P235" s="303">
        <f t="shared" ref="P235:P240" si="178">N235+O235</f>
        <v>1</v>
      </c>
      <c r="Q235" s="303"/>
      <c r="R235" s="303"/>
      <c r="S235" s="303">
        <f t="shared" ref="S235:S240" si="179">Q235+R235</f>
        <v>0</v>
      </c>
      <c r="T235" s="303">
        <f t="shared" ref="T235:U240" si="180">B235+E235+H235+K235+N235+Q235</f>
        <v>65</v>
      </c>
      <c r="U235" s="303">
        <f t="shared" si="180"/>
        <v>132</v>
      </c>
      <c r="V235" s="303">
        <f t="shared" ref="V235:V240" si="181">T235+U235</f>
        <v>197</v>
      </c>
    </row>
    <row r="236" spans="1:24">
      <c r="A236" s="419" t="s">
        <v>321</v>
      </c>
      <c r="B236" s="166">
        <v>5</v>
      </c>
      <c r="C236" s="561">
        <v>26</v>
      </c>
      <c r="D236" s="303">
        <f t="shared" si="174"/>
        <v>31</v>
      </c>
      <c r="E236" s="166">
        <v>24</v>
      </c>
      <c r="F236" s="561">
        <v>445</v>
      </c>
      <c r="G236" s="303">
        <f t="shared" si="175"/>
        <v>469</v>
      </c>
      <c r="H236" s="166">
        <v>168</v>
      </c>
      <c r="I236" s="561">
        <v>2592</v>
      </c>
      <c r="J236" s="303">
        <f t="shared" si="176"/>
        <v>2760</v>
      </c>
      <c r="K236" s="166">
        <v>98</v>
      </c>
      <c r="L236" s="561">
        <v>2536</v>
      </c>
      <c r="M236" s="303">
        <f t="shared" si="177"/>
        <v>2634</v>
      </c>
      <c r="N236" s="166"/>
      <c r="O236" s="561">
        <v>98</v>
      </c>
      <c r="P236" s="303">
        <f t="shared" si="178"/>
        <v>98</v>
      </c>
      <c r="Q236" s="303">
        <v>1</v>
      </c>
      <c r="R236" s="303">
        <v>41</v>
      </c>
      <c r="S236" s="303">
        <f t="shared" si="179"/>
        <v>42</v>
      </c>
      <c r="T236" s="303">
        <f t="shared" si="180"/>
        <v>296</v>
      </c>
      <c r="U236" s="303">
        <f t="shared" si="180"/>
        <v>5738</v>
      </c>
      <c r="V236" s="303">
        <f t="shared" si="181"/>
        <v>6034</v>
      </c>
    </row>
    <row r="237" spans="1:24">
      <c r="A237" s="419" t="s">
        <v>322</v>
      </c>
      <c r="B237" s="166">
        <v>7</v>
      </c>
      <c r="C237" s="561">
        <v>198</v>
      </c>
      <c r="D237" s="303">
        <f t="shared" si="174"/>
        <v>205</v>
      </c>
      <c r="E237" s="166">
        <v>51</v>
      </c>
      <c r="F237" s="561">
        <v>272</v>
      </c>
      <c r="G237" s="303">
        <f t="shared" si="175"/>
        <v>323</v>
      </c>
      <c r="H237" s="166">
        <v>134</v>
      </c>
      <c r="I237" s="561">
        <v>3641</v>
      </c>
      <c r="J237" s="303">
        <f t="shared" si="176"/>
        <v>3775</v>
      </c>
      <c r="K237" s="166"/>
      <c r="L237" s="561">
        <v>4913</v>
      </c>
      <c r="M237" s="303">
        <f t="shared" si="177"/>
        <v>4913</v>
      </c>
      <c r="N237" s="166">
        <v>11</v>
      </c>
      <c r="O237" s="561">
        <v>393</v>
      </c>
      <c r="P237" s="303">
        <f t="shared" si="178"/>
        <v>404</v>
      </c>
      <c r="Q237" s="303"/>
      <c r="R237" s="303">
        <v>94</v>
      </c>
      <c r="S237" s="303">
        <f t="shared" si="179"/>
        <v>94</v>
      </c>
      <c r="T237" s="303">
        <f t="shared" si="180"/>
        <v>203</v>
      </c>
      <c r="U237" s="303">
        <f t="shared" si="180"/>
        <v>9511</v>
      </c>
      <c r="V237" s="303">
        <f t="shared" si="181"/>
        <v>9714</v>
      </c>
    </row>
    <row r="238" spans="1:24">
      <c r="A238" s="419">
        <v>40</v>
      </c>
      <c r="B238" s="166">
        <v>1</v>
      </c>
      <c r="C238" s="561">
        <v>2</v>
      </c>
      <c r="D238" s="303">
        <f t="shared" si="174"/>
        <v>3</v>
      </c>
      <c r="E238" s="166">
        <v>2</v>
      </c>
      <c r="F238" s="561">
        <v>144</v>
      </c>
      <c r="G238" s="303">
        <f t="shared" si="175"/>
        <v>146</v>
      </c>
      <c r="H238" s="166">
        <v>0</v>
      </c>
      <c r="I238" s="561">
        <v>28</v>
      </c>
      <c r="J238" s="303">
        <f t="shared" si="176"/>
        <v>28</v>
      </c>
      <c r="K238" s="166"/>
      <c r="L238" s="561">
        <v>28</v>
      </c>
      <c r="M238" s="303">
        <f t="shared" si="177"/>
        <v>28</v>
      </c>
      <c r="N238" s="166"/>
      <c r="O238" s="561">
        <v>1</v>
      </c>
      <c r="P238" s="303">
        <f t="shared" si="178"/>
        <v>1</v>
      </c>
      <c r="Q238" s="303"/>
      <c r="R238" s="303"/>
      <c r="S238" s="303">
        <f t="shared" si="179"/>
        <v>0</v>
      </c>
      <c r="T238" s="303">
        <f t="shared" si="180"/>
        <v>3</v>
      </c>
      <c r="U238" s="303">
        <f t="shared" si="180"/>
        <v>203</v>
      </c>
      <c r="V238" s="303">
        <f t="shared" si="181"/>
        <v>206</v>
      </c>
    </row>
    <row r="239" spans="1:24">
      <c r="A239" s="419" t="s">
        <v>323</v>
      </c>
      <c r="B239" s="166"/>
      <c r="C239" s="561"/>
      <c r="D239" s="303">
        <f t="shared" si="174"/>
        <v>0</v>
      </c>
      <c r="E239" s="166"/>
      <c r="F239" s="561"/>
      <c r="G239" s="303">
        <f t="shared" si="175"/>
        <v>0</v>
      </c>
      <c r="H239" s="166"/>
      <c r="I239" s="561"/>
      <c r="J239" s="303">
        <f t="shared" si="176"/>
        <v>0</v>
      </c>
      <c r="K239" s="166"/>
      <c r="L239" s="561"/>
      <c r="M239" s="303">
        <f t="shared" si="177"/>
        <v>0</v>
      </c>
      <c r="N239" s="166"/>
      <c r="O239" s="561"/>
      <c r="P239" s="303">
        <f t="shared" si="178"/>
        <v>0</v>
      </c>
      <c r="Q239" s="303"/>
      <c r="R239" s="303"/>
      <c r="S239" s="303">
        <f t="shared" si="179"/>
        <v>0</v>
      </c>
      <c r="T239" s="303">
        <f t="shared" si="180"/>
        <v>0</v>
      </c>
      <c r="U239" s="303">
        <f t="shared" si="180"/>
        <v>0</v>
      </c>
      <c r="V239" s="303">
        <f t="shared" si="181"/>
        <v>0</v>
      </c>
    </row>
    <row r="240" spans="1:24">
      <c r="A240" s="419" t="s">
        <v>616</v>
      </c>
      <c r="B240" s="166"/>
      <c r="C240" s="561"/>
      <c r="D240" s="303">
        <f t="shared" si="174"/>
        <v>0</v>
      </c>
      <c r="E240" s="166"/>
      <c r="F240" s="561"/>
      <c r="G240" s="303">
        <f t="shared" si="175"/>
        <v>0</v>
      </c>
      <c r="H240" s="166"/>
      <c r="I240" s="561"/>
      <c r="J240" s="303">
        <f t="shared" si="176"/>
        <v>0</v>
      </c>
      <c r="K240" s="166"/>
      <c r="L240" s="561"/>
      <c r="M240" s="303">
        <f t="shared" si="177"/>
        <v>0</v>
      </c>
      <c r="N240" s="166"/>
      <c r="O240" s="561"/>
      <c r="P240" s="303">
        <f t="shared" si="178"/>
        <v>0</v>
      </c>
      <c r="Q240" s="303"/>
      <c r="R240" s="303"/>
      <c r="S240" s="303">
        <f t="shared" si="179"/>
        <v>0</v>
      </c>
      <c r="T240" s="303">
        <f t="shared" si="180"/>
        <v>0</v>
      </c>
      <c r="U240" s="303">
        <f t="shared" si="180"/>
        <v>0</v>
      </c>
      <c r="V240" s="303">
        <f t="shared" si="181"/>
        <v>0</v>
      </c>
    </row>
    <row r="241" spans="1:22">
      <c r="A241" s="419" t="s">
        <v>6</v>
      </c>
      <c r="B241" s="303">
        <f t="shared" ref="B241:V241" si="182">SUM(B235:B240)</f>
        <v>20</v>
      </c>
      <c r="C241" s="303">
        <f t="shared" si="182"/>
        <v>251</v>
      </c>
      <c r="D241" s="303">
        <f t="shared" si="182"/>
        <v>271</v>
      </c>
      <c r="E241" s="303">
        <f t="shared" si="182"/>
        <v>113</v>
      </c>
      <c r="F241" s="303">
        <f t="shared" si="182"/>
        <v>958</v>
      </c>
      <c r="G241" s="303">
        <f t="shared" si="182"/>
        <v>1071</v>
      </c>
      <c r="H241" s="303">
        <f t="shared" si="182"/>
        <v>323</v>
      </c>
      <c r="I241" s="303">
        <f t="shared" si="182"/>
        <v>6268</v>
      </c>
      <c r="J241" s="303">
        <f t="shared" si="182"/>
        <v>6591</v>
      </c>
      <c r="K241" s="303">
        <f t="shared" si="182"/>
        <v>98</v>
      </c>
      <c r="L241" s="303">
        <f t="shared" si="182"/>
        <v>7480</v>
      </c>
      <c r="M241" s="303">
        <f t="shared" si="182"/>
        <v>7578</v>
      </c>
      <c r="N241" s="303">
        <f t="shared" si="182"/>
        <v>12</v>
      </c>
      <c r="O241" s="303">
        <f t="shared" si="182"/>
        <v>492</v>
      </c>
      <c r="P241" s="303">
        <f t="shared" si="182"/>
        <v>504</v>
      </c>
      <c r="Q241" s="303">
        <f t="shared" si="182"/>
        <v>1</v>
      </c>
      <c r="R241" s="303">
        <f t="shared" si="182"/>
        <v>135</v>
      </c>
      <c r="S241" s="303">
        <f t="shared" si="182"/>
        <v>136</v>
      </c>
      <c r="T241" s="833">
        <f t="shared" si="182"/>
        <v>567</v>
      </c>
      <c r="U241" s="833">
        <f t="shared" si="182"/>
        <v>15584</v>
      </c>
      <c r="V241" s="303">
        <f t="shared" si="182"/>
        <v>16151</v>
      </c>
    </row>
    <row r="242" spans="1:22">
      <c r="A242" s="133" t="s">
        <v>311</v>
      </c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 t="s">
        <v>191</v>
      </c>
      <c r="V242" s="133"/>
    </row>
    <row r="243" spans="1:22">
      <c r="A243" s="1762" t="s">
        <v>312</v>
      </c>
      <c r="B243" s="1763"/>
      <c r="C243" s="1763"/>
      <c r="D243" s="1763"/>
      <c r="E243" s="1763"/>
      <c r="F243" s="1763"/>
      <c r="G243" s="1763"/>
      <c r="H243" s="1763"/>
      <c r="I243" s="1763"/>
      <c r="J243" s="1763"/>
      <c r="K243" s="1763"/>
      <c r="L243" s="1763"/>
      <c r="M243" s="1763"/>
      <c r="N243" s="1763"/>
      <c r="O243" s="1763"/>
      <c r="P243" s="1763"/>
      <c r="Q243" s="1763"/>
      <c r="R243" s="1763"/>
      <c r="S243" s="1763"/>
      <c r="T243" s="1763"/>
      <c r="U243" s="1763"/>
      <c r="V243" s="1764"/>
    </row>
    <row r="244" spans="1:22">
      <c r="A244" s="1762" t="s">
        <v>313</v>
      </c>
      <c r="B244" s="1763"/>
      <c r="C244" s="1763"/>
      <c r="D244" s="1763"/>
      <c r="E244" s="1763"/>
      <c r="F244" s="1763"/>
      <c r="G244" s="1763"/>
      <c r="H244" s="1763"/>
      <c r="I244" s="1763"/>
      <c r="J244" s="1763"/>
      <c r="K244" s="1763"/>
      <c r="L244" s="1763"/>
      <c r="M244" s="1763"/>
      <c r="N244" s="1763"/>
      <c r="O244" s="1763"/>
      <c r="P244" s="1763"/>
      <c r="Q244" s="1763"/>
      <c r="R244" s="1763"/>
      <c r="S244" s="1763"/>
      <c r="T244" s="1763"/>
      <c r="U244" s="1763"/>
      <c r="V244" s="1764"/>
    </row>
    <row r="245" spans="1:22">
      <c r="A245" s="1748" t="s">
        <v>314</v>
      </c>
      <c r="B245" s="1670" t="s">
        <v>315</v>
      </c>
      <c r="C245" s="1670"/>
      <c r="D245" s="1670"/>
      <c r="E245" s="1670" t="s">
        <v>316</v>
      </c>
      <c r="F245" s="1670"/>
      <c r="G245" s="1670"/>
      <c r="H245" s="1670" t="s">
        <v>317</v>
      </c>
      <c r="I245" s="1670"/>
      <c r="J245" s="1670"/>
      <c r="K245" s="1670" t="s">
        <v>318</v>
      </c>
      <c r="L245" s="1670"/>
      <c r="M245" s="1670"/>
      <c r="N245" s="1670" t="s">
        <v>319</v>
      </c>
      <c r="O245" s="1670"/>
      <c r="P245" s="1670"/>
      <c r="Q245" s="572"/>
      <c r="R245" s="572"/>
      <c r="S245" s="572"/>
      <c r="T245" s="1762" t="s">
        <v>6</v>
      </c>
      <c r="U245" s="1763"/>
      <c r="V245" s="1764"/>
    </row>
    <row r="246" spans="1:22">
      <c r="A246" s="1749"/>
      <c r="B246" s="291" t="s">
        <v>235</v>
      </c>
      <c r="C246" s="291" t="s">
        <v>234</v>
      </c>
      <c r="D246" s="291" t="s">
        <v>236</v>
      </c>
      <c r="E246" s="291" t="s">
        <v>235</v>
      </c>
      <c r="F246" s="291" t="s">
        <v>234</v>
      </c>
      <c r="G246" s="291" t="s">
        <v>236</v>
      </c>
      <c r="H246" s="291" t="s">
        <v>235</v>
      </c>
      <c r="I246" s="291" t="s">
        <v>234</v>
      </c>
      <c r="J246" s="291" t="s">
        <v>236</v>
      </c>
      <c r="K246" s="291" t="s">
        <v>235</v>
      </c>
      <c r="L246" s="291" t="s">
        <v>234</v>
      </c>
      <c r="M246" s="291" t="s">
        <v>236</v>
      </c>
      <c r="N246" s="291" t="s">
        <v>235</v>
      </c>
      <c r="O246" s="291" t="s">
        <v>234</v>
      </c>
      <c r="P246" s="291" t="s">
        <v>236</v>
      </c>
      <c r="Q246" s="572"/>
      <c r="R246" s="572"/>
      <c r="S246" s="572"/>
      <c r="T246" s="291" t="s">
        <v>235</v>
      </c>
      <c r="U246" s="291" t="s">
        <v>234</v>
      </c>
      <c r="V246" s="291" t="s">
        <v>236</v>
      </c>
    </row>
    <row r="247" spans="1:22">
      <c r="A247" s="415" t="s">
        <v>320</v>
      </c>
      <c r="B247" s="166">
        <v>0</v>
      </c>
      <c r="C247" s="561">
        <v>2</v>
      </c>
      <c r="D247" s="303">
        <f t="shared" ref="D247:D252" si="183">B247+C247</f>
        <v>2</v>
      </c>
      <c r="E247" s="166">
        <v>0</v>
      </c>
      <c r="F247" s="561">
        <v>1</v>
      </c>
      <c r="G247" s="303">
        <f t="shared" ref="G247:G252" si="184">E247+F247</f>
        <v>1</v>
      </c>
      <c r="H247" s="166">
        <v>5</v>
      </c>
      <c r="I247" s="561">
        <v>7</v>
      </c>
      <c r="J247" s="303">
        <f t="shared" ref="J247:J252" si="185">H247+I247</f>
        <v>12</v>
      </c>
      <c r="K247" s="166">
        <v>6</v>
      </c>
      <c r="L247" s="561">
        <v>0</v>
      </c>
      <c r="M247" s="303">
        <f t="shared" ref="M247:M252" si="186">K247+L247</f>
        <v>6</v>
      </c>
      <c r="N247" s="166">
        <v>0</v>
      </c>
      <c r="O247" s="561">
        <v>0</v>
      </c>
      <c r="P247" s="303">
        <f t="shared" ref="P247:P252" si="187">N247+O247</f>
        <v>0</v>
      </c>
      <c r="Q247" s="303"/>
      <c r="R247" s="303"/>
      <c r="S247" s="303">
        <f t="shared" ref="S247:S252" si="188">Q247+R247</f>
        <v>0</v>
      </c>
      <c r="T247" s="303">
        <f t="shared" ref="T247:U252" si="189">B247+E247+H247+K247+N247+Q247</f>
        <v>11</v>
      </c>
      <c r="U247" s="303">
        <f t="shared" si="189"/>
        <v>10</v>
      </c>
      <c r="V247" s="303">
        <f t="shared" ref="V247:V252" si="190">T247+U247</f>
        <v>21</v>
      </c>
    </row>
    <row r="248" spans="1:22">
      <c r="A248" s="415" t="s">
        <v>321</v>
      </c>
      <c r="B248" s="166">
        <v>11</v>
      </c>
      <c r="C248" s="561">
        <v>5</v>
      </c>
      <c r="D248" s="303">
        <f t="shared" si="183"/>
        <v>16</v>
      </c>
      <c r="E248" s="166">
        <v>18</v>
      </c>
      <c r="F248" s="561">
        <v>60</v>
      </c>
      <c r="G248" s="303">
        <f t="shared" si="184"/>
        <v>78</v>
      </c>
      <c r="H248" s="166">
        <v>478</v>
      </c>
      <c r="I248" s="561">
        <v>621</v>
      </c>
      <c r="J248" s="303">
        <f t="shared" si="185"/>
        <v>1099</v>
      </c>
      <c r="K248" s="166">
        <v>148</v>
      </c>
      <c r="L248" s="561">
        <v>149</v>
      </c>
      <c r="M248" s="303">
        <f t="shared" si="186"/>
        <v>297</v>
      </c>
      <c r="N248" s="166">
        <v>16</v>
      </c>
      <c r="O248" s="561">
        <v>2</v>
      </c>
      <c r="P248" s="303">
        <f t="shared" si="187"/>
        <v>18</v>
      </c>
      <c r="Q248" s="303"/>
      <c r="R248" s="303"/>
      <c r="S248" s="303">
        <f t="shared" si="188"/>
        <v>0</v>
      </c>
      <c r="T248" s="303">
        <f t="shared" si="189"/>
        <v>671</v>
      </c>
      <c r="U248" s="303">
        <f t="shared" si="189"/>
        <v>837</v>
      </c>
      <c r="V248" s="303">
        <f t="shared" si="190"/>
        <v>1508</v>
      </c>
    </row>
    <row r="249" spans="1:22">
      <c r="A249" s="415" t="s">
        <v>322</v>
      </c>
      <c r="B249" s="166">
        <v>1</v>
      </c>
      <c r="C249" s="561">
        <v>1</v>
      </c>
      <c r="D249" s="303">
        <f t="shared" si="183"/>
        <v>2</v>
      </c>
      <c r="E249" s="166">
        <v>9</v>
      </c>
      <c r="F249" s="561">
        <v>66</v>
      </c>
      <c r="G249" s="303">
        <f t="shared" si="184"/>
        <v>75</v>
      </c>
      <c r="H249" s="166">
        <v>324</v>
      </c>
      <c r="I249" s="561">
        <v>3804</v>
      </c>
      <c r="J249" s="303">
        <f t="shared" si="185"/>
        <v>4128</v>
      </c>
      <c r="K249" s="166">
        <v>205</v>
      </c>
      <c r="L249" s="561">
        <v>2226</v>
      </c>
      <c r="M249" s="303">
        <f t="shared" si="186"/>
        <v>2431</v>
      </c>
      <c r="N249" s="166">
        <v>6</v>
      </c>
      <c r="O249" s="561">
        <v>35</v>
      </c>
      <c r="P249" s="303">
        <f t="shared" si="187"/>
        <v>41</v>
      </c>
      <c r="Q249" s="303"/>
      <c r="R249" s="303"/>
      <c r="S249" s="303">
        <f t="shared" si="188"/>
        <v>0</v>
      </c>
      <c r="T249" s="303">
        <f t="shared" si="189"/>
        <v>545</v>
      </c>
      <c r="U249" s="303">
        <f t="shared" si="189"/>
        <v>6132</v>
      </c>
      <c r="V249" s="303">
        <f t="shared" si="190"/>
        <v>6677</v>
      </c>
    </row>
    <row r="250" spans="1:22">
      <c r="A250" s="415">
        <v>40</v>
      </c>
      <c r="B250" s="166">
        <v>0</v>
      </c>
      <c r="C250" s="561">
        <v>0</v>
      </c>
      <c r="D250" s="303">
        <f t="shared" si="183"/>
        <v>0</v>
      </c>
      <c r="E250" s="166">
        <v>0</v>
      </c>
      <c r="F250" s="561">
        <v>27</v>
      </c>
      <c r="G250" s="303">
        <f t="shared" si="184"/>
        <v>27</v>
      </c>
      <c r="H250" s="166">
        <v>22</v>
      </c>
      <c r="I250" s="561">
        <v>49</v>
      </c>
      <c r="J250" s="303">
        <f t="shared" si="185"/>
        <v>71</v>
      </c>
      <c r="K250" s="166">
        <v>24</v>
      </c>
      <c r="L250" s="561">
        <v>50</v>
      </c>
      <c r="M250" s="303">
        <f t="shared" si="186"/>
        <v>74</v>
      </c>
      <c r="N250" s="166">
        <v>1</v>
      </c>
      <c r="O250" s="561">
        <v>16</v>
      </c>
      <c r="P250" s="303">
        <f t="shared" si="187"/>
        <v>17</v>
      </c>
      <c r="Q250" s="303"/>
      <c r="R250" s="303"/>
      <c r="S250" s="303">
        <f t="shared" si="188"/>
        <v>0</v>
      </c>
      <c r="T250" s="303">
        <f t="shared" si="189"/>
        <v>47</v>
      </c>
      <c r="U250" s="303">
        <f t="shared" si="189"/>
        <v>142</v>
      </c>
      <c r="V250" s="303">
        <f t="shared" si="190"/>
        <v>189</v>
      </c>
    </row>
    <row r="251" spans="1:22">
      <c r="A251" s="415" t="s">
        <v>323</v>
      </c>
      <c r="B251" s="166"/>
      <c r="C251" s="561"/>
      <c r="D251" s="303">
        <f t="shared" si="183"/>
        <v>0</v>
      </c>
      <c r="E251" s="166"/>
      <c r="F251" s="561"/>
      <c r="G251" s="303">
        <f t="shared" si="184"/>
        <v>0</v>
      </c>
      <c r="H251" s="166"/>
      <c r="I251" s="561"/>
      <c r="J251" s="303">
        <f t="shared" si="185"/>
        <v>0</v>
      </c>
      <c r="K251" s="166"/>
      <c r="L251" s="561"/>
      <c r="M251" s="303">
        <f t="shared" si="186"/>
        <v>0</v>
      </c>
      <c r="N251" s="166"/>
      <c r="O251" s="561"/>
      <c r="P251" s="303">
        <f t="shared" si="187"/>
        <v>0</v>
      </c>
      <c r="Q251" s="303"/>
      <c r="R251" s="303"/>
      <c r="S251" s="303">
        <f t="shared" si="188"/>
        <v>0</v>
      </c>
      <c r="T251" s="303">
        <f t="shared" si="189"/>
        <v>0</v>
      </c>
      <c r="U251" s="303">
        <f t="shared" si="189"/>
        <v>0</v>
      </c>
      <c r="V251" s="303">
        <f t="shared" si="190"/>
        <v>0</v>
      </c>
    </row>
    <row r="252" spans="1:22">
      <c r="A252" s="415" t="s">
        <v>616</v>
      </c>
      <c r="B252" s="166"/>
      <c r="C252" s="561"/>
      <c r="D252" s="303">
        <f t="shared" si="183"/>
        <v>0</v>
      </c>
      <c r="E252" s="166"/>
      <c r="F252" s="561"/>
      <c r="G252" s="303">
        <f t="shared" si="184"/>
        <v>0</v>
      </c>
      <c r="H252" s="166"/>
      <c r="I252" s="561"/>
      <c r="J252" s="303">
        <f t="shared" si="185"/>
        <v>0</v>
      </c>
      <c r="K252" s="166"/>
      <c r="L252" s="561"/>
      <c r="M252" s="303">
        <f t="shared" si="186"/>
        <v>0</v>
      </c>
      <c r="N252" s="166"/>
      <c r="O252" s="561"/>
      <c r="P252" s="303">
        <f t="shared" si="187"/>
        <v>0</v>
      </c>
      <c r="Q252" s="303"/>
      <c r="R252" s="303"/>
      <c r="S252" s="303">
        <f t="shared" si="188"/>
        <v>0</v>
      </c>
      <c r="T252" s="303">
        <f t="shared" si="189"/>
        <v>0</v>
      </c>
      <c r="U252" s="303">
        <f t="shared" si="189"/>
        <v>0</v>
      </c>
      <c r="V252" s="303">
        <f t="shared" si="190"/>
        <v>0</v>
      </c>
    </row>
    <row r="253" spans="1:22">
      <c r="A253" s="415" t="s">
        <v>6</v>
      </c>
      <c r="B253" s="303">
        <f t="shared" ref="B253:V253" si="191">SUM(B247:B252)</f>
        <v>12</v>
      </c>
      <c r="C253" s="303">
        <f t="shared" si="191"/>
        <v>8</v>
      </c>
      <c r="D253" s="303">
        <f t="shared" si="191"/>
        <v>20</v>
      </c>
      <c r="E253" s="303">
        <f t="shared" si="191"/>
        <v>27</v>
      </c>
      <c r="F253" s="303">
        <f t="shared" si="191"/>
        <v>154</v>
      </c>
      <c r="G253" s="303">
        <f t="shared" si="191"/>
        <v>181</v>
      </c>
      <c r="H253" s="303">
        <f t="shared" si="191"/>
        <v>829</v>
      </c>
      <c r="I253" s="303">
        <f t="shared" si="191"/>
        <v>4481</v>
      </c>
      <c r="J253" s="303">
        <f t="shared" si="191"/>
        <v>5310</v>
      </c>
      <c r="K253" s="303">
        <f t="shared" si="191"/>
        <v>383</v>
      </c>
      <c r="L253" s="303">
        <f t="shared" si="191"/>
        <v>2425</v>
      </c>
      <c r="M253" s="303">
        <f t="shared" si="191"/>
        <v>2808</v>
      </c>
      <c r="N253" s="303">
        <f t="shared" si="191"/>
        <v>23</v>
      </c>
      <c r="O253" s="303">
        <f t="shared" si="191"/>
        <v>53</v>
      </c>
      <c r="P253" s="303">
        <f t="shared" si="191"/>
        <v>76</v>
      </c>
      <c r="Q253" s="303">
        <f t="shared" si="191"/>
        <v>0</v>
      </c>
      <c r="R253" s="303">
        <f t="shared" si="191"/>
        <v>0</v>
      </c>
      <c r="S253" s="303">
        <f t="shared" si="191"/>
        <v>0</v>
      </c>
      <c r="T253" s="303">
        <f t="shared" si="191"/>
        <v>1274</v>
      </c>
      <c r="U253" s="303">
        <f t="shared" si="191"/>
        <v>7121</v>
      </c>
      <c r="V253" s="303">
        <f t="shared" si="191"/>
        <v>8395</v>
      </c>
    </row>
    <row r="254" spans="1:22">
      <c r="A254" s="417" t="s">
        <v>311</v>
      </c>
      <c r="B254" s="417"/>
      <c r="C254" s="417"/>
      <c r="D254" s="417"/>
      <c r="E254" s="417"/>
      <c r="F254" s="417"/>
      <c r="G254" s="417"/>
      <c r="H254" s="417"/>
      <c r="I254" s="417"/>
      <c r="J254" s="417"/>
      <c r="K254" s="417"/>
      <c r="L254" s="417"/>
      <c r="M254" s="417"/>
      <c r="N254" s="417"/>
      <c r="O254" s="417"/>
      <c r="P254" s="417"/>
      <c r="Q254" s="417"/>
      <c r="R254" s="417"/>
      <c r="S254" s="417"/>
      <c r="T254" s="417"/>
      <c r="U254" s="417" t="s">
        <v>324</v>
      </c>
      <c r="V254" s="417"/>
    </row>
    <row r="255" spans="1:22">
      <c r="A255" s="1753" t="s">
        <v>312</v>
      </c>
      <c r="B255" s="1754"/>
      <c r="C255" s="1754"/>
      <c r="D255" s="1754"/>
      <c r="E255" s="1754"/>
      <c r="F255" s="1754"/>
      <c r="G255" s="1754"/>
      <c r="H255" s="1754"/>
      <c r="I255" s="1754"/>
      <c r="J255" s="1754"/>
      <c r="K255" s="1754"/>
      <c r="L255" s="1754"/>
      <c r="M255" s="1754"/>
      <c r="N255" s="1754"/>
      <c r="O255" s="1754"/>
      <c r="P255" s="1754"/>
      <c r="Q255" s="1754"/>
      <c r="R255" s="1754"/>
      <c r="S255" s="1754"/>
      <c r="T255" s="1754"/>
      <c r="U255" s="1754"/>
      <c r="V255" s="1755"/>
    </row>
    <row r="256" spans="1:22">
      <c r="A256" s="1753" t="s">
        <v>313</v>
      </c>
      <c r="B256" s="1754"/>
      <c r="C256" s="1754"/>
      <c r="D256" s="1754"/>
      <c r="E256" s="1754"/>
      <c r="F256" s="1754"/>
      <c r="G256" s="1754"/>
      <c r="H256" s="1754"/>
      <c r="I256" s="1754"/>
      <c r="J256" s="1754"/>
      <c r="K256" s="1754"/>
      <c r="L256" s="1754"/>
      <c r="M256" s="1754"/>
      <c r="N256" s="1754"/>
      <c r="O256" s="1754"/>
      <c r="P256" s="1754"/>
      <c r="Q256" s="1754"/>
      <c r="R256" s="1754"/>
      <c r="S256" s="1754"/>
      <c r="T256" s="1754"/>
      <c r="U256" s="1754"/>
      <c r="V256" s="1755"/>
    </row>
    <row r="257" spans="1:22">
      <c r="A257" s="1751" t="s">
        <v>314</v>
      </c>
      <c r="B257" s="1750" t="s">
        <v>315</v>
      </c>
      <c r="C257" s="1750"/>
      <c r="D257" s="1750"/>
      <c r="E257" s="1750" t="s">
        <v>316</v>
      </c>
      <c r="F257" s="1750"/>
      <c r="G257" s="1750"/>
      <c r="H257" s="1750" t="s">
        <v>317</v>
      </c>
      <c r="I257" s="1750"/>
      <c r="J257" s="1750"/>
      <c r="K257" s="1750" t="s">
        <v>318</v>
      </c>
      <c r="L257" s="1750"/>
      <c r="M257" s="1750"/>
      <c r="N257" s="1750" t="s">
        <v>319</v>
      </c>
      <c r="O257" s="1750"/>
      <c r="P257" s="1750"/>
      <c r="Q257" s="1753" t="s">
        <v>616</v>
      </c>
      <c r="R257" s="1754"/>
      <c r="S257" s="1755"/>
      <c r="T257" s="1753" t="s">
        <v>6</v>
      </c>
      <c r="U257" s="1754"/>
      <c r="V257" s="1755"/>
    </row>
    <row r="258" spans="1:22">
      <c r="A258" s="1752"/>
      <c r="B258" s="418" t="s">
        <v>235</v>
      </c>
      <c r="C258" s="418" t="s">
        <v>234</v>
      </c>
      <c r="D258" s="418" t="s">
        <v>236</v>
      </c>
      <c r="E258" s="418" t="s">
        <v>235</v>
      </c>
      <c r="F258" s="418" t="s">
        <v>234</v>
      </c>
      <c r="G258" s="418" t="s">
        <v>236</v>
      </c>
      <c r="H258" s="418" t="s">
        <v>235</v>
      </c>
      <c r="I258" s="418" t="s">
        <v>234</v>
      </c>
      <c r="J258" s="418" t="s">
        <v>236</v>
      </c>
      <c r="K258" s="418" t="s">
        <v>235</v>
      </c>
      <c r="L258" s="418" t="s">
        <v>234</v>
      </c>
      <c r="M258" s="418" t="s">
        <v>236</v>
      </c>
      <c r="N258" s="418" t="s">
        <v>235</v>
      </c>
      <c r="O258" s="418" t="s">
        <v>234</v>
      </c>
      <c r="P258" s="418" t="s">
        <v>236</v>
      </c>
      <c r="Q258" s="594" t="s">
        <v>235</v>
      </c>
      <c r="R258" s="594" t="s">
        <v>234</v>
      </c>
      <c r="S258" s="594" t="s">
        <v>236</v>
      </c>
      <c r="T258" s="418" t="s">
        <v>235</v>
      </c>
      <c r="U258" s="418" t="s">
        <v>234</v>
      </c>
      <c r="V258" s="418" t="s">
        <v>236</v>
      </c>
    </row>
    <row r="259" spans="1:22">
      <c r="A259" s="419" t="s">
        <v>320</v>
      </c>
      <c r="B259" s="166">
        <v>13</v>
      </c>
      <c r="C259" s="561">
        <v>94</v>
      </c>
      <c r="D259" s="303">
        <f t="shared" ref="D259:D264" si="192">B259+C259</f>
        <v>107</v>
      </c>
      <c r="E259" s="166">
        <v>45</v>
      </c>
      <c r="F259" s="561">
        <v>147</v>
      </c>
      <c r="G259" s="303">
        <f t="shared" ref="G259:G264" si="193">E259+F259</f>
        <v>192</v>
      </c>
      <c r="H259" s="166">
        <v>9</v>
      </c>
      <c r="I259" s="561">
        <v>145</v>
      </c>
      <c r="J259" s="303">
        <f t="shared" ref="J259:J264" si="194">H259+I259</f>
        <v>154</v>
      </c>
      <c r="K259" s="166">
        <v>374</v>
      </c>
      <c r="L259" s="561">
        <v>1363</v>
      </c>
      <c r="M259" s="303">
        <f t="shared" ref="M259:M264" si="195">K259+L259</f>
        <v>1737</v>
      </c>
      <c r="N259" s="166">
        <v>2</v>
      </c>
      <c r="O259" s="561">
        <v>9</v>
      </c>
      <c r="P259" s="303">
        <f t="shared" ref="P259:P264" si="196">N259+O259</f>
        <v>11</v>
      </c>
      <c r="Q259" s="303">
        <v>0</v>
      </c>
      <c r="R259" s="303">
        <v>0</v>
      </c>
      <c r="S259" s="303">
        <f t="shared" ref="S259:S264" si="197">Q259+R259</f>
        <v>0</v>
      </c>
      <c r="T259" s="303">
        <f t="shared" ref="T259:U264" si="198">B259+E259+H259+K259+N259+Q259</f>
        <v>443</v>
      </c>
      <c r="U259" s="303">
        <f t="shared" si="198"/>
        <v>1758</v>
      </c>
      <c r="V259" s="303">
        <f t="shared" ref="V259:V264" si="199">T259+U259</f>
        <v>2201</v>
      </c>
    </row>
    <row r="260" spans="1:22">
      <c r="A260" s="419" t="s">
        <v>321</v>
      </c>
      <c r="B260" s="166">
        <v>254</v>
      </c>
      <c r="C260" s="561">
        <v>197</v>
      </c>
      <c r="D260" s="303">
        <f t="shared" si="192"/>
        <v>451</v>
      </c>
      <c r="E260" s="166">
        <v>422</v>
      </c>
      <c r="F260" s="561">
        <v>239</v>
      </c>
      <c r="G260" s="303">
        <f t="shared" si="193"/>
        <v>661</v>
      </c>
      <c r="H260" s="166">
        <v>778</v>
      </c>
      <c r="I260" s="561">
        <v>2252</v>
      </c>
      <c r="J260" s="303">
        <f t="shared" si="194"/>
        <v>3030</v>
      </c>
      <c r="K260" s="166">
        <v>914</v>
      </c>
      <c r="L260" s="561">
        <v>1147</v>
      </c>
      <c r="M260" s="303">
        <f t="shared" si="195"/>
        <v>2061</v>
      </c>
      <c r="N260" s="166">
        <v>8</v>
      </c>
      <c r="O260" s="561">
        <v>98</v>
      </c>
      <c r="P260" s="303">
        <f t="shared" si="196"/>
        <v>106</v>
      </c>
      <c r="Q260" s="303">
        <v>2</v>
      </c>
      <c r="R260" s="303">
        <v>79</v>
      </c>
      <c r="S260" s="303">
        <f t="shared" si="197"/>
        <v>81</v>
      </c>
      <c r="T260" s="303">
        <f t="shared" si="198"/>
        <v>2378</v>
      </c>
      <c r="U260" s="303">
        <f t="shared" si="198"/>
        <v>4012</v>
      </c>
      <c r="V260" s="303">
        <f t="shared" si="199"/>
        <v>6390</v>
      </c>
    </row>
    <row r="261" spans="1:22">
      <c r="A261" s="419" t="s">
        <v>322</v>
      </c>
      <c r="B261" s="166">
        <v>241</v>
      </c>
      <c r="C261" s="561">
        <v>78</v>
      </c>
      <c r="D261" s="303">
        <f t="shared" si="192"/>
        <v>319</v>
      </c>
      <c r="E261" s="166">
        <v>217</v>
      </c>
      <c r="F261" s="561">
        <v>178</v>
      </c>
      <c r="G261" s="303">
        <f t="shared" si="193"/>
        <v>395</v>
      </c>
      <c r="H261" s="166">
        <v>3342</v>
      </c>
      <c r="I261" s="561">
        <v>1421</v>
      </c>
      <c r="J261" s="303">
        <f t="shared" si="194"/>
        <v>4763</v>
      </c>
      <c r="K261" s="166">
        <v>784</v>
      </c>
      <c r="L261" s="561">
        <v>958</v>
      </c>
      <c r="M261" s="303">
        <f t="shared" si="195"/>
        <v>1742</v>
      </c>
      <c r="N261" s="166">
        <v>17</v>
      </c>
      <c r="O261" s="561">
        <v>34</v>
      </c>
      <c r="P261" s="303">
        <f t="shared" si="196"/>
        <v>51</v>
      </c>
      <c r="Q261" s="303">
        <v>0</v>
      </c>
      <c r="R261" s="303">
        <v>1</v>
      </c>
      <c r="S261" s="303">
        <f t="shared" si="197"/>
        <v>1</v>
      </c>
      <c r="T261" s="303">
        <f t="shared" si="198"/>
        <v>4601</v>
      </c>
      <c r="U261" s="303">
        <f t="shared" si="198"/>
        <v>2670</v>
      </c>
      <c r="V261" s="303">
        <f t="shared" si="199"/>
        <v>7271</v>
      </c>
    </row>
    <row r="262" spans="1:22">
      <c r="A262" s="419">
        <v>40</v>
      </c>
      <c r="B262" s="166">
        <v>2</v>
      </c>
      <c r="C262" s="561">
        <v>7</v>
      </c>
      <c r="D262" s="303">
        <f t="shared" si="192"/>
        <v>9</v>
      </c>
      <c r="E262" s="166">
        <v>39</v>
      </c>
      <c r="F262" s="561">
        <v>148</v>
      </c>
      <c r="G262" s="303">
        <f t="shared" si="193"/>
        <v>187</v>
      </c>
      <c r="H262" s="166">
        <v>107</v>
      </c>
      <c r="I262" s="561">
        <v>199</v>
      </c>
      <c r="J262" s="303">
        <f t="shared" si="194"/>
        <v>306</v>
      </c>
      <c r="K262" s="166">
        <v>354</v>
      </c>
      <c r="L262" s="561">
        <v>358</v>
      </c>
      <c r="M262" s="303">
        <f t="shared" si="195"/>
        <v>712</v>
      </c>
      <c r="N262" s="166">
        <v>7</v>
      </c>
      <c r="O262" s="561"/>
      <c r="P262" s="303">
        <f t="shared" si="196"/>
        <v>7</v>
      </c>
      <c r="Q262" s="303">
        <v>0</v>
      </c>
      <c r="R262" s="303">
        <v>2</v>
      </c>
      <c r="S262" s="303">
        <f t="shared" si="197"/>
        <v>2</v>
      </c>
      <c r="T262" s="303">
        <f t="shared" si="198"/>
        <v>509</v>
      </c>
      <c r="U262" s="303">
        <f t="shared" si="198"/>
        <v>714</v>
      </c>
      <c r="V262" s="303">
        <f t="shared" si="199"/>
        <v>1223</v>
      </c>
    </row>
    <row r="263" spans="1:22">
      <c r="A263" s="419" t="s">
        <v>323</v>
      </c>
      <c r="B263" s="166">
        <v>0</v>
      </c>
      <c r="C263" s="561">
        <v>0</v>
      </c>
      <c r="D263" s="303">
        <f t="shared" si="192"/>
        <v>0</v>
      </c>
      <c r="E263" s="166">
        <v>21</v>
      </c>
      <c r="F263" s="561">
        <v>1</v>
      </c>
      <c r="G263" s="303">
        <f t="shared" si="193"/>
        <v>22</v>
      </c>
      <c r="H263" s="166">
        <v>55</v>
      </c>
      <c r="I263" s="561">
        <v>8</v>
      </c>
      <c r="J263" s="303">
        <f t="shared" si="194"/>
        <v>63</v>
      </c>
      <c r="K263" s="166">
        <v>35</v>
      </c>
      <c r="L263" s="561">
        <v>7</v>
      </c>
      <c r="M263" s="303">
        <f t="shared" si="195"/>
        <v>42</v>
      </c>
      <c r="N263" s="166"/>
      <c r="O263" s="561">
        <v>0</v>
      </c>
      <c r="P263" s="303">
        <f t="shared" si="196"/>
        <v>0</v>
      </c>
      <c r="Q263" s="303">
        <v>0</v>
      </c>
      <c r="R263" s="303">
        <v>1</v>
      </c>
      <c r="S263" s="303">
        <f t="shared" si="197"/>
        <v>1</v>
      </c>
      <c r="T263" s="303">
        <f t="shared" si="198"/>
        <v>111</v>
      </c>
      <c r="U263" s="303">
        <f t="shared" si="198"/>
        <v>17</v>
      </c>
      <c r="V263" s="303">
        <f t="shared" si="199"/>
        <v>128</v>
      </c>
    </row>
    <row r="264" spans="1:22">
      <c r="A264" s="419" t="s">
        <v>616</v>
      </c>
      <c r="B264" s="166">
        <v>0</v>
      </c>
      <c r="C264" s="561">
        <v>0</v>
      </c>
      <c r="D264" s="303">
        <f t="shared" si="192"/>
        <v>0</v>
      </c>
      <c r="E264" s="166">
        <v>3</v>
      </c>
      <c r="F264" s="561">
        <v>0</v>
      </c>
      <c r="G264" s="303">
        <f t="shared" si="193"/>
        <v>3</v>
      </c>
      <c r="H264" s="166">
        <v>6</v>
      </c>
      <c r="I264" s="561"/>
      <c r="J264" s="303">
        <f t="shared" si="194"/>
        <v>6</v>
      </c>
      <c r="K264" s="166">
        <v>0</v>
      </c>
      <c r="L264" s="561">
        <v>0</v>
      </c>
      <c r="M264" s="303">
        <f t="shared" si="195"/>
        <v>0</v>
      </c>
      <c r="N264" s="166">
        <v>0</v>
      </c>
      <c r="O264" s="561">
        <v>0</v>
      </c>
      <c r="P264" s="303">
        <f t="shared" si="196"/>
        <v>0</v>
      </c>
      <c r="Q264" s="303">
        <v>0</v>
      </c>
      <c r="R264" s="303">
        <v>0</v>
      </c>
      <c r="S264" s="303">
        <f t="shared" si="197"/>
        <v>0</v>
      </c>
      <c r="T264" s="303">
        <f t="shared" si="198"/>
        <v>9</v>
      </c>
      <c r="U264" s="303">
        <f t="shared" si="198"/>
        <v>0</v>
      </c>
      <c r="V264" s="303">
        <f t="shared" si="199"/>
        <v>9</v>
      </c>
    </row>
    <row r="265" spans="1:22">
      <c r="A265" s="419" t="s">
        <v>6</v>
      </c>
      <c r="B265" s="303">
        <f t="shared" ref="B265:V265" si="200">SUM(B259:B264)</f>
        <v>510</v>
      </c>
      <c r="C265" s="303">
        <f t="shared" si="200"/>
        <v>376</v>
      </c>
      <c r="D265" s="303">
        <f t="shared" si="200"/>
        <v>886</v>
      </c>
      <c r="E265" s="303">
        <f t="shared" si="200"/>
        <v>747</v>
      </c>
      <c r="F265" s="303">
        <f t="shared" si="200"/>
        <v>713</v>
      </c>
      <c r="G265" s="303">
        <f t="shared" si="200"/>
        <v>1460</v>
      </c>
      <c r="H265" s="303">
        <f t="shared" si="200"/>
        <v>4297</v>
      </c>
      <c r="I265" s="303">
        <f t="shared" si="200"/>
        <v>4025</v>
      </c>
      <c r="J265" s="303">
        <f t="shared" si="200"/>
        <v>8322</v>
      </c>
      <c r="K265" s="303">
        <f t="shared" si="200"/>
        <v>2461</v>
      </c>
      <c r="L265" s="303">
        <f t="shared" si="200"/>
        <v>3833</v>
      </c>
      <c r="M265" s="303">
        <f t="shared" si="200"/>
        <v>6294</v>
      </c>
      <c r="N265" s="303">
        <f t="shared" si="200"/>
        <v>34</v>
      </c>
      <c r="O265" s="303">
        <f t="shared" si="200"/>
        <v>141</v>
      </c>
      <c r="P265" s="303">
        <f t="shared" si="200"/>
        <v>175</v>
      </c>
      <c r="Q265" s="303">
        <f t="shared" si="200"/>
        <v>2</v>
      </c>
      <c r="R265" s="303">
        <f t="shared" si="200"/>
        <v>83</v>
      </c>
      <c r="S265" s="303">
        <f t="shared" si="200"/>
        <v>85</v>
      </c>
      <c r="T265" s="303">
        <f t="shared" si="200"/>
        <v>8051</v>
      </c>
      <c r="U265" s="303">
        <f t="shared" si="200"/>
        <v>9171</v>
      </c>
      <c r="V265" s="303">
        <f t="shared" si="200"/>
        <v>17222</v>
      </c>
    </row>
    <row r="266" spans="1:22" ht="27.75" customHeight="1">
      <c r="A266" s="1765" t="s">
        <v>599</v>
      </c>
      <c r="B266" s="1765"/>
      <c r="C266" s="1765"/>
      <c r="D266" s="1765"/>
      <c r="E266" s="1765"/>
      <c r="F266" s="1765"/>
      <c r="G266" s="1765"/>
      <c r="H266" s="1765"/>
      <c r="I266" s="1765"/>
      <c r="J266" s="1765"/>
      <c r="K266" s="1765"/>
      <c r="L266" s="1765"/>
      <c r="M266" s="1765"/>
      <c r="N266" s="1765"/>
      <c r="O266" s="1765"/>
      <c r="P266" s="1765"/>
      <c r="Q266" s="1765"/>
      <c r="R266" s="1765"/>
      <c r="S266" s="1765"/>
      <c r="T266" s="1765"/>
      <c r="U266" s="1765"/>
      <c r="V266" s="1765"/>
    </row>
    <row r="267" spans="1:22" ht="27.75" customHeight="1">
      <c r="A267" s="1775" t="s">
        <v>881</v>
      </c>
      <c r="B267" s="1775"/>
      <c r="C267" s="1775"/>
      <c r="D267" s="1775"/>
      <c r="E267" s="1775"/>
      <c r="F267" s="1775"/>
      <c r="G267" s="1775"/>
      <c r="H267" s="1775"/>
      <c r="I267" s="1775"/>
      <c r="J267" s="1775"/>
      <c r="K267" s="1775"/>
      <c r="L267" s="1775"/>
      <c r="M267" s="1775"/>
      <c r="N267" s="1775"/>
      <c r="O267" s="1775"/>
      <c r="P267" s="1775"/>
      <c r="Q267" s="1775"/>
      <c r="R267" s="1775"/>
      <c r="S267" s="1775"/>
      <c r="T267" s="1775"/>
      <c r="U267" s="1775"/>
      <c r="V267" s="1775"/>
    </row>
    <row r="268" spans="1:22" ht="30" customHeight="1">
      <c r="A268" s="399" t="s">
        <v>598</v>
      </c>
    </row>
    <row r="269" spans="1:22" ht="45" customHeight="1">
      <c r="A269" s="1766" t="s">
        <v>313</v>
      </c>
      <c r="B269" s="1767"/>
      <c r="C269" s="1767"/>
      <c r="D269" s="1767"/>
      <c r="E269" s="1767"/>
      <c r="F269" s="1767"/>
      <c r="G269" s="1767"/>
      <c r="H269" s="1767"/>
      <c r="I269" s="1767"/>
      <c r="J269" s="1767"/>
      <c r="K269" s="1767"/>
      <c r="L269" s="1767"/>
      <c r="M269" s="1767"/>
      <c r="N269" s="1767"/>
      <c r="O269" s="1767"/>
      <c r="P269" s="1767"/>
      <c r="Q269" s="1767"/>
      <c r="R269" s="1767"/>
      <c r="S269" s="1767"/>
      <c r="T269" s="1767"/>
      <c r="U269" s="1767"/>
      <c r="V269" s="1768"/>
    </row>
    <row r="270" spans="1:22" ht="60.75" customHeight="1">
      <c r="A270" s="1769" t="s">
        <v>314</v>
      </c>
      <c r="B270" s="1771" t="s">
        <v>315</v>
      </c>
      <c r="C270" s="1771"/>
      <c r="D270" s="1771"/>
      <c r="E270" s="1771" t="s">
        <v>316</v>
      </c>
      <c r="F270" s="1771"/>
      <c r="G270" s="1771"/>
      <c r="H270" s="1771" t="s">
        <v>317</v>
      </c>
      <c r="I270" s="1771"/>
      <c r="J270" s="1771"/>
      <c r="K270" s="1771" t="s">
        <v>318</v>
      </c>
      <c r="L270" s="1771"/>
      <c r="M270" s="1771"/>
      <c r="N270" s="1771" t="s">
        <v>319</v>
      </c>
      <c r="O270" s="1771"/>
      <c r="P270" s="1771"/>
      <c r="Q270" s="1771" t="s">
        <v>616</v>
      </c>
      <c r="R270" s="1771"/>
      <c r="S270" s="1771"/>
      <c r="T270" s="1772" t="s">
        <v>6</v>
      </c>
      <c r="U270" s="1773"/>
      <c r="V270" s="1774"/>
    </row>
    <row r="271" spans="1:22" ht="60.75" customHeight="1">
      <c r="A271" s="1770"/>
      <c r="B271" s="761" t="s">
        <v>235</v>
      </c>
      <c r="C271" s="761" t="s">
        <v>234</v>
      </c>
      <c r="D271" s="761" t="s">
        <v>236</v>
      </c>
      <c r="E271" s="761" t="s">
        <v>235</v>
      </c>
      <c r="F271" s="761" t="s">
        <v>234</v>
      </c>
      <c r="G271" s="761" t="s">
        <v>236</v>
      </c>
      <c r="H271" s="761" t="s">
        <v>235</v>
      </c>
      <c r="I271" s="761" t="s">
        <v>234</v>
      </c>
      <c r="J271" s="761" t="s">
        <v>236</v>
      </c>
      <c r="K271" s="761" t="s">
        <v>235</v>
      </c>
      <c r="L271" s="761" t="s">
        <v>234</v>
      </c>
      <c r="M271" s="761" t="s">
        <v>236</v>
      </c>
      <c r="N271" s="761" t="s">
        <v>235</v>
      </c>
      <c r="O271" s="761" t="s">
        <v>234</v>
      </c>
      <c r="P271" s="761" t="s">
        <v>236</v>
      </c>
      <c r="Q271" s="761" t="s">
        <v>235</v>
      </c>
      <c r="R271" s="761" t="s">
        <v>234</v>
      </c>
      <c r="S271" s="761" t="s">
        <v>236</v>
      </c>
      <c r="T271" s="761" t="s">
        <v>235</v>
      </c>
      <c r="U271" s="761" t="s">
        <v>234</v>
      </c>
      <c r="V271" s="761" t="s">
        <v>236</v>
      </c>
    </row>
    <row r="272" spans="1:22" ht="66" customHeight="1">
      <c r="A272" s="763" t="s">
        <v>320</v>
      </c>
      <c r="B272" s="764">
        <f>B6+B19+B31+B43+B55+B67+B79+B91+B103+B115+B127+B139+B151+B163+B175+B187+B199+B211+B223+B235+B247+B259</f>
        <v>196</v>
      </c>
      <c r="C272" s="764">
        <f t="shared" ref="C272:V272" si="201">C6+C19+C31+C43+C55+C67+C79+C91+C103+C115+C127+C139+C151+C163+C175+C187+C199+C211+C223+C235+C247+C259</f>
        <v>1674</v>
      </c>
      <c r="D272" s="764">
        <f t="shared" si="201"/>
        <v>1870</v>
      </c>
      <c r="E272" s="764">
        <f t="shared" si="201"/>
        <v>518</v>
      </c>
      <c r="F272" s="764">
        <f t="shared" si="201"/>
        <v>6051</v>
      </c>
      <c r="G272" s="764">
        <f t="shared" si="201"/>
        <v>6569</v>
      </c>
      <c r="H272" s="764">
        <f t="shared" si="201"/>
        <v>2079</v>
      </c>
      <c r="I272" s="764">
        <f t="shared" si="201"/>
        <v>11077</v>
      </c>
      <c r="J272" s="764">
        <f t="shared" si="201"/>
        <v>13156</v>
      </c>
      <c r="K272" s="764">
        <f t="shared" si="201"/>
        <v>686</v>
      </c>
      <c r="L272" s="764">
        <f t="shared" si="201"/>
        <v>5075</v>
      </c>
      <c r="M272" s="764">
        <f t="shared" si="201"/>
        <v>5761</v>
      </c>
      <c r="N272" s="764">
        <f t="shared" si="201"/>
        <v>20</v>
      </c>
      <c r="O272" s="764">
        <f t="shared" si="201"/>
        <v>704</v>
      </c>
      <c r="P272" s="764">
        <f t="shared" si="201"/>
        <v>724</v>
      </c>
      <c r="Q272" s="764">
        <f t="shared" si="201"/>
        <v>0</v>
      </c>
      <c r="R272" s="764">
        <f t="shared" si="201"/>
        <v>61</v>
      </c>
      <c r="S272" s="764">
        <f t="shared" si="201"/>
        <v>61</v>
      </c>
      <c r="T272" s="764">
        <f t="shared" si="201"/>
        <v>3499</v>
      </c>
      <c r="U272" s="764">
        <f t="shared" si="201"/>
        <v>24642</v>
      </c>
      <c r="V272" s="764">
        <f t="shared" si="201"/>
        <v>28141</v>
      </c>
    </row>
    <row r="273" spans="1:22" ht="66" customHeight="1">
      <c r="A273" s="763" t="s">
        <v>321</v>
      </c>
      <c r="B273" s="764">
        <f t="shared" ref="B273:V273" si="202">B7+B20+B32+B44+B56+B68+B80+B92+B104+B116+B128+B140+B152+B164+B176+B188+B200+B212+B224+B236+B248+B260</f>
        <v>2181</v>
      </c>
      <c r="C273" s="764">
        <f t="shared" si="202"/>
        <v>7525</v>
      </c>
      <c r="D273" s="764">
        <f t="shared" si="202"/>
        <v>9706</v>
      </c>
      <c r="E273" s="764">
        <f t="shared" si="202"/>
        <v>2921</v>
      </c>
      <c r="F273" s="764">
        <f t="shared" si="202"/>
        <v>20037</v>
      </c>
      <c r="G273" s="764">
        <f t="shared" si="202"/>
        <v>22958</v>
      </c>
      <c r="H273" s="764">
        <f t="shared" si="202"/>
        <v>11262</v>
      </c>
      <c r="I273" s="764">
        <f t="shared" si="202"/>
        <v>67221</v>
      </c>
      <c r="J273" s="764">
        <f t="shared" si="202"/>
        <v>78483</v>
      </c>
      <c r="K273" s="764">
        <f t="shared" si="202"/>
        <v>5622</v>
      </c>
      <c r="L273" s="764">
        <f t="shared" si="202"/>
        <v>34903</v>
      </c>
      <c r="M273" s="764">
        <f t="shared" si="202"/>
        <v>40525</v>
      </c>
      <c r="N273" s="764">
        <f t="shared" si="202"/>
        <v>220</v>
      </c>
      <c r="O273" s="764">
        <f t="shared" si="202"/>
        <v>1945</v>
      </c>
      <c r="P273" s="764">
        <f t="shared" si="202"/>
        <v>2165</v>
      </c>
      <c r="Q273" s="764">
        <f t="shared" si="202"/>
        <v>14</v>
      </c>
      <c r="R273" s="764">
        <f t="shared" si="202"/>
        <v>405</v>
      </c>
      <c r="S273" s="764">
        <f t="shared" si="202"/>
        <v>419</v>
      </c>
      <c r="T273" s="764">
        <f t="shared" si="202"/>
        <v>22220</v>
      </c>
      <c r="U273" s="764">
        <f t="shared" si="202"/>
        <v>132036</v>
      </c>
      <c r="V273" s="764">
        <f t="shared" si="202"/>
        <v>154256</v>
      </c>
    </row>
    <row r="274" spans="1:22" ht="66" customHeight="1">
      <c r="A274" s="763" t="s">
        <v>322</v>
      </c>
      <c r="B274" s="764">
        <f t="shared" ref="B274:V274" si="203">B8+B21+B33+B45+B57+B69+B81+B93+B105+B117+B129+B141+B153+B165+B177+B189+B201+B213+B225+B237+B249+B261</f>
        <v>681</v>
      </c>
      <c r="C274" s="764">
        <f t="shared" si="203"/>
        <v>3455</v>
      </c>
      <c r="D274" s="764">
        <f t="shared" si="203"/>
        <v>4136</v>
      </c>
      <c r="E274" s="764">
        <f t="shared" si="203"/>
        <v>2422</v>
      </c>
      <c r="F274" s="764">
        <f t="shared" si="203"/>
        <v>21040</v>
      </c>
      <c r="G274" s="764">
        <f t="shared" si="203"/>
        <v>23462</v>
      </c>
      <c r="H274" s="764">
        <f t="shared" si="203"/>
        <v>13829</v>
      </c>
      <c r="I274" s="764">
        <f t="shared" si="203"/>
        <v>64530</v>
      </c>
      <c r="J274" s="764">
        <f t="shared" si="203"/>
        <v>78359</v>
      </c>
      <c r="K274" s="764">
        <f t="shared" si="203"/>
        <v>9393</v>
      </c>
      <c r="L274" s="764">
        <f t="shared" si="203"/>
        <v>54551</v>
      </c>
      <c r="M274" s="764">
        <f t="shared" si="203"/>
        <v>63944</v>
      </c>
      <c r="N274" s="764">
        <f t="shared" si="203"/>
        <v>525</v>
      </c>
      <c r="O274" s="764">
        <f t="shared" si="203"/>
        <v>3737</v>
      </c>
      <c r="P274" s="764">
        <f t="shared" si="203"/>
        <v>4262</v>
      </c>
      <c r="Q274" s="764">
        <f t="shared" si="203"/>
        <v>12</v>
      </c>
      <c r="R274" s="764">
        <f t="shared" si="203"/>
        <v>169</v>
      </c>
      <c r="S274" s="764">
        <f t="shared" si="203"/>
        <v>181</v>
      </c>
      <c r="T274" s="764">
        <f t="shared" si="203"/>
        <v>26862</v>
      </c>
      <c r="U274" s="764">
        <f t="shared" si="203"/>
        <v>147482</v>
      </c>
      <c r="V274" s="764">
        <f t="shared" si="203"/>
        <v>174344</v>
      </c>
    </row>
    <row r="275" spans="1:22" ht="66" customHeight="1">
      <c r="A275" s="763">
        <v>40</v>
      </c>
      <c r="B275" s="764">
        <f t="shared" ref="B275:V275" si="204">B9+B22+B34+B46+B58+B70+B82+B94+B106+B118+B130+B142+B154+B166+B178+B190+B202+B214+B226+B238+B250+B262</f>
        <v>20</v>
      </c>
      <c r="C275" s="764">
        <f t="shared" si="204"/>
        <v>416</v>
      </c>
      <c r="D275" s="764">
        <f t="shared" si="204"/>
        <v>436</v>
      </c>
      <c r="E275" s="764">
        <f t="shared" si="204"/>
        <v>367</v>
      </c>
      <c r="F275" s="764">
        <f t="shared" si="204"/>
        <v>3077</v>
      </c>
      <c r="G275" s="764">
        <f t="shared" si="204"/>
        <v>3444</v>
      </c>
      <c r="H275" s="764">
        <f t="shared" si="204"/>
        <v>1013</v>
      </c>
      <c r="I275" s="764">
        <f t="shared" si="204"/>
        <v>5692</v>
      </c>
      <c r="J275" s="764">
        <f t="shared" si="204"/>
        <v>6705</v>
      </c>
      <c r="K275" s="764">
        <f t="shared" si="204"/>
        <v>1411</v>
      </c>
      <c r="L275" s="764">
        <f t="shared" si="204"/>
        <v>3360</v>
      </c>
      <c r="M275" s="764">
        <f t="shared" si="204"/>
        <v>4771</v>
      </c>
      <c r="N275" s="764">
        <f t="shared" si="204"/>
        <v>115</v>
      </c>
      <c r="O275" s="764">
        <f t="shared" si="204"/>
        <v>277</v>
      </c>
      <c r="P275" s="764">
        <f t="shared" si="204"/>
        <v>392</v>
      </c>
      <c r="Q275" s="764">
        <f t="shared" si="204"/>
        <v>1</v>
      </c>
      <c r="R275" s="764">
        <f t="shared" si="204"/>
        <v>2</v>
      </c>
      <c r="S275" s="764">
        <f t="shared" si="204"/>
        <v>3</v>
      </c>
      <c r="T275" s="764">
        <f t="shared" si="204"/>
        <v>2927</v>
      </c>
      <c r="U275" s="764">
        <f t="shared" si="204"/>
        <v>12824</v>
      </c>
      <c r="V275" s="764">
        <f t="shared" si="204"/>
        <v>15751</v>
      </c>
    </row>
    <row r="276" spans="1:22" ht="66" customHeight="1">
      <c r="A276" s="763" t="s">
        <v>323</v>
      </c>
      <c r="B276" s="764">
        <f t="shared" ref="B276:V276" si="205">B10+B23+B35+B47+B59+B71+B83+B95+B107+B119+B131+B143+B155+B167+B179+B191+B203+B215+B227+B239+B251+B263</f>
        <v>0</v>
      </c>
      <c r="C276" s="764">
        <f t="shared" si="205"/>
        <v>0</v>
      </c>
      <c r="D276" s="764">
        <f t="shared" si="205"/>
        <v>0</v>
      </c>
      <c r="E276" s="764">
        <f t="shared" si="205"/>
        <v>134</v>
      </c>
      <c r="F276" s="764">
        <f t="shared" si="205"/>
        <v>10</v>
      </c>
      <c r="G276" s="764">
        <f t="shared" si="205"/>
        <v>144</v>
      </c>
      <c r="H276" s="764">
        <f t="shared" si="205"/>
        <v>110</v>
      </c>
      <c r="I276" s="764">
        <f t="shared" si="205"/>
        <v>79</v>
      </c>
      <c r="J276" s="764">
        <f t="shared" si="205"/>
        <v>189</v>
      </c>
      <c r="K276" s="764">
        <f t="shared" si="205"/>
        <v>91</v>
      </c>
      <c r="L276" s="764">
        <f t="shared" si="205"/>
        <v>161</v>
      </c>
      <c r="M276" s="764">
        <f t="shared" si="205"/>
        <v>252</v>
      </c>
      <c r="N276" s="764">
        <f t="shared" si="205"/>
        <v>8</v>
      </c>
      <c r="O276" s="764">
        <f t="shared" si="205"/>
        <v>5</v>
      </c>
      <c r="P276" s="764">
        <f t="shared" si="205"/>
        <v>13</v>
      </c>
      <c r="Q276" s="764">
        <f t="shared" si="205"/>
        <v>0</v>
      </c>
      <c r="R276" s="764">
        <f t="shared" si="205"/>
        <v>1</v>
      </c>
      <c r="S276" s="764">
        <f t="shared" si="205"/>
        <v>1</v>
      </c>
      <c r="T276" s="764">
        <f t="shared" si="205"/>
        <v>343</v>
      </c>
      <c r="U276" s="764">
        <f t="shared" si="205"/>
        <v>256</v>
      </c>
      <c r="V276" s="764">
        <f t="shared" si="205"/>
        <v>599</v>
      </c>
    </row>
    <row r="277" spans="1:22" ht="66" customHeight="1">
      <c r="A277" s="763" t="s">
        <v>616</v>
      </c>
      <c r="B277" s="764">
        <f t="shared" ref="B277:V277" si="206">B11+B24+B36+B48+B60+B72+B84+B96+B108+B120+B132+B144+B156+B168+B180+B192+B204+B216+B228+B240+B252+B264</f>
        <v>0</v>
      </c>
      <c r="C277" s="764">
        <f t="shared" si="206"/>
        <v>0</v>
      </c>
      <c r="D277" s="764">
        <f t="shared" si="206"/>
        <v>0</v>
      </c>
      <c r="E277" s="764">
        <f t="shared" si="206"/>
        <v>8</v>
      </c>
      <c r="F277" s="764">
        <f t="shared" si="206"/>
        <v>4</v>
      </c>
      <c r="G277" s="764">
        <f t="shared" si="206"/>
        <v>12</v>
      </c>
      <c r="H277" s="764">
        <f t="shared" si="206"/>
        <v>6</v>
      </c>
      <c r="I277" s="764">
        <f t="shared" si="206"/>
        <v>3</v>
      </c>
      <c r="J277" s="764">
        <f t="shared" si="206"/>
        <v>9</v>
      </c>
      <c r="K277" s="764">
        <f t="shared" si="206"/>
        <v>0</v>
      </c>
      <c r="L277" s="764">
        <f t="shared" si="206"/>
        <v>0</v>
      </c>
      <c r="M277" s="764">
        <f t="shared" si="206"/>
        <v>0</v>
      </c>
      <c r="N277" s="764">
        <f t="shared" si="206"/>
        <v>0</v>
      </c>
      <c r="O277" s="764">
        <f t="shared" si="206"/>
        <v>0</v>
      </c>
      <c r="P277" s="764">
        <f t="shared" si="206"/>
        <v>0</v>
      </c>
      <c r="Q277" s="764">
        <f t="shared" si="206"/>
        <v>9</v>
      </c>
      <c r="R277" s="764">
        <f t="shared" si="206"/>
        <v>68</v>
      </c>
      <c r="S277" s="764">
        <f t="shared" si="206"/>
        <v>77</v>
      </c>
      <c r="T277" s="764">
        <f t="shared" si="206"/>
        <v>23</v>
      </c>
      <c r="U277" s="764">
        <f t="shared" si="206"/>
        <v>75</v>
      </c>
      <c r="V277" s="764">
        <f t="shared" si="206"/>
        <v>98</v>
      </c>
    </row>
    <row r="278" spans="1:22" ht="66" customHeight="1">
      <c r="A278" s="765" t="s">
        <v>6</v>
      </c>
      <c r="B278" s="766">
        <f>SUM(B272:B277)</f>
        <v>3078</v>
      </c>
      <c r="C278" s="766">
        <f t="shared" ref="C278:V278" si="207">SUM(C272:C277)</f>
        <v>13070</v>
      </c>
      <c r="D278" s="766">
        <f t="shared" si="207"/>
        <v>16148</v>
      </c>
      <c r="E278" s="766">
        <f t="shared" si="207"/>
        <v>6370</v>
      </c>
      <c r="F278" s="766">
        <f t="shared" si="207"/>
        <v>50219</v>
      </c>
      <c r="G278" s="766">
        <f t="shared" si="207"/>
        <v>56589</v>
      </c>
      <c r="H278" s="766">
        <f t="shared" si="207"/>
        <v>28299</v>
      </c>
      <c r="I278" s="766">
        <f t="shared" si="207"/>
        <v>148602</v>
      </c>
      <c r="J278" s="766">
        <f t="shared" si="207"/>
        <v>176901</v>
      </c>
      <c r="K278" s="766">
        <f t="shared" si="207"/>
        <v>17203</v>
      </c>
      <c r="L278" s="766">
        <f t="shared" si="207"/>
        <v>98050</v>
      </c>
      <c r="M278" s="766">
        <f t="shared" si="207"/>
        <v>115253</v>
      </c>
      <c r="N278" s="766">
        <f t="shared" si="207"/>
        <v>888</v>
      </c>
      <c r="O278" s="766">
        <f t="shared" si="207"/>
        <v>6668</v>
      </c>
      <c r="P278" s="766">
        <f t="shared" si="207"/>
        <v>7556</v>
      </c>
      <c r="Q278" s="766">
        <f t="shared" si="207"/>
        <v>36</v>
      </c>
      <c r="R278" s="766">
        <f t="shared" si="207"/>
        <v>706</v>
      </c>
      <c r="S278" s="766">
        <f t="shared" si="207"/>
        <v>742</v>
      </c>
      <c r="T278" s="766">
        <f t="shared" si="207"/>
        <v>55874</v>
      </c>
      <c r="U278" s="766">
        <f t="shared" si="207"/>
        <v>317315</v>
      </c>
      <c r="V278" s="766">
        <f t="shared" si="207"/>
        <v>373189</v>
      </c>
    </row>
  </sheetData>
  <mergeCells count="225">
    <mergeCell ref="A266:V266"/>
    <mergeCell ref="A269:V269"/>
    <mergeCell ref="A270:A271"/>
    <mergeCell ref="B270:D270"/>
    <mergeCell ref="E270:G270"/>
    <mergeCell ref="H270:J270"/>
    <mergeCell ref="K270:M270"/>
    <mergeCell ref="N270:P270"/>
    <mergeCell ref="T270:V270"/>
    <mergeCell ref="A267:V267"/>
    <mergeCell ref="Q270:S270"/>
    <mergeCell ref="A255:V255"/>
    <mergeCell ref="A256:V256"/>
    <mergeCell ref="A257:A258"/>
    <mergeCell ref="B257:D257"/>
    <mergeCell ref="E257:G257"/>
    <mergeCell ref="H257:J257"/>
    <mergeCell ref="K257:M257"/>
    <mergeCell ref="N257:P257"/>
    <mergeCell ref="T257:V257"/>
    <mergeCell ref="Q257:S257"/>
    <mergeCell ref="A243:V243"/>
    <mergeCell ref="A244:V244"/>
    <mergeCell ref="A245:A246"/>
    <mergeCell ref="B245:D245"/>
    <mergeCell ref="E245:G245"/>
    <mergeCell ref="H245:J245"/>
    <mergeCell ref="K245:M245"/>
    <mergeCell ref="N245:P245"/>
    <mergeCell ref="T245:V245"/>
    <mergeCell ref="A231:V231"/>
    <mergeCell ref="A232:V232"/>
    <mergeCell ref="A233:A234"/>
    <mergeCell ref="B233:D233"/>
    <mergeCell ref="E233:G233"/>
    <mergeCell ref="H233:J233"/>
    <mergeCell ref="K233:M233"/>
    <mergeCell ref="N233:P233"/>
    <mergeCell ref="T233:V233"/>
    <mergeCell ref="A219:V219"/>
    <mergeCell ref="A220:V220"/>
    <mergeCell ref="A221:A222"/>
    <mergeCell ref="B221:D221"/>
    <mergeCell ref="E221:G221"/>
    <mergeCell ref="H221:J221"/>
    <mergeCell ref="K221:M221"/>
    <mergeCell ref="N221:P221"/>
    <mergeCell ref="T221:V221"/>
    <mergeCell ref="A207:V207"/>
    <mergeCell ref="A208:V208"/>
    <mergeCell ref="A209:A210"/>
    <mergeCell ref="B209:D209"/>
    <mergeCell ref="E209:G209"/>
    <mergeCell ref="H209:J209"/>
    <mergeCell ref="K209:M209"/>
    <mergeCell ref="N209:P209"/>
    <mergeCell ref="T209:V209"/>
    <mergeCell ref="Q209:S209"/>
    <mergeCell ref="A195:V195"/>
    <mergeCell ref="A196:V196"/>
    <mergeCell ref="A197:A198"/>
    <mergeCell ref="B197:D197"/>
    <mergeCell ref="E197:G197"/>
    <mergeCell ref="H197:J197"/>
    <mergeCell ref="K197:M197"/>
    <mergeCell ref="N197:P197"/>
    <mergeCell ref="T197:V197"/>
    <mergeCell ref="Q197:S197"/>
    <mergeCell ref="A183:V183"/>
    <mergeCell ref="A184:V184"/>
    <mergeCell ref="A185:A186"/>
    <mergeCell ref="B185:D185"/>
    <mergeCell ref="E185:G185"/>
    <mergeCell ref="H185:J185"/>
    <mergeCell ref="K185:M185"/>
    <mergeCell ref="N185:P185"/>
    <mergeCell ref="T185:V185"/>
    <mergeCell ref="Q185:S185"/>
    <mergeCell ref="A171:V171"/>
    <mergeCell ref="A172:V172"/>
    <mergeCell ref="A173:A174"/>
    <mergeCell ref="B173:D173"/>
    <mergeCell ref="E173:G173"/>
    <mergeCell ref="H173:J173"/>
    <mergeCell ref="K173:M173"/>
    <mergeCell ref="N173:P173"/>
    <mergeCell ref="T173:V173"/>
    <mergeCell ref="Q173:S173"/>
    <mergeCell ref="A159:V159"/>
    <mergeCell ref="A160:V160"/>
    <mergeCell ref="A161:A162"/>
    <mergeCell ref="B161:D161"/>
    <mergeCell ref="E161:G161"/>
    <mergeCell ref="H161:J161"/>
    <mergeCell ref="K161:M161"/>
    <mergeCell ref="N161:P161"/>
    <mergeCell ref="T161:V161"/>
    <mergeCell ref="Q161:S161"/>
    <mergeCell ref="A147:V147"/>
    <mergeCell ref="A148:V148"/>
    <mergeCell ref="A149:A150"/>
    <mergeCell ref="B149:D149"/>
    <mergeCell ref="E149:G149"/>
    <mergeCell ref="H149:J149"/>
    <mergeCell ref="K149:M149"/>
    <mergeCell ref="N149:P149"/>
    <mergeCell ref="T149:V149"/>
    <mergeCell ref="Q149:S149"/>
    <mergeCell ref="A135:V135"/>
    <mergeCell ref="A136:V136"/>
    <mergeCell ref="A137:A138"/>
    <mergeCell ref="B137:D137"/>
    <mergeCell ref="E137:G137"/>
    <mergeCell ref="H137:J137"/>
    <mergeCell ref="K137:M137"/>
    <mergeCell ref="N137:P137"/>
    <mergeCell ref="T137:V137"/>
    <mergeCell ref="Q137:S137"/>
    <mergeCell ref="A123:V123"/>
    <mergeCell ref="A124:V124"/>
    <mergeCell ref="A125:A126"/>
    <mergeCell ref="B125:D125"/>
    <mergeCell ref="E125:G125"/>
    <mergeCell ref="H125:J125"/>
    <mergeCell ref="K125:M125"/>
    <mergeCell ref="N125:P125"/>
    <mergeCell ref="T125:V125"/>
    <mergeCell ref="Q125:S125"/>
    <mergeCell ref="A111:V111"/>
    <mergeCell ref="A112:V112"/>
    <mergeCell ref="A113:A114"/>
    <mergeCell ref="B113:D113"/>
    <mergeCell ref="E113:G113"/>
    <mergeCell ref="H113:J113"/>
    <mergeCell ref="K113:M113"/>
    <mergeCell ref="N113:P113"/>
    <mergeCell ref="T113:V113"/>
    <mergeCell ref="Q113:S113"/>
    <mergeCell ref="A99:V99"/>
    <mergeCell ref="A100:V100"/>
    <mergeCell ref="A101:A102"/>
    <mergeCell ref="B101:D101"/>
    <mergeCell ref="E101:G101"/>
    <mergeCell ref="H101:J101"/>
    <mergeCell ref="K101:M101"/>
    <mergeCell ref="N101:P101"/>
    <mergeCell ref="T101:V101"/>
    <mergeCell ref="Q101:S101"/>
    <mergeCell ref="A87:V87"/>
    <mergeCell ref="A88:V88"/>
    <mergeCell ref="A89:A90"/>
    <mergeCell ref="B89:D89"/>
    <mergeCell ref="E89:G89"/>
    <mergeCell ref="H89:J89"/>
    <mergeCell ref="K89:M89"/>
    <mergeCell ref="N89:P89"/>
    <mergeCell ref="T89:V89"/>
    <mergeCell ref="Q89:S89"/>
    <mergeCell ref="A75:V75"/>
    <mergeCell ref="A76:V76"/>
    <mergeCell ref="A77:A78"/>
    <mergeCell ref="B77:D77"/>
    <mergeCell ref="E77:G77"/>
    <mergeCell ref="H77:J77"/>
    <mergeCell ref="K77:M77"/>
    <mergeCell ref="N77:P77"/>
    <mergeCell ref="T77:V77"/>
    <mergeCell ref="Q77:S77"/>
    <mergeCell ref="A63:V63"/>
    <mergeCell ref="A64:V64"/>
    <mergeCell ref="A65:A66"/>
    <mergeCell ref="B65:D65"/>
    <mergeCell ref="E65:G65"/>
    <mergeCell ref="H65:J65"/>
    <mergeCell ref="K65:M65"/>
    <mergeCell ref="N65:P65"/>
    <mergeCell ref="T65:V65"/>
    <mergeCell ref="Q65:S65"/>
    <mergeCell ref="A51:V51"/>
    <mergeCell ref="A52:V52"/>
    <mergeCell ref="A53:A54"/>
    <mergeCell ref="B53:D53"/>
    <mergeCell ref="E53:G53"/>
    <mergeCell ref="H53:J53"/>
    <mergeCell ref="K53:M53"/>
    <mergeCell ref="N53:P53"/>
    <mergeCell ref="T53:V53"/>
    <mergeCell ref="Q53:S53"/>
    <mergeCell ref="A39:V39"/>
    <mergeCell ref="A40:V40"/>
    <mergeCell ref="A41:A42"/>
    <mergeCell ref="B41:D41"/>
    <mergeCell ref="E41:G41"/>
    <mergeCell ref="H41:J41"/>
    <mergeCell ref="K41:M41"/>
    <mergeCell ref="N41:P41"/>
    <mergeCell ref="T41:V41"/>
    <mergeCell ref="Q41:S41"/>
    <mergeCell ref="A27:V27"/>
    <mergeCell ref="A28:V28"/>
    <mergeCell ref="A29:A30"/>
    <mergeCell ref="B29:D29"/>
    <mergeCell ref="E29:G29"/>
    <mergeCell ref="H29:J29"/>
    <mergeCell ref="K29:M29"/>
    <mergeCell ref="N29:P29"/>
    <mergeCell ref="T29:V29"/>
    <mergeCell ref="A15:V15"/>
    <mergeCell ref="A16:V16"/>
    <mergeCell ref="A17:A18"/>
    <mergeCell ref="B17:D17"/>
    <mergeCell ref="E17:G17"/>
    <mergeCell ref="H17:J17"/>
    <mergeCell ref="K17:M17"/>
    <mergeCell ref="N17:P17"/>
    <mergeCell ref="T17:V17"/>
    <mergeCell ref="A2:V2"/>
    <mergeCell ref="A3:V3"/>
    <mergeCell ref="A4:A5"/>
    <mergeCell ref="B4:D4"/>
    <mergeCell ref="E4:G4"/>
    <mergeCell ref="H4:J4"/>
    <mergeCell ref="K4:M4"/>
    <mergeCell ref="N4:P4"/>
    <mergeCell ref="T4:V4"/>
  </mergeCells>
  <printOptions horizontalCentered="1" verticalCentered="1"/>
  <pageMargins left="0.70866141732283472" right="0.70866141732283472" top="0.15748031496062992" bottom="0.23622047244094491" header="0.19685039370078741" footer="0.15748031496062992"/>
  <pageSetup paperSize="5" scale="68" orientation="landscape" r:id="rId1"/>
  <rowBreaks count="1" manualBreakCount="1">
    <brk id="211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50"/>
  </sheetPr>
  <dimension ref="A1:AA371"/>
  <sheetViews>
    <sheetView topLeftCell="C268" zoomScale="93" zoomScaleNormal="93" zoomScaleSheetLayoutView="70" workbookViewId="0">
      <selection activeCell="O159" sqref="O159"/>
    </sheetView>
  </sheetViews>
  <sheetFormatPr defaultColWidth="9.140625" defaultRowHeight="15"/>
  <cols>
    <col min="1" max="1" width="16.140625" style="290" customWidth="1"/>
    <col min="2" max="8" width="10" style="290" customWidth="1"/>
    <col min="9" max="9" width="11.42578125" style="290" customWidth="1"/>
    <col min="10" max="10" width="12.42578125" style="290" customWidth="1"/>
    <col min="11" max="12" width="10" style="290" customWidth="1"/>
    <col min="13" max="13" width="12.140625" style="290" customWidth="1"/>
    <col min="14" max="20" width="10" style="290" customWidth="1"/>
    <col min="21" max="21" width="11.85546875" style="290" customWidth="1"/>
    <col min="22" max="22" width="12.7109375" style="290" customWidth="1"/>
    <col min="23" max="27" width="9.140625" style="290" customWidth="1"/>
    <col min="28" max="16384" width="9.140625" style="290"/>
  </cols>
  <sheetData>
    <row r="1" spans="1:26" ht="26.25">
      <c r="A1" s="448" t="s">
        <v>622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47" t="s">
        <v>15</v>
      </c>
      <c r="V1" s="440"/>
    </row>
    <row r="2" spans="1:26" ht="32.25" customHeight="1">
      <c r="A2" s="1788" t="s">
        <v>619</v>
      </c>
      <c r="B2" s="1789"/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  <c r="P2" s="1789"/>
      <c r="Q2" s="1789"/>
      <c r="R2" s="1789"/>
      <c r="S2" s="1789"/>
      <c r="T2" s="1789"/>
      <c r="U2" s="1789"/>
      <c r="V2" s="1790"/>
    </row>
    <row r="3" spans="1:26">
      <c r="A3" s="1791" t="s">
        <v>313</v>
      </c>
      <c r="B3" s="1792"/>
      <c r="C3" s="1792"/>
      <c r="D3" s="1792"/>
      <c r="E3" s="1792"/>
      <c r="F3" s="1792"/>
      <c r="G3" s="1792"/>
      <c r="H3" s="1792"/>
      <c r="I3" s="1792"/>
      <c r="J3" s="1792"/>
      <c r="K3" s="1792"/>
      <c r="L3" s="1792"/>
      <c r="M3" s="1792"/>
      <c r="N3" s="1792"/>
      <c r="O3" s="1792"/>
      <c r="P3" s="1792"/>
      <c r="Q3" s="1792"/>
      <c r="R3" s="1792"/>
      <c r="S3" s="1792"/>
      <c r="T3" s="1792"/>
      <c r="U3" s="1792"/>
      <c r="V3" s="1793"/>
    </row>
    <row r="4" spans="1:26">
      <c r="A4" s="1794" t="s">
        <v>166</v>
      </c>
      <c r="B4" s="1792" t="s">
        <v>315</v>
      </c>
      <c r="C4" s="1792"/>
      <c r="D4" s="1792"/>
      <c r="E4" s="1792" t="s">
        <v>316</v>
      </c>
      <c r="F4" s="1792"/>
      <c r="G4" s="1792"/>
      <c r="H4" s="1792" t="s">
        <v>317</v>
      </c>
      <c r="I4" s="1792"/>
      <c r="J4" s="1792"/>
      <c r="K4" s="1792" t="s">
        <v>318</v>
      </c>
      <c r="L4" s="1792"/>
      <c r="M4" s="1792"/>
      <c r="N4" s="1792" t="s">
        <v>319</v>
      </c>
      <c r="O4" s="1792"/>
      <c r="P4" s="1792"/>
      <c r="Q4" s="1796" t="s">
        <v>620</v>
      </c>
      <c r="R4" s="1797"/>
      <c r="S4" s="1798"/>
      <c r="T4" s="1792" t="s">
        <v>6</v>
      </c>
      <c r="U4" s="1792"/>
      <c r="V4" s="1793"/>
    </row>
    <row r="5" spans="1:26">
      <c r="A5" s="1795"/>
      <c r="B5" s="168" t="s">
        <v>235</v>
      </c>
      <c r="C5" s="168" t="s">
        <v>234</v>
      </c>
      <c r="D5" s="168" t="s">
        <v>236</v>
      </c>
      <c r="E5" s="168" t="s">
        <v>235</v>
      </c>
      <c r="F5" s="168" t="s">
        <v>234</v>
      </c>
      <c r="G5" s="168" t="s">
        <v>236</v>
      </c>
      <c r="H5" s="168" t="s">
        <v>235</v>
      </c>
      <c r="I5" s="168" t="s">
        <v>234</v>
      </c>
      <c r="J5" s="168" t="s">
        <v>236</v>
      </c>
      <c r="K5" s="168" t="s">
        <v>235</v>
      </c>
      <c r="L5" s="168" t="s">
        <v>234</v>
      </c>
      <c r="M5" s="168" t="s">
        <v>236</v>
      </c>
      <c r="N5" s="168" t="s">
        <v>235</v>
      </c>
      <c r="O5" s="168" t="s">
        <v>234</v>
      </c>
      <c r="P5" s="168" t="s">
        <v>236</v>
      </c>
      <c r="Q5" s="168" t="s">
        <v>235</v>
      </c>
      <c r="R5" s="168" t="s">
        <v>234</v>
      </c>
      <c r="S5" s="168" t="s">
        <v>236</v>
      </c>
      <c r="T5" s="168" t="s">
        <v>235</v>
      </c>
      <c r="U5" s="168" t="s">
        <v>234</v>
      </c>
      <c r="V5" s="441" t="s">
        <v>236</v>
      </c>
    </row>
    <row r="6" spans="1:26" ht="15.75">
      <c r="A6" s="442" t="s">
        <v>185</v>
      </c>
      <c r="B6" s="159">
        <v>0</v>
      </c>
      <c r="C6" s="159"/>
      <c r="D6" s="159">
        <f>B6+C6</f>
        <v>0</v>
      </c>
      <c r="E6" s="159">
        <v>0</v>
      </c>
      <c r="F6" s="159"/>
      <c r="G6" s="159">
        <f>E6+F6</f>
        <v>0</v>
      </c>
      <c r="H6" s="159"/>
      <c r="I6" s="159"/>
      <c r="J6" s="159">
        <f>H6+I6</f>
        <v>0</v>
      </c>
      <c r="K6" s="159"/>
      <c r="L6" s="159"/>
      <c r="M6" s="159">
        <f>K6+L6</f>
        <v>0</v>
      </c>
      <c r="N6" s="159"/>
      <c r="O6" s="159"/>
      <c r="P6" s="159">
        <f>N6+O6</f>
        <v>0</v>
      </c>
      <c r="Q6" s="159"/>
      <c r="R6" s="159"/>
      <c r="S6" s="159">
        <f>Q6+R6</f>
        <v>0</v>
      </c>
      <c r="T6" s="212">
        <f>+B6+E6+H6+K6+N6+Q6</f>
        <v>0</v>
      </c>
      <c r="U6" s="212">
        <f t="shared" ref="U6:U14" si="0">+C6+F6+I6+L6+O6+R6</f>
        <v>0</v>
      </c>
      <c r="V6" s="212">
        <f t="shared" ref="V6:V14" si="1">+D6+G6+J6+M6+P6+S6</f>
        <v>0</v>
      </c>
      <c r="Y6" s="619" t="str">
        <f>IF(T6='Order of Birth B-7 12 13 14 15'!AA8,"TRUE","FALSE")</f>
        <v>TRUE</v>
      </c>
      <c r="Z6" s="619" t="str">
        <f>IF(U6='Order of Birth B-7 12 13 14 15'!BA8,"TRUE","FALSE")</f>
        <v>TRUE</v>
      </c>
    </row>
    <row r="7" spans="1:26" ht="15.75">
      <c r="A7" s="442" t="s">
        <v>168</v>
      </c>
      <c r="B7" s="159">
        <v>2</v>
      </c>
      <c r="C7" s="159">
        <v>16</v>
      </c>
      <c r="D7" s="159">
        <f t="shared" ref="D7:D14" si="2">B7+C7</f>
        <v>18</v>
      </c>
      <c r="E7" s="159">
        <v>12</v>
      </c>
      <c r="F7" s="159">
        <v>495</v>
      </c>
      <c r="G7" s="159">
        <f t="shared" ref="G7:G14" si="3">E7+F7</f>
        <v>507</v>
      </c>
      <c r="H7" s="159">
        <v>291</v>
      </c>
      <c r="I7" s="159">
        <v>654</v>
      </c>
      <c r="J7" s="159">
        <f t="shared" ref="J7:J14" si="4">H7+I7</f>
        <v>945</v>
      </c>
      <c r="K7" s="159">
        <v>52</v>
      </c>
      <c r="L7" s="159">
        <v>700</v>
      </c>
      <c r="M7" s="159">
        <f t="shared" ref="M7:M14" si="5">K7+L7</f>
        <v>752</v>
      </c>
      <c r="N7" s="159">
        <v>2</v>
      </c>
      <c r="O7" s="159"/>
      <c r="P7" s="159">
        <f t="shared" ref="P7:P14" si="6">N7+O7</f>
        <v>2</v>
      </c>
      <c r="Q7" s="159"/>
      <c r="R7" s="159"/>
      <c r="S7" s="159">
        <f t="shared" ref="S7:S14" si="7">Q7+R7</f>
        <v>0</v>
      </c>
      <c r="T7" s="212">
        <f t="shared" ref="T7:T14" si="8">+B7+E7+H7+K7+N7+Q7</f>
        <v>359</v>
      </c>
      <c r="U7" s="212">
        <f t="shared" si="0"/>
        <v>1865</v>
      </c>
      <c r="V7" s="212">
        <f t="shared" si="1"/>
        <v>2224</v>
      </c>
      <c r="Y7" s="619" t="str">
        <f>IF(T7='Order of Birth B-7 12 13 14 15'!AA9,"TRUE","FALSE")</f>
        <v>TRUE</v>
      </c>
      <c r="Z7" s="619" t="str">
        <f>IF(U7='Order of Birth B-7 12 13 14 15'!BA9,"TRUE","FALSE")</f>
        <v>TRUE</v>
      </c>
    </row>
    <row r="8" spans="1:26" ht="15.75">
      <c r="A8" s="442" t="s">
        <v>169</v>
      </c>
      <c r="B8" s="159">
        <v>3</v>
      </c>
      <c r="C8" s="159">
        <v>199</v>
      </c>
      <c r="D8" s="159">
        <f t="shared" si="2"/>
        <v>202</v>
      </c>
      <c r="E8" s="159">
        <v>77</v>
      </c>
      <c r="F8" s="159">
        <v>285</v>
      </c>
      <c r="G8" s="159">
        <f t="shared" si="3"/>
        <v>362</v>
      </c>
      <c r="H8" s="159">
        <v>2003</v>
      </c>
      <c r="I8" s="159">
        <v>5177</v>
      </c>
      <c r="J8" s="159">
        <f t="shared" si="4"/>
        <v>7180</v>
      </c>
      <c r="K8" s="159">
        <v>1626</v>
      </c>
      <c r="L8" s="159">
        <v>2440</v>
      </c>
      <c r="M8" s="159">
        <f t="shared" si="5"/>
        <v>4066</v>
      </c>
      <c r="N8" s="159">
        <v>69</v>
      </c>
      <c r="O8" s="159">
        <v>2</v>
      </c>
      <c r="P8" s="159">
        <f t="shared" si="6"/>
        <v>71</v>
      </c>
      <c r="Q8" s="159"/>
      <c r="R8" s="159"/>
      <c r="S8" s="159">
        <f t="shared" si="7"/>
        <v>0</v>
      </c>
      <c r="T8" s="212">
        <f t="shared" si="8"/>
        <v>3778</v>
      </c>
      <c r="U8" s="212">
        <f t="shared" si="0"/>
        <v>8103</v>
      </c>
      <c r="V8" s="212">
        <f t="shared" si="1"/>
        <v>11881</v>
      </c>
      <c r="Y8" s="619" t="str">
        <f>IF(T8='Order of Birth B-7 12 13 14 15'!AA10,"TRUE","FALSE")</f>
        <v>TRUE</v>
      </c>
      <c r="Z8" s="619" t="str">
        <f>IF(U8='Order of Birth B-7 12 13 14 15'!BA10,"TRUE","FALSE")</f>
        <v>TRUE</v>
      </c>
    </row>
    <row r="9" spans="1:26" ht="15.75">
      <c r="A9" s="442" t="s">
        <v>170</v>
      </c>
      <c r="B9" s="159">
        <v>3</v>
      </c>
      <c r="C9" s="159">
        <v>151</v>
      </c>
      <c r="D9" s="159">
        <f t="shared" si="2"/>
        <v>154</v>
      </c>
      <c r="E9" s="159">
        <v>36</v>
      </c>
      <c r="F9" s="159">
        <v>273</v>
      </c>
      <c r="G9" s="159">
        <f t="shared" si="3"/>
        <v>309</v>
      </c>
      <c r="H9" s="159">
        <v>2210</v>
      </c>
      <c r="I9" s="159">
        <v>5005</v>
      </c>
      <c r="J9" s="159">
        <f t="shared" si="4"/>
        <v>7215</v>
      </c>
      <c r="K9" s="159">
        <v>1032</v>
      </c>
      <c r="L9" s="159">
        <v>3845</v>
      </c>
      <c r="M9" s="159">
        <f t="shared" si="5"/>
        <v>4877</v>
      </c>
      <c r="N9" s="159">
        <v>29</v>
      </c>
      <c r="O9" s="159">
        <v>454</v>
      </c>
      <c r="P9" s="159">
        <f t="shared" si="6"/>
        <v>483</v>
      </c>
      <c r="Q9" s="159"/>
      <c r="R9" s="159"/>
      <c r="S9" s="159">
        <f t="shared" si="7"/>
        <v>0</v>
      </c>
      <c r="T9" s="212">
        <f t="shared" si="8"/>
        <v>3310</v>
      </c>
      <c r="U9" s="212">
        <f t="shared" si="0"/>
        <v>9728</v>
      </c>
      <c r="V9" s="212">
        <f t="shared" si="1"/>
        <v>13038</v>
      </c>
      <c r="Y9" s="619" t="str">
        <f>IF(T9='Order of Birth B-7 12 13 14 15'!AA11,"TRUE","FALSE")</f>
        <v>TRUE</v>
      </c>
      <c r="Z9" s="619" t="str">
        <f>IF(U9='Order of Birth B-7 12 13 14 15'!BA11,"TRUE","FALSE")</f>
        <v>TRUE</v>
      </c>
    </row>
    <row r="10" spans="1:26" ht="15.75">
      <c r="A10" s="442" t="s">
        <v>171</v>
      </c>
      <c r="B10" s="159"/>
      <c r="C10" s="159">
        <v>79</v>
      </c>
      <c r="D10" s="159">
        <f t="shared" si="2"/>
        <v>79</v>
      </c>
      <c r="E10" s="159">
        <v>19</v>
      </c>
      <c r="F10" s="159">
        <v>203</v>
      </c>
      <c r="G10" s="159">
        <f t="shared" si="3"/>
        <v>222</v>
      </c>
      <c r="H10" s="159">
        <v>839</v>
      </c>
      <c r="I10" s="159">
        <v>2451</v>
      </c>
      <c r="J10" s="159">
        <f t="shared" si="4"/>
        <v>3290</v>
      </c>
      <c r="K10" s="159">
        <v>421</v>
      </c>
      <c r="L10" s="159">
        <v>3145</v>
      </c>
      <c r="M10" s="159">
        <f t="shared" si="5"/>
        <v>3566</v>
      </c>
      <c r="N10" s="159">
        <v>44</v>
      </c>
      <c r="O10" s="159">
        <v>391</v>
      </c>
      <c r="P10" s="159">
        <f t="shared" si="6"/>
        <v>435</v>
      </c>
      <c r="Q10" s="159"/>
      <c r="R10" s="159"/>
      <c r="S10" s="159">
        <f t="shared" si="7"/>
        <v>0</v>
      </c>
      <c r="T10" s="212">
        <f t="shared" si="8"/>
        <v>1323</v>
      </c>
      <c r="U10" s="212">
        <f t="shared" si="0"/>
        <v>6269</v>
      </c>
      <c r="V10" s="212">
        <f t="shared" si="1"/>
        <v>7592</v>
      </c>
      <c r="Y10" s="619" t="str">
        <f>IF(T10='Order of Birth B-7 12 13 14 15'!AA12,"TRUE","FALSE")</f>
        <v>TRUE</v>
      </c>
      <c r="Z10" s="619" t="str">
        <f>IF(U10='Order of Birth B-7 12 13 14 15'!BA12,"TRUE","FALSE")</f>
        <v>TRUE</v>
      </c>
    </row>
    <row r="11" spans="1:26" ht="15.75">
      <c r="A11" s="442" t="s">
        <v>172</v>
      </c>
      <c r="B11" s="159"/>
      <c r="C11" s="159"/>
      <c r="D11" s="159">
        <f t="shared" si="2"/>
        <v>0</v>
      </c>
      <c r="E11" s="159">
        <v>10</v>
      </c>
      <c r="F11" s="159">
        <v>72</v>
      </c>
      <c r="G11" s="159">
        <f t="shared" si="3"/>
        <v>82</v>
      </c>
      <c r="H11" s="159">
        <v>221</v>
      </c>
      <c r="I11" s="159">
        <v>168</v>
      </c>
      <c r="J11" s="159">
        <f t="shared" si="4"/>
        <v>389</v>
      </c>
      <c r="K11" s="159">
        <v>146</v>
      </c>
      <c r="L11" s="159">
        <v>1510</v>
      </c>
      <c r="M11" s="159">
        <f t="shared" si="5"/>
        <v>1656</v>
      </c>
      <c r="N11" s="159">
        <v>20</v>
      </c>
      <c r="O11" s="159"/>
      <c r="P11" s="159">
        <f t="shared" si="6"/>
        <v>20</v>
      </c>
      <c r="Q11" s="159"/>
      <c r="R11" s="159"/>
      <c r="S11" s="159">
        <f t="shared" si="7"/>
        <v>0</v>
      </c>
      <c r="T11" s="212">
        <f t="shared" si="8"/>
        <v>397</v>
      </c>
      <c r="U11" s="212">
        <f t="shared" si="0"/>
        <v>1750</v>
      </c>
      <c r="V11" s="212">
        <f t="shared" si="1"/>
        <v>2147</v>
      </c>
      <c r="Y11" s="619" t="str">
        <f>IF(T11='Order of Birth B-7 12 13 14 15'!AA13,"TRUE","FALSE")</f>
        <v>TRUE</v>
      </c>
      <c r="Z11" s="619" t="str">
        <f>IF(U11='Order of Birth B-7 12 13 14 15'!BA13,"TRUE","FALSE")</f>
        <v>TRUE</v>
      </c>
    </row>
    <row r="12" spans="1:26" ht="15.75">
      <c r="A12" s="442" t="s">
        <v>173</v>
      </c>
      <c r="B12" s="159"/>
      <c r="C12" s="159"/>
      <c r="D12" s="159">
        <f t="shared" si="2"/>
        <v>0</v>
      </c>
      <c r="E12" s="159">
        <v>1</v>
      </c>
      <c r="F12" s="159">
        <v>46</v>
      </c>
      <c r="G12" s="159">
        <f t="shared" si="3"/>
        <v>47</v>
      </c>
      <c r="H12" s="159">
        <v>11</v>
      </c>
      <c r="I12" s="159">
        <v>43</v>
      </c>
      <c r="J12" s="159">
        <f t="shared" si="4"/>
        <v>54</v>
      </c>
      <c r="K12" s="159">
        <v>5</v>
      </c>
      <c r="L12" s="159">
        <v>21</v>
      </c>
      <c r="M12" s="159">
        <f t="shared" si="5"/>
        <v>26</v>
      </c>
      <c r="N12" s="159">
        <v>2</v>
      </c>
      <c r="O12" s="159"/>
      <c r="P12" s="159">
        <f t="shared" si="6"/>
        <v>2</v>
      </c>
      <c r="Q12" s="159"/>
      <c r="R12" s="159"/>
      <c r="S12" s="159">
        <f t="shared" si="7"/>
        <v>0</v>
      </c>
      <c r="T12" s="212">
        <f t="shared" si="8"/>
        <v>19</v>
      </c>
      <c r="U12" s="212">
        <f t="shared" si="0"/>
        <v>110</v>
      </c>
      <c r="V12" s="212">
        <f t="shared" si="1"/>
        <v>129</v>
      </c>
      <c r="Y12" s="619" t="str">
        <f>IF(T12='Order of Birth B-7 12 13 14 15'!AA14,"TRUE","FALSE")</f>
        <v>TRUE</v>
      </c>
      <c r="Z12" s="619" t="str">
        <f>IF(U12='Order of Birth B-7 12 13 14 15'!BA14,"TRUE","FALSE")</f>
        <v>TRUE</v>
      </c>
    </row>
    <row r="13" spans="1:26" ht="15.75">
      <c r="A13" s="444" t="s">
        <v>621</v>
      </c>
      <c r="B13" s="159"/>
      <c r="C13" s="159"/>
      <c r="D13" s="159">
        <f t="shared" si="2"/>
        <v>0</v>
      </c>
      <c r="E13" s="159"/>
      <c r="F13" s="159"/>
      <c r="G13" s="159">
        <f t="shared" si="3"/>
        <v>0</v>
      </c>
      <c r="H13" s="159"/>
      <c r="I13" s="159"/>
      <c r="J13" s="159">
        <f t="shared" si="4"/>
        <v>0</v>
      </c>
      <c r="K13" s="159">
        <v>1</v>
      </c>
      <c r="L13" s="159"/>
      <c r="M13" s="159">
        <f t="shared" si="5"/>
        <v>1</v>
      </c>
      <c r="N13" s="159"/>
      <c r="O13" s="159"/>
      <c r="P13" s="159">
        <f t="shared" si="6"/>
        <v>0</v>
      </c>
      <c r="Q13" s="159"/>
      <c r="R13" s="159"/>
      <c r="S13" s="159">
        <f t="shared" si="7"/>
        <v>0</v>
      </c>
      <c r="T13" s="212">
        <f t="shared" si="8"/>
        <v>1</v>
      </c>
      <c r="U13" s="212">
        <f t="shared" si="0"/>
        <v>0</v>
      </c>
      <c r="V13" s="212">
        <f t="shared" si="1"/>
        <v>1</v>
      </c>
      <c r="Y13" s="619" t="str">
        <f>IF(T13='Order of Birth B-7 12 13 14 15'!AA15,"TRUE","FALSE")</f>
        <v>TRUE</v>
      </c>
      <c r="Z13" s="619" t="str">
        <f>IF(U13='Order of Birth B-7 12 13 14 15'!BA15,"TRUE","FALSE")</f>
        <v>TRUE</v>
      </c>
    </row>
    <row r="14" spans="1:26" ht="15.75">
      <c r="A14" s="444" t="s">
        <v>620</v>
      </c>
      <c r="B14" s="159"/>
      <c r="C14" s="159"/>
      <c r="D14" s="159">
        <f t="shared" si="2"/>
        <v>0</v>
      </c>
      <c r="E14" s="159"/>
      <c r="F14" s="159"/>
      <c r="G14" s="159">
        <f t="shared" si="3"/>
        <v>0</v>
      </c>
      <c r="H14" s="159"/>
      <c r="I14" s="159"/>
      <c r="J14" s="159">
        <f t="shared" si="4"/>
        <v>0</v>
      </c>
      <c r="K14" s="159"/>
      <c r="L14" s="159"/>
      <c r="M14" s="159">
        <f t="shared" si="5"/>
        <v>0</v>
      </c>
      <c r="N14" s="159"/>
      <c r="O14" s="159"/>
      <c r="P14" s="159">
        <f t="shared" si="6"/>
        <v>0</v>
      </c>
      <c r="Q14" s="159"/>
      <c r="R14" s="159"/>
      <c r="S14" s="159">
        <f t="shared" si="7"/>
        <v>0</v>
      </c>
      <c r="T14" s="212">
        <f t="shared" si="8"/>
        <v>0</v>
      </c>
      <c r="U14" s="212">
        <f t="shared" si="0"/>
        <v>0</v>
      </c>
      <c r="V14" s="212">
        <f t="shared" si="1"/>
        <v>0</v>
      </c>
      <c r="Y14" s="619"/>
      <c r="Z14" s="619"/>
    </row>
    <row r="15" spans="1:26" ht="16.5" thickBot="1">
      <c r="A15" s="445" t="s">
        <v>6</v>
      </c>
      <c r="B15" s="159">
        <f t="shared" ref="B15:V15" si="9">SUM(B6:B14)</f>
        <v>8</v>
      </c>
      <c r="C15" s="159">
        <f t="shared" si="9"/>
        <v>445</v>
      </c>
      <c r="D15" s="159">
        <f t="shared" si="9"/>
        <v>453</v>
      </c>
      <c r="E15" s="159">
        <f t="shared" si="9"/>
        <v>155</v>
      </c>
      <c r="F15" s="159">
        <f t="shared" si="9"/>
        <v>1374</v>
      </c>
      <c r="G15" s="159">
        <f t="shared" si="9"/>
        <v>1529</v>
      </c>
      <c r="H15" s="159">
        <f t="shared" si="9"/>
        <v>5575</v>
      </c>
      <c r="I15" s="159">
        <f t="shared" si="9"/>
        <v>13498</v>
      </c>
      <c r="J15" s="159">
        <f t="shared" si="9"/>
        <v>19073</v>
      </c>
      <c r="K15" s="159">
        <f t="shared" si="9"/>
        <v>3283</v>
      </c>
      <c r="L15" s="159">
        <f t="shared" si="9"/>
        <v>11661</v>
      </c>
      <c r="M15" s="159">
        <f t="shared" si="9"/>
        <v>14944</v>
      </c>
      <c r="N15" s="159">
        <f t="shared" si="9"/>
        <v>166</v>
      </c>
      <c r="O15" s="159">
        <f t="shared" si="9"/>
        <v>847</v>
      </c>
      <c r="P15" s="159">
        <f t="shared" si="9"/>
        <v>1013</v>
      </c>
      <c r="Q15" s="159">
        <f t="shared" si="9"/>
        <v>0</v>
      </c>
      <c r="R15" s="159">
        <f t="shared" si="9"/>
        <v>0</v>
      </c>
      <c r="S15" s="159">
        <f t="shared" si="9"/>
        <v>0</v>
      </c>
      <c r="T15" s="212">
        <f t="shared" si="9"/>
        <v>9187</v>
      </c>
      <c r="U15" s="212">
        <f t="shared" si="9"/>
        <v>27825</v>
      </c>
      <c r="V15" s="212">
        <f t="shared" si="9"/>
        <v>37012</v>
      </c>
      <c r="Y15" s="619" t="str">
        <f>IF(T15='Order of Birth B-7 12 13 14 15'!AA16,"TRUE","FALSE")</f>
        <v>TRUE</v>
      </c>
      <c r="Z15" s="619" t="str">
        <f>IF(U15='Order of Birth B-7 12 13 14 15'!BA16,"TRUE","FALSE")</f>
        <v>TRUE</v>
      </c>
    </row>
    <row r="16" spans="1:26" ht="15.75" thickBot="1">
      <c r="K16" s="1214"/>
      <c r="M16" s="1214"/>
    </row>
    <row r="17" spans="1:26" ht="26.25">
      <c r="A17" s="449" t="s">
        <v>622</v>
      </c>
      <c r="B17" s="433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46" t="s">
        <v>20</v>
      </c>
      <c r="V17" s="434"/>
    </row>
    <row r="18" spans="1:26" ht="24.75" customHeight="1">
      <c r="A18" s="1776" t="s">
        <v>619</v>
      </c>
      <c r="B18" s="1777"/>
      <c r="C18" s="1777"/>
      <c r="D18" s="1777"/>
      <c r="E18" s="1777"/>
      <c r="F18" s="1777"/>
      <c r="G18" s="1777"/>
      <c r="H18" s="1777"/>
      <c r="I18" s="1777"/>
      <c r="J18" s="1777"/>
      <c r="K18" s="1777"/>
      <c r="L18" s="1777"/>
      <c r="M18" s="1777"/>
      <c r="N18" s="1777"/>
      <c r="O18" s="1777"/>
      <c r="P18" s="1777"/>
      <c r="Q18" s="1777"/>
      <c r="R18" s="1777"/>
      <c r="S18" s="1777"/>
      <c r="T18" s="1777"/>
      <c r="U18" s="1777"/>
      <c r="V18" s="1778"/>
    </row>
    <row r="19" spans="1:26">
      <c r="A19" s="1779" t="s">
        <v>313</v>
      </c>
      <c r="B19" s="1780"/>
      <c r="C19" s="1780"/>
      <c r="D19" s="1780"/>
      <c r="E19" s="1780"/>
      <c r="F19" s="1780"/>
      <c r="G19" s="1780"/>
      <c r="H19" s="1780"/>
      <c r="I19" s="1780"/>
      <c r="J19" s="1780"/>
      <c r="K19" s="1780"/>
      <c r="L19" s="1780"/>
      <c r="M19" s="1780"/>
      <c r="N19" s="1780"/>
      <c r="O19" s="1780"/>
      <c r="P19" s="1780"/>
      <c r="Q19" s="1780"/>
      <c r="R19" s="1780"/>
      <c r="S19" s="1780"/>
      <c r="T19" s="1780"/>
      <c r="U19" s="1780"/>
      <c r="V19" s="1781"/>
    </row>
    <row r="20" spans="1:26">
      <c r="A20" s="1782" t="s">
        <v>166</v>
      </c>
      <c r="B20" s="1780" t="s">
        <v>315</v>
      </c>
      <c r="C20" s="1780"/>
      <c r="D20" s="1780"/>
      <c r="E20" s="1780" t="s">
        <v>316</v>
      </c>
      <c r="F20" s="1780"/>
      <c r="G20" s="1780"/>
      <c r="H20" s="1780" t="s">
        <v>317</v>
      </c>
      <c r="I20" s="1780"/>
      <c r="J20" s="1780"/>
      <c r="K20" s="1780" t="s">
        <v>318</v>
      </c>
      <c r="L20" s="1780"/>
      <c r="M20" s="1780"/>
      <c r="N20" s="1780" t="s">
        <v>319</v>
      </c>
      <c r="O20" s="1780"/>
      <c r="P20" s="1780"/>
      <c r="Q20" s="1784" t="s">
        <v>620</v>
      </c>
      <c r="R20" s="1785"/>
      <c r="S20" s="1786"/>
      <c r="T20" s="1780" t="s">
        <v>6</v>
      </c>
      <c r="U20" s="1780"/>
      <c r="V20" s="1781"/>
    </row>
    <row r="21" spans="1:26">
      <c r="A21" s="1783"/>
      <c r="B21" s="432" t="s">
        <v>235</v>
      </c>
      <c r="C21" s="432" t="s">
        <v>234</v>
      </c>
      <c r="D21" s="432" t="s">
        <v>236</v>
      </c>
      <c r="E21" s="432" t="s">
        <v>235</v>
      </c>
      <c r="F21" s="432" t="s">
        <v>234</v>
      </c>
      <c r="G21" s="432" t="s">
        <v>236</v>
      </c>
      <c r="H21" s="432" t="s">
        <v>235</v>
      </c>
      <c r="I21" s="432" t="s">
        <v>234</v>
      </c>
      <c r="J21" s="432" t="s">
        <v>236</v>
      </c>
      <c r="K21" s="432" t="s">
        <v>235</v>
      </c>
      <c r="L21" s="432" t="s">
        <v>234</v>
      </c>
      <c r="M21" s="432" t="s">
        <v>236</v>
      </c>
      <c r="N21" s="432" t="s">
        <v>235</v>
      </c>
      <c r="O21" s="432" t="s">
        <v>234</v>
      </c>
      <c r="P21" s="432" t="s">
        <v>236</v>
      </c>
      <c r="Q21" s="432" t="s">
        <v>235</v>
      </c>
      <c r="R21" s="432" t="s">
        <v>234</v>
      </c>
      <c r="S21" s="432" t="s">
        <v>236</v>
      </c>
      <c r="T21" s="432" t="s">
        <v>235</v>
      </c>
      <c r="U21" s="432" t="s">
        <v>234</v>
      </c>
      <c r="V21" s="435" t="s">
        <v>236</v>
      </c>
    </row>
    <row r="22" spans="1:26" ht="15.75">
      <c r="A22" s="436" t="s">
        <v>185</v>
      </c>
      <c r="B22" s="159"/>
      <c r="C22" s="159"/>
      <c r="D22" s="159">
        <f t="shared" ref="D22:D30" si="10">B22+C22</f>
        <v>0</v>
      </c>
      <c r="E22" s="159"/>
      <c r="F22" s="159"/>
      <c r="G22" s="159">
        <f t="shared" ref="G22:G30" si="11">E22+F22</f>
        <v>0</v>
      </c>
      <c r="H22" s="159"/>
      <c r="I22" s="159"/>
      <c r="J22" s="159">
        <f t="shared" ref="J22:J30" si="12">H22+I22</f>
        <v>0</v>
      </c>
      <c r="K22" s="159"/>
      <c r="L22" s="159"/>
      <c r="M22" s="159">
        <f t="shared" ref="M22:M30" si="13">K22+L22</f>
        <v>0</v>
      </c>
      <c r="N22" s="159"/>
      <c r="O22" s="159"/>
      <c r="P22" s="159">
        <f t="shared" ref="P22:P30" si="14">N22+O22</f>
        <v>0</v>
      </c>
      <c r="Q22" s="159"/>
      <c r="R22" s="159"/>
      <c r="S22" s="159">
        <f t="shared" ref="S22:S30" si="15">Q22+R22</f>
        <v>0</v>
      </c>
      <c r="T22" s="212">
        <f>+B22+E22+H22+K22+N22+Q22</f>
        <v>0</v>
      </c>
      <c r="U22" s="212">
        <f t="shared" ref="U22:U30" si="16">+C22+F22+I22+L22+O22+R22</f>
        <v>0</v>
      </c>
      <c r="V22" s="212">
        <f t="shared" ref="V22:V30" si="17">+D22+G22+J22+M22+P22+S22</f>
        <v>0</v>
      </c>
      <c r="Y22" s="619" t="str">
        <f>IF(T22='Order of Birth B-7 12 13 14 15'!AA24,"TRUE","FALSE")</f>
        <v>TRUE</v>
      </c>
      <c r="Z22" s="619" t="str">
        <f>IF(U22='Order of Birth B-7 12 13 14 15'!BA24,"TRUE","FALSE")</f>
        <v>TRUE</v>
      </c>
    </row>
    <row r="23" spans="1:26" ht="15.75">
      <c r="A23" s="436" t="s">
        <v>168</v>
      </c>
      <c r="B23" s="159"/>
      <c r="C23" s="159">
        <v>5</v>
      </c>
      <c r="D23" s="159">
        <f t="shared" si="10"/>
        <v>5</v>
      </c>
      <c r="E23" s="159"/>
      <c r="F23" s="159">
        <v>25</v>
      </c>
      <c r="G23" s="159">
        <f t="shared" si="11"/>
        <v>25</v>
      </c>
      <c r="H23" s="159">
        <v>6</v>
      </c>
      <c r="I23" s="159">
        <v>103</v>
      </c>
      <c r="J23" s="159">
        <f t="shared" si="12"/>
        <v>109</v>
      </c>
      <c r="K23" s="159">
        <v>5</v>
      </c>
      <c r="L23" s="159">
        <v>90</v>
      </c>
      <c r="M23" s="159">
        <f t="shared" si="13"/>
        <v>95</v>
      </c>
      <c r="N23" s="159"/>
      <c r="O23" s="159">
        <v>5</v>
      </c>
      <c r="P23" s="159">
        <f t="shared" si="14"/>
        <v>5</v>
      </c>
      <c r="Q23" s="159">
        <v>0</v>
      </c>
      <c r="R23" s="159">
        <v>1</v>
      </c>
      <c r="S23" s="159">
        <f t="shared" si="15"/>
        <v>1</v>
      </c>
      <c r="T23" s="212">
        <f t="shared" ref="T23:T30" si="18">+B23+E23+H23+K23+N23+Q23</f>
        <v>11</v>
      </c>
      <c r="U23" s="212">
        <f t="shared" si="16"/>
        <v>229</v>
      </c>
      <c r="V23" s="212">
        <f t="shared" si="17"/>
        <v>240</v>
      </c>
      <c r="Y23" s="619" t="str">
        <f>IF(T23='Order of Birth B-7 12 13 14 15'!AA25,"TRUE","FALSE")</f>
        <v>TRUE</v>
      </c>
      <c r="Z23" s="619" t="str">
        <f>IF(U23='Order of Birth B-7 12 13 14 15'!BA25,"TRUE","FALSE")</f>
        <v>TRUE</v>
      </c>
    </row>
    <row r="24" spans="1:26" ht="15.75">
      <c r="A24" s="436" t="s">
        <v>169</v>
      </c>
      <c r="B24" s="159"/>
      <c r="C24" s="159">
        <v>7</v>
      </c>
      <c r="D24" s="159">
        <f t="shared" si="10"/>
        <v>7</v>
      </c>
      <c r="E24" s="159"/>
      <c r="F24" s="159">
        <v>28</v>
      </c>
      <c r="G24" s="159">
        <f t="shared" si="11"/>
        <v>28</v>
      </c>
      <c r="H24" s="159">
        <v>51</v>
      </c>
      <c r="I24" s="159">
        <v>1651</v>
      </c>
      <c r="J24" s="159">
        <f t="shared" si="12"/>
        <v>1702</v>
      </c>
      <c r="K24" s="159">
        <v>45</v>
      </c>
      <c r="L24" s="159">
        <v>1053</v>
      </c>
      <c r="M24" s="159">
        <f t="shared" si="13"/>
        <v>1098</v>
      </c>
      <c r="N24" s="159">
        <v>2</v>
      </c>
      <c r="O24" s="159">
        <v>18</v>
      </c>
      <c r="P24" s="159">
        <f t="shared" si="14"/>
        <v>20</v>
      </c>
      <c r="Q24" s="159">
        <v>2</v>
      </c>
      <c r="R24" s="159">
        <v>14</v>
      </c>
      <c r="S24" s="159">
        <f t="shared" si="15"/>
        <v>16</v>
      </c>
      <c r="T24" s="212">
        <f t="shared" si="18"/>
        <v>100</v>
      </c>
      <c r="U24" s="212">
        <f t="shared" si="16"/>
        <v>2771</v>
      </c>
      <c r="V24" s="212">
        <f t="shared" si="17"/>
        <v>2871</v>
      </c>
      <c r="Y24" s="619" t="str">
        <f>IF(T24='Order of Birth B-7 12 13 14 15'!AA26,"TRUE","FALSE")</f>
        <v>TRUE</v>
      </c>
      <c r="Z24" s="619" t="str">
        <f>IF(U24='Order of Birth B-7 12 13 14 15'!BA26,"TRUE","FALSE")</f>
        <v>TRUE</v>
      </c>
    </row>
    <row r="25" spans="1:26" ht="15.75">
      <c r="A25" s="436" t="s">
        <v>170</v>
      </c>
      <c r="B25" s="159"/>
      <c r="C25" s="159">
        <v>15</v>
      </c>
      <c r="D25" s="159">
        <f t="shared" si="10"/>
        <v>15</v>
      </c>
      <c r="E25" s="159">
        <v>1</v>
      </c>
      <c r="F25" s="159">
        <v>49</v>
      </c>
      <c r="G25" s="159">
        <f t="shared" si="11"/>
        <v>50</v>
      </c>
      <c r="H25" s="159">
        <v>39</v>
      </c>
      <c r="I25" s="159">
        <v>2421</v>
      </c>
      <c r="J25" s="159">
        <f t="shared" si="12"/>
        <v>2460</v>
      </c>
      <c r="K25" s="159">
        <v>50</v>
      </c>
      <c r="L25" s="159">
        <v>806</v>
      </c>
      <c r="M25" s="159">
        <f t="shared" si="13"/>
        <v>856</v>
      </c>
      <c r="N25" s="159">
        <v>2</v>
      </c>
      <c r="O25" s="159">
        <v>8</v>
      </c>
      <c r="P25" s="159">
        <f t="shared" si="14"/>
        <v>10</v>
      </c>
      <c r="Q25" s="159">
        <v>1</v>
      </c>
      <c r="R25" s="159">
        <v>1</v>
      </c>
      <c r="S25" s="159">
        <f t="shared" si="15"/>
        <v>2</v>
      </c>
      <c r="T25" s="212">
        <f t="shared" si="18"/>
        <v>93</v>
      </c>
      <c r="U25" s="212">
        <f t="shared" si="16"/>
        <v>3300</v>
      </c>
      <c r="V25" s="212">
        <f t="shared" si="17"/>
        <v>3393</v>
      </c>
      <c r="Y25" s="619" t="str">
        <f>IF(T25='Order of Birth B-7 12 13 14 15'!AA27,"TRUE","FALSE")</f>
        <v>TRUE</v>
      </c>
      <c r="Z25" s="619" t="str">
        <f>IF(U25='Order of Birth B-7 12 13 14 15'!BA27,"TRUE","FALSE")</f>
        <v>TRUE</v>
      </c>
    </row>
    <row r="26" spans="1:26" ht="15.75">
      <c r="A26" s="436" t="s">
        <v>171</v>
      </c>
      <c r="B26" s="159"/>
      <c r="C26" s="159">
        <v>5</v>
      </c>
      <c r="D26" s="159">
        <f t="shared" si="10"/>
        <v>5</v>
      </c>
      <c r="E26" s="159">
        <v>1</v>
      </c>
      <c r="F26" s="159">
        <v>29</v>
      </c>
      <c r="G26" s="159">
        <f t="shared" si="11"/>
        <v>30</v>
      </c>
      <c r="H26" s="159">
        <v>37</v>
      </c>
      <c r="I26" s="159">
        <v>938</v>
      </c>
      <c r="J26" s="159">
        <f t="shared" si="12"/>
        <v>975</v>
      </c>
      <c r="K26" s="159">
        <v>17</v>
      </c>
      <c r="L26" s="159">
        <v>525</v>
      </c>
      <c r="M26" s="159">
        <f t="shared" si="13"/>
        <v>542</v>
      </c>
      <c r="N26" s="159"/>
      <c r="O26" s="159">
        <v>2</v>
      </c>
      <c r="P26" s="159">
        <f t="shared" si="14"/>
        <v>2</v>
      </c>
      <c r="Q26" s="159"/>
      <c r="R26" s="159">
        <v>2</v>
      </c>
      <c r="S26" s="159">
        <f t="shared" si="15"/>
        <v>2</v>
      </c>
      <c r="T26" s="212">
        <f t="shared" si="18"/>
        <v>55</v>
      </c>
      <c r="U26" s="212">
        <f t="shared" si="16"/>
        <v>1501</v>
      </c>
      <c r="V26" s="212">
        <f t="shared" si="17"/>
        <v>1556</v>
      </c>
      <c r="Y26" s="619" t="str">
        <f>IF(T26='Order of Birth B-7 12 13 14 15'!AA28,"TRUE","FALSE")</f>
        <v>TRUE</v>
      </c>
      <c r="Z26" s="619" t="str">
        <f>IF(U26='Order of Birth B-7 12 13 14 15'!BA28,"TRUE","FALSE")</f>
        <v>TRUE</v>
      </c>
    </row>
    <row r="27" spans="1:26" ht="15.75">
      <c r="A27" s="436" t="s">
        <v>172</v>
      </c>
      <c r="B27" s="159"/>
      <c r="C27" s="159">
        <v>2</v>
      </c>
      <c r="D27" s="159">
        <f t="shared" si="10"/>
        <v>2</v>
      </c>
      <c r="E27" s="159"/>
      <c r="F27" s="159">
        <v>12</v>
      </c>
      <c r="G27" s="159">
        <f t="shared" si="11"/>
        <v>12</v>
      </c>
      <c r="H27" s="159">
        <v>7</v>
      </c>
      <c r="I27" s="159">
        <v>118</v>
      </c>
      <c r="J27" s="159">
        <f t="shared" si="12"/>
        <v>125</v>
      </c>
      <c r="K27" s="159">
        <v>2</v>
      </c>
      <c r="L27" s="159">
        <v>158</v>
      </c>
      <c r="M27" s="159">
        <f t="shared" si="13"/>
        <v>160</v>
      </c>
      <c r="N27" s="159"/>
      <c r="O27" s="159"/>
      <c r="P27" s="159">
        <f t="shared" si="14"/>
        <v>0</v>
      </c>
      <c r="Q27" s="159"/>
      <c r="R27" s="159">
        <v>3</v>
      </c>
      <c r="S27" s="159">
        <f t="shared" si="15"/>
        <v>3</v>
      </c>
      <c r="T27" s="212">
        <f t="shared" si="18"/>
        <v>9</v>
      </c>
      <c r="U27" s="212">
        <f t="shared" si="16"/>
        <v>293</v>
      </c>
      <c r="V27" s="212">
        <f t="shared" si="17"/>
        <v>302</v>
      </c>
      <c r="Y27" s="619" t="str">
        <f>IF(T27='Order of Birth B-7 12 13 14 15'!AA29,"TRUE","FALSE")</f>
        <v>TRUE</v>
      </c>
      <c r="Z27" s="619" t="str">
        <f>IF(U27='Order of Birth B-7 12 13 14 15'!BA29,"TRUE","FALSE")</f>
        <v>TRUE</v>
      </c>
    </row>
    <row r="28" spans="1:26" ht="15.75">
      <c r="A28" s="436" t="s">
        <v>173</v>
      </c>
      <c r="B28" s="159"/>
      <c r="C28" s="159">
        <v>1</v>
      </c>
      <c r="D28" s="159">
        <f t="shared" si="10"/>
        <v>1</v>
      </c>
      <c r="E28" s="159"/>
      <c r="F28" s="159">
        <v>6</v>
      </c>
      <c r="G28" s="159">
        <f t="shared" si="11"/>
        <v>6</v>
      </c>
      <c r="H28" s="159">
        <v>2</v>
      </c>
      <c r="I28" s="159">
        <v>16</v>
      </c>
      <c r="J28" s="159">
        <f t="shared" si="12"/>
        <v>18</v>
      </c>
      <c r="K28" s="159"/>
      <c r="L28" s="159">
        <v>7</v>
      </c>
      <c r="M28" s="159">
        <f t="shared" si="13"/>
        <v>7</v>
      </c>
      <c r="N28" s="159"/>
      <c r="O28" s="159"/>
      <c r="P28" s="159">
        <f t="shared" si="14"/>
        <v>0</v>
      </c>
      <c r="Q28" s="159"/>
      <c r="R28" s="159">
        <v>1</v>
      </c>
      <c r="S28" s="159">
        <f t="shared" si="15"/>
        <v>1</v>
      </c>
      <c r="T28" s="212">
        <f t="shared" si="18"/>
        <v>2</v>
      </c>
      <c r="U28" s="212">
        <f t="shared" si="16"/>
        <v>31</v>
      </c>
      <c r="V28" s="212">
        <f t="shared" si="17"/>
        <v>33</v>
      </c>
      <c r="Y28" s="619" t="str">
        <f>IF(T28='Order of Birth B-7 12 13 14 15'!AA30,"TRUE","FALSE")</f>
        <v>TRUE</v>
      </c>
      <c r="Z28" s="619" t="str">
        <f>IF(U28='Order of Birth B-7 12 13 14 15'!BA30,"TRUE","FALSE")</f>
        <v>TRUE</v>
      </c>
    </row>
    <row r="29" spans="1:26" ht="15.75">
      <c r="A29" s="436" t="s">
        <v>621</v>
      </c>
      <c r="B29" s="159"/>
      <c r="C29" s="159"/>
      <c r="D29" s="159">
        <f t="shared" si="10"/>
        <v>0</v>
      </c>
      <c r="E29" s="159"/>
      <c r="F29" s="159">
        <v>1</v>
      </c>
      <c r="G29" s="159">
        <f t="shared" si="11"/>
        <v>1</v>
      </c>
      <c r="H29" s="159"/>
      <c r="I29" s="159">
        <v>3</v>
      </c>
      <c r="J29" s="159">
        <f t="shared" si="12"/>
        <v>3</v>
      </c>
      <c r="K29" s="159"/>
      <c r="L29" s="159">
        <v>1</v>
      </c>
      <c r="M29" s="159">
        <f t="shared" si="13"/>
        <v>1</v>
      </c>
      <c r="N29" s="159"/>
      <c r="O29" s="159"/>
      <c r="P29" s="159">
        <f t="shared" si="14"/>
        <v>0</v>
      </c>
      <c r="Q29" s="159"/>
      <c r="R29" s="159"/>
      <c r="S29" s="159">
        <f t="shared" si="15"/>
        <v>0</v>
      </c>
      <c r="T29" s="212">
        <f t="shared" si="18"/>
        <v>0</v>
      </c>
      <c r="U29" s="212">
        <f t="shared" si="16"/>
        <v>5</v>
      </c>
      <c r="V29" s="212">
        <f t="shared" si="17"/>
        <v>5</v>
      </c>
      <c r="Y29" s="619" t="str">
        <f>IF(T29='Order of Birth B-7 12 13 14 15'!AA31,"TRUE","FALSE")</f>
        <v>TRUE</v>
      </c>
      <c r="Z29" s="619" t="str">
        <f>IF(U29='Order of Birth B-7 12 13 14 15'!BA31,"TRUE","FALSE")</f>
        <v>TRUE</v>
      </c>
    </row>
    <row r="30" spans="1:26" ht="15.75">
      <c r="A30" s="436" t="s">
        <v>620</v>
      </c>
      <c r="B30" s="159"/>
      <c r="C30" s="159"/>
      <c r="D30" s="159">
        <f t="shared" si="10"/>
        <v>0</v>
      </c>
      <c r="E30" s="159"/>
      <c r="F30" s="159"/>
      <c r="G30" s="159">
        <f t="shared" si="11"/>
        <v>0</v>
      </c>
      <c r="H30" s="159"/>
      <c r="I30" s="159"/>
      <c r="J30" s="159">
        <f t="shared" si="12"/>
        <v>0</v>
      </c>
      <c r="K30" s="159"/>
      <c r="L30" s="159"/>
      <c r="M30" s="159">
        <f t="shared" si="13"/>
        <v>0</v>
      </c>
      <c r="N30" s="159"/>
      <c r="O30" s="159"/>
      <c r="P30" s="159">
        <f t="shared" si="14"/>
        <v>0</v>
      </c>
      <c r="Q30" s="159"/>
      <c r="R30" s="159"/>
      <c r="S30" s="159">
        <f t="shared" si="15"/>
        <v>0</v>
      </c>
      <c r="T30" s="212">
        <f t="shared" si="18"/>
        <v>0</v>
      </c>
      <c r="U30" s="212">
        <f t="shared" si="16"/>
        <v>0</v>
      </c>
      <c r="V30" s="212">
        <f t="shared" si="17"/>
        <v>0</v>
      </c>
      <c r="Y30" s="619"/>
      <c r="Z30" s="619"/>
    </row>
    <row r="31" spans="1:26" ht="16.5" thickBot="1">
      <c r="A31" s="437" t="s">
        <v>6</v>
      </c>
      <c r="B31" s="159">
        <f t="shared" ref="B31:U31" si="19">SUM(B22:B30)</f>
        <v>0</v>
      </c>
      <c r="C31" s="159">
        <f t="shared" si="19"/>
        <v>35</v>
      </c>
      <c r="D31" s="159">
        <f t="shared" si="19"/>
        <v>35</v>
      </c>
      <c r="E31" s="159">
        <f t="shared" si="19"/>
        <v>2</v>
      </c>
      <c r="F31" s="159">
        <f t="shared" si="19"/>
        <v>150</v>
      </c>
      <c r="G31" s="159">
        <f t="shared" si="19"/>
        <v>152</v>
      </c>
      <c r="H31" s="159">
        <f t="shared" si="19"/>
        <v>142</v>
      </c>
      <c r="I31" s="159">
        <f t="shared" si="19"/>
        <v>5250</v>
      </c>
      <c r="J31" s="159">
        <f t="shared" si="19"/>
        <v>5392</v>
      </c>
      <c r="K31" s="159">
        <f t="shared" si="19"/>
        <v>119</v>
      </c>
      <c r="L31" s="159">
        <f t="shared" si="19"/>
        <v>2640</v>
      </c>
      <c r="M31" s="159">
        <f t="shared" si="19"/>
        <v>2759</v>
      </c>
      <c r="N31" s="159">
        <f t="shared" si="19"/>
        <v>4</v>
      </c>
      <c r="O31" s="159">
        <f t="shared" si="19"/>
        <v>33</v>
      </c>
      <c r="P31" s="159">
        <f t="shared" si="19"/>
        <v>37</v>
      </c>
      <c r="Q31" s="159">
        <f t="shared" si="19"/>
        <v>3</v>
      </c>
      <c r="R31" s="159">
        <f t="shared" si="19"/>
        <v>22</v>
      </c>
      <c r="S31" s="159">
        <f t="shared" si="19"/>
        <v>25</v>
      </c>
      <c r="T31" s="159">
        <f t="shared" si="19"/>
        <v>270</v>
      </c>
      <c r="U31" s="159">
        <f t="shared" si="19"/>
        <v>8130</v>
      </c>
      <c r="V31" s="443">
        <f>T31+U31</f>
        <v>8400</v>
      </c>
      <c r="Y31" s="619" t="str">
        <f>IF(T31='Order of Birth B-7 12 13 14 15'!AA32,"TRUE","FALSE")</f>
        <v>TRUE</v>
      </c>
      <c r="Z31" s="619" t="str">
        <f>IF(U31='Order of Birth B-7 12 13 14 15'!BA32,"TRUE","FALSE")</f>
        <v>TRUE</v>
      </c>
    </row>
    <row r="32" spans="1:26" ht="15.75" thickBot="1"/>
    <row r="33" spans="1:26" ht="26.25">
      <c r="A33" s="448" t="s">
        <v>622</v>
      </c>
      <c r="B33" s="439"/>
      <c r="C33" s="439"/>
      <c r="D33" s="439"/>
      <c r="E33" s="439"/>
      <c r="F33" s="439"/>
      <c r="G33" s="439"/>
      <c r="H33" s="439"/>
      <c r="I33" s="439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47" t="s">
        <v>21</v>
      </c>
      <c r="V33" s="440"/>
    </row>
    <row r="34" spans="1:26" ht="32.25" customHeight="1">
      <c r="A34" s="1788" t="s">
        <v>619</v>
      </c>
      <c r="B34" s="1789"/>
      <c r="C34" s="1789"/>
      <c r="D34" s="1789"/>
      <c r="E34" s="1789"/>
      <c r="F34" s="1789"/>
      <c r="G34" s="1789"/>
      <c r="H34" s="1789"/>
      <c r="I34" s="1789"/>
      <c r="J34" s="1789"/>
      <c r="K34" s="1789"/>
      <c r="L34" s="1789"/>
      <c r="M34" s="1789"/>
      <c r="N34" s="1789"/>
      <c r="O34" s="1789"/>
      <c r="P34" s="1789"/>
      <c r="Q34" s="1789"/>
      <c r="R34" s="1789"/>
      <c r="S34" s="1789"/>
      <c r="T34" s="1789"/>
      <c r="U34" s="1789"/>
      <c r="V34" s="1790"/>
    </row>
    <row r="35" spans="1:26">
      <c r="A35" s="1791" t="s">
        <v>313</v>
      </c>
      <c r="B35" s="1792"/>
      <c r="C35" s="1792"/>
      <c r="D35" s="1792"/>
      <c r="E35" s="1792"/>
      <c r="F35" s="1792"/>
      <c r="G35" s="1792"/>
      <c r="H35" s="1792"/>
      <c r="I35" s="1792"/>
      <c r="J35" s="1792"/>
      <c r="K35" s="1792"/>
      <c r="L35" s="1792"/>
      <c r="M35" s="1792"/>
      <c r="N35" s="1792"/>
      <c r="O35" s="1792"/>
      <c r="P35" s="1792"/>
      <c r="Q35" s="1792"/>
      <c r="R35" s="1792"/>
      <c r="S35" s="1792"/>
      <c r="T35" s="1792"/>
      <c r="U35" s="1792"/>
      <c r="V35" s="1793"/>
    </row>
    <row r="36" spans="1:26">
      <c r="A36" s="1794" t="s">
        <v>166</v>
      </c>
      <c r="B36" s="1792" t="s">
        <v>315</v>
      </c>
      <c r="C36" s="1792"/>
      <c r="D36" s="1792"/>
      <c r="E36" s="1792" t="s">
        <v>316</v>
      </c>
      <c r="F36" s="1792"/>
      <c r="G36" s="1792"/>
      <c r="H36" s="1792" t="s">
        <v>317</v>
      </c>
      <c r="I36" s="1792"/>
      <c r="J36" s="1792"/>
      <c r="K36" s="1792" t="s">
        <v>318</v>
      </c>
      <c r="L36" s="1792"/>
      <c r="M36" s="1792"/>
      <c r="N36" s="1792" t="s">
        <v>319</v>
      </c>
      <c r="O36" s="1792"/>
      <c r="P36" s="1792"/>
      <c r="Q36" s="1796" t="s">
        <v>620</v>
      </c>
      <c r="R36" s="1797"/>
      <c r="S36" s="1798"/>
      <c r="T36" s="1792" t="s">
        <v>6</v>
      </c>
      <c r="U36" s="1792"/>
      <c r="V36" s="1793"/>
    </row>
    <row r="37" spans="1:26">
      <c r="A37" s="1795"/>
      <c r="B37" s="168" t="s">
        <v>235</v>
      </c>
      <c r="C37" s="168" t="s">
        <v>234</v>
      </c>
      <c r="D37" s="168" t="s">
        <v>236</v>
      </c>
      <c r="E37" s="168" t="s">
        <v>235</v>
      </c>
      <c r="F37" s="168" t="s">
        <v>234</v>
      </c>
      <c r="G37" s="168" t="s">
        <v>236</v>
      </c>
      <c r="H37" s="168" t="s">
        <v>235</v>
      </c>
      <c r="I37" s="168" t="s">
        <v>234</v>
      </c>
      <c r="J37" s="168" t="s">
        <v>236</v>
      </c>
      <c r="K37" s="168" t="s">
        <v>235</v>
      </c>
      <c r="L37" s="168" t="s">
        <v>234</v>
      </c>
      <c r="M37" s="168" t="s">
        <v>236</v>
      </c>
      <c r="N37" s="168" t="s">
        <v>235</v>
      </c>
      <c r="O37" s="168" t="s">
        <v>234</v>
      </c>
      <c r="P37" s="168" t="s">
        <v>236</v>
      </c>
      <c r="Q37" s="168" t="s">
        <v>235</v>
      </c>
      <c r="R37" s="168" t="s">
        <v>234</v>
      </c>
      <c r="S37" s="168" t="s">
        <v>236</v>
      </c>
      <c r="T37" s="168" t="s">
        <v>235</v>
      </c>
      <c r="U37" s="168" t="s">
        <v>234</v>
      </c>
      <c r="V37" s="441" t="s">
        <v>236</v>
      </c>
    </row>
    <row r="38" spans="1:26" ht="15.75">
      <c r="A38" s="442" t="s">
        <v>185</v>
      </c>
      <c r="B38" s="159">
        <v>0</v>
      </c>
      <c r="C38" s="159">
        <v>0</v>
      </c>
      <c r="D38" s="159">
        <f t="shared" ref="D38:D46" si="20">B38+C38</f>
        <v>0</v>
      </c>
      <c r="E38" s="159">
        <v>0</v>
      </c>
      <c r="F38" s="159">
        <v>0</v>
      </c>
      <c r="G38" s="159">
        <f t="shared" ref="G38:G46" si="21">E38+F38</f>
        <v>0</v>
      </c>
      <c r="H38" s="159">
        <v>0</v>
      </c>
      <c r="I38" s="159">
        <v>0</v>
      </c>
      <c r="J38" s="159">
        <f t="shared" ref="J38:J46" si="22">H38+I38</f>
        <v>0</v>
      </c>
      <c r="K38" s="159">
        <v>0</v>
      </c>
      <c r="L38" s="159">
        <v>0</v>
      </c>
      <c r="M38" s="159">
        <f t="shared" ref="M38:M46" si="23">K38+L38</f>
        <v>0</v>
      </c>
      <c r="N38" s="159">
        <v>0</v>
      </c>
      <c r="O38" s="159">
        <v>0</v>
      </c>
      <c r="P38" s="159">
        <f t="shared" ref="P38:P46" si="24">N38+O38</f>
        <v>0</v>
      </c>
      <c r="Q38" s="159">
        <v>0</v>
      </c>
      <c r="R38" s="159">
        <v>0</v>
      </c>
      <c r="S38" s="159">
        <f t="shared" ref="S38:S46" si="25">Q38+R38</f>
        <v>0</v>
      </c>
      <c r="T38" s="212">
        <f>+B38+E38+H38+K38+N38+Q38</f>
        <v>0</v>
      </c>
      <c r="U38" s="212">
        <f t="shared" ref="U38:U46" si="26">+C38+F38+I38+L38+O38+R38</f>
        <v>0</v>
      </c>
      <c r="V38" s="212">
        <f t="shared" ref="V38:V46" si="27">+D38+G38+J38+M38+P38+S38</f>
        <v>0</v>
      </c>
      <c r="Y38" s="619" t="str">
        <f>IF(T38='Order of Birth B-7 12 13 14 15'!AA40,"TRUE","FALSE")</f>
        <v>TRUE</v>
      </c>
      <c r="Z38" s="619" t="str">
        <f>IF(U38='Order of Birth B-7 12 13 14 15'!BA40,"TRUE","FALSE")</f>
        <v>TRUE</v>
      </c>
    </row>
    <row r="39" spans="1:26" ht="15.75">
      <c r="A39" s="442" t="s">
        <v>168</v>
      </c>
      <c r="B39" s="159">
        <v>0</v>
      </c>
      <c r="C39" s="159">
        <v>0</v>
      </c>
      <c r="D39" s="159">
        <f t="shared" si="20"/>
        <v>0</v>
      </c>
      <c r="E39" s="159">
        <v>0</v>
      </c>
      <c r="F39" s="159">
        <v>2</v>
      </c>
      <c r="G39" s="159">
        <f t="shared" si="21"/>
        <v>2</v>
      </c>
      <c r="H39" s="159">
        <v>0</v>
      </c>
      <c r="I39" s="159">
        <v>12</v>
      </c>
      <c r="J39" s="159">
        <f t="shared" si="22"/>
        <v>12</v>
      </c>
      <c r="K39" s="159">
        <v>0</v>
      </c>
      <c r="L39" s="159">
        <v>8</v>
      </c>
      <c r="M39" s="159">
        <f t="shared" si="23"/>
        <v>8</v>
      </c>
      <c r="N39" s="159">
        <v>0</v>
      </c>
      <c r="O39" s="159">
        <v>1</v>
      </c>
      <c r="P39" s="159">
        <f t="shared" si="24"/>
        <v>1</v>
      </c>
      <c r="Q39" s="159">
        <v>0</v>
      </c>
      <c r="R39" s="159">
        <v>0</v>
      </c>
      <c r="S39" s="159">
        <f t="shared" si="25"/>
        <v>0</v>
      </c>
      <c r="T39" s="212">
        <f t="shared" ref="T39:T46" si="28">+B39+E39+H39+K39+N39+Q39</f>
        <v>0</v>
      </c>
      <c r="U39" s="212">
        <f t="shared" si="26"/>
        <v>23</v>
      </c>
      <c r="V39" s="212">
        <f t="shared" si="27"/>
        <v>23</v>
      </c>
      <c r="Y39" s="619" t="str">
        <f>IF(T39='Order of Birth B-7 12 13 14 15'!AA41,"TRUE","FALSE")</f>
        <v>TRUE</v>
      </c>
      <c r="Z39" s="619" t="str">
        <f>IF(U39='Order of Birth B-7 12 13 14 15'!BA41,"TRUE","FALSE")</f>
        <v>TRUE</v>
      </c>
    </row>
    <row r="40" spans="1:26" ht="15.75">
      <c r="A40" s="442" t="s">
        <v>169</v>
      </c>
      <c r="B40" s="159">
        <v>4</v>
      </c>
      <c r="C40" s="159">
        <v>15</v>
      </c>
      <c r="D40" s="159">
        <f t="shared" si="20"/>
        <v>19</v>
      </c>
      <c r="E40" s="159">
        <v>46</v>
      </c>
      <c r="F40" s="159">
        <v>191</v>
      </c>
      <c r="G40" s="159">
        <f t="shared" si="21"/>
        <v>237</v>
      </c>
      <c r="H40" s="159">
        <v>223</v>
      </c>
      <c r="I40" s="159">
        <v>3415</v>
      </c>
      <c r="J40" s="159">
        <f t="shared" si="22"/>
        <v>3638</v>
      </c>
      <c r="K40" s="159">
        <v>164</v>
      </c>
      <c r="L40" s="159">
        <v>3531</v>
      </c>
      <c r="M40" s="159">
        <f t="shared" si="23"/>
        <v>3695</v>
      </c>
      <c r="N40" s="159">
        <v>13</v>
      </c>
      <c r="O40" s="159">
        <v>167</v>
      </c>
      <c r="P40" s="159">
        <f t="shared" si="24"/>
        <v>180</v>
      </c>
      <c r="Q40" s="159">
        <v>2</v>
      </c>
      <c r="R40" s="159">
        <v>65</v>
      </c>
      <c r="S40" s="159">
        <f t="shared" si="25"/>
        <v>67</v>
      </c>
      <c r="T40" s="212">
        <f t="shared" si="28"/>
        <v>452</v>
      </c>
      <c r="U40" s="212">
        <f t="shared" si="26"/>
        <v>7384</v>
      </c>
      <c r="V40" s="212">
        <f t="shared" si="27"/>
        <v>7836</v>
      </c>
      <c r="Y40" s="619" t="str">
        <f>IF(T40='Order of Birth B-7 12 13 14 15'!AA42,"TRUE","FALSE")</f>
        <v>TRUE</v>
      </c>
      <c r="Z40" s="619" t="str">
        <f>IF(U40='Order of Birth B-7 12 13 14 15'!BA42,"TRUE","FALSE")</f>
        <v>TRUE</v>
      </c>
    </row>
    <row r="41" spans="1:26" ht="15.75">
      <c r="A41" s="442" t="s">
        <v>170</v>
      </c>
      <c r="B41" s="159">
        <v>1</v>
      </c>
      <c r="C41" s="159">
        <v>35</v>
      </c>
      <c r="D41" s="159">
        <f t="shared" si="20"/>
        <v>36</v>
      </c>
      <c r="E41" s="159">
        <v>36</v>
      </c>
      <c r="F41" s="159">
        <v>184</v>
      </c>
      <c r="G41" s="159">
        <f t="shared" si="21"/>
        <v>220</v>
      </c>
      <c r="H41" s="159">
        <v>145</v>
      </c>
      <c r="I41" s="159">
        <v>3025</v>
      </c>
      <c r="J41" s="159">
        <f t="shared" si="22"/>
        <v>3170</v>
      </c>
      <c r="K41" s="159">
        <v>178</v>
      </c>
      <c r="L41" s="159">
        <v>3802</v>
      </c>
      <c r="M41" s="159">
        <f t="shared" si="23"/>
        <v>3980</v>
      </c>
      <c r="N41" s="159">
        <v>5</v>
      </c>
      <c r="O41" s="159">
        <v>309</v>
      </c>
      <c r="P41" s="159">
        <f t="shared" si="24"/>
        <v>314</v>
      </c>
      <c r="Q41" s="159">
        <v>1</v>
      </c>
      <c r="R41" s="159">
        <v>62</v>
      </c>
      <c r="S41" s="159">
        <f t="shared" si="25"/>
        <v>63</v>
      </c>
      <c r="T41" s="212">
        <f t="shared" si="28"/>
        <v>366</v>
      </c>
      <c r="U41" s="212">
        <f t="shared" si="26"/>
        <v>7417</v>
      </c>
      <c r="V41" s="212">
        <f t="shared" si="27"/>
        <v>7783</v>
      </c>
      <c r="Y41" s="619" t="str">
        <f>IF(T41='Order of Birth B-7 12 13 14 15'!AA43,"TRUE","FALSE")</f>
        <v>TRUE</v>
      </c>
      <c r="Z41" s="619" t="str">
        <f>IF(U41='Order of Birth B-7 12 13 14 15'!BA43,"TRUE","FALSE")</f>
        <v>TRUE</v>
      </c>
    </row>
    <row r="42" spans="1:26" ht="15.75">
      <c r="A42" s="442" t="s">
        <v>171</v>
      </c>
      <c r="B42" s="159">
        <v>1</v>
      </c>
      <c r="C42" s="159">
        <v>4</v>
      </c>
      <c r="D42" s="159">
        <f t="shared" si="20"/>
        <v>5</v>
      </c>
      <c r="E42" s="159">
        <v>22</v>
      </c>
      <c r="F42" s="159">
        <v>103</v>
      </c>
      <c r="G42" s="159">
        <f t="shared" si="21"/>
        <v>125</v>
      </c>
      <c r="H42" s="159">
        <v>153</v>
      </c>
      <c r="I42" s="159">
        <v>896</v>
      </c>
      <c r="J42" s="159">
        <f t="shared" si="22"/>
        <v>1049</v>
      </c>
      <c r="K42" s="159">
        <v>87</v>
      </c>
      <c r="L42" s="159">
        <v>1486</v>
      </c>
      <c r="M42" s="159">
        <f t="shared" si="23"/>
        <v>1573</v>
      </c>
      <c r="N42" s="159">
        <v>5</v>
      </c>
      <c r="O42" s="159">
        <v>76</v>
      </c>
      <c r="P42" s="159">
        <f t="shared" si="24"/>
        <v>81</v>
      </c>
      <c r="Q42" s="159">
        <v>1</v>
      </c>
      <c r="R42" s="159">
        <v>6</v>
      </c>
      <c r="S42" s="159">
        <f t="shared" si="25"/>
        <v>7</v>
      </c>
      <c r="T42" s="212">
        <f t="shared" si="28"/>
        <v>269</v>
      </c>
      <c r="U42" s="212">
        <f t="shared" si="26"/>
        <v>2571</v>
      </c>
      <c r="V42" s="212">
        <f t="shared" si="27"/>
        <v>2840</v>
      </c>
      <c r="Y42" s="619" t="str">
        <f>IF(T42='Order of Birth B-7 12 13 14 15'!AA44,"TRUE","FALSE")</f>
        <v>TRUE</v>
      </c>
      <c r="Z42" s="619" t="str">
        <f>IF(U42='Order of Birth B-7 12 13 14 15'!BA44,"TRUE","FALSE")</f>
        <v>TRUE</v>
      </c>
    </row>
    <row r="43" spans="1:26" ht="15.75">
      <c r="A43" s="442" t="s">
        <v>172</v>
      </c>
      <c r="B43" s="159">
        <v>0</v>
      </c>
      <c r="C43" s="159">
        <v>0</v>
      </c>
      <c r="D43" s="159">
        <f t="shared" si="20"/>
        <v>0</v>
      </c>
      <c r="E43" s="159">
        <v>1</v>
      </c>
      <c r="F43" s="159">
        <v>5</v>
      </c>
      <c r="G43" s="159">
        <f t="shared" si="21"/>
        <v>6</v>
      </c>
      <c r="H43" s="159">
        <v>41</v>
      </c>
      <c r="I43" s="159">
        <v>187</v>
      </c>
      <c r="J43" s="159">
        <f t="shared" si="22"/>
        <v>228</v>
      </c>
      <c r="K43" s="159">
        <v>34</v>
      </c>
      <c r="L43" s="159">
        <v>241</v>
      </c>
      <c r="M43" s="159">
        <f t="shared" si="23"/>
        <v>275</v>
      </c>
      <c r="N43" s="159">
        <v>6</v>
      </c>
      <c r="O43" s="159">
        <v>0</v>
      </c>
      <c r="P43" s="159">
        <f t="shared" si="24"/>
        <v>6</v>
      </c>
      <c r="Q43" s="159">
        <v>1</v>
      </c>
      <c r="R43" s="159">
        <v>8</v>
      </c>
      <c r="S43" s="159">
        <f t="shared" si="25"/>
        <v>9</v>
      </c>
      <c r="T43" s="212">
        <f t="shared" si="28"/>
        <v>83</v>
      </c>
      <c r="U43" s="212">
        <f t="shared" si="26"/>
        <v>441</v>
      </c>
      <c r="V43" s="212">
        <f t="shared" si="27"/>
        <v>524</v>
      </c>
      <c r="Y43" s="619" t="str">
        <f>IF(T43='Order of Birth B-7 12 13 14 15'!AA45,"TRUE","FALSE")</f>
        <v>TRUE</v>
      </c>
      <c r="Z43" s="619" t="str">
        <f>IF(U43='Order of Birth B-7 12 13 14 15'!BA45,"TRUE","FALSE")</f>
        <v>TRUE</v>
      </c>
    </row>
    <row r="44" spans="1:26" ht="15.75">
      <c r="A44" s="442" t="s">
        <v>173</v>
      </c>
      <c r="B44" s="159">
        <v>0</v>
      </c>
      <c r="C44" s="159">
        <v>0</v>
      </c>
      <c r="D44" s="159">
        <f t="shared" si="20"/>
        <v>0</v>
      </c>
      <c r="E44" s="159">
        <v>0</v>
      </c>
      <c r="F44" s="159">
        <v>0</v>
      </c>
      <c r="G44" s="159">
        <f t="shared" si="21"/>
        <v>0</v>
      </c>
      <c r="H44" s="159">
        <v>1</v>
      </c>
      <c r="I44" s="159">
        <v>5</v>
      </c>
      <c r="J44" s="159">
        <f t="shared" si="22"/>
        <v>6</v>
      </c>
      <c r="K44" s="159">
        <v>1</v>
      </c>
      <c r="L44" s="159">
        <v>1</v>
      </c>
      <c r="M44" s="159">
        <f t="shared" si="23"/>
        <v>2</v>
      </c>
      <c r="N44" s="159">
        <v>0</v>
      </c>
      <c r="O44" s="159">
        <v>0</v>
      </c>
      <c r="P44" s="159">
        <f t="shared" si="24"/>
        <v>0</v>
      </c>
      <c r="Q44" s="159">
        <v>0</v>
      </c>
      <c r="R44" s="159">
        <v>0</v>
      </c>
      <c r="S44" s="159">
        <f t="shared" si="25"/>
        <v>0</v>
      </c>
      <c r="T44" s="212">
        <f t="shared" si="28"/>
        <v>2</v>
      </c>
      <c r="U44" s="212">
        <f t="shared" si="26"/>
        <v>6</v>
      </c>
      <c r="V44" s="212">
        <f t="shared" si="27"/>
        <v>8</v>
      </c>
      <c r="Y44" s="619" t="str">
        <f>IF(T44='Order of Birth B-7 12 13 14 15'!AA46,"TRUE","FALSE")</f>
        <v>TRUE</v>
      </c>
      <c r="Z44" s="619" t="str">
        <f>IF(U44='Order of Birth B-7 12 13 14 15'!BA46,"TRUE","FALSE")</f>
        <v>TRUE</v>
      </c>
    </row>
    <row r="45" spans="1:26" ht="15.75">
      <c r="A45" s="444" t="s">
        <v>621</v>
      </c>
      <c r="B45" s="159"/>
      <c r="C45" s="159"/>
      <c r="D45" s="159">
        <f t="shared" si="20"/>
        <v>0</v>
      </c>
      <c r="E45" s="159"/>
      <c r="F45" s="159"/>
      <c r="G45" s="159">
        <f t="shared" si="21"/>
        <v>0</v>
      </c>
      <c r="H45" s="159"/>
      <c r="I45" s="159"/>
      <c r="J45" s="159">
        <f t="shared" si="22"/>
        <v>0</v>
      </c>
      <c r="K45" s="159"/>
      <c r="L45" s="159"/>
      <c r="M45" s="159">
        <f t="shared" si="23"/>
        <v>0</v>
      </c>
      <c r="N45" s="159"/>
      <c r="O45" s="159"/>
      <c r="P45" s="159">
        <f t="shared" si="24"/>
        <v>0</v>
      </c>
      <c r="Q45" s="159"/>
      <c r="R45" s="159"/>
      <c r="S45" s="159">
        <f t="shared" si="25"/>
        <v>0</v>
      </c>
      <c r="T45" s="212">
        <f t="shared" si="28"/>
        <v>0</v>
      </c>
      <c r="U45" s="212">
        <f t="shared" si="26"/>
        <v>0</v>
      </c>
      <c r="V45" s="212">
        <f t="shared" si="27"/>
        <v>0</v>
      </c>
      <c r="Y45" s="619" t="str">
        <f>IF(T45='Order of Birth B-7 12 13 14 15'!AA47,"TRUE","FALSE")</f>
        <v>TRUE</v>
      </c>
      <c r="Z45" s="619" t="str">
        <f>IF(U45='Order of Birth B-7 12 13 14 15'!BA47,"TRUE","FALSE")</f>
        <v>TRUE</v>
      </c>
    </row>
    <row r="46" spans="1:26" ht="15.75">
      <c r="A46" s="444" t="s">
        <v>620</v>
      </c>
      <c r="B46" s="159"/>
      <c r="C46" s="159"/>
      <c r="D46" s="159">
        <f t="shared" si="20"/>
        <v>0</v>
      </c>
      <c r="E46" s="159"/>
      <c r="F46" s="159"/>
      <c r="G46" s="159">
        <f t="shared" si="21"/>
        <v>0</v>
      </c>
      <c r="H46" s="159"/>
      <c r="I46" s="159"/>
      <c r="J46" s="159">
        <f t="shared" si="22"/>
        <v>0</v>
      </c>
      <c r="K46" s="159"/>
      <c r="L46" s="159"/>
      <c r="M46" s="159">
        <f t="shared" si="23"/>
        <v>0</v>
      </c>
      <c r="N46" s="159"/>
      <c r="O46" s="159"/>
      <c r="P46" s="159">
        <f t="shared" si="24"/>
        <v>0</v>
      </c>
      <c r="Q46" s="159"/>
      <c r="R46" s="159"/>
      <c r="S46" s="159">
        <f t="shared" si="25"/>
        <v>0</v>
      </c>
      <c r="T46" s="212">
        <f t="shared" si="28"/>
        <v>0</v>
      </c>
      <c r="U46" s="212">
        <f t="shared" si="26"/>
        <v>0</v>
      </c>
      <c r="V46" s="212">
        <f t="shared" si="27"/>
        <v>0</v>
      </c>
      <c r="Y46" s="619"/>
      <c r="Z46" s="619"/>
    </row>
    <row r="47" spans="1:26" ht="16.5" thickBot="1">
      <c r="A47" s="445" t="s">
        <v>6</v>
      </c>
      <c r="B47" s="159">
        <f t="shared" ref="B47:V47" si="29">SUM(B38:B46)</f>
        <v>6</v>
      </c>
      <c r="C47" s="159">
        <f t="shared" si="29"/>
        <v>54</v>
      </c>
      <c r="D47" s="159">
        <f t="shared" si="29"/>
        <v>60</v>
      </c>
      <c r="E47" s="159">
        <f t="shared" si="29"/>
        <v>105</v>
      </c>
      <c r="F47" s="159">
        <f t="shared" si="29"/>
        <v>485</v>
      </c>
      <c r="G47" s="159">
        <f t="shared" si="29"/>
        <v>590</v>
      </c>
      <c r="H47" s="159">
        <f t="shared" si="29"/>
        <v>563</v>
      </c>
      <c r="I47" s="159">
        <f t="shared" si="29"/>
        <v>7540</v>
      </c>
      <c r="J47" s="159">
        <f t="shared" si="29"/>
        <v>8103</v>
      </c>
      <c r="K47" s="159">
        <f t="shared" si="29"/>
        <v>464</v>
      </c>
      <c r="L47" s="159">
        <f t="shared" si="29"/>
        <v>9069</v>
      </c>
      <c r="M47" s="159">
        <f t="shared" si="29"/>
        <v>9533</v>
      </c>
      <c r="N47" s="159">
        <f t="shared" si="29"/>
        <v>29</v>
      </c>
      <c r="O47" s="159">
        <f t="shared" si="29"/>
        <v>553</v>
      </c>
      <c r="P47" s="159">
        <f t="shared" si="29"/>
        <v>582</v>
      </c>
      <c r="Q47" s="159">
        <f t="shared" si="29"/>
        <v>5</v>
      </c>
      <c r="R47" s="159">
        <f t="shared" si="29"/>
        <v>141</v>
      </c>
      <c r="S47" s="159">
        <f t="shared" si="29"/>
        <v>146</v>
      </c>
      <c r="T47" s="159">
        <f t="shared" si="29"/>
        <v>1172</v>
      </c>
      <c r="U47" s="159">
        <f t="shared" si="29"/>
        <v>17842</v>
      </c>
      <c r="V47" s="159">
        <f t="shared" si="29"/>
        <v>19014</v>
      </c>
      <c r="Y47" s="619" t="str">
        <f>IF(T47='Order of Birth B-7 12 13 14 15'!AA48,"TRUE","FALSE")</f>
        <v>TRUE</v>
      </c>
      <c r="Z47" s="619" t="str">
        <f>IF(U47='Order of Birth B-7 12 13 14 15'!BA48,"TRUE","FALSE")</f>
        <v>TRUE</v>
      </c>
    </row>
    <row r="48" spans="1:26" ht="15.75" thickBot="1"/>
    <row r="49" spans="1:26" ht="26.25">
      <c r="A49" s="449" t="s">
        <v>622</v>
      </c>
      <c r="B49" s="433"/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46" t="s">
        <v>25</v>
      </c>
      <c r="V49" s="434"/>
    </row>
    <row r="50" spans="1:26" ht="24.75" customHeight="1">
      <c r="A50" s="1776" t="s">
        <v>619</v>
      </c>
      <c r="B50" s="1777"/>
      <c r="C50" s="1777"/>
      <c r="D50" s="1777"/>
      <c r="E50" s="1777"/>
      <c r="F50" s="1777"/>
      <c r="G50" s="1777"/>
      <c r="H50" s="1777"/>
      <c r="I50" s="1777"/>
      <c r="J50" s="1777"/>
      <c r="K50" s="1777"/>
      <c r="L50" s="1777"/>
      <c r="M50" s="1777"/>
      <c r="N50" s="1777"/>
      <c r="O50" s="1777"/>
      <c r="P50" s="1777"/>
      <c r="Q50" s="1777"/>
      <c r="R50" s="1777"/>
      <c r="S50" s="1777"/>
      <c r="T50" s="1777"/>
      <c r="U50" s="1777"/>
      <c r="V50" s="1778"/>
    </row>
    <row r="51" spans="1:26">
      <c r="A51" s="1779" t="s">
        <v>313</v>
      </c>
      <c r="B51" s="1780"/>
      <c r="C51" s="1780"/>
      <c r="D51" s="1780"/>
      <c r="E51" s="1780"/>
      <c r="F51" s="1780"/>
      <c r="G51" s="1780"/>
      <c r="H51" s="1780"/>
      <c r="I51" s="1780"/>
      <c r="J51" s="1780"/>
      <c r="K51" s="1780"/>
      <c r="L51" s="1780"/>
      <c r="M51" s="1780"/>
      <c r="N51" s="1780"/>
      <c r="O51" s="1780"/>
      <c r="P51" s="1780"/>
      <c r="Q51" s="1780"/>
      <c r="R51" s="1780"/>
      <c r="S51" s="1780"/>
      <c r="T51" s="1780"/>
      <c r="U51" s="1780"/>
      <c r="V51" s="1781"/>
    </row>
    <row r="52" spans="1:26">
      <c r="A52" s="1782" t="s">
        <v>166</v>
      </c>
      <c r="B52" s="1780" t="s">
        <v>315</v>
      </c>
      <c r="C52" s="1780"/>
      <c r="D52" s="1780"/>
      <c r="E52" s="1780" t="s">
        <v>316</v>
      </c>
      <c r="F52" s="1780"/>
      <c r="G52" s="1780"/>
      <c r="H52" s="1780" t="s">
        <v>317</v>
      </c>
      <c r="I52" s="1780"/>
      <c r="J52" s="1780"/>
      <c r="K52" s="1780" t="s">
        <v>318</v>
      </c>
      <c r="L52" s="1780"/>
      <c r="M52" s="1780"/>
      <c r="N52" s="1780" t="s">
        <v>319</v>
      </c>
      <c r="O52" s="1780"/>
      <c r="P52" s="1780"/>
      <c r="Q52" s="1784" t="s">
        <v>620</v>
      </c>
      <c r="R52" s="1785"/>
      <c r="S52" s="1786"/>
      <c r="T52" s="1780" t="s">
        <v>6</v>
      </c>
      <c r="U52" s="1780"/>
      <c r="V52" s="1781"/>
    </row>
    <row r="53" spans="1:26">
      <c r="A53" s="1783"/>
      <c r="B53" s="544" t="s">
        <v>235</v>
      </c>
      <c r="C53" s="544" t="s">
        <v>234</v>
      </c>
      <c r="D53" s="544" t="s">
        <v>236</v>
      </c>
      <c r="E53" s="544" t="s">
        <v>235</v>
      </c>
      <c r="F53" s="544" t="s">
        <v>234</v>
      </c>
      <c r="G53" s="544" t="s">
        <v>236</v>
      </c>
      <c r="H53" s="544" t="s">
        <v>235</v>
      </c>
      <c r="I53" s="544" t="s">
        <v>234</v>
      </c>
      <c r="J53" s="544" t="s">
        <v>236</v>
      </c>
      <c r="K53" s="544" t="s">
        <v>235</v>
      </c>
      <c r="L53" s="544" t="s">
        <v>234</v>
      </c>
      <c r="M53" s="544" t="s">
        <v>236</v>
      </c>
      <c r="N53" s="544" t="s">
        <v>235</v>
      </c>
      <c r="O53" s="544" t="s">
        <v>234</v>
      </c>
      <c r="P53" s="544" t="s">
        <v>236</v>
      </c>
      <c r="Q53" s="544" t="s">
        <v>235</v>
      </c>
      <c r="R53" s="544" t="s">
        <v>234</v>
      </c>
      <c r="S53" s="544" t="s">
        <v>236</v>
      </c>
      <c r="T53" s="544" t="s">
        <v>235</v>
      </c>
      <c r="U53" s="544" t="s">
        <v>234</v>
      </c>
      <c r="V53" s="545" t="s">
        <v>236</v>
      </c>
    </row>
    <row r="54" spans="1:26" ht="15.75">
      <c r="A54" s="436" t="s">
        <v>185</v>
      </c>
      <c r="B54" s="159"/>
      <c r="C54" s="159"/>
      <c r="D54" s="159">
        <f>B54+C54</f>
        <v>0</v>
      </c>
      <c r="E54" s="159"/>
      <c r="F54" s="159"/>
      <c r="G54" s="159">
        <f>E54+F54</f>
        <v>0</v>
      </c>
      <c r="H54" s="159"/>
      <c r="I54" s="159"/>
      <c r="J54" s="159">
        <f>H54+I54</f>
        <v>0</v>
      </c>
      <c r="K54" s="159"/>
      <c r="L54" s="159"/>
      <c r="M54" s="159">
        <f>K54+L54</f>
        <v>0</v>
      </c>
      <c r="N54" s="159"/>
      <c r="O54" s="159"/>
      <c r="P54" s="159">
        <f>N54+O54</f>
        <v>0</v>
      </c>
      <c r="Q54" s="159"/>
      <c r="R54" s="159"/>
      <c r="S54" s="159">
        <f>Q54+R54</f>
        <v>0</v>
      </c>
      <c r="T54" s="212">
        <f>+B54+E54+H54+K54+N54+Q54</f>
        <v>0</v>
      </c>
      <c r="U54" s="212">
        <f t="shared" ref="U54:U62" si="30">+C54+F54+I54+L54+O54+R54</f>
        <v>0</v>
      </c>
      <c r="V54" s="212">
        <f t="shared" ref="V54:V62" si="31">+D54+G54+J54+M54+P54+S54</f>
        <v>0</v>
      </c>
      <c r="Y54" s="619" t="str">
        <f>IF(T54='Order of Birth B-7 12 13 14 15'!AA56,"TRUE","FALSE")</f>
        <v>TRUE</v>
      </c>
      <c r="Z54" s="619" t="str">
        <f>IF(U54='Order of Birth B-7 12 13 14 15'!BA56,"TRUE","FALSE")</f>
        <v>TRUE</v>
      </c>
    </row>
    <row r="55" spans="1:26" ht="15.75">
      <c r="A55" s="436" t="s">
        <v>168</v>
      </c>
      <c r="B55" s="159">
        <v>1</v>
      </c>
      <c r="C55" s="159">
        <v>42</v>
      </c>
      <c r="D55" s="159">
        <f t="shared" ref="D55:D62" si="32">B55+C55</f>
        <v>43</v>
      </c>
      <c r="E55" s="159"/>
      <c r="F55" s="159">
        <v>22</v>
      </c>
      <c r="G55" s="159">
        <f t="shared" ref="G55:G62" si="33">E55+F55</f>
        <v>22</v>
      </c>
      <c r="H55" s="159">
        <v>39</v>
      </c>
      <c r="I55" s="159">
        <v>113</v>
      </c>
      <c r="J55" s="159">
        <f t="shared" ref="J55:J62" si="34">H55+I55</f>
        <v>152</v>
      </c>
      <c r="K55" s="159">
        <v>20</v>
      </c>
      <c r="L55" s="159">
        <v>103</v>
      </c>
      <c r="M55" s="159">
        <f t="shared" ref="M55:M62" si="35">K55+L55</f>
        <v>123</v>
      </c>
      <c r="N55" s="159">
        <v>3</v>
      </c>
      <c r="O55" s="159">
        <v>9</v>
      </c>
      <c r="P55" s="159">
        <f t="shared" ref="P55:P62" si="36">N55+O55</f>
        <v>12</v>
      </c>
      <c r="Q55" s="159">
        <v>0</v>
      </c>
      <c r="R55" s="159">
        <v>6</v>
      </c>
      <c r="S55" s="159">
        <f t="shared" ref="S55:S62" si="37">Q55+R55</f>
        <v>6</v>
      </c>
      <c r="T55" s="212">
        <f t="shared" ref="T55:T62" si="38">+B55+E55+H55+K55+N55+Q55</f>
        <v>63</v>
      </c>
      <c r="U55" s="212">
        <f t="shared" si="30"/>
        <v>295</v>
      </c>
      <c r="V55" s="212">
        <f t="shared" si="31"/>
        <v>358</v>
      </c>
      <c r="Y55" s="619" t="str">
        <f>IF(T55='Order of Birth B-7 12 13 14 15'!AA57,"TRUE","FALSE")</f>
        <v>TRUE</v>
      </c>
      <c r="Z55" s="619" t="str">
        <f>IF(U55='Order of Birth B-7 12 13 14 15'!BA57,"TRUE","FALSE")</f>
        <v>TRUE</v>
      </c>
    </row>
    <row r="56" spans="1:26" ht="15.75">
      <c r="A56" s="436" t="s">
        <v>169</v>
      </c>
      <c r="B56" s="159"/>
      <c r="C56" s="159">
        <v>54</v>
      </c>
      <c r="D56" s="159">
        <f t="shared" si="32"/>
        <v>54</v>
      </c>
      <c r="E56" s="159">
        <v>1</v>
      </c>
      <c r="F56" s="159">
        <v>63</v>
      </c>
      <c r="G56" s="159">
        <f t="shared" si="33"/>
        <v>64</v>
      </c>
      <c r="H56" s="159">
        <v>165</v>
      </c>
      <c r="I56" s="159">
        <v>1462</v>
      </c>
      <c r="J56" s="159">
        <f t="shared" si="34"/>
        <v>1627</v>
      </c>
      <c r="K56" s="159">
        <v>323</v>
      </c>
      <c r="L56" s="159">
        <v>1798</v>
      </c>
      <c r="M56" s="159">
        <f t="shared" si="35"/>
        <v>2121</v>
      </c>
      <c r="N56" s="159">
        <v>6</v>
      </c>
      <c r="O56" s="159">
        <v>12</v>
      </c>
      <c r="P56" s="159">
        <f t="shared" si="36"/>
        <v>18</v>
      </c>
      <c r="Q56" s="159">
        <v>1</v>
      </c>
      <c r="R56" s="159">
        <v>48</v>
      </c>
      <c r="S56" s="159">
        <f t="shared" si="37"/>
        <v>49</v>
      </c>
      <c r="T56" s="212">
        <f t="shared" si="38"/>
        <v>496</v>
      </c>
      <c r="U56" s="212">
        <f t="shared" si="30"/>
        <v>3437</v>
      </c>
      <c r="V56" s="212">
        <f t="shared" si="31"/>
        <v>3933</v>
      </c>
      <c r="Y56" s="619" t="str">
        <f>IF(T56='Order of Birth B-7 12 13 14 15'!AA58,"TRUE","FALSE")</f>
        <v>TRUE</v>
      </c>
      <c r="Z56" s="619" t="str">
        <f>IF(U56='Order of Birth B-7 12 13 14 15'!BA58,"TRUE","FALSE")</f>
        <v>TRUE</v>
      </c>
    </row>
    <row r="57" spans="1:26" ht="15.75">
      <c r="A57" s="436" t="s">
        <v>170</v>
      </c>
      <c r="B57" s="159"/>
      <c r="C57" s="159">
        <v>25</v>
      </c>
      <c r="D57" s="159">
        <f t="shared" si="32"/>
        <v>25</v>
      </c>
      <c r="E57" s="159"/>
      <c r="F57" s="159">
        <v>72</v>
      </c>
      <c r="G57" s="159">
        <f t="shared" si="33"/>
        <v>72</v>
      </c>
      <c r="H57" s="159">
        <v>112</v>
      </c>
      <c r="I57" s="159">
        <v>2080</v>
      </c>
      <c r="J57" s="159">
        <f t="shared" si="34"/>
        <v>2192</v>
      </c>
      <c r="K57" s="159">
        <v>294</v>
      </c>
      <c r="L57" s="159">
        <v>1214</v>
      </c>
      <c r="M57" s="159">
        <f t="shared" si="35"/>
        <v>1508</v>
      </c>
      <c r="N57" s="159">
        <v>8</v>
      </c>
      <c r="O57" s="159">
        <v>48</v>
      </c>
      <c r="P57" s="159">
        <f t="shared" si="36"/>
        <v>56</v>
      </c>
      <c r="Q57" s="159">
        <v>0</v>
      </c>
      <c r="R57" s="159">
        <v>16</v>
      </c>
      <c r="S57" s="159">
        <f t="shared" si="37"/>
        <v>16</v>
      </c>
      <c r="T57" s="212">
        <f t="shared" si="38"/>
        <v>414</v>
      </c>
      <c r="U57" s="212">
        <f t="shared" si="30"/>
        <v>3455</v>
      </c>
      <c r="V57" s="212">
        <f t="shared" si="31"/>
        <v>3869</v>
      </c>
      <c r="Y57" s="619" t="str">
        <f>IF(T57='Order of Birth B-7 12 13 14 15'!AA59,"TRUE","FALSE")</f>
        <v>TRUE</v>
      </c>
      <c r="Z57" s="619" t="str">
        <f>IF(U57='Order of Birth B-7 12 13 14 15'!BA59,"TRUE","FALSE")</f>
        <v>TRUE</v>
      </c>
    </row>
    <row r="58" spans="1:26" ht="15.75">
      <c r="A58" s="436" t="s">
        <v>171</v>
      </c>
      <c r="B58" s="159"/>
      <c r="C58" s="159">
        <v>32</v>
      </c>
      <c r="D58" s="159">
        <f t="shared" si="32"/>
        <v>32</v>
      </c>
      <c r="E58" s="159">
        <v>1</v>
      </c>
      <c r="F58" s="159">
        <v>66</v>
      </c>
      <c r="G58" s="159">
        <f t="shared" si="33"/>
        <v>67</v>
      </c>
      <c r="H58" s="159">
        <v>112</v>
      </c>
      <c r="I58" s="159">
        <v>819</v>
      </c>
      <c r="J58" s="159">
        <f t="shared" si="34"/>
        <v>931</v>
      </c>
      <c r="K58" s="159">
        <v>77</v>
      </c>
      <c r="L58" s="159">
        <v>691</v>
      </c>
      <c r="M58" s="159">
        <f t="shared" si="35"/>
        <v>768</v>
      </c>
      <c r="N58" s="159">
        <v>2</v>
      </c>
      <c r="O58" s="159">
        <v>19</v>
      </c>
      <c r="P58" s="159">
        <f t="shared" si="36"/>
        <v>21</v>
      </c>
      <c r="Q58" s="159">
        <v>1</v>
      </c>
      <c r="R58" s="159">
        <v>14</v>
      </c>
      <c r="S58" s="159">
        <f t="shared" si="37"/>
        <v>15</v>
      </c>
      <c r="T58" s="212">
        <f t="shared" si="38"/>
        <v>193</v>
      </c>
      <c r="U58" s="212">
        <f t="shared" si="30"/>
        <v>1641</v>
      </c>
      <c r="V58" s="212">
        <f t="shared" si="31"/>
        <v>1834</v>
      </c>
      <c r="Y58" s="619" t="str">
        <f>IF(T58='Order of Birth B-7 12 13 14 15'!AA60,"TRUE","FALSE")</f>
        <v>TRUE</v>
      </c>
      <c r="Z58" s="619" t="str">
        <f>IF(U58='Order of Birth B-7 12 13 14 15'!BA60,"TRUE","FALSE")</f>
        <v>TRUE</v>
      </c>
    </row>
    <row r="59" spans="1:26" ht="15.75">
      <c r="A59" s="436" t="s">
        <v>172</v>
      </c>
      <c r="B59" s="159"/>
      <c r="C59" s="159">
        <v>10</v>
      </c>
      <c r="D59" s="159">
        <f t="shared" si="32"/>
        <v>10</v>
      </c>
      <c r="E59" s="159"/>
      <c r="F59" s="159">
        <v>23</v>
      </c>
      <c r="G59" s="159">
        <f t="shared" si="33"/>
        <v>23</v>
      </c>
      <c r="H59" s="159">
        <v>19</v>
      </c>
      <c r="I59" s="159">
        <v>191</v>
      </c>
      <c r="J59" s="159">
        <f t="shared" si="34"/>
        <v>210</v>
      </c>
      <c r="K59" s="159">
        <v>29</v>
      </c>
      <c r="L59" s="159">
        <v>178</v>
      </c>
      <c r="M59" s="159">
        <f t="shared" si="35"/>
        <v>207</v>
      </c>
      <c r="N59" s="159">
        <v>1</v>
      </c>
      <c r="O59" s="159">
        <v>3</v>
      </c>
      <c r="P59" s="159">
        <f t="shared" si="36"/>
        <v>4</v>
      </c>
      <c r="Q59" s="159">
        <v>2</v>
      </c>
      <c r="R59" s="159">
        <v>1</v>
      </c>
      <c r="S59" s="159">
        <f t="shared" si="37"/>
        <v>3</v>
      </c>
      <c r="T59" s="212">
        <f t="shared" si="38"/>
        <v>51</v>
      </c>
      <c r="U59" s="212">
        <f t="shared" si="30"/>
        <v>406</v>
      </c>
      <c r="V59" s="212">
        <f t="shared" si="31"/>
        <v>457</v>
      </c>
      <c r="Y59" s="619" t="str">
        <f>IF(T59='Order of Birth B-7 12 13 14 15'!AA61,"TRUE","FALSE")</f>
        <v>TRUE</v>
      </c>
      <c r="Z59" s="619" t="str">
        <f>IF(U59='Order of Birth B-7 12 13 14 15'!BA61,"TRUE","FALSE")</f>
        <v>TRUE</v>
      </c>
    </row>
    <row r="60" spans="1:26" ht="15.75">
      <c r="A60" s="436" t="s">
        <v>173</v>
      </c>
      <c r="B60" s="159"/>
      <c r="C60" s="159">
        <v>1</v>
      </c>
      <c r="D60" s="159">
        <f t="shared" si="32"/>
        <v>1</v>
      </c>
      <c r="E60" s="159"/>
      <c r="F60" s="159">
        <v>5</v>
      </c>
      <c r="G60" s="159">
        <f t="shared" si="33"/>
        <v>5</v>
      </c>
      <c r="H60" s="159">
        <v>4</v>
      </c>
      <c r="I60" s="159">
        <v>26</v>
      </c>
      <c r="J60" s="159">
        <f t="shared" si="34"/>
        <v>30</v>
      </c>
      <c r="K60" s="159">
        <v>7</v>
      </c>
      <c r="L60" s="159">
        <v>20</v>
      </c>
      <c r="M60" s="159">
        <f t="shared" si="35"/>
        <v>27</v>
      </c>
      <c r="N60" s="159"/>
      <c r="O60" s="159">
        <v>7</v>
      </c>
      <c r="P60" s="159">
        <f t="shared" si="36"/>
        <v>7</v>
      </c>
      <c r="Q60" s="159"/>
      <c r="R60" s="159"/>
      <c r="S60" s="159">
        <f t="shared" si="37"/>
        <v>0</v>
      </c>
      <c r="T60" s="212">
        <f t="shared" si="38"/>
        <v>11</v>
      </c>
      <c r="U60" s="212">
        <f t="shared" si="30"/>
        <v>59</v>
      </c>
      <c r="V60" s="212">
        <f t="shared" si="31"/>
        <v>70</v>
      </c>
      <c r="Y60" s="619" t="str">
        <f>IF(T60='Order of Birth B-7 12 13 14 15'!AA62,"TRUE","FALSE")</f>
        <v>TRUE</v>
      </c>
      <c r="Z60" s="619" t="str">
        <f>IF(U60='Order of Birth B-7 12 13 14 15'!BA62,"TRUE","FALSE")</f>
        <v>TRUE</v>
      </c>
    </row>
    <row r="61" spans="1:26" ht="15.75">
      <c r="A61" s="436" t="s">
        <v>621</v>
      </c>
      <c r="B61" s="159"/>
      <c r="C61" s="159"/>
      <c r="D61" s="159">
        <f t="shared" si="32"/>
        <v>0</v>
      </c>
      <c r="E61" s="159"/>
      <c r="F61" s="159"/>
      <c r="G61" s="159">
        <f t="shared" si="33"/>
        <v>0</v>
      </c>
      <c r="H61" s="159"/>
      <c r="I61" s="159">
        <v>7</v>
      </c>
      <c r="J61" s="159">
        <f t="shared" si="34"/>
        <v>7</v>
      </c>
      <c r="K61" s="159">
        <v>1</v>
      </c>
      <c r="L61" s="159">
        <v>5</v>
      </c>
      <c r="M61" s="159">
        <f t="shared" si="35"/>
        <v>6</v>
      </c>
      <c r="N61" s="159"/>
      <c r="O61" s="159">
        <v>2</v>
      </c>
      <c r="P61" s="159">
        <f t="shared" si="36"/>
        <v>2</v>
      </c>
      <c r="Q61" s="159"/>
      <c r="R61" s="159"/>
      <c r="S61" s="159">
        <f t="shared" si="37"/>
        <v>0</v>
      </c>
      <c r="T61" s="212">
        <f t="shared" si="38"/>
        <v>1</v>
      </c>
      <c r="U61" s="212">
        <f t="shared" si="30"/>
        <v>14</v>
      </c>
      <c r="V61" s="212">
        <f t="shared" si="31"/>
        <v>15</v>
      </c>
      <c r="Y61" s="619" t="str">
        <f>IF(T61='Order of Birth B-7 12 13 14 15'!AA63,"TRUE","FALSE")</f>
        <v>TRUE</v>
      </c>
      <c r="Z61" s="619" t="str">
        <f>IF(U61='Order of Birth B-7 12 13 14 15'!BA63,"TRUE","FALSE")</f>
        <v>TRUE</v>
      </c>
    </row>
    <row r="62" spans="1:26" ht="15.75">
      <c r="A62" s="436" t="s">
        <v>620</v>
      </c>
      <c r="B62" s="159"/>
      <c r="C62" s="159"/>
      <c r="D62" s="159">
        <f t="shared" si="32"/>
        <v>0</v>
      </c>
      <c r="E62" s="159"/>
      <c r="F62" s="159"/>
      <c r="G62" s="159">
        <f t="shared" si="33"/>
        <v>0</v>
      </c>
      <c r="H62" s="159"/>
      <c r="I62" s="159"/>
      <c r="J62" s="159">
        <f t="shared" si="34"/>
        <v>0</v>
      </c>
      <c r="K62" s="159"/>
      <c r="L62" s="159"/>
      <c r="M62" s="159">
        <f t="shared" si="35"/>
        <v>0</v>
      </c>
      <c r="N62" s="159"/>
      <c r="O62" s="159"/>
      <c r="P62" s="159">
        <f t="shared" si="36"/>
        <v>0</v>
      </c>
      <c r="Q62" s="159"/>
      <c r="R62" s="159"/>
      <c r="S62" s="159">
        <f t="shared" si="37"/>
        <v>0</v>
      </c>
      <c r="T62" s="212">
        <f t="shared" si="38"/>
        <v>0</v>
      </c>
      <c r="U62" s="212">
        <f t="shared" si="30"/>
        <v>0</v>
      </c>
      <c r="V62" s="212">
        <f t="shared" si="31"/>
        <v>0</v>
      </c>
      <c r="Y62" s="619"/>
      <c r="Z62" s="619"/>
    </row>
    <row r="63" spans="1:26" ht="16.5" thickBot="1">
      <c r="A63" s="437" t="s">
        <v>6</v>
      </c>
      <c r="B63" s="159">
        <f t="shared" ref="B63:V63" si="39">SUM(B54:B62)</f>
        <v>1</v>
      </c>
      <c r="C63" s="159">
        <f t="shared" si="39"/>
        <v>164</v>
      </c>
      <c r="D63" s="159">
        <f t="shared" si="39"/>
        <v>165</v>
      </c>
      <c r="E63" s="159">
        <f t="shared" si="39"/>
        <v>2</v>
      </c>
      <c r="F63" s="159">
        <f t="shared" si="39"/>
        <v>251</v>
      </c>
      <c r="G63" s="159">
        <f t="shared" si="39"/>
        <v>253</v>
      </c>
      <c r="H63" s="159">
        <f t="shared" si="39"/>
        <v>451</v>
      </c>
      <c r="I63" s="159">
        <f t="shared" si="39"/>
        <v>4698</v>
      </c>
      <c r="J63" s="159">
        <f t="shared" si="39"/>
        <v>5149</v>
      </c>
      <c r="K63" s="159">
        <f t="shared" si="39"/>
        <v>751</v>
      </c>
      <c r="L63" s="159">
        <f t="shared" si="39"/>
        <v>4009</v>
      </c>
      <c r="M63" s="159">
        <f t="shared" si="39"/>
        <v>4760</v>
      </c>
      <c r="N63" s="159">
        <f t="shared" si="39"/>
        <v>20</v>
      </c>
      <c r="O63" s="159">
        <f t="shared" si="39"/>
        <v>100</v>
      </c>
      <c r="P63" s="159">
        <f t="shared" si="39"/>
        <v>120</v>
      </c>
      <c r="Q63" s="159">
        <f t="shared" si="39"/>
        <v>4</v>
      </c>
      <c r="R63" s="159">
        <f t="shared" si="39"/>
        <v>85</v>
      </c>
      <c r="S63" s="159">
        <f t="shared" si="39"/>
        <v>89</v>
      </c>
      <c r="T63" s="159">
        <f t="shared" si="39"/>
        <v>1229</v>
      </c>
      <c r="U63" s="159">
        <f t="shared" si="39"/>
        <v>9307</v>
      </c>
      <c r="V63" s="159">
        <f t="shared" si="39"/>
        <v>10536</v>
      </c>
      <c r="Y63" s="619" t="str">
        <f>IF(T63='Order of Birth B-7 12 13 14 15'!AA64,"TRUE","FALSE")</f>
        <v>TRUE</v>
      </c>
      <c r="Z63" s="619" t="str">
        <f>IF(U63='Order of Birth B-7 12 13 14 15'!BA64,"TRUE","FALSE")</f>
        <v>TRUE</v>
      </c>
    </row>
    <row r="64" spans="1:26" ht="15.75" thickBot="1"/>
    <row r="65" spans="1:26" ht="26.25">
      <c r="A65" s="448" t="s">
        <v>622</v>
      </c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9"/>
      <c r="U65" s="447" t="s">
        <v>27</v>
      </c>
      <c r="V65" s="440"/>
    </row>
    <row r="66" spans="1:26" ht="32.25" customHeight="1">
      <c r="A66" s="1788" t="s">
        <v>619</v>
      </c>
      <c r="B66" s="1789"/>
      <c r="C66" s="1789"/>
      <c r="D66" s="1789"/>
      <c r="E66" s="1789"/>
      <c r="F66" s="1789"/>
      <c r="G66" s="1789"/>
      <c r="H66" s="1789"/>
      <c r="I66" s="1789"/>
      <c r="J66" s="1789"/>
      <c r="K66" s="1789"/>
      <c r="L66" s="1789"/>
      <c r="M66" s="1789"/>
      <c r="N66" s="1789"/>
      <c r="O66" s="1789"/>
      <c r="P66" s="1789"/>
      <c r="Q66" s="1789"/>
      <c r="R66" s="1789"/>
      <c r="S66" s="1789"/>
      <c r="T66" s="1789"/>
      <c r="U66" s="1789"/>
      <c r="V66" s="1790"/>
    </row>
    <row r="67" spans="1:26">
      <c r="A67" s="1791" t="s">
        <v>313</v>
      </c>
      <c r="B67" s="1792"/>
      <c r="C67" s="1792"/>
      <c r="D67" s="1792"/>
      <c r="E67" s="1792"/>
      <c r="F67" s="1792"/>
      <c r="G67" s="1792"/>
      <c r="H67" s="1792"/>
      <c r="I67" s="1792"/>
      <c r="J67" s="1792"/>
      <c r="K67" s="1792"/>
      <c r="L67" s="1792"/>
      <c r="M67" s="1792"/>
      <c r="N67" s="1792"/>
      <c r="O67" s="1792"/>
      <c r="P67" s="1792"/>
      <c r="Q67" s="1792"/>
      <c r="R67" s="1792"/>
      <c r="S67" s="1792"/>
      <c r="T67" s="1792"/>
      <c r="U67" s="1792"/>
      <c r="V67" s="1793"/>
    </row>
    <row r="68" spans="1:26">
      <c r="A68" s="1794" t="s">
        <v>166</v>
      </c>
      <c r="B68" s="1792" t="s">
        <v>315</v>
      </c>
      <c r="C68" s="1792"/>
      <c r="D68" s="1792"/>
      <c r="E68" s="1792" t="s">
        <v>316</v>
      </c>
      <c r="F68" s="1792"/>
      <c r="G68" s="1792"/>
      <c r="H68" s="1792" t="s">
        <v>317</v>
      </c>
      <c r="I68" s="1792"/>
      <c r="J68" s="1792"/>
      <c r="K68" s="1792" t="s">
        <v>318</v>
      </c>
      <c r="L68" s="1792"/>
      <c r="M68" s="1792"/>
      <c r="N68" s="1792" t="s">
        <v>319</v>
      </c>
      <c r="O68" s="1792"/>
      <c r="P68" s="1792"/>
      <c r="Q68" s="1796" t="s">
        <v>620</v>
      </c>
      <c r="R68" s="1797"/>
      <c r="S68" s="1798"/>
      <c r="T68" s="1792" t="s">
        <v>6</v>
      </c>
      <c r="U68" s="1792"/>
      <c r="V68" s="1793"/>
    </row>
    <row r="69" spans="1:26">
      <c r="A69" s="1795"/>
      <c r="B69" s="168" t="s">
        <v>235</v>
      </c>
      <c r="C69" s="168" t="s">
        <v>234</v>
      </c>
      <c r="D69" s="168" t="s">
        <v>236</v>
      </c>
      <c r="E69" s="168" t="s">
        <v>235</v>
      </c>
      <c r="F69" s="168" t="s">
        <v>234</v>
      </c>
      <c r="G69" s="168" t="s">
        <v>236</v>
      </c>
      <c r="H69" s="168" t="s">
        <v>235</v>
      </c>
      <c r="I69" s="168" t="s">
        <v>234</v>
      </c>
      <c r="J69" s="168" t="s">
        <v>236</v>
      </c>
      <c r="K69" s="168" t="s">
        <v>235</v>
      </c>
      <c r="L69" s="168" t="s">
        <v>234</v>
      </c>
      <c r="M69" s="168" t="s">
        <v>236</v>
      </c>
      <c r="N69" s="168" t="s">
        <v>235</v>
      </c>
      <c r="O69" s="168" t="s">
        <v>234</v>
      </c>
      <c r="P69" s="168" t="s">
        <v>236</v>
      </c>
      <c r="Q69" s="168" t="s">
        <v>235</v>
      </c>
      <c r="R69" s="168" t="s">
        <v>234</v>
      </c>
      <c r="S69" s="168" t="s">
        <v>236</v>
      </c>
      <c r="T69" s="168" t="s">
        <v>235</v>
      </c>
      <c r="U69" s="168" t="s">
        <v>234</v>
      </c>
      <c r="V69" s="441" t="s">
        <v>236</v>
      </c>
    </row>
    <row r="70" spans="1:26" ht="15.75">
      <c r="A70" s="442" t="s">
        <v>185</v>
      </c>
      <c r="B70" s="159"/>
      <c r="C70" s="159"/>
      <c r="D70" s="159">
        <f>B70+C70</f>
        <v>0</v>
      </c>
      <c r="E70" s="159"/>
      <c r="F70" s="159"/>
      <c r="G70" s="159">
        <f>E70+F70</f>
        <v>0</v>
      </c>
      <c r="H70" s="159"/>
      <c r="I70" s="159"/>
      <c r="J70" s="159">
        <f>H70+I70</f>
        <v>0</v>
      </c>
      <c r="K70" s="159"/>
      <c r="L70" s="159"/>
      <c r="M70" s="159">
        <f>K70+L70</f>
        <v>0</v>
      </c>
      <c r="N70" s="159"/>
      <c r="O70" s="159"/>
      <c r="P70" s="159">
        <f>N70+O70</f>
        <v>0</v>
      </c>
      <c r="Q70" s="159"/>
      <c r="R70" s="159"/>
      <c r="S70" s="159">
        <f>Q70+R70</f>
        <v>0</v>
      </c>
      <c r="T70" s="212">
        <f>+B70+E70+H70+K70+N70+Q70</f>
        <v>0</v>
      </c>
      <c r="U70" s="212">
        <f t="shared" ref="U70:U78" si="40">+C70+F70+I70+L70+O70+R70</f>
        <v>0</v>
      </c>
      <c r="V70" s="212">
        <f t="shared" ref="V70:V78" si="41">+D70+G70+J70+M70+P70+S70</f>
        <v>0</v>
      </c>
      <c r="Y70" s="619" t="str">
        <f>IF(T70='Order of Birth B-7 12 13 14 15'!AA72,"TRUE","FALSE")</f>
        <v>TRUE</v>
      </c>
      <c r="Z70" s="619" t="str">
        <f>IF(U70='Order of Birth B-7 12 13 14 15'!BA72,"TRUE","FALSE")</f>
        <v>TRUE</v>
      </c>
    </row>
    <row r="71" spans="1:26" ht="15.75">
      <c r="A71" s="442" t="s">
        <v>168</v>
      </c>
      <c r="B71" s="159">
        <v>10</v>
      </c>
      <c r="C71" s="159">
        <v>12</v>
      </c>
      <c r="D71" s="159">
        <f t="shared" ref="D71:D77" si="42">B71+C71</f>
        <v>22</v>
      </c>
      <c r="E71" s="159">
        <v>12</v>
      </c>
      <c r="F71" s="159">
        <v>18</v>
      </c>
      <c r="G71" s="159">
        <f t="shared" ref="G71:G77" si="43">E71+F71</f>
        <v>30</v>
      </c>
      <c r="H71" s="159">
        <v>13</v>
      </c>
      <c r="I71" s="159">
        <v>19</v>
      </c>
      <c r="J71" s="159">
        <f t="shared" ref="J71:J77" si="44">H71+I71</f>
        <v>32</v>
      </c>
      <c r="K71" s="159">
        <v>0</v>
      </c>
      <c r="L71" s="159">
        <v>7</v>
      </c>
      <c r="M71" s="159">
        <f t="shared" ref="M71:M77" si="45">K71+L71</f>
        <v>7</v>
      </c>
      <c r="N71" s="159">
        <v>0</v>
      </c>
      <c r="O71" s="159">
        <v>0</v>
      </c>
      <c r="P71" s="159">
        <f t="shared" ref="P71:P77" si="46">N71+O71</f>
        <v>0</v>
      </c>
      <c r="Q71" s="159">
        <v>0</v>
      </c>
      <c r="R71" s="159">
        <v>0</v>
      </c>
      <c r="S71" s="159">
        <f t="shared" ref="S71:S78" si="47">Q71+R71</f>
        <v>0</v>
      </c>
      <c r="T71" s="212">
        <f t="shared" ref="T71:T78" si="48">+B71+E71+H71+K71+N71+Q71</f>
        <v>35</v>
      </c>
      <c r="U71" s="212">
        <f t="shared" si="40"/>
        <v>56</v>
      </c>
      <c r="V71" s="212">
        <f t="shared" si="41"/>
        <v>91</v>
      </c>
      <c r="Y71" s="619" t="str">
        <f>IF(T71='Order of Birth B-7 12 13 14 15'!AA73,"TRUE","FALSE")</f>
        <v>TRUE</v>
      </c>
      <c r="Z71" s="619" t="str">
        <f>IF(U71='Order of Birth B-7 12 13 14 15'!BA73,"TRUE","FALSE")</f>
        <v>TRUE</v>
      </c>
    </row>
    <row r="72" spans="1:26" ht="15.75">
      <c r="A72" s="442" t="s">
        <v>169</v>
      </c>
      <c r="B72" s="159">
        <v>65</v>
      </c>
      <c r="C72" s="159">
        <v>110</v>
      </c>
      <c r="D72" s="159">
        <f t="shared" si="42"/>
        <v>175</v>
      </c>
      <c r="E72" s="159">
        <v>174</v>
      </c>
      <c r="F72" s="159">
        <v>624</v>
      </c>
      <c r="G72" s="159">
        <f t="shared" si="43"/>
        <v>798</v>
      </c>
      <c r="H72" s="159">
        <v>379</v>
      </c>
      <c r="I72" s="159">
        <v>4037</v>
      </c>
      <c r="J72" s="159">
        <f t="shared" si="44"/>
        <v>4416</v>
      </c>
      <c r="K72" s="159">
        <v>203</v>
      </c>
      <c r="L72" s="159">
        <v>1007</v>
      </c>
      <c r="M72" s="159">
        <f t="shared" si="45"/>
        <v>1210</v>
      </c>
      <c r="N72" s="159">
        <v>28</v>
      </c>
      <c r="O72" s="159">
        <v>250</v>
      </c>
      <c r="P72" s="159">
        <f t="shared" si="46"/>
        <v>278</v>
      </c>
      <c r="Q72" s="159">
        <v>2</v>
      </c>
      <c r="R72" s="159">
        <v>0</v>
      </c>
      <c r="S72" s="159">
        <f t="shared" si="47"/>
        <v>2</v>
      </c>
      <c r="T72" s="212">
        <f t="shared" si="48"/>
        <v>851</v>
      </c>
      <c r="U72" s="212">
        <f t="shared" si="40"/>
        <v>6028</v>
      </c>
      <c r="V72" s="212">
        <f t="shared" si="41"/>
        <v>6879</v>
      </c>
      <c r="Y72" s="619" t="str">
        <f>IF(T72='Order of Birth B-7 12 13 14 15'!AA74,"TRUE","FALSE")</f>
        <v>TRUE</v>
      </c>
      <c r="Z72" s="619" t="str">
        <f>IF(U72='Order of Birth B-7 12 13 14 15'!BA74,"TRUE","FALSE")</f>
        <v>TRUE</v>
      </c>
    </row>
    <row r="73" spans="1:26" ht="15.75">
      <c r="A73" s="442" t="s">
        <v>170</v>
      </c>
      <c r="B73" s="159">
        <v>51</v>
      </c>
      <c r="C73" s="159">
        <v>185</v>
      </c>
      <c r="D73" s="159">
        <f t="shared" si="42"/>
        <v>236</v>
      </c>
      <c r="E73" s="159">
        <v>108</v>
      </c>
      <c r="F73" s="159">
        <v>789</v>
      </c>
      <c r="G73" s="159">
        <f t="shared" si="43"/>
        <v>897</v>
      </c>
      <c r="H73" s="159">
        <v>312</v>
      </c>
      <c r="I73" s="159">
        <v>1527</v>
      </c>
      <c r="J73" s="159">
        <f t="shared" si="44"/>
        <v>1839</v>
      </c>
      <c r="K73" s="159">
        <v>217</v>
      </c>
      <c r="L73" s="159">
        <v>307</v>
      </c>
      <c r="M73" s="159">
        <f t="shared" si="45"/>
        <v>524</v>
      </c>
      <c r="N73" s="159">
        <v>16</v>
      </c>
      <c r="O73" s="159">
        <v>107</v>
      </c>
      <c r="P73" s="159">
        <f t="shared" si="46"/>
        <v>123</v>
      </c>
      <c r="Q73" s="159">
        <v>3</v>
      </c>
      <c r="R73" s="159">
        <v>0</v>
      </c>
      <c r="S73" s="159">
        <f t="shared" si="47"/>
        <v>3</v>
      </c>
      <c r="T73" s="212">
        <f t="shared" si="48"/>
        <v>707</v>
      </c>
      <c r="U73" s="212">
        <f t="shared" si="40"/>
        <v>2915</v>
      </c>
      <c r="V73" s="212">
        <f t="shared" si="41"/>
        <v>3622</v>
      </c>
      <c r="Y73" s="619" t="str">
        <f>IF(T73='Order of Birth B-7 12 13 14 15'!AA75,"TRUE","FALSE")</f>
        <v>TRUE</v>
      </c>
      <c r="Z73" s="619" t="str">
        <f>IF(U73='Order of Birth B-7 12 13 14 15'!BA75,"TRUE","FALSE")</f>
        <v>TRUE</v>
      </c>
    </row>
    <row r="74" spans="1:26" ht="15.75">
      <c r="A74" s="442" t="s">
        <v>171</v>
      </c>
      <c r="B74" s="159">
        <v>12</v>
      </c>
      <c r="C74" s="159">
        <v>106</v>
      </c>
      <c r="D74" s="159">
        <f t="shared" si="42"/>
        <v>118</v>
      </c>
      <c r="E74" s="159">
        <v>78</v>
      </c>
      <c r="F74" s="159">
        <v>518</v>
      </c>
      <c r="G74" s="159">
        <f t="shared" si="43"/>
        <v>596</v>
      </c>
      <c r="H74" s="159">
        <v>134</v>
      </c>
      <c r="I74" s="159">
        <v>1409</v>
      </c>
      <c r="J74" s="159">
        <f t="shared" si="44"/>
        <v>1543</v>
      </c>
      <c r="K74" s="159">
        <v>175</v>
      </c>
      <c r="L74" s="159">
        <v>100</v>
      </c>
      <c r="M74" s="159">
        <f t="shared" si="45"/>
        <v>275</v>
      </c>
      <c r="N74" s="159">
        <v>16</v>
      </c>
      <c r="O74" s="159">
        <v>40</v>
      </c>
      <c r="P74" s="159">
        <f t="shared" si="46"/>
        <v>56</v>
      </c>
      <c r="Q74" s="159">
        <v>1</v>
      </c>
      <c r="R74" s="159">
        <v>1</v>
      </c>
      <c r="S74" s="159">
        <f t="shared" si="47"/>
        <v>2</v>
      </c>
      <c r="T74" s="212">
        <f t="shared" si="48"/>
        <v>416</v>
      </c>
      <c r="U74" s="212">
        <f t="shared" si="40"/>
        <v>2174</v>
      </c>
      <c r="V74" s="212">
        <f t="shared" si="41"/>
        <v>2590</v>
      </c>
      <c r="Y74" s="619" t="str">
        <f>IF(T74='Order of Birth B-7 12 13 14 15'!AA76,"TRUE","FALSE")</f>
        <v>TRUE</v>
      </c>
      <c r="Z74" s="619" t="str">
        <f>IF(U74='Order of Birth B-7 12 13 14 15'!BA76,"TRUE","FALSE")</f>
        <v>TRUE</v>
      </c>
    </row>
    <row r="75" spans="1:26" ht="15.75">
      <c r="A75" s="442" t="s">
        <v>172</v>
      </c>
      <c r="B75" s="159">
        <v>5</v>
      </c>
      <c r="C75" s="159">
        <v>53</v>
      </c>
      <c r="D75" s="159">
        <f t="shared" si="42"/>
        <v>58</v>
      </c>
      <c r="E75" s="159">
        <v>25</v>
      </c>
      <c r="F75" s="159">
        <v>215</v>
      </c>
      <c r="G75" s="159">
        <f t="shared" si="43"/>
        <v>240</v>
      </c>
      <c r="H75" s="159">
        <v>28</v>
      </c>
      <c r="I75" s="159">
        <v>796</v>
      </c>
      <c r="J75" s="159">
        <f t="shared" si="44"/>
        <v>824</v>
      </c>
      <c r="K75" s="159">
        <v>20</v>
      </c>
      <c r="L75" s="159">
        <v>501</v>
      </c>
      <c r="M75" s="159">
        <f t="shared" si="45"/>
        <v>521</v>
      </c>
      <c r="N75" s="159">
        <v>10</v>
      </c>
      <c r="O75" s="159">
        <v>60</v>
      </c>
      <c r="P75" s="159">
        <f t="shared" si="46"/>
        <v>70</v>
      </c>
      <c r="Q75" s="159">
        <v>0</v>
      </c>
      <c r="R75" s="159">
        <v>0</v>
      </c>
      <c r="S75" s="159">
        <f t="shared" si="47"/>
        <v>0</v>
      </c>
      <c r="T75" s="212">
        <f t="shared" si="48"/>
        <v>88</v>
      </c>
      <c r="U75" s="212">
        <f t="shared" si="40"/>
        <v>1625</v>
      </c>
      <c r="V75" s="212">
        <f t="shared" si="41"/>
        <v>1713</v>
      </c>
      <c r="Y75" s="619" t="str">
        <f>IF(T75='Order of Birth B-7 12 13 14 15'!AA77,"TRUE","FALSE")</f>
        <v>TRUE</v>
      </c>
      <c r="Z75" s="619" t="str">
        <f>IF(U75='Order of Birth B-7 12 13 14 15'!BA77,"TRUE","FALSE")</f>
        <v>TRUE</v>
      </c>
    </row>
    <row r="76" spans="1:26" ht="15.75">
      <c r="A76" s="442" t="s">
        <v>173</v>
      </c>
      <c r="B76" s="159">
        <v>1</v>
      </c>
      <c r="C76" s="159">
        <v>8</v>
      </c>
      <c r="D76" s="159">
        <f t="shared" si="42"/>
        <v>9</v>
      </c>
      <c r="E76" s="159">
        <v>15</v>
      </c>
      <c r="F76" s="159">
        <v>150</v>
      </c>
      <c r="G76" s="159">
        <f t="shared" si="43"/>
        <v>165</v>
      </c>
      <c r="H76" s="159">
        <v>10</v>
      </c>
      <c r="I76" s="159">
        <v>252</v>
      </c>
      <c r="J76" s="159">
        <f t="shared" si="44"/>
        <v>262</v>
      </c>
      <c r="K76" s="159">
        <v>2</v>
      </c>
      <c r="L76" s="159">
        <v>142</v>
      </c>
      <c r="M76" s="159">
        <f t="shared" si="45"/>
        <v>144</v>
      </c>
      <c r="N76" s="159">
        <v>0</v>
      </c>
      <c r="O76" s="159">
        <v>39</v>
      </c>
      <c r="P76" s="159">
        <f t="shared" si="46"/>
        <v>39</v>
      </c>
      <c r="Q76" s="159">
        <v>0</v>
      </c>
      <c r="R76" s="159">
        <v>0</v>
      </c>
      <c r="S76" s="159">
        <f t="shared" si="47"/>
        <v>0</v>
      </c>
      <c r="T76" s="212">
        <f t="shared" si="48"/>
        <v>28</v>
      </c>
      <c r="U76" s="212">
        <f t="shared" si="40"/>
        <v>591</v>
      </c>
      <c r="V76" s="212">
        <f t="shared" si="41"/>
        <v>619</v>
      </c>
      <c r="Y76" s="619" t="str">
        <f>IF(T76='Order of Birth B-7 12 13 14 15'!AA78,"TRUE","FALSE")</f>
        <v>TRUE</v>
      </c>
      <c r="Z76" s="619" t="str">
        <f>IF(U76='Order of Birth B-7 12 13 14 15'!BA78,"TRUE","FALSE")</f>
        <v>TRUE</v>
      </c>
    </row>
    <row r="77" spans="1:26" ht="15.75">
      <c r="A77" s="444" t="s">
        <v>621</v>
      </c>
      <c r="B77" s="159">
        <v>0</v>
      </c>
      <c r="C77" s="159">
        <v>3</v>
      </c>
      <c r="D77" s="159">
        <f t="shared" si="42"/>
        <v>3</v>
      </c>
      <c r="E77" s="159">
        <v>0</v>
      </c>
      <c r="F77" s="159">
        <v>0</v>
      </c>
      <c r="G77" s="159">
        <f t="shared" si="43"/>
        <v>0</v>
      </c>
      <c r="H77" s="159">
        <v>0</v>
      </c>
      <c r="I77" s="159">
        <v>89</v>
      </c>
      <c r="J77" s="159">
        <f t="shared" si="44"/>
        <v>89</v>
      </c>
      <c r="K77" s="159">
        <v>0</v>
      </c>
      <c r="L77" s="159">
        <v>21</v>
      </c>
      <c r="M77" s="159">
        <f t="shared" si="45"/>
        <v>21</v>
      </c>
      <c r="N77" s="159">
        <v>0</v>
      </c>
      <c r="O77" s="159">
        <v>8</v>
      </c>
      <c r="P77" s="159">
        <f t="shared" si="46"/>
        <v>8</v>
      </c>
      <c r="Q77" s="159"/>
      <c r="R77" s="159">
        <v>0</v>
      </c>
      <c r="S77" s="159">
        <f t="shared" si="47"/>
        <v>0</v>
      </c>
      <c r="T77" s="212">
        <f t="shared" si="48"/>
        <v>0</v>
      </c>
      <c r="U77" s="212">
        <f t="shared" si="40"/>
        <v>121</v>
      </c>
      <c r="V77" s="212">
        <f t="shared" si="41"/>
        <v>121</v>
      </c>
      <c r="Y77" s="619" t="str">
        <f>IF(T77='Order of Birth B-7 12 13 14 15'!AA79,"TRUE","FALSE")</f>
        <v>TRUE</v>
      </c>
      <c r="Z77" s="619" t="str">
        <f>IF(U77='Order of Birth B-7 12 13 14 15'!BA79,"TRUE","FALSE")</f>
        <v>TRUE</v>
      </c>
    </row>
    <row r="78" spans="1:26" ht="15.75">
      <c r="A78" s="444" t="s">
        <v>620</v>
      </c>
      <c r="B78" s="159"/>
      <c r="C78" s="159"/>
      <c r="D78" s="159">
        <f t="shared" ref="D78" si="49">B78+C78</f>
        <v>0</v>
      </c>
      <c r="E78" s="159"/>
      <c r="F78" s="159"/>
      <c r="G78" s="159">
        <f t="shared" ref="G78" si="50">E78+F78</f>
        <v>0</v>
      </c>
      <c r="H78" s="159"/>
      <c r="I78" s="159"/>
      <c r="J78" s="159">
        <f t="shared" ref="J78" si="51">H78+I78</f>
        <v>0</v>
      </c>
      <c r="K78" s="159"/>
      <c r="L78" s="159"/>
      <c r="M78" s="159">
        <f t="shared" ref="M78" si="52">K78+L78</f>
        <v>0</v>
      </c>
      <c r="N78" s="159"/>
      <c r="O78" s="159"/>
      <c r="P78" s="159">
        <f t="shared" ref="P78" si="53">N78+O78</f>
        <v>0</v>
      </c>
      <c r="Q78" s="159"/>
      <c r="R78" s="159"/>
      <c r="S78" s="159">
        <f t="shared" si="47"/>
        <v>0</v>
      </c>
      <c r="T78" s="212">
        <f t="shared" si="48"/>
        <v>0</v>
      </c>
      <c r="U78" s="212">
        <f t="shared" si="40"/>
        <v>0</v>
      </c>
      <c r="V78" s="212">
        <f t="shared" si="41"/>
        <v>0</v>
      </c>
      <c r="Y78" s="619"/>
      <c r="Z78" s="619"/>
    </row>
    <row r="79" spans="1:26" ht="16.5" thickBot="1">
      <c r="A79" s="445" t="s">
        <v>6</v>
      </c>
      <c r="B79" s="161">
        <f>SUM(B70:B78)</f>
        <v>144</v>
      </c>
      <c r="C79" s="161">
        <f>SUM(C70:C78)</f>
        <v>477</v>
      </c>
      <c r="D79" s="161">
        <f>SUM(D70:D78)</f>
        <v>621</v>
      </c>
      <c r="E79" s="161">
        <f t="shared" ref="E79:S79" si="54">SUM(E70:E78)</f>
        <v>412</v>
      </c>
      <c r="F79" s="161">
        <f t="shared" si="54"/>
        <v>2314</v>
      </c>
      <c r="G79" s="161">
        <f t="shared" si="54"/>
        <v>2726</v>
      </c>
      <c r="H79" s="161">
        <f t="shared" si="54"/>
        <v>876</v>
      </c>
      <c r="I79" s="161">
        <f t="shared" si="54"/>
        <v>8129</v>
      </c>
      <c r="J79" s="161">
        <f t="shared" si="54"/>
        <v>9005</v>
      </c>
      <c r="K79" s="161">
        <f t="shared" si="54"/>
        <v>617</v>
      </c>
      <c r="L79" s="161">
        <f t="shared" si="54"/>
        <v>2085</v>
      </c>
      <c r="M79" s="161">
        <f t="shared" si="54"/>
        <v>2702</v>
      </c>
      <c r="N79" s="161">
        <f t="shared" si="54"/>
        <v>70</v>
      </c>
      <c r="O79" s="161">
        <f t="shared" si="54"/>
        <v>504</v>
      </c>
      <c r="P79" s="161">
        <f t="shared" si="54"/>
        <v>574</v>
      </c>
      <c r="Q79" s="161">
        <f t="shared" si="54"/>
        <v>6</v>
      </c>
      <c r="R79" s="161">
        <f t="shared" si="54"/>
        <v>1</v>
      </c>
      <c r="S79" s="161">
        <f t="shared" si="54"/>
        <v>7</v>
      </c>
      <c r="T79" s="159">
        <f>SUM(T70:T78)</f>
        <v>2125</v>
      </c>
      <c r="U79" s="159">
        <f>SUM(U70:U78)</f>
        <v>13510</v>
      </c>
      <c r="V79" s="159">
        <f>SUM(V70:V78)</f>
        <v>15635</v>
      </c>
      <c r="Y79" s="619" t="str">
        <f>IF(T79='Order of Birth B-7 12 13 14 15'!AA80,"TRUE","FALSE")</f>
        <v>TRUE</v>
      </c>
      <c r="Z79" s="619" t="str">
        <f>IF(U79='Order of Birth B-7 12 13 14 15'!BA80,"TRUE","FALSE")</f>
        <v>TRUE</v>
      </c>
    </row>
    <row r="80" spans="1:26" ht="15.75" thickBot="1"/>
    <row r="81" spans="1:26" ht="26.25">
      <c r="A81" s="449" t="s">
        <v>622</v>
      </c>
      <c r="B81" s="433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46" t="s">
        <v>33</v>
      </c>
      <c r="V81" s="434"/>
    </row>
    <row r="82" spans="1:26" ht="24.75" customHeight="1">
      <c r="A82" s="1776" t="s">
        <v>619</v>
      </c>
      <c r="B82" s="1777"/>
      <c r="C82" s="1777"/>
      <c r="D82" s="1777"/>
      <c r="E82" s="1777"/>
      <c r="F82" s="1777"/>
      <c r="G82" s="1777"/>
      <c r="H82" s="1777"/>
      <c r="I82" s="1777"/>
      <c r="J82" s="1777"/>
      <c r="K82" s="1777"/>
      <c r="L82" s="1777"/>
      <c r="M82" s="1777"/>
      <c r="N82" s="1777"/>
      <c r="O82" s="1777"/>
      <c r="P82" s="1777"/>
      <c r="Q82" s="1777"/>
      <c r="R82" s="1777"/>
      <c r="S82" s="1777"/>
      <c r="T82" s="1777"/>
      <c r="U82" s="1777"/>
      <c r="V82" s="1778"/>
    </row>
    <row r="83" spans="1:26">
      <c r="A83" s="1779" t="s">
        <v>313</v>
      </c>
      <c r="B83" s="1780"/>
      <c r="C83" s="1780"/>
      <c r="D83" s="1780"/>
      <c r="E83" s="1780"/>
      <c r="F83" s="1780"/>
      <c r="G83" s="1780"/>
      <c r="H83" s="1780"/>
      <c r="I83" s="1780"/>
      <c r="J83" s="1780"/>
      <c r="K83" s="1780"/>
      <c r="L83" s="1780"/>
      <c r="M83" s="1780"/>
      <c r="N83" s="1780"/>
      <c r="O83" s="1780"/>
      <c r="P83" s="1780"/>
      <c r="Q83" s="1780"/>
      <c r="R83" s="1780"/>
      <c r="S83" s="1780"/>
      <c r="T83" s="1780"/>
      <c r="U83" s="1780"/>
      <c r="V83" s="1781"/>
    </row>
    <row r="84" spans="1:26">
      <c r="A84" s="1782" t="s">
        <v>166</v>
      </c>
      <c r="B84" s="1780" t="s">
        <v>315</v>
      </c>
      <c r="C84" s="1780"/>
      <c r="D84" s="1780"/>
      <c r="E84" s="1780" t="s">
        <v>316</v>
      </c>
      <c r="F84" s="1780"/>
      <c r="G84" s="1780"/>
      <c r="H84" s="1780" t="s">
        <v>317</v>
      </c>
      <c r="I84" s="1780"/>
      <c r="J84" s="1780"/>
      <c r="K84" s="1780" t="s">
        <v>318</v>
      </c>
      <c r="L84" s="1780"/>
      <c r="M84" s="1780"/>
      <c r="N84" s="1780" t="s">
        <v>319</v>
      </c>
      <c r="O84" s="1780"/>
      <c r="P84" s="1780"/>
      <c r="Q84" s="1784" t="s">
        <v>620</v>
      </c>
      <c r="R84" s="1785"/>
      <c r="S84" s="1786"/>
      <c r="T84" s="1780" t="s">
        <v>6</v>
      </c>
      <c r="U84" s="1780"/>
      <c r="V84" s="1781"/>
    </row>
    <row r="85" spans="1:26">
      <c r="A85" s="1783"/>
      <c r="B85" s="432" t="s">
        <v>235</v>
      </c>
      <c r="C85" s="432" t="s">
        <v>234</v>
      </c>
      <c r="D85" s="432" t="s">
        <v>236</v>
      </c>
      <c r="E85" s="432" t="s">
        <v>235</v>
      </c>
      <c r="F85" s="432" t="s">
        <v>234</v>
      </c>
      <c r="G85" s="432" t="s">
        <v>236</v>
      </c>
      <c r="H85" s="432" t="s">
        <v>235</v>
      </c>
      <c r="I85" s="432" t="s">
        <v>234</v>
      </c>
      <c r="J85" s="432" t="s">
        <v>236</v>
      </c>
      <c r="K85" s="432" t="s">
        <v>235</v>
      </c>
      <c r="L85" s="432" t="s">
        <v>234</v>
      </c>
      <c r="M85" s="432" t="s">
        <v>236</v>
      </c>
      <c r="N85" s="432" t="s">
        <v>235</v>
      </c>
      <c r="O85" s="432" t="s">
        <v>234</v>
      </c>
      <c r="P85" s="432" t="s">
        <v>236</v>
      </c>
      <c r="Q85" s="432" t="s">
        <v>235</v>
      </c>
      <c r="R85" s="432" t="s">
        <v>234</v>
      </c>
      <c r="S85" s="432" t="s">
        <v>236</v>
      </c>
      <c r="T85" s="432" t="s">
        <v>235</v>
      </c>
      <c r="U85" s="432" t="s">
        <v>234</v>
      </c>
      <c r="V85" s="435" t="s">
        <v>236</v>
      </c>
    </row>
    <row r="86" spans="1:26" ht="15.75">
      <c r="A86" s="436" t="s">
        <v>185</v>
      </c>
      <c r="B86" s="159">
        <v>0</v>
      </c>
      <c r="C86" s="159">
        <v>0</v>
      </c>
      <c r="D86" s="159">
        <f t="shared" ref="D86:D94" si="55">B86+C86</f>
        <v>0</v>
      </c>
      <c r="E86" s="159">
        <v>0</v>
      </c>
      <c r="F86" s="159">
        <v>0</v>
      </c>
      <c r="G86" s="159">
        <f t="shared" ref="G86:G94" si="56">E86+F86</f>
        <v>0</v>
      </c>
      <c r="H86" s="159">
        <v>0</v>
      </c>
      <c r="I86" s="159">
        <v>0</v>
      </c>
      <c r="J86" s="159">
        <f t="shared" ref="J86:J94" si="57">H86+I86</f>
        <v>0</v>
      </c>
      <c r="K86" s="159">
        <v>0</v>
      </c>
      <c r="L86" s="159">
        <v>0</v>
      </c>
      <c r="M86" s="159">
        <f t="shared" ref="M86:M94" si="58">K86+L86</f>
        <v>0</v>
      </c>
      <c r="N86" s="159"/>
      <c r="O86" s="159"/>
      <c r="P86" s="159">
        <f t="shared" ref="P86:P94" si="59">N86+O86</f>
        <v>0</v>
      </c>
      <c r="Q86" s="159"/>
      <c r="R86" s="159"/>
      <c r="S86" s="159">
        <f>Q86+R86</f>
        <v>0</v>
      </c>
      <c r="T86" s="212">
        <f>+B86+E86+H86+K86+N86+Q86</f>
        <v>0</v>
      </c>
      <c r="U86" s="212">
        <f t="shared" ref="U86:U94" si="60">+C86+F86+I86+L86+O86+R86</f>
        <v>0</v>
      </c>
      <c r="V86" s="212">
        <f t="shared" ref="V86:V94" si="61">+D86+G86+J86+M86+P86+S86</f>
        <v>0</v>
      </c>
      <c r="Y86" s="619" t="str">
        <f>IF(T86='Order of Birth B-7 12 13 14 15'!AA104,"TRUE","FALSE")</f>
        <v>TRUE</v>
      </c>
      <c r="Z86" s="619" t="str">
        <f>IF(U86='Order of Birth B-7 12 13 14 15'!BA104,"TRUE","FALSE")</f>
        <v>TRUE</v>
      </c>
    </row>
    <row r="87" spans="1:26" ht="15.75">
      <c r="A87" s="436" t="s">
        <v>168</v>
      </c>
      <c r="B87" s="159">
        <v>0</v>
      </c>
      <c r="C87" s="159">
        <v>0</v>
      </c>
      <c r="D87" s="159">
        <f t="shared" si="55"/>
        <v>0</v>
      </c>
      <c r="E87" s="159">
        <v>2</v>
      </c>
      <c r="F87" s="159">
        <v>7</v>
      </c>
      <c r="G87" s="159">
        <f t="shared" si="56"/>
        <v>9</v>
      </c>
      <c r="H87" s="159">
        <v>9</v>
      </c>
      <c r="I87" s="159">
        <v>5</v>
      </c>
      <c r="J87" s="159">
        <f t="shared" si="57"/>
        <v>14</v>
      </c>
      <c r="K87" s="159">
        <v>0</v>
      </c>
      <c r="L87" s="159">
        <v>0</v>
      </c>
      <c r="M87" s="159">
        <f t="shared" si="58"/>
        <v>0</v>
      </c>
      <c r="N87" s="159"/>
      <c r="O87" s="159"/>
      <c r="P87" s="159">
        <f t="shared" si="59"/>
        <v>0</v>
      </c>
      <c r="Q87" s="159"/>
      <c r="R87" s="159"/>
      <c r="S87" s="159">
        <f t="shared" ref="S87:S94" si="62">Q87+R87</f>
        <v>0</v>
      </c>
      <c r="T87" s="212">
        <f t="shared" ref="T87:T94" si="63">+B87+E87+H87+K87+N87+Q87</f>
        <v>11</v>
      </c>
      <c r="U87" s="212">
        <f t="shared" si="60"/>
        <v>12</v>
      </c>
      <c r="V87" s="212">
        <f t="shared" si="61"/>
        <v>23</v>
      </c>
      <c r="Y87" s="619" t="str">
        <f>IF(T87='Order of Birth B-7 12 13 14 15'!AA105,"TRUE","FALSE")</f>
        <v>TRUE</v>
      </c>
      <c r="Z87" s="619" t="str">
        <f>IF(U87='Order of Birth B-7 12 13 14 15'!BA105,"TRUE","FALSE")</f>
        <v>TRUE</v>
      </c>
    </row>
    <row r="88" spans="1:26" ht="15.75">
      <c r="A88" s="436" t="s">
        <v>169</v>
      </c>
      <c r="B88" s="159">
        <v>4</v>
      </c>
      <c r="C88" s="159">
        <v>0</v>
      </c>
      <c r="D88" s="159">
        <f t="shared" si="55"/>
        <v>4</v>
      </c>
      <c r="E88" s="159">
        <v>73</v>
      </c>
      <c r="F88" s="159">
        <v>14</v>
      </c>
      <c r="G88" s="159">
        <f t="shared" si="56"/>
        <v>87</v>
      </c>
      <c r="H88" s="159">
        <v>625</v>
      </c>
      <c r="I88" s="159">
        <v>2097</v>
      </c>
      <c r="J88" s="159">
        <f t="shared" si="57"/>
        <v>2722</v>
      </c>
      <c r="K88" s="159">
        <v>31</v>
      </c>
      <c r="L88" s="159">
        <v>26</v>
      </c>
      <c r="M88" s="159">
        <f t="shared" si="58"/>
        <v>57</v>
      </c>
      <c r="N88" s="159"/>
      <c r="O88" s="159"/>
      <c r="P88" s="159">
        <f t="shared" si="59"/>
        <v>0</v>
      </c>
      <c r="Q88" s="159"/>
      <c r="R88" s="159"/>
      <c r="S88" s="159">
        <f t="shared" si="62"/>
        <v>0</v>
      </c>
      <c r="T88" s="212">
        <f t="shared" si="63"/>
        <v>733</v>
      </c>
      <c r="U88" s="212">
        <f t="shared" si="60"/>
        <v>2137</v>
      </c>
      <c r="V88" s="212">
        <f t="shared" si="61"/>
        <v>2870</v>
      </c>
      <c r="Y88" s="619" t="str">
        <f>IF(T88='Order of Birth B-7 12 13 14 15'!AA106,"TRUE","FALSE")</f>
        <v>TRUE</v>
      </c>
      <c r="Z88" s="619" t="str">
        <f>IF(U88='Order of Birth B-7 12 13 14 15'!BA106,"TRUE","FALSE")</f>
        <v>TRUE</v>
      </c>
    </row>
    <row r="89" spans="1:26" ht="15.75">
      <c r="A89" s="436" t="s">
        <v>170</v>
      </c>
      <c r="B89" s="159">
        <v>0</v>
      </c>
      <c r="C89" s="159">
        <v>0</v>
      </c>
      <c r="D89" s="159">
        <f t="shared" si="55"/>
        <v>0</v>
      </c>
      <c r="E89" s="159">
        <v>63</v>
      </c>
      <c r="F89" s="159">
        <v>11</v>
      </c>
      <c r="G89" s="159">
        <f t="shared" si="56"/>
        <v>74</v>
      </c>
      <c r="H89" s="159">
        <v>323</v>
      </c>
      <c r="I89" s="159">
        <v>3462</v>
      </c>
      <c r="J89" s="159">
        <f t="shared" si="57"/>
        <v>3785</v>
      </c>
      <c r="K89" s="159">
        <v>98</v>
      </c>
      <c r="L89" s="159">
        <v>103</v>
      </c>
      <c r="M89" s="159">
        <f t="shared" si="58"/>
        <v>201</v>
      </c>
      <c r="N89" s="159"/>
      <c r="O89" s="159"/>
      <c r="P89" s="159">
        <f t="shared" si="59"/>
        <v>0</v>
      </c>
      <c r="Q89" s="159"/>
      <c r="R89" s="159"/>
      <c r="S89" s="159">
        <f t="shared" si="62"/>
        <v>0</v>
      </c>
      <c r="T89" s="212">
        <f t="shared" si="63"/>
        <v>484</v>
      </c>
      <c r="U89" s="212">
        <f t="shared" si="60"/>
        <v>3576</v>
      </c>
      <c r="V89" s="212">
        <f t="shared" si="61"/>
        <v>4060</v>
      </c>
      <c r="Y89" s="619" t="str">
        <f>IF(T89='Order of Birth B-7 12 13 14 15'!AA107,"TRUE","FALSE")</f>
        <v>TRUE</v>
      </c>
      <c r="Z89" s="619" t="str">
        <f>IF(U89='Order of Birth B-7 12 13 14 15'!BA107,"TRUE","FALSE")</f>
        <v>TRUE</v>
      </c>
    </row>
    <row r="90" spans="1:26" ht="15.75">
      <c r="A90" s="436" t="s">
        <v>171</v>
      </c>
      <c r="B90" s="159">
        <v>0</v>
      </c>
      <c r="C90" s="159">
        <v>0</v>
      </c>
      <c r="D90" s="159">
        <f t="shared" si="55"/>
        <v>0</v>
      </c>
      <c r="E90" s="159">
        <v>4</v>
      </c>
      <c r="F90" s="159">
        <v>7</v>
      </c>
      <c r="G90" s="159">
        <f t="shared" si="56"/>
        <v>11</v>
      </c>
      <c r="H90" s="159">
        <v>197</v>
      </c>
      <c r="I90" s="159">
        <v>1555</v>
      </c>
      <c r="J90" s="159">
        <f t="shared" si="57"/>
        <v>1752</v>
      </c>
      <c r="K90" s="159">
        <v>79</v>
      </c>
      <c r="L90" s="159">
        <v>96</v>
      </c>
      <c r="M90" s="159">
        <f t="shared" si="58"/>
        <v>175</v>
      </c>
      <c r="N90" s="159"/>
      <c r="O90" s="159"/>
      <c r="P90" s="159">
        <f t="shared" si="59"/>
        <v>0</v>
      </c>
      <c r="Q90" s="159"/>
      <c r="R90" s="159"/>
      <c r="S90" s="159">
        <f t="shared" si="62"/>
        <v>0</v>
      </c>
      <c r="T90" s="212">
        <f t="shared" si="63"/>
        <v>280</v>
      </c>
      <c r="U90" s="212">
        <f t="shared" si="60"/>
        <v>1658</v>
      </c>
      <c r="V90" s="212">
        <f t="shared" si="61"/>
        <v>1938</v>
      </c>
      <c r="Y90" s="619" t="str">
        <f>IF(T90='Order of Birth B-7 12 13 14 15'!AA108,"TRUE","FALSE")</f>
        <v>TRUE</v>
      </c>
      <c r="Z90" s="619" t="str">
        <f>IF(U90='Order of Birth B-7 12 13 14 15'!BA108,"TRUE","FALSE")</f>
        <v>TRUE</v>
      </c>
    </row>
    <row r="91" spans="1:26" ht="15.75">
      <c r="A91" s="436" t="s">
        <v>172</v>
      </c>
      <c r="B91" s="159">
        <v>0</v>
      </c>
      <c r="C91" s="159">
        <v>0</v>
      </c>
      <c r="D91" s="159">
        <f t="shared" si="55"/>
        <v>0</v>
      </c>
      <c r="E91" s="159">
        <v>3</v>
      </c>
      <c r="F91" s="159">
        <v>6</v>
      </c>
      <c r="G91" s="159">
        <f t="shared" si="56"/>
        <v>9</v>
      </c>
      <c r="H91" s="159">
        <v>18</v>
      </c>
      <c r="I91" s="159">
        <v>368</v>
      </c>
      <c r="J91" s="159">
        <f t="shared" si="57"/>
        <v>386</v>
      </c>
      <c r="K91" s="159">
        <v>10</v>
      </c>
      <c r="L91" s="159">
        <v>35</v>
      </c>
      <c r="M91" s="159">
        <f t="shared" si="58"/>
        <v>45</v>
      </c>
      <c r="N91" s="159"/>
      <c r="O91" s="159"/>
      <c r="P91" s="159">
        <f t="shared" si="59"/>
        <v>0</v>
      </c>
      <c r="Q91" s="159"/>
      <c r="R91" s="159"/>
      <c r="S91" s="159">
        <f t="shared" si="62"/>
        <v>0</v>
      </c>
      <c r="T91" s="212">
        <f t="shared" si="63"/>
        <v>31</v>
      </c>
      <c r="U91" s="212">
        <f t="shared" si="60"/>
        <v>409</v>
      </c>
      <c r="V91" s="212">
        <f t="shared" si="61"/>
        <v>440</v>
      </c>
      <c r="Y91" s="619" t="str">
        <f>IF(T91='Order of Birth B-7 12 13 14 15'!AA109,"TRUE","FALSE")</f>
        <v>TRUE</v>
      </c>
      <c r="Z91" s="619" t="str">
        <f>IF(U91='Order of Birth B-7 12 13 14 15'!BA109,"TRUE","FALSE")</f>
        <v>TRUE</v>
      </c>
    </row>
    <row r="92" spans="1:26" ht="15.75">
      <c r="A92" s="436" t="s">
        <v>173</v>
      </c>
      <c r="B92" s="159">
        <v>0</v>
      </c>
      <c r="C92" s="159">
        <v>0</v>
      </c>
      <c r="D92" s="159">
        <f t="shared" si="55"/>
        <v>0</v>
      </c>
      <c r="E92" s="159">
        <v>0</v>
      </c>
      <c r="F92" s="159">
        <v>0</v>
      </c>
      <c r="G92" s="159">
        <f t="shared" si="56"/>
        <v>0</v>
      </c>
      <c r="H92" s="159">
        <v>15</v>
      </c>
      <c r="I92" s="159">
        <v>0</v>
      </c>
      <c r="J92" s="159">
        <f t="shared" si="57"/>
        <v>15</v>
      </c>
      <c r="K92" s="159">
        <v>2</v>
      </c>
      <c r="L92" s="159"/>
      <c r="M92" s="159">
        <f t="shared" si="58"/>
        <v>2</v>
      </c>
      <c r="N92" s="159"/>
      <c r="O92" s="159"/>
      <c r="P92" s="159">
        <f t="shared" si="59"/>
        <v>0</v>
      </c>
      <c r="Q92" s="159"/>
      <c r="R92" s="159"/>
      <c r="S92" s="159">
        <f t="shared" si="62"/>
        <v>0</v>
      </c>
      <c r="T92" s="212">
        <f t="shared" si="63"/>
        <v>17</v>
      </c>
      <c r="U92" s="212">
        <f t="shared" si="60"/>
        <v>0</v>
      </c>
      <c r="V92" s="212">
        <f t="shared" si="61"/>
        <v>17</v>
      </c>
      <c r="Y92" s="619" t="str">
        <f>IF(T92='Order of Birth B-7 12 13 14 15'!AA110,"TRUE","FALSE")</f>
        <v>TRUE</v>
      </c>
      <c r="Z92" s="619" t="str">
        <f>IF(U92='Order of Birth B-7 12 13 14 15'!BA110,"TRUE","FALSE")</f>
        <v>TRUE</v>
      </c>
    </row>
    <row r="93" spans="1:26" ht="15.75">
      <c r="A93" s="436" t="s">
        <v>621</v>
      </c>
      <c r="B93" s="159">
        <v>0</v>
      </c>
      <c r="C93" s="159">
        <v>0</v>
      </c>
      <c r="D93" s="159">
        <f t="shared" si="55"/>
        <v>0</v>
      </c>
      <c r="E93" s="159">
        <v>0</v>
      </c>
      <c r="F93" s="159">
        <v>0</v>
      </c>
      <c r="G93" s="159">
        <f t="shared" si="56"/>
        <v>0</v>
      </c>
      <c r="H93" s="159">
        <v>3</v>
      </c>
      <c r="I93" s="159">
        <v>0</v>
      </c>
      <c r="J93" s="159">
        <f t="shared" si="57"/>
        <v>3</v>
      </c>
      <c r="K93" s="159">
        <v>0</v>
      </c>
      <c r="L93" s="159"/>
      <c r="M93" s="159">
        <f t="shared" si="58"/>
        <v>0</v>
      </c>
      <c r="N93" s="159"/>
      <c r="O93" s="159"/>
      <c r="P93" s="159">
        <f t="shared" si="59"/>
        <v>0</v>
      </c>
      <c r="Q93" s="159"/>
      <c r="R93" s="159"/>
      <c r="S93" s="159">
        <f t="shared" si="62"/>
        <v>0</v>
      </c>
      <c r="T93" s="212">
        <f t="shared" si="63"/>
        <v>3</v>
      </c>
      <c r="U93" s="212">
        <f t="shared" si="60"/>
        <v>0</v>
      </c>
      <c r="V93" s="212">
        <f t="shared" si="61"/>
        <v>3</v>
      </c>
      <c r="Y93" s="619" t="str">
        <f>IF(T93='Order of Birth B-7 12 13 14 15'!AA111,"TRUE","FALSE")</f>
        <v>TRUE</v>
      </c>
      <c r="Z93" s="619" t="str">
        <f>IF(U93='Order of Birth B-7 12 13 14 15'!BA111,"TRUE","FALSE")</f>
        <v>TRUE</v>
      </c>
    </row>
    <row r="94" spans="1:26" ht="15.75">
      <c r="A94" s="436" t="s">
        <v>620</v>
      </c>
      <c r="B94" s="159"/>
      <c r="C94" s="159"/>
      <c r="D94" s="159">
        <f t="shared" si="55"/>
        <v>0</v>
      </c>
      <c r="E94" s="159"/>
      <c r="F94" s="159"/>
      <c r="G94" s="159">
        <f t="shared" si="56"/>
        <v>0</v>
      </c>
      <c r="H94" s="159"/>
      <c r="I94" s="159"/>
      <c r="J94" s="159">
        <f t="shared" si="57"/>
        <v>0</v>
      </c>
      <c r="K94" s="159"/>
      <c r="L94" s="159"/>
      <c r="M94" s="159">
        <f t="shared" si="58"/>
        <v>0</v>
      </c>
      <c r="N94" s="159"/>
      <c r="O94" s="159"/>
      <c r="P94" s="159">
        <f t="shared" si="59"/>
        <v>0</v>
      </c>
      <c r="Q94" s="159"/>
      <c r="R94" s="159"/>
      <c r="S94" s="159">
        <f t="shared" si="62"/>
        <v>0</v>
      </c>
      <c r="T94" s="212">
        <f t="shared" si="63"/>
        <v>0</v>
      </c>
      <c r="U94" s="212">
        <f t="shared" si="60"/>
        <v>0</v>
      </c>
      <c r="V94" s="212">
        <f t="shared" si="61"/>
        <v>0</v>
      </c>
      <c r="Y94" s="619"/>
      <c r="Z94" s="619"/>
    </row>
    <row r="95" spans="1:26" ht="16.5" thickBot="1">
      <c r="A95" s="437" t="s">
        <v>6</v>
      </c>
      <c r="B95" s="438">
        <f>SUM(B86:B94)</f>
        <v>4</v>
      </c>
      <c r="C95" s="438">
        <f t="shared" ref="C95:V95" si="64">SUM(C86:C94)</f>
        <v>0</v>
      </c>
      <c r="D95" s="438">
        <f t="shared" si="64"/>
        <v>4</v>
      </c>
      <c r="E95" s="438">
        <f t="shared" si="64"/>
        <v>145</v>
      </c>
      <c r="F95" s="438">
        <f t="shared" si="64"/>
        <v>45</v>
      </c>
      <c r="G95" s="438">
        <f t="shared" si="64"/>
        <v>190</v>
      </c>
      <c r="H95" s="438">
        <f t="shared" si="64"/>
        <v>1190</v>
      </c>
      <c r="I95" s="438">
        <f t="shared" si="64"/>
        <v>7487</v>
      </c>
      <c r="J95" s="438">
        <f t="shared" si="64"/>
        <v>8677</v>
      </c>
      <c r="K95" s="438">
        <f t="shared" si="64"/>
        <v>220</v>
      </c>
      <c r="L95" s="438">
        <f t="shared" si="64"/>
        <v>260</v>
      </c>
      <c r="M95" s="438">
        <f t="shared" si="64"/>
        <v>480</v>
      </c>
      <c r="N95" s="438">
        <f t="shared" si="64"/>
        <v>0</v>
      </c>
      <c r="O95" s="438">
        <f t="shared" si="64"/>
        <v>0</v>
      </c>
      <c r="P95" s="438">
        <f t="shared" si="64"/>
        <v>0</v>
      </c>
      <c r="Q95" s="438">
        <f t="shared" si="64"/>
        <v>0</v>
      </c>
      <c r="R95" s="438">
        <f t="shared" si="64"/>
        <v>0</v>
      </c>
      <c r="S95" s="438">
        <f t="shared" si="64"/>
        <v>0</v>
      </c>
      <c r="T95" s="438">
        <f t="shared" si="64"/>
        <v>1559</v>
      </c>
      <c r="U95" s="438">
        <f t="shared" si="64"/>
        <v>7792</v>
      </c>
      <c r="V95" s="438">
        <f t="shared" si="64"/>
        <v>9351</v>
      </c>
      <c r="Y95" s="619" t="str">
        <f>IF(T95='Order of Birth B-7 12 13 14 15'!AA112,"TRUE","FALSE")</f>
        <v>TRUE</v>
      </c>
      <c r="Z95" s="619" t="str">
        <f>IF(U95='Order of Birth B-7 12 13 14 15'!BA112,"TRUE","FALSE")</f>
        <v>TRUE</v>
      </c>
    </row>
    <row r="96" spans="1:26" ht="15.75" thickBot="1"/>
    <row r="97" spans="1:26" ht="26.25">
      <c r="A97" s="448" t="s">
        <v>622</v>
      </c>
      <c r="B97" s="439"/>
      <c r="C97" s="439"/>
      <c r="D97" s="439"/>
      <c r="E97" s="439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47" t="s">
        <v>451</v>
      </c>
      <c r="V97" s="440"/>
    </row>
    <row r="98" spans="1:26" ht="32.25" customHeight="1">
      <c r="A98" s="1788" t="s">
        <v>619</v>
      </c>
      <c r="B98" s="1789"/>
      <c r="C98" s="1789"/>
      <c r="D98" s="1789"/>
      <c r="E98" s="1789"/>
      <c r="F98" s="1789"/>
      <c r="G98" s="1789"/>
      <c r="H98" s="1789"/>
      <c r="I98" s="1789"/>
      <c r="J98" s="1789"/>
      <c r="K98" s="1789"/>
      <c r="L98" s="1789"/>
      <c r="M98" s="1789"/>
      <c r="N98" s="1789"/>
      <c r="O98" s="1789"/>
      <c r="P98" s="1789"/>
      <c r="Q98" s="1789"/>
      <c r="R98" s="1789"/>
      <c r="S98" s="1789"/>
      <c r="T98" s="1789"/>
      <c r="U98" s="1789"/>
      <c r="V98" s="1790"/>
    </row>
    <row r="99" spans="1:26">
      <c r="A99" s="1791" t="s">
        <v>313</v>
      </c>
      <c r="B99" s="1792"/>
      <c r="C99" s="1792"/>
      <c r="D99" s="1792"/>
      <c r="E99" s="1792"/>
      <c r="F99" s="1792"/>
      <c r="G99" s="1792"/>
      <c r="H99" s="1792"/>
      <c r="I99" s="1792"/>
      <c r="J99" s="1792"/>
      <c r="K99" s="1792"/>
      <c r="L99" s="1792"/>
      <c r="M99" s="1792"/>
      <c r="N99" s="1792"/>
      <c r="O99" s="1792"/>
      <c r="P99" s="1792"/>
      <c r="Q99" s="1792"/>
      <c r="R99" s="1792"/>
      <c r="S99" s="1792"/>
      <c r="T99" s="1792"/>
      <c r="U99" s="1792"/>
      <c r="V99" s="1793"/>
    </row>
    <row r="100" spans="1:26">
      <c r="A100" s="1794" t="s">
        <v>166</v>
      </c>
      <c r="B100" s="1792" t="s">
        <v>315</v>
      </c>
      <c r="C100" s="1792"/>
      <c r="D100" s="1792"/>
      <c r="E100" s="1792" t="s">
        <v>316</v>
      </c>
      <c r="F100" s="1792"/>
      <c r="G100" s="1792"/>
      <c r="H100" s="1792" t="s">
        <v>317</v>
      </c>
      <c r="I100" s="1792"/>
      <c r="J100" s="1792"/>
      <c r="K100" s="1792" t="s">
        <v>318</v>
      </c>
      <c r="L100" s="1792"/>
      <c r="M100" s="1792"/>
      <c r="N100" s="1792" t="s">
        <v>319</v>
      </c>
      <c r="O100" s="1792"/>
      <c r="P100" s="1792"/>
      <c r="Q100" s="1796" t="s">
        <v>620</v>
      </c>
      <c r="R100" s="1797"/>
      <c r="S100" s="1798"/>
      <c r="T100" s="1792" t="s">
        <v>6</v>
      </c>
      <c r="U100" s="1792"/>
      <c r="V100" s="1793"/>
    </row>
    <row r="101" spans="1:26">
      <c r="A101" s="1795"/>
      <c r="B101" s="168" t="s">
        <v>235</v>
      </c>
      <c r="C101" s="168" t="s">
        <v>234</v>
      </c>
      <c r="D101" s="168" t="s">
        <v>236</v>
      </c>
      <c r="E101" s="168" t="s">
        <v>235</v>
      </c>
      <c r="F101" s="168" t="s">
        <v>234</v>
      </c>
      <c r="G101" s="168" t="s">
        <v>236</v>
      </c>
      <c r="H101" s="168" t="s">
        <v>235</v>
      </c>
      <c r="I101" s="168" t="s">
        <v>234</v>
      </c>
      <c r="J101" s="168" t="s">
        <v>236</v>
      </c>
      <c r="K101" s="168" t="s">
        <v>235</v>
      </c>
      <c r="L101" s="168" t="s">
        <v>234</v>
      </c>
      <c r="M101" s="168" t="s">
        <v>236</v>
      </c>
      <c r="N101" s="168" t="s">
        <v>235</v>
      </c>
      <c r="O101" s="168" t="s">
        <v>234</v>
      </c>
      <c r="P101" s="168" t="s">
        <v>236</v>
      </c>
      <c r="Q101" s="168" t="s">
        <v>235</v>
      </c>
      <c r="R101" s="168" t="s">
        <v>234</v>
      </c>
      <c r="S101" s="168" t="s">
        <v>236</v>
      </c>
      <c r="T101" s="168" t="s">
        <v>235</v>
      </c>
      <c r="U101" s="168" t="s">
        <v>234</v>
      </c>
      <c r="V101" s="441" t="s">
        <v>236</v>
      </c>
    </row>
    <row r="102" spans="1:26" ht="15.75">
      <c r="A102" s="442" t="s">
        <v>185</v>
      </c>
      <c r="B102" s="159"/>
      <c r="C102" s="159"/>
      <c r="D102" s="159">
        <f>B102+C102</f>
        <v>0</v>
      </c>
      <c r="E102" s="159"/>
      <c r="F102" s="159"/>
      <c r="G102" s="159">
        <f>E102+F102</f>
        <v>0</v>
      </c>
      <c r="H102" s="159"/>
      <c r="I102" s="159"/>
      <c r="J102" s="159">
        <f>H102+I102</f>
        <v>0</v>
      </c>
      <c r="K102" s="159"/>
      <c r="L102" s="159"/>
      <c r="M102" s="159">
        <f>K102+L102</f>
        <v>0</v>
      </c>
      <c r="N102" s="159"/>
      <c r="O102" s="159"/>
      <c r="P102" s="159">
        <f>N102+O102</f>
        <v>0</v>
      </c>
      <c r="Q102" s="159"/>
      <c r="R102" s="159"/>
      <c r="S102" s="159">
        <f>Q102+R102</f>
        <v>0</v>
      </c>
      <c r="T102" s="212">
        <f>+B102+E102+H102+K102+N102+Q102</f>
        <v>0</v>
      </c>
      <c r="U102" s="212">
        <f t="shared" ref="U102:U110" si="65">+C102+F102+I102+L102+O102+R102</f>
        <v>0</v>
      </c>
      <c r="V102" s="212">
        <f t="shared" ref="V102:V110" si="66">+D102+G102+J102+M102+P102+S102</f>
        <v>0</v>
      </c>
      <c r="Y102" s="619" t="str">
        <f>IF(T102='Order of Birth B-7 12 13 14 15'!AA88,"TRUE","FALSE")</f>
        <v>TRUE</v>
      </c>
      <c r="Z102" s="619" t="str">
        <f>IF(U102='Order of Birth B-7 12 13 14 15'!BA88,"TRUE","FALSE")</f>
        <v>TRUE</v>
      </c>
    </row>
    <row r="103" spans="1:26" ht="15.75">
      <c r="A103" s="442" t="s">
        <v>168</v>
      </c>
      <c r="B103" s="159">
        <v>1</v>
      </c>
      <c r="C103" s="159">
        <v>1</v>
      </c>
      <c r="D103" s="159">
        <f t="shared" ref="D103:D110" si="67">B103+C103</f>
        <v>2</v>
      </c>
      <c r="E103" s="159">
        <v>1</v>
      </c>
      <c r="F103" s="159">
        <v>5</v>
      </c>
      <c r="G103" s="159">
        <f t="shared" ref="G103:G110" si="68">E103+F103</f>
        <v>6</v>
      </c>
      <c r="H103" s="159">
        <v>9</v>
      </c>
      <c r="I103" s="159">
        <v>51</v>
      </c>
      <c r="J103" s="159">
        <f t="shared" ref="J103:J110" si="69">H103+I103</f>
        <v>60</v>
      </c>
      <c r="K103" s="159">
        <v>1</v>
      </c>
      <c r="L103" s="159">
        <v>28</v>
      </c>
      <c r="M103" s="159">
        <f t="shared" ref="M103:M110" si="70">K103+L103</f>
        <v>29</v>
      </c>
      <c r="N103" s="159">
        <v>0</v>
      </c>
      <c r="O103" s="159">
        <v>1</v>
      </c>
      <c r="P103" s="159">
        <f t="shared" ref="P103:P110" si="71">N103+O103</f>
        <v>1</v>
      </c>
      <c r="Q103" s="159">
        <v>0</v>
      </c>
      <c r="R103" s="159">
        <v>0</v>
      </c>
      <c r="S103" s="159">
        <f t="shared" ref="S103:S110" si="72">Q103+R103</f>
        <v>0</v>
      </c>
      <c r="T103" s="212">
        <f t="shared" ref="T103:T110" si="73">+B103+E103+H103+K103+N103+Q103</f>
        <v>12</v>
      </c>
      <c r="U103" s="212">
        <f t="shared" si="65"/>
        <v>86</v>
      </c>
      <c r="V103" s="212">
        <f t="shared" si="66"/>
        <v>98</v>
      </c>
      <c r="Y103" s="619" t="str">
        <f>IF(T103='Order of Birth B-7 12 13 14 15'!AA89,"TRUE","FALSE")</f>
        <v>TRUE</v>
      </c>
      <c r="Z103" s="619" t="str">
        <f>IF(U103='Order of Birth B-7 12 13 14 15'!BA89,"TRUE","FALSE")</f>
        <v>TRUE</v>
      </c>
    </row>
    <row r="104" spans="1:26" ht="15.75">
      <c r="A104" s="442" t="s">
        <v>169</v>
      </c>
      <c r="B104" s="159">
        <v>0</v>
      </c>
      <c r="C104" s="159">
        <v>3</v>
      </c>
      <c r="D104" s="159">
        <f t="shared" si="67"/>
        <v>3</v>
      </c>
      <c r="E104" s="159">
        <v>1</v>
      </c>
      <c r="F104" s="159">
        <v>16</v>
      </c>
      <c r="G104" s="159">
        <f t="shared" si="68"/>
        <v>17</v>
      </c>
      <c r="H104" s="159">
        <v>49</v>
      </c>
      <c r="I104" s="159">
        <v>684</v>
      </c>
      <c r="J104" s="159">
        <f t="shared" si="69"/>
        <v>733</v>
      </c>
      <c r="K104" s="159">
        <v>42</v>
      </c>
      <c r="L104" s="159">
        <v>644</v>
      </c>
      <c r="M104" s="159">
        <f t="shared" si="70"/>
        <v>686</v>
      </c>
      <c r="N104" s="159">
        <v>5</v>
      </c>
      <c r="O104" s="159">
        <v>31</v>
      </c>
      <c r="P104" s="159">
        <f t="shared" si="71"/>
        <v>36</v>
      </c>
      <c r="Q104" s="159">
        <v>0</v>
      </c>
      <c r="R104" s="159">
        <v>4</v>
      </c>
      <c r="S104" s="159">
        <f t="shared" si="72"/>
        <v>4</v>
      </c>
      <c r="T104" s="212">
        <f t="shared" si="73"/>
        <v>97</v>
      </c>
      <c r="U104" s="212">
        <f t="shared" si="65"/>
        <v>1382</v>
      </c>
      <c r="V104" s="212">
        <f t="shared" si="66"/>
        <v>1479</v>
      </c>
      <c r="Y104" s="619" t="str">
        <f>IF(T104='Order of Birth B-7 12 13 14 15'!AA90,"TRUE","FALSE")</f>
        <v>TRUE</v>
      </c>
      <c r="Z104" s="619" t="str">
        <f>IF(U104='Order of Birth B-7 12 13 14 15'!BA90,"TRUE","FALSE")</f>
        <v>TRUE</v>
      </c>
    </row>
    <row r="105" spans="1:26" ht="15.75">
      <c r="A105" s="442" t="s">
        <v>170</v>
      </c>
      <c r="B105" s="159">
        <v>0</v>
      </c>
      <c r="C105" s="159">
        <v>1</v>
      </c>
      <c r="D105" s="159">
        <f t="shared" si="67"/>
        <v>1</v>
      </c>
      <c r="E105" s="159">
        <v>0</v>
      </c>
      <c r="F105" s="159">
        <v>9</v>
      </c>
      <c r="G105" s="159">
        <f t="shared" si="68"/>
        <v>9</v>
      </c>
      <c r="H105" s="159">
        <v>34</v>
      </c>
      <c r="I105" s="159">
        <v>1109</v>
      </c>
      <c r="J105" s="159">
        <f t="shared" si="69"/>
        <v>1143</v>
      </c>
      <c r="K105" s="159">
        <v>91</v>
      </c>
      <c r="L105" s="159">
        <v>684</v>
      </c>
      <c r="M105" s="159">
        <f t="shared" si="70"/>
        <v>775</v>
      </c>
      <c r="N105" s="159">
        <v>3</v>
      </c>
      <c r="O105" s="159">
        <v>28</v>
      </c>
      <c r="P105" s="159">
        <f t="shared" si="71"/>
        <v>31</v>
      </c>
      <c r="Q105" s="159">
        <v>1</v>
      </c>
      <c r="R105" s="159">
        <v>9</v>
      </c>
      <c r="S105" s="159">
        <f t="shared" si="72"/>
        <v>10</v>
      </c>
      <c r="T105" s="212">
        <f t="shared" si="73"/>
        <v>129</v>
      </c>
      <c r="U105" s="212">
        <f t="shared" si="65"/>
        <v>1840</v>
      </c>
      <c r="V105" s="212">
        <f t="shared" si="66"/>
        <v>1969</v>
      </c>
      <c r="Y105" s="619" t="str">
        <f>IF(T105='Order of Birth B-7 12 13 14 15'!AA91,"TRUE","FALSE")</f>
        <v>TRUE</v>
      </c>
      <c r="Z105" s="619" t="str">
        <f>IF(U105='Order of Birth B-7 12 13 14 15'!BA91,"TRUE","FALSE")</f>
        <v>TRUE</v>
      </c>
    </row>
    <row r="106" spans="1:26" ht="15.75">
      <c r="A106" s="442" t="s">
        <v>171</v>
      </c>
      <c r="B106" s="159">
        <v>0</v>
      </c>
      <c r="C106" s="159">
        <v>0</v>
      </c>
      <c r="D106" s="159">
        <f t="shared" si="67"/>
        <v>0</v>
      </c>
      <c r="E106" s="159">
        <v>0</v>
      </c>
      <c r="F106" s="159">
        <v>4</v>
      </c>
      <c r="G106" s="159">
        <f t="shared" si="68"/>
        <v>4</v>
      </c>
      <c r="H106" s="159">
        <v>36</v>
      </c>
      <c r="I106" s="159">
        <v>640</v>
      </c>
      <c r="J106" s="159">
        <f t="shared" si="69"/>
        <v>676</v>
      </c>
      <c r="K106" s="159">
        <v>42</v>
      </c>
      <c r="L106" s="159">
        <v>346</v>
      </c>
      <c r="M106" s="159">
        <f t="shared" si="70"/>
        <v>388</v>
      </c>
      <c r="N106" s="159">
        <v>0</v>
      </c>
      <c r="O106" s="159">
        <v>10</v>
      </c>
      <c r="P106" s="159">
        <f t="shared" si="71"/>
        <v>10</v>
      </c>
      <c r="Q106" s="159">
        <v>0</v>
      </c>
      <c r="R106" s="159">
        <v>7</v>
      </c>
      <c r="S106" s="159">
        <f t="shared" si="72"/>
        <v>7</v>
      </c>
      <c r="T106" s="212">
        <f t="shared" si="73"/>
        <v>78</v>
      </c>
      <c r="U106" s="212">
        <f t="shared" si="65"/>
        <v>1007</v>
      </c>
      <c r="V106" s="212">
        <f t="shared" si="66"/>
        <v>1085</v>
      </c>
      <c r="Y106" s="619" t="str">
        <f>IF(T106='Order of Birth B-7 12 13 14 15'!AA92,"TRUE","FALSE")</f>
        <v>TRUE</v>
      </c>
      <c r="Z106" s="619" t="str">
        <f>IF(U106='Order of Birth B-7 12 13 14 15'!BA92,"TRUE","FALSE")</f>
        <v>TRUE</v>
      </c>
    </row>
    <row r="107" spans="1:26" ht="15.75">
      <c r="A107" s="442" t="s">
        <v>172</v>
      </c>
      <c r="B107" s="159">
        <v>0</v>
      </c>
      <c r="C107" s="159">
        <v>0</v>
      </c>
      <c r="D107" s="159">
        <f t="shared" si="67"/>
        <v>0</v>
      </c>
      <c r="E107" s="159">
        <v>0</v>
      </c>
      <c r="F107" s="159">
        <v>2</v>
      </c>
      <c r="G107" s="159">
        <f t="shared" si="68"/>
        <v>2</v>
      </c>
      <c r="H107" s="159">
        <v>16</v>
      </c>
      <c r="I107" s="159">
        <v>77</v>
      </c>
      <c r="J107" s="159">
        <f t="shared" si="69"/>
        <v>93</v>
      </c>
      <c r="K107" s="159">
        <v>9</v>
      </c>
      <c r="L107" s="159">
        <v>159</v>
      </c>
      <c r="M107" s="159">
        <f t="shared" si="70"/>
        <v>168</v>
      </c>
      <c r="N107" s="159">
        <v>0</v>
      </c>
      <c r="O107" s="159">
        <v>0</v>
      </c>
      <c r="P107" s="159">
        <f t="shared" si="71"/>
        <v>0</v>
      </c>
      <c r="Q107" s="159">
        <v>1</v>
      </c>
      <c r="R107" s="159">
        <v>0</v>
      </c>
      <c r="S107" s="159">
        <f t="shared" si="72"/>
        <v>1</v>
      </c>
      <c r="T107" s="212">
        <f t="shared" si="73"/>
        <v>26</v>
      </c>
      <c r="U107" s="212">
        <f t="shared" si="65"/>
        <v>238</v>
      </c>
      <c r="V107" s="212">
        <f t="shared" si="66"/>
        <v>264</v>
      </c>
      <c r="Y107" s="619" t="str">
        <f>IF(T107='Order of Birth B-7 12 13 14 15'!AA93,"TRUE","FALSE")</f>
        <v>TRUE</v>
      </c>
      <c r="Z107" s="619" t="str">
        <f>IF(U107='Order of Birth B-7 12 13 14 15'!BA93,"TRUE","FALSE")</f>
        <v>TRUE</v>
      </c>
    </row>
    <row r="108" spans="1:26" ht="15.75">
      <c r="A108" s="442" t="s">
        <v>173</v>
      </c>
      <c r="B108" s="159">
        <v>1</v>
      </c>
      <c r="C108" s="159">
        <v>0</v>
      </c>
      <c r="D108" s="159">
        <f t="shared" si="67"/>
        <v>1</v>
      </c>
      <c r="E108" s="159">
        <v>0</v>
      </c>
      <c r="F108" s="159">
        <v>3</v>
      </c>
      <c r="G108" s="159">
        <f t="shared" si="68"/>
        <v>3</v>
      </c>
      <c r="H108" s="159">
        <v>2</v>
      </c>
      <c r="I108" s="159">
        <v>3</v>
      </c>
      <c r="J108" s="159">
        <f t="shared" si="69"/>
        <v>5</v>
      </c>
      <c r="K108" s="159">
        <v>0</v>
      </c>
      <c r="L108" s="159">
        <v>17</v>
      </c>
      <c r="M108" s="159">
        <f t="shared" si="70"/>
        <v>17</v>
      </c>
      <c r="N108" s="159">
        <v>0</v>
      </c>
      <c r="O108" s="159">
        <v>0</v>
      </c>
      <c r="P108" s="159">
        <f t="shared" si="71"/>
        <v>0</v>
      </c>
      <c r="Q108" s="159">
        <v>0</v>
      </c>
      <c r="R108" s="159">
        <v>0</v>
      </c>
      <c r="S108" s="159">
        <f t="shared" si="72"/>
        <v>0</v>
      </c>
      <c r="T108" s="212">
        <f t="shared" si="73"/>
        <v>3</v>
      </c>
      <c r="U108" s="212">
        <f t="shared" si="65"/>
        <v>23</v>
      </c>
      <c r="V108" s="212">
        <f t="shared" si="66"/>
        <v>26</v>
      </c>
      <c r="Y108" s="619" t="str">
        <f>IF(T108='Order of Birth B-7 12 13 14 15'!AA94,"TRUE","FALSE")</f>
        <v>TRUE</v>
      </c>
      <c r="Z108" s="619" t="str">
        <f>IF(U108='Order of Birth B-7 12 13 14 15'!BA94,"TRUE","FALSE")</f>
        <v>TRUE</v>
      </c>
    </row>
    <row r="109" spans="1:26" ht="15.75">
      <c r="A109" s="444" t="s">
        <v>621</v>
      </c>
      <c r="B109" s="159">
        <v>0</v>
      </c>
      <c r="C109" s="159">
        <v>0</v>
      </c>
      <c r="D109" s="159">
        <f t="shared" si="67"/>
        <v>0</v>
      </c>
      <c r="E109" s="159">
        <v>0</v>
      </c>
      <c r="F109" s="159">
        <v>1</v>
      </c>
      <c r="G109" s="159">
        <f t="shared" si="68"/>
        <v>1</v>
      </c>
      <c r="H109" s="159">
        <v>1</v>
      </c>
      <c r="I109" s="159">
        <v>0</v>
      </c>
      <c r="J109" s="159">
        <f t="shared" si="69"/>
        <v>1</v>
      </c>
      <c r="K109" s="159">
        <v>0</v>
      </c>
      <c r="L109" s="159">
        <v>1</v>
      </c>
      <c r="M109" s="159">
        <f t="shared" si="70"/>
        <v>1</v>
      </c>
      <c r="N109" s="159">
        <v>0</v>
      </c>
      <c r="O109" s="159">
        <v>0</v>
      </c>
      <c r="P109" s="159">
        <f t="shared" si="71"/>
        <v>0</v>
      </c>
      <c r="Q109" s="159">
        <v>0</v>
      </c>
      <c r="R109" s="159">
        <v>0</v>
      </c>
      <c r="S109" s="159">
        <f t="shared" si="72"/>
        <v>0</v>
      </c>
      <c r="T109" s="212">
        <f t="shared" si="73"/>
        <v>1</v>
      </c>
      <c r="U109" s="212">
        <f t="shared" si="65"/>
        <v>2</v>
      </c>
      <c r="V109" s="212">
        <f t="shared" si="66"/>
        <v>3</v>
      </c>
      <c r="Y109" s="619" t="str">
        <f>IF(T109='Order of Birth B-7 12 13 14 15'!AA95,"TRUE","FALSE")</f>
        <v>TRUE</v>
      </c>
      <c r="Z109" s="619" t="str">
        <f>IF(U109='Order of Birth B-7 12 13 14 15'!BA95,"TRUE","FALSE")</f>
        <v>TRUE</v>
      </c>
    </row>
    <row r="110" spans="1:26" ht="15.75">
      <c r="A110" s="444" t="s">
        <v>620</v>
      </c>
      <c r="B110" s="159"/>
      <c r="C110" s="159"/>
      <c r="D110" s="159">
        <f t="shared" si="67"/>
        <v>0</v>
      </c>
      <c r="E110" s="159"/>
      <c r="F110" s="159"/>
      <c r="G110" s="159">
        <f t="shared" si="68"/>
        <v>0</v>
      </c>
      <c r="H110" s="159"/>
      <c r="I110" s="159"/>
      <c r="J110" s="159">
        <f t="shared" si="69"/>
        <v>0</v>
      </c>
      <c r="K110" s="159"/>
      <c r="L110" s="159"/>
      <c r="M110" s="159">
        <f t="shared" si="70"/>
        <v>0</v>
      </c>
      <c r="N110" s="159"/>
      <c r="O110" s="159"/>
      <c r="P110" s="159">
        <f t="shared" si="71"/>
        <v>0</v>
      </c>
      <c r="Q110" s="159"/>
      <c r="R110" s="159"/>
      <c r="S110" s="159">
        <f t="shared" si="72"/>
        <v>0</v>
      </c>
      <c r="T110" s="212">
        <f t="shared" si="73"/>
        <v>0</v>
      </c>
      <c r="U110" s="212">
        <f t="shared" si="65"/>
        <v>0</v>
      </c>
      <c r="V110" s="212">
        <f t="shared" si="66"/>
        <v>0</v>
      </c>
      <c r="Y110" s="619"/>
      <c r="Z110" s="619"/>
    </row>
    <row r="111" spans="1:26" ht="16.5" thickBot="1">
      <c r="A111" s="445" t="s">
        <v>6</v>
      </c>
      <c r="B111" s="159">
        <f t="shared" ref="B111:V111" si="74">SUM(B102:B110)</f>
        <v>2</v>
      </c>
      <c r="C111" s="159">
        <f t="shared" si="74"/>
        <v>5</v>
      </c>
      <c r="D111" s="159">
        <f t="shared" si="74"/>
        <v>7</v>
      </c>
      <c r="E111" s="159">
        <f t="shared" si="74"/>
        <v>2</v>
      </c>
      <c r="F111" s="159">
        <f t="shared" si="74"/>
        <v>40</v>
      </c>
      <c r="G111" s="159">
        <f t="shared" si="74"/>
        <v>42</v>
      </c>
      <c r="H111" s="159">
        <f t="shared" si="74"/>
        <v>147</v>
      </c>
      <c r="I111" s="159">
        <f t="shared" si="74"/>
        <v>2564</v>
      </c>
      <c r="J111" s="159">
        <f t="shared" si="74"/>
        <v>2711</v>
      </c>
      <c r="K111" s="159">
        <f t="shared" si="74"/>
        <v>185</v>
      </c>
      <c r="L111" s="159">
        <f t="shared" si="74"/>
        <v>1879</v>
      </c>
      <c r="M111" s="159">
        <f t="shared" si="74"/>
        <v>2064</v>
      </c>
      <c r="N111" s="159">
        <f t="shared" si="74"/>
        <v>8</v>
      </c>
      <c r="O111" s="159">
        <f t="shared" si="74"/>
        <v>70</v>
      </c>
      <c r="P111" s="159">
        <f t="shared" si="74"/>
        <v>78</v>
      </c>
      <c r="Q111" s="159">
        <f t="shared" si="74"/>
        <v>2</v>
      </c>
      <c r="R111" s="159">
        <f t="shared" si="74"/>
        <v>20</v>
      </c>
      <c r="S111" s="159">
        <f t="shared" si="74"/>
        <v>22</v>
      </c>
      <c r="T111" s="212">
        <f t="shared" si="74"/>
        <v>346</v>
      </c>
      <c r="U111" s="212">
        <f t="shared" si="74"/>
        <v>4578</v>
      </c>
      <c r="V111" s="212">
        <f t="shared" si="74"/>
        <v>4924</v>
      </c>
      <c r="Y111" s="619" t="str">
        <f>IF(T111='Order of Birth B-7 12 13 14 15'!AA96,"TRUE","FALSE")</f>
        <v>TRUE</v>
      </c>
      <c r="Z111" s="619" t="str">
        <f>IF(U111='Order of Birth B-7 12 13 14 15'!BA96,"TRUE","FALSE")</f>
        <v>TRUE</v>
      </c>
    </row>
    <row r="112" spans="1:26" ht="15.75" thickBot="1"/>
    <row r="113" spans="1:26" ht="26.25">
      <c r="A113" s="449" t="s">
        <v>622</v>
      </c>
      <c r="B113" s="433"/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46" t="s">
        <v>40</v>
      </c>
      <c r="V113" s="434"/>
    </row>
    <row r="114" spans="1:26" ht="24.75" customHeight="1">
      <c r="A114" s="1776" t="s">
        <v>619</v>
      </c>
      <c r="B114" s="1777"/>
      <c r="C114" s="1777"/>
      <c r="D114" s="1777"/>
      <c r="E114" s="1777"/>
      <c r="F114" s="1777"/>
      <c r="G114" s="1777"/>
      <c r="H114" s="1777"/>
      <c r="I114" s="1777"/>
      <c r="J114" s="1777"/>
      <c r="K114" s="1777"/>
      <c r="L114" s="1777"/>
      <c r="M114" s="1777"/>
      <c r="N114" s="1777"/>
      <c r="O114" s="1777"/>
      <c r="P114" s="1777"/>
      <c r="Q114" s="1777"/>
      <c r="R114" s="1777"/>
      <c r="S114" s="1777"/>
      <c r="T114" s="1777"/>
      <c r="U114" s="1777"/>
      <c r="V114" s="1778"/>
    </row>
    <row r="115" spans="1:26">
      <c r="A115" s="1779" t="s">
        <v>313</v>
      </c>
      <c r="B115" s="1780"/>
      <c r="C115" s="1780"/>
      <c r="D115" s="1780"/>
      <c r="E115" s="1780"/>
      <c r="F115" s="1780"/>
      <c r="G115" s="1780"/>
      <c r="H115" s="1780"/>
      <c r="I115" s="1780"/>
      <c r="J115" s="1780"/>
      <c r="K115" s="1780"/>
      <c r="L115" s="1780"/>
      <c r="M115" s="1780"/>
      <c r="N115" s="1780"/>
      <c r="O115" s="1780"/>
      <c r="P115" s="1780"/>
      <c r="Q115" s="1780"/>
      <c r="R115" s="1780"/>
      <c r="S115" s="1780"/>
      <c r="T115" s="1780"/>
      <c r="U115" s="1780"/>
      <c r="V115" s="1781"/>
    </row>
    <row r="116" spans="1:26">
      <c r="A116" s="1782" t="s">
        <v>166</v>
      </c>
      <c r="B116" s="1780" t="s">
        <v>315</v>
      </c>
      <c r="C116" s="1780"/>
      <c r="D116" s="1780"/>
      <c r="E116" s="1780" t="s">
        <v>316</v>
      </c>
      <c r="F116" s="1780"/>
      <c r="G116" s="1780"/>
      <c r="H116" s="1780" t="s">
        <v>317</v>
      </c>
      <c r="I116" s="1780"/>
      <c r="J116" s="1780"/>
      <c r="K116" s="1780" t="s">
        <v>318</v>
      </c>
      <c r="L116" s="1780"/>
      <c r="M116" s="1780"/>
      <c r="N116" s="1780" t="s">
        <v>319</v>
      </c>
      <c r="O116" s="1780"/>
      <c r="P116" s="1780"/>
      <c r="Q116" s="1784" t="s">
        <v>620</v>
      </c>
      <c r="R116" s="1785"/>
      <c r="S116" s="1786"/>
      <c r="T116" s="1780" t="s">
        <v>6</v>
      </c>
      <c r="U116" s="1780"/>
      <c r="V116" s="1781"/>
    </row>
    <row r="117" spans="1:26">
      <c r="A117" s="1783"/>
      <c r="B117" s="432" t="s">
        <v>235</v>
      </c>
      <c r="C117" s="432" t="s">
        <v>234</v>
      </c>
      <c r="D117" s="432" t="s">
        <v>236</v>
      </c>
      <c r="E117" s="432" t="s">
        <v>235</v>
      </c>
      <c r="F117" s="432" t="s">
        <v>234</v>
      </c>
      <c r="G117" s="432" t="s">
        <v>236</v>
      </c>
      <c r="H117" s="432" t="s">
        <v>235</v>
      </c>
      <c r="I117" s="432" t="s">
        <v>234</v>
      </c>
      <c r="J117" s="432" t="s">
        <v>236</v>
      </c>
      <c r="K117" s="432" t="s">
        <v>235</v>
      </c>
      <c r="L117" s="432" t="s">
        <v>234</v>
      </c>
      <c r="M117" s="432" t="s">
        <v>236</v>
      </c>
      <c r="N117" s="432" t="s">
        <v>235</v>
      </c>
      <c r="O117" s="432" t="s">
        <v>234</v>
      </c>
      <c r="P117" s="432" t="s">
        <v>236</v>
      </c>
      <c r="Q117" s="432" t="s">
        <v>235</v>
      </c>
      <c r="R117" s="432" t="s">
        <v>234</v>
      </c>
      <c r="S117" s="432" t="s">
        <v>236</v>
      </c>
      <c r="T117" s="432" t="s">
        <v>235</v>
      </c>
      <c r="U117" s="432" t="s">
        <v>234</v>
      </c>
      <c r="V117" s="435" t="s">
        <v>236</v>
      </c>
    </row>
    <row r="118" spans="1:26" ht="15.75">
      <c r="A118" s="436" t="s">
        <v>185</v>
      </c>
      <c r="B118" s="159"/>
      <c r="C118" s="159"/>
      <c r="D118" s="159">
        <f>B118+C118</f>
        <v>0</v>
      </c>
      <c r="E118" s="159"/>
      <c r="F118" s="159"/>
      <c r="G118" s="159">
        <f>E118+F118</f>
        <v>0</v>
      </c>
      <c r="H118" s="159"/>
      <c r="I118" s="159"/>
      <c r="J118" s="159">
        <f>H118+I118</f>
        <v>0</v>
      </c>
      <c r="K118" s="159"/>
      <c r="L118" s="159"/>
      <c r="M118" s="159">
        <f>K118+L118</f>
        <v>0</v>
      </c>
      <c r="N118" s="159"/>
      <c r="O118" s="159"/>
      <c r="P118" s="159">
        <f>N118+O118</f>
        <v>0</v>
      </c>
      <c r="Q118" s="159"/>
      <c r="R118" s="159"/>
      <c r="S118" s="159">
        <f>Q118+R118</f>
        <v>0</v>
      </c>
      <c r="T118" s="212">
        <f>+B118+E118+H118+K118+N118+Q118</f>
        <v>0</v>
      </c>
      <c r="U118" s="212">
        <f t="shared" ref="U118:U126" si="75">+C118+F118+I118+L118+O118+R118</f>
        <v>0</v>
      </c>
      <c r="V118" s="212">
        <f t="shared" ref="V118:V126" si="76">+D118+G118+J118+M118+P118+S118</f>
        <v>0</v>
      </c>
      <c r="Y118" s="619" t="str">
        <f>IF(T118='Order of Birth B-7 12 13 14 15'!AA120,"TRUE","FALSE")</f>
        <v>TRUE</v>
      </c>
      <c r="Z118" s="619" t="str">
        <f>IF(U118='Order of Birth B-7 12 13 14 15'!BA120,"TRUE","FALSE")</f>
        <v>TRUE</v>
      </c>
    </row>
    <row r="119" spans="1:26" ht="15.75">
      <c r="A119" s="436" t="s">
        <v>168</v>
      </c>
      <c r="B119" s="159">
        <v>3</v>
      </c>
      <c r="C119" s="159">
        <v>2</v>
      </c>
      <c r="D119" s="159">
        <f t="shared" ref="D119:D125" si="77">B119+C119</f>
        <v>5</v>
      </c>
      <c r="E119" s="159">
        <v>3</v>
      </c>
      <c r="F119" s="159">
        <v>5</v>
      </c>
      <c r="G119" s="159">
        <f t="shared" ref="G119:G125" si="78">E119+F119</f>
        <v>8</v>
      </c>
      <c r="H119" s="159">
        <v>33</v>
      </c>
      <c r="I119" s="159">
        <v>58</v>
      </c>
      <c r="J119" s="159">
        <f t="shared" ref="J119:J125" si="79">H119+I119</f>
        <v>91</v>
      </c>
      <c r="K119" s="159">
        <v>0</v>
      </c>
      <c r="L119" s="159">
        <v>0</v>
      </c>
      <c r="M119" s="159">
        <f t="shared" ref="M119:M125" si="80">K119+L119</f>
        <v>0</v>
      </c>
      <c r="N119" s="159">
        <v>0</v>
      </c>
      <c r="O119" s="159">
        <v>0</v>
      </c>
      <c r="P119" s="159">
        <f t="shared" ref="P119:P126" si="81">N119+O119</f>
        <v>0</v>
      </c>
      <c r="Q119" s="159"/>
      <c r="R119" s="159"/>
      <c r="S119" s="159">
        <f t="shared" ref="S119:S126" si="82">Q119+R119</f>
        <v>0</v>
      </c>
      <c r="T119" s="212">
        <f t="shared" ref="T119:T126" si="83">+B119+E119+H119+K119+N119+Q119</f>
        <v>39</v>
      </c>
      <c r="U119" s="212">
        <f t="shared" si="75"/>
        <v>65</v>
      </c>
      <c r="V119" s="212">
        <f t="shared" si="76"/>
        <v>104</v>
      </c>
      <c r="Y119" s="619" t="str">
        <f>IF(T119='Order of Birth B-7 12 13 14 15'!AA121,"TRUE","FALSE")</f>
        <v>TRUE</v>
      </c>
      <c r="Z119" s="619" t="str">
        <f>IF(U119='Order of Birth B-7 12 13 14 15'!BA121,"TRUE","FALSE")</f>
        <v>TRUE</v>
      </c>
    </row>
    <row r="120" spans="1:26" ht="15.75">
      <c r="A120" s="436" t="s">
        <v>169</v>
      </c>
      <c r="B120" s="159">
        <v>0</v>
      </c>
      <c r="C120" s="159">
        <v>99</v>
      </c>
      <c r="D120" s="159">
        <f t="shared" si="77"/>
        <v>99</v>
      </c>
      <c r="E120" s="159">
        <v>352</v>
      </c>
      <c r="F120" s="159">
        <v>650</v>
      </c>
      <c r="G120" s="159">
        <f t="shared" si="78"/>
        <v>1002</v>
      </c>
      <c r="H120" s="159">
        <v>1052</v>
      </c>
      <c r="I120" s="159">
        <v>2957</v>
      </c>
      <c r="J120" s="159">
        <f t="shared" si="79"/>
        <v>4009</v>
      </c>
      <c r="K120" s="159">
        <v>368</v>
      </c>
      <c r="L120" s="159">
        <v>1656</v>
      </c>
      <c r="M120" s="159">
        <f t="shared" si="80"/>
        <v>2024</v>
      </c>
      <c r="N120" s="159">
        <v>42</v>
      </c>
      <c r="O120" s="159">
        <v>36</v>
      </c>
      <c r="P120" s="159">
        <f t="shared" si="81"/>
        <v>78</v>
      </c>
      <c r="Q120" s="159"/>
      <c r="R120" s="159"/>
      <c r="S120" s="159">
        <f t="shared" si="82"/>
        <v>0</v>
      </c>
      <c r="T120" s="212">
        <f t="shared" si="83"/>
        <v>1814</v>
      </c>
      <c r="U120" s="212">
        <f t="shared" si="75"/>
        <v>5398</v>
      </c>
      <c r="V120" s="212">
        <f t="shared" si="76"/>
        <v>7212</v>
      </c>
      <c r="Y120" s="619" t="str">
        <f>IF(T120='Order of Birth B-7 12 13 14 15'!AA122,"TRUE","FALSE")</f>
        <v>TRUE</v>
      </c>
      <c r="Z120" s="619" t="str">
        <f>IF(U120='Order of Birth B-7 12 13 14 15'!BA122,"TRUE","FALSE")</f>
        <v>TRUE</v>
      </c>
    </row>
    <row r="121" spans="1:26" ht="15.75">
      <c r="A121" s="436" t="s">
        <v>170</v>
      </c>
      <c r="B121" s="159">
        <v>0</v>
      </c>
      <c r="C121" s="159">
        <v>52</v>
      </c>
      <c r="D121" s="159">
        <f t="shared" si="77"/>
        <v>52</v>
      </c>
      <c r="E121" s="159">
        <v>150</v>
      </c>
      <c r="F121" s="159">
        <v>139</v>
      </c>
      <c r="G121" s="159">
        <f t="shared" si="78"/>
        <v>289</v>
      </c>
      <c r="H121" s="159">
        <v>901</v>
      </c>
      <c r="I121" s="159">
        <v>4560</v>
      </c>
      <c r="J121" s="159">
        <f t="shared" si="79"/>
        <v>5461</v>
      </c>
      <c r="K121" s="159">
        <v>794</v>
      </c>
      <c r="L121" s="159">
        <v>1937</v>
      </c>
      <c r="M121" s="159">
        <f t="shared" si="80"/>
        <v>2731</v>
      </c>
      <c r="N121" s="159">
        <v>67</v>
      </c>
      <c r="O121" s="159">
        <v>72</v>
      </c>
      <c r="P121" s="159">
        <f t="shared" si="81"/>
        <v>139</v>
      </c>
      <c r="Q121" s="159"/>
      <c r="R121" s="159"/>
      <c r="S121" s="159">
        <f t="shared" si="82"/>
        <v>0</v>
      </c>
      <c r="T121" s="212">
        <f t="shared" si="83"/>
        <v>1912</v>
      </c>
      <c r="U121" s="212">
        <f t="shared" si="75"/>
        <v>6760</v>
      </c>
      <c r="V121" s="212">
        <f t="shared" si="76"/>
        <v>8672</v>
      </c>
      <c r="Y121" s="619" t="str">
        <f>IF(T121='Order of Birth B-7 12 13 14 15'!AA123,"TRUE","FALSE")</f>
        <v>TRUE</v>
      </c>
      <c r="Z121" s="619" t="str">
        <f>IF(U121='Order of Birth B-7 12 13 14 15'!BA123,"TRUE","FALSE")</f>
        <v>TRUE</v>
      </c>
    </row>
    <row r="122" spans="1:26" ht="15.75">
      <c r="A122" s="436" t="s">
        <v>171</v>
      </c>
      <c r="B122" s="159">
        <v>0</v>
      </c>
      <c r="C122" s="159">
        <v>7</v>
      </c>
      <c r="D122" s="159">
        <f t="shared" si="77"/>
        <v>7</v>
      </c>
      <c r="E122" s="159">
        <v>33</v>
      </c>
      <c r="F122" s="159">
        <v>10</v>
      </c>
      <c r="G122" s="159">
        <f t="shared" si="78"/>
        <v>43</v>
      </c>
      <c r="H122" s="159">
        <v>207</v>
      </c>
      <c r="I122" s="159">
        <v>1368</v>
      </c>
      <c r="J122" s="159">
        <f t="shared" si="79"/>
        <v>1575</v>
      </c>
      <c r="K122" s="159">
        <v>865</v>
      </c>
      <c r="L122" s="159">
        <v>2817</v>
      </c>
      <c r="M122" s="159">
        <f t="shared" si="80"/>
        <v>3682</v>
      </c>
      <c r="N122" s="159">
        <v>81</v>
      </c>
      <c r="O122" s="159">
        <v>27</v>
      </c>
      <c r="P122" s="159">
        <f t="shared" si="81"/>
        <v>108</v>
      </c>
      <c r="Q122" s="159"/>
      <c r="R122" s="159"/>
      <c r="S122" s="159">
        <f t="shared" si="82"/>
        <v>0</v>
      </c>
      <c r="T122" s="212">
        <f t="shared" si="83"/>
        <v>1186</v>
      </c>
      <c r="U122" s="212">
        <f t="shared" si="75"/>
        <v>4229</v>
      </c>
      <c r="V122" s="212">
        <f t="shared" si="76"/>
        <v>5415</v>
      </c>
      <c r="Y122" s="619" t="str">
        <f>IF(T122='Order of Birth B-7 12 13 14 15'!AA124,"TRUE","FALSE")</f>
        <v>TRUE</v>
      </c>
      <c r="Z122" s="619" t="str">
        <f>IF(U122='Order of Birth B-7 12 13 14 15'!BA124,"TRUE","FALSE")</f>
        <v>TRUE</v>
      </c>
    </row>
    <row r="123" spans="1:26" ht="15.75">
      <c r="A123" s="436" t="s">
        <v>172</v>
      </c>
      <c r="B123" s="159">
        <v>0</v>
      </c>
      <c r="C123" s="159">
        <v>2</v>
      </c>
      <c r="D123" s="159">
        <f t="shared" si="77"/>
        <v>2</v>
      </c>
      <c r="E123" s="159">
        <v>11</v>
      </c>
      <c r="F123" s="159">
        <v>4</v>
      </c>
      <c r="G123" s="159">
        <f t="shared" si="78"/>
        <v>15</v>
      </c>
      <c r="H123" s="159">
        <v>40</v>
      </c>
      <c r="I123" s="159">
        <v>106</v>
      </c>
      <c r="J123" s="159">
        <f t="shared" si="79"/>
        <v>146</v>
      </c>
      <c r="K123" s="159">
        <v>5</v>
      </c>
      <c r="L123" s="159">
        <v>100</v>
      </c>
      <c r="M123" s="159">
        <f t="shared" si="80"/>
        <v>105</v>
      </c>
      <c r="N123" s="159">
        <v>13</v>
      </c>
      <c r="O123" s="159">
        <v>34</v>
      </c>
      <c r="P123" s="159">
        <f t="shared" si="81"/>
        <v>47</v>
      </c>
      <c r="Q123" s="159"/>
      <c r="R123" s="159"/>
      <c r="S123" s="159">
        <f t="shared" si="82"/>
        <v>0</v>
      </c>
      <c r="T123" s="212">
        <f t="shared" si="83"/>
        <v>69</v>
      </c>
      <c r="U123" s="212">
        <f t="shared" si="75"/>
        <v>246</v>
      </c>
      <c r="V123" s="212">
        <f t="shared" si="76"/>
        <v>315</v>
      </c>
      <c r="Y123" s="619" t="str">
        <f>IF(T123='Order of Birth B-7 12 13 14 15'!AA125,"TRUE","FALSE")</f>
        <v>TRUE</v>
      </c>
      <c r="Z123" s="619" t="str">
        <f>IF(U123='Order of Birth B-7 12 13 14 15'!BA125,"TRUE","FALSE")</f>
        <v>TRUE</v>
      </c>
    </row>
    <row r="124" spans="1:26" ht="15.75">
      <c r="A124" s="436" t="s">
        <v>173</v>
      </c>
      <c r="B124" s="159">
        <v>0</v>
      </c>
      <c r="C124" s="159">
        <v>0</v>
      </c>
      <c r="D124" s="159">
        <f t="shared" si="77"/>
        <v>0</v>
      </c>
      <c r="E124" s="159">
        <v>0</v>
      </c>
      <c r="F124" s="159">
        <v>23</v>
      </c>
      <c r="G124" s="159">
        <f t="shared" si="78"/>
        <v>23</v>
      </c>
      <c r="H124" s="159">
        <v>0</v>
      </c>
      <c r="I124" s="159">
        <v>12</v>
      </c>
      <c r="J124" s="159">
        <f t="shared" si="79"/>
        <v>12</v>
      </c>
      <c r="K124" s="159">
        <v>0</v>
      </c>
      <c r="L124" s="159">
        <v>8</v>
      </c>
      <c r="M124" s="159">
        <f t="shared" si="80"/>
        <v>8</v>
      </c>
      <c r="N124" s="159">
        <v>0</v>
      </c>
      <c r="O124" s="159">
        <v>0</v>
      </c>
      <c r="P124" s="159">
        <f t="shared" si="81"/>
        <v>0</v>
      </c>
      <c r="Q124" s="159"/>
      <c r="R124" s="159"/>
      <c r="S124" s="159">
        <f t="shared" si="82"/>
        <v>0</v>
      </c>
      <c r="T124" s="212">
        <f t="shared" si="83"/>
        <v>0</v>
      </c>
      <c r="U124" s="212">
        <f t="shared" si="75"/>
        <v>43</v>
      </c>
      <c r="V124" s="212">
        <f t="shared" si="76"/>
        <v>43</v>
      </c>
      <c r="Y124" s="619" t="str">
        <f>IF(T124='Order of Birth B-7 12 13 14 15'!AA126,"TRUE","FALSE")</f>
        <v>TRUE</v>
      </c>
      <c r="Z124" s="619" t="str">
        <f>IF(U124='Order of Birth B-7 12 13 14 15'!BA126,"TRUE","FALSE")</f>
        <v>TRUE</v>
      </c>
    </row>
    <row r="125" spans="1:26" ht="15.75">
      <c r="A125" s="436" t="s">
        <v>621</v>
      </c>
      <c r="B125" s="159">
        <v>0</v>
      </c>
      <c r="C125" s="159">
        <v>0</v>
      </c>
      <c r="D125" s="159">
        <f t="shared" si="77"/>
        <v>0</v>
      </c>
      <c r="E125" s="159">
        <v>0</v>
      </c>
      <c r="F125" s="159"/>
      <c r="G125" s="159">
        <f t="shared" si="78"/>
        <v>0</v>
      </c>
      <c r="H125" s="159">
        <v>0</v>
      </c>
      <c r="I125" s="159"/>
      <c r="J125" s="159">
        <f t="shared" si="79"/>
        <v>0</v>
      </c>
      <c r="K125" s="159">
        <v>0</v>
      </c>
      <c r="L125" s="159"/>
      <c r="M125" s="159">
        <f t="shared" si="80"/>
        <v>0</v>
      </c>
      <c r="N125" s="159">
        <v>0</v>
      </c>
      <c r="O125" s="159">
        <v>0</v>
      </c>
      <c r="P125" s="159">
        <f t="shared" si="81"/>
        <v>0</v>
      </c>
      <c r="Q125" s="159"/>
      <c r="R125" s="159"/>
      <c r="S125" s="159">
        <f t="shared" si="82"/>
        <v>0</v>
      </c>
      <c r="T125" s="212">
        <f t="shared" si="83"/>
        <v>0</v>
      </c>
      <c r="U125" s="212">
        <f t="shared" si="75"/>
        <v>0</v>
      </c>
      <c r="V125" s="212">
        <f t="shared" si="76"/>
        <v>0</v>
      </c>
      <c r="Y125" s="619" t="str">
        <f>IF(T125='Order of Birth B-7 12 13 14 15'!AA127,"TRUE","FALSE")</f>
        <v>TRUE</v>
      </c>
      <c r="Z125" s="619" t="str">
        <f>IF(U125='Order of Birth B-7 12 13 14 15'!BA127,"TRUE","FALSE")</f>
        <v>TRUE</v>
      </c>
    </row>
    <row r="126" spans="1:26" ht="15.75">
      <c r="A126" s="436" t="s">
        <v>620</v>
      </c>
      <c r="B126" s="159"/>
      <c r="C126" s="159"/>
      <c r="D126" s="159">
        <f t="shared" ref="D126" si="84">B126+C126</f>
        <v>0</v>
      </c>
      <c r="E126" s="159"/>
      <c r="F126" s="159"/>
      <c r="G126" s="159">
        <f t="shared" ref="G126" si="85">E126+F126</f>
        <v>0</v>
      </c>
      <c r="H126" s="159"/>
      <c r="I126" s="159"/>
      <c r="J126" s="159">
        <f t="shared" ref="J126" si="86">H126+I126</f>
        <v>0</v>
      </c>
      <c r="K126" s="159"/>
      <c r="L126" s="159"/>
      <c r="M126" s="159">
        <f t="shared" ref="M126" si="87">K126+L126</f>
        <v>0</v>
      </c>
      <c r="N126" s="159"/>
      <c r="O126" s="159"/>
      <c r="P126" s="159">
        <f t="shared" si="81"/>
        <v>0</v>
      </c>
      <c r="Q126" s="159"/>
      <c r="R126" s="159"/>
      <c r="S126" s="159">
        <f t="shared" si="82"/>
        <v>0</v>
      </c>
      <c r="T126" s="212">
        <f t="shared" si="83"/>
        <v>0</v>
      </c>
      <c r="U126" s="212">
        <f t="shared" si="75"/>
        <v>0</v>
      </c>
      <c r="V126" s="212">
        <f t="shared" si="76"/>
        <v>0</v>
      </c>
      <c r="Y126" s="619"/>
      <c r="Z126" s="619"/>
    </row>
    <row r="127" spans="1:26" ht="16.5" thickBot="1">
      <c r="A127" s="437" t="s">
        <v>6</v>
      </c>
      <c r="B127" s="159">
        <f t="shared" ref="B127:V127" si="88">SUM(B118:B126)</f>
        <v>3</v>
      </c>
      <c r="C127" s="159">
        <f t="shared" si="88"/>
        <v>162</v>
      </c>
      <c r="D127" s="159">
        <f t="shared" si="88"/>
        <v>165</v>
      </c>
      <c r="E127" s="159">
        <f t="shared" si="88"/>
        <v>549</v>
      </c>
      <c r="F127" s="159">
        <f t="shared" si="88"/>
        <v>831</v>
      </c>
      <c r="G127" s="159">
        <f t="shared" si="88"/>
        <v>1380</v>
      </c>
      <c r="H127" s="159">
        <f t="shared" si="88"/>
        <v>2233</v>
      </c>
      <c r="I127" s="159">
        <f t="shared" si="88"/>
        <v>9061</v>
      </c>
      <c r="J127" s="159">
        <f t="shared" si="88"/>
        <v>11294</v>
      </c>
      <c r="K127" s="159">
        <f t="shared" si="88"/>
        <v>2032</v>
      </c>
      <c r="L127" s="159">
        <f t="shared" si="88"/>
        <v>6518</v>
      </c>
      <c r="M127" s="159">
        <f t="shared" si="88"/>
        <v>8550</v>
      </c>
      <c r="N127" s="159">
        <f t="shared" si="88"/>
        <v>203</v>
      </c>
      <c r="O127" s="159">
        <f t="shared" si="88"/>
        <v>169</v>
      </c>
      <c r="P127" s="159">
        <f t="shared" si="88"/>
        <v>372</v>
      </c>
      <c r="Q127" s="159">
        <f t="shared" si="88"/>
        <v>0</v>
      </c>
      <c r="R127" s="159">
        <f t="shared" si="88"/>
        <v>0</v>
      </c>
      <c r="S127" s="159">
        <f t="shared" si="88"/>
        <v>0</v>
      </c>
      <c r="T127" s="212">
        <f t="shared" si="88"/>
        <v>5020</v>
      </c>
      <c r="U127" s="212">
        <f t="shared" si="88"/>
        <v>16741</v>
      </c>
      <c r="V127" s="159">
        <f t="shared" si="88"/>
        <v>21761</v>
      </c>
      <c r="Y127" s="619" t="str">
        <f>IF(T127='Order of Birth B-7 12 13 14 15'!AA128,"TRUE","FALSE")</f>
        <v>TRUE</v>
      </c>
      <c r="Z127" s="619" t="str">
        <f>IF(U127='Order of Birth B-7 12 13 14 15'!BA128,"TRUE","FALSE")</f>
        <v>TRUE</v>
      </c>
    </row>
    <row r="128" spans="1:26" ht="15.75" thickBot="1">
      <c r="Y128" s="1312"/>
      <c r="Z128" s="1312"/>
    </row>
    <row r="129" spans="1:26" ht="26.25">
      <c r="A129" s="448" t="s">
        <v>622</v>
      </c>
      <c r="B129" s="439"/>
      <c r="C129" s="439"/>
      <c r="D129" s="439"/>
      <c r="E129" s="439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47" t="s">
        <v>190</v>
      </c>
      <c r="V129" s="440"/>
    </row>
    <row r="130" spans="1:26" ht="32.25" customHeight="1">
      <c r="A130" s="1788" t="s">
        <v>619</v>
      </c>
      <c r="B130" s="1789"/>
      <c r="C130" s="1789"/>
      <c r="D130" s="1789"/>
      <c r="E130" s="1789"/>
      <c r="F130" s="1789"/>
      <c r="G130" s="1789"/>
      <c r="H130" s="1789"/>
      <c r="I130" s="1789"/>
      <c r="J130" s="1789"/>
      <c r="K130" s="1789"/>
      <c r="L130" s="1789"/>
      <c r="M130" s="1789"/>
      <c r="N130" s="1789"/>
      <c r="O130" s="1789"/>
      <c r="P130" s="1789"/>
      <c r="Q130" s="1789"/>
      <c r="R130" s="1789"/>
      <c r="S130" s="1789"/>
      <c r="T130" s="1789"/>
      <c r="U130" s="1789"/>
      <c r="V130" s="1790"/>
    </row>
    <row r="131" spans="1:26">
      <c r="A131" s="1791" t="s">
        <v>313</v>
      </c>
      <c r="B131" s="1792"/>
      <c r="C131" s="1792"/>
      <c r="D131" s="1792"/>
      <c r="E131" s="1792"/>
      <c r="F131" s="1792"/>
      <c r="G131" s="1792"/>
      <c r="H131" s="1792"/>
      <c r="I131" s="1792"/>
      <c r="J131" s="1792"/>
      <c r="K131" s="1792"/>
      <c r="L131" s="1792"/>
      <c r="M131" s="1792"/>
      <c r="N131" s="1792"/>
      <c r="O131" s="1792"/>
      <c r="P131" s="1792"/>
      <c r="Q131" s="1792"/>
      <c r="R131" s="1792"/>
      <c r="S131" s="1792"/>
      <c r="T131" s="1792"/>
      <c r="U131" s="1792"/>
      <c r="V131" s="1793"/>
    </row>
    <row r="132" spans="1:26">
      <c r="A132" s="1794" t="s">
        <v>166</v>
      </c>
      <c r="B132" s="1792" t="s">
        <v>315</v>
      </c>
      <c r="C132" s="1792"/>
      <c r="D132" s="1792"/>
      <c r="E132" s="1792" t="s">
        <v>316</v>
      </c>
      <c r="F132" s="1792"/>
      <c r="G132" s="1792"/>
      <c r="H132" s="1792" t="s">
        <v>317</v>
      </c>
      <c r="I132" s="1792"/>
      <c r="J132" s="1792"/>
      <c r="K132" s="1792" t="s">
        <v>318</v>
      </c>
      <c r="L132" s="1792"/>
      <c r="M132" s="1792"/>
      <c r="N132" s="1792" t="s">
        <v>319</v>
      </c>
      <c r="O132" s="1792"/>
      <c r="P132" s="1792"/>
      <c r="Q132" s="1796" t="s">
        <v>620</v>
      </c>
      <c r="R132" s="1797"/>
      <c r="S132" s="1798"/>
      <c r="T132" s="1792" t="s">
        <v>6</v>
      </c>
      <c r="U132" s="1792"/>
      <c r="V132" s="1793"/>
    </row>
    <row r="133" spans="1:26">
      <c r="A133" s="1795"/>
      <c r="B133" s="168" t="s">
        <v>235</v>
      </c>
      <c r="C133" s="168" t="s">
        <v>234</v>
      </c>
      <c r="D133" s="168" t="s">
        <v>236</v>
      </c>
      <c r="E133" s="168" t="s">
        <v>235</v>
      </c>
      <c r="F133" s="168" t="s">
        <v>234</v>
      </c>
      <c r="G133" s="168" t="s">
        <v>236</v>
      </c>
      <c r="H133" s="168" t="s">
        <v>235</v>
      </c>
      <c r="I133" s="168" t="s">
        <v>234</v>
      </c>
      <c r="J133" s="168" t="s">
        <v>236</v>
      </c>
      <c r="K133" s="168" t="s">
        <v>235</v>
      </c>
      <c r="L133" s="168" t="s">
        <v>234</v>
      </c>
      <c r="M133" s="168" t="s">
        <v>236</v>
      </c>
      <c r="N133" s="168" t="s">
        <v>235</v>
      </c>
      <c r="O133" s="168" t="s">
        <v>234</v>
      </c>
      <c r="P133" s="168" t="s">
        <v>236</v>
      </c>
      <c r="Q133" s="168" t="s">
        <v>235</v>
      </c>
      <c r="R133" s="168" t="s">
        <v>234</v>
      </c>
      <c r="S133" s="168" t="s">
        <v>236</v>
      </c>
      <c r="T133" s="168" t="s">
        <v>235</v>
      </c>
      <c r="U133" s="168" t="s">
        <v>234</v>
      </c>
      <c r="V133" s="441" t="s">
        <v>236</v>
      </c>
    </row>
    <row r="134" spans="1:26" ht="15.75">
      <c r="A134" s="442" t="s">
        <v>185</v>
      </c>
      <c r="B134" s="159"/>
      <c r="C134" s="159"/>
      <c r="D134" s="159">
        <f>B134+C134</f>
        <v>0</v>
      </c>
      <c r="E134" s="159"/>
      <c r="F134" s="159"/>
      <c r="G134" s="159">
        <f>E134+F134</f>
        <v>0</v>
      </c>
      <c r="H134" s="159"/>
      <c r="I134" s="159"/>
      <c r="J134" s="159">
        <f>H134+I134</f>
        <v>0</v>
      </c>
      <c r="K134" s="159"/>
      <c r="L134" s="159"/>
      <c r="M134" s="159">
        <f>K134+L134</f>
        <v>0</v>
      </c>
      <c r="N134" s="159"/>
      <c r="O134" s="159"/>
      <c r="P134" s="159">
        <f>N134+O134</f>
        <v>0</v>
      </c>
      <c r="Q134" s="159"/>
      <c r="R134" s="159"/>
      <c r="S134" s="159">
        <f>Q134+R134</f>
        <v>0</v>
      </c>
      <c r="T134" s="212">
        <f>+B134+E134+H134+K134+N134+Q134</f>
        <v>0</v>
      </c>
      <c r="U134" s="212">
        <f t="shared" ref="U134:U142" si="89">+C134+F134+I134+L134+O134+R134</f>
        <v>0</v>
      </c>
      <c r="V134" s="212">
        <f t="shared" ref="V134:V142" si="90">+D134+G134+J134+M134+P134+S134</f>
        <v>0</v>
      </c>
      <c r="Y134" s="619" t="str">
        <f>IF(T134='Order of Birth B-7 12 13 14 15'!AA136,"TRUE","FALSE")</f>
        <v>TRUE</v>
      </c>
      <c r="Z134" s="619" t="str">
        <f>IF(U134='Order of Birth B-7 12 13 14 15'!BA136,"TRUE","FALSE")</f>
        <v>TRUE</v>
      </c>
    </row>
    <row r="135" spans="1:26" ht="15.75">
      <c r="A135" s="442" t="s">
        <v>168</v>
      </c>
      <c r="B135" s="159"/>
      <c r="C135" s="159"/>
      <c r="D135" s="159">
        <f t="shared" ref="D135:D142" si="91">B135+C135</f>
        <v>0</v>
      </c>
      <c r="E135" s="159"/>
      <c r="F135" s="159"/>
      <c r="G135" s="159">
        <f t="shared" ref="G135:G142" si="92">E135+F135</f>
        <v>0</v>
      </c>
      <c r="H135" s="159"/>
      <c r="I135" s="159"/>
      <c r="J135" s="159">
        <f t="shared" ref="J135:J142" si="93">H135+I135</f>
        <v>0</v>
      </c>
      <c r="K135" s="159"/>
      <c r="L135" s="159"/>
      <c r="M135" s="159">
        <f t="shared" ref="M135:M142" si="94">K135+L135</f>
        <v>0</v>
      </c>
      <c r="N135" s="159"/>
      <c r="O135" s="159"/>
      <c r="P135" s="159">
        <f t="shared" ref="P135:P142" si="95">N135+O135</f>
        <v>0</v>
      </c>
      <c r="Q135" s="159"/>
      <c r="R135" s="159"/>
      <c r="S135" s="159">
        <f t="shared" ref="S135:S142" si="96">Q135+R135</f>
        <v>0</v>
      </c>
      <c r="T135" s="212">
        <f t="shared" ref="T135:T142" si="97">+B135+E135+H135+K135+N135+Q135</f>
        <v>0</v>
      </c>
      <c r="U135" s="212">
        <f t="shared" si="89"/>
        <v>0</v>
      </c>
      <c r="V135" s="212">
        <f t="shared" si="90"/>
        <v>0</v>
      </c>
      <c r="Y135" s="619" t="str">
        <f>IF(T135='Order of Birth B-7 12 13 14 15'!AA137,"TRUE","FALSE")</f>
        <v>TRUE</v>
      </c>
      <c r="Z135" s="619" t="str">
        <f>IF(U135='Order of Birth B-7 12 13 14 15'!BA137,"TRUE","FALSE")</f>
        <v>TRUE</v>
      </c>
    </row>
    <row r="136" spans="1:26" ht="15.75">
      <c r="A136" s="442" t="s">
        <v>169</v>
      </c>
      <c r="B136" s="1296">
        <v>2</v>
      </c>
      <c r="C136" s="1296">
        <v>363</v>
      </c>
      <c r="D136" s="159">
        <f t="shared" si="91"/>
        <v>365</v>
      </c>
      <c r="E136" s="1296">
        <v>228</v>
      </c>
      <c r="F136" s="1296">
        <v>1011</v>
      </c>
      <c r="G136" s="159">
        <f t="shared" si="92"/>
        <v>1239</v>
      </c>
      <c r="H136" s="1296">
        <v>578</v>
      </c>
      <c r="I136" s="1296">
        <v>1908</v>
      </c>
      <c r="J136" s="159">
        <f t="shared" si="93"/>
        <v>2486</v>
      </c>
      <c r="K136" s="1296">
        <v>81</v>
      </c>
      <c r="L136" s="1296">
        <v>124</v>
      </c>
      <c r="M136" s="159">
        <f t="shared" si="94"/>
        <v>205</v>
      </c>
      <c r="N136" s="1296">
        <v>1</v>
      </c>
      <c r="O136" s="1296">
        <v>1</v>
      </c>
      <c r="P136" s="159">
        <f t="shared" si="95"/>
        <v>2</v>
      </c>
      <c r="Q136" s="159"/>
      <c r="R136" s="159"/>
      <c r="S136" s="159">
        <f t="shared" si="96"/>
        <v>0</v>
      </c>
      <c r="T136" s="212">
        <f t="shared" si="97"/>
        <v>890</v>
      </c>
      <c r="U136" s="212">
        <f t="shared" si="89"/>
        <v>3407</v>
      </c>
      <c r="V136" s="212">
        <f t="shared" si="90"/>
        <v>4297</v>
      </c>
      <c r="Y136" s="619" t="str">
        <f>IF(T136='Order of Birth B-7 12 13 14 15'!AA138,"TRUE","FALSE")</f>
        <v>TRUE</v>
      </c>
      <c r="Z136" s="619" t="str">
        <f>IF(U136='Order of Birth B-7 12 13 14 15'!BA138,"TRUE","FALSE")</f>
        <v>TRUE</v>
      </c>
    </row>
    <row r="137" spans="1:26" ht="15.75">
      <c r="A137" s="442" t="s">
        <v>170</v>
      </c>
      <c r="B137" s="1296">
        <v>2</v>
      </c>
      <c r="C137" s="1296">
        <v>301</v>
      </c>
      <c r="D137" s="159">
        <f t="shared" si="91"/>
        <v>303</v>
      </c>
      <c r="E137" s="1296">
        <v>249</v>
      </c>
      <c r="F137" s="1296">
        <v>1221</v>
      </c>
      <c r="G137" s="159">
        <f t="shared" si="92"/>
        <v>1470</v>
      </c>
      <c r="H137" s="1296">
        <v>1337</v>
      </c>
      <c r="I137" s="1296">
        <v>3659</v>
      </c>
      <c r="J137" s="159">
        <f t="shared" si="93"/>
        <v>4996</v>
      </c>
      <c r="K137" s="1296">
        <v>198</v>
      </c>
      <c r="L137" s="1296">
        <v>669</v>
      </c>
      <c r="M137" s="159">
        <f t="shared" si="94"/>
        <v>867</v>
      </c>
      <c r="N137" s="1296">
        <v>2</v>
      </c>
      <c r="O137" s="1296">
        <v>1</v>
      </c>
      <c r="P137" s="159">
        <f t="shared" si="95"/>
        <v>3</v>
      </c>
      <c r="Q137" s="159"/>
      <c r="R137" s="159"/>
      <c r="S137" s="159">
        <f t="shared" si="96"/>
        <v>0</v>
      </c>
      <c r="T137" s="212">
        <f t="shared" si="97"/>
        <v>1788</v>
      </c>
      <c r="U137" s="212">
        <f t="shared" si="89"/>
        <v>5851</v>
      </c>
      <c r="V137" s="212">
        <f t="shared" si="90"/>
        <v>7639</v>
      </c>
      <c r="Y137" s="619" t="str">
        <f>IF(T137='Order of Birth B-7 12 13 14 15'!AA139,"TRUE","FALSE")</f>
        <v>TRUE</v>
      </c>
      <c r="Z137" s="619" t="str">
        <f>IF(U137='Order of Birth B-7 12 13 14 15'!BA139,"TRUE","FALSE")</f>
        <v>TRUE</v>
      </c>
    </row>
    <row r="138" spans="1:26" ht="15.75">
      <c r="A138" s="442" t="s">
        <v>171</v>
      </c>
      <c r="B138" s="1296">
        <v>1</v>
      </c>
      <c r="C138" s="1296">
        <v>221</v>
      </c>
      <c r="D138" s="159">
        <f t="shared" si="91"/>
        <v>222</v>
      </c>
      <c r="E138" s="1296">
        <v>211</v>
      </c>
      <c r="F138" s="1296">
        <v>851</v>
      </c>
      <c r="G138" s="159">
        <f t="shared" si="92"/>
        <v>1062</v>
      </c>
      <c r="H138" s="1296">
        <v>562</v>
      </c>
      <c r="I138" s="1296">
        <v>1761</v>
      </c>
      <c r="J138" s="159">
        <f t="shared" si="93"/>
        <v>2323</v>
      </c>
      <c r="K138" s="1296">
        <v>292</v>
      </c>
      <c r="L138" s="1296">
        <v>914</v>
      </c>
      <c r="M138" s="159">
        <f t="shared" si="94"/>
        <v>1206</v>
      </c>
      <c r="N138" s="1296">
        <v>1</v>
      </c>
      <c r="O138" s="1296">
        <v>2</v>
      </c>
      <c r="P138" s="159">
        <f t="shared" si="95"/>
        <v>3</v>
      </c>
      <c r="Q138" s="159"/>
      <c r="R138" s="159"/>
      <c r="S138" s="159">
        <f t="shared" si="96"/>
        <v>0</v>
      </c>
      <c r="T138" s="212">
        <f t="shared" si="97"/>
        <v>1067</v>
      </c>
      <c r="U138" s="212">
        <f t="shared" si="89"/>
        <v>3749</v>
      </c>
      <c r="V138" s="212">
        <f t="shared" si="90"/>
        <v>4816</v>
      </c>
      <c r="Y138" s="619" t="str">
        <f>IF(T138='Order of Birth B-7 12 13 14 15'!AA140,"TRUE","FALSE")</f>
        <v>TRUE</v>
      </c>
      <c r="Z138" s="619" t="str">
        <f>IF(U138='Order of Birth B-7 12 13 14 15'!BA140,"TRUE","FALSE")</f>
        <v>TRUE</v>
      </c>
    </row>
    <row r="139" spans="1:26" ht="15.75">
      <c r="A139" s="442" t="s">
        <v>172</v>
      </c>
      <c r="B139" s="1296">
        <v>3</v>
      </c>
      <c r="C139" s="1296">
        <v>39</v>
      </c>
      <c r="D139" s="159">
        <f t="shared" si="91"/>
        <v>42</v>
      </c>
      <c r="E139" s="1296">
        <v>118</v>
      </c>
      <c r="F139" s="1296">
        <v>581</v>
      </c>
      <c r="G139" s="159">
        <f t="shared" si="92"/>
        <v>699</v>
      </c>
      <c r="H139" s="1296">
        <v>414</v>
      </c>
      <c r="I139" s="1296">
        <v>1333</v>
      </c>
      <c r="J139" s="159">
        <f t="shared" si="93"/>
        <v>1747</v>
      </c>
      <c r="K139" s="1296">
        <v>174</v>
      </c>
      <c r="L139" s="1296">
        <v>634</v>
      </c>
      <c r="M139" s="159">
        <f t="shared" si="94"/>
        <v>808</v>
      </c>
      <c r="N139" s="1296">
        <v>1</v>
      </c>
      <c r="O139" s="1296">
        <v>1</v>
      </c>
      <c r="P139" s="159">
        <f t="shared" si="95"/>
        <v>2</v>
      </c>
      <c r="Q139" s="159"/>
      <c r="R139" s="159"/>
      <c r="S139" s="159">
        <f t="shared" si="96"/>
        <v>0</v>
      </c>
      <c r="T139" s="212">
        <f t="shared" si="97"/>
        <v>710</v>
      </c>
      <c r="U139" s="212">
        <f t="shared" si="89"/>
        <v>2588</v>
      </c>
      <c r="V139" s="212">
        <f t="shared" si="90"/>
        <v>3298</v>
      </c>
      <c r="Y139" s="619" t="str">
        <f>IF(T139='Order of Birth B-7 12 13 14 15'!AA141,"TRUE","FALSE")</f>
        <v>TRUE</v>
      </c>
      <c r="Z139" s="619" t="str">
        <f>IF(U139='Order of Birth B-7 12 13 14 15'!BA141,"TRUE","FALSE")</f>
        <v>TRUE</v>
      </c>
    </row>
    <row r="140" spans="1:26" ht="15.75">
      <c r="A140" s="442" t="s">
        <v>173</v>
      </c>
      <c r="B140" s="1296">
        <v>12</v>
      </c>
      <c r="C140" s="1296">
        <v>9</v>
      </c>
      <c r="D140" s="159">
        <f t="shared" si="91"/>
        <v>21</v>
      </c>
      <c r="E140" s="1296">
        <v>28</v>
      </c>
      <c r="F140" s="1296">
        <v>4</v>
      </c>
      <c r="G140" s="159">
        <f t="shared" si="92"/>
        <v>32</v>
      </c>
      <c r="H140" s="1296">
        <v>3</v>
      </c>
      <c r="I140" s="1296">
        <v>0</v>
      </c>
      <c r="J140" s="159">
        <f t="shared" si="93"/>
        <v>3</v>
      </c>
      <c r="K140" s="1296">
        <v>4</v>
      </c>
      <c r="L140" s="1296">
        <v>1</v>
      </c>
      <c r="M140" s="159">
        <f t="shared" si="94"/>
        <v>5</v>
      </c>
      <c r="N140" s="1296">
        <v>0</v>
      </c>
      <c r="O140" s="1296">
        <v>1</v>
      </c>
      <c r="P140" s="159">
        <f t="shared" si="95"/>
        <v>1</v>
      </c>
      <c r="Q140" s="159"/>
      <c r="R140" s="159"/>
      <c r="S140" s="159">
        <f t="shared" si="96"/>
        <v>0</v>
      </c>
      <c r="T140" s="212">
        <f t="shared" si="97"/>
        <v>47</v>
      </c>
      <c r="U140" s="212">
        <f t="shared" si="89"/>
        <v>15</v>
      </c>
      <c r="V140" s="212">
        <f t="shared" si="90"/>
        <v>62</v>
      </c>
      <c r="Y140" s="619" t="str">
        <f>IF(T140='Order of Birth B-7 12 13 14 15'!AA142,"TRUE","FALSE")</f>
        <v>TRUE</v>
      </c>
      <c r="Z140" s="619" t="str">
        <f>IF(U140='Order of Birth B-7 12 13 14 15'!BA142,"TRUE","FALSE")</f>
        <v>TRUE</v>
      </c>
    </row>
    <row r="141" spans="1:26" ht="15.75">
      <c r="A141" s="444" t="s">
        <v>621</v>
      </c>
      <c r="B141" s="159"/>
      <c r="C141" s="159"/>
      <c r="D141" s="159">
        <f t="shared" si="91"/>
        <v>0</v>
      </c>
      <c r="E141" s="159"/>
      <c r="F141" s="159"/>
      <c r="G141" s="159">
        <f t="shared" si="92"/>
        <v>0</v>
      </c>
      <c r="H141" s="159"/>
      <c r="I141" s="159"/>
      <c r="J141" s="159">
        <f t="shared" si="93"/>
        <v>0</v>
      </c>
      <c r="K141" s="159"/>
      <c r="L141" s="159"/>
      <c r="M141" s="159">
        <f t="shared" si="94"/>
        <v>0</v>
      </c>
      <c r="N141" s="159"/>
      <c r="O141" s="159"/>
      <c r="P141" s="159">
        <f t="shared" si="95"/>
        <v>0</v>
      </c>
      <c r="Q141" s="159"/>
      <c r="R141" s="159"/>
      <c r="S141" s="159">
        <f t="shared" si="96"/>
        <v>0</v>
      </c>
      <c r="T141" s="212">
        <f t="shared" si="97"/>
        <v>0</v>
      </c>
      <c r="U141" s="212">
        <f t="shared" si="89"/>
        <v>0</v>
      </c>
      <c r="V141" s="212">
        <f t="shared" si="90"/>
        <v>0</v>
      </c>
      <c r="Y141" s="619" t="str">
        <f>IF(T141='Order of Birth B-7 12 13 14 15'!AA143,"TRUE","FALSE")</f>
        <v>TRUE</v>
      </c>
      <c r="Z141" s="619" t="str">
        <f>IF(U141='Order of Birth B-7 12 13 14 15'!BA143,"TRUE","FALSE")</f>
        <v>TRUE</v>
      </c>
    </row>
    <row r="142" spans="1:26" ht="15.75">
      <c r="A142" s="444" t="s">
        <v>620</v>
      </c>
      <c r="B142" s="159"/>
      <c r="C142" s="159"/>
      <c r="D142" s="159">
        <f t="shared" si="91"/>
        <v>0</v>
      </c>
      <c r="E142" s="159"/>
      <c r="F142" s="159"/>
      <c r="G142" s="159">
        <f t="shared" si="92"/>
        <v>0</v>
      </c>
      <c r="H142" s="159"/>
      <c r="I142" s="159"/>
      <c r="J142" s="159">
        <f t="shared" si="93"/>
        <v>0</v>
      </c>
      <c r="K142" s="159"/>
      <c r="L142" s="159"/>
      <c r="M142" s="159">
        <f t="shared" si="94"/>
        <v>0</v>
      </c>
      <c r="N142" s="159"/>
      <c r="O142" s="159"/>
      <c r="P142" s="159">
        <f t="shared" si="95"/>
        <v>0</v>
      </c>
      <c r="Q142" s="159"/>
      <c r="R142" s="159"/>
      <c r="S142" s="159">
        <f t="shared" si="96"/>
        <v>0</v>
      </c>
      <c r="T142" s="212">
        <f t="shared" si="97"/>
        <v>0</v>
      </c>
      <c r="U142" s="212">
        <f t="shared" si="89"/>
        <v>0</v>
      </c>
      <c r="V142" s="212">
        <f t="shared" si="90"/>
        <v>0</v>
      </c>
      <c r="Y142" s="619"/>
      <c r="Z142" s="619"/>
    </row>
    <row r="143" spans="1:26" ht="16.5" thickBot="1">
      <c r="A143" s="445" t="s">
        <v>6</v>
      </c>
      <c r="B143" s="159">
        <f t="shared" ref="B143:V143" si="98">SUM(B134:B142)</f>
        <v>20</v>
      </c>
      <c r="C143" s="159">
        <f t="shared" si="98"/>
        <v>933</v>
      </c>
      <c r="D143" s="159">
        <f t="shared" si="98"/>
        <v>953</v>
      </c>
      <c r="E143" s="159">
        <f t="shared" si="98"/>
        <v>834</v>
      </c>
      <c r="F143" s="159">
        <f t="shared" si="98"/>
        <v>3668</v>
      </c>
      <c r="G143" s="159">
        <f t="shared" si="98"/>
        <v>4502</v>
      </c>
      <c r="H143" s="159">
        <f t="shared" si="98"/>
        <v>2894</v>
      </c>
      <c r="I143" s="159">
        <f t="shared" si="98"/>
        <v>8661</v>
      </c>
      <c r="J143" s="159">
        <f t="shared" si="98"/>
        <v>11555</v>
      </c>
      <c r="K143" s="159">
        <f t="shared" si="98"/>
        <v>749</v>
      </c>
      <c r="L143" s="159">
        <f t="shared" si="98"/>
        <v>2342</v>
      </c>
      <c r="M143" s="159">
        <f t="shared" si="98"/>
        <v>3091</v>
      </c>
      <c r="N143" s="159">
        <f t="shared" si="98"/>
        <v>5</v>
      </c>
      <c r="O143" s="159">
        <f t="shared" si="98"/>
        <v>6</v>
      </c>
      <c r="P143" s="159">
        <f t="shared" si="98"/>
        <v>11</v>
      </c>
      <c r="Q143" s="159">
        <f t="shared" si="98"/>
        <v>0</v>
      </c>
      <c r="R143" s="159">
        <f t="shared" si="98"/>
        <v>0</v>
      </c>
      <c r="S143" s="159">
        <f t="shared" si="98"/>
        <v>0</v>
      </c>
      <c r="T143" s="159">
        <f t="shared" si="98"/>
        <v>4502</v>
      </c>
      <c r="U143" s="159">
        <f t="shared" si="98"/>
        <v>15610</v>
      </c>
      <c r="V143" s="159">
        <f t="shared" si="98"/>
        <v>20112</v>
      </c>
      <c r="Y143" s="619" t="str">
        <f>IF(T143='Order of Birth B-7 12 13 14 15'!AA144,"TRUE","FALSE")</f>
        <v>TRUE</v>
      </c>
      <c r="Z143" s="619" t="str">
        <f>IF(U143='Order of Birth B-7 12 13 14 15'!BA144,"TRUE","FALSE")</f>
        <v>TRUE</v>
      </c>
    </row>
    <row r="144" spans="1:26" ht="15.75" thickBot="1"/>
    <row r="145" spans="1:27" ht="26.25">
      <c r="A145" s="449" t="s">
        <v>622</v>
      </c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46" t="s">
        <v>51</v>
      </c>
      <c r="V145" s="434"/>
    </row>
    <row r="146" spans="1:27" ht="24.75" customHeight="1">
      <c r="A146" s="1776" t="s">
        <v>619</v>
      </c>
      <c r="B146" s="1777"/>
      <c r="C146" s="1777"/>
      <c r="D146" s="1777"/>
      <c r="E146" s="1777"/>
      <c r="F146" s="1777"/>
      <c r="G146" s="1777"/>
      <c r="H146" s="1777"/>
      <c r="I146" s="1777"/>
      <c r="J146" s="1777"/>
      <c r="K146" s="1777"/>
      <c r="L146" s="1777"/>
      <c r="M146" s="1777"/>
      <c r="N146" s="1777"/>
      <c r="O146" s="1777"/>
      <c r="P146" s="1777"/>
      <c r="Q146" s="1777"/>
      <c r="R146" s="1777"/>
      <c r="S146" s="1777"/>
      <c r="T146" s="1777"/>
      <c r="U146" s="1777"/>
      <c r="V146" s="1778"/>
    </row>
    <row r="147" spans="1:27">
      <c r="A147" s="1779" t="s">
        <v>313</v>
      </c>
      <c r="B147" s="1780"/>
      <c r="C147" s="1780"/>
      <c r="D147" s="1780"/>
      <c r="E147" s="1780"/>
      <c r="F147" s="1780"/>
      <c r="G147" s="1780"/>
      <c r="H147" s="1780"/>
      <c r="I147" s="1780"/>
      <c r="J147" s="1780"/>
      <c r="K147" s="1780"/>
      <c r="L147" s="1780"/>
      <c r="M147" s="1780"/>
      <c r="N147" s="1780"/>
      <c r="O147" s="1780"/>
      <c r="P147" s="1780"/>
      <c r="Q147" s="1780"/>
      <c r="R147" s="1780"/>
      <c r="S147" s="1780"/>
      <c r="T147" s="1780"/>
      <c r="U147" s="1780"/>
      <c r="V147" s="1781"/>
    </row>
    <row r="148" spans="1:27">
      <c r="A148" s="1782" t="s">
        <v>166</v>
      </c>
      <c r="B148" s="1780" t="s">
        <v>315</v>
      </c>
      <c r="C148" s="1780"/>
      <c r="D148" s="1780"/>
      <c r="E148" s="1780" t="s">
        <v>316</v>
      </c>
      <c r="F148" s="1780"/>
      <c r="G148" s="1780"/>
      <c r="H148" s="1780" t="s">
        <v>317</v>
      </c>
      <c r="I148" s="1780"/>
      <c r="J148" s="1780"/>
      <c r="K148" s="1780" t="s">
        <v>318</v>
      </c>
      <c r="L148" s="1780"/>
      <c r="M148" s="1780"/>
      <c r="N148" s="1780" t="s">
        <v>319</v>
      </c>
      <c r="O148" s="1780"/>
      <c r="P148" s="1780"/>
      <c r="Q148" s="1784" t="s">
        <v>620</v>
      </c>
      <c r="R148" s="1785"/>
      <c r="S148" s="1786"/>
      <c r="T148" s="1780" t="s">
        <v>6</v>
      </c>
      <c r="U148" s="1780"/>
      <c r="V148" s="1781"/>
      <c r="AA148" s="290">
        <f>21927-I159</f>
        <v>10457</v>
      </c>
    </row>
    <row r="149" spans="1:27">
      <c r="A149" s="1783"/>
      <c r="B149" s="432" t="s">
        <v>235</v>
      </c>
      <c r="C149" s="432" t="s">
        <v>234</v>
      </c>
      <c r="D149" s="432" t="s">
        <v>236</v>
      </c>
      <c r="E149" s="432" t="s">
        <v>235</v>
      </c>
      <c r="F149" s="432" t="s">
        <v>234</v>
      </c>
      <c r="G149" s="432" t="s">
        <v>236</v>
      </c>
      <c r="H149" s="432" t="s">
        <v>235</v>
      </c>
      <c r="I149" s="432" t="s">
        <v>234</v>
      </c>
      <c r="J149" s="432" t="s">
        <v>236</v>
      </c>
      <c r="K149" s="432" t="s">
        <v>235</v>
      </c>
      <c r="L149" s="432" t="s">
        <v>234</v>
      </c>
      <c r="M149" s="432" t="s">
        <v>236</v>
      </c>
      <c r="N149" s="432" t="s">
        <v>235</v>
      </c>
      <c r="O149" s="432" t="s">
        <v>234</v>
      </c>
      <c r="P149" s="432" t="s">
        <v>236</v>
      </c>
      <c r="Q149" s="432" t="s">
        <v>235</v>
      </c>
      <c r="R149" s="432" t="s">
        <v>234</v>
      </c>
      <c r="S149" s="432" t="s">
        <v>236</v>
      </c>
      <c r="T149" s="432" t="s">
        <v>235</v>
      </c>
      <c r="U149" s="432" t="s">
        <v>234</v>
      </c>
      <c r="V149" s="435" t="s">
        <v>236</v>
      </c>
    </row>
    <row r="150" spans="1:27" ht="15.75">
      <c r="A150" s="436" t="s">
        <v>185</v>
      </c>
      <c r="B150" s="159"/>
      <c r="C150" s="159"/>
      <c r="D150" s="159">
        <f>B150+C150</f>
        <v>0</v>
      </c>
      <c r="E150" s="159"/>
      <c r="F150" s="159"/>
      <c r="G150" s="159">
        <f>E150+F150</f>
        <v>0</v>
      </c>
      <c r="H150" s="159"/>
      <c r="I150" s="159"/>
      <c r="J150" s="159">
        <f>H150+I150</f>
        <v>0</v>
      </c>
      <c r="K150" s="159"/>
      <c r="L150" s="159"/>
      <c r="M150" s="159">
        <f>K150+L150</f>
        <v>0</v>
      </c>
      <c r="N150" s="159"/>
      <c r="O150" s="159"/>
      <c r="P150" s="159">
        <f>N150+O150</f>
        <v>0</v>
      </c>
      <c r="Q150" s="159"/>
      <c r="R150" s="159"/>
      <c r="S150" s="159">
        <f>Q150+R150</f>
        <v>0</v>
      </c>
      <c r="T150" s="212">
        <f>+B150+E150+H150+K150+N150+Q150</f>
        <v>0</v>
      </c>
      <c r="U150" s="212">
        <f t="shared" ref="U150:U158" si="99">+C150+F150+I150+L150+O150+R150</f>
        <v>0</v>
      </c>
      <c r="V150" s="212">
        <f t="shared" ref="V150:V158" si="100">+D150+G150+J150+M150+P150+S150</f>
        <v>0</v>
      </c>
      <c r="Y150" s="619" t="str">
        <f>IF(T150='Order of Birth B-7 12 13 14 15'!AA152,"TRUE","FALSE")</f>
        <v>TRUE</v>
      </c>
      <c r="Z150" s="619" t="str">
        <f>IF(U150='Order of Birth B-7 12 13 14 15'!BA152,"TRUE","FALSE")</f>
        <v>TRUE</v>
      </c>
    </row>
    <row r="151" spans="1:27" ht="15.75">
      <c r="A151" s="436" t="s">
        <v>168</v>
      </c>
      <c r="B151" s="159">
        <v>1</v>
      </c>
      <c r="C151" s="159">
        <v>244</v>
      </c>
      <c r="D151" s="159">
        <f t="shared" ref="D151:D158" si="101">B151+C151</f>
        <v>245</v>
      </c>
      <c r="E151" s="159">
        <v>0</v>
      </c>
      <c r="F151" s="159">
        <v>122</v>
      </c>
      <c r="G151" s="159">
        <f t="shared" ref="G151:G158" si="102">E151+F151</f>
        <v>122</v>
      </c>
      <c r="H151" s="159">
        <v>0</v>
      </c>
      <c r="I151" s="159">
        <v>76</v>
      </c>
      <c r="J151" s="159">
        <f t="shared" ref="J151:J158" si="103">H151+I151</f>
        <v>76</v>
      </c>
      <c r="K151" s="159">
        <v>0</v>
      </c>
      <c r="L151" s="159">
        <v>82</v>
      </c>
      <c r="M151" s="159">
        <f t="shared" ref="M151:M158" si="104">K151+L151</f>
        <v>82</v>
      </c>
      <c r="N151" s="159">
        <v>0</v>
      </c>
      <c r="O151" s="159">
        <v>0</v>
      </c>
      <c r="P151" s="159">
        <f t="shared" ref="P151:P158" si="105">N151+O151</f>
        <v>0</v>
      </c>
      <c r="Q151" s="159">
        <v>0</v>
      </c>
      <c r="R151" s="159">
        <v>0</v>
      </c>
      <c r="S151" s="159">
        <f t="shared" ref="S151:S158" si="106">Q151+R151</f>
        <v>0</v>
      </c>
      <c r="T151" s="212">
        <f t="shared" ref="T151:T158" si="107">+B151+E151+H151+K151+N151+Q151</f>
        <v>1</v>
      </c>
      <c r="U151" s="212">
        <f t="shared" si="99"/>
        <v>524</v>
      </c>
      <c r="V151" s="212">
        <f t="shared" si="100"/>
        <v>525</v>
      </c>
      <c r="Y151" s="619" t="str">
        <f>IF(T151='Order of Birth B-7 12 13 14 15'!AA153,"TRUE","FALSE")</f>
        <v>TRUE</v>
      </c>
      <c r="Z151" s="619" t="str">
        <f>IF(U151='Order of Birth B-7 12 13 14 15'!BA153,"TRUE","FALSE")</f>
        <v>TRUE</v>
      </c>
    </row>
    <row r="152" spans="1:27" ht="15.75">
      <c r="A152" s="436" t="s">
        <v>169</v>
      </c>
      <c r="B152" s="159">
        <v>12</v>
      </c>
      <c r="C152" s="159">
        <v>192</v>
      </c>
      <c r="D152" s="159">
        <f t="shared" si="101"/>
        <v>204</v>
      </c>
      <c r="E152" s="159">
        <v>12</v>
      </c>
      <c r="F152" s="159">
        <v>714</v>
      </c>
      <c r="G152" s="159">
        <f t="shared" si="102"/>
        <v>726</v>
      </c>
      <c r="H152" s="159">
        <v>895</v>
      </c>
      <c r="I152" s="159">
        <v>3435</v>
      </c>
      <c r="J152" s="159">
        <f t="shared" si="103"/>
        <v>4330</v>
      </c>
      <c r="K152" s="159">
        <v>10</v>
      </c>
      <c r="L152" s="159">
        <v>1918</v>
      </c>
      <c r="M152" s="159">
        <f t="shared" si="104"/>
        <v>1928</v>
      </c>
      <c r="N152" s="159">
        <v>2</v>
      </c>
      <c r="O152" s="159">
        <v>459</v>
      </c>
      <c r="P152" s="159">
        <f t="shared" si="105"/>
        <v>461</v>
      </c>
      <c r="Q152" s="159">
        <v>2</v>
      </c>
      <c r="R152" s="159">
        <v>0</v>
      </c>
      <c r="S152" s="159">
        <f t="shared" si="106"/>
        <v>2</v>
      </c>
      <c r="T152" s="212">
        <f t="shared" si="107"/>
        <v>933</v>
      </c>
      <c r="U152" s="212">
        <f t="shared" si="99"/>
        <v>6718</v>
      </c>
      <c r="V152" s="212">
        <f t="shared" si="100"/>
        <v>7651</v>
      </c>
      <c r="Y152" s="619" t="str">
        <f>IF(T152='Order of Birth B-7 12 13 14 15'!AA154,"TRUE","FALSE")</f>
        <v>TRUE</v>
      </c>
      <c r="Z152" s="619" t="str">
        <f>IF(U152='Order of Birth B-7 12 13 14 15'!BA154,"TRUE","FALSE")</f>
        <v>TRUE</v>
      </c>
    </row>
    <row r="153" spans="1:27" ht="15.75">
      <c r="A153" s="436" t="s">
        <v>170</v>
      </c>
      <c r="B153" s="159">
        <v>24</v>
      </c>
      <c r="C153" s="159">
        <v>66</v>
      </c>
      <c r="D153" s="159">
        <f t="shared" si="101"/>
        <v>90</v>
      </c>
      <c r="E153" s="159">
        <v>17</v>
      </c>
      <c r="F153" s="159">
        <v>137</v>
      </c>
      <c r="G153" s="159">
        <f t="shared" si="102"/>
        <v>154</v>
      </c>
      <c r="H153" s="159">
        <v>164</v>
      </c>
      <c r="I153" s="159">
        <v>3409</v>
      </c>
      <c r="J153" s="159">
        <f t="shared" si="103"/>
        <v>3573</v>
      </c>
      <c r="K153" s="159">
        <v>1011</v>
      </c>
      <c r="L153" s="159">
        <v>5569</v>
      </c>
      <c r="M153" s="159">
        <f t="shared" si="104"/>
        <v>6580</v>
      </c>
      <c r="N153" s="159">
        <v>16</v>
      </c>
      <c r="O153" s="159">
        <v>623</v>
      </c>
      <c r="P153" s="159">
        <f t="shared" si="105"/>
        <v>639</v>
      </c>
      <c r="Q153" s="159">
        <v>2</v>
      </c>
      <c r="R153" s="159">
        <v>2</v>
      </c>
      <c r="S153" s="159">
        <f t="shared" si="106"/>
        <v>4</v>
      </c>
      <c r="T153" s="212">
        <f t="shared" si="107"/>
        <v>1234</v>
      </c>
      <c r="U153" s="212">
        <f t="shared" si="99"/>
        <v>9806</v>
      </c>
      <c r="V153" s="212">
        <f t="shared" si="100"/>
        <v>11040</v>
      </c>
      <c r="Y153" s="619" t="str">
        <f>IF(T153='Order of Birth B-7 12 13 14 15'!AA155,"TRUE","FALSE")</f>
        <v>TRUE</v>
      </c>
      <c r="Z153" s="619" t="str">
        <f>IF(U153='Order of Birth B-7 12 13 14 15'!BA155,"TRUE","FALSE")</f>
        <v>TRUE</v>
      </c>
    </row>
    <row r="154" spans="1:27" ht="15.75">
      <c r="A154" s="436" t="s">
        <v>171</v>
      </c>
      <c r="B154" s="159">
        <v>4</v>
      </c>
      <c r="C154" s="159">
        <v>24</v>
      </c>
      <c r="D154" s="159">
        <f t="shared" si="101"/>
        <v>28</v>
      </c>
      <c r="E154" s="159">
        <v>0</v>
      </c>
      <c r="F154" s="159">
        <v>25</v>
      </c>
      <c r="G154" s="159">
        <f t="shared" si="102"/>
        <v>25</v>
      </c>
      <c r="H154" s="159">
        <v>141</v>
      </c>
      <c r="I154" s="159">
        <v>3479</v>
      </c>
      <c r="J154" s="159">
        <f t="shared" si="103"/>
        <v>3620</v>
      </c>
      <c r="K154" s="159">
        <v>540</v>
      </c>
      <c r="L154" s="159">
        <v>3397</v>
      </c>
      <c r="M154" s="159">
        <f t="shared" si="104"/>
        <v>3937</v>
      </c>
      <c r="N154" s="159">
        <v>3</v>
      </c>
      <c r="O154" s="159">
        <v>112</v>
      </c>
      <c r="P154" s="159">
        <f t="shared" si="105"/>
        <v>115</v>
      </c>
      <c r="Q154" s="159">
        <v>0</v>
      </c>
      <c r="R154" s="159">
        <v>4</v>
      </c>
      <c r="S154" s="159">
        <f t="shared" si="106"/>
        <v>4</v>
      </c>
      <c r="T154" s="212">
        <f t="shared" si="107"/>
        <v>688</v>
      </c>
      <c r="U154" s="212">
        <f t="shared" si="99"/>
        <v>7041</v>
      </c>
      <c r="V154" s="212">
        <f t="shared" si="100"/>
        <v>7729</v>
      </c>
      <c r="Y154" s="619" t="str">
        <f>IF(T154='Order of Birth B-7 12 13 14 15'!AA156,"TRUE","FALSE")</f>
        <v>TRUE</v>
      </c>
      <c r="Z154" s="619" t="str">
        <f>IF(U154='Order of Birth B-7 12 13 14 15'!BA156,"TRUE","FALSE")</f>
        <v>TRUE</v>
      </c>
    </row>
    <row r="155" spans="1:27" ht="15.75">
      <c r="A155" s="436" t="s">
        <v>172</v>
      </c>
      <c r="B155" s="159">
        <v>0</v>
      </c>
      <c r="C155" s="159">
        <v>0</v>
      </c>
      <c r="D155" s="159">
        <f t="shared" si="101"/>
        <v>0</v>
      </c>
      <c r="E155" s="159">
        <v>0</v>
      </c>
      <c r="F155" s="159">
        <v>0</v>
      </c>
      <c r="G155" s="159">
        <f t="shared" si="102"/>
        <v>0</v>
      </c>
      <c r="H155" s="159">
        <v>45</v>
      </c>
      <c r="I155" s="159">
        <v>1055</v>
      </c>
      <c r="J155" s="159">
        <f t="shared" si="103"/>
        <v>1100</v>
      </c>
      <c r="K155" s="159">
        <v>140</v>
      </c>
      <c r="L155" s="159">
        <v>1225</v>
      </c>
      <c r="M155" s="159">
        <f t="shared" si="104"/>
        <v>1365</v>
      </c>
      <c r="N155" s="159">
        <v>3</v>
      </c>
      <c r="O155" s="159">
        <v>64</v>
      </c>
      <c r="P155" s="159">
        <f t="shared" si="105"/>
        <v>67</v>
      </c>
      <c r="Q155" s="159">
        <v>0</v>
      </c>
      <c r="R155" s="159">
        <v>1</v>
      </c>
      <c r="S155" s="159">
        <f t="shared" si="106"/>
        <v>1</v>
      </c>
      <c r="T155" s="212">
        <f t="shared" si="107"/>
        <v>188</v>
      </c>
      <c r="U155" s="212">
        <f t="shared" si="99"/>
        <v>2345</v>
      </c>
      <c r="V155" s="212">
        <f t="shared" si="100"/>
        <v>2533</v>
      </c>
      <c r="Y155" s="619" t="str">
        <f>IF(T155='Order of Birth B-7 12 13 14 15'!AA157,"TRUE","FALSE")</f>
        <v>TRUE</v>
      </c>
      <c r="Z155" s="619" t="str">
        <f>IF(U155='Order of Birth B-7 12 13 14 15'!BA157,"TRUE","FALSE")</f>
        <v>TRUE</v>
      </c>
    </row>
    <row r="156" spans="1:27" ht="15.75">
      <c r="A156" s="436" t="s">
        <v>173</v>
      </c>
      <c r="B156" s="159">
        <v>0</v>
      </c>
      <c r="C156" s="159">
        <v>0</v>
      </c>
      <c r="D156" s="159">
        <f t="shared" si="101"/>
        <v>0</v>
      </c>
      <c r="E156" s="159">
        <v>0</v>
      </c>
      <c r="F156" s="159">
        <v>0</v>
      </c>
      <c r="G156" s="159">
        <f t="shared" si="102"/>
        <v>0</v>
      </c>
      <c r="H156" s="159">
        <v>7</v>
      </c>
      <c r="I156" s="159">
        <v>7</v>
      </c>
      <c r="J156" s="159">
        <f t="shared" si="103"/>
        <v>14</v>
      </c>
      <c r="K156" s="159">
        <v>12</v>
      </c>
      <c r="L156" s="159">
        <v>339</v>
      </c>
      <c r="M156" s="159">
        <f t="shared" si="104"/>
        <v>351</v>
      </c>
      <c r="N156" s="159">
        <v>0</v>
      </c>
      <c r="O156" s="159">
        <v>0</v>
      </c>
      <c r="P156" s="159">
        <f t="shared" si="105"/>
        <v>0</v>
      </c>
      <c r="Q156" s="159">
        <v>0</v>
      </c>
      <c r="R156" s="159">
        <v>0</v>
      </c>
      <c r="S156" s="159">
        <f t="shared" si="106"/>
        <v>0</v>
      </c>
      <c r="T156" s="212">
        <f t="shared" si="107"/>
        <v>19</v>
      </c>
      <c r="U156" s="212">
        <f t="shared" si="99"/>
        <v>346</v>
      </c>
      <c r="V156" s="212">
        <f t="shared" si="100"/>
        <v>365</v>
      </c>
      <c r="Y156" s="619" t="str">
        <f>IF(T156='Order of Birth B-7 12 13 14 15'!AA158,"TRUE","FALSE")</f>
        <v>TRUE</v>
      </c>
      <c r="Z156" s="619" t="str">
        <f>IF(U156='Order of Birth B-7 12 13 14 15'!BA158,"TRUE","FALSE")</f>
        <v>TRUE</v>
      </c>
    </row>
    <row r="157" spans="1:27" ht="15.75">
      <c r="A157" s="436" t="s">
        <v>621</v>
      </c>
      <c r="B157" s="159">
        <v>0</v>
      </c>
      <c r="C157" s="159">
        <v>0</v>
      </c>
      <c r="D157" s="159">
        <f t="shared" si="101"/>
        <v>0</v>
      </c>
      <c r="E157" s="159">
        <v>0</v>
      </c>
      <c r="F157" s="159">
        <v>0</v>
      </c>
      <c r="G157" s="159">
        <f t="shared" si="102"/>
        <v>0</v>
      </c>
      <c r="H157" s="159">
        <v>0</v>
      </c>
      <c r="I157" s="159">
        <v>9</v>
      </c>
      <c r="J157" s="159">
        <f t="shared" si="103"/>
        <v>9</v>
      </c>
      <c r="K157" s="159">
        <v>4</v>
      </c>
      <c r="L157" s="159">
        <v>78</v>
      </c>
      <c r="M157" s="159">
        <f t="shared" si="104"/>
        <v>82</v>
      </c>
      <c r="N157" s="159">
        <v>0</v>
      </c>
      <c r="O157" s="159">
        <v>0</v>
      </c>
      <c r="P157" s="159">
        <f t="shared" si="105"/>
        <v>0</v>
      </c>
      <c r="Q157" s="159">
        <v>0</v>
      </c>
      <c r="R157" s="159">
        <v>0</v>
      </c>
      <c r="S157" s="159">
        <f t="shared" si="106"/>
        <v>0</v>
      </c>
      <c r="T157" s="212">
        <f t="shared" si="107"/>
        <v>4</v>
      </c>
      <c r="U157" s="212">
        <f t="shared" si="99"/>
        <v>87</v>
      </c>
      <c r="V157" s="212">
        <f t="shared" si="100"/>
        <v>91</v>
      </c>
      <c r="Y157" s="619" t="str">
        <f>IF(T157='Order of Birth B-7 12 13 14 15'!AA159,"TRUE","FALSE")</f>
        <v>TRUE</v>
      </c>
      <c r="Z157" s="619" t="str">
        <f>IF(U157='Order of Birth B-7 12 13 14 15'!BA159,"TRUE","FALSE")</f>
        <v>TRUE</v>
      </c>
    </row>
    <row r="158" spans="1:27" ht="15.75">
      <c r="A158" s="436" t="s">
        <v>620</v>
      </c>
      <c r="B158" s="159"/>
      <c r="C158" s="159"/>
      <c r="D158" s="159">
        <f t="shared" si="101"/>
        <v>0</v>
      </c>
      <c r="E158" s="159"/>
      <c r="F158" s="159"/>
      <c r="G158" s="159">
        <f t="shared" si="102"/>
        <v>0</v>
      </c>
      <c r="H158" s="159"/>
      <c r="I158" s="159"/>
      <c r="J158" s="159">
        <f t="shared" si="103"/>
        <v>0</v>
      </c>
      <c r="K158" s="159"/>
      <c r="L158" s="159"/>
      <c r="M158" s="159">
        <f t="shared" si="104"/>
        <v>0</v>
      </c>
      <c r="N158" s="159"/>
      <c r="O158" s="159"/>
      <c r="P158" s="159">
        <f t="shared" si="105"/>
        <v>0</v>
      </c>
      <c r="Q158" s="159"/>
      <c r="R158" s="159"/>
      <c r="S158" s="159">
        <f t="shared" si="106"/>
        <v>0</v>
      </c>
      <c r="T158" s="212">
        <f t="shared" si="107"/>
        <v>0</v>
      </c>
      <c r="U158" s="212">
        <f t="shared" si="99"/>
        <v>0</v>
      </c>
      <c r="V158" s="212">
        <f t="shared" si="100"/>
        <v>0</v>
      </c>
      <c r="Y158" s="619"/>
      <c r="Z158" s="619"/>
    </row>
    <row r="159" spans="1:27" ht="16.5" thickBot="1">
      <c r="A159" s="437" t="s">
        <v>6</v>
      </c>
      <c r="B159" s="438">
        <f t="shared" ref="B159:V159" si="108">SUM(B150:B158)</f>
        <v>41</v>
      </c>
      <c r="C159" s="438">
        <f t="shared" si="108"/>
        <v>526</v>
      </c>
      <c r="D159" s="438">
        <f t="shared" si="108"/>
        <v>567</v>
      </c>
      <c r="E159" s="438">
        <f t="shared" si="108"/>
        <v>29</v>
      </c>
      <c r="F159" s="438">
        <f t="shared" si="108"/>
        <v>998</v>
      </c>
      <c r="G159" s="438">
        <f t="shared" si="108"/>
        <v>1027</v>
      </c>
      <c r="H159" s="438">
        <f t="shared" si="108"/>
        <v>1252</v>
      </c>
      <c r="I159" s="438">
        <f t="shared" si="108"/>
        <v>11470</v>
      </c>
      <c r="J159" s="438">
        <f t="shared" si="108"/>
        <v>12722</v>
      </c>
      <c r="K159" s="438">
        <f t="shared" si="108"/>
        <v>1717</v>
      </c>
      <c r="L159" s="438">
        <f t="shared" si="108"/>
        <v>12608</v>
      </c>
      <c r="M159" s="438">
        <f t="shared" si="108"/>
        <v>14325</v>
      </c>
      <c r="N159" s="438">
        <f t="shared" si="108"/>
        <v>24</v>
      </c>
      <c r="O159" s="438">
        <f t="shared" si="108"/>
        <v>1258</v>
      </c>
      <c r="P159" s="438">
        <f t="shared" si="108"/>
        <v>1282</v>
      </c>
      <c r="Q159" s="438">
        <f t="shared" si="108"/>
        <v>4</v>
      </c>
      <c r="R159" s="438">
        <f t="shared" si="108"/>
        <v>7</v>
      </c>
      <c r="S159" s="438">
        <f t="shared" si="108"/>
        <v>11</v>
      </c>
      <c r="T159" s="438">
        <f t="shared" si="108"/>
        <v>3067</v>
      </c>
      <c r="U159" s="438">
        <f t="shared" si="108"/>
        <v>26867</v>
      </c>
      <c r="V159" s="438">
        <f t="shared" si="108"/>
        <v>29934</v>
      </c>
      <c r="W159" s="1214"/>
      <c r="X159" s="1214"/>
      <c r="Y159" s="619" t="str">
        <f>IF(T159='Order of Birth B-7 12 13 14 15'!AA160,"TRUE","FALSE")</f>
        <v>TRUE</v>
      </c>
      <c r="Z159" s="619" t="str">
        <f>IF(U159='Order of Birth B-7 12 13 14 15'!BA160,"TRUE","FALSE")</f>
        <v>TRUE</v>
      </c>
    </row>
    <row r="160" spans="1:27" ht="15.75" thickBot="1"/>
    <row r="161" spans="1:26" ht="26.25">
      <c r="A161" s="448" t="s">
        <v>622</v>
      </c>
      <c r="B161" s="439"/>
      <c r="C161" s="439"/>
      <c r="D161" s="439"/>
      <c r="E161" s="439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47" t="s">
        <v>57</v>
      </c>
      <c r="V161" s="440"/>
    </row>
    <row r="162" spans="1:26" ht="32.25" customHeight="1">
      <c r="A162" s="1788" t="s">
        <v>619</v>
      </c>
      <c r="B162" s="1789"/>
      <c r="C162" s="1789"/>
      <c r="D162" s="1789"/>
      <c r="E162" s="1789"/>
      <c r="F162" s="1789"/>
      <c r="G162" s="1789"/>
      <c r="H162" s="1789"/>
      <c r="I162" s="1789"/>
      <c r="J162" s="1789"/>
      <c r="K162" s="1789"/>
      <c r="L162" s="1789"/>
      <c r="M162" s="1789"/>
      <c r="N162" s="1789"/>
      <c r="O162" s="1789"/>
      <c r="P162" s="1789"/>
      <c r="Q162" s="1789"/>
      <c r="R162" s="1789"/>
      <c r="S162" s="1789"/>
      <c r="T162" s="1789"/>
      <c r="U162" s="1789"/>
      <c r="V162" s="1790"/>
    </row>
    <row r="163" spans="1:26">
      <c r="A163" s="1791" t="s">
        <v>313</v>
      </c>
      <c r="B163" s="1792"/>
      <c r="C163" s="1792"/>
      <c r="D163" s="1792"/>
      <c r="E163" s="1792"/>
      <c r="F163" s="1792"/>
      <c r="G163" s="1792"/>
      <c r="H163" s="1792"/>
      <c r="I163" s="1792"/>
      <c r="J163" s="1792"/>
      <c r="K163" s="1792"/>
      <c r="L163" s="1792"/>
      <c r="M163" s="1792"/>
      <c r="N163" s="1792"/>
      <c r="O163" s="1792"/>
      <c r="P163" s="1792"/>
      <c r="Q163" s="1792"/>
      <c r="R163" s="1792"/>
      <c r="S163" s="1792"/>
      <c r="T163" s="1792"/>
      <c r="U163" s="1792"/>
      <c r="V163" s="1793"/>
    </row>
    <row r="164" spans="1:26">
      <c r="A164" s="1794" t="s">
        <v>166</v>
      </c>
      <c r="B164" s="1792" t="s">
        <v>315</v>
      </c>
      <c r="C164" s="1792"/>
      <c r="D164" s="1792"/>
      <c r="E164" s="1792" t="s">
        <v>316</v>
      </c>
      <c r="F164" s="1792"/>
      <c r="G164" s="1792"/>
      <c r="H164" s="1792" t="s">
        <v>317</v>
      </c>
      <c r="I164" s="1792"/>
      <c r="J164" s="1792"/>
      <c r="K164" s="1792" t="s">
        <v>318</v>
      </c>
      <c r="L164" s="1792"/>
      <c r="M164" s="1792"/>
      <c r="N164" s="1792" t="s">
        <v>319</v>
      </c>
      <c r="O164" s="1792"/>
      <c r="P164" s="1792"/>
      <c r="Q164" s="1796" t="s">
        <v>620</v>
      </c>
      <c r="R164" s="1797"/>
      <c r="S164" s="1798"/>
      <c r="T164" s="1792" t="s">
        <v>6</v>
      </c>
      <c r="U164" s="1792"/>
      <c r="V164" s="1793"/>
    </row>
    <row r="165" spans="1:26">
      <c r="A165" s="1795"/>
      <c r="B165" s="168" t="s">
        <v>235</v>
      </c>
      <c r="C165" s="168" t="s">
        <v>234</v>
      </c>
      <c r="D165" s="168" t="s">
        <v>236</v>
      </c>
      <c r="E165" s="168" t="s">
        <v>235</v>
      </c>
      <c r="F165" s="168" t="s">
        <v>234</v>
      </c>
      <c r="G165" s="168" t="s">
        <v>236</v>
      </c>
      <c r="H165" s="168" t="s">
        <v>235</v>
      </c>
      <c r="I165" s="168" t="s">
        <v>234</v>
      </c>
      <c r="J165" s="168" t="s">
        <v>236</v>
      </c>
      <c r="K165" s="168" t="s">
        <v>235</v>
      </c>
      <c r="L165" s="168" t="s">
        <v>234</v>
      </c>
      <c r="M165" s="168" t="s">
        <v>236</v>
      </c>
      <c r="N165" s="168" t="s">
        <v>235</v>
      </c>
      <c r="O165" s="168" t="s">
        <v>234</v>
      </c>
      <c r="P165" s="168" t="s">
        <v>236</v>
      </c>
      <c r="Q165" s="168" t="s">
        <v>235</v>
      </c>
      <c r="R165" s="168" t="s">
        <v>234</v>
      </c>
      <c r="S165" s="168" t="s">
        <v>236</v>
      </c>
      <c r="T165" s="168" t="s">
        <v>235</v>
      </c>
      <c r="U165" s="168" t="s">
        <v>234</v>
      </c>
      <c r="V165" s="441" t="s">
        <v>236</v>
      </c>
    </row>
    <row r="166" spans="1:26" ht="15.75">
      <c r="A166" s="442" t="s">
        <v>185</v>
      </c>
      <c r="B166" s="159"/>
      <c r="C166" s="159"/>
      <c r="D166" s="159">
        <f>B166+C166</f>
        <v>0</v>
      </c>
      <c r="E166" s="159"/>
      <c r="F166" s="159"/>
      <c r="G166" s="159">
        <f>E166+F166</f>
        <v>0</v>
      </c>
      <c r="H166" s="159"/>
      <c r="I166" s="159"/>
      <c r="J166" s="159">
        <f>H166+I166</f>
        <v>0</v>
      </c>
      <c r="K166" s="159"/>
      <c r="L166" s="159"/>
      <c r="M166" s="159">
        <f>K166+L166</f>
        <v>0</v>
      </c>
      <c r="N166" s="159"/>
      <c r="O166" s="159"/>
      <c r="P166" s="159">
        <f>N166+O166</f>
        <v>0</v>
      </c>
      <c r="Q166" s="159"/>
      <c r="R166" s="159"/>
      <c r="S166" s="159">
        <f>Q166+R166</f>
        <v>0</v>
      </c>
      <c r="T166" s="212">
        <f>+B166+E166+H166+K166+N166+Q166</f>
        <v>0</v>
      </c>
      <c r="U166" s="212">
        <f t="shared" ref="U166:U174" si="109">+C166+F166+I166+L166+O166+R166</f>
        <v>0</v>
      </c>
      <c r="V166" s="212">
        <f t="shared" ref="V166:V174" si="110">+D166+G166+J166+M166+P166+S166</f>
        <v>0</v>
      </c>
      <c r="Y166" s="619" t="str">
        <f>IF(T166='Order of Birth B-7 12 13 14 15'!AA168,"TRUE","FALSE")</f>
        <v>TRUE</v>
      </c>
      <c r="Z166" s="619" t="str">
        <f>IF(U166='Order of Birth B-7 12 13 14 15'!BA168,"TRUE","FALSE")</f>
        <v>TRUE</v>
      </c>
    </row>
    <row r="167" spans="1:26" ht="15.75">
      <c r="A167" s="442" t="s">
        <v>168</v>
      </c>
      <c r="B167" s="159">
        <v>1</v>
      </c>
      <c r="C167" s="159">
        <v>14</v>
      </c>
      <c r="D167" s="159">
        <f t="shared" ref="D167:D174" si="111">B167+C167</f>
        <v>15</v>
      </c>
      <c r="E167" s="159">
        <v>0</v>
      </c>
      <c r="F167" s="159">
        <v>28</v>
      </c>
      <c r="G167" s="159">
        <f t="shared" ref="G167:G174" si="112">E167+F167</f>
        <v>28</v>
      </c>
      <c r="H167" s="159">
        <v>18</v>
      </c>
      <c r="I167" s="159">
        <v>126</v>
      </c>
      <c r="J167" s="159">
        <f t="shared" ref="J167:J174" si="113">H167+I167</f>
        <v>144</v>
      </c>
      <c r="K167" s="159">
        <v>2</v>
      </c>
      <c r="L167" s="159">
        <v>113</v>
      </c>
      <c r="M167" s="159">
        <f t="shared" ref="M167:M174" si="114">K167+L167</f>
        <v>115</v>
      </c>
      <c r="N167" s="159">
        <v>0</v>
      </c>
      <c r="O167" s="159">
        <v>2</v>
      </c>
      <c r="P167" s="159">
        <f t="shared" ref="P167:P174" si="115">N167+O167</f>
        <v>2</v>
      </c>
      <c r="Q167" s="159">
        <v>0</v>
      </c>
      <c r="R167" s="159">
        <v>0</v>
      </c>
      <c r="S167" s="159">
        <f t="shared" ref="S167:S174" si="116">Q167+R167</f>
        <v>0</v>
      </c>
      <c r="T167" s="212">
        <f t="shared" ref="T167:T174" si="117">+B167+E167+H167+K167+N167+Q167</f>
        <v>21</v>
      </c>
      <c r="U167" s="212">
        <f t="shared" si="109"/>
        <v>283</v>
      </c>
      <c r="V167" s="212">
        <f t="shared" si="110"/>
        <v>304</v>
      </c>
      <c r="Y167" s="619" t="str">
        <f>IF(T167='Order of Birth B-7 12 13 14 15'!AA169,"TRUE","FALSE")</f>
        <v>TRUE</v>
      </c>
      <c r="Z167" s="619" t="str">
        <f>IF(U167='Order of Birth B-7 12 13 14 15'!BA169,"TRUE","FALSE")</f>
        <v>TRUE</v>
      </c>
    </row>
    <row r="168" spans="1:26" ht="15.75">
      <c r="A168" s="442" t="s">
        <v>169</v>
      </c>
      <c r="B168" s="159">
        <v>1</v>
      </c>
      <c r="C168" s="159">
        <v>13</v>
      </c>
      <c r="D168" s="159">
        <f t="shared" si="111"/>
        <v>14</v>
      </c>
      <c r="E168" s="159">
        <v>0</v>
      </c>
      <c r="F168" s="159">
        <v>49</v>
      </c>
      <c r="G168" s="159">
        <f t="shared" si="112"/>
        <v>49</v>
      </c>
      <c r="H168" s="159">
        <v>93</v>
      </c>
      <c r="I168" s="159">
        <v>1401</v>
      </c>
      <c r="J168" s="159">
        <f t="shared" si="113"/>
        <v>1494</v>
      </c>
      <c r="K168" s="159">
        <v>65</v>
      </c>
      <c r="L168" s="159">
        <v>1290</v>
      </c>
      <c r="M168" s="159">
        <f t="shared" si="114"/>
        <v>1355</v>
      </c>
      <c r="N168" s="159">
        <v>2</v>
      </c>
      <c r="O168" s="159">
        <v>23</v>
      </c>
      <c r="P168" s="159">
        <f t="shared" si="115"/>
        <v>25</v>
      </c>
      <c r="Q168" s="159">
        <v>0</v>
      </c>
      <c r="R168" s="159">
        <v>4</v>
      </c>
      <c r="S168" s="159">
        <f t="shared" si="116"/>
        <v>4</v>
      </c>
      <c r="T168" s="212">
        <f t="shared" si="117"/>
        <v>161</v>
      </c>
      <c r="U168" s="212">
        <f t="shared" si="109"/>
        <v>2780</v>
      </c>
      <c r="V168" s="212">
        <f t="shared" si="110"/>
        <v>2941</v>
      </c>
      <c r="Y168" s="619" t="str">
        <f>IF(T168='Order of Birth B-7 12 13 14 15'!AA170,"TRUE","FALSE")</f>
        <v>TRUE</v>
      </c>
      <c r="Z168" s="619" t="str">
        <f>IF(U168='Order of Birth B-7 12 13 14 15'!BA170,"TRUE","FALSE")</f>
        <v>TRUE</v>
      </c>
    </row>
    <row r="169" spans="1:26" ht="15.75">
      <c r="A169" s="442" t="s">
        <v>170</v>
      </c>
      <c r="B169" s="159">
        <v>0</v>
      </c>
      <c r="C169" s="159">
        <v>9</v>
      </c>
      <c r="D169" s="159">
        <f t="shared" si="111"/>
        <v>9</v>
      </c>
      <c r="E169" s="159">
        <v>0</v>
      </c>
      <c r="F169" s="159">
        <v>60</v>
      </c>
      <c r="G169" s="159">
        <f t="shared" si="112"/>
        <v>60</v>
      </c>
      <c r="H169" s="159">
        <v>109</v>
      </c>
      <c r="I169" s="159">
        <v>1984</v>
      </c>
      <c r="J169" s="159">
        <f t="shared" si="113"/>
        <v>2093</v>
      </c>
      <c r="K169" s="159">
        <v>94</v>
      </c>
      <c r="L169" s="159">
        <v>1649</v>
      </c>
      <c r="M169" s="159">
        <f t="shared" si="114"/>
        <v>1743</v>
      </c>
      <c r="N169" s="159">
        <v>1</v>
      </c>
      <c r="O169" s="159">
        <v>34</v>
      </c>
      <c r="P169" s="159">
        <f t="shared" si="115"/>
        <v>35</v>
      </c>
      <c r="Q169" s="159">
        <v>0</v>
      </c>
      <c r="R169" s="159">
        <v>5</v>
      </c>
      <c r="S169" s="159">
        <f t="shared" si="116"/>
        <v>5</v>
      </c>
      <c r="T169" s="212">
        <f t="shared" si="117"/>
        <v>204</v>
      </c>
      <c r="U169" s="212">
        <f t="shared" si="109"/>
        <v>3741</v>
      </c>
      <c r="V169" s="212">
        <f t="shared" si="110"/>
        <v>3945</v>
      </c>
      <c r="Y169" s="619" t="str">
        <f>IF(T169='Order of Birth B-7 12 13 14 15'!AA171,"TRUE","FALSE")</f>
        <v>TRUE</v>
      </c>
      <c r="Z169" s="619" t="str">
        <f>IF(U169='Order of Birth B-7 12 13 14 15'!BA171,"TRUE","FALSE")</f>
        <v>TRUE</v>
      </c>
    </row>
    <row r="170" spans="1:26" ht="15.75">
      <c r="A170" s="442" t="s">
        <v>171</v>
      </c>
      <c r="B170" s="159">
        <v>0</v>
      </c>
      <c r="C170" s="159">
        <v>4</v>
      </c>
      <c r="D170" s="159">
        <f t="shared" si="111"/>
        <v>4</v>
      </c>
      <c r="E170" s="159">
        <v>1</v>
      </c>
      <c r="F170" s="159">
        <v>10</v>
      </c>
      <c r="G170" s="159">
        <f t="shared" si="112"/>
        <v>11</v>
      </c>
      <c r="H170" s="159">
        <v>54</v>
      </c>
      <c r="I170" s="159">
        <v>1206</v>
      </c>
      <c r="J170" s="159">
        <f t="shared" si="113"/>
        <v>1260</v>
      </c>
      <c r="K170" s="159">
        <v>34</v>
      </c>
      <c r="L170" s="159">
        <v>1176</v>
      </c>
      <c r="M170" s="159">
        <f t="shared" si="114"/>
        <v>1210</v>
      </c>
      <c r="N170" s="159">
        <v>0</v>
      </c>
      <c r="O170" s="159">
        <v>74</v>
      </c>
      <c r="P170" s="159">
        <f t="shared" si="115"/>
        <v>74</v>
      </c>
      <c r="Q170" s="159">
        <v>2</v>
      </c>
      <c r="R170" s="159">
        <v>13</v>
      </c>
      <c r="S170" s="159">
        <f t="shared" si="116"/>
        <v>15</v>
      </c>
      <c r="T170" s="212">
        <f t="shared" si="117"/>
        <v>91</v>
      </c>
      <c r="U170" s="212">
        <f t="shared" si="109"/>
        <v>2483</v>
      </c>
      <c r="V170" s="212">
        <f t="shared" si="110"/>
        <v>2574</v>
      </c>
      <c r="Y170" s="619" t="str">
        <f>IF(T170='Order of Birth B-7 12 13 14 15'!AA172,"TRUE","FALSE")</f>
        <v>TRUE</v>
      </c>
      <c r="Z170" s="619" t="str">
        <f>IF(U170='Order of Birth B-7 12 13 14 15'!BA172,"TRUE","FALSE")</f>
        <v>TRUE</v>
      </c>
    </row>
    <row r="171" spans="1:26" ht="15.75">
      <c r="A171" s="442" t="s">
        <v>172</v>
      </c>
      <c r="B171" s="159">
        <v>0</v>
      </c>
      <c r="C171" s="159">
        <v>0</v>
      </c>
      <c r="D171" s="159">
        <f t="shared" si="111"/>
        <v>0</v>
      </c>
      <c r="E171" s="159">
        <v>0</v>
      </c>
      <c r="F171" s="159">
        <v>0</v>
      </c>
      <c r="G171" s="159">
        <f t="shared" si="112"/>
        <v>0</v>
      </c>
      <c r="H171" s="159">
        <v>10</v>
      </c>
      <c r="I171" s="159">
        <v>299</v>
      </c>
      <c r="J171" s="159">
        <f t="shared" si="113"/>
        <v>309</v>
      </c>
      <c r="K171" s="159">
        <v>12</v>
      </c>
      <c r="L171" s="159">
        <v>362</v>
      </c>
      <c r="M171" s="159">
        <f t="shared" si="114"/>
        <v>374</v>
      </c>
      <c r="N171" s="159">
        <v>0</v>
      </c>
      <c r="O171" s="159">
        <v>27</v>
      </c>
      <c r="P171" s="159">
        <f t="shared" si="115"/>
        <v>27</v>
      </c>
      <c r="Q171" s="159">
        <v>0</v>
      </c>
      <c r="R171" s="159">
        <v>16</v>
      </c>
      <c r="S171" s="159">
        <f t="shared" si="116"/>
        <v>16</v>
      </c>
      <c r="T171" s="212">
        <f t="shared" si="117"/>
        <v>22</v>
      </c>
      <c r="U171" s="212">
        <f t="shared" si="109"/>
        <v>704</v>
      </c>
      <c r="V171" s="212">
        <f t="shared" si="110"/>
        <v>726</v>
      </c>
      <c r="Y171" s="619" t="str">
        <f>IF(T171='Order of Birth B-7 12 13 14 15'!AA173,"TRUE","FALSE")</f>
        <v>TRUE</v>
      </c>
      <c r="Z171" s="619" t="str">
        <f>IF(U171='Order of Birth B-7 12 13 14 15'!BA173,"TRUE","FALSE")</f>
        <v>TRUE</v>
      </c>
    </row>
    <row r="172" spans="1:26" ht="15.75">
      <c r="A172" s="442" t="s">
        <v>173</v>
      </c>
      <c r="B172" s="159">
        <v>0</v>
      </c>
      <c r="C172" s="159">
        <v>0</v>
      </c>
      <c r="D172" s="159">
        <f t="shared" si="111"/>
        <v>0</v>
      </c>
      <c r="E172" s="159">
        <v>0</v>
      </c>
      <c r="F172" s="159">
        <v>2</v>
      </c>
      <c r="G172" s="159">
        <f t="shared" si="112"/>
        <v>2</v>
      </c>
      <c r="H172" s="159">
        <v>4</v>
      </c>
      <c r="I172" s="159">
        <v>87</v>
      </c>
      <c r="J172" s="159">
        <f t="shared" si="113"/>
        <v>91</v>
      </c>
      <c r="K172" s="159">
        <v>3</v>
      </c>
      <c r="L172" s="159">
        <v>15</v>
      </c>
      <c r="M172" s="159">
        <f t="shared" si="114"/>
        <v>18</v>
      </c>
      <c r="N172" s="159">
        <v>0</v>
      </c>
      <c r="O172" s="159">
        <v>0</v>
      </c>
      <c r="P172" s="159">
        <f t="shared" si="115"/>
        <v>0</v>
      </c>
      <c r="Q172" s="159">
        <v>0</v>
      </c>
      <c r="R172" s="159">
        <v>0</v>
      </c>
      <c r="S172" s="159">
        <f t="shared" si="116"/>
        <v>0</v>
      </c>
      <c r="T172" s="212">
        <f t="shared" si="117"/>
        <v>7</v>
      </c>
      <c r="U172" s="212">
        <f t="shared" si="109"/>
        <v>104</v>
      </c>
      <c r="V172" s="212">
        <f t="shared" si="110"/>
        <v>111</v>
      </c>
      <c r="Y172" s="619" t="str">
        <f>IF(T172='Order of Birth B-7 12 13 14 15'!AA174,"TRUE","FALSE")</f>
        <v>TRUE</v>
      </c>
      <c r="Z172" s="619" t="str">
        <f>IF(U172='Order of Birth B-7 12 13 14 15'!BA174,"TRUE","FALSE")</f>
        <v>TRUE</v>
      </c>
    </row>
    <row r="173" spans="1:26" ht="15.75">
      <c r="A173" s="444" t="s">
        <v>621</v>
      </c>
      <c r="B173" s="159">
        <v>0</v>
      </c>
      <c r="C173" s="159">
        <v>0</v>
      </c>
      <c r="D173" s="159">
        <f t="shared" si="111"/>
        <v>0</v>
      </c>
      <c r="E173" s="159">
        <v>0</v>
      </c>
      <c r="F173" s="159">
        <v>3</v>
      </c>
      <c r="G173" s="159">
        <f t="shared" si="112"/>
        <v>3</v>
      </c>
      <c r="H173" s="159">
        <v>0</v>
      </c>
      <c r="I173" s="159">
        <v>8</v>
      </c>
      <c r="J173" s="159">
        <f t="shared" si="113"/>
        <v>8</v>
      </c>
      <c r="K173" s="159">
        <v>0</v>
      </c>
      <c r="L173" s="159">
        <v>2</v>
      </c>
      <c r="M173" s="159">
        <f t="shared" si="114"/>
        <v>2</v>
      </c>
      <c r="N173" s="159">
        <v>1</v>
      </c>
      <c r="O173" s="159">
        <v>0</v>
      </c>
      <c r="P173" s="159">
        <f t="shared" si="115"/>
        <v>1</v>
      </c>
      <c r="Q173" s="159">
        <v>0</v>
      </c>
      <c r="R173" s="159">
        <v>0</v>
      </c>
      <c r="S173" s="159">
        <f t="shared" si="116"/>
        <v>0</v>
      </c>
      <c r="T173" s="212">
        <f t="shared" si="117"/>
        <v>1</v>
      </c>
      <c r="U173" s="212">
        <f t="shared" si="109"/>
        <v>13</v>
      </c>
      <c r="V173" s="212">
        <f t="shared" si="110"/>
        <v>14</v>
      </c>
      <c r="Y173" s="619" t="str">
        <f>IF(T173='Order of Birth B-7 12 13 14 15'!AA175,"TRUE","FALSE")</f>
        <v>TRUE</v>
      </c>
      <c r="Z173" s="619" t="str">
        <f>IF(U173='Order of Birth B-7 12 13 14 15'!BA175,"TRUE","FALSE")</f>
        <v>TRUE</v>
      </c>
    </row>
    <row r="174" spans="1:26" ht="15.75">
      <c r="A174" s="444" t="s">
        <v>620</v>
      </c>
      <c r="B174" s="159"/>
      <c r="C174" s="159"/>
      <c r="D174" s="159">
        <f t="shared" si="111"/>
        <v>0</v>
      </c>
      <c r="E174" s="159"/>
      <c r="F174" s="159"/>
      <c r="G174" s="159">
        <f t="shared" si="112"/>
        <v>0</v>
      </c>
      <c r="H174" s="159"/>
      <c r="I174" s="159"/>
      <c r="J174" s="159">
        <f t="shared" si="113"/>
        <v>0</v>
      </c>
      <c r="K174" s="159"/>
      <c r="L174" s="159"/>
      <c r="M174" s="159">
        <f t="shared" si="114"/>
        <v>0</v>
      </c>
      <c r="N174" s="159"/>
      <c r="O174" s="159"/>
      <c r="P174" s="159">
        <f t="shared" si="115"/>
        <v>0</v>
      </c>
      <c r="Q174" s="159"/>
      <c r="R174" s="159"/>
      <c r="S174" s="159">
        <f t="shared" si="116"/>
        <v>0</v>
      </c>
      <c r="T174" s="212">
        <f t="shared" si="117"/>
        <v>0</v>
      </c>
      <c r="U174" s="212">
        <f t="shared" si="109"/>
        <v>0</v>
      </c>
      <c r="V174" s="212">
        <f t="shared" si="110"/>
        <v>0</v>
      </c>
      <c r="Y174" s="619"/>
      <c r="Z174" s="619"/>
    </row>
    <row r="175" spans="1:26" ht="16.5" thickBot="1">
      <c r="A175" s="445" t="s">
        <v>6</v>
      </c>
      <c r="B175" s="161">
        <f>SUM(B166:B174)</f>
        <v>2</v>
      </c>
      <c r="C175" s="161">
        <f t="shared" ref="C175:S175" si="118">SUM(C166:C174)</f>
        <v>40</v>
      </c>
      <c r="D175" s="161">
        <f t="shared" si="118"/>
        <v>42</v>
      </c>
      <c r="E175" s="161">
        <f t="shared" si="118"/>
        <v>1</v>
      </c>
      <c r="F175" s="161">
        <f t="shared" si="118"/>
        <v>152</v>
      </c>
      <c r="G175" s="161">
        <f t="shared" si="118"/>
        <v>153</v>
      </c>
      <c r="H175" s="161">
        <f t="shared" si="118"/>
        <v>288</v>
      </c>
      <c r="I175" s="161">
        <f t="shared" si="118"/>
        <v>5111</v>
      </c>
      <c r="J175" s="161">
        <f t="shared" si="118"/>
        <v>5399</v>
      </c>
      <c r="K175" s="161">
        <f t="shared" si="118"/>
        <v>210</v>
      </c>
      <c r="L175" s="161">
        <f t="shared" si="118"/>
        <v>4607</v>
      </c>
      <c r="M175" s="161">
        <f t="shared" si="118"/>
        <v>4817</v>
      </c>
      <c r="N175" s="161">
        <f t="shared" si="118"/>
        <v>4</v>
      </c>
      <c r="O175" s="161">
        <f t="shared" si="118"/>
        <v>160</v>
      </c>
      <c r="P175" s="161">
        <f t="shared" si="118"/>
        <v>164</v>
      </c>
      <c r="Q175" s="161">
        <f t="shared" si="118"/>
        <v>2</v>
      </c>
      <c r="R175" s="161">
        <f t="shared" si="118"/>
        <v>38</v>
      </c>
      <c r="S175" s="161">
        <f t="shared" si="118"/>
        <v>40</v>
      </c>
      <c r="T175" s="159">
        <f>SUM(T166:T174)</f>
        <v>507</v>
      </c>
      <c r="U175" s="159">
        <f>SUM(U166:U174)</f>
        <v>10108</v>
      </c>
      <c r="V175" s="159">
        <f>SUM(V166:V174)</f>
        <v>10615</v>
      </c>
      <c r="Y175" s="619" t="str">
        <f>IF(T175='Order of Birth B-7 12 13 14 15'!AA176,"TRUE","FALSE")</f>
        <v>TRUE</v>
      </c>
      <c r="Z175" s="619" t="str">
        <f>IF(U175='Order of Birth B-7 12 13 14 15'!BA176,"TRUE","FALSE")</f>
        <v>TRUE</v>
      </c>
    </row>
    <row r="176" spans="1:26" ht="15.75" thickBot="1"/>
    <row r="177" spans="1:26" ht="26.25">
      <c r="A177" s="449" t="s">
        <v>622</v>
      </c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46" t="s">
        <v>61</v>
      </c>
      <c r="V177" s="434"/>
    </row>
    <row r="178" spans="1:26" ht="24.75" customHeight="1">
      <c r="A178" s="1776" t="s">
        <v>619</v>
      </c>
      <c r="B178" s="1777"/>
      <c r="C178" s="1777"/>
      <c r="D178" s="1777"/>
      <c r="E178" s="1777"/>
      <c r="F178" s="1777"/>
      <c r="G178" s="1777"/>
      <c r="H178" s="1777"/>
      <c r="I178" s="1777"/>
      <c r="J178" s="1777"/>
      <c r="K178" s="1777"/>
      <c r="L178" s="1777"/>
      <c r="M178" s="1777"/>
      <c r="N178" s="1777"/>
      <c r="O178" s="1777"/>
      <c r="P178" s="1777"/>
      <c r="Q178" s="1777"/>
      <c r="R178" s="1777"/>
      <c r="S178" s="1777"/>
      <c r="T178" s="1777"/>
      <c r="U178" s="1777"/>
      <c r="V178" s="1778"/>
    </row>
    <row r="179" spans="1:26">
      <c r="A179" s="1779" t="s">
        <v>313</v>
      </c>
      <c r="B179" s="1780"/>
      <c r="C179" s="1780"/>
      <c r="D179" s="1780"/>
      <c r="E179" s="1780"/>
      <c r="F179" s="1780"/>
      <c r="G179" s="1780"/>
      <c r="H179" s="1780"/>
      <c r="I179" s="1780"/>
      <c r="J179" s="1780"/>
      <c r="K179" s="1780"/>
      <c r="L179" s="1780"/>
      <c r="M179" s="1780"/>
      <c r="N179" s="1780"/>
      <c r="O179" s="1780"/>
      <c r="P179" s="1780"/>
      <c r="Q179" s="1780"/>
      <c r="R179" s="1780"/>
      <c r="S179" s="1780"/>
      <c r="T179" s="1780"/>
      <c r="U179" s="1780"/>
      <c r="V179" s="1781"/>
    </row>
    <row r="180" spans="1:26">
      <c r="A180" s="1782" t="s">
        <v>166</v>
      </c>
      <c r="B180" s="1780" t="s">
        <v>315</v>
      </c>
      <c r="C180" s="1780"/>
      <c r="D180" s="1780"/>
      <c r="E180" s="1780" t="s">
        <v>316</v>
      </c>
      <c r="F180" s="1780"/>
      <c r="G180" s="1780"/>
      <c r="H180" s="1780" t="s">
        <v>317</v>
      </c>
      <c r="I180" s="1780"/>
      <c r="J180" s="1780"/>
      <c r="K180" s="1780" t="s">
        <v>318</v>
      </c>
      <c r="L180" s="1780"/>
      <c r="M180" s="1780"/>
      <c r="N180" s="1780" t="s">
        <v>319</v>
      </c>
      <c r="O180" s="1780"/>
      <c r="P180" s="1780"/>
      <c r="Q180" s="1784" t="s">
        <v>620</v>
      </c>
      <c r="R180" s="1785"/>
      <c r="S180" s="1786"/>
      <c r="T180" s="1780" t="s">
        <v>6</v>
      </c>
      <c r="U180" s="1780"/>
      <c r="V180" s="1781"/>
      <c r="X180" s="290">
        <f>13525-4726</f>
        <v>8799</v>
      </c>
    </row>
    <row r="181" spans="1:26">
      <c r="A181" s="1783"/>
      <c r="B181" s="584" t="s">
        <v>235</v>
      </c>
      <c r="C181" s="584" t="s">
        <v>234</v>
      </c>
      <c r="D181" s="584" t="s">
        <v>236</v>
      </c>
      <c r="E181" s="584" t="s">
        <v>235</v>
      </c>
      <c r="F181" s="584" t="s">
        <v>234</v>
      </c>
      <c r="G181" s="584" t="s">
        <v>236</v>
      </c>
      <c r="H181" s="584" t="s">
        <v>235</v>
      </c>
      <c r="I181" s="584" t="s">
        <v>234</v>
      </c>
      <c r="J181" s="584" t="s">
        <v>236</v>
      </c>
      <c r="K181" s="584" t="s">
        <v>235</v>
      </c>
      <c r="L181" s="584" t="s">
        <v>234</v>
      </c>
      <c r="M181" s="584" t="s">
        <v>236</v>
      </c>
      <c r="N181" s="584" t="s">
        <v>235</v>
      </c>
      <c r="O181" s="584" t="s">
        <v>234</v>
      </c>
      <c r="P181" s="584" t="s">
        <v>236</v>
      </c>
      <c r="Q181" s="584" t="s">
        <v>235</v>
      </c>
      <c r="R181" s="584" t="s">
        <v>234</v>
      </c>
      <c r="S181" s="584" t="s">
        <v>236</v>
      </c>
      <c r="T181" s="584" t="s">
        <v>235</v>
      </c>
      <c r="U181" s="584" t="s">
        <v>234</v>
      </c>
      <c r="V181" s="585" t="s">
        <v>236</v>
      </c>
    </row>
    <row r="182" spans="1:26" ht="15.75">
      <c r="A182" s="436" t="s">
        <v>185</v>
      </c>
      <c r="B182" s="159"/>
      <c r="C182" s="159"/>
      <c r="D182" s="159">
        <f>B182+C182</f>
        <v>0</v>
      </c>
      <c r="E182" s="159"/>
      <c r="F182" s="159"/>
      <c r="G182" s="159">
        <f>E182+F182</f>
        <v>0</v>
      </c>
      <c r="H182" s="159"/>
      <c r="I182" s="159"/>
      <c r="J182" s="159">
        <f>H182+I182</f>
        <v>0</v>
      </c>
      <c r="K182" s="159"/>
      <c r="L182" s="159"/>
      <c r="M182" s="159">
        <f>K182+L182</f>
        <v>0</v>
      </c>
      <c r="N182" s="159"/>
      <c r="O182" s="159"/>
      <c r="P182" s="159">
        <f>N182+O182</f>
        <v>0</v>
      </c>
      <c r="Q182" s="159"/>
      <c r="R182" s="159"/>
      <c r="S182" s="159">
        <f>Q182+R182</f>
        <v>0</v>
      </c>
      <c r="T182" s="212">
        <f>+B182+E182+H182+K182+N182+Q182</f>
        <v>0</v>
      </c>
      <c r="U182" s="212">
        <f t="shared" ref="U182:U190" si="119">+C182+F182+I182+L182+O182+R182</f>
        <v>0</v>
      </c>
      <c r="V182" s="212">
        <f t="shared" ref="V182:V190" si="120">+D182+G182+J182+M182+P182+S182</f>
        <v>0</v>
      </c>
      <c r="Y182" s="619" t="str">
        <f>IF(T182='Order of Birth B-7 12 13 14 15'!AA184,"TRUE","FALSE")</f>
        <v>TRUE</v>
      </c>
      <c r="Z182" s="619" t="str">
        <f>IF(U182='Order of Birth B-7 12 13 14 15'!BA184,"TRUE","FALSE")</f>
        <v>TRUE</v>
      </c>
    </row>
    <row r="183" spans="1:26" ht="15.75">
      <c r="A183" s="436" t="s">
        <v>168</v>
      </c>
      <c r="B183" s="159">
        <v>26</v>
      </c>
      <c r="C183" s="159">
        <v>8</v>
      </c>
      <c r="D183" s="159">
        <f t="shared" ref="D183:D190" si="121">B183+C183</f>
        <v>34</v>
      </c>
      <c r="E183" s="159">
        <v>30</v>
      </c>
      <c r="F183" s="159">
        <v>38</v>
      </c>
      <c r="G183" s="159">
        <f t="shared" ref="G183:G190" si="122">E183+F183</f>
        <v>68</v>
      </c>
      <c r="H183" s="159">
        <v>9</v>
      </c>
      <c r="I183" s="159"/>
      <c r="J183" s="159">
        <f t="shared" ref="J183:J190" si="123">H183+I183</f>
        <v>9</v>
      </c>
      <c r="K183" s="159"/>
      <c r="L183" s="159"/>
      <c r="M183" s="159">
        <f t="shared" ref="M183:M190" si="124">K183+L183</f>
        <v>0</v>
      </c>
      <c r="N183" s="159"/>
      <c r="O183" s="159"/>
      <c r="P183" s="159">
        <f t="shared" ref="P183:P190" si="125">N183+O183</f>
        <v>0</v>
      </c>
      <c r="Q183" s="159"/>
      <c r="R183" s="159"/>
      <c r="S183" s="159">
        <f t="shared" ref="S183:S190" si="126">Q183+R183</f>
        <v>0</v>
      </c>
      <c r="T183" s="212">
        <f t="shared" ref="T183:T190" si="127">+B183+E183+H183+K183+N183+Q183</f>
        <v>65</v>
      </c>
      <c r="U183" s="212">
        <f t="shared" si="119"/>
        <v>46</v>
      </c>
      <c r="V183" s="212">
        <f t="shared" si="120"/>
        <v>111</v>
      </c>
      <c r="Y183" s="619" t="str">
        <f>IF(T183='Order of Birth B-7 12 13 14 15'!AA185,"TRUE","FALSE")</f>
        <v>TRUE</v>
      </c>
      <c r="Z183" s="619" t="str">
        <f>IF(U183='Order of Birth B-7 12 13 14 15'!BA185,"TRUE","FALSE")</f>
        <v>TRUE</v>
      </c>
    </row>
    <row r="184" spans="1:26" ht="15.75">
      <c r="A184" s="436" t="s">
        <v>169</v>
      </c>
      <c r="B184" s="159">
        <v>312</v>
      </c>
      <c r="C184" s="159">
        <v>2430</v>
      </c>
      <c r="D184" s="159">
        <f t="shared" si="121"/>
        <v>2742</v>
      </c>
      <c r="E184" s="159">
        <v>342</v>
      </c>
      <c r="F184" s="159">
        <v>8965</v>
      </c>
      <c r="G184" s="159">
        <f t="shared" si="122"/>
        <v>9307</v>
      </c>
      <c r="H184" s="159">
        <v>177</v>
      </c>
      <c r="I184" s="159">
        <v>4985</v>
      </c>
      <c r="J184" s="159">
        <f t="shared" si="123"/>
        <v>5162</v>
      </c>
      <c r="K184" s="159"/>
      <c r="L184" s="159">
        <v>12</v>
      </c>
      <c r="M184" s="159">
        <f t="shared" si="124"/>
        <v>12</v>
      </c>
      <c r="N184" s="159"/>
      <c r="O184" s="159"/>
      <c r="P184" s="159">
        <f t="shared" si="125"/>
        <v>0</v>
      </c>
      <c r="Q184" s="159"/>
      <c r="R184" s="159"/>
      <c r="S184" s="159">
        <f t="shared" si="126"/>
        <v>0</v>
      </c>
      <c r="T184" s="212">
        <f t="shared" si="127"/>
        <v>831</v>
      </c>
      <c r="U184" s="212">
        <f t="shared" si="119"/>
        <v>16392</v>
      </c>
      <c r="V184" s="212">
        <f t="shared" si="120"/>
        <v>17223</v>
      </c>
      <c r="Y184" s="619" t="str">
        <f>IF(T184='Order of Birth B-7 12 13 14 15'!AA186,"TRUE","FALSE")</f>
        <v>TRUE</v>
      </c>
      <c r="Z184" s="619" t="str">
        <f>IF(U184='Order of Birth B-7 12 13 14 15'!BA186,"TRUE","FALSE")</f>
        <v>TRUE</v>
      </c>
    </row>
    <row r="185" spans="1:26" ht="15.75">
      <c r="A185" s="436" t="s">
        <v>170</v>
      </c>
      <c r="B185" s="159">
        <v>1271</v>
      </c>
      <c r="C185" s="159">
        <v>2365</v>
      </c>
      <c r="D185" s="159">
        <f t="shared" si="121"/>
        <v>3636</v>
      </c>
      <c r="E185" s="159">
        <v>749</v>
      </c>
      <c r="F185" s="159">
        <v>9080</v>
      </c>
      <c r="G185" s="159">
        <f t="shared" si="122"/>
        <v>9829</v>
      </c>
      <c r="H185" s="159">
        <v>241</v>
      </c>
      <c r="I185" s="159">
        <v>5165</v>
      </c>
      <c r="J185" s="159">
        <f t="shared" si="123"/>
        <v>5406</v>
      </c>
      <c r="K185" s="159"/>
      <c r="L185" s="159">
        <v>85</v>
      </c>
      <c r="M185" s="159">
        <f t="shared" si="124"/>
        <v>85</v>
      </c>
      <c r="N185" s="159"/>
      <c r="O185" s="159"/>
      <c r="P185" s="159">
        <f t="shared" si="125"/>
        <v>0</v>
      </c>
      <c r="Q185" s="159"/>
      <c r="R185" s="159"/>
      <c r="S185" s="159">
        <f t="shared" si="126"/>
        <v>0</v>
      </c>
      <c r="T185" s="212">
        <f t="shared" si="127"/>
        <v>2261</v>
      </c>
      <c r="U185" s="212">
        <f t="shared" si="119"/>
        <v>16695</v>
      </c>
      <c r="V185" s="212">
        <f t="shared" si="120"/>
        <v>18956</v>
      </c>
      <c r="Y185" s="619" t="str">
        <f>IF(T185='Order of Birth B-7 12 13 14 15'!AA187,"TRUE","FALSE")</f>
        <v>TRUE</v>
      </c>
      <c r="Z185" s="619" t="str">
        <f>IF(U185='Order of Birth B-7 12 13 14 15'!BA187,"TRUE","FALSE")</f>
        <v>TRUE</v>
      </c>
    </row>
    <row r="186" spans="1:26" ht="15.75">
      <c r="A186" s="436" t="s">
        <v>171</v>
      </c>
      <c r="B186" s="159">
        <v>364</v>
      </c>
      <c r="C186" s="159">
        <v>510</v>
      </c>
      <c r="D186" s="159">
        <f t="shared" si="121"/>
        <v>874</v>
      </c>
      <c r="E186" s="159">
        <v>728</v>
      </c>
      <c r="F186" s="159">
        <v>4454</v>
      </c>
      <c r="G186" s="159">
        <f t="shared" si="122"/>
        <v>5182</v>
      </c>
      <c r="H186" s="159">
        <v>122</v>
      </c>
      <c r="I186" s="159">
        <v>1434</v>
      </c>
      <c r="J186" s="159">
        <f t="shared" si="123"/>
        <v>1556</v>
      </c>
      <c r="K186" s="159"/>
      <c r="L186" s="159">
        <v>32</v>
      </c>
      <c r="M186" s="159">
        <f t="shared" si="124"/>
        <v>32</v>
      </c>
      <c r="N186" s="159"/>
      <c r="O186" s="159"/>
      <c r="P186" s="159">
        <f t="shared" si="125"/>
        <v>0</v>
      </c>
      <c r="Q186" s="159"/>
      <c r="R186" s="159"/>
      <c r="S186" s="159">
        <f t="shared" si="126"/>
        <v>0</v>
      </c>
      <c r="T186" s="212">
        <f t="shared" si="127"/>
        <v>1214</v>
      </c>
      <c r="U186" s="212">
        <f t="shared" si="119"/>
        <v>6430</v>
      </c>
      <c r="V186" s="212">
        <f t="shared" si="120"/>
        <v>7644</v>
      </c>
      <c r="Y186" s="619" t="str">
        <f>IF(T186='Order of Birth B-7 12 13 14 15'!AA188,"TRUE","FALSE")</f>
        <v>TRUE</v>
      </c>
      <c r="Z186" s="619" t="str">
        <f>IF(U186='Order of Birth B-7 12 13 14 15'!BA188,"TRUE","FALSE")</f>
        <v>TRUE</v>
      </c>
    </row>
    <row r="187" spans="1:26" ht="15.75">
      <c r="A187" s="436" t="s">
        <v>172</v>
      </c>
      <c r="B187" s="159">
        <v>22</v>
      </c>
      <c r="C187" s="159">
        <v>131</v>
      </c>
      <c r="D187" s="159">
        <f t="shared" si="121"/>
        <v>153</v>
      </c>
      <c r="E187" s="159">
        <v>39</v>
      </c>
      <c r="F187" s="159">
        <v>145</v>
      </c>
      <c r="G187" s="159">
        <f t="shared" si="122"/>
        <v>184</v>
      </c>
      <c r="H187" s="159">
        <v>33</v>
      </c>
      <c r="I187" s="159">
        <v>25</v>
      </c>
      <c r="J187" s="159">
        <f t="shared" si="123"/>
        <v>58</v>
      </c>
      <c r="K187" s="159"/>
      <c r="L187" s="159">
        <v>8</v>
      </c>
      <c r="M187" s="159">
        <f t="shared" si="124"/>
        <v>8</v>
      </c>
      <c r="N187" s="159"/>
      <c r="O187" s="159"/>
      <c r="P187" s="159">
        <f t="shared" si="125"/>
        <v>0</v>
      </c>
      <c r="Q187" s="159"/>
      <c r="R187" s="159"/>
      <c r="S187" s="159">
        <f t="shared" si="126"/>
        <v>0</v>
      </c>
      <c r="T187" s="212">
        <f t="shared" si="127"/>
        <v>94</v>
      </c>
      <c r="U187" s="212">
        <f t="shared" si="119"/>
        <v>309</v>
      </c>
      <c r="V187" s="212">
        <f t="shared" si="120"/>
        <v>403</v>
      </c>
      <c r="Y187" s="619" t="str">
        <f>IF(T187='Order of Birth B-7 12 13 14 15'!AA189,"TRUE","FALSE")</f>
        <v>TRUE</v>
      </c>
      <c r="Z187" s="619" t="str">
        <f>IF(U187='Order of Birth B-7 12 13 14 15'!BA189,"TRUE","FALSE")</f>
        <v>TRUE</v>
      </c>
    </row>
    <row r="188" spans="1:26" ht="15.75">
      <c r="A188" s="436" t="s">
        <v>173</v>
      </c>
      <c r="B188" s="159">
        <v>16</v>
      </c>
      <c r="C188" s="159">
        <v>13</v>
      </c>
      <c r="D188" s="159">
        <f t="shared" si="121"/>
        <v>29</v>
      </c>
      <c r="E188" s="159">
        <v>40</v>
      </c>
      <c r="F188" s="159">
        <v>15</v>
      </c>
      <c r="G188" s="159">
        <f t="shared" si="122"/>
        <v>55</v>
      </c>
      <c r="H188" s="159">
        <v>43</v>
      </c>
      <c r="I188" s="159">
        <v>4</v>
      </c>
      <c r="J188" s="159">
        <f t="shared" si="123"/>
        <v>47</v>
      </c>
      <c r="K188" s="159"/>
      <c r="L188" s="159"/>
      <c r="M188" s="159">
        <f t="shared" si="124"/>
        <v>0</v>
      </c>
      <c r="N188" s="159"/>
      <c r="O188" s="159"/>
      <c r="P188" s="159">
        <f t="shared" si="125"/>
        <v>0</v>
      </c>
      <c r="Q188" s="159"/>
      <c r="R188" s="159"/>
      <c r="S188" s="159">
        <f t="shared" si="126"/>
        <v>0</v>
      </c>
      <c r="T188" s="212">
        <f t="shared" si="127"/>
        <v>99</v>
      </c>
      <c r="U188" s="212">
        <f t="shared" si="119"/>
        <v>32</v>
      </c>
      <c r="V188" s="212">
        <f t="shared" si="120"/>
        <v>131</v>
      </c>
      <c r="Y188" s="619" t="str">
        <f>IF(T188='Order of Birth B-7 12 13 14 15'!AA190,"TRUE","FALSE")</f>
        <v>TRUE</v>
      </c>
      <c r="Z188" s="619" t="str">
        <f>IF(U188='Order of Birth B-7 12 13 14 15'!BA190,"TRUE","FALSE")</f>
        <v>TRUE</v>
      </c>
    </row>
    <row r="189" spans="1:26" ht="15.75">
      <c r="A189" s="436" t="s">
        <v>621</v>
      </c>
      <c r="B189" s="159"/>
      <c r="C189" s="159"/>
      <c r="D189" s="159">
        <f t="shared" si="121"/>
        <v>0</v>
      </c>
      <c r="E189" s="159"/>
      <c r="F189" s="159"/>
      <c r="G189" s="159">
        <f t="shared" si="122"/>
        <v>0</v>
      </c>
      <c r="H189" s="159"/>
      <c r="I189" s="159"/>
      <c r="J189" s="159">
        <f t="shared" si="123"/>
        <v>0</v>
      </c>
      <c r="K189" s="159"/>
      <c r="L189" s="159"/>
      <c r="M189" s="159">
        <f t="shared" si="124"/>
        <v>0</v>
      </c>
      <c r="N189" s="159"/>
      <c r="O189" s="159"/>
      <c r="P189" s="159">
        <f t="shared" si="125"/>
        <v>0</v>
      </c>
      <c r="Q189" s="159"/>
      <c r="R189" s="159"/>
      <c r="S189" s="159">
        <f t="shared" si="126"/>
        <v>0</v>
      </c>
      <c r="T189" s="212">
        <f t="shared" si="127"/>
        <v>0</v>
      </c>
      <c r="U189" s="212">
        <f t="shared" si="119"/>
        <v>0</v>
      </c>
      <c r="V189" s="212">
        <f t="shared" si="120"/>
        <v>0</v>
      </c>
      <c r="Y189" s="619" t="str">
        <f>IF(T189='Order of Birth B-7 12 13 14 15'!AA191,"TRUE","FALSE")</f>
        <v>TRUE</v>
      </c>
      <c r="Z189" s="619" t="str">
        <f>IF(U189='Order of Birth B-7 12 13 14 15'!BA191,"TRUE","FALSE")</f>
        <v>TRUE</v>
      </c>
    </row>
    <row r="190" spans="1:26" ht="15.75">
      <c r="A190" s="436" t="s">
        <v>620</v>
      </c>
      <c r="B190" s="159"/>
      <c r="C190" s="159"/>
      <c r="D190" s="159">
        <f t="shared" si="121"/>
        <v>0</v>
      </c>
      <c r="E190" s="159"/>
      <c r="F190" s="159"/>
      <c r="G190" s="159">
        <f t="shared" si="122"/>
        <v>0</v>
      </c>
      <c r="H190" s="159"/>
      <c r="I190" s="159"/>
      <c r="J190" s="159">
        <f t="shared" si="123"/>
        <v>0</v>
      </c>
      <c r="K190" s="159"/>
      <c r="L190" s="159"/>
      <c r="M190" s="159">
        <f t="shared" si="124"/>
        <v>0</v>
      </c>
      <c r="N190" s="159"/>
      <c r="O190" s="159"/>
      <c r="P190" s="159">
        <f t="shared" si="125"/>
        <v>0</v>
      </c>
      <c r="Q190" s="159"/>
      <c r="R190" s="159"/>
      <c r="S190" s="159">
        <f t="shared" si="126"/>
        <v>0</v>
      </c>
      <c r="T190" s="212">
        <f t="shared" si="127"/>
        <v>0</v>
      </c>
      <c r="U190" s="212">
        <f t="shared" si="119"/>
        <v>0</v>
      </c>
      <c r="V190" s="212">
        <f t="shared" si="120"/>
        <v>0</v>
      </c>
      <c r="Y190" s="619"/>
      <c r="Z190" s="619"/>
    </row>
    <row r="191" spans="1:26" ht="16.5" thickBot="1">
      <c r="A191" s="437" t="s">
        <v>6</v>
      </c>
      <c r="B191" s="159">
        <f t="shared" ref="B191:V191" si="128">SUM(B182:B190)</f>
        <v>2011</v>
      </c>
      <c r="C191" s="159">
        <f t="shared" si="128"/>
        <v>5457</v>
      </c>
      <c r="D191" s="159">
        <f t="shared" si="128"/>
        <v>7468</v>
      </c>
      <c r="E191" s="159">
        <f t="shared" si="128"/>
        <v>1928</v>
      </c>
      <c r="F191" s="159">
        <f t="shared" si="128"/>
        <v>22697</v>
      </c>
      <c r="G191" s="159">
        <f t="shared" si="128"/>
        <v>24625</v>
      </c>
      <c r="H191" s="159">
        <f t="shared" si="128"/>
        <v>625</v>
      </c>
      <c r="I191" s="159">
        <f t="shared" si="128"/>
        <v>11613</v>
      </c>
      <c r="J191" s="159">
        <f t="shared" si="128"/>
        <v>12238</v>
      </c>
      <c r="K191" s="159">
        <f t="shared" si="128"/>
        <v>0</v>
      </c>
      <c r="L191" s="159">
        <f t="shared" si="128"/>
        <v>137</v>
      </c>
      <c r="M191" s="159">
        <f t="shared" si="128"/>
        <v>137</v>
      </c>
      <c r="N191" s="159">
        <f t="shared" si="128"/>
        <v>0</v>
      </c>
      <c r="O191" s="159">
        <f t="shared" si="128"/>
        <v>0</v>
      </c>
      <c r="P191" s="159">
        <f t="shared" si="128"/>
        <v>0</v>
      </c>
      <c r="Q191" s="159">
        <f t="shared" si="128"/>
        <v>0</v>
      </c>
      <c r="R191" s="159">
        <f t="shared" si="128"/>
        <v>0</v>
      </c>
      <c r="S191" s="159">
        <f t="shared" si="128"/>
        <v>0</v>
      </c>
      <c r="T191" s="159">
        <f t="shared" si="128"/>
        <v>4564</v>
      </c>
      <c r="U191" s="159">
        <f t="shared" si="128"/>
        <v>39904</v>
      </c>
      <c r="V191" s="159">
        <f t="shared" si="128"/>
        <v>44468</v>
      </c>
      <c r="Y191" s="619" t="str">
        <f>IF(T191='Order of Birth B-7 12 13 14 15'!AA192,"TRUE","FALSE")</f>
        <v>TRUE</v>
      </c>
      <c r="Z191" s="619" t="str">
        <f>IF(U191='Order of Birth B-7 12 13 14 15'!BA192,"TRUE","FALSE")</f>
        <v>TRUE</v>
      </c>
    </row>
    <row r="192" spans="1:26" ht="15.75" thickBot="1"/>
    <row r="193" spans="1:26" ht="26.25">
      <c r="A193" s="448" t="s">
        <v>622</v>
      </c>
      <c r="B193" s="439"/>
      <c r="C193" s="439"/>
      <c r="D193" s="439"/>
      <c r="E193" s="439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47" t="s">
        <v>62</v>
      </c>
      <c r="V193" s="440"/>
    </row>
    <row r="194" spans="1:26" ht="32.25" customHeight="1">
      <c r="A194" s="1788" t="s">
        <v>619</v>
      </c>
      <c r="B194" s="1789"/>
      <c r="C194" s="1789"/>
      <c r="D194" s="1789"/>
      <c r="E194" s="1789"/>
      <c r="F194" s="1789"/>
      <c r="G194" s="1789"/>
      <c r="H194" s="1789"/>
      <c r="I194" s="1789"/>
      <c r="J194" s="1789"/>
      <c r="K194" s="1789"/>
      <c r="L194" s="1789"/>
      <c r="M194" s="1789"/>
      <c r="N194" s="1789"/>
      <c r="O194" s="1789"/>
      <c r="P194" s="1789"/>
      <c r="Q194" s="1789"/>
      <c r="R194" s="1789"/>
      <c r="S194" s="1789"/>
      <c r="T194" s="1789"/>
      <c r="U194" s="1789"/>
      <c r="V194" s="1790"/>
    </row>
    <row r="195" spans="1:26">
      <c r="A195" s="1791" t="s">
        <v>313</v>
      </c>
      <c r="B195" s="1792"/>
      <c r="C195" s="1792"/>
      <c r="D195" s="1792"/>
      <c r="E195" s="1792"/>
      <c r="F195" s="1792"/>
      <c r="G195" s="1792"/>
      <c r="H195" s="1792"/>
      <c r="I195" s="1792"/>
      <c r="J195" s="1792"/>
      <c r="K195" s="1792"/>
      <c r="L195" s="1792"/>
      <c r="M195" s="1792"/>
      <c r="N195" s="1792"/>
      <c r="O195" s="1792"/>
      <c r="P195" s="1792"/>
      <c r="Q195" s="1792"/>
      <c r="R195" s="1792"/>
      <c r="S195" s="1792"/>
      <c r="T195" s="1792"/>
      <c r="U195" s="1792"/>
      <c r="V195" s="1793"/>
    </row>
    <row r="196" spans="1:26">
      <c r="A196" s="1794" t="s">
        <v>166</v>
      </c>
      <c r="B196" s="1792" t="s">
        <v>315</v>
      </c>
      <c r="C196" s="1792"/>
      <c r="D196" s="1792"/>
      <c r="E196" s="1792" t="s">
        <v>316</v>
      </c>
      <c r="F196" s="1792"/>
      <c r="G196" s="1792"/>
      <c r="H196" s="1792" t="s">
        <v>317</v>
      </c>
      <c r="I196" s="1792"/>
      <c r="J196" s="1792"/>
      <c r="K196" s="1792" t="s">
        <v>318</v>
      </c>
      <c r="L196" s="1792"/>
      <c r="M196" s="1792"/>
      <c r="N196" s="1792" t="s">
        <v>319</v>
      </c>
      <c r="O196" s="1792"/>
      <c r="P196" s="1792"/>
      <c r="Q196" s="1796" t="s">
        <v>620</v>
      </c>
      <c r="R196" s="1797"/>
      <c r="S196" s="1798"/>
      <c r="T196" s="1792" t="s">
        <v>6</v>
      </c>
      <c r="U196" s="1792"/>
      <c r="V196" s="1793"/>
    </row>
    <row r="197" spans="1:26">
      <c r="A197" s="1795"/>
      <c r="B197" s="168" t="s">
        <v>235</v>
      </c>
      <c r="C197" s="168" t="s">
        <v>234</v>
      </c>
      <c r="D197" s="168" t="s">
        <v>236</v>
      </c>
      <c r="E197" s="168" t="s">
        <v>235</v>
      </c>
      <c r="F197" s="168" t="s">
        <v>234</v>
      </c>
      <c r="G197" s="168" t="s">
        <v>236</v>
      </c>
      <c r="H197" s="168" t="s">
        <v>235</v>
      </c>
      <c r="I197" s="168" t="s">
        <v>234</v>
      </c>
      <c r="J197" s="168" t="s">
        <v>236</v>
      </c>
      <c r="K197" s="168" t="s">
        <v>235</v>
      </c>
      <c r="L197" s="168" t="s">
        <v>234</v>
      </c>
      <c r="M197" s="168" t="s">
        <v>236</v>
      </c>
      <c r="N197" s="168" t="s">
        <v>235</v>
      </c>
      <c r="O197" s="168" t="s">
        <v>234</v>
      </c>
      <c r="P197" s="168" t="s">
        <v>236</v>
      </c>
      <c r="Q197" s="168" t="s">
        <v>235</v>
      </c>
      <c r="R197" s="168" t="s">
        <v>234</v>
      </c>
      <c r="S197" s="168" t="s">
        <v>236</v>
      </c>
      <c r="T197" s="168" t="s">
        <v>235</v>
      </c>
      <c r="U197" s="168" t="s">
        <v>234</v>
      </c>
      <c r="V197" s="441" t="s">
        <v>236</v>
      </c>
    </row>
    <row r="198" spans="1:26" ht="15.75">
      <c r="A198" s="442" t="s">
        <v>185</v>
      </c>
      <c r="B198" s="159"/>
      <c r="C198" s="159"/>
      <c r="D198" s="159">
        <f>B198+C198</f>
        <v>0</v>
      </c>
      <c r="E198" s="159"/>
      <c r="F198" s="159"/>
      <c r="G198" s="159">
        <f>E198+F198</f>
        <v>0</v>
      </c>
      <c r="H198" s="159"/>
      <c r="I198" s="159"/>
      <c r="J198" s="159">
        <f>H198+I198</f>
        <v>0</v>
      </c>
      <c r="K198" s="159"/>
      <c r="L198" s="159"/>
      <c r="M198" s="159">
        <f>K198+L198</f>
        <v>0</v>
      </c>
      <c r="N198" s="159"/>
      <c r="O198" s="159"/>
      <c r="P198" s="159">
        <f>N198+O198</f>
        <v>0</v>
      </c>
      <c r="Q198" s="159"/>
      <c r="R198" s="159"/>
      <c r="S198" s="159">
        <f>Q198+R198</f>
        <v>0</v>
      </c>
      <c r="T198" s="212">
        <f>+B198+E198+H198+K198+N198+Q198</f>
        <v>0</v>
      </c>
      <c r="U198" s="212">
        <f t="shared" ref="U198:U206" si="129">+C198+F198+I198+L198+O198+R198</f>
        <v>0</v>
      </c>
      <c r="V198" s="212">
        <f t="shared" ref="V198:V206" si="130">+D198+G198+J198+M198+P198+S198</f>
        <v>0</v>
      </c>
      <c r="Y198" s="619" t="str">
        <f>IF(T198='Order of Birth B-7 12 13 14 15'!AA200,"TRUE","FALSE")</f>
        <v>TRUE</v>
      </c>
      <c r="Z198" s="619" t="str">
        <f>IF(U198='Order of Birth B-7 12 13 14 15'!BA200,"TRUE","FALSE")</f>
        <v>TRUE</v>
      </c>
    </row>
    <row r="199" spans="1:26" ht="15.75">
      <c r="A199" s="442" t="s">
        <v>168</v>
      </c>
      <c r="B199" s="159">
        <v>0</v>
      </c>
      <c r="C199" s="159">
        <v>1</v>
      </c>
      <c r="D199" s="159">
        <f t="shared" ref="D199:D206" si="131">B199+C199</f>
        <v>1</v>
      </c>
      <c r="E199" s="159"/>
      <c r="F199" s="159"/>
      <c r="G199" s="159">
        <f t="shared" ref="G199:G206" si="132">E199+F199</f>
        <v>0</v>
      </c>
      <c r="H199" s="159">
        <v>1</v>
      </c>
      <c r="I199" s="159">
        <v>0</v>
      </c>
      <c r="J199" s="159">
        <f t="shared" ref="J199:J206" si="133">H199+I199</f>
        <v>1</v>
      </c>
      <c r="K199" s="159">
        <v>1</v>
      </c>
      <c r="L199" s="159">
        <v>0</v>
      </c>
      <c r="M199" s="159">
        <f t="shared" ref="M199:M206" si="134">K199+L199</f>
        <v>1</v>
      </c>
      <c r="N199" s="159"/>
      <c r="O199" s="159"/>
      <c r="P199" s="159">
        <f t="shared" ref="P199:P206" si="135">N199+O199</f>
        <v>0</v>
      </c>
      <c r="Q199" s="159"/>
      <c r="R199" s="159"/>
      <c r="S199" s="159">
        <f t="shared" ref="S199:S206" si="136">Q199+R199</f>
        <v>0</v>
      </c>
      <c r="T199" s="212">
        <f t="shared" ref="T199:T206" si="137">+B199+E199+H199+K199+N199+Q199</f>
        <v>2</v>
      </c>
      <c r="U199" s="212">
        <f t="shared" si="129"/>
        <v>1</v>
      </c>
      <c r="V199" s="212">
        <f t="shared" si="130"/>
        <v>3</v>
      </c>
      <c r="Y199" s="619" t="str">
        <f>IF(T199='Order of Birth B-7 12 13 14 15'!AA201,"TRUE","FALSE")</f>
        <v>TRUE</v>
      </c>
      <c r="Z199" s="619" t="str">
        <f>IF(U199='Order of Birth B-7 12 13 14 15'!BA201,"TRUE","FALSE")</f>
        <v>TRUE</v>
      </c>
    </row>
    <row r="200" spans="1:26" ht="15.75">
      <c r="A200" s="442" t="s">
        <v>169</v>
      </c>
      <c r="B200" s="159">
        <v>15</v>
      </c>
      <c r="C200" s="159">
        <v>712</v>
      </c>
      <c r="D200" s="159">
        <f t="shared" si="131"/>
        <v>727</v>
      </c>
      <c r="E200" s="159">
        <v>33</v>
      </c>
      <c r="F200" s="159">
        <v>1485</v>
      </c>
      <c r="G200" s="159">
        <f t="shared" si="132"/>
        <v>1518</v>
      </c>
      <c r="H200" s="159">
        <v>13</v>
      </c>
      <c r="I200" s="159">
        <v>1359</v>
      </c>
      <c r="J200" s="159">
        <f t="shared" si="133"/>
        <v>1372</v>
      </c>
      <c r="K200" s="159">
        <v>9</v>
      </c>
      <c r="L200" s="159">
        <v>568</v>
      </c>
      <c r="M200" s="159">
        <f t="shared" si="134"/>
        <v>577</v>
      </c>
      <c r="N200" s="159"/>
      <c r="O200" s="159"/>
      <c r="P200" s="159">
        <f t="shared" si="135"/>
        <v>0</v>
      </c>
      <c r="Q200" s="159"/>
      <c r="R200" s="159"/>
      <c r="S200" s="159">
        <f t="shared" si="136"/>
        <v>0</v>
      </c>
      <c r="T200" s="212">
        <f t="shared" si="137"/>
        <v>70</v>
      </c>
      <c r="U200" s="212">
        <f t="shared" si="129"/>
        <v>4124</v>
      </c>
      <c r="V200" s="212">
        <f t="shared" si="130"/>
        <v>4194</v>
      </c>
      <c r="Y200" s="619" t="str">
        <f>IF(T200='Order of Birth B-7 12 13 14 15'!AA202,"TRUE","FALSE")</f>
        <v>TRUE</v>
      </c>
      <c r="Z200" s="619" t="str">
        <f>IF(U200='Order of Birth B-7 12 13 14 15'!BA202,"TRUE","FALSE")</f>
        <v>TRUE</v>
      </c>
    </row>
    <row r="201" spans="1:26" ht="15.75">
      <c r="A201" s="442" t="s">
        <v>170</v>
      </c>
      <c r="B201" s="159">
        <v>9</v>
      </c>
      <c r="C201" s="159">
        <v>331</v>
      </c>
      <c r="D201" s="159">
        <f t="shared" si="131"/>
        <v>340</v>
      </c>
      <c r="E201" s="159">
        <v>52</v>
      </c>
      <c r="F201" s="159">
        <v>1391</v>
      </c>
      <c r="G201" s="159">
        <f t="shared" si="132"/>
        <v>1443</v>
      </c>
      <c r="H201" s="159">
        <v>84</v>
      </c>
      <c r="I201" s="159">
        <v>364</v>
      </c>
      <c r="J201" s="159">
        <f t="shared" si="133"/>
        <v>448</v>
      </c>
      <c r="K201" s="159">
        <v>6</v>
      </c>
      <c r="L201" s="159">
        <v>260</v>
      </c>
      <c r="M201" s="159">
        <f t="shared" si="134"/>
        <v>266</v>
      </c>
      <c r="N201" s="159"/>
      <c r="O201" s="159"/>
      <c r="P201" s="159">
        <f t="shared" si="135"/>
        <v>0</v>
      </c>
      <c r="Q201" s="159"/>
      <c r="R201" s="159"/>
      <c r="S201" s="159">
        <f t="shared" si="136"/>
        <v>0</v>
      </c>
      <c r="T201" s="212">
        <f t="shared" si="137"/>
        <v>151</v>
      </c>
      <c r="U201" s="212">
        <f t="shared" si="129"/>
        <v>2346</v>
      </c>
      <c r="V201" s="212">
        <f t="shared" si="130"/>
        <v>2497</v>
      </c>
      <c r="Y201" s="619" t="str">
        <f>IF(T201='Order of Birth B-7 12 13 14 15'!AA203,"TRUE","FALSE")</f>
        <v>TRUE</v>
      </c>
      <c r="Z201" s="619" t="str">
        <f>IF(U201='Order of Birth B-7 12 13 14 15'!BA203,"TRUE","FALSE")</f>
        <v>TRUE</v>
      </c>
    </row>
    <row r="202" spans="1:26" ht="15.75">
      <c r="A202" s="442" t="s">
        <v>171</v>
      </c>
      <c r="B202" s="159">
        <v>3</v>
      </c>
      <c r="C202" s="159">
        <v>121</v>
      </c>
      <c r="D202" s="159">
        <f t="shared" si="131"/>
        <v>124</v>
      </c>
      <c r="E202" s="159">
        <v>25</v>
      </c>
      <c r="F202" s="159">
        <v>714</v>
      </c>
      <c r="G202" s="159">
        <f t="shared" si="132"/>
        <v>739</v>
      </c>
      <c r="H202" s="159">
        <v>32</v>
      </c>
      <c r="I202" s="159">
        <v>412</v>
      </c>
      <c r="J202" s="159">
        <f t="shared" si="133"/>
        <v>444</v>
      </c>
      <c r="K202" s="159">
        <v>73</v>
      </c>
      <c r="L202" s="159">
        <v>62</v>
      </c>
      <c r="M202" s="159">
        <f t="shared" si="134"/>
        <v>135</v>
      </c>
      <c r="N202" s="159"/>
      <c r="O202" s="159"/>
      <c r="P202" s="159">
        <f t="shared" si="135"/>
        <v>0</v>
      </c>
      <c r="Q202" s="159"/>
      <c r="R202" s="159"/>
      <c r="S202" s="159">
        <f t="shared" si="136"/>
        <v>0</v>
      </c>
      <c r="T202" s="212">
        <f t="shared" si="137"/>
        <v>133</v>
      </c>
      <c r="U202" s="212">
        <f t="shared" si="129"/>
        <v>1309</v>
      </c>
      <c r="V202" s="212">
        <f t="shared" si="130"/>
        <v>1442</v>
      </c>
      <c r="Y202" s="619" t="str">
        <f>IF(T202='Order of Birth B-7 12 13 14 15'!AA204,"TRUE","FALSE")</f>
        <v>TRUE</v>
      </c>
      <c r="Z202" s="619" t="str">
        <f>IF(U202='Order of Birth B-7 12 13 14 15'!BA204,"TRUE","FALSE")</f>
        <v>TRUE</v>
      </c>
    </row>
    <row r="203" spans="1:26" ht="15.75">
      <c r="A203" s="442" t="s">
        <v>172</v>
      </c>
      <c r="B203" s="159"/>
      <c r="C203" s="159">
        <v>145</v>
      </c>
      <c r="D203" s="159">
        <f t="shared" si="131"/>
        <v>145</v>
      </c>
      <c r="E203" s="159">
        <v>28</v>
      </c>
      <c r="F203" s="159">
        <v>215</v>
      </c>
      <c r="G203" s="159">
        <f t="shared" si="132"/>
        <v>243</v>
      </c>
      <c r="H203" s="159"/>
      <c r="I203" s="159">
        <v>227</v>
      </c>
      <c r="J203" s="159">
        <f t="shared" si="133"/>
        <v>227</v>
      </c>
      <c r="K203" s="159">
        <v>2</v>
      </c>
      <c r="L203" s="159">
        <v>21</v>
      </c>
      <c r="M203" s="159">
        <f t="shared" si="134"/>
        <v>23</v>
      </c>
      <c r="N203" s="159"/>
      <c r="O203" s="159"/>
      <c r="P203" s="159">
        <f t="shared" si="135"/>
        <v>0</v>
      </c>
      <c r="Q203" s="159"/>
      <c r="R203" s="159"/>
      <c r="S203" s="159">
        <f t="shared" si="136"/>
        <v>0</v>
      </c>
      <c r="T203" s="212">
        <f t="shared" si="137"/>
        <v>30</v>
      </c>
      <c r="U203" s="212">
        <f t="shared" si="129"/>
        <v>608</v>
      </c>
      <c r="V203" s="212">
        <f t="shared" si="130"/>
        <v>638</v>
      </c>
      <c r="Y203" s="619" t="str">
        <f>IF(T203='Order of Birth B-7 12 13 14 15'!AA205,"TRUE","FALSE")</f>
        <v>TRUE</v>
      </c>
      <c r="Z203" s="619" t="str">
        <f>IF(U203='Order of Birth B-7 12 13 14 15'!BA205,"TRUE","FALSE")</f>
        <v>TRUE</v>
      </c>
    </row>
    <row r="204" spans="1:26" ht="15.75">
      <c r="A204" s="442" t="s">
        <v>173</v>
      </c>
      <c r="B204" s="159"/>
      <c r="C204" s="159"/>
      <c r="D204" s="159">
        <f t="shared" si="131"/>
        <v>0</v>
      </c>
      <c r="E204" s="159">
        <v>5</v>
      </c>
      <c r="F204" s="159">
        <v>14</v>
      </c>
      <c r="G204" s="159">
        <f t="shared" si="132"/>
        <v>19</v>
      </c>
      <c r="H204" s="159">
        <v>5</v>
      </c>
      <c r="I204" s="159">
        <v>17</v>
      </c>
      <c r="J204" s="159">
        <f t="shared" si="133"/>
        <v>22</v>
      </c>
      <c r="K204" s="159"/>
      <c r="L204" s="159">
        <v>0</v>
      </c>
      <c r="M204" s="159">
        <f t="shared" si="134"/>
        <v>0</v>
      </c>
      <c r="N204" s="159"/>
      <c r="O204" s="159"/>
      <c r="P204" s="159">
        <f t="shared" si="135"/>
        <v>0</v>
      </c>
      <c r="Q204" s="159"/>
      <c r="R204" s="159"/>
      <c r="S204" s="159">
        <f t="shared" si="136"/>
        <v>0</v>
      </c>
      <c r="T204" s="212">
        <f t="shared" si="137"/>
        <v>10</v>
      </c>
      <c r="U204" s="212">
        <f t="shared" si="129"/>
        <v>31</v>
      </c>
      <c r="V204" s="212">
        <f t="shared" si="130"/>
        <v>41</v>
      </c>
      <c r="Y204" s="619" t="str">
        <f>IF(T204='Order of Birth B-7 12 13 14 15'!AA206,"TRUE","FALSE")</f>
        <v>TRUE</v>
      </c>
      <c r="Z204" s="619" t="str">
        <f>IF(U204='Order of Birth B-7 12 13 14 15'!BA206,"TRUE","FALSE")</f>
        <v>TRUE</v>
      </c>
    </row>
    <row r="205" spans="1:26" ht="15.75">
      <c r="A205" s="444" t="s">
        <v>621</v>
      </c>
      <c r="B205" s="159"/>
      <c r="C205" s="159"/>
      <c r="D205" s="159">
        <f t="shared" si="131"/>
        <v>0</v>
      </c>
      <c r="E205" s="159"/>
      <c r="F205" s="159"/>
      <c r="G205" s="159">
        <f t="shared" si="132"/>
        <v>0</v>
      </c>
      <c r="H205" s="159"/>
      <c r="I205" s="159"/>
      <c r="J205" s="159">
        <f t="shared" si="133"/>
        <v>0</v>
      </c>
      <c r="K205" s="159"/>
      <c r="L205" s="159"/>
      <c r="M205" s="159">
        <f t="shared" si="134"/>
        <v>0</v>
      </c>
      <c r="N205" s="159"/>
      <c r="O205" s="159"/>
      <c r="P205" s="159">
        <f t="shared" si="135"/>
        <v>0</v>
      </c>
      <c r="Q205" s="159"/>
      <c r="R205" s="159"/>
      <c r="S205" s="159">
        <f t="shared" si="136"/>
        <v>0</v>
      </c>
      <c r="T205" s="212">
        <f t="shared" si="137"/>
        <v>0</v>
      </c>
      <c r="U205" s="212">
        <f t="shared" si="129"/>
        <v>0</v>
      </c>
      <c r="V205" s="212">
        <f t="shared" si="130"/>
        <v>0</v>
      </c>
      <c r="Y205" s="619" t="str">
        <f>IF(T205='Order of Birth B-7 12 13 14 15'!AA207,"TRUE","FALSE")</f>
        <v>TRUE</v>
      </c>
      <c r="Z205" s="619" t="str">
        <f>IF(U205='Order of Birth B-7 12 13 14 15'!BA207,"TRUE","FALSE")</f>
        <v>TRUE</v>
      </c>
    </row>
    <row r="206" spans="1:26" ht="15.75">
      <c r="A206" s="444" t="s">
        <v>620</v>
      </c>
      <c r="B206" s="159"/>
      <c r="C206" s="159"/>
      <c r="D206" s="159">
        <f t="shared" si="131"/>
        <v>0</v>
      </c>
      <c r="E206" s="159"/>
      <c r="F206" s="159"/>
      <c r="G206" s="159">
        <f t="shared" si="132"/>
        <v>0</v>
      </c>
      <c r="H206" s="159"/>
      <c r="I206" s="159"/>
      <c r="J206" s="159">
        <f t="shared" si="133"/>
        <v>0</v>
      </c>
      <c r="K206" s="159"/>
      <c r="L206" s="159"/>
      <c r="M206" s="159">
        <f t="shared" si="134"/>
        <v>0</v>
      </c>
      <c r="N206" s="159"/>
      <c r="O206" s="159"/>
      <c r="P206" s="159">
        <f t="shared" si="135"/>
        <v>0</v>
      </c>
      <c r="Q206" s="159"/>
      <c r="R206" s="159"/>
      <c r="S206" s="159">
        <f t="shared" si="136"/>
        <v>0</v>
      </c>
      <c r="T206" s="212">
        <f t="shared" si="137"/>
        <v>0</v>
      </c>
      <c r="U206" s="212">
        <f t="shared" si="129"/>
        <v>0</v>
      </c>
      <c r="V206" s="212">
        <f t="shared" si="130"/>
        <v>0</v>
      </c>
      <c r="Y206" s="619"/>
      <c r="Z206" s="619"/>
    </row>
    <row r="207" spans="1:26" ht="16.5" thickBot="1">
      <c r="A207" s="445" t="s">
        <v>6</v>
      </c>
      <c r="B207" s="159">
        <f t="shared" ref="B207:V207" si="138">SUM(B198:B206)</f>
        <v>27</v>
      </c>
      <c r="C207" s="159">
        <f t="shared" si="138"/>
        <v>1310</v>
      </c>
      <c r="D207" s="159">
        <f t="shared" si="138"/>
        <v>1337</v>
      </c>
      <c r="E207" s="159">
        <f t="shared" si="138"/>
        <v>143</v>
      </c>
      <c r="F207" s="159">
        <f t="shared" si="138"/>
        <v>3819</v>
      </c>
      <c r="G207" s="159">
        <f t="shared" si="138"/>
        <v>3962</v>
      </c>
      <c r="H207" s="159">
        <f t="shared" si="138"/>
        <v>135</v>
      </c>
      <c r="I207" s="159">
        <f t="shared" si="138"/>
        <v>2379</v>
      </c>
      <c r="J207" s="159">
        <f t="shared" si="138"/>
        <v>2514</v>
      </c>
      <c r="K207" s="159">
        <f t="shared" si="138"/>
        <v>91</v>
      </c>
      <c r="L207" s="159">
        <f t="shared" si="138"/>
        <v>911</v>
      </c>
      <c r="M207" s="159">
        <f t="shared" si="138"/>
        <v>1002</v>
      </c>
      <c r="N207" s="159">
        <f t="shared" si="138"/>
        <v>0</v>
      </c>
      <c r="O207" s="159">
        <f t="shared" si="138"/>
        <v>0</v>
      </c>
      <c r="P207" s="159">
        <f t="shared" si="138"/>
        <v>0</v>
      </c>
      <c r="Q207" s="159">
        <f t="shared" si="138"/>
        <v>0</v>
      </c>
      <c r="R207" s="159">
        <f t="shared" si="138"/>
        <v>0</v>
      </c>
      <c r="S207" s="159">
        <f t="shared" si="138"/>
        <v>0</v>
      </c>
      <c r="T207" s="212">
        <f t="shared" si="138"/>
        <v>396</v>
      </c>
      <c r="U207" s="212">
        <f t="shared" si="138"/>
        <v>8419</v>
      </c>
      <c r="V207" s="212">
        <f t="shared" si="138"/>
        <v>8815</v>
      </c>
      <c r="Y207" s="619" t="str">
        <f>IF(T207='Order of Birth B-7 12 13 14 15'!AA208,"TRUE","FALSE")</f>
        <v>TRUE</v>
      </c>
      <c r="Z207" s="619" t="str">
        <f>IF(U207='Order of Birth B-7 12 13 14 15'!BA208,"TRUE","FALSE")</f>
        <v>TRUE</v>
      </c>
    </row>
    <row r="208" spans="1:26" ht="15.75" thickBot="1"/>
    <row r="209" spans="1:26" ht="26.25">
      <c r="A209" s="449" t="s">
        <v>622</v>
      </c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46" t="s">
        <v>69</v>
      </c>
      <c r="V209" s="434"/>
    </row>
    <row r="210" spans="1:26" ht="24.75" customHeight="1">
      <c r="A210" s="1776" t="s">
        <v>619</v>
      </c>
      <c r="B210" s="1777"/>
      <c r="C210" s="1777"/>
      <c r="D210" s="1777"/>
      <c r="E210" s="1777"/>
      <c r="F210" s="1777"/>
      <c r="G210" s="1777"/>
      <c r="H210" s="1777"/>
      <c r="I210" s="1777"/>
      <c r="J210" s="1777"/>
      <c r="K210" s="1777"/>
      <c r="L210" s="1777"/>
      <c r="M210" s="1777"/>
      <c r="N210" s="1777"/>
      <c r="O210" s="1777"/>
      <c r="P210" s="1777"/>
      <c r="Q210" s="1777"/>
      <c r="R210" s="1777"/>
      <c r="S210" s="1777"/>
      <c r="T210" s="1777"/>
      <c r="U210" s="1777"/>
      <c r="V210" s="1778"/>
    </row>
    <row r="211" spans="1:26">
      <c r="A211" s="1779" t="s">
        <v>313</v>
      </c>
      <c r="B211" s="1780"/>
      <c r="C211" s="1780"/>
      <c r="D211" s="1780"/>
      <c r="E211" s="1780"/>
      <c r="F211" s="1780"/>
      <c r="G211" s="1780"/>
      <c r="H211" s="1780"/>
      <c r="I211" s="1780"/>
      <c r="J211" s="1780"/>
      <c r="K211" s="1780"/>
      <c r="L211" s="1780"/>
      <c r="M211" s="1780"/>
      <c r="N211" s="1780"/>
      <c r="O211" s="1780"/>
      <c r="P211" s="1780"/>
      <c r="Q211" s="1780"/>
      <c r="R211" s="1780"/>
      <c r="S211" s="1780"/>
      <c r="T211" s="1780"/>
      <c r="U211" s="1780"/>
      <c r="V211" s="1781"/>
    </row>
    <row r="212" spans="1:26">
      <c r="A212" s="1782" t="s">
        <v>166</v>
      </c>
      <c r="B212" s="1780" t="s">
        <v>315</v>
      </c>
      <c r="C212" s="1780"/>
      <c r="D212" s="1780"/>
      <c r="E212" s="1780" t="s">
        <v>316</v>
      </c>
      <c r="F212" s="1780"/>
      <c r="G212" s="1780"/>
      <c r="H212" s="1780" t="s">
        <v>317</v>
      </c>
      <c r="I212" s="1780"/>
      <c r="J212" s="1780"/>
      <c r="K212" s="1780" t="s">
        <v>318</v>
      </c>
      <c r="L212" s="1780"/>
      <c r="M212" s="1780"/>
      <c r="N212" s="1780" t="s">
        <v>319</v>
      </c>
      <c r="O212" s="1780"/>
      <c r="P212" s="1780"/>
      <c r="Q212" s="1784" t="s">
        <v>620</v>
      </c>
      <c r="R212" s="1785"/>
      <c r="S212" s="1786"/>
      <c r="T212" s="1780" t="s">
        <v>6</v>
      </c>
      <c r="U212" s="1780"/>
      <c r="V212" s="1781"/>
    </row>
    <row r="213" spans="1:26">
      <c r="A213" s="1783"/>
      <c r="B213" s="432" t="s">
        <v>235</v>
      </c>
      <c r="C213" s="432" t="s">
        <v>234</v>
      </c>
      <c r="D213" s="432" t="s">
        <v>236</v>
      </c>
      <c r="E213" s="432" t="s">
        <v>235</v>
      </c>
      <c r="F213" s="432" t="s">
        <v>234</v>
      </c>
      <c r="G213" s="432" t="s">
        <v>236</v>
      </c>
      <c r="H213" s="432" t="s">
        <v>235</v>
      </c>
      <c r="I213" s="432" t="s">
        <v>234</v>
      </c>
      <c r="J213" s="432" t="s">
        <v>236</v>
      </c>
      <c r="K213" s="432" t="s">
        <v>235</v>
      </c>
      <c r="L213" s="432" t="s">
        <v>234</v>
      </c>
      <c r="M213" s="432" t="s">
        <v>236</v>
      </c>
      <c r="N213" s="432" t="s">
        <v>235</v>
      </c>
      <c r="O213" s="432" t="s">
        <v>234</v>
      </c>
      <c r="P213" s="432" t="s">
        <v>236</v>
      </c>
      <c r="Q213" s="432" t="s">
        <v>235</v>
      </c>
      <c r="R213" s="432" t="s">
        <v>234</v>
      </c>
      <c r="S213" s="432" t="s">
        <v>236</v>
      </c>
      <c r="T213" s="432" t="s">
        <v>235</v>
      </c>
      <c r="U213" s="432" t="s">
        <v>234</v>
      </c>
      <c r="V213" s="435" t="s">
        <v>236</v>
      </c>
    </row>
    <row r="214" spans="1:26" ht="15.75">
      <c r="A214" s="436" t="s">
        <v>185</v>
      </c>
      <c r="B214" s="159"/>
      <c r="C214" s="159"/>
      <c r="D214" s="159">
        <f>B214+C214</f>
        <v>0</v>
      </c>
      <c r="E214" s="159"/>
      <c r="F214" s="159"/>
      <c r="G214" s="159">
        <f>E214+F214</f>
        <v>0</v>
      </c>
      <c r="H214" s="159"/>
      <c r="I214" s="159"/>
      <c r="J214" s="159">
        <f>H214+I214</f>
        <v>0</v>
      </c>
      <c r="K214" s="159"/>
      <c r="L214" s="159"/>
      <c r="M214" s="159">
        <f>K214+L214</f>
        <v>0</v>
      </c>
      <c r="N214" s="159"/>
      <c r="O214" s="159"/>
      <c r="P214" s="159">
        <f>N214+O214</f>
        <v>0</v>
      </c>
      <c r="Q214" s="159"/>
      <c r="R214" s="159"/>
      <c r="S214" s="159">
        <f>Q214+R214</f>
        <v>0</v>
      </c>
      <c r="T214" s="212">
        <f>+B214+E214+H214+K214+N214+Q214</f>
        <v>0</v>
      </c>
      <c r="U214" s="212">
        <f t="shared" ref="U214:U222" si="139">+C214+F214+I214+L214+O214+R214</f>
        <v>0</v>
      </c>
      <c r="V214" s="212">
        <f t="shared" ref="V214:V222" si="140">+D214+G214+J214+M214+P214+S214</f>
        <v>0</v>
      </c>
      <c r="Y214" s="619" t="str">
        <f>IF(T214='Order of Birth B-7 12 13 14 15'!AA216,"TRUE","FALSE")</f>
        <v>TRUE</v>
      </c>
      <c r="Z214" s="619" t="str">
        <f>IF(U214='Order of Birth B-7 12 13 14 15'!BA216,"TRUE","FALSE")</f>
        <v>TRUE</v>
      </c>
    </row>
    <row r="215" spans="1:26" ht="15.75">
      <c r="A215" s="436" t="s">
        <v>168</v>
      </c>
      <c r="B215" s="159"/>
      <c r="C215" s="159">
        <v>48</v>
      </c>
      <c r="D215" s="159">
        <f t="shared" ref="D215:D222" si="141">B215+C215</f>
        <v>48</v>
      </c>
      <c r="E215" s="159">
        <v>6</v>
      </c>
      <c r="F215" s="159">
        <v>2</v>
      </c>
      <c r="G215" s="159">
        <f t="shared" ref="G215:G222" si="142">E215+F215</f>
        <v>8</v>
      </c>
      <c r="H215" s="159">
        <v>159</v>
      </c>
      <c r="I215" s="159">
        <v>2</v>
      </c>
      <c r="J215" s="159">
        <f t="shared" ref="J215:J222" si="143">H215+I215</f>
        <v>161</v>
      </c>
      <c r="K215" s="159">
        <v>19</v>
      </c>
      <c r="L215" s="159">
        <v>0</v>
      </c>
      <c r="M215" s="159">
        <f t="shared" ref="M215:M222" si="144">K215+L215</f>
        <v>19</v>
      </c>
      <c r="N215" s="159">
        <v>0</v>
      </c>
      <c r="O215" s="159">
        <v>0</v>
      </c>
      <c r="P215" s="159">
        <f t="shared" ref="P215:P222" si="145">N215+O215</f>
        <v>0</v>
      </c>
      <c r="Q215" s="159">
        <v>0</v>
      </c>
      <c r="R215" s="159">
        <v>0</v>
      </c>
      <c r="S215" s="159">
        <f t="shared" ref="S215:S222" si="146">Q215+R215</f>
        <v>0</v>
      </c>
      <c r="T215" s="212">
        <f t="shared" ref="T215:T222" si="147">+B215+E215+H215+K215+N215+Q215</f>
        <v>184</v>
      </c>
      <c r="U215" s="212">
        <f t="shared" si="139"/>
        <v>52</v>
      </c>
      <c r="V215" s="212">
        <f t="shared" si="140"/>
        <v>236</v>
      </c>
      <c r="Y215" s="619" t="str">
        <f>IF(T215='Order of Birth B-7 12 13 14 15'!AA217,"TRUE","FALSE")</f>
        <v>TRUE</v>
      </c>
      <c r="Z215" s="619" t="str">
        <f>IF(U215='Order of Birth B-7 12 13 14 15'!BA217,"TRUE","FALSE")</f>
        <v>TRUE</v>
      </c>
    </row>
    <row r="216" spans="1:26" ht="15.75">
      <c r="A216" s="436" t="s">
        <v>169</v>
      </c>
      <c r="B216" s="159"/>
      <c r="C216" s="159">
        <v>70</v>
      </c>
      <c r="D216" s="159">
        <f t="shared" si="141"/>
        <v>70</v>
      </c>
      <c r="E216" s="159">
        <v>3</v>
      </c>
      <c r="F216" s="159">
        <v>198</v>
      </c>
      <c r="G216" s="159">
        <f t="shared" si="142"/>
        <v>201</v>
      </c>
      <c r="H216" s="159">
        <v>253</v>
      </c>
      <c r="I216" s="159">
        <v>3189</v>
      </c>
      <c r="J216" s="159">
        <f t="shared" si="143"/>
        <v>3442</v>
      </c>
      <c r="K216" s="159">
        <v>152</v>
      </c>
      <c r="L216" s="159">
        <v>1515</v>
      </c>
      <c r="M216" s="159">
        <f t="shared" si="144"/>
        <v>1667</v>
      </c>
      <c r="N216" s="159">
        <v>2</v>
      </c>
      <c r="O216" s="159">
        <v>39</v>
      </c>
      <c r="P216" s="159">
        <f t="shared" si="145"/>
        <v>41</v>
      </c>
      <c r="Q216" s="159">
        <v>0</v>
      </c>
      <c r="R216" s="159">
        <v>5</v>
      </c>
      <c r="S216" s="159">
        <f t="shared" si="146"/>
        <v>5</v>
      </c>
      <c r="T216" s="212">
        <f t="shared" si="147"/>
        <v>410</v>
      </c>
      <c r="U216" s="212">
        <f t="shared" si="139"/>
        <v>5016</v>
      </c>
      <c r="V216" s="212">
        <f t="shared" si="140"/>
        <v>5426</v>
      </c>
      <c r="Y216" s="619" t="str">
        <f>IF(T216='Order of Birth B-7 12 13 14 15'!AA218,"TRUE","FALSE")</f>
        <v>TRUE</v>
      </c>
      <c r="Z216" s="619" t="str">
        <f>IF(U216='Order of Birth B-7 12 13 14 15'!BA218,"TRUE","FALSE")</f>
        <v>TRUE</v>
      </c>
    </row>
    <row r="217" spans="1:26" ht="15.75">
      <c r="A217" s="436" t="s">
        <v>170</v>
      </c>
      <c r="B217" s="159"/>
      <c r="C217" s="159">
        <v>4</v>
      </c>
      <c r="D217" s="159">
        <f t="shared" si="141"/>
        <v>4</v>
      </c>
      <c r="E217" s="159">
        <v>1</v>
      </c>
      <c r="F217" s="159">
        <v>111</v>
      </c>
      <c r="G217" s="159">
        <f t="shared" si="142"/>
        <v>112</v>
      </c>
      <c r="H217" s="159">
        <v>105</v>
      </c>
      <c r="I217" s="159">
        <v>3383</v>
      </c>
      <c r="J217" s="159">
        <f t="shared" si="143"/>
        <v>3488</v>
      </c>
      <c r="K217" s="159">
        <v>326</v>
      </c>
      <c r="L217" s="159">
        <v>2170</v>
      </c>
      <c r="M217" s="159">
        <f t="shared" si="144"/>
        <v>2496</v>
      </c>
      <c r="N217" s="159">
        <v>2</v>
      </c>
      <c r="O217" s="159">
        <v>88</v>
      </c>
      <c r="P217" s="159">
        <f t="shared" si="145"/>
        <v>90</v>
      </c>
      <c r="Q217" s="159">
        <v>0</v>
      </c>
      <c r="R217" s="159">
        <v>15</v>
      </c>
      <c r="S217" s="159">
        <f t="shared" si="146"/>
        <v>15</v>
      </c>
      <c r="T217" s="212">
        <f t="shared" si="147"/>
        <v>434</v>
      </c>
      <c r="U217" s="212">
        <f t="shared" si="139"/>
        <v>5771</v>
      </c>
      <c r="V217" s="212">
        <f t="shared" si="140"/>
        <v>6205</v>
      </c>
      <c r="Y217" s="619" t="str">
        <f>IF(T217='Order of Birth B-7 12 13 14 15'!AA219,"TRUE","FALSE")</f>
        <v>TRUE</v>
      </c>
      <c r="Z217" s="619" t="str">
        <f>IF(U217='Order of Birth B-7 12 13 14 15'!BA219,"TRUE","FALSE")</f>
        <v>TRUE</v>
      </c>
    </row>
    <row r="218" spans="1:26" ht="15.75">
      <c r="A218" s="436" t="s">
        <v>171</v>
      </c>
      <c r="B218" s="159"/>
      <c r="C218" s="159">
        <v>0</v>
      </c>
      <c r="D218" s="159">
        <f t="shared" si="141"/>
        <v>0</v>
      </c>
      <c r="E218" s="159">
        <v>0</v>
      </c>
      <c r="F218" s="159">
        <v>18</v>
      </c>
      <c r="G218" s="159">
        <f t="shared" si="142"/>
        <v>18</v>
      </c>
      <c r="H218" s="159">
        <v>28</v>
      </c>
      <c r="I218" s="159">
        <v>92</v>
      </c>
      <c r="J218" s="159">
        <f t="shared" si="143"/>
        <v>120</v>
      </c>
      <c r="K218" s="159">
        <v>237</v>
      </c>
      <c r="L218" s="159">
        <v>927</v>
      </c>
      <c r="M218" s="159">
        <f t="shared" si="144"/>
        <v>1164</v>
      </c>
      <c r="N218" s="159">
        <v>0</v>
      </c>
      <c r="O218" s="159">
        <v>9</v>
      </c>
      <c r="P218" s="159">
        <f t="shared" si="145"/>
        <v>9</v>
      </c>
      <c r="Q218" s="159">
        <v>3</v>
      </c>
      <c r="R218" s="159">
        <v>25</v>
      </c>
      <c r="S218" s="159">
        <f t="shared" si="146"/>
        <v>28</v>
      </c>
      <c r="T218" s="212">
        <f t="shared" si="147"/>
        <v>268</v>
      </c>
      <c r="U218" s="212">
        <f t="shared" si="139"/>
        <v>1071</v>
      </c>
      <c r="V218" s="212">
        <f t="shared" si="140"/>
        <v>1339</v>
      </c>
      <c r="Y218" s="619" t="str">
        <f>IF(T218='Order of Birth B-7 12 13 14 15'!AA220,"TRUE","FALSE")</f>
        <v>TRUE</v>
      </c>
      <c r="Z218" s="619" t="str">
        <f>IF(U218='Order of Birth B-7 12 13 14 15'!BA220,"TRUE","FALSE")</f>
        <v>TRUE</v>
      </c>
    </row>
    <row r="219" spans="1:26" ht="15.75">
      <c r="A219" s="436" t="s">
        <v>172</v>
      </c>
      <c r="B219" s="159"/>
      <c r="C219" s="159">
        <v>0</v>
      </c>
      <c r="D219" s="159">
        <f t="shared" si="141"/>
        <v>0</v>
      </c>
      <c r="E219" s="159">
        <v>0</v>
      </c>
      <c r="F219" s="159">
        <v>1</v>
      </c>
      <c r="G219" s="159">
        <f t="shared" si="142"/>
        <v>1</v>
      </c>
      <c r="H219" s="159">
        <v>8</v>
      </c>
      <c r="I219" s="159">
        <v>96</v>
      </c>
      <c r="J219" s="159">
        <f t="shared" si="143"/>
        <v>104</v>
      </c>
      <c r="K219" s="159">
        <v>20</v>
      </c>
      <c r="L219" s="159">
        <v>46</v>
      </c>
      <c r="M219" s="159">
        <f t="shared" si="144"/>
        <v>66</v>
      </c>
      <c r="N219" s="159">
        <v>0</v>
      </c>
      <c r="O219" s="159">
        <v>3</v>
      </c>
      <c r="P219" s="159">
        <f t="shared" si="145"/>
        <v>3</v>
      </c>
      <c r="Q219" s="159">
        <v>2</v>
      </c>
      <c r="R219" s="159">
        <v>8</v>
      </c>
      <c r="S219" s="159">
        <f t="shared" si="146"/>
        <v>10</v>
      </c>
      <c r="T219" s="212">
        <f t="shared" si="147"/>
        <v>30</v>
      </c>
      <c r="U219" s="212">
        <f t="shared" si="139"/>
        <v>154</v>
      </c>
      <c r="V219" s="212">
        <f t="shared" si="140"/>
        <v>184</v>
      </c>
      <c r="Y219" s="619" t="str">
        <f>IF(T219='Order of Birth B-7 12 13 14 15'!AA221,"TRUE","FALSE")</f>
        <v>TRUE</v>
      </c>
      <c r="Z219" s="619" t="str">
        <f>IF(U219='Order of Birth B-7 12 13 14 15'!BA221,"TRUE","FALSE")</f>
        <v>TRUE</v>
      </c>
    </row>
    <row r="220" spans="1:26" ht="15.75">
      <c r="A220" s="436" t="s">
        <v>173</v>
      </c>
      <c r="B220" s="159"/>
      <c r="C220" s="159">
        <v>0</v>
      </c>
      <c r="D220" s="159">
        <f t="shared" si="141"/>
        <v>0</v>
      </c>
      <c r="E220" s="159">
        <v>0</v>
      </c>
      <c r="F220" s="159">
        <v>0</v>
      </c>
      <c r="G220" s="159">
        <f t="shared" si="142"/>
        <v>0</v>
      </c>
      <c r="H220" s="159">
        <v>0</v>
      </c>
      <c r="I220" s="159">
        <v>10</v>
      </c>
      <c r="J220" s="159">
        <f t="shared" si="143"/>
        <v>10</v>
      </c>
      <c r="K220" s="159">
        <v>15</v>
      </c>
      <c r="L220" s="159">
        <v>8</v>
      </c>
      <c r="M220" s="159">
        <f t="shared" si="144"/>
        <v>23</v>
      </c>
      <c r="N220" s="159">
        <v>0</v>
      </c>
      <c r="O220" s="159">
        <v>0</v>
      </c>
      <c r="P220" s="159">
        <f t="shared" si="145"/>
        <v>0</v>
      </c>
      <c r="Q220" s="159">
        <v>0</v>
      </c>
      <c r="R220" s="159">
        <v>8</v>
      </c>
      <c r="S220" s="159">
        <f t="shared" si="146"/>
        <v>8</v>
      </c>
      <c r="T220" s="212">
        <f t="shared" si="147"/>
        <v>15</v>
      </c>
      <c r="U220" s="212">
        <f t="shared" si="139"/>
        <v>26</v>
      </c>
      <c r="V220" s="212">
        <f t="shared" si="140"/>
        <v>41</v>
      </c>
      <c r="Y220" s="619" t="str">
        <f>IF(T220='Order of Birth B-7 12 13 14 15'!AA222,"TRUE","FALSE")</f>
        <v>TRUE</v>
      </c>
      <c r="Z220" s="619" t="str">
        <f>IF(U220='Order of Birth B-7 12 13 14 15'!BA222,"TRUE","FALSE")</f>
        <v>TRUE</v>
      </c>
    </row>
    <row r="221" spans="1:26" ht="15.75">
      <c r="A221" s="436" t="s">
        <v>621</v>
      </c>
      <c r="B221" s="159"/>
      <c r="C221" s="159">
        <v>0</v>
      </c>
      <c r="D221" s="159">
        <f t="shared" si="141"/>
        <v>0</v>
      </c>
      <c r="E221" s="159">
        <v>0</v>
      </c>
      <c r="F221" s="159">
        <v>0</v>
      </c>
      <c r="G221" s="159">
        <f t="shared" si="142"/>
        <v>0</v>
      </c>
      <c r="H221" s="159">
        <v>0</v>
      </c>
      <c r="I221" s="159">
        <v>1</v>
      </c>
      <c r="J221" s="159">
        <f t="shared" si="143"/>
        <v>1</v>
      </c>
      <c r="K221" s="159">
        <v>0</v>
      </c>
      <c r="L221" s="159">
        <v>1</v>
      </c>
      <c r="M221" s="159">
        <f t="shared" si="144"/>
        <v>1</v>
      </c>
      <c r="N221" s="159">
        <v>0</v>
      </c>
      <c r="O221" s="159">
        <v>0</v>
      </c>
      <c r="P221" s="159">
        <f t="shared" si="145"/>
        <v>0</v>
      </c>
      <c r="Q221" s="159">
        <v>0</v>
      </c>
      <c r="R221" s="159">
        <v>0</v>
      </c>
      <c r="S221" s="159">
        <f t="shared" si="146"/>
        <v>0</v>
      </c>
      <c r="T221" s="212">
        <f t="shared" si="147"/>
        <v>0</v>
      </c>
      <c r="U221" s="212">
        <f t="shared" si="139"/>
        <v>2</v>
      </c>
      <c r="V221" s="212">
        <f t="shared" si="140"/>
        <v>2</v>
      </c>
      <c r="Y221" s="619" t="str">
        <f>IF(T221='Order of Birth B-7 12 13 14 15'!AA223,"TRUE","FALSE")</f>
        <v>TRUE</v>
      </c>
      <c r="Z221" s="619" t="str">
        <f>IF(U221='Order of Birth B-7 12 13 14 15'!BA223,"TRUE","FALSE")</f>
        <v>TRUE</v>
      </c>
    </row>
    <row r="222" spans="1:26" ht="15.75">
      <c r="A222" s="436" t="s">
        <v>620</v>
      </c>
      <c r="B222" s="159"/>
      <c r="C222" s="159"/>
      <c r="D222" s="159">
        <f t="shared" si="141"/>
        <v>0</v>
      </c>
      <c r="E222" s="159"/>
      <c r="F222" s="159"/>
      <c r="G222" s="159">
        <f t="shared" si="142"/>
        <v>0</v>
      </c>
      <c r="H222" s="159"/>
      <c r="I222" s="159"/>
      <c r="J222" s="159">
        <f t="shared" si="143"/>
        <v>0</v>
      </c>
      <c r="K222" s="159"/>
      <c r="L222" s="159"/>
      <c r="M222" s="159">
        <f t="shared" si="144"/>
        <v>0</v>
      </c>
      <c r="N222" s="159"/>
      <c r="O222" s="159"/>
      <c r="P222" s="159">
        <f t="shared" si="145"/>
        <v>0</v>
      </c>
      <c r="Q222" s="159"/>
      <c r="R222" s="159"/>
      <c r="S222" s="159">
        <f t="shared" si="146"/>
        <v>0</v>
      </c>
      <c r="T222" s="212">
        <f t="shared" si="147"/>
        <v>0</v>
      </c>
      <c r="U222" s="212">
        <f t="shared" si="139"/>
        <v>0</v>
      </c>
      <c r="V222" s="212">
        <f t="shared" si="140"/>
        <v>0</v>
      </c>
      <c r="Y222" s="619"/>
      <c r="Z222" s="619"/>
    </row>
    <row r="223" spans="1:26" ht="16.5" thickBot="1">
      <c r="A223" s="437" t="s">
        <v>6</v>
      </c>
      <c r="B223" s="159">
        <f t="shared" ref="B223:V223" si="148">SUM(B214:B222)</f>
        <v>0</v>
      </c>
      <c r="C223" s="159">
        <f t="shared" si="148"/>
        <v>122</v>
      </c>
      <c r="D223" s="159">
        <f t="shared" si="148"/>
        <v>122</v>
      </c>
      <c r="E223" s="159">
        <f t="shared" si="148"/>
        <v>10</v>
      </c>
      <c r="F223" s="159">
        <f t="shared" si="148"/>
        <v>330</v>
      </c>
      <c r="G223" s="159">
        <f t="shared" si="148"/>
        <v>340</v>
      </c>
      <c r="H223" s="159">
        <f t="shared" si="148"/>
        <v>553</v>
      </c>
      <c r="I223" s="159">
        <f t="shared" si="148"/>
        <v>6773</v>
      </c>
      <c r="J223" s="159">
        <f t="shared" si="148"/>
        <v>7326</v>
      </c>
      <c r="K223" s="159">
        <f t="shared" si="148"/>
        <v>769</v>
      </c>
      <c r="L223" s="159">
        <f t="shared" si="148"/>
        <v>4667</v>
      </c>
      <c r="M223" s="159">
        <f t="shared" si="148"/>
        <v>5436</v>
      </c>
      <c r="N223" s="159">
        <f t="shared" si="148"/>
        <v>4</v>
      </c>
      <c r="O223" s="159">
        <f t="shared" si="148"/>
        <v>139</v>
      </c>
      <c r="P223" s="159">
        <f t="shared" si="148"/>
        <v>143</v>
      </c>
      <c r="Q223" s="159">
        <f t="shared" si="148"/>
        <v>5</v>
      </c>
      <c r="R223" s="159">
        <f t="shared" si="148"/>
        <v>61</v>
      </c>
      <c r="S223" s="159">
        <f t="shared" si="148"/>
        <v>66</v>
      </c>
      <c r="T223" s="159">
        <f t="shared" si="148"/>
        <v>1341</v>
      </c>
      <c r="U223" s="159">
        <f t="shared" si="148"/>
        <v>12092</v>
      </c>
      <c r="V223" s="159">
        <f t="shared" si="148"/>
        <v>13433</v>
      </c>
      <c r="Y223" s="619" t="str">
        <f>IF(T223='Order of Birth B-7 12 13 14 15'!AA224,"TRUE","FALSE")</f>
        <v>TRUE</v>
      </c>
      <c r="Z223" s="619" t="str">
        <f>IF(U223='Order of Birth B-7 12 13 14 15'!BA224,"TRUE","FALSE")</f>
        <v>TRUE</v>
      </c>
    </row>
    <row r="224" spans="1:26" ht="15.75" thickBot="1"/>
    <row r="225" spans="1:26" ht="26.25">
      <c r="A225" s="448" t="s">
        <v>622</v>
      </c>
      <c r="B225" s="439"/>
      <c r="C225" s="439"/>
      <c r="D225" s="439"/>
      <c r="E225" s="439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47" t="s">
        <v>256</v>
      </c>
      <c r="V225" s="440"/>
    </row>
    <row r="226" spans="1:26" ht="32.25" customHeight="1">
      <c r="A226" s="1788" t="s">
        <v>619</v>
      </c>
      <c r="B226" s="1789"/>
      <c r="C226" s="1789"/>
      <c r="D226" s="1789"/>
      <c r="E226" s="1789"/>
      <c r="F226" s="1789"/>
      <c r="G226" s="1789"/>
      <c r="H226" s="1789"/>
      <c r="I226" s="1789"/>
      <c r="J226" s="1789"/>
      <c r="K226" s="1789"/>
      <c r="L226" s="1789"/>
      <c r="M226" s="1789"/>
      <c r="N226" s="1789"/>
      <c r="O226" s="1789"/>
      <c r="P226" s="1789"/>
      <c r="Q226" s="1789"/>
      <c r="R226" s="1789"/>
      <c r="S226" s="1789"/>
      <c r="T226" s="1789"/>
      <c r="U226" s="1789"/>
      <c r="V226" s="1790"/>
    </row>
    <row r="227" spans="1:26">
      <c r="A227" s="1791" t="s">
        <v>313</v>
      </c>
      <c r="B227" s="1792"/>
      <c r="C227" s="1792"/>
      <c r="D227" s="1792"/>
      <c r="E227" s="1792"/>
      <c r="F227" s="1792"/>
      <c r="G227" s="1792"/>
      <c r="H227" s="1792"/>
      <c r="I227" s="1792"/>
      <c r="J227" s="1792"/>
      <c r="K227" s="1792"/>
      <c r="L227" s="1792"/>
      <c r="M227" s="1792"/>
      <c r="N227" s="1792"/>
      <c r="O227" s="1792"/>
      <c r="P227" s="1792"/>
      <c r="Q227" s="1792"/>
      <c r="R227" s="1792"/>
      <c r="S227" s="1792"/>
      <c r="T227" s="1792"/>
      <c r="U227" s="1792"/>
      <c r="V227" s="1793"/>
    </row>
    <row r="228" spans="1:26">
      <c r="A228" s="1794" t="s">
        <v>166</v>
      </c>
      <c r="B228" s="1792" t="s">
        <v>315</v>
      </c>
      <c r="C228" s="1792"/>
      <c r="D228" s="1792"/>
      <c r="E228" s="1792" t="s">
        <v>316</v>
      </c>
      <c r="F228" s="1792"/>
      <c r="G228" s="1792"/>
      <c r="H228" s="1792" t="s">
        <v>317</v>
      </c>
      <c r="I228" s="1792"/>
      <c r="J228" s="1792"/>
      <c r="K228" s="1792" t="s">
        <v>318</v>
      </c>
      <c r="L228" s="1792"/>
      <c r="M228" s="1792"/>
      <c r="N228" s="1792" t="s">
        <v>319</v>
      </c>
      <c r="O228" s="1792"/>
      <c r="P228" s="1792"/>
      <c r="Q228" s="1796" t="s">
        <v>620</v>
      </c>
      <c r="R228" s="1797"/>
      <c r="S228" s="1798"/>
      <c r="T228" s="1792" t="s">
        <v>6</v>
      </c>
      <c r="U228" s="1792"/>
      <c r="V228" s="1793"/>
    </row>
    <row r="229" spans="1:26">
      <c r="A229" s="1795"/>
      <c r="B229" s="168" t="s">
        <v>235</v>
      </c>
      <c r="C229" s="168" t="s">
        <v>234</v>
      </c>
      <c r="D229" s="168" t="s">
        <v>236</v>
      </c>
      <c r="E229" s="168" t="s">
        <v>235</v>
      </c>
      <c r="F229" s="168" t="s">
        <v>234</v>
      </c>
      <c r="G229" s="168" t="s">
        <v>236</v>
      </c>
      <c r="H229" s="168" t="s">
        <v>235</v>
      </c>
      <c r="I229" s="168" t="s">
        <v>234</v>
      </c>
      <c r="J229" s="168" t="s">
        <v>236</v>
      </c>
      <c r="K229" s="168" t="s">
        <v>235</v>
      </c>
      <c r="L229" s="168" t="s">
        <v>234</v>
      </c>
      <c r="M229" s="168" t="s">
        <v>236</v>
      </c>
      <c r="N229" s="168" t="s">
        <v>235</v>
      </c>
      <c r="O229" s="168" t="s">
        <v>234</v>
      </c>
      <c r="P229" s="168" t="s">
        <v>236</v>
      </c>
      <c r="Q229" s="168" t="s">
        <v>235</v>
      </c>
      <c r="R229" s="168" t="s">
        <v>234</v>
      </c>
      <c r="S229" s="168" t="s">
        <v>236</v>
      </c>
      <c r="T229" s="168" t="s">
        <v>235</v>
      </c>
      <c r="U229" s="168" t="s">
        <v>234</v>
      </c>
      <c r="V229" s="441" t="s">
        <v>236</v>
      </c>
    </row>
    <row r="230" spans="1:26" ht="15.75">
      <c r="A230" s="442" t="s">
        <v>185</v>
      </c>
      <c r="B230" s="159">
        <v>0</v>
      </c>
      <c r="C230" s="159">
        <v>0</v>
      </c>
      <c r="D230" s="159">
        <f>B230+C230</f>
        <v>0</v>
      </c>
      <c r="E230" s="159">
        <v>0</v>
      </c>
      <c r="F230" s="159">
        <v>0</v>
      </c>
      <c r="G230" s="159">
        <f>E230+F230</f>
        <v>0</v>
      </c>
      <c r="H230" s="159">
        <v>0</v>
      </c>
      <c r="I230" s="159">
        <v>0</v>
      </c>
      <c r="J230" s="159">
        <f>H230+I230</f>
        <v>0</v>
      </c>
      <c r="K230" s="159">
        <v>0</v>
      </c>
      <c r="L230" s="159">
        <v>0</v>
      </c>
      <c r="M230" s="159">
        <f>K230+L230</f>
        <v>0</v>
      </c>
      <c r="N230" s="159">
        <v>0</v>
      </c>
      <c r="O230" s="159">
        <v>0</v>
      </c>
      <c r="P230" s="159">
        <f>N230+O230</f>
        <v>0</v>
      </c>
      <c r="Q230" s="159">
        <v>0</v>
      </c>
      <c r="R230" s="159">
        <v>0</v>
      </c>
      <c r="S230" s="159">
        <f>Q230+R230</f>
        <v>0</v>
      </c>
      <c r="T230" s="212">
        <f>+B230+E230+H230+K230+N230+Q230</f>
        <v>0</v>
      </c>
      <c r="U230" s="212">
        <f t="shared" ref="U230:U238" si="149">+C230+F230+I230+L230+O230+R230</f>
        <v>0</v>
      </c>
      <c r="V230" s="212">
        <f t="shared" ref="V230:V238" si="150">+D230+G230+J230+M230+P230+S230</f>
        <v>0</v>
      </c>
      <c r="Y230" s="619" t="str">
        <f>IF(T230='Order of Birth B-7 12 13 14 15'!AA232,"TRUE","FALSE")</f>
        <v>TRUE</v>
      </c>
      <c r="Z230" s="619" t="str">
        <f>IF(U230='Order of Birth B-7 12 13 14 15'!BA232,"TRUE","FALSE")</f>
        <v>TRUE</v>
      </c>
    </row>
    <row r="231" spans="1:26" ht="15.75">
      <c r="A231" s="442" t="s">
        <v>168</v>
      </c>
      <c r="B231" s="159">
        <v>8</v>
      </c>
      <c r="C231" s="159">
        <v>22</v>
      </c>
      <c r="D231" s="159">
        <f t="shared" ref="D231:D238" si="151">B231+C231</f>
        <v>30</v>
      </c>
      <c r="E231" s="159">
        <v>16</v>
      </c>
      <c r="F231" s="159">
        <v>81</v>
      </c>
      <c r="G231" s="159">
        <f t="shared" ref="G231:G238" si="152">E231+F231</f>
        <v>97</v>
      </c>
      <c r="H231" s="159">
        <v>57</v>
      </c>
      <c r="I231" s="159">
        <v>104</v>
      </c>
      <c r="J231" s="159">
        <f t="shared" ref="J231:J238" si="153">H231+I231</f>
        <v>161</v>
      </c>
      <c r="K231" s="159">
        <v>23</v>
      </c>
      <c r="L231" s="159">
        <v>27</v>
      </c>
      <c r="M231" s="159">
        <f t="shared" ref="M231:M238" si="154">K231+L231</f>
        <v>50</v>
      </c>
      <c r="N231" s="159">
        <v>0</v>
      </c>
      <c r="O231" s="159">
        <v>0</v>
      </c>
      <c r="P231" s="159">
        <f t="shared" ref="P231:P238" si="155">N231+O231</f>
        <v>0</v>
      </c>
      <c r="Q231" s="159">
        <v>0</v>
      </c>
      <c r="R231" s="159">
        <v>0</v>
      </c>
      <c r="S231" s="159">
        <f t="shared" ref="S231:S238" si="156">Q231+R231</f>
        <v>0</v>
      </c>
      <c r="T231" s="212">
        <f t="shared" ref="T231:T238" si="157">+B231+E231+H231+K231+N231+Q231</f>
        <v>104</v>
      </c>
      <c r="U231" s="212">
        <f t="shared" si="149"/>
        <v>234</v>
      </c>
      <c r="V231" s="212">
        <f t="shared" si="150"/>
        <v>338</v>
      </c>
      <c r="Y231" s="619" t="str">
        <f>IF(T231='Order of Birth B-7 12 13 14 15'!AA233,"TRUE","FALSE")</f>
        <v>TRUE</v>
      </c>
      <c r="Z231" s="619" t="str">
        <f>IF(U231='Order of Birth B-7 12 13 14 15'!BA233,"TRUE","FALSE")</f>
        <v>TRUE</v>
      </c>
    </row>
    <row r="232" spans="1:26" ht="15.75">
      <c r="A232" s="442" t="s">
        <v>169</v>
      </c>
      <c r="B232" s="159">
        <v>14</v>
      </c>
      <c r="C232" s="159">
        <v>35</v>
      </c>
      <c r="D232" s="159">
        <f t="shared" si="151"/>
        <v>49</v>
      </c>
      <c r="E232" s="159">
        <v>48</v>
      </c>
      <c r="F232" s="159">
        <v>189</v>
      </c>
      <c r="G232" s="159">
        <f t="shared" si="152"/>
        <v>237</v>
      </c>
      <c r="H232" s="159">
        <v>805</v>
      </c>
      <c r="I232" s="159">
        <v>2251</v>
      </c>
      <c r="J232" s="159">
        <f t="shared" si="153"/>
        <v>3056</v>
      </c>
      <c r="K232" s="159">
        <v>304</v>
      </c>
      <c r="L232" s="159">
        <v>1219</v>
      </c>
      <c r="M232" s="159">
        <f t="shared" si="154"/>
        <v>1523</v>
      </c>
      <c r="N232" s="159">
        <v>1</v>
      </c>
      <c r="O232" s="159">
        <v>5</v>
      </c>
      <c r="P232" s="159">
        <f t="shared" si="155"/>
        <v>6</v>
      </c>
      <c r="Q232" s="159">
        <v>0</v>
      </c>
      <c r="R232" s="159">
        <v>0</v>
      </c>
      <c r="S232" s="159">
        <f t="shared" si="156"/>
        <v>0</v>
      </c>
      <c r="T232" s="212">
        <f t="shared" si="157"/>
        <v>1172</v>
      </c>
      <c r="U232" s="212">
        <f t="shared" si="149"/>
        <v>3699</v>
      </c>
      <c r="V232" s="212">
        <f t="shared" si="150"/>
        <v>4871</v>
      </c>
      <c r="Y232" s="619" t="str">
        <f>IF(T232='Order of Birth B-7 12 13 14 15'!AA234,"TRUE","FALSE")</f>
        <v>TRUE</v>
      </c>
      <c r="Z232" s="619" t="str">
        <f>IF(U232='Order of Birth B-7 12 13 14 15'!BA234,"TRUE","FALSE")</f>
        <v>TRUE</v>
      </c>
    </row>
    <row r="233" spans="1:26" ht="15.75">
      <c r="A233" s="442" t="s">
        <v>170</v>
      </c>
      <c r="B233" s="159">
        <v>2</v>
      </c>
      <c r="C233" s="159">
        <v>19</v>
      </c>
      <c r="D233" s="159">
        <f t="shared" si="151"/>
        <v>21</v>
      </c>
      <c r="E233" s="159">
        <v>26</v>
      </c>
      <c r="F233" s="159">
        <v>115</v>
      </c>
      <c r="G233" s="159">
        <f t="shared" si="152"/>
        <v>141</v>
      </c>
      <c r="H233" s="159">
        <v>581</v>
      </c>
      <c r="I233" s="159">
        <v>1942</v>
      </c>
      <c r="J233" s="159">
        <f t="shared" si="153"/>
        <v>2523</v>
      </c>
      <c r="K233" s="159">
        <v>286</v>
      </c>
      <c r="L233" s="159">
        <v>1338</v>
      </c>
      <c r="M233" s="159">
        <f t="shared" si="154"/>
        <v>1624</v>
      </c>
      <c r="N233" s="159">
        <v>4</v>
      </c>
      <c r="O233" s="159">
        <v>32</v>
      </c>
      <c r="P233" s="159">
        <f t="shared" si="155"/>
        <v>36</v>
      </c>
      <c r="Q233" s="159">
        <v>1</v>
      </c>
      <c r="R233" s="159">
        <v>0</v>
      </c>
      <c r="S233" s="159">
        <f t="shared" si="156"/>
        <v>1</v>
      </c>
      <c r="T233" s="212">
        <f t="shared" si="157"/>
        <v>900</v>
      </c>
      <c r="U233" s="212">
        <f t="shared" si="149"/>
        <v>3446</v>
      </c>
      <c r="V233" s="212">
        <f t="shared" si="150"/>
        <v>4346</v>
      </c>
      <c r="Y233" s="619" t="str">
        <f>IF(T233='Order of Birth B-7 12 13 14 15'!AA235,"TRUE","FALSE")</f>
        <v>TRUE</v>
      </c>
      <c r="Z233" s="619" t="str">
        <f>IF(U233='Order of Birth B-7 12 13 14 15'!BA235,"TRUE","FALSE")</f>
        <v>TRUE</v>
      </c>
    </row>
    <row r="234" spans="1:26" ht="15.75">
      <c r="A234" s="442" t="s">
        <v>171</v>
      </c>
      <c r="B234" s="159">
        <v>1</v>
      </c>
      <c r="C234" s="159">
        <v>7</v>
      </c>
      <c r="D234" s="159">
        <f t="shared" si="151"/>
        <v>8</v>
      </c>
      <c r="E234" s="159">
        <v>3</v>
      </c>
      <c r="F234" s="159">
        <v>62</v>
      </c>
      <c r="G234" s="159">
        <f t="shared" si="152"/>
        <v>65</v>
      </c>
      <c r="H234" s="159">
        <v>221</v>
      </c>
      <c r="I234" s="159">
        <v>470</v>
      </c>
      <c r="J234" s="159">
        <f t="shared" si="153"/>
        <v>691</v>
      </c>
      <c r="K234" s="159">
        <v>130</v>
      </c>
      <c r="L234" s="159">
        <v>989</v>
      </c>
      <c r="M234" s="159">
        <f t="shared" si="154"/>
        <v>1119</v>
      </c>
      <c r="N234" s="159">
        <v>2</v>
      </c>
      <c r="O234" s="159">
        <v>35</v>
      </c>
      <c r="P234" s="159">
        <f t="shared" si="155"/>
        <v>37</v>
      </c>
      <c r="Q234" s="159">
        <v>1</v>
      </c>
      <c r="R234" s="159">
        <v>26</v>
      </c>
      <c r="S234" s="159">
        <f t="shared" si="156"/>
        <v>27</v>
      </c>
      <c r="T234" s="212">
        <f t="shared" si="157"/>
        <v>358</v>
      </c>
      <c r="U234" s="212">
        <f t="shared" si="149"/>
        <v>1589</v>
      </c>
      <c r="V234" s="212">
        <f t="shared" si="150"/>
        <v>1947</v>
      </c>
      <c r="Y234" s="619" t="str">
        <f>IF(T234='Order of Birth B-7 12 13 14 15'!AA236,"TRUE","FALSE")</f>
        <v>TRUE</v>
      </c>
      <c r="Z234" s="619" t="str">
        <f>IF(U234='Order of Birth B-7 12 13 14 15'!BA236,"TRUE","FALSE")</f>
        <v>TRUE</v>
      </c>
    </row>
    <row r="235" spans="1:26" ht="15.75">
      <c r="A235" s="442" t="s">
        <v>172</v>
      </c>
      <c r="B235" s="159">
        <v>0</v>
      </c>
      <c r="C235" s="159">
        <v>6</v>
      </c>
      <c r="D235" s="159">
        <f t="shared" si="151"/>
        <v>6</v>
      </c>
      <c r="E235" s="159">
        <v>0</v>
      </c>
      <c r="F235" s="159">
        <v>13</v>
      </c>
      <c r="G235" s="159">
        <f t="shared" si="152"/>
        <v>13</v>
      </c>
      <c r="H235" s="159">
        <v>24</v>
      </c>
      <c r="I235" s="159">
        <v>48</v>
      </c>
      <c r="J235" s="159">
        <f t="shared" si="153"/>
        <v>72</v>
      </c>
      <c r="K235" s="159">
        <v>37</v>
      </c>
      <c r="L235" s="159">
        <v>353</v>
      </c>
      <c r="M235" s="159">
        <f t="shared" si="154"/>
        <v>390</v>
      </c>
      <c r="N235" s="159">
        <v>0</v>
      </c>
      <c r="O235" s="159">
        <v>66</v>
      </c>
      <c r="P235" s="159">
        <f t="shared" si="155"/>
        <v>66</v>
      </c>
      <c r="Q235" s="159">
        <v>0</v>
      </c>
      <c r="R235" s="159">
        <v>15</v>
      </c>
      <c r="S235" s="159">
        <f t="shared" si="156"/>
        <v>15</v>
      </c>
      <c r="T235" s="212">
        <f t="shared" si="157"/>
        <v>61</v>
      </c>
      <c r="U235" s="212">
        <f t="shared" si="149"/>
        <v>501</v>
      </c>
      <c r="V235" s="212">
        <f t="shared" si="150"/>
        <v>562</v>
      </c>
      <c r="Y235" s="619" t="str">
        <f>IF(T235='Order of Birth B-7 12 13 14 15'!AA237,"TRUE","FALSE")</f>
        <v>TRUE</v>
      </c>
      <c r="Z235" s="619" t="str">
        <f>IF(U235='Order of Birth B-7 12 13 14 15'!BA237,"TRUE","FALSE")</f>
        <v>TRUE</v>
      </c>
    </row>
    <row r="236" spans="1:26" ht="15.75">
      <c r="A236" s="442" t="s">
        <v>173</v>
      </c>
      <c r="B236" s="159">
        <v>0</v>
      </c>
      <c r="C236" s="159">
        <v>0</v>
      </c>
      <c r="D236" s="159">
        <f t="shared" si="151"/>
        <v>0</v>
      </c>
      <c r="E236" s="159">
        <v>0</v>
      </c>
      <c r="F236" s="159">
        <v>1</v>
      </c>
      <c r="G236" s="159">
        <f t="shared" si="152"/>
        <v>1</v>
      </c>
      <c r="H236" s="159">
        <v>2</v>
      </c>
      <c r="I236" s="159">
        <v>2</v>
      </c>
      <c r="J236" s="159">
        <f t="shared" si="153"/>
        <v>4</v>
      </c>
      <c r="K236" s="159">
        <v>2</v>
      </c>
      <c r="L236" s="159">
        <v>20</v>
      </c>
      <c r="M236" s="159">
        <f t="shared" si="154"/>
        <v>22</v>
      </c>
      <c r="N236" s="159">
        <v>0</v>
      </c>
      <c r="O236" s="159">
        <v>3</v>
      </c>
      <c r="P236" s="159">
        <f t="shared" si="155"/>
        <v>3</v>
      </c>
      <c r="Q236" s="159">
        <v>0</v>
      </c>
      <c r="R236" s="159">
        <v>40</v>
      </c>
      <c r="S236" s="159">
        <f t="shared" si="156"/>
        <v>40</v>
      </c>
      <c r="T236" s="212">
        <f t="shared" si="157"/>
        <v>4</v>
      </c>
      <c r="U236" s="212">
        <f t="shared" si="149"/>
        <v>66</v>
      </c>
      <c r="V236" s="212">
        <f t="shared" si="150"/>
        <v>70</v>
      </c>
      <c r="Y236" s="619" t="str">
        <f>IF(T236='Order of Birth B-7 12 13 14 15'!AA238,"TRUE","FALSE")</f>
        <v>TRUE</v>
      </c>
      <c r="Z236" s="619" t="str">
        <f>IF(U236='Order of Birth B-7 12 13 14 15'!BA238,"TRUE","FALSE")</f>
        <v>TRUE</v>
      </c>
    </row>
    <row r="237" spans="1:26" ht="15.75">
      <c r="A237" s="444" t="s">
        <v>621</v>
      </c>
      <c r="B237" s="159">
        <v>0</v>
      </c>
      <c r="C237" s="159">
        <v>0</v>
      </c>
      <c r="D237" s="159">
        <f t="shared" si="151"/>
        <v>0</v>
      </c>
      <c r="E237" s="159">
        <v>0</v>
      </c>
      <c r="F237" s="159">
        <v>0</v>
      </c>
      <c r="G237" s="159">
        <f t="shared" si="152"/>
        <v>0</v>
      </c>
      <c r="H237" s="159">
        <v>0</v>
      </c>
      <c r="I237" s="159">
        <v>0</v>
      </c>
      <c r="J237" s="159">
        <f t="shared" si="153"/>
        <v>0</v>
      </c>
      <c r="K237" s="159">
        <v>0</v>
      </c>
      <c r="L237" s="159">
        <v>0</v>
      </c>
      <c r="M237" s="159">
        <f t="shared" si="154"/>
        <v>0</v>
      </c>
      <c r="N237" s="159">
        <v>0</v>
      </c>
      <c r="O237" s="159">
        <v>0</v>
      </c>
      <c r="P237" s="159">
        <f t="shared" si="155"/>
        <v>0</v>
      </c>
      <c r="Q237" s="159">
        <v>0</v>
      </c>
      <c r="R237" s="159">
        <v>32</v>
      </c>
      <c r="S237" s="159">
        <f t="shared" si="156"/>
        <v>32</v>
      </c>
      <c r="T237" s="212">
        <f t="shared" si="157"/>
        <v>0</v>
      </c>
      <c r="U237" s="212">
        <f t="shared" si="149"/>
        <v>32</v>
      </c>
      <c r="V237" s="212">
        <f t="shared" si="150"/>
        <v>32</v>
      </c>
      <c r="Y237" s="619" t="str">
        <f>IF(T237='Order of Birth B-7 12 13 14 15'!AA239,"TRUE","FALSE")</f>
        <v>TRUE</v>
      </c>
      <c r="Z237" s="619" t="str">
        <f>IF(U237='Order of Birth B-7 12 13 14 15'!BA239,"TRUE","FALSE")</f>
        <v>TRUE</v>
      </c>
    </row>
    <row r="238" spans="1:26" ht="15.75">
      <c r="A238" s="444" t="s">
        <v>620</v>
      </c>
      <c r="B238" s="159">
        <v>0</v>
      </c>
      <c r="C238" s="159">
        <v>0</v>
      </c>
      <c r="D238" s="159">
        <f t="shared" si="151"/>
        <v>0</v>
      </c>
      <c r="E238" s="159">
        <v>0</v>
      </c>
      <c r="F238" s="159">
        <v>0</v>
      </c>
      <c r="G238" s="159">
        <f t="shared" si="152"/>
        <v>0</v>
      </c>
      <c r="H238" s="159">
        <v>0</v>
      </c>
      <c r="I238" s="159">
        <v>0</v>
      </c>
      <c r="J238" s="159">
        <f t="shared" si="153"/>
        <v>0</v>
      </c>
      <c r="K238" s="159">
        <v>0</v>
      </c>
      <c r="L238" s="159">
        <v>0</v>
      </c>
      <c r="M238" s="159">
        <f t="shared" si="154"/>
        <v>0</v>
      </c>
      <c r="N238" s="159">
        <v>0</v>
      </c>
      <c r="O238" s="159">
        <v>0</v>
      </c>
      <c r="P238" s="159">
        <f t="shared" si="155"/>
        <v>0</v>
      </c>
      <c r="Q238" s="159">
        <v>0</v>
      </c>
      <c r="R238" s="159">
        <v>0</v>
      </c>
      <c r="S238" s="159">
        <f t="shared" si="156"/>
        <v>0</v>
      </c>
      <c r="T238" s="212">
        <f t="shared" si="157"/>
        <v>0</v>
      </c>
      <c r="U238" s="212">
        <f t="shared" si="149"/>
        <v>0</v>
      </c>
      <c r="V238" s="212">
        <f t="shared" si="150"/>
        <v>0</v>
      </c>
      <c r="Y238" s="619"/>
      <c r="Z238" s="619"/>
    </row>
    <row r="239" spans="1:26" ht="16.5" thickBot="1">
      <c r="A239" s="445" t="s">
        <v>6</v>
      </c>
      <c r="B239" s="159">
        <f t="shared" ref="B239:V239" si="158">SUM(B230:B238)</f>
        <v>25</v>
      </c>
      <c r="C239" s="159">
        <f t="shared" si="158"/>
        <v>89</v>
      </c>
      <c r="D239" s="159">
        <f t="shared" si="158"/>
        <v>114</v>
      </c>
      <c r="E239" s="159">
        <f t="shared" si="158"/>
        <v>93</v>
      </c>
      <c r="F239" s="159">
        <f t="shared" si="158"/>
        <v>461</v>
      </c>
      <c r="G239" s="159">
        <f t="shared" si="158"/>
        <v>554</v>
      </c>
      <c r="H239" s="159">
        <f t="shared" si="158"/>
        <v>1690</v>
      </c>
      <c r="I239" s="159">
        <f t="shared" si="158"/>
        <v>4817</v>
      </c>
      <c r="J239" s="159">
        <f t="shared" si="158"/>
        <v>6507</v>
      </c>
      <c r="K239" s="159">
        <f t="shared" si="158"/>
        <v>782</v>
      </c>
      <c r="L239" s="159">
        <f t="shared" si="158"/>
        <v>3946</v>
      </c>
      <c r="M239" s="159">
        <f t="shared" si="158"/>
        <v>4728</v>
      </c>
      <c r="N239" s="159">
        <f t="shared" si="158"/>
        <v>7</v>
      </c>
      <c r="O239" s="159">
        <f t="shared" si="158"/>
        <v>141</v>
      </c>
      <c r="P239" s="159">
        <f t="shared" si="158"/>
        <v>148</v>
      </c>
      <c r="Q239" s="159">
        <f t="shared" si="158"/>
        <v>2</v>
      </c>
      <c r="R239" s="159">
        <f t="shared" si="158"/>
        <v>113</v>
      </c>
      <c r="S239" s="159">
        <f t="shared" si="158"/>
        <v>115</v>
      </c>
      <c r="T239" s="159">
        <f t="shared" si="158"/>
        <v>2599</v>
      </c>
      <c r="U239" s="159">
        <f t="shared" si="158"/>
        <v>9567</v>
      </c>
      <c r="V239" s="159">
        <f t="shared" si="158"/>
        <v>12166</v>
      </c>
      <c r="Y239" s="619" t="str">
        <f>IF(T239='Order of Birth B-7 12 13 14 15'!AA240,"TRUE","FALSE")</f>
        <v>TRUE</v>
      </c>
      <c r="Z239" s="619" t="str">
        <f>IF(U239='Order of Birth B-7 12 13 14 15'!BA240,"TRUE","FALSE")</f>
        <v>TRUE</v>
      </c>
    </row>
    <row r="240" spans="1:26" ht="15.75" thickBot="1"/>
    <row r="241" spans="1:26" ht="26.25">
      <c r="A241" s="449" t="s">
        <v>622</v>
      </c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46" t="s">
        <v>73</v>
      </c>
      <c r="V241" s="434"/>
    </row>
    <row r="242" spans="1:26" ht="24.75" customHeight="1">
      <c r="A242" s="1776" t="s">
        <v>619</v>
      </c>
      <c r="B242" s="1777"/>
      <c r="C242" s="1777"/>
      <c r="D242" s="1777"/>
      <c r="E242" s="1777"/>
      <c r="F242" s="1777"/>
      <c r="G242" s="1777"/>
      <c r="H242" s="1777"/>
      <c r="I242" s="1777"/>
      <c r="J242" s="1777"/>
      <c r="K242" s="1777"/>
      <c r="L242" s="1777"/>
      <c r="M242" s="1777"/>
      <c r="N242" s="1777"/>
      <c r="O242" s="1777"/>
      <c r="P242" s="1777"/>
      <c r="Q242" s="1777"/>
      <c r="R242" s="1777"/>
      <c r="S242" s="1777"/>
      <c r="T242" s="1777"/>
      <c r="U242" s="1777"/>
      <c r="V242" s="1778"/>
    </row>
    <row r="243" spans="1:26">
      <c r="A243" s="1779" t="s">
        <v>313</v>
      </c>
      <c r="B243" s="1780"/>
      <c r="C243" s="1780"/>
      <c r="D243" s="1780"/>
      <c r="E243" s="1780"/>
      <c r="F243" s="1780"/>
      <c r="G243" s="1780"/>
      <c r="H243" s="1780"/>
      <c r="I243" s="1780"/>
      <c r="J243" s="1780"/>
      <c r="K243" s="1780"/>
      <c r="L243" s="1780"/>
      <c r="M243" s="1780"/>
      <c r="N243" s="1780"/>
      <c r="O243" s="1780"/>
      <c r="P243" s="1780"/>
      <c r="Q243" s="1780"/>
      <c r="R243" s="1780"/>
      <c r="S243" s="1780"/>
      <c r="T243" s="1780"/>
      <c r="U243" s="1780"/>
      <c r="V243" s="1781"/>
    </row>
    <row r="244" spans="1:26">
      <c r="A244" s="1782" t="s">
        <v>166</v>
      </c>
      <c r="B244" s="1780" t="s">
        <v>315</v>
      </c>
      <c r="C244" s="1780"/>
      <c r="D244" s="1780"/>
      <c r="E244" s="1780" t="s">
        <v>316</v>
      </c>
      <c r="F244" s="1780"/>
      <c r="G244" s="1780"/>
      <c r="H244" s="1780" t="s">
        <v>317</v>
      </c>
      <c r="I244" s="1780"/>
      <c r="J244" s="1780"/>
      <c r="K244" s="1780" t="s">
        <v>318</v>
      </c>
      <c r="L244" s="1780"/>
      <c r="M244" s="1780"/>
      <c r="N244" s="1780" t="s">
        <v>319</v>
      </c>
      <c r="O244" s="1780"/>
      <c r="P244" s="1780"/>
      <c r="Q244" s="1784" t="s">
        <v>620</v>
      </c>
      <c r="R244" s="1785"/>
      <c r="S244" s="1786"/>
      <c r="T244" s="1780" t="s">
        <v>6</v>
      </c>
      <c r="U244" s="1780"/>
      <c r="V244" s="1781"/>
    </row>
    <row r="245" spans="1:26">
      <c r="A245" s="1783"/>
      <c r="B245" s="432" t="s">
        <v>235</v>
      </c>
      <c r="C245" s="432" t="s">
        <v>234</v>
      </c>
      <c r="D245" s="432" t="s">
        <v>236</v>
      </c>
      <c r="E245" s="432" t="s">
        <v>235</v>
      </c>
      <c r="F245" s="432" t="s">
        <v>234</v>
      </c>
      <c r="G245" s="432" t="s">
        <v>236</v>
      </c>
      <c r="H245" s="432" t="s">
        <v>235</v>
      </c>
      <c r="I245" s="432" t="s">
        <v>234</v>
      </c>
      <c r="J245" s="432" t="s">
        <v>236</v>
      </c>
      <c r="K245" s="432" t="s">
        <v>235</v>
      </c>
      <c r="L245" s="432" t="s">
        <v>234</v>
      </c>
      <c r="M245" s="432" t="s">
        <v>236</v>
      </c>
      <c r="N245" s="432" t="s">
        <v>235</v>
      </c>
      <c r="O245" s="432" t="s">
        <v>234</v>
      </c>
      <c r="P245" s="432" t="s">
        <v>236</v>
      </c>
      <c r="Q245" s="432" t="s">
        <v>235</v>
      </c>
      <c r="R245" s="432" t="s">
        <v>234</v>
      </c>
      <c r="S245" s="432" t="s">
        <v>236</v>
      </c>
      <c r="T245" s="432" t="s">
        <v>235</v>
      </c>
      <c r="U245" s="432" t="s">
        <v>234</v>
      </c>
      <c r="V245" s="435" t="s">
        <v>236</v>
      </c>
    </row>
    <row r="246" spans="1:26" ht="15.75">
      <c r="A246" s="436" t="s">
        <v>185</v>
      </c>
      <c r="B246" s="159"/>
      <c r="C246" s="159"/>
      <c r="D246" s="159">
        <f>B246+C246</f>
        <v>0</v>
      </c>
      <c r="E246" s="159"/>
      <c r="F246" s="159"/>
      <c r="G246" s="159">
        <f>E246+F246</f>
        <v>0</v>
      </c>
      <c r="H246" s="159"/>
      <c r="I246" s="159"/>
      <c r="J246" s="159">
        <f>H246+I246</f>
        <v>0</v>
      </c>
      <c r="K246" s="159"/>
      <c r="L246" s="159"/>
      <c r="M246" s="159">
        <f>K246+L246</f>
        <v>0</v>
      </c>
      <c r="N246" s="159"/>
      <c r="O246" s="159"/>
      <c r="P246" s="159">
        <f>N246+O246</f>
        <v>0</v>
      </c>
      <c r="Q246" s="159"/>
      <c r="R246" s="159"/>
      <c r="S246" s="159">
        <f>Q246+R246</f>
        <v>0</v>
      </c>
      <c r="T246" s="212">
        <f>+B246+E246+H246+K246+N246+Q246</f>
        <v>0</v>
      </c>
      <c r="U246" s="212">
        <f t="shared" ref="U246:U254" si="159">+C246+F246+I246+L246+O246+R246</f>
        <v>0</v>
      </c>
      <c r="V246" s="212">
        <f t="shared" ref="V246:V254" si="160">+D246+G246+J246+M246+P246+S246</f>
        <v>0</v>
      </c>
      <c r="Y246" s="619" t="str">
        <f>IF(T246='Order of Birth B-7 12 13 14 15'!AA248,"TRUE","FALSE")</f>
        <v>TRUE</v>
      </c>
      <c r="Z246" s="619" t="str">
        <f>IF(U246='Order of Birth B-7 12 13 14 15'!BA248,"TRUE","FALSE")</f>
        <v>TRUE</v>
      </c>
    </row>
    <row r="247" spans="1:26" ht="15.75">
      <c r="A247" s="436" t="s">
        <v>168</v>
      </c>
      <c r="B247" s="159"/>
      <c r="C247" s="159">
        <v>1</v>
      </c>
      <c r="D247" s="159">
        <f t="shared" ref="D247:D254" si="161">B247+C247</f>
        <v>1</v>
      </c>
      <c r="E247" s="159">
        <v>1</v>
      </c>
      <c r="F247" s="159">
        <v>1</v>
      </c>
      <c r="G247" s="159">
        <f t="shared" ref="G247:G254" si="162">E247+F247</f>
        <v>2</v>
      </c>
      <c r="H247" s="159"/>
      <c r="I247" s="159"/>
      <c r="J247" s="159">
        <f t="shared" ref="J247:J254" si="163">H247+I247</f>
        <v>0</v>
      </c>
      <c r="K247" s="159"/>
      <c r="L247" s="159"/>
      <c r="M247" s="159">
        <f t="shared" ref="M247:M254" si="164">K247+L247</f>
        <v>0</v>
      </c>
      <c r="N247" s="159"/>
      <c r="O247" s="159"/>
      <c r="P247" s="159">
        <f t="shared" ref="P247:P254" si="165">N247+O247</f>
        <v>0</v>
      </c>
      <c r="Q247" s="159"/>
      <c r="R247" s="159"/>
      <c r="S247" s="159">
        <f t="shared" ref="S247:S254" si="166">Q247+R247</f>
        <v>0</v>
      </c>
      <c r="T247" s="212">
        <f t="shared" ref="T247:T254" si="167">+B247+E247+H247+K247+N247+Q247</f>
        <v>1</v>
      </c>
      <c r="U247" s="212">
        <f t="shared" si="159"/>
        <v>2</v>
      </c>
      <c r="V247" s="212">
        <f t="shared" si="160"/>
        <v>3</v>
      </c>
      <c r="Y247" s="619" t="str">
        <f>IF(T247='Order of Birth B-7 12 13 14 15'!AA249,"TRUE","FALSE")</f>
        <v>TRUE</v>
      </c>
      <c r="Z247" s="619" t="str">
        <f>IF(U247='Order of Birth B-7 12 13 14 15'!BA249,"TRUE","FALSE")</f>
        <v>TRUE</v>
      </c>
    </row>
    <row r="248" spans="1:26" ht="15.75">
      <c r="A248" s="436" t="s">
        <v>169</v>
      </c>
      <c r="B248" s="159">
        <v>68</v>
      </c>
      <c r="C248" s="159">
        <v>54</v>
      </c>
      <c r="D248" s="159">
        <f t="shared" si="161"/>
        <v>122</v>
      </c>
      <c r="E248" s="159">
        <v>187</v>
      </c>
      <c r="F248" s="159">
        <v>316</v>
      </c>
      <c r="G248" s="159">
        <f t="shared" si="162"/>
        <v>503</v>
      </c>
      <c r="H248" s="159">
        <v>513</v>
      </c>
      <c r="I248" s="159">
        <v>719</v>
      </c>
      <c r="J248" s="159">
        <f t="shared" si="163"/>
        <v>1232</v>
      </c>
      <c r="K248" s="159">
        <v>176</v>
      </c>
      <c r="L248" s="159">
        <v>885</v>
      </c>
      <c r="M248" s="159">
        <f t="shared" si="164"/>
        <v>1061</v>
      </c>
      <c r="N248" s="159">
        <v>0</v>
      </c>
      <c r="O248" s="159">
        <v>15</v>
      </c>
      <c r="P248" s="159">
        <f t="shared" si="165"/>
        <v>15</v>
      </c>
      <c r="Q248" s="159"/>
      <c r="R248" s="159"/>
      <c r="S248" s="159">
        <f t="shared" si="166"/>
        <v>0</v>
      </c>
      <c r="T248" s="212">
        <f t="shared" si="167"/>
        <v>944</v>
      </c>
      <c r="U248" s="212">
        <f t="shared" si="159"/>
        <v>1989</v>
      </c>
      <c r="V248" s="212">
        <f t="shared" si="160"/>
        <v>2933</v>
      </c>
      <c r="Y248" s="619" t="str">
        <f>IF(T248='Order of Birth B-7 12 13 14 15'!AA250,"TRUE","FALSE")</f>
        <v>TRUE</v>
      </c>
      <c r="Z248" s="619" t="str">
        <f>IF(U248='Order of Birth B-7 12 13 14 15'!BA250,"TRUE","FALSE")</f>
        <v>TRUE</v>
      </c>
    </row>
    <row r="249" spans="1:26" ht="15.75">
      <c r="A249" s="436" t="s">
        <v>170</v>
      </c>
      <c r="B249" s="159">
        <v>75</v>
      </c>
      <c r="C249" s="159">
        <v>115</v>
      </c>
      <c r="D249" s="159">
        <f t="shared" si="161"/>
        <v>190</v>
      </c>
      <c r="E249" s="159">
        <v>184</v>
      </c>
      <c r="F249" s="159">
        <v>552</v>
      </c>
      <c r="G249" s="159">
        <f t="shared" si="162"/>
        <v>736</v>
      </c>
      <c r="H249" s="159">
        <v>479</v>
      </c>
      <c r="I249" s="159">
        <v>1753</v>
      </c>
      <c r="J249" s="159">
        <f t="shared" si="163"/>
        <v>2232</v>
      </c>
      <c r="K249" s="159">
        <v>152</v>
      </c>
      <c r="L249" s="159">
        <v>697</v>
      </c>
      <c r="M249" s="159">
        <f t="shared" si="164"/>
        <v>849</v>
      </c>
      <c r="N249" s="159">
        <v>95</v>
      </c>
      <c r="O249" s="159"/>
      <c r="P249" s="159">
        <f t="shared" si="165"/>
        <v>95</v>
      </c>
      <c r="Q249" s="159"/>
      <c r="R249" s="159"/>
      <c r="S249" s="159">
        <f t="shared" si="166"/>
        <v>0</v>
      </c>
      <c r="T249" s="212">
        <f t="shared" si="167"/>
        <v>985</v>
      </c>
      <c r="U249" s="212">
        <f t="shared" si="159"/>
        <v>3117</v>
      </c>
      <c r="V249" s="212">
        <f t="shared" si="160"/>
        <v>4102</v>
      </c>
      <c r="Y249" s="619" t="str">
        <f>IF(T249='Order of Birth B-7 12 13 14 15'!AA251,"TRUE","FALSE")</f>
        <v>TRUE</v>
      </c>
      <c r="Z249" s="619" t="str">
        <f>IF(U249='Order of Birth B-7 12 13 14 15'!BA251,"TRUE","FALSE")</f>
        <v>TRUE</v>
      </c>
    </row>
    <row r="250" spans="1:26" ht="15.75">
      <c r="A250" s="436" t="s">
        <v>171</v>
      </c>
      <c r="B250" s="159">
        <v>72</v>
      </c>
      <c r="C250" s="159">
        <v>185</v>
      </c>
      <c r="D250" s="159">
        <f t="shared" si="161"/>
        <v>257</v>
      </c>
      <c r="E250" s="159">
        <v>108</v>
      </c>
      <c r="F250" s="159">
        <v>672</v>
      </c>
      <c r="G250" s="159">
        <f t="shared" si="162"/>
        <v>780</v>
      </c>
      <c r="H250" s="159">
        <v>421</v>
      </c>
      <c r="I250" s="159">
        <v>1327</v>
      </c>
      <c r="J250" s="159">
        <f t="shared" si="163"/>
        <v>1748</v>
      </c>
      <c r="K250" s="159">
        <v>283</v>
      </c>
      <c r="L250" s="159">
        <v>552</v>
      </c>
      <c r="M250" s="159">
        <f t="shared" si="164"/>
        <v>835</v>
      </c>
      <c r="N250" s="159">
        <v>13</v>
      </c>
      <c r="O250" s="159">
        <v>107</v>
      </c>
      <c r="P250" s="159">
        <f t="shared" si="165"/>
        <v>120</v>
      </c>
      <c r="Q250" s="159"/>
      <c r="R250" s="159"/>
      <c r="S250" s="159">
        <f t="shared" si="166"/>
        <v>0</v>
      </c>
      <c r="T250" s="212">
        <f t="shared" si="167"/>
        <v>897</v>
      </c>
      <c r="U250" s="212">
        <f t="shared" si="159"/>
        <v>2843</v>
      </c>
      <c r="V250" s="212">
        <f t="shared" si="160"/>
        <v>3740</v>
      </c>
      <c r="Y250" s="619" t="str">
        <f>IF(T250='Order of Birth B-7 12 13 14 15'!AA252,"TRUE","FALSE")</f>
        <v>TRUE</v>
      </c>
      <c r="Z250" s="619" t="str">
        <f>IF(U250='Order of Birth B-7 12 13 14 15'!BA252,"TRUE","FALSE")</f>
        <v>TRUE</v>
      </c>
    </row>
    <row r="251" spans="1:26" ht="15.75">
      <c r="A251" s="436" t="s">
        <v>172</v>
      </c>
      <c r="B251" s="159">
        <v>12</v>
      </c>
      <c r="C251" s="159">
        <v>106</v>
      </c>
      <c r="D251" s="159">
        <f t="shared" si="161"/>
        <v>118</v>
      </c>
      <c r="E251" s="159">
        <v>78</v>
      </c>
      <c r="F251" s="159">
        <v>518</v>
      </c>
      <c r="G251" s="159">
        <f t="shared" si="162"/>
        <v>596</v>
      </c>
      <c r="H251" s="159">
        <v>104</v>
      </c>
      <c r="I251" s="159">
        <v>1108</v>
      </c>
      <c r="J251" s="159">
        <f t="shared" si="163"/>
        <v>1212</v>
      </c>
      <c r="K251" s="159">
        <v>79</v>
      </c>
      <c r="L251" s="159">
        <v>100</v>
      </c>
      <c r="M251" s="159">
        <f t="shared" si="164"/>
        <v>179</v>
      </c>
      <c r="N251" s="159">
        <v>6</v>
      </c>
      <c r="O251" s="159">
        <v>147</v>
      </c>
      <c r="P251" s="159">
        <f t="shared" si="165"/>
        <v>153</v>
      </c>
      <c r="Q251" s="159"/>
      <c r="R251" s="159"/>
      <c r="S251" s="159">
        <f t="shared" si="166"/>
        <v>0</v>
      </c>
      <c r="T251" s="212">
        <f t="shared" si="167"/>
        <v>279</v>
      </c>
      <c r="U251" s="212">
        <f t="shared" si="159"/>
        <v>1979</v>
      </c>
      <c r="V251" s="212">
        <f t="shared" si="160"/>
        <v>2258</v>
      </c>
      <c r="Y251" s="619" t="str">
        <f>IF(T251='Order of Birth B-7 12 13 14 15'!AA253,"TRUE","FALSE")</f>
        <v>TRUE</v>
      </c>
      <c r="Z251" s="619" t="str">
        <f>IF(U251='Order of Birth B-7 12 13 14 15'!BA253,"TRUE","FALSE")</f>
        <v>TRUE</v>
      </c>
    </row>
    <row r="252" spans="1:26" ht="15.75">
      <c r="A252" s="436" t="s">
        <v>173</v>
      </c>
      <c r="B252" s="159"/>
      <c r="C252" s="159"/>
      <c r="D252" s="159">
        <f t="shared" si="161"/>
        <v>0</v>
      </c>
      <c r="E252" s="159"/>
      <c r="F252" s="159"/>
      <c r="G252" s="159">
        <f t="shared" si="162"/>
        <v>0</v>
      </c>
      <c r="H252" s="159"/>
      <c r="I252" s="159"/>
      <c r="J252" s="159">
        <f t="shared" si="163"/>
        <v>0</v>
      </c>
      <c r="K252" s="159"/>
      <c r="L252" s="159"/>
      <c r="M252" s="159">
        <f t="shared" si="164"/>
        <v>0</v>
      </c>
      <c r="N252" s="159"/>
      <c r="O252" s="159"/>
      <c r="P252" s="159">
        <f t="shared" si="165"/>
        <v>0</v>
      </c>
      <c r="Q252" s="159"/>
      <c r="R252" s="159"/>
      <c r="S252" s="159">
        <f t="shared" si="166"/>
        <v>0</v>
      </c>
      <c r="T252" s="212">
        <f t="shared" si="167"/>
        <v>0</v>
      </c>
      <c r="U252" s="212">
        <f t="shared" si="159"/>
        <v>0</v>
      </c>
      <c r="V252" s="212">
        <f t="shared" si="160"/>
        <v>0</v>
      </c>
      <c r="Y252" s="619" t="str">
        <f>IF(T252='Order of Birth B-7 12 13 14 15'!AA254,"TRUE","FALSE")</f>
        <v>TRUE</v>
      </c>
      <c r="Z252" s="619" t="str">
        <f>IF(U252='Order of Birth B-7 12 13 14 15'!BA254,"TRUE","FALSE")</f>
        <v>TRUE</v>
      </c>
    </row>
    <row r="253" spans="1:26" ht="15.75">
      <c r="A253" s="436" t="s">
        <v>621</v>
      </c>
      <c r="B253" s="159"/>
      <c r="C253" s="159"/>
      <c r="D253" s="159">
        <f t="shared" si="161"/>
        <v>0</v>
      </c>
      <c r="E253" s="159"/>
      <c r="F253" s="159"/>
      <c r="G253" s="159">
        <f t="shared" si="162"/>
        <v>0</v>
      </c>
      <c r="H253" s="159"/>
      <c r="I253" s="159"/>
      <c r="J253" s="159">
        <f t="shared" si="163"/>
        <v>0</v>
      </c>
      <c r="K253" s="159"/>
      <c r="L253" s="159"/>
      <c r="M253" s="159">
        <f t="shared" si="164"/>
        <v>0</v>
      </c>
      <c r="N253" s="159">
        <v>0</v>
      </c>
      <c r="O253" s="159"/>
      <c r="P253" s="159">
        <f t="shared" si="165"/>
        <v>0</v>
      </c>
      <c r="Q253" s="159"/>
      <c r="R253" s="159"/>
      <c r="S253" s="159">
        <f t="shared" si="166"/>
        <v>0</v>
      </c>
      <c r="T253" s="212">
        <f t="shared" si="167"/>
        <v>0</v>
      </c>
      <c r="U253" s="212">
        <f t="shared" si="159"/>
        <v>0</v>
      </c>
      <c r="V253" s="212">
        <f t="shared" si="160"/>
        <v>0</v>
      </c>
      <c r="Y253" s="619" t="str">
        <f>IF(T253='Order of Birth B-7 12 13 14 15'!AA255,"TRUE","FALSE")</f>
        <v>TRUE</v>
      </c>
      <c r="Z253" s="619" t="str">
        <f>IF(U253='Order of Birth B-7 12 13 14 15'!BA255,"TRUE","FALSE")</f>
        <v>TRUE</v>
      </c>
    </row>
    <row r="254" spans="1:26" ht="15.75">
      <c r="A254" s="436" t="s">
        <v>620</v>
      </c>
      <c r="B254" s="159">
        <v>0</v>
      </c>
      <c r="C254" s="159"/>
      <c r="D254" s="159">
        <f t="shared" si="161"/>
        <v>0</v>
      </c>
      <c r="E254" s="159">
        <v>0</v>
      </c>
      <c r="F254" s="159"/>
      <c r="G254" s="159">
        <f t="shared" si="162"/>
        <v>0</v>
      </c>
      <c r="H254" s="159">
        <v>0</v>
      </c>
      <c r="I254" s="159"/>
      <c r="J254" s="159">
        <f t="shared" si="163"/>
        <v>0</v>
      </c>
      <c r="K254" s="159">
        <v>0</v>
      </c>
      <c r="L254" s="159"/>
      <c r="M254" s="159">
        <f t="shared" si="164"/>
        <v>0</v>
      </c>
      <c r="N254" s="159">
        <v>0</v>
      </c>
      <c r="O254" s="159"/>
      <c r="P254" s="159">
        <f t="shared" si="165"/>
        <v>0</v>
      </c>
      <c r="Q254" s="159"/>
      <c r="R254" s="159"/>
      <c r="S254" s="159">
        <f t="shared" si="166"/>
        <v>0</v>
      </c>
      <c r="T254" s="212">
        <f t="shared" si="167"/>
        <v>0</v>
      </c>
      <c r="U254" s="212">
        <f t="shared" si="159"/>
        <v>0</v>
      </c>
      <c r="V254" s="212">
        <f t="shared" si="160"/>
        <v>0</v>
      </c>
      <c r="Y254" s="619"/>
      <c r="Z254" s="619"/>
    </row>
    <row r="255" spans="1:26" ht="16.5" thickBot="1">
      <c r="A255" s="437" t="s">
        <v>6</v>
      </c>
      <c r="B255" s="159">
        <f t="shared" ref="B255:V255" si="168">SUM(B246:B254)</f>
        <v>227</v>
      </c>
      <c r="C255" s="159">
        <f t="shared" si="168"/>
        <v>461</v>
      </c>
      <c r="D255" s="159">
        <f t="shared" si="168"/>
        <v>688</v>
      </c>
      <c r="E255" s="159">
        <f t="shared" si="168"/>
        <v>558</v>
      </c>
      <c r="F255" s="159">
        <f t="shared" si="168"/>
        <v>2059</v>
      </c>
      <c r="G255" s="159">
        <f t="shared" si="168"/>
        <v>2617</v>
      </c>
      <c r="H255" s="159">
        <f t="shared" si="168"/>
        <v>1517</v>
      </c>
      <c r="I255" s="159">
        <f t="shared" si="168"/>
        <v>4907</v>
      </c>
      <c r="J255" s="159">
        <f t="shared" si="168"/>
        <v>6424</v>
      </c>
      <c r="K255" s="159">
        <f t="shared" si="168"/>
        <v>690</v>
      </c>
      <c r="L255" s="159">
        <f t="shared" si="168"/>
        <v>2234</v>
      </c>
      <c r="M255" s="159">
        <f t="shared" si="168"/>
        <v>2924</v>
      </c>
      <c r="N255" s="159">
        <f t="shared" si="168"/>
        <v>114</v>
      </c>
      <c r="O255" s="159">
        <f t="shared" si="168"/>
        <v>269</v>
      </c>
      <c r="P255" s="159">
        <f t="shared" si="168"/>
        <v>383</v>
      </c>
      <c r="Q255" s="159">
        <f t="shared" si="168"/>
        <v>0</v>
      </c>
      <c r="R255" s="159">
        <f t="shared" si="168"/>
        <v>0</v>
      </c>
      <c r="S255" s="159">
        <f t="shared" si="168"/>
        <v>0</v>
      </c>
      <c r="T255" s="159">
        <f t="shared" si="168"/>
        <v>3106</v>
      </c>
      <c r="U255" s="159">
        <f t="shared" si="168"/>
        <v>9930</v>
      </c>
      <c r="V255" s="159">
        <f t="shared" si="168"/>
        <v>13036</v>
      </c>
      <c r="Y255" s="619" t="str">
        <f>IF(T255='Order of Birth B-7 12 13 14 15'!AA256,"TRUE","FALSE")</f>
        <v>TRUE</v>
      </c>
      <c r="Z255" s="619" t="str">
        <f>IF(U255='Order of Birth B-7 12 13 14 15'!BA256,"TRUE","FALSE")</f>
        <v>TRUE</v>
      </c>
    </row>
    <row r="256" spans="1:26" ht="15.75" thickBot="1"/>
    <row r="257" spans="1:26" ht="26.25">
      <c r="A257" s="448" t="s">
        <v>622</v>
      </c>
      <c r="B257" s="439"/>
      <c r="C257" s="439"/>
      <c r="D257" s="439"/>
      <c r="E257" s="439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47" t="s">
        <v>75</v>
      </c>
      <c r="V257" s="440"/>
    </row>
    <row r="258" spans="1:26" ht="32.25" customHeight="1">
      <c r="A258" s="1788" t="s">
        <v>619</v>
      </c>
      <c r="B258" s="1789"/>
      <c r="C258" s="1789"/>
      <c r="D258" s="1789"/>
      <c r="E258" s="1789"/>
      <c r="F258" s="1789"/>
      <c r="G258" s="1789"/>
      <c r="H258" s="1789"/>
      <c r="I258" s="1789"/>
      <c r="J258" s="1789"/>
      <c r="K258" s="1789"/>
      <c r="L258" s="1789"/>
      <c r="M258" s="1789"/>
      <c r="N258" s="1789"/>
      <c r="O258" s="1789"/>
      <c r="P258" s="1789"/>
      <c r="Q258" s="1789"/>
      <c r="R258" s="1789"/>
      <c r="S258" s="1789"/>
      <c r="T258" s="1789"/>
      <c r="U258" s="1789"/>
      <c r="V258" s="1790"/>
    </row>
    <row r="259" spans="1:26">
      <c r="A259" s="1791" t="s">
        <v>313</v>
      </c>
      <c r="B259" s="1792"/>
      <c r="C259" s="1792"/>
      <c r="D259" s="1792"/>
      <c r="E259" s="1792"/>
      <c r="F259" s="1792"/>
      <c r="G259" s="1792"/>
      <c r="H259" s="1792"/>
      <c r="I259" s="1792"/>
      <c r="J259" s="1792"/>
      <c r="K259" s="1792"/>
      <c r="L259" s="1792"/>
      <c r="M259" s="1792"/>
      <c r="N259" s="1792"/>
      <c r="O259" s="1792"/>
      <c r="P259" s="1792"/>
      <c r="Q259" s="1792"/>
      <c r="R259" s="1792"/>
      <c r="S259" s="1792"/>
      <c r="T259" s="1792"/>
      <c r="U259" s="1792"/>
      <c r="V259" s="1793"/>
    </row>
    <row r="260" spans="1:26">
      <c r="A260" s="1794" t="s">
        <v>166</v>
      </c>
      <c r="B260" s="1792" t="s">
        <v>315</v>
      </c>
      <c r="C260" s="1792"/>
      <c r="D260" s="1792"/>
      <c r="E260" s="1792" t="s">
        <v>316</v>
      </c>
      <c r="F260" s="1792"/>
      <c r="G260" s="1792"/>
      <c r="H260" s="1792" t="s">
        <v>317</v>
      </c>
      <c r="I260" s="1792"/>
      <c r="J260" s="1792"/>
      <c r="K260" s="1792" t="s">
        <v>318</v>
      </c>
      <c r="L260" s="1792"/>
      <c r="M260" s="1792"/>
      <c r="N260" s="1792" t="s">
        <v>319</v>
      </c>
      <c r="O260" s="1792"/>
      <c r="P260" s="1792"/>
      <c r="Q260" s="1796" t="s">
        <v>620</v>
      </c>
      <c r="R260" s="1797"/>
      <c r="S260" s="1798"/>
      <c r="T260" s="1792" t="s">
        <v>6</v>
      </c>
      <c r="U260" s="1792"/>
      <c r="V260" s="1793"/>
    </row>
    <row r="261" spans="1:26">
      <c r="A261" s="1795"/>
      <c r="B261" s="168" t="s">
        <v>235</v>
      </c>
      <c r="C261" s="168" t="s">
        <v>234</v>
      </c>
      <c r="D261" s="168" t="s">
        <v>236</v>
      </c>
      <c r="E261" s="168" t="s">
        <v>235</v>
      </c>
      <c r="F261" s="168" t="s">
        <v>234</v>
      </c>
      <c r="G261" s="168" t="s">
        <v>236</v>
      </c>
      <c r="H261" s="168" t="s">
        <v>235</v>
      </c>
      <c r="I261" s="168" t="s">
        <v>234</v>
      </c>
      <c r="J261" s="168" t="s">
        <v>236</v>
      </c>
      <c r="K261" s="168" t="s">
        <v>235</v>
      </c>
      <c r="L261" s="168" t="s">
        <v>234</v>
      </c>
      <c r="M261" s="168" t="s">
        <v>236</v>
      </c>
      <c r="N261" s="168" t="s">
        <v>235</v>
      </c>
      <c r="O261" s="168" t="s">
        <v>234</v>
      </c>
      <c r="P261" s="168" t="s">
        <v>236</v>
      </c>
      <c r="Q261" s="168" t="s">
        <v>235</v>
      </c>
      <c r="R261" s="168" t="s">
        <v>234</v>
      </c>
      <c r="S261" s="168" t="s">
        <v>236</v>
      </c>
      <c r="T261" s="168" t="s">
        <v>235</v>
      </c>
      <c r="U261" s="168" t="s">
        <v>234</v>
      </c>
      <c r="V261" s="441" t="s">
        <v>236</v>
      </c>
    </row>
    <row r="262" spans="1:26" ht="15.75">
      <c r="A262" s="442" t="s">
        <v>185</v>
      </c>
      <c r="B262" s="159"/>
      <c r="C262" s="159"/>
      <c r="D262" s="159">
        <f>B262+C262</f>
        <v>0</v>
      </c>
      <c r="E262" s="159"/>
      <c r="F262" s="159"/>
      <c r="G262" s="159">
        <f>E262+F262</f>
        <v>0</v>
      </c>
      <c r="H262" s="159"/>
      <c r="I262" s="159"/>
      <c r="J262" s="159">
        <f>H262+I262</f>
        <v>0</v>
      </c>
      <c r="K262" s="159"/>
      <c r="L262" s="159"/>
      <c r="M262" s="159">
        <f>K262+L262</f>
        <v>0</v>
      </c>
      <c r="N262" s="159"/>
      <c r="O262" s="159"/>
      <c r="P262" s="159">
        <f>N262+O262</f>
        <v>0</v>
      </c>
      <c r="Q262" s="159"/>
      <c r="R262" s="159"/>
      <c r="S262" s="159">
        <f>Q262+R262</f>
        <v>0</v>
      </c>
      <c r="T262" s="212">
        <f>+B262+E262+H262+K262+N262+Q262</f>
        <v>0</v>
      </c>
      <c r="U262" s="212">
        <f t="shared" ref="U262:U270" si="169">+C262+F262+I262+L262+O262+R262</f>
        <v>0</v>
      </c>
      <c r="V262" s="212">
        <f t="shared" ref="V262:V270" si="170">+D262+G262+J262+M262+P262+S262</f>
        <v>0</v>
      </c>
      <c r="Y262" s="619" t="str">
        <f>IF(T262='Order of Birth B-7 12 13 14 15'!AA264,"TRUE","FALSE")</f>
        <v>TRUE</v>
      </c>
      <c r="Z262" s="619" t="str">
        <f>IF(U262='Order of Birth B-7 12 13 14 15'!BA264,"TRUE","FALSE")</f>
        <v>TRUE</v>
      </c>
    </row>
    <row r="263" spans="1:26" ht="15.75">
      <c r="A263" s="442" t="s">
        <v>168</v>
      </c>
      <c r="B263" s="159"/>
      <c r="C263" s="159"/>
      <c r="D263" s="159">
        <f t="shared" ref="D263:D270" si="171">B263+C263</f>
        <v>0</v>
      </c>
      <c r="E263" s="159">
        <v>15</v>
      </c>
      <c r="F263" s="159">
        <v>4</v>
      </c>
      <c r="G263" s="159">
        <f t="shared" ref="G263:G270" si="172">E263+F263</f>
        <v>19</v>
      </c>
      <c r="H263" s="159">
        <v>14</v>
      </c>
      <c r="I263" s="159"/>
      <c r="J263" s="159">
        <f t="shared" ref="J263:J270" si="173">H263+I263</f>
        <v>14</v>
      </c>
      <c r="K263" s="159"/>
      <c r="L263" s="159"/>
      <c r="M263" s="159">
        <f t="shared" ref="M263:M270" si="174">K263+L263</f>
        <v>0</v>
      </c>
      <c r="N263" s="159"/>
      <c r="O263" s="159"/>
      <c r="P263" s="159">
        <f t="shared" ref="P263:P270" si="175">N263+O263</f>
        <v>0</v>
      </c>
      <c r="Q263" s="159"/>
      <c r="R263" s="159"/>
      <c r="S263" s="159">
        <f t="shared" ref="S263:S270" si="176">Q263+R263</f>
        <v>0</v>
      </c>
      <c r="T263" s="212">
        <f t="shared" ref="T263:T270" si="177">+B263+E263+H263+K263+N263+Q263</f>
        <v>29</v>
      </c>
      <c r="U263" s="212">
        <f t="shared" si="169"/>
        <v>4</v>
      </c>
      <c r="V263" s="212">
        <f t="shared" si="170"/>
        <v>33</v>
      </c>
      <c r="Y263" s="619" t="str">
        <f>IF(T263='Order of Birth B-7 12 13 14 15'!AA265,"TRUE","FALSE")</f>
        <v>TRUE</v>
      </c>
      <c r="Z263" s="619" t="str">
        <f>IF(U263='Order of Birth B-7 12 13 14 15'!BA265,"TRUE","FALSE")</f>
        <v>TRUE</v>
      </c>
    </row>
    <row r="264" spans="1:26" ht="15.75">
      <c r="A264" s="442" t="s">
        <v>169</v>
      </c>
      <c r="B264" s="159"/>
      <c r="C264" s="159"/>
      <c r="D264" s="159">
        <f t="shared" si="171"/>
        <v>0</v>
      </c>
      <c r="E264" s="159">
        <v>112</v>
      </c>
      <c r="F264" s="159">
        <v>1684</v>
      </c>
      <c r="G264" s="159">
        <f t="shared" si="172"/>
        <v>1796</v>
      </c>
      <c r="H264" s="159">
        <v>424</v>
      </c>
      <c r="I264" s="159">
        <v>1610</v>
      </c>
      <c r="J264" s="159">
        <f t="shared" si="173"/>
        <v>2034</v>
      </c>
      <c r="K264" s="159">
        <v>151</v>
      </c>
      <c r="L264" s="159">
        <v>544</v>
      </c>
      <c r="M264" s="159">
        <f t="shared" si="174"/>
        <v>695</v>
      </c>
      <c r="N264" s="159"/>
      <c r="O264" s="159">
        <v>38</v>
      </c>
      <c r="P264" s="159">
        <f t="shared" si="175"/>
        <v>38</v>
      </c>
      <c r="Q264" s="159"/>
      <c r="R264" s="159"/>
      <c r="S264" s="159">
        <f t="shared" si="176"/>
        <v>0</v>
      </c>
      <c r="T264" s="212">
        <f t="shared" si="177"/>
        <v>687</v>
      </c>
      <c r="U264" s="212">
        <f t="shared" si="169"/>
        <v>3876</v>
      </c>
      <c r="V264" s="212">
        <f t="shared" si="170"/>
        <v>4563</v>
      </c>
      <c r="Y264" s="619" t="str">
        <f>IF(T264='Order of Birth B-7 12 13 14 15'!AA266,"TRUE","FALSE")</f>
        <v>TRUE</v>
      </c>
      <c r="Z264" s="619" t="str">
        <f>IF(U264='Order of Birth B-7 12 13 14 15'!BA266,"TRUE","FALSE")</f>
        <v>TRUE</v>
      </c>
    </row>
    <row r="265" spans="1:26" ht="15.75">
      <c r="A265" s="442" t="s">
        <v>170</v>
      </c>
      <c r="B265" s="159"/>
      <c r="C265" s="159">
        <v>148</v>
      </c>
      <c r="D265" s="159">
        <f t="shared" si="171"/>
        <v>148</v>
      </c>
      <c r="E265" s="159">
        <v>26</v>
      </c>
      <c r="F265" s="159">
        <v>3037</v>
      </c>
      <c r="G265" s="159">
        <f t="shared" si="172"/>
        <v>3063</v>
      </c>
      <c r="H265" s="159">
        <v>678</v>
      </c>
      <c r="I265" s="159">
        <v>4119</v>
      </c>
      <c r="J265" s="159">
        <f t="shared" si="173"/>
        <v>4797</v>
      </c>
      <c r="K265" s="159">
        <v>171</v>
      </c>
      <c r="L265" s="159">
        <v>880</v>
      </c>
      <c r="M265" s="159">
        <f t="shared" si="174"/>
        <v>1051</v>
      </c>
      <c r="N265" s="159">
        <v>20</v>
      </c>
      <c r="O265" s="159">
        <v>189</v>
      </c>
      <c r="P265" s="159">
        <f t="shared" si="175"/>
        <v>209</v>
      </c>
      <c r="Q265" s="159"/>
      <c r="R265" s="159"/>
      <c r="S265" s="159">
        <f t="shared" si="176"/>
        <v>0</v>
      </c>
      <c r="T265" s="212">
        <f t="shared" si="177"/>
        <v>895</v>
      </c>
      <c r="U265" s="212">
        <f t="shared" si="169"/>
        <v>8373</v>
      </c>
      <c r="V265" s="212">
        <f t="shared" si="170"/>
        <v>9268</v>
      </c>
      <c r="Y265" s="619" t="str">
        <f>IF(T265='Order of Birth B-7 12 13 14 15'!AA267,"TRUE","FALSE")</f>
        <v>TRUE</v>
      </c>
      <c r="Z265" s="619" t="str">
        <f>IF(U265='Order of Birth B-7 12 13 14 15'!BA267,"TRUE","FALSE")</f>
        <v>TRUE</v>
      </c>
    </row>
    <row r="266" spans="1:26" ht="15.75">
      <c r="A266" s="442" t="s">
        <v>171</v>
      </c>
      <c r="B266" s="159"/>
      <c r="C266" s="159">
        <v>119</v>
      </c>
      <c r="D266" s="159">
        <f t="shared" si="171"/>
        <v>119</v>
      </c>
      <c r="E266" s="159">
        <v>65</v>
      </c>
      <c r="F266" s="159">
        <v>46</v>
      </c>
      <c r="G266" s="159">
        <f t="shared" si="172"/>
        <v>111</v>
      </c>
      <c r="H266" s="159">
        <v>409</v>
      </c>
      <c r="I266" s="159">
        <v>2575</v>
      </c>
      <c r="J266" s="159">
        <f t="shared" si="173"/>
        <v>2984</v>
      </c>
      <c r="K266" s="159">
        <v>55</v>
      </c>
      <c r="L266" s="159">
        <v>1967</v>
      </c>
      <c r="M266" s="159">
        <f t="shared" si="174"/>
        <v>2022</v>
      </c>
      <c r="N266" s="159"/>
      <c r="O266" s="159">
        <v>32</v>
      </c>
      <c r="P266" s="159">
        <f t="shared" si="175"/>
        <v>32</v>
      </c>
      <c r="Q266" s="159"/>
      <c r="R266" s="159"/>
      <c r="S266" s="159">
        <f t="shared" si="176"/>
        <v>0</v>
      </c>
      <c r="T266" s="212">
        <f t="shared" si="177"/>
        <v>529</v>
      </c>
      <c r="U266" s="212">
        <f t="shared" si="169"/>
        <v>4739</v>
      </c>
      <c r="V266" s="212">
        <f t="shared" si="170"/>
        <v>5268</v>
      </c>
      <c r="Y266" s="619" t="str">
        <f>IF(T266='Order of Birth B-7 12 13 14 15'!AA268,"TRUE","FALSE")</f>
        <v>TRUE</v>
      </c>
      <c r="Z266" s="619" t="str">
        <f>IF(U266='Order of Birth B-7 12 13 14 15'!BA268,"TRUE","FALSE")</f>
        <v>TRUE</v>
      </c>
    </row>
    <row r="267" spans="1:26" ht="15.75">
      <c r="A267" s="442" t="s">
        <v>172</v>
      </c>
      <c r="B267" s="159"/>
      <c r="C267" s="159">
        <v>80</v>
      </c>
      <c r="D267" s="159">
        <f t="shared" si="171"/>
        <v>80</v>
      </c>
      <c r="E267" s="159">
        <v>9</v>
      </c>
      <c r="F267" s="159">
        <v>125</v>
      </c>
      <c r="G267" s="159">
        <f t="shared" si="172"/>
        <v>134</v>
      </c>
      <c r="H267" s="159">
        <v>24</v>
      </c>
      <c r="I267" s="159">
        <v>2035</v>
      </c>
      <c r="J267" s="159">
        <f t="shared" si="173"/>
        <v>2059</v>
      </c>
      <c r="K267" s="159">
        <v>25</v>
      </c>
      <c r="L267" s="159">
        <v>45</v>
      </c>
      <c r="M267" s="159">
        <f t="shared" si="174"/>
        <v>70</v>
      </c>
      <c r="N267" s="159"/>
      <c r="O267" s="159">
        <v>14</v>
      </c>
      <c r="P267" s="159">
        <f t="shared" si="175"/>
        <v>14</v>
      </c>
      <c r="Q267" s="159"/>
      <c r="R267" s="159"/>
      <c r="S267" s="159">
        <f t="shared" si="176"/>
        <v>0</v>
      </c>
      <c r="T267" s="212">
        <f t="shared" si="177"/>
        <v>58</v>
      </c>
      <c r="U267" s="212">
        <f t="shared" si="169"/>
        <v>2299</v>
      </c>
      <c r="V267" s="212">
        <f t="shared" si="170"/>
        <v>2357</v>
      </c>
      <c r="Y267" s="619" t="str">
        <f>IF(T267='Order of Birth B-7 12 13 14 15'!AA269,"TRUE","FALSE")</f>
        <v>TRUE</v>
      </c>
      <c r="Z267" s="619" t="str">
        <f>IF(U267='Order of Birth B-7 12 13 14 15'!BA269,"TRUE","FALSE")</f>
        <v>TRUE</v>
      </c>
    </row>
    <row r="268" spans="1:26" ht="15.75">
      <c r="A268" s="442" t="s">
        <v>173</v>
      </c>
      <c r="B268" s="159"/>
      <c r="C268" s="159"/>
      <c r="D268" s="159">
        <f t="shared" si="171"/>
        <v>0</v>
      </c>
      <c r="E268" s="159">
        <v>7</v>
      </c>
      <c r="F268" s="159">
        <v>25</v>
      </c>
      <c r="G268" s="159">
        <f t="shared" si="172"/>
        <v>32</v>
      </c>
      <c r="H268" s="159">
        <v>4</v>
      </c>
      <c r="I268" s="159">
        <v>460</v>
      </c>
      <c r="J268" s="159">
        <f t="shared" si="173"/>
        <v>464</v>
      </c>
      <c r="K268" s="159"/>
      <c r="L268" s="159">
        <v>773</v>
      </c>
      <c r="M268" s="159">
        <f t="shared" si="174"/>
        <v>773</v>
      </c>
      <c r="N268" s="159"/>
      <c r="O268" s="159">
        <v>14</v>
      </c>
      <c r="P268" s="159">
        <f t="shared" si="175"/>
        <v>14</v>
      </c>
      <c r="Q268" s="159"/>
      <c r="R268" s="159"/>
      <c r="S268" s="159">
        <f t="shared" si="176"/>
        <v>0</v>
      </c>
      <c r="T268" s="212">
        <f t="shared" si="177"/>
        <v>11</v>
      </c>
      <c r="U268" s="212">
        <f t="shared" si="169"/>
        <v>1272</v>
      </c>
      <c r="V268" s="212">
        <f t="shared" si="170"/>
        <v>1283</v>
      </c>
      <c r="Y268" s="619" t="str">
        <f>IF(T268='Order of Birth B-7 12 13 14 15'!AA270,"TRUE","FALSE")</f>
        <v>TRUE</v>
      </c>
      <c r="Z268" s="619" t="str">
        <f>IF(U268='Order of Birth B-7 12 13 14 15'!BA270,"TRUE","FALSE")</f>
        <v>TRUE</v>
      </c>
    </row>
    <row r="269" spans="1:26" ht="15.75">
      <c r="A269" s="444" t="s">
        <v>621</v>
      </c>
      <c r="B269" s="159"/>
      <c r="C269" s="159">
        <v>24</v>
      </c>
      <c r="D269" s="159">
        <f t="shared" si="171"/>
        <v>24</v>
      </c>
      <c r="E269" s="159">
        <v>4</v>
      </c>
      <c r="F269" s="159">
        <v>87</v>
      </c>
      <c r="G269" s="159">
        <f t="shared" si="172"/>
        <v>91</v>
      </c>
      <c r="H269" s="159"/>
      <c r="I269" s="159">
        <v>45</v>
      </c>
      <c r="J269" s="159">
        <f t="shared" si="173"/>
        <v>45</v>
      </c>
      <c r="K269" s="159"/>
      <c r="L269" s="159"/>
      <c r="M269" s="159">
        <f t="shared" si="174"/>
        <v>0</v>
      </c>
      <c r="N269" s="159"/>
      <c r="O269" s="159"/>
      <c r="P269" s="159">
        <f t="shared" si="175"/>
        <v>0</v>
      </c>
      <c r="Q269" s="159"/>
      <c r="R269" s="159"/>
      <c r="S269" s="159">
        <f t="shared" si="176"/>
        <v>0</v>
      </c>
      <c r="T269" s="212">
        <f t="shared" si="177"/>
        <v>4</v>
      </c>
      <c r="U269" s="212">
        <f t="shared" si="169"/>
        <v>156</v>
      </c>
      <c r="V269" s="212">
        <f t="shared" si="170"/>
        <v>160</v>
      </c>
      <c r="Y269" s="619" t="str">
        <f>IF(T269='Order of Birth B-7 12 13 14 15'!AA271,"TRUE","FALSE")</f>
        <v>TRUE</v>
      </c>
      <c r="Z269" s="619" t="str">
        <f>IF(U269='Order of Birth B-7 12 13 14 15'!BA271,"TRUE","FALSE")</f>
        <v>TRUE</v>
      </c>
    </row>
    <row r="270" spans="1:26" ht="15.75">
      <c r="A270" s="444" t="s">
        <v>620</v>
      </c>
      <c r="B270" s="159"/>
      <c r="C270" s="159"/>
      <c r="D270" s="159">
        <f t="shared" si="171"/>
        <v>0</v>
      </c>
      <c r="E270" s="159"/>
      <c r="F270" s="159"/>
      <c r="G270" s="159">
        <f t="shared" si="172"/>
        <v>0</v>
      </c>
      <c r="H270" s="159"/>
      <c r="I270" s="159"/>
      <c r="J270" s="159">
        <f t="shared" si="173"/>
        <v>0</v>
      </c>
      <c r="K270" s="159"/>
      <c r="L270" s="159"/>
      <c r="M270" s="159">
        <f t="shared" si="174"/>
        <v>0</v>
      </c>
      <c r="N270" s="159"/>
      <c r="O270" s="159"/>
      <c r="P270" s="159">
        <f t="shared" si="175"/>
        <v>0</v>
      </c>
      <c r="Q270" s="159"/>
      <c r="R270" s="159"/>
      <c r="S270" s="159">
        <f t="shared" si="176"/>
        <v>0</v>
      </c>
      <c r="T270" s="212">
        <f t="shared" si="177"/>
        <v>0</v>
      </c>
      <c r="U270" s="212">
        <f t="shared" si="169"/>
        <v>0</v>
      </c>
      <c r="V270" s="212">
        <f t="shared" si="170"/>
        <v>0</v>
      </c>
      <c r="Y270" s="619"/>
      <c r="Z270" s="619"/>
    </row>
    <row r="271" spans="1:26" ht="16.5" thickBot="1">
      <c r="A271" s="445" t="s">
        <v>6</v>
      </c>
      <c r="B271" s="159">
        <f t="shared" ref="B271:V271" si="178">SUM(B262:B270)</f>
        <v>0</v>
      </c>
      <c r="C271" s="159">
        <f t="shared" si="178"/>
        <v>371</v>
      </c>
      <c r="D271" s="159">
        <f t="shared" si="178"/>
        <v>371</v>
      </c>
      <c r="E271" s="159">
        <f t="shared" si="178"/>
        <v>238</v>
      </c>
      <c r="F271" s="159">
        <f t="shared" si="178"/>
        <v>5008</v>
      </c>
      <c r="G271" s="159">
        <f t="shared" si="178"/>
        <v>5246</v>
      </c>
      <c r="H271" s="159">
        <f t="shared" si="178"/>
        <v>1553</v>
      </c>
      <c r="I271" s="159">
        <f t="shared" si="178"/>
        <v>10844</v>
      </c>
      <c r="J271" s="159">
        <f t="shared" si="178"/>
        <v>12397</v>
      </c>
      <c r="K271" s="159">
        <f t="shared" si="178"/>
        <v>402</v>
      </c>
      <c r="L271" s="159">
        <f t="shared" si="178"/>
        <v>4209</v>
      </c>
      <c r="M271" s="159">
        <f t="shared" si="178"/>
        <v>4611</v>
      </c>
      <c r="N271" s="159">
        <f t="shared" si="178"/>
        <v>20</v>
      </c>
      <c r="O271" s="159">
        <f t="shared" si="178"/>
        <v>287</v>
      </c>
      <c r="P271" s="159">
        <f t="shared" si="178"/>
        <v>307</v>
      </c>
      <c r="Q271" s="159">
        <f t="shared" si="178"/>
        <v>0</v>
      </c>
      <c r="R271" s="159">
        <f t="shared" si="178"/>
        <v>0</v>
      </c>
      <c r="S271" s="159">
        <f t="shared" si="178"/>
        <v>0</v>
      </c>
      <c r="T271" s="212">
        <f t="shared" si="178"/>
        <v>2213</v>
      </c>
      <c r="U271" s="212">
        <f t="shared" si="178"/>
        <v>20719</v>
      </c>
      <c r="V271" s="212">
        <f t="shared" si="178"/>
        <v>22932</v>
      </c>
      <c r="Y271" s="619" t="str">
        <f>IF(T271='Order of Birth B-7 12 13 14 15'!AA272,"TRUE","FALSE")</f>
        <v>TRUE</v>
      </c>
      <c r="Z271" s="619" t="str">
        <f>IF(U271='Order of Birth B-7 12 13 14 15'!BA272,"TRUE","FALSE")</f>
        <v>TRUE</v>
      </c>
    </row>
    <row r="272" spans="1:26" ht="15.75" thickBot="1"/>
    <row r="273" spans="1:26" ht="26.25">
      <c r="A273" s="449" t="s">
        <v>622</v>
      </c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46" t="s">
        <v>309</v>
      </c>
      <c r="V273" s="434"/>
    </row>
    <row r="274" spans="1:26" ht="24.75" customHeight="1">
      <c r="A274" s="1776" t="s">
        <v>619</v>
      </c>
      <c r="B274" s="1777"/>
      <c r="C274" s="1777"/>
      <c r="D274" s="1777"/>
      <c r="E274" s="1777"/>
      <c r="F274" s="1777"/>
      <c r="G274" s="1777"/>
      <c r="H274" s="1777"/>
      <c r="I274" s="1777"/>
      <c r="J274" s="1777"/>
      <c r="K274" s="1777"/>
      <c r="L274" s="1777"/>
      <c r="M274" s="1777"/>
      <c r="N274" s="1777"/>
      <c r="O274" s="1777"/>
      <c r="P274" s="1777"/>
      <c r="Q274" s="1777"/>
      <c r="R274" s="1777"/>
      <c r="S274" s="1777"/>
      <c r="T274" s="1777"/>
      <c r="U274" s="1777"/>
      <c r="V274" s="1778"/>
    </row>
    <row r="275" spans="1:26">
      <c r="A275" s="1779" t="s">
        <v>313</v>
      </c>
      <c r="B275" s="1780"/>
      <c r="C275" s="1780"/>
      <c r="D275" s="1780"/>
      <c r="E275" s="1780"/>
      <c r="F275" s="1780"/>
      <c r="G275" s="1780"/>
      <c r="H275" s="1780"/>
      <c r="I275" s="1780"/>
      <c r="J275" s="1780"/>
      <c r="K275" s="1780"/>
      <c r="L275" s="1780"/>
      <c r="M275" s="1780"/>
      <c r="N275" s="1780"/>
      <c r="O275" s="1780"/>
      <c r="P275" s="1780"/>
      <c r="Q275" s="1780"/>
      <c r="R275" s="1780"/>
      <c r="S275" s="1780"/>
      <c r="T275" s="1780"/>
      <c r="U275" s="1780"/>
      <c r="V275" s="1781"/>
    </row>
    <row r="276" spans="1:26">
      <c r="A276" s="1782" t="s">
        <v>166</v>
      </c>
      <c r="B276" s="1780" t="s">
        <v>315</v>
      </c>
      <c r="C276" s="1780"/>
      <c r="D276" s="1780"/>
      <c r="E276" s="1780" t="s">
        <v>316</v>
      </c>
      <c r="F276" s="1780"/>
      <c r="G276" s="1780"/>
      <c r="H276" s="1780" t="s">
        <v>317</v>
      </c>
      <c r="I276" s="1780"/>
      <c r="J276" s="1780"/>
      <c r="K276" s="1780" t="s">
        <v>318</v>
      </c>
      <c r="L276" s="1780"/>
      <c r="M276" s="1780"/>
      <c r="N276" s="1780" t="s">
        <v>319</v>
      </c>
      <c r="O276" s="1780"/>
      <c r="P276" s="1780"/>
      <c r="Q276" s="1784" t="s">
        <v>620</v>
      </c>
      <c r="R276" s="1785"/>
      <c r="S276" s="1786"/>
      <c r="T276" s="1780" t="s">
        <v>6</v>
      </c>
      <c r="U276" s="1780"/>
      <c r="V276" s="1781"/>
    </row>
    <row r="277" spans="1:26">
      <c r="A277" s="1783"/>
      <c r="B277" s="432" t="s">
        <v>235</v>
      </c>
      <c r="C277" s="432" t="s">
        <v>234</v>
      </c>
      <c r="D277" s="432" t="s">
        <v>236</v>
      </c>
      <c r="E277" s="432" t="s">
        <v>235</v>
      </c>
      <c r="F277" s="432" t="s">
        <v>234</v>
      </c>
      <c r="G277" s="432" t="s">
        <v>236</v>
      </c>
      <c r="H277" s="432" t="s">
        <v>235</v>
      </c>
      <c r="I277" s="432" t="s">
        <v>234</v>
      </c>
      <c r="J277" s="432" t="s">
        <v>236</v>
      </c>
      <c r="K277" s="432" t="s">
        <v>235</v>
      </c>
      <c r="L277" s="432" t="s">
        <v>234</v>
      </c>
      <c r="M277" s="432" t="s">
        <v>236</v>
      </c>
      <c r="N277" s="432" t="s">
        <v>235</v>
      </c>
      <c r="O277" s="432" t="s">
        <v>234</v>
      </c>
      <c r="P277" s="432" t="s">
        <v>236</v>
      </c>
      <c r="Q277" s="432" t="s">
        <v>235</v>
      </c>
      <c r="R277" s="432" t="s">
        <v>234</v>
      </c>
      <c r="S277" s="432" t="s">
        <v>236</v>
      </c>
      <c r="T277" s="432" t="s">
        <v>235</v>
      </c>
      <c r="U277" s="432" t="s">
        <v>234</v>
      </c>
      <c r="V277" s="435" t="s">
        <v>236</v>
      </c>
    </row>
    <row r="278" spans="1:26" ht="15.75">
      <c r="A278" s="436" t="s">
        <v>185</v>
      </c>
      <c r="B278" s="159">
        <v>0</v>
      </c>
      <c r="C278" s="159">
        <v>0</v>
      </c>
      <c r="D278" s="159">
        <f>B278+C278</f>
        <v>0</v>
      </c>
      <c r="E278" s="159">
        <v>0</v>
      </c>
      <c r="F278" s="159">
        <v>0</v>
      </c>
      <c r="G278" s="159">
        <f>E278+F278</f>
        <v>0</v>
      </c>
      <c r="H278" s="159">
        <v>0</v>
      </c>
      <c r="I278" s="159"/>
      <c r="J278" s="159">
        <f>H278+I278</f>
        <v>0</v>
      </c>
      <c r="K278" s="159">
        <v>0</v>
      </c>
      <c r="L278" s="159"/>
      <c r="M278" s="159">
        <f>K278+L278</f>
        <v>0</v>
      </c>
      <c r="N278" s="159">
        <v>0</v>
      </c>
      <c r="O278" s="159"/>
      <c r="P278" s="159">
        <f>N278+O278</f>
        <v>0</v>
      </c>
      <c r="Q278" s="159"/>
      <c r="R278" s="159"/>
      <c r="S278" s="159">
        <f>Q278+R278</f>
        <v>0</v>
      </c>
      <c r="T278" s="212">
        <f>+B278+E278+H278+K278+N278+Q278</f>
        <v>0</v>
      </c>
      <c r="U278" s="212">
        <f t="shared" ref="U278:U286" si="179">+C278+F278+I278+L278+O278+R278</f>
        <v>0</v>
      </c>
      <c r="V278" s="212">
        <f t="shared" ref="V278:V286" si="180">+D278+G278+J278+M278+P278+S278</f>
        <v>0</v>
      </c>
      <c r="Y278" s="619" t="str">
        <f>IF(T278='Order of Birth B-7 12 13 14 15'!AA280,"TRUE","FALSE")</f>
        <v>TRUE</v>
      </c>
      <c r="Z278" s="619" t="str">
        <f>IF(U278='Order of Birth B-7 12 13 14 15'!BA280,"TRUE","FALSE")</f>
        <v>TRUE</v>
      </c>
    </row>
    <row r="279" spans="1:26" ht="15.75">
      <c r="A279" s="436" t="s">
        <v>168</v>
      </c>
      <c r="B279" s="159">
        <v>0</v>
      </c>
      <c r="C279" s="159">
        <v>0</v>
      </c>
      <c r="D279" s="159">
        <f t="shared" ref="D279:D286" si="181">B279+C279</f>
        <v>0</v>
      </c>
      <c r="E279" s="159">
        <v>3</v>
      </c>
      <c r="F279" s="159">
        <v>11</v>
      </c>
      <c r="G279" s="159">
        <f t="shared" ref="G279:G286" si="182">E279+F279</f>
        <v>14</v>
      </c>
      <c r="H279" s="159">
        <v>5</v>
      </c>
      <c r="I279" s="159">
        <v>14</v>
      </c>
      <c r="J279" s="159">
        <f t="shared" ref="J279:J286" si="183">H279+I279</f>
        <v>19</v>
      </c>
      <c r="K279" s="159">
        <v>4</v>
      </c>
      <c r="L279" s="159">
        <v>13</v>
      </c>
      <c r="M279" s="159">
        <f t="shared" ref="M279:M286" si="184">K279+L279</f>
        <v>17</v>
      </c>
      <c r="N279" s="159">
        <v>2</v>
      </c>
      <c r="O279" s="159">
        <v>5</v>
      </c>
      <c r="P279" s="159">
        <f t="shared" ref="P279:P286" si="185">N279+O279</f>
        <v>7</v>
      </c>
      <c r="Q279" s="159"/>
      <c r="R279" s="159"/>
      <c r="S279" s="159">
        <f t="shared" ref="S279:S286" si="186">Q279+R279</f>
        <v>0</v>
      </c>
      <c r="T279" s="212">
        <f t="shared" ref="T279:T286" si="187">+B279+E279+H279+K279+N279+Q279</f>
        <v>14</v>
      </c>
      <c r="U279" s="212">
        <f t="shared" si="179"/>
        <v>43</v>
      </c>
      <c r="V279" s="212">
        <f t="shared" si="180"/>
        <v>57</v>
      </c>
      <c r="Y279" s="619" t="str">
        <f>IF(T279='Order of Birth B-7 12 13 14 15'!AA281,"TRUE","FALSE")</f>
        <v>TRUE</v>
      </c>
      <c r="Z279" s="619" t="str">
        <f>IF(U279='Order of Birth B-7 12 13 14 15'!BA281,"TRUE","FALSE")</f>
        <v>TRUE</v>
      </c>
    </row>
    <row r="280" spans="1:26" ht="15.75">
      <c r="A280" s="436" t="s">
        <v>169</v>
      </c>
      <c r="B280" s="159">
        <v>3</v>
      </c>
      <c r="C280" s="159">
        <v>2</v>
      </c>
      <c r="D280" s="159">
        <f t="shared" si="181"/>
        <v>5</v>
      </c>
      <c r="E280" s="159">
        <v>31</v>
      </c>
      <c r="F280" s="159">
        <v>127</v>
      </c>
      <c r="G280" s="159">
        <f t="shared" si="182"/>
        <v>158</v>
      </c>
      <c r="H280" s="159">
        <v>112</v>
      </c>
      <c r="I280" s="159">
        <v>1063</v>
      </c>
      <c r="J280" s="159">
        <f t="shared" si="183"/>
        <v>1175</v>
      </c>
      <c r="K280" s="159">
        <v>221</v>
      </c>
      <c r="L280" s="159">
        <v>1812</v>
      </c>
      <c r="M280" s="159">
        <f t="shared" si="184"/>
        <v>2033</v>
      </c>
      <c r="N280" s="159">
        <v>34</v>
      </c>
      <c r="O280" s="159">
        <v>255</v>
      </c>
      <c r="P280" s="159">
        <f t="shared" si="185"/>
        <v>289</v>
      </c>
      <c r="Q280" s="159"/>
      <c r="R280" s="159"/>
      <c r="S280" s="159">
        <f t="shared" si="186"/>
        <v>0</v>
      </c>
      <c r="T280" s="212">
        <f t="shared" si="187"/>
        <v>401</v>
      </c>
      <c r="U280" s="212">
        <f t="shared" si="179"/>
        <v>3259</v>
      </c>
      <c r="V280" s="212">
        <f t="shared" si="180"/>
        <v>3660</v>
      </c>
      <c r="Y280" s="619" t="str">
        <f>IF(T280='Order of Birth B-7 12 13 14 15'!AA282,"TRUE","FALSE")</f>
        <v>TRUE</v>
      </c>
      <c r="Z280" s="619" t="str">
        <f>IF(U280='Order of Birth B-7 12 13 14 15'!BA282,"TRUE","FALSE")</f>
        <v>TRUE</v>
      </c>
    </row>
    <row r="281" spans="1:26" ht="15.75">
      <c r="A281" s="436" t="s">
        <v>170</v>
      </c>
      <c r="B281" s="159">
        <v>2</v>
      </c>
      <c r="C281" s="159">
        <v>3</v>
      </c>
      <c r="D281" s="159">
        <f t="shared" si="181"/>
        <v>5</v>
      </c>
      <c r="E281" s="159">
        <v>46</v>
      </c>
      <c r="F281" s="159">
        <v>121</v>
      </c>
      <c r="G281" s="159">
        <f t="shared" si="182"/>
        <v>167</v>
      </c>
      <c r="H281" s="159">
        <v>266</v>
      </c>
      <c r="I281" s="159">
        <v>952</v>
      </c>
      <c r="J281" s="159">
        <f t="shared" si="183"/>
        <v>1218</v>
      </c>
      <c r="K281" s="159">
        <v>240</v>
      </c>
      <c r="L281" s="159">
        <v>1678</v>
      </c>
      <c r="M281" s="159">
        <f t="shared" si="184"/>
        <v>1918</v>
      </c>
      <c r="N281" s="159">
        <v>43</v>
      </c>
      <c r="O281" s="159">
        <v>750</v>
      </c>
      <c r="P281" s="159">
        <f t="shared" si="185"/>
        <v>793</v>
      </c>
      <c r="Q281" s="159"/>
      <c r="R281" s="159"/>
      <c r="S281" s="159">
        <f t="shared" si="186"/>
        <v>0</v>
      </c>
      <c r="T281" s="212">
        <f t="shared" si="187"/>
        <v>597</v>
      </c>
      <c r="U281" s="212">
        <f t="shared" si="179"/>
        <v>3504</v>
      </c>
      <c r="V281" s="212">
        <f t="shared" si="180"/>
        <v>4101</v>
      </c>
      <c r="Y281" s="619" t="str">
        <f>IF(T281='Order of Birth B-7 12 13 14 15'!AA283,"TRUE","FALSE")</f>
        <v>TRUE</v>
      </c>
      <c r="Z281" s="619" t="str">
        <f>IF(U281='Order of Birth B-7 12 13 14 15'!BA283,"TRUE","FALSE")</f>
        <v>TRUE</v>
      </c>
    </row>
    <row r="282" spans="1:26" ht="15.75">
      <c r="A282" s="436" t="s">
        <v>171</v>
      </c>
      <c r="B282" s="159">
        <v>2</v>
      </c>
      <c r="C282" s="159">
        <v>0</v>
      </c>
      <c r="D282" s="159">
        <f t="shared" si="181"/>
        <v>2</v>
      </c>
      <c r="E282" s="159">
        <v>14</v>
      </c>
      <c r="F282" s="159">
        <v>156</v>
      </c>
      <c r="G282" s="159">
        <f t="shared" si="182"/>
        <v>170</v>
      </c>
      <c r="H282" s="159">
        <v>71</v>
      </c>
      <c r="I282" s="159">
        <v>401</v>
      </c>
      <c r="J282" s="159">
        <f t="shared" si="183"/>
        <v>472</v>
      </c>
      <c r="K282" s="159">
        <v>99</v>
      </c>
      <c r="L282" s="159">
        <v>279</v>
      </c>
      <c r="M282" s="159">
        <f t="shared" si="184"/>
        <v>378</v>
      </c>
      <c r="N282" s="159">
        <v>36</v>
      </c>
      <c r="O282" s="159">
        <v>294</v>
      </c>
      <c r="P282" s="159">
        <f t="shared" si="185"/>
        <v>330</v>
      </c>
      <c r="Q282" s="159"/>
      <c r="R282" s="159"/>
      <c r="S282" s="159">
        <f t="shared" si="186"/>
        <v>0</v>
      </c>
      <c r="T282" s="212">
        <f t="shared" si="187"/>
        <v>222</v>
      </c>
      <c r="U282" s="212">
        <f t="shared" si="179"/>
        <v>1130</v>
      </c>
      <c r="V282" s="212">
        <f t="shared" si="180"/>
        <v>1352</v>
      </c>
      <c r="Y282" s="619" t="str">
        <f>IF(T282='Order of Birth B-7 12 13 14 15'!AA284,"TRUE","FALSE")</f>
        <v>TRUE</v>
      </c>
      <c r="Z282" s="619" t="str">
        <f>IF(U282='Order of Birth B-7 12 13 14 15'!BA284,"TRUE","FALSE")</f>
        <v>TRUE</v>
      </c>
    </row>
    <row r="283" spans="1:26" ht="15.75">
      <c r="A283" s="436" t="s">
        <v>172</v>
      </c>
      <c r="B283" s="159">
        <v>0</v>
      </c>
      <c r="C283" s="159">
        <v>0</v>
      </c>
      <c r="D283" s="159">
        <f t="shared" si="181"/>
        <v>0</v>
      </c>
      <c r="E283" s="159">
        <v>4</v>
      </c>
      <c r="F283" s="159">
        <v>8</v>
      </c>
      <c r="G283" s="159">
        <f t="shared" si="182"/>
        <v>12</v>
      </c>
      <c r="H283" s="159">
        <v>14</v>
      </c>
      <c r="I283" s="159">
        <v>67</v>
      </c>
      <c r="J283" s="159">
        <f t="shared" si="183"/>
        <v>81</v>
      </c>
      <c r="K283" s="159">
        <v>13</v>
      </c>
      <c r="L283" s="159">
        <v>90</v>
      </c>
      <c r="M283" s="159">
        <f t="shared" si="184"/>
        <v>103</v>
      </c>
      <c r="N283" s="159">
        <v>9</v>
      </c>
      <c r="O283" s="159">
        <v>48</v>
      </c>
      <c r="P283" s="159">
        <f t="shared" si="185"/>
        <v>57</v>
      </c>
      <c r="Q283" s="159"/>
      <c r="R283" s="159"/>
      <c r="S283" s="159">
        <f t="shared" si="186"/>
        <v>0</v>
      </c>
      <c r="T283" s="212">
        <f t="shared" si="187"/>
        <v>40</v>
      </c>
      <c r="U283" s="212">
        <f t="shared" si="179"/>
        <v>213</v>
      </c>
      <c r="V283" s="212">
        <f t="shared" si="180"/>
        <v>253</v>
      </c>
      <c r="Y283" s="619" t="str">
        <f>IF(T283='Order of Birth B-7 12 13 14 15'!AA285,"TRUE","FALSE")</f>
        <v>TRUE</v>
      </c>
      <c r="Z283" s="619" t="str">
        <f>IF(U283='Order of Birth B-7 12 13 14 15'!BA285,"TRUE","FALSE")</f>
        <v>TRUE</v>
      </c>
    </row>
    <row r="284" spans="1:26" ht="15.75">
      <c r="A284" s="436" t="s">
        <v>173</v>
      </c>
      <c r="B284" s="159">
        <v>0</v>
      </c>
      <c r="C284" s="159">
        <v>0</v>
      </c>
      <c r="D284" s="159">
        <f t="shared" si="181"/>
        <v>0</v>
      </c>
      <c r="E284" s="159">
        <v>0</v>
      </c>
      <c r="F284" s="159">
        <v>1</v>
      </c>
      <c r="G284" s="159">
        <f t="shared" si="182"/>
        <v>1</v>
      </c>
      <c r="H284" s="159">
        <v>2</v>
      </c>
      <c r="I284" s="159">
        <v>9</v>
      </c>
      <c r="J284" s="159">
        <f t="shared" si="183"/>
        <v>11</v>
      </c>
      <c r="K284" s="159">
        <v>5</v>
      </c>
      <c r="L284" s="159">
        <v>9</v>
      </c>
      <c r="M284" s="159">
        <f t="shared" si="184"/>
        <v>14</v>
      </c>
      <c r="N284" s="159">
        <v>0</v>
      </c>
      <c r="O284" s="159">
        <v>13</v>
      </c>
      <c r="P284" s="159">
        <f t="shared" si="185"/>
        <v>13</v>
      </c>
      <c r="Q284" s="159"/>
      <c r="R284" s="159"/>
      <c r="S284" s="159">
        <f t="shared" si="186"/>
        <v>0</v>
      </c>
      <c r="T284" s="212">
        <f t="shared" si="187"/>
        <v>7</v>
      </c>
      <c r="U284" s="212">
        <f t="shared" si="179"/>
        <v>32</v>
      </c>
      <c r="V284" s="212">
        <f t="shared" si="180"/>
        <v>39</v>
      </c>
      <c r="Y284" s="619" t="str">
        <f>IF(T284='Order of Birth B-7 12 13 14 15'!AA286,"TRUE","FALSE")</f>
        <v>TRUE</v>
      </c>
      <c r="Z284" s="619" t="str">
        <f>IF(U284='Order of Birth B-7 12 13 14 15'!BA286,"TRUE","FALSE")</f>
        <v>TRUE</v>
      </c>
    </row>
    <row r="285" spans="1:26" ht="15.75">
      <c r="A285" s="436" t="s">
        <v>621</v>
      </c>
      <c r="B285" s="159">
        <v>0</v>
      </c>
      <c r="C285" s="159">
        <v>0</v>
      </c>
      <c r="D285" s="159">
        <f t="shared" si="181"/>
        <v>0</v>
      </c>
      <c r="E285" s="159">
        <v>0</v>
      </c>
      <c r="F285" s="159">
        <v>0</v>
      </c>
      <c r="G285" s="159">
        <f t="shared" si="182"/>
        <v>0</v>
      </c>
      <c r="H285" s="159">
        <v>0</v>
      </c>
      <c r="I285" s="159">
        <v>0</v>
      </c>
      <c r="J285" s="159">
        <f t="shared" si="183"/>
        <v>0</v>
      </c>
      <c r="K285" s="159">
        <v>0</v>
      </c>
      <c r="L285" s="159">
        <v>0</v>
      </c>
      <c r="M285" s="159">
        <f t="shared" si="184"/>
        <v>0</v>
      </c>
      <c r="N285" s="159">
        <v>0</v>
      </c>
      <c r="O285" s="159">
        <v>0</v>
      </c>
      <c r="P285" s="159">
        <f t="shared" si="185"/>
        <v>0</v>
      </c>
      <c r="Q285" s="159"/>
      <c r="R285" s="159"/>
      <c r="S285" s="159">
        <f t="shared" si="186"/>
        <v>0</v>
      </c>
      <c r="T285" s="212">
        <f t="shared" si="187"/>
        <v>0</v>
      </c>
      <c r="U285" s="212">
        <f t="shared" si="179"/>
        <v>0</v>
      </c>
      <c r="V285" s="212">
        <f t="shared" si="180"/>
        <v>0</v>
      </c>
      <c r="Y285" s="619" t="str">
        <f>IF(T285='Order of Birth B-7 12 13 14 15'!AA287,"TRUE","FALSE")</f>
        <v>TRUE</v>
      </c>
      <c r="Z285" s="619" t="str">
        <f>IF(U285='Order of Birth B-7 12 13 14 15'!BA287,"TRUE","FALSE")</f>
        <v>TRUE</v>
      </c>
    </row>
    <row r="286" spans="1:26" ht="15.75">
      <c r="A286" s="436" t="s">
        <v>620</v>
      </c>
      <c r="B286" s="159"/>
      <c r="C286" s="159"/>
      <c r="D286" s="159">
        <f t="shared" si="181"/>
        <v>0</v>
      </c>
      <c r="E286" s="159"/>
      <c r="F286" s="159"/>
      <c r="G286" s="159">
        <f t="shared" si="182"/>
        <v>0</v>
      </c>
      <c r="H286" s="159"/>
      <c r="I286" s="159"/>
      <c r="J286" s="159">
        <f t="shared" si="183"/>
        <v>0</v>
      </c>
      <c r="K286" s="159"/>
      <c r="L286" s="159"/>
      <c r="M286" s="159">
        <f t="shared" si="184"/>
        <v>0</v>
      </c>
      <c r="N286" s="159"/>
      <c r="O286" s="159"/>
      <c r="P286" s="159">
        <f t="shared" si="185"/>
        <v>0</v>
      </c>
      <c r="Q286" s="159"/>
      <c r="R286" s="159"/>
      <c r="S286" s="159">
        <f t="shared" si="186"/>
        <v>0</v>
      </c>
      <c r="T286" s="212">
        <f t="shared" si="187"/>
        <v>0</v>
      </c>
      <c r="U286" s="212">
        <f t="shared" si="179"/>
        <v>0</v>
      </c>
      <c r="V286" s="212">
        <f t="shared" si="180"/>
        <v>0</v>
      </c>
      <c r="Y286" s="619"/>
      <c r="Z286" s="619"/>
    </row>
    <row r="287" spans="1:26" ht="16.5" thickBot="1">
      <c r="A287" s="437" t="s">
        <v>6</v>
      </c>
      <c r="B287" s="159">
        <f t="shared" ref="B287:V287" si="188">SUM(B278:B286)</f>
        <v>7</v>
      </c>
      <c r="C287" s="159">
        <f t="shared" si="188"/>
        <v>5</v>
      </c>
      <c r="D287" s="159">
        <f t="shared" si="188"/>
        <v>12</v>
      </c>
      <c r="E287" s="159">
        <f t="shared" si="188"/>
        <v>98</v>
      </c>
      <c r="F287" s="159">
        <f t="shared" si="188"/>
        <v>424</v>
      </c>
      <c r="G287" s="159">
        <f t="shared" si="188"/>
        <v>522</v>
      </c>
      <c r="H287" s="159">
        <f t="shared" si="188"/>
        <v>470</v>
      </c>
      <c r="I287" s="159">
        <f t="shared" si="188"/>
        <v>2506</v>
      </c>
      <c r="J287" s="159">
        <f t="shared" si="188"/>
        <v>2976</v>
      </c>
      <c r="K287" s="159">
        <f t="shared" si="188"/>
        <v>582</v>
      </c>
      <c r="L287" s="159">
        <f t="shared" si="188"/>
        <v>3881</v>
      </c>
      <c r="M287" s="159">
        <f t="shared" si="188"/>
        <v>4463</v>
      </c>
      <c r="N287" s="159">
        <f t="shared" si="188"/>
        <v>124</v>
      </c>
      <c r="O287" s="159">
        <f t="shared" si="188"/>
        <v>1365</v>
      </c>
      <c r="P287" s="159">
        <f t="shared" si="188"/>
        <v>1489</v>
      </c>
      <c r="Q287" s="159">
        <f t="shared" si="188"/>
        <v>0</v>
      </c>
      <c r="R287" s="159">
        <f t="shared" si="188"/>
        <v>0</v>
      </c>
      <c r="S287" s="159">
        <f t="shared" si="188"/>
        <v>0</v>
      </c>
      <c r="T287" s="212">
        <f t="shared" si="188"/>
        <v>1281</v>
      </c>
      <c r="U287" s="212">
        <f t="shared" si="188"/>
        <v>8181</v>
      </c>
      <c r="V287" s="212">
        <f t="shared" si="188"/>
        <v>9462</v>
      </c>
      <c r="Y287" s="619" t="str">
        <f>IF(T287='Order of Birth B-7 12 13 14 15'!AA288,"TRUE","FALSE")</f>
        <v>TRUE</v>
      </c>
      <c r="Z287" s="619" t="str">
        <f>IF(U287='Order of Birth B-7 12 13 14 15'!BA288,"TRUE","FALSE")</f>
        <v>TRUE</v>
      </c>
    </row>
    <row r="288" spans="1:26" ht="15.75" thickBot="1"/>
    <row r="289" spans="1:26" ht="26.25">
      <c r="A289" s="448" t="s">
        <v>622</v>
      </c>
      <c r="B289" s="439"/>
      <c r="C289" s="439"/>
      <c r="D289" s="439"/>
      <c r="E289" s="439"/>
      <c r="F289" s="439"/>
      <c r="G289" s="439"/>
      <c r="H289" s="439"/>
      <c r="I289" s="439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9"/>
      <c r="U289" s="447" t="s">
        <v>86</v>
      </c>
      <c r="V289" s="440"/>
    </row>
    <row r="290" spans="1:26" ht="32.25" customHeight="1">
      <c r="A290" s="1788" t="s">
        <v>619</v>
      </c>
      <c r="B290" s="1789"/>
      <c r="C290" s="1789"/>
      <c r="D290" s="1789"/>
      <c r="E290" s="1789"/>
      <c r="F290" s="1789"/>
      <c r="G290" s="1789"/>
      <c r="H290" s="1789"/>
      <c r="I290" s="1789"/>
      <c r="J290" s="1789"/>
      <c r="K290" s="1789"/>
      <c r="L290" s="1789"/>
      <c r="M290" s="1789"/>
      <c r="N290" s="1789"/>
      <c r="O290" s="1789"/>
      <c r="P290" s="1789"/>
      <c r="Q290" s="1789"/>
      <c r="R290" s="1789"/>
      <c r="S290" s="1789"/>
      <c r="T290" s="1789"/>
      <c r="U290" s="1789"/>
      <c r="V290" s="1790"/>
    </row>
    <row r="291" spans="1:26">
      <c r="A291" s="1791" t="s">
        <v>313</v>
      </c>
      <c r="B291" s="1792"/>
      <c r="C291" s="1792"/>
      <c r="D291" s="1792"/>
      <c r="E291" s="1792"/>
      <c r="F291" s="1792"/>
      <c r="G291" s="1792"/>
      <c r="H291" s="1792"/>
      <c r="I291" s="1792"/>
      <c r="J291" s="1792"/>
      <c r="K291" s="1792"/>
      <c r="L291" s="1792"/>
      <c r="M291" s="1792"/>
      <c r="N291" s="1792"/>
      <c r="O291" s="1792"/>
      <c r="P291" s="1792"/>
      <c r="Q291" s="1792"/>
      <c r="R291" s="1792"/>
      <c r="S291" s="1792"/>
      <c r="T291" s="1792"/>
      <c r="U291" s="1792"/>
      <c r="V291" s="1793"/>
    </row>
    <row r="292" spans="1:26">
      <c r="A292" s="1794" t="s">
        <v>166</v>
      </c>
      <c r="B292" s="1792" t="s">
        <v>315</v>
      </c>
      <c r="C292" s="1792"/>
      <c r="D292" s="1792"/>
      <c r="E292" s="1792" t="s">
        <v>316</v>
      </c>
      <c r="F292" s="1792"/>
      <c r="G292" s="1792"/>
      <c r="H292" s="1792" t="s">
        <v>317</v>
      </c>
      <c r="I292" s="1792"/>
      <c r="J292" s="1792"/>
      <c r="K292" s="1792" t="s">
        <v>318</v>
      </c>
      <c r="L292" s="1792"/>
      <c r="M292" s="1792"/>
      <c r="N292" s="1792" t="s">
        <v>319</v>
      </c>
      <c r="O292" s="1792"/>
      <c r="P292" s="1792"/>
      <c r="Q292" s="1796" t="s">
        <v>620</v>
      </c>
      <c r="R292" s="1797"/>
      <c r="S292" s="1798"/>
      <c r="T292" s="1792" t="s">
        <v>6</v>
      </c>
      <c r="U292" s="1792"/>
      <c r="V292" s="1793"/>
    </row>
    <row r="293" spans="1:26">
      <c r="A293" s="1795"/>
      <c r="B293" s="168" t="s">
        <v>235</v>
      </c>
      <c r="C293" s="168" t="s">
        <v>234</v>
      </c>
      <c r="D293" s="168" t="s">
        <v>236</v>
      </c>
      <c r="E293" s="168" t="s">
        <v>235</v>
      </c>
      <c r="F293" s="168" t="s">
        <v>234</v>
      </c>
      <c r="G293" s="168" t="s">
        <v>236</v>
      </c>
      <c r="H293" s="168" t="s">
        <v>235</v>
      </c>
      <c r="I293" s="168" t="s">
        <v>234</v>
      </c>
      <c r="J293" s="168" t="s">
        <v>236</v>
      </c>
      <c r="K293" s="168" t="s">
        <v>235</v>
      </c>
      <c r="L293" s="168" t="s">
        <v>234</v>
      </c>
      <c r="M293" s="168" t="s">
        <v>236</v>
      </c>
      <c r="N293" s="168" t="s">
        <v>235</v>
      </c>
      <c r="O293" s="168" t="s">
        <v>234</v>
      </c>
      <c r="P293" s="168" t="s">
        <v>236</v>
      </c>
      <c r="Q293" s="168" t="s">
        <v>235</v>
      </c>
      <c r="R293" s="168" t="s">
        <v>234</v>
      </c>
      <c r="S293" s="168" t="s">
        <v>236</v>
      </c>
      <c r="T293" s="168" t="s">
        <v>235</v>
      </c>
      <c r="U293" s="168" t="s">
        <v>234</v>
      </c>
      <c r="V293" s="441" t="s">
        <v>236</v>
      </c>
    </row>
    <row r="294" spans="1:26" ht="15.75">
      <c r="A294" s="442" t="s">
        <v>185</v>
      </c>
      <c r="B294" s="159"/>
      <c r="C294" s="159"/>
      <c r="D294" s="159">
        <f>B294+C294</f>
        <v>0</v>
      </c>
      <c r="E294" s="159"/>
      <c r="F294" s="159"/>
      <c r="G294" s="159">
        <f>E294+F294</f>
        <v>0</v>
      </c>
      <c r="H294" s="159"/>
      <c r="I294" s="159"/>
      <c r="J294" s="159">
        <f>H294+I294</f>
        <v>0</v>
      </c>
      <c r="K294" s="159"/>
      <c r="L294" s="159"/>
      <c r="M294" s="159">
        <f>K294+L294</f>
        <v>0</v>
      </c>
      <c r="N294" s="159"/>
      <c r="O294" s="159"/>
      <c r="P294" s="159">
        <f>N294+O294</f>
        <v>0</v>
      </c>
      <c r="Q294" s="159"/>
      <c r="R294" s="159"/>
      <c r="S294" s="159">
        <f>Q294+R294</f>
        <v>0</v>
      </c>
      <c r="T294" s="212">
        <f>+B294+E294+H294+K294+N294+Q294</f>
        <v>0</v>
      </c>
      <c r="U294" s="212">
        <f t="shared" ref="U294:U302" si="189">+C294+F294+I294+L294+O294+R294</f>
        <v>0</v>
      </c>
      <c r="V294" s="212">
        <f t="shared" ref="V294:V302" si="190">+D294+G294+J294+M294+P294+S294</f>
        <v>0</v>
      </c>
      <c r="Y294" s="619" t="str">
        <f>IF(T294='Order of Birth B-7 12 13 14 15'!AA296,"TRUE","FALSE")</f>
        <v>TRUE</v>
      </c>
      <c r="Z294" s="619" t="str">
        <f>IF(U294='Order of Birth B-7 12 13 14 15'!BA296,"TRUE","FALSE")</f>
        <v>TRUE</v>
      </c>
    </row>
    <row r="295" spans="1:26" ht="15.75">
      <c r="A295" s="442" t="s">
        <v>168</v>
      </c>
      <c r="B295" s="159">
        <v>4</v>
      </c>
      <c r="C295" s="159">
        <v>199</v>
      </c>
      <c r="D295" s="159">
        <f t="shared" ref="D295:D302" si="191">B295+C295</f>
        <v>203</v>
      </c>
      <c r="E295" s="159">
        <v>10</v>
      </c>
      <c r="F295" s="159">
        <v>256</v>
      </c>
      <c r="G295" s="159">
        <f t="shared" ref="G295:G302" si="192">E295+F295</f>
        <v>266</v>
      </c>
      <c r="H295" s="159">
        <v>18</v>
      </c>
      <c r="I295" s="159">
        <v>308</v>
      </c>
      <c r="J295" s="159">
        <f t="shared" ref="J295:J302" si="193">H295+I295</f>
        <v>326</v>
      </c>
      <c r="K295" s="159">
        <v>2</v>
      </c>
      <c r="L295" s="159">
        <v>18</v>
      </c>
      <c r="M295" s="159">
        <f t="shared" ref="M295:M302" si="194">K295+L295</f>
        <v>20</v>
      </c>
      <c r="N295" s="159">
        <v>1</v>
      </c>
      <c r="O295" s="159">
        <v>0</v>
      </c>
      <c r="P295" s="159">
        <f t="shared" ref="P295:P302" si="195">N295+O295</f>
        <v>1</v>
      </c>
      <c r="Q295" s="159"/>
      <c r="R295" s="159"/>
      <c r="S295" s="159">
        <f t="shared" ref="S295:S302" si="196">Q295+R295</f>
        <v>0</v>
      </c>
      <c r="T295" s="212">
        <f t="shared" ref="T295:T302" si="197">+B295+E295+H295+K295+N295+Q295</f>
        <v>35</v>
      </c>
      <c r="U295" s="212">
        <f t="shared" si="189"/>
        <v>781</v>
      </c>
      <c r="V295" s="212">
        <f t="shared" si="190"/>
        <v>816</v>
      </c>
      <c r="Y295" s="619" t="str">
        <f>IF(T295='Order of Birth B-7 12 13 14 15'!AA297,"TRUE","FALSE")</f>
        <v>TRUE</v>
      </c>
      <c r="Z295" s="619" t="str">
        <f>IF(U295='Order of Birth B-7 12 13 14 15'!BA297,"TRUE","FALSE")</f>
        <v>TRUE</v>
      </c>
    </row>
    <row r="296" spans="1:26" ht="15.75">
      <c r="A296" s="442" t="s">
        <v>169</v>
      </c>
      <c r="B296" s="159">
        <v>3</v>
      </c>
      <c r="C296" s="159">
        <v>304</v>
      </c>
      <c r="D296" s="159">
        <f t="shared" si="191"/>
        <v>307</v>
      </c>
      <c r="E296" s="159">
        <v>70</v>
      </c>
      <c r="F296" s="159">
        <v>578</v>
      </c>
      <c r="G296" s="159">
        <f t="shared" si="192"/>
        <v>648</v>
      </c>
      <c r="H296" s="159">
        <v>301</v>
      </c>
      <c r="I296" s="159">
        <v>1861</v>
      </c>
      <c r="J296" s="159">
        <f t="shared" si="193"/>
        <v>2162</v>
      </c>
      <c r="K296" s="159">
        <v>167</v>
      </c>
      <c r="L296" s="159">
        <v>2002</v>
      </c>
      <c r="M296" s="159">
        <f t="shared" si="194"/>
        <v>2169</v>
      </c>
      <c r="N296" s="159">
        <v>8</v>
      </c>
      <c r="O296" s="159">
        <v>41</v>
      </c>
      <c r="P296" s="159">
        <f t="shared" si="195"/>
        <v>49</v>
      </c>
      <c r="Q296" s="159"/>
      <c r="R296" s="159"/>
      <c r="S296" s="159">
        <f t="shared" si="196"/>
        <v>0</v>
      </c>
      <c r="T296" s="212">
        <f t="shared" si="197"/>
        <v>549</v>
      </c>
      <c r="U296" s="212">
        <f t="shared" si="189"/>
        <v>4786</v>
      </c>
      <c r="V296" s="212">
        <f t="shared" si="190"/>
        <v>5335</v>
      </c>
      <c r="Y296" s="619" t="str">
        <f>IF(T296='Order of Birth B-7 12 13 14 15'!AA298,"TRUE","FALSE")</f>
        <v>TRUE</v>
      </c>
      <c r="Z296" s="619" t="str">
        <f>IF(U296='Order of Birth B-7 12 13 14 15'!BA298,"TRUE","FALSE")</f>
        <v>TRUE</v>
      </c>
    </row>
    <row r="297" spans="1:26" ht="15.75">
      <c r="A297" s="442" t="s">
        <v>170</v>
      </c>
      <c r="B297" s="159">
        <v>1</v>
      </c>
      <c r="C297" s="159">
        <v>674</v>
      </c>
      <c r="D297" s="159">
        <f t="shared" si="191"/>
        <v>675</v>
      </c>
      <c r="E297" s="159">
        <v>51</v>
      </c>
      <c r="F297" s="159">
        <v>1028</v>
      </c>
      <c r="G297" s="159">
        <f t="shared" si="192"/>
        <v>1079</v>
      </c>
      <c r="H297" s="159">
        <v>187</v>
      </c>
      <c r="I297" s="159">
        <v>2020</v>
      </c>
      <c r="J297" s="159">
        <f t="shared" si="193"/>
        <v>2207</v>
      </c>
      <c r="K297" s="159">
        <v>219</v>
      </c>
      <c r="L297" s="159">
        <v>1933</v>
      </c>
      <c r="M297" s="159">
        <f t="shared" si="194"/>
        <v>2152</v>
      </c>
      <c r="N297" s="159">
        <v>5</v>
      </c>
      <c r="O297" s="159">
        <v>14</v>
      </c>
      <c r="P297" s="159">
        <f t="shared" si="195"/>
        <v>19</v>
      </c>
      <c r="Q297" s="159"/>
      <c r="R297" s="159"/>
      <c r="S297" s="159">
        <f t="shared" si="196"/>
        <v>0</v>
      </c>
      <c r="T297" s="212">
        <f t="shared" si="197"/>
        <v>463</v>
      </c>
      <c r="U297" s="212">
        <f t="shared" si="189"/>
        <v>5669</v>
      </c>
      <c r="V297" s="212">
        <f t="shared" si="190"/>
        <v>6132</v>
      </c>
      <c r="Y297" s="619" t="str">
        <f>IF(T297='Order of Birth B-7 12 13 14 15'!AA299,"TRUE","FALSE")</f>
        <v>TRUE</v>
      </c>
      <c r="Z297" s="619" t="str">
        <f>IF(U297='Order of Birth B-7 12 13 14 15'!BA299,"TRUE","FALSE")</f>
        <v>TRUE</v>
      </c>
    </row>
    <row r="298" spans="1:26" ht="15.75">
      <c r="A298" s="442" t="s">
        <v>171</v>
      </c>
      <c r="B298" s="159">
        <v>0</v>
      </c>
      <c r="C298" s="159">
        <v>166</v>
      </c>
      <c r="D298" s="159">
        <f t="shared" si="191"/>
        <v>166</v>
      </c>
      <c r="E298" s="159">
        <v>45</v>
      </c>
      <c r="F298" s="159">
        <v>999</v>
      </c>
      <c r="G298" s="159">
        <f t="shared" si="192"/>
        <v>1044</v>
      </c>
      <c r="H298" s="159">
        <v>145</v>
      </c>
      <c r="I298" s="159">
        <v>1905</v>
      </c>
      <c r="J298" s="159">
        <f t="shared" si="193"/>
        <v>2050</v>
      </c>
      <c r="K298" s="159">
        <v>133</v>
      </c>
      <c r="L298" s="159">
        <v>1490</v>
      </c>
      <c r="M298" s="159">
        <f t="shared" si="194"/>
        <v>1623</v>
      </c>
      <c r="N298" s="159">
        <v>3</v>
      </c>
      <c r="O298" s="159">
        <v>11</v>
      </c>
      <c r="P298" s="159">
        <f t="shared" si="195"/>
        <v>14</v>
      </c>
      <c r="Q298" s="159"/>
      <c r="R298" s="159"/>
      <c r="S298" s="159">
        <f t="shared" si="196"/>
        <v>0</v>
      </c>
      <c r="T298" s="212">
        <f t="shared" si="197"/>
        <v>326</v>
      </c>
      <c r="U298" s="212">
        <f t="shared" si="189"/>
        <v>4571</v>
      </c>
      <c r="V298" s="212">
        <f t="shared" si="190"/>
        <v>4897</v>
      </c>
      <c r="Y298" s="619" t="str">
        <f>IF(T298='Order of Birth B-7 12 13 14 15'!AA300,"TRUE","FALSE")</f>
        <v>TRUE</v>
      </c>
      <c r="Z298" s="619" t="str">
        <f>IF(U298='Order of Birth B-7 12 13 14 15'!BA300,"TRUE","FALSE")</f>
        <v>TRUE</v>
      </c>
    </row>
    <row r="299" spans="1:26" ht="15.75">
      <c r="A299" s="442" t="s">
        <v>172</v>
      </c>
      <c r="B299" s="159">
        <v>0</v>
      </c>
      <c r="C299" s="159">
        <v>251</v>
      </c>
      <c r="D299" s="159">
        <f t="shared" si="191"/>
        <v>251</v>
      </c>
      <c r="E299" s="159">
        <v>3</v>
      </c>
      <c r="F299" s="159">
        <v>198</v>
      </c>
      <c r="G299" s="159">
        <f t="shared" si="192"/>
        <v>201</v>
      </c>
      <c r="H299" s="159">
        <v>32</v>
      </c>
      <c r="I299" s="159">
        <v>297</v>
      </c>
      <c r="J299" s="159">
        <f t="shared" si="193"/>
        <v>329</v>
      </c>
      <c r="K299" s="159">
        <v>65</v>
      </c>
      <c r="L299" s="159">
        <v>765</v>
      </c>
      <c r="M299" s="159">
        <f t="shared" si="194"/>
        <v>830</v>
      </c>
      <c r="N299" s="159">
        <v>0</v>
      </c>
      <c r="O299" s="159">
        <v>10</v>
      </c>
      <c r="P299" s="159">
        <f t="shared" si="195"/>
        <v>10</v>
      </c>
      <c r="Q299" s="159"/>
      <c r="R299" s="159"/>
      <c r="S299" s="159">
        <f t="shared" si="196"/>
        <v>0</v>
      </c>
      <c r="T299" s="212">
        <f t="shared" si="197"/>
        <v>100</v>
      </c>
      <c r="U299" s="212">
        <f t="shared" si="189"/>
        <v>1521</v>
      </c>
      <c r="V299" s="212">
        <f t="shared" si="190"/>
        <v>1621</v>
      </c>
      <c r="Y299" s="619" t="str">
        <f>IF(T299='Order of Birth B-7 12 13 14 15'!AA301,"TRUE","FALSE")</f>
        <v>TRUE</v>
      </c>
      <c r="Z299" s="619" t="str">
        <f>IF(U299='Order of Birth B-7 12 13 14 15'!BA301,"TRUE","FALSE")</f>
        <v>TRUE</v>
      </c>
    </row>
    <row r="300" spans="1:26" ht="15.75">
      <c r="A300" s="442" t="s">
        <v>173</v>
      </c>
      <c r="B300" s="159">
        <v>0</v>
      </c>
      <c r="C300" s="159">
        <v>185</v>
      </c>
      <c r="D300" s="159">
        <f t="shared" si="191"/>
        <v>185</v>
      </c>
      <c r="E300" s="159">
        <v>0</v>
      </c>
      <c r="F300" s="159">
        <v>165</v>
      </c>
      <c r="G300" s="159">
        <f t="shared" si="192"/>
        <v>165</v>
      </c>
      <c r="H300" s="159">
        <v>13</v>
      </c>
      <c r="I300" s="159">
        <v>128</v>
      </c>
      <c r="J300" s="159">
        <f t="shared" si="193"/>
        <v>141</v>
      </c>
      <c r="K300" s="159">
        <v>12</v>
      </c>
      <c r="L300" s="159">
        <v>388</v>
      </c>
      <c r="M300" s="159">
        <f t="shared" si="194"/>
        <v>400</v>
      </c>
      <c r="N300" s="159">
        <v>0</v>
      </c>
      <c r="O300" s="159">
        <v>5</v>
      </c>
      <c r="P300" s="159">
        <f t="shared" si="195"/>
        <v>5</v>
      </c>
      <c r="Q300" s="159"/>
      <c r="R300" s="159"/>
      <c r="S300" s="159">
        <f t="shared" si="196"/>
        <v>0</v>
      </c>
      <c r="T300" s="212">
        <f t="shared" si="197"/>
        <v>25</v>
      </c>
      <c r="U300" s="212">
        <f t="shared" si="189"/>
        <v>871</v>
      </c>
      <c r="V300" s="212">
        <f t="shared" si="190"/>
        <v>896</v>
      </c>
      <c r="Y300" s="619" t="str">
        <f>IF(T300='Order of Birth B-7 12 13 14 15'!AA302,"TRUE","FALSE")</f>
        <v>TRUE</v>
      </c>
      <c r="Z300" s="619" t="str">
        <f>IF(U300='Order of Birth B-7 12 13 14 15'!BA302,"TRUE","FALSE")</f>
        <v>TRUE</v>
      </c>
    </row>
    <row r="301" spans="1:26" ht="15.75">
      <c r="A301" s="444" t="s">
        <v>621</v>
      </c>
      <c r="B301" s="159">
        <v>0</v>
      </c>
      <c r="C301" s="159">
        <v>0</v>
      </c>
      <c r="D301" s="159">
        <f t="shared" si="191"/>
        <v>0</v>
      </c>
      <c r="E301" s="159">
        <v>0</v>
      </c>
      <c r="F301" s="159">
        <v>64</v>
      </c>
      <c r="G301" s="159">
        <f t="shared" si="192"/>
        <v>64</v>
      </c>
      <c r="H301" s="159">
        <v>0</v>
      </c>
      <c r="I301" s="159">
        <v>1</v>
      </c>
      <c r="J301" s="159">
        <f t="shared" si="193"/>
        <v>1</v>
      </c>
      <c r="K301" s="159">
        <v>0</v>
      </c>
      <c r="L301" s="159">
        <v>53</v>
      </c>
      <c r="M301" s="159">
        <f t="shared" si="194"/>
        <v>53</v>
      </c>
      <c r="N301" s="159">
        <v>0</v>
      </c>
      <c r="O301" s="159">
        <v>0</v>
      </c>
      <c r="P301" s="159">
        <f t="shared" si="195"/>
        <v>0</v>
      </c>
      <c r="Q301" s="159"/>
      <c r="R301" s="159"/>
      <c r="S301" s="159">
        <f t="shared" si="196"/>
        <v>0</v>
      </c>
      <c r="T301" s="212">
        <f t="shared" si="197"/>
        <v>0</v>
      </c>
      <c r="U301" s="212">
        <f t="shared" si="189"/>
        <v>118</v>
      </c>
      <c r="V301" s="212">
        <f t="shared" si="190"/>
        <v>118</v>
      </c>
      <c r="Y301" s="619" t="str">
        <f>IF(T301='Order of Birth B-7 12 13 14 15'!AA303,"TRUE","FALSE")</f>
        <v>TRUE</v>
      </c>
      <c r="Z301" s="619" t="str">
        <f>IF(U301='Order of Birth B-7 12 13 14 15'!BA303,"TRUE","FALSE")</f>
        <v>TRUE</v>
      </c>
    </row>
    <row r="302" spans="1:26" ht="15.75">
      <c r="A302" s="444" t="s">
        <v>620</v>
      </c>
      <c r="B302" s="159"/>
      <c r="C302" s="159"/>
      <c r="D302" s="159">
        <f t="shared" si="191"/>
        <v>0</v>
      </c>
      <c r="E302" s="159"/>
      <c r="F302" s="159"/>
      <c r="G302" s="159">
        <f t="shared" si="192"/>
        <v>0</v>
      </c>
      <c r="H302" s="159"/>
      <c r="I302" s="159"/>
      <c r="J302" s="159">
        <f t="shared" si="193"/>
        <v>0</v>
      </c>
      <c r="K302" s="159"/>
      <c r="L302" s="159"/>
      <c r="M302" s="159">
        <f t="shared" si="194"/>
        <v>0</v>
      </c>
      <c r="N302" s="159"/>
      <c r="O302" s="159"/>
      <c r="P302" s="159">
        <f t="shared" si="195"/>
        <v>0</v>
      </c>
      <c r="Q302" s="159"/>
      <c r="R302" s="159"/>
      <c r="S302" s="159">
        <f t="shared" si="196"/>
        <v>0</v>
      </c>
      <c r="T302" s="212">
        <f t="shared" si="197"/>
        <v>0</v>
      </c>
      <c r="U302" s="212">
        <f t="shared" si="189"/>
        <v>0</v>
      </c>
      <c r="V302" s="212">
        <f t="shared" si="190"/>
        <v>0</v>
      </c>
      <c r="Y302" s="619"/>
      <c r="Z302" s="619"/>
    </row>
    <row r="303" spans="1:26" ht="16.5" thickBot="1">
      <c r="A303" s="445" t="s">
        <v>6</v>
      </c>
      <c r="B303" s="159">
        <f t="shared" ref="B303:V303" si="198">SUM(B294:B302)</f>
        <v>8</v>
      </c>
      <c r="C303" s="159">
        <f t="shared" si="198"/>
        <v>1779</v>
      </c>
      <c r="D303" s="159">
        <f t="shared" si="198"/>
        <v>1787</v>
      </c>
      <c r="E303" s="159">
        <f t="shared" si="198"/>
        <v>179</v>
      </c>
      <c r="F303" s="159">
        <f t="shared" si="198"/>
        <v>3288</v>
      </c>
      <c r="G303" s="159">
        <f t="shared" si="198"/>
        <v>3467</v>
      </c>
      <c r="H303" s="159">
        <f t="shared" si="198"/>
        <v>696</v>
      </c>
      <c r="I303" s="159">
        <f t="shared" si="198"/>
        <v>6520</v>
      </c>
      <c r="J303" s="159">
        <f t="shared" si="198"/>
        <v>7216</v>
      </c>
      <c r="K303" s="159">
        <f t="shared" si="198"/>
        <v>598</v>
      </c>
      <c r="L303" s="159">
        <f t="shared" si="198"/>
        <v>6649</v>
      </c>
      <c r="M303" s="159">
        <f t="shared" si="198"/>
        <v>7247</v>
      </c>
      <c r="N303" s="159">
        <f t="shared" si="198"/>
        <v>17</v>
      </c>
      <c r="O303" s="159">
        <f t="shared" si="198"/>
        <v>81</v>
      </c>
      <c r="P303" s="159">
        <f t="shared" si="198"/>
        <v>98</v>
      </c>
      <c r="Q303" s="159">
        <f t="shared" si="198"/>
        <v>0</v>
      </c>
      <c r="R303" s="159">
        <f t="shared" si="198"/>
        <v>0</v>
      </c>
      <c r="S303" s="159">
        <f t="shared" si="198"/>
        <v>0</v>
      </c>
      <c r="T303" s="159">
        <f t="shared" si="198"/>
        <v>1498</v>
      </c>
      <c r="U303" s="159">
        <f t="shared" si="198"/>
        <v>18317</v>
      </c>
      <c r="V303" s="159">
        <f t="shared" si="198"/>
        <v>19815</v>
      </c>
      <c r="Y303" s="619" t="str">
        <f>IF(T303='Order of Birth B-7 12 13 14 15'!AA304,"TRUE","FALSE")</f>
        <v>TRUE</v>
      </c>
      <c r="Z303" s="619" t="str">
        <f>IF(U303='Order of Birth B-7 12 13 14 15'!BA304,"TRUE","FALSE")</f>
        <v>TRUE</v>
      </c>
    </row>
    <row r="304" spans="1:26" ht="15.75" thickBot="1"/>
    <row r="305" spans="1:26" ht="26.25">
      <c r="A305" s="449" t="s">
        <v>622</v>
      </c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46" t="s">
        <v>143</v>
      </c>
      <c r="V305" s="434"/>
    </row>
    <row r="306" spans="1:26" ht="24.75" customHeight="1">
      <c r="A306" s="1776" t="s">
        <v>619</v>
      </c>
      <c r="B306" s="1777"/>
      <c r="C306" s="1777"/>
      <c r="D306" s="1777"/>
      <c r="E306" s="1777"/>
      <c r="F306" s="1777"/>
      <c r="G306" s="1777"/>
      <c r="H306" s="1777"/>
      <c r="I306" s="1777"/>
      <c r="J306" s="1777"/>
      <c r="K306" s="1777"/>
      <c r="L306" s="1777"/>
      <c r="M306" s="1777"/>
      <c r="N306" s="1777"/>
      <c r="O306" s="1777"/>
      <c r="P306" s="1777"/>
      <c r="Q306" s="1777"/>
      <c r="R306" s="1777"/>
      <c r="S306" s="1777"/>
      <c r="T306" s="1777"/>
      <c r="U306" s="1777"/>
      <c r="V306" s="1778"/>
    </row>
    <row r="307" spans="1:26">
      <c r="A307" s="1779" t="s">
        <v>313</v>
      </c>
      <c r="B307" s="1780"/>
      <c r="C307" s="1780"/>
      <c r="D307" s="1780"/>
      <c r="E307" s="1780"/>
      <c r="F307" s="1780"/>
      <c r="G307" s="1780"/>
      <c r="H307" s="1780"/>
      <c r="I307" s="1780"/>
      <c r="J307" s="1780"/>
      <c r="K307" s="1780"/>
      <c r="L307" s="1780"/>
      <c r="M307" s="1780"/>
      <c r="N307" s="1780"/>
      <c r="O307" s="1780"/>
      <c r="P307" s="1780"/>
      <c r="Q307" s="1780"/>
      <c r="R307" s="1780"/>
      <c r="S307" s="1780"/>
      <c r="T307" s="1780"/>
      <c r="U307" s="1780"/>
      <c r="V307" s="1781"/>
    </row>
    <row r="308" spans="1:26">
      <c r="A308" s="1782" t="s">
        <v>166</v>
      </c>
      <c r="B308" s="1780" t="s">
        <v>315</v>
      </c>
      <c r="C308" s="1780"/>
      <c r="D308" s="1780"/>
      <c r="E308" s="1780" t="s">
        <v>316</v>
      </c>
      <c r="F308" s="1780"/>
      <c r="G308" s="1780"/>
      <c r="H308" s="1780" t="s">
        <v>317</v>
      </c>
      <c r="I308" s="1780"/>
      <c r="J308" s="1780"/>
      <c r="K308" s="1780" t="s">
        <v>318</v>
      </c>
      <c r="L308" s="1780"/>
      <c r="M308" s="1780"/>
      <c r="N308" s="1780" t="s">
        <v>319</v>
      </c>
      <c r="O308" s="1780"/>
      <c r="P308" s="1780"/>
      <c r="Q308" s="1784" t="s">
        <v>620</v>
      </c>
      <c r="R308" s="1785"/>
      <c r="S308" s="1786"/>
      <c r="T308" s="1780" t="s">
        <v>6</v>
      </c>
      <c r="U308" s="1780"/>
      <c r="V308" s="1781"/>
    </row>
    <row r="309" spans="1:26">
      <c r="A309" s="1783"/>
      <c r="B309" s="432" t="s">
        <v>235</v>
      </c>
      <c r="C309" s="432" t="s">
        <v>234</v>
      </c>
      <c r="D309" s="432" t="s">
        <v>236</v>
      </c>
      <c r="E309" s="432" t="s">
        <v>235</v>
      </c>
      <c r="F309" s="432" t="s">
        <v>234</v>
      </c>
      <c r="G309" s="432" t="s">
        <v>236</v>
      </c>
      <c r="H309" s="432" t="s">
        <v>235</v>
      </c>
      <c r="I309" s="432" t="s">
        <v>234</v>
      </c>
      <c r="J309" s="432" t="s">
        <v>236</v>
      </c>
      <c r="K309" s="432" t="s">
        <v>235</v>
      </c>
      <c r="L309" s="432" t="s">
        <v>234</v>
      </c>
      <c r="M309" s="432" t="s">
        <v>236</v>
      </c>
      <c r="N309" s="432" t="s">
        <v>235</v>
      </c>
      <c r="O309" s="432" t="s">
        <v>234</v>
      </c>
      <c r="P309" s="432" t="s">
        <v>236</v>
      </c>
      <c r="Q309" s="432" t="s">
        <v>235</v>
      </c>
      <c r="R309" s="432" t="s">
        <v>234</v>
      </c>
      <c r="S309" s="432" t="s">
        <v>236</v>
      </c>
      <c r="T309" s="432" t="s">
        <v>235</v>
      </c>
      <c r="U309" s="432" t="s">
        <v>234</v>
      </c>
      <c r="V309" s="435" t="s">
        <v>236</v>
      </c>
    </row>
    <row r="310" spans="1:26" ht="15.75">
      <c r="A310" s="436" t="s">
        <v>185</v>
      </c>
      <c r="B310" s="159">
        <v>0</v>
      </c>
      <c r="C310" s="159">
        <v>0</v>
      </c>
      <c r="D310" s="159">
        <f t="shared" ref="D310:D316" si="199">B310+C310</f>
        <v>0</v>
      </c>
      <c r="E310" s="159">
        <v>0</v>
      </c>
      <c r="F310" s="159">
        <v>0</v>
      </c>
      <c r="G310" s="159">
        <f t="shared" ref="G310:G316" si="200">E310+F310</f>
        <v>0</v>
      </c>
      <c r="H310" s="159">
        <v>0</v>
      </c>
      <c r="I310" s="159">
        <v>0</v>
      </c>
      <c r="J310" s="159">
        <f t="shared" ref="J310:J316" si="201">H310+I310</f>
        <v>0</v>
      </c>
      <c r="K310" s="159">
        <v>0</v>
      </c>
      <c r="L310" s="159">
        <v>0</v>
      </c>
      <c r="M310" s="159">
        <f t="shared" ref="M310:M316" si="202">K310+L310</f>
        <v>0</v>
      </c>
      <c r="N310" s="159">
        <v>0</v>
      </c>
      <c r="O310" s="159">
        <v>0</v>
      </c>
      <c r="P310" s="159">
        <f t="shared" ref="P310:P316" si="203">N310+O310</f>
        <v>0</v>
      </c>
      <c r="Q310" s="159">
        <v>0</v>
      </c>
      <c r="R310" s="159">
        <v>0</v>
      </c>
      <c r="S310" s="159">
        <f>Q310+R310</f>
        <v>0</v>
      </c>
      <c r="T310" s="212">
        <f>+B310+E310+H310+K310+N310+Q310</f>
        <v>0</v>
      </c>
      <c r="U310" s="212">
        <f t="shared" ref="U310:U318" si="204">+C310+F310+I310+L310+O310+R310</f>
        <v>0</v>
      </c>
      <c r="V310" s="212">
        <f t="shared" ref="V310:V318" si="205">+D310+G310+J310+M310+P310+S310</f>
        <v>0</v>
      </c>
      <c r="Y310" s="619" t="str">
        <f>IF(T310='Order of Birth B-7 12 13 14 15'!AA312,"TRUE","FALSE")</f>
        <v>TRUE</v>
      </c>
      <c r="Z310" s="619" t="str">
        <f>IF(U310='Order of Birth B-7 12 13 14 15'!BA312,"TRUE","FALSE")</f>
        <v>TRUE</v>
      </c>
    </row>
    <row r="311" spans="1:26" ht="15.75">
      <c r="A311" s="436" t="s">
        <v>168</v>
      </c>
      <c r="B311" s="159">
        <v>0</v>
      </c>
      <c r="C311" s="159">
        <v>0</v>
      </c>
      <c r="D311" s="159">
        <f t="shared" si="199"/>
        <v>0</v>
      </c>
      <c r="E311" s="159">
        <v>0</v>
      </c>
      <c r="F311" s="159">
        <v>2</v>
      </c>
      <c r="G311" s="159">
        <f t="shared" si="200"/>
        <v>2</v>
      </c>
      <c r="H311" s="159">
        <v>0</v>
      </c>
      <c r="I311" s="159">
        <v>2</v>
      </c>
      <c r="J311" s="159">
        <f t="shared" si="201"/>
        <v>2</v>
      </c>
      <c r="K311" s="159">
        <v>0</v>
      </c>
      <c r="L311" s="159"/>
      <c r="M311" s="159">
        <f t="shared" si="202"/>
        <v>0</v>
      </c>
      <c r="N311" s="159">
        <v>0</v>
      </c>
      <c r="O311" s="159">
        <v>1</v>
      </c>
      <c r="P311" s="159">
        <f t="shared" si="203"/>
        <v>1</v>
      </c>
      <c r="Q311" s="159">
        <v>0</v>
      </c>
      <c r="R311" s="159">
        <v>0</v>
      </c>
      <c r="S311" s="159">
        <f t="shared" ref="S311:S318" si="206">Q311+R311</f>
        <v>0</v>
      </c>
      <c r="T311" s="212">
        <f t="shared" ref="T311:T318" si="207">+B311+E311+H311+K311+N311+Q311</f>
        <v>0</v>
      </c>
      <c r="U311" s="212">
        <f t="shared" si="204"/>
        <v>5</v>
      </c>
      <c r="V311" s="212">
        <f t="shared" si="205"/>
        <v>5</v>
      </c>
      <c r="Y311" s="619" t="str">
        <f>IF(T311='Order of Birth B-7 12 13 14 15'!AA313,"TRUE","FALSE")</f>
        <v>TRUE</v>
      </c>
      <c r="Z311" s="619" t="str">
        <f>IF(U311='Order of Birth B-7 12 13 14 15'!BA313,"TRUE","FALSE")</f>
        <v>TRUE</v>
      </c>
    </row>
    <row r="312" spans="1:26" ht="15.75">
      <c r="A312" s="436" t="s">
        <v>169</v>
      </c>
      <c r="B312" s="159">
        <v>4</v>
      </c>
      <c r="C312" s="159">
        <v>115</v>
      </c>
      <c r="D312" s="159">
        <f t="shared" si="199"/>
        <v>119</v>
      </c>
      <c r="E312" s="159">
        <v>46</v>
      </c>
      <c r="F312" s="159">
        <v>345</v>
      </c>
      <c r="G312" s="159">
        <f t="shared" si="200"/>
        <v>391</v>
      </c>
      <c r="H312" s="159">
        <v>12</v>
      </c>
      <c r="I312" s="159">
        <v>2415</v>
      </c>
      <c r="J312" s="159">
        <f t="shared" si="201"/>
        <v>2427</v>
      </c>
      <c r="K312" s="159">
        <v>38</v>
      </c>
      <c r="L312" s="159">
        <v>1582</v>
      </c>
      <c r="M312" s="159">
        <f t="shared" si="202"/>
        <v>1620</v>
      </c>
      <c r="N312" s="159"/>
      <c r="O312" s="159">
        <v>167</v>
      </c>
      <c r="P312" s="159">
        <f t="shared" si="203"/>
        <v>167</v>
      </c>
      <c r="Q312" s="159"/>
      <c r="R312" s="159">
        <v>65</v>
      </c>
      <c r="S312" s="159">
        <f t="shared" si="206"/>
        <v>65</v>
      </c>
      <c r="T312" s="212">
        <f t="shared" si="207"/>
        <v>100</v>
      </c>
      <c r="U312" s="212">
        <f t="shared" si="204"/>
        <v>4689</v>
      </c>
      <c r="V312" s="212">
        <f t="shared" si="205"/>
        <v>4789</v>
      </c>
      <c r="Y312" s="619" t="str">
        <f>IF(T312='Order of Birth B-7 12 13 14 15'!AA314,"TRUE","FALSE")</f>
        <v>TRUE</v>
      </c>
      <c r="Z312" s="619" t="str">
        <f>IF(U312='Order of Birth B-7 12 13 14 15'!BA314,"TRUE","FALSE")</f>
        <v>TRUE</v>
      </c>
    </row>
    <row r="313" spans="1:26" ht="15.75">
      <c r="A313" s="436" t="s">
        <v>170</v>
      </c>
      <c r="B313" s="159">
        <v>15</v>
      </c>
      <c r="C313" s="159">
        <v>53</v>
      </c>
      <c r="D313" s="159">
        <f t="shared" si="199"/>
        <v>68</v>
      </c>
      <c r="E313" s="159">
        <v>36</v>
      </c>
      <c r="F313" s="159">
        <v>204</v>
      </c>
      <c r="G313" s="159">
        <f t="shared" si="200"/>
        <v>240</v>
      </c>
      <c r="H313" s="159">
        <v>145</v>
      </c>
      <c r="I313" s="159">
        <v>1898</v>
      </c>
      <c r="J313" s="159">
        <f t="shared" si="201"/>
        <v>2043</v>
      </c>
      <c r="K313" s="159">
        <v>13</v>
      </c>
      <c r="L313" s="159">
        <v>4084</v>
      </c>
      <c r="M313" s="159">
        <f t="shared" si="202"/>
        <v>4097</v>
      </c>
      <c r="N313" s="159"/>
      <c r="O313" s="159">
        <v>309</v>
      </c>
      <c r="P313" s="159">
        <f t="shared" si="203"/>
        <v>309</v>
      </c>
      <c r="Q313" s="159"/>
      <c r="R313" s="159">
        <v>62</v>
      </c>
      <c r="S313" s="159">
        <f t="shared" si="206"/>
        <v>62</v>
      </c>
      <c r="T313" s="212">
        <f t="shared" si="207"/>
        <v>209</v>
      </c>
      <c r="U313" s="212">
        <f t="shared" si="204"/>
        <v>6610</v>
      </c>
      <c r="V313" s="212">
        <f t="shared" si="205"/>
        <v>6819</v>
      </c>
      <c r="Y313" s="619" t="str">
        <f>IF(T313='Order of Birth B-7 12 13 14 15'!AA315,"TRUE","FALSE")</f>
        <v>TRUE</v>
      </c>
      <c r="Z313" s="619" t="str">
        <f>IF(U313='Order of Birth B-7 12 13 14 15'!BA315,"TRUE","FALSE")</f>
        <v>TRUE</v>
      </c>
    </row>
    <row r="314" spans="1:26" ht="15.75">
      <c r="A314" s="436" t="s">
        <v>171</v>
      </c>
      <c r="B314" s="159">
        <v>1</v>
      </c>
      <c r="C314" s="159">
        <v>4</v>
      </c>
      <c r="D314" s="159">
        <f t="shared" si="199"/>
        <v>5</v>
      </c>
      <c r="E314" s="159">
        <v>22</v>
      </c>
      <c r="F314" s="159">
        <v>103</v>
      </c>
      <c r="G314" s="159">
        <f t="shared" si="200"/>
        <v>125</v>
      </c>
      <c r="H314" s="159">
        <v>153</v>
      </c>
      <c r="I314" s="159">
        <v>894</v>
      </c>
      <c r="J314" s="159">
        <f t="shared" si="201"/>
        <v>1047</v>
      </c>
      <c r="K314" s="159">
        <v>16</v>
      </c>
      <c r="L314" s="159">
        <v>1450</v>
      </c>
      <c r="M314" s="159">
        <f t="shared" si="202"/>
        <v>1466</v>
      </c>
      <c r="N314" s="159"/>
      <c r="O314" s="159"/>
      <c r="P314" s="159">
        <f t="shared" si="203"/>
        <v>0</v>
      </c>
      <c r="Q314" s="159"/>
      <c r="R314" s="159"/>
      <c r="S314" s="159">
        <f t="shared" si="206"/>
        <v>0</v>
      </c>
      <c r="T314" s="212">
        <f t="shared" si="207"/>
        <v>192</v>
      </c>
      <c r="U314" s="212">
        <f t="shared" si="204"/>
        <v>2451</v>
      </c>
      <c r="V314" s="212">
        <f t="shared" si="205"/>
        <v>2643</v>
      </c>
      <c r="Y314" s="619" t="str">
        <f>IF(T314='Order of Birth B-7 12 13 14 15'!AA316,"TRUE","FALSE")</f>
        <v>TRUE</v>
      </c>
      <c r="Z314" s="619" t="str">
        <f>IF(U314='Order of Birth B-7 12 13 14 15'!BA316,"TRUE","FALSE")</f>
        <v>TRUE</v>
      </c>
    </row>
    <row r="315" spans="1:26" ht="15.75">
      <c r="A315" s="436" t="s">
        <v>172</v>
      </c>
      <c r="B315" s="159">
        <v>0</v>
      </c>
      <c r="C315" s="159">
        <v>62</v>
      </c>
      <c r="D315" s="159">
        <f t="shared" si="199"/>
        <v>62</v>
      </c>
      <c r="E315" s="159">
        <v>1</v>
      </c>
      <c r="F315" s="159">
        <v>225</v>
      </c>
      <c r="G315" s="159">
        <f t="shared" si="200"/>
        <v>226</v>
      </c>
      <c r="H315" s="159">
        <v>12</v>
      </c>
      <c r="I315" s="159">
        <v>941</v>
      </c>
      <c r="J315" s="159">
        <f t="shared" si="201"/>
        <v>953</v>
      </c>
      <c r="K315" s="159">
        <v>24</v>
      </c>
      <c r="L315" s="159">
        <v>241</v>
      </c>
      <c r="M315" s="159">
        <f t="shared" si="202"/>
        <v>265</v>
      </c>
      <c r="N315" s="159">
        <v>6</v>
      </c>
      <c r="O315" s="159">
        <v>0</v>
      </c>
      <c r="P315" s="159">
        <f t="shared" si="203"/>
        <v>6</v>
      </c>
      <c r="Q315" s="159">
        <v>1</v>
      </c>
      <c r="R315" s="159">
        <v>8</v>
      </c>
      <c r="S315" s="159">
        <f t="shared" si="206"/>
        <v>9</v>
      </c>
      <c r="T315" s="212">
        <f t="shared" si="207"/>
        <v>44</v>
      </c>
      <c r="U315" s="212">
        <f t="shared" si="204"/>
        <v>1477</v>
      </c>
      <c r="V315" s="212">
        <f t="shared" si="205"/>
        <v>1521</v>
      </c>
      <c r="Y315" s="619" t="str">
        <f>IF(T315='Order of Birth B-7 12 13 14 15'!AA317,"TRUE","FALSE")</f>
        <v>TRUE</v>
      </c>
      <c r="Z315" s="619" t="str">
        <f>IF(U315='Order of Birth B-7 12 13 14 15'!BA317,"TRUE","FALSE")</f>
        <v>TRUE</v>
      </c>
    </row>
    <row r="316" spans="1:26" ht="15.75">
      <c r="A316" s="436" t="s">
        <v>173</v>
      </c>
      <c r="B316" s="159">
        <v>0</v>
      </c>
      <c r="C316" s="159">
        <v>17</v>
      </c>
      <c r="D316" s="159">
        <f t="shared" si="199"/>
        <v>17</v>
      </c>
      <c r="E316" s="159">
        <v>8</v>
      </c>
      <c r="F316" s="159">
        <v>79</v>
      </c>
      <c r="G316" s="159">
        <f t="shared" si="200"/>
        <v>87</v>
      </c>
      <c r="H316" s="159">
        <v>1</v>
      </c>
      <c r="I316" s="159">
        <v>118</v>
      </c>
      <c r="J316" s="159">
        <f t="shared" si="201"/>
        <v>119</v>
      </c>
      <c r="K316" s="159">
        <v>1</v>
      </c>
      <c r="L316" s="159">
        <v>123</v>
      </c>
      <c r="M316" s="159">
        <f t="shared" si="202"/>
        <v>124</v>
      </c>
      <c r="N316" s="159">
        <v>6</v>
      </c>
      <c r="O316" s="159">
        <v>15</v>
      </c>
      <c r="P316" s="159">
        <f t="shared" si="203"/>
        <v>21</v>
      </c>
      <c r="Q316" s="159">
        <v>0</v>
      </c>
      <c r="R316" s="159">
        <v>0</v>
      </c>
      <c r="S316" s="159">
        <f t="shared" si="206"/>
        <v>0</v>
      </c>
      <c r="T316" s="212">
        <f t="shared" si="207"/>
        <v>16</v>
      </c>
      <c r="U316" s="212">
        <f t="shared" si="204"/>
        <v>352</v>
      </c>
      <c r="V316" s="212">
        <f t="shared" si="205"/>
        <v>368</v>
      </c>
      <c r="Y316" s="619" t="str">
        <f>IF(T316='Order of Birth B-7 12 13 14 15'!AA318,"TRUE","FALSE")</f>
        <v>TRUE</v>
      </c>
      <c r="Z316" s="619" t="str">
        <f>IF(U316='Order of Birth B-7 12 13 14 15'!BA318,"TRUE","FALSE")</f>
        <v>TRUE</v>
      </c>
    </row>
    <row r="317" spans="1:26" ht="15.75">
      <c r="A317" s="436" t="s">
        <v>621</v>
      </c>
      <c r="B317" s="159"/>
      <c r="C317" s="159"/>
      <c r="D317" s="159">
        <f t="shared" ref="D317:D318" si="208">B317+C317</f>
        <v>0</v>
      </c>
      <c r="E317" s="159"/>
      <c r="F317" s="159"/>
      <c r="G317" s="159">
        <f t="shared" ref="G317:G318" si="209">E317+F317</f>
        <v>0</v>
      </c>
      <c r="H317" s="159"/>
      <c r="I317" s="159"/>
      <c r="J317" s="159">
        <f t="shared" ref="J317:J318" si="210">H317+I317</f>
        <v>0</v>
      </c>
      <c r="K317" s="159">
        <v>6</v>
      </c>
      <c r="L317" s="159"/>
      <c r="M317" s="159">
        <f t="shared" ref="M317:M318" si="211">K317+L317</f>
        <v>6</v>
      </c>
      <c r="N317" s="159"/>
      <c r="O317" s="159"/>
      <c r="P317" s="159">
        <f t="shared" ref="P317:P318" si="212">N317+O317</f>
        <v>0</v>
      </c>
      <c r="Q317" s="159"/>
      <c r="R317" s="159"/>
      <c r="S317" s="159">
        <f t="shared" si="206"/>
        <v>0</v>
      </c>
      <c r="T317" s="212">
        <f t="shared" si="207"/>
        <v>6</v>
      </c>
      <c r="U317" s="212">
        <f t="shared" si="204"/>
        <v>0</v>
      </c>
      <c r="V317" s="212">
        <f t="shared" si="205"/>
        <v>6</v>
      </c>
      <c r="Y317" s="619" t="str">
        <f>IF(T317='Order of Birth B-7 12 13 14 15'!AA319,"TRUE","FALSE")</f>
        <v>TRUE</v>
      </c>
      <c r="Z317" s="619" t="str">
        <f>IF(U317='Order of Birth B-7 12 13 14 15'!BA319,"TRUE","FALSE")</f>
        <v>TRUE</v>
      </c>
    </row>
    <row r="318" spans="1:26" ht="15.75">
      <c r="A318" s="436" t="s">
        <v>620</v>
      </c>
      <c r="B318" s="159"/>
      <c r="C318" s="159"/>
      <c r="D318" s="159">
        <f t="shared" si="208"/>
        <v>0</v>
      </c>
      <c r="E318" s="159"/>
      <c r="F318" s="159"/>
      <c r="G318" s="159">
        <f t="shared" si="209"/>
        <v>0</v>
      </c>
      <c r="H318" s="159"/>
      <c r="I318" s="159"/>
      <c r="J318" s="159">
        <f t="shared" si="210"/>
        <v>0</v>
      </c>
      <c r="K318" s="159"/>
      <c r="L318" s="159"/>
      <c r="M318" s="159">
        <f t="shared" si="211"/>
        <v>0</v>
      </c>
      <c r="N318" s="159"/>
      <c r="O318" s="159"/>
      <c r="P318" s="159">
        <f t="shared" si="212"/>
        <v>0</v>
      </c>
      <c r="Q318" s="159"/>
      <c r="R318" s="159"/>
      <c r="S318" s="159">
        <f t="shared" si="206"/>
        <v>0</v>
      </c>
      <c r="T318" s="212">
        <f t="shared" si="207"/>
        <v>0</v>
      </c>
      <c r="U318" s="212">
        <f t="shared" si="204"/>
        <v>0</v>
      </c>
      <c r="V318" s="212">
        <f t="shared" si="205"/>
        <v>0</v>
      </c>
      <c r="Y318" s="619"/>
      <c r="Z318" s="619"/>
    </row>
    <row r="319" spans="1:26" ht="16.5" thickBot="1">
      <c r="A319" s="437" t="s">
        <v>6</v>
      </c>
      <c r="B319" s="159">
        <f t="shared" ref="B319:V319" si="213">SUM(B310:B318)</f>
        <v>20</v>
      </c>
      <c r="C319" s="159">
        <f t="shared" si="213"/>
        <v>251</v>
      </c>
      <c r="D319" s="159">
        <f t="shared" si="213"/>
        <v>271</v>
      </c>
      <c r="E319" s="159">
        <f t="shared" si="213"/>
        <v>113</v>
      </c>
      <c r="F319" s="159">
        <f t="shared" si="213"/>
        <v>958</v>
      </c>
      <c r="G319" s="159">
        <f t="shared" si="213"/>
        <v>1071</v>
      </c>
      <c r="H319" s="159">
        <f t="shared" si="213"/>
        <v>323</v>
      </c>
      <c r="I319" s="159">
        <f t="shared" si="213"/>
        <v>6268</v>
      </c>
      <c r="J319" s="159">
        <f t="shared" si="213"/>
        <v>6591</v>
      </c>
      <c r="K319" s="159">
        <f t="shared" si="213"/>
        <v>98</v>
      </c>
      <c r="L319" s="159">
        <f t="shared" si="213"/>
        <v>7480</v>
      </c>
      <c r="M319" s="159">
        <f t="shared" si="213"/>
        <v>7578</v>
      </c>
      <c r="N319" s="159">
        <f t="shared" si="213"/>
        <v>12</v>
      </c>
      <c r="O319" s="159">
        <f t="shared" si="213"/>
        <v>492</v>
      </c>
      <c r="P319" s="159">
        <f t="shared" si="213"/>
        <v>504</v>
      </c>
      <c r="Q319" s="159">
        <f t="shared" si="213"/>
        <v>1</v>
      </c>
      <c r="R319" s="159">
        <f t="shared" si="213"/>
        <v>135</v>
      </c>
      <c r="S319" s="159">
        <f t="shared" si="213"/>
        <v>136</v>
      </c>
      <c r="T319" s="212">
        <f t="shared" si="213"/>
        <v>567</v>
      </c>
      <c r="U319" s="212">
        <f t="shared" si="213"/>
        <v>15584</v>
      </c>
      <c r="V319" s="159">
        <f t="shared" si="213"/>
        <v>16151</v>
      </c>
      <c r="Y319" s="619" t="str">
        <f>IF(T319='Order of Birth B-7 12 13 14 15'!AA320,"TRUE","FALSE")</f>
        <v>TRUE</v>
      </c>
      <c r="Z319" s="619" t="str">
        <f>IF(U319='Order of Birth B-7 12 13 14 15'!BA320,"TRUE","FALSE")</f>
        <v>TRUE</v>
      </c>
    </row>
    <row r="320" spans="1:26" ht="15.75" thickBot="1"/>
    <row r="321" spans="1:26" ht="26.25">
      <c r="A321" s="448" t="s">
        <v>622</v>
      </c>
      <c r="B321" s="439"/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47" t="s">
        <v>191</v>
      </c>
      <c r="V321" s="440"/>
    </row>
    <row r="322" spans="1:26" ht="32.25" customHeight="1">
      <c r="A322" s="1788" t="s">
        <v>619</v>
      </c>
      <c r="B322" s="1789"/>
      <c r="C322" s="1789"/>
      <c r="D322" s="1789"/>
      <c r="E322" s="1789"/>
      <c r="F322" s="1789"/>
      <c r="G322" s="1789"/>
      <c r="H322" s="1789"/>
      <c r="I322" s="1789"/>
      <c r="J322" s="1789"/>
      <c r="K322" s="1789"/>
      <c r="L322" s="1789"/>
      <c r="M322" s="1789"/>
      <c r="N322" s="1789"/>
      <c r="O322" s="1789"/>
      <c r="P322" s="1789"/>
      <c r="Q322" s="1789"/>
      <c r="R322" s="1789"/>
      <c r="S322" s="1789"/>
      <c r="T322" s="1789"/>
      <c r="U322" s="1789"/>
      <c r="V322" s="1790"/>
    </row>
    <row r="323" spans="1:26">
      <c r="A323" s="1791" t="s">
        <v>313</v>
      </c>
      <c r="B323" s="1792"/>
      <c r="C323" s="1792"/>
      <c r="D323" s="1792"/>
      <c r="E323" s="1792"/>
      <c r="F323" s="1792"/>
      <c r="G323" s="1792"/>
      <c r="H323" s="1792"/>
      <c r="I323" s="1792"/>
      <c r="J323" s="1792"/>
      <c r="K323" s="1792"/>
      <c r="L323" s="1792"/>
      <c r="M323" s="1792"/>
      <c r="N323" s="1792"/>
      <c r="O323" s="1792"/>
      <c r="P323" s="1792"/>
      <c r="Q323" s="1792"/>
      <c r="R323" s="1792"/>
      <c r="S323" s="1792"/>
      <c r="T323" s="1792"/>
      <c r="U323" s="1792"/>
      <c r="V323" s="1793"/>
    </row>
    <row r="324" spans="1:26">
      <c r="A324" s="1794" t="s">
        <v>166</v>
      </c>
      <c r="B324" s="1792" t="s">
        <v>315</v>
      </c>
      <c r="C324" s="1792"/>
      <c r="D324" s="1792"/>
      <c r="E324" s="1792" t="s">
        <v>316</v>
      </c>
      <c r="F324" s="1792"/>
      <c r="G324" s="1792"/>
      <c r="H324" s="1792" t="s">
        <v>317</v>
      </c>
      <c r="I324" s="1792"/>
      <c r="J324" s="1792"/>
      <c r="K324" s="1792" t="s">
        <v>318</v>
      </c>
      <c r="L324" s="1792"/>
      <c r="M324" s="1792"/>
      <c r="N324" s="1792" t="s">
        <v>319</v>
      </c>
      <c r="O324" s="1792"/>
      <c r="P324" s="1792"/>
      <c r="Q324" s="1796" t="s">
        <v>620</v>
      </c>
      <c r="R324" s="1797"/>
      <c r="S324" s="1798"/>
      <c r="T324" s="1792" t="s">
        <v>6</v>
      </c>
      <c r="U324" s="1792"/>
      <c r="V324" s="1793"/>
    </row>
    <row r="325" spans="1:26">
      <c r="A325" s="1795"/>
      <c r="B325" s="168" t="s">
        <v>235</v>
      </c>
      <c r="C325" s="168" t="s">
        <v>234</v>
      </c>
      <c r="D325" s="168" t="s">
        <v>236</v>
      </c>
      <c r="E325" s="168" t="s">
        <v>235</v>
      </c>
      <c r="F325" s="168" t="s">
        <v>234</v>
      </c>
      <c r="G325" s="168" t="s">
        <v>236</v>
      </c>
      <c r="H325" s="168" t="s">
        <v>235</v>
      </c>
      <c r="I325" s="168" t="s">
        <v>234</v>
      </c>
      <c r="J325" s="168" t="s">
        <v>236</v>
      </c>
      <c r="K325" s="168" t="s">
        <v>235</v>
      </c>
      <c r="L325" s="168" t="s">
        <v>234</v>
      </c>
      <c r="M325" s="168" t="s">
        <v>236</v>
      </c>
      <c r="N325" s="168" t="s">
        <v>235</v>
      </c>
      <c r="O325" s="168" t="s">
        <v>234</v>
      </c>
      <c r="P325" s="168" t="s">
        <v>236</v>
      </c>
      <c r="Q325" s="168" t="s">
        <v>235</v>
      </c>
      <c r="R325" s="168" t="s">
        <v>234</v>
      </c>
      <c r="S325" s="168" t="s">
        <v>236</v>
      </c>
      <c r="T325" s="168" t="s">
        <v>235</v>
      </c>
      <c r="U325" s="168" t="s">
        <v>234</v>
      </c>
      <c r="V325" s="441" t="s">
        <v>236</v>
      </c>
    </row>
    <row r="326" spans="1:26" ht="15.75">
      <c r="A326" s="442" t="s">
        <v>185</v>
      </c>
      <c r="B326" s="159"/>
      <c r="C326" s="159"/>
      <c r="D326" s="159">
        <f>B326+C326</f>
        <v>0</v>
      </c>
      <c r="E326" s="159"/>
      <c r="F326" s="159"/>
      <c r="G326" s="159">
        <f>E326+F326</f>
        <v>0</v>
      </c>
      <c r="H326" s="159"/>
      <c r="I326" s="159"/>
      <c r="J326" s="159">
        <f>H326+I326</f>
        <v>0</v>
      </c>
      <c r="K326" s="159"/>
      <c r="L326" s="159"/>
      <c r="M326" s="159">
        <f>K326+L326</f>
        <v>0</v>
      </c>
      <c r="N326" s="159"/>
      <c r="O326" s="159"/>
      <c r="P326" s="159">
        <f>N326+O326</f>
        <v>0</v>
      </c>
      <c r="Q326" s="159"/>
      <c r="R326" s="159"/>
      <c r="S326" s="159">
        <f>Q326+R326</f>
        <v>0</v>
      </c>
      <c r="T326" s="212">
        <f>+B326+E326+H326+K326+N326+Q326</f>
        <v>0</v>
      </c>
      <c r="U326" s="212">
        <f t="shared" ref="U326:U334" si="214">+C326+F326+I326+L326+O326+R326</f>
        <v>0</v>
      </c>
      <c r="V326" s="212">
        <f t="shared" ref="V326:V334" si="215">+D326+G326+J326+M326+P326+S326</f>
        <v>0</v>
      </c>
      <c r="Y326" s="619" t="str">
        <f>IF(T326='Order of Birth B-7 12 13 14 15'!AA328,"TRUE","FALSE")</f>
        <v>TRUE</v>
      </c>
      <c r="Z326" s="619" t="str">
        <f>IF(U326='Order of Birth B-7 12 13 14 15'!BA328,"TRUE","FALSE")</f>
        <v>TRUE</v>
      </c>
    </row>
    <row r="327" spans="1:26" ht="15.75">
      <c r="A327" s="442" t="s">
        <v>168</v>
      </c>
      <c r="B327" s="159">
        <v>4</v>
      </c>
      <c r="C327" s="159">
        <v>4</v>
      </c>
      <c r="D327" s="159">
        <f t="shared" ref="D327:D334" si="216">B327+C327</f>
        <v>8</v>
      </c>
      <c r="E327" s="159">
        <v>10</v>
      </c>
      <c r="F327" s="159">
        <v>17</v>
      </c>
      <c r="G327" s="159">
        <f t="shared" ref="G327:G334" si="217">E327+F327</f>
        <v>27</v>
      </c>
      <c r="H327" s="159">
        <v>21</v>
      </c>
      <c r="I327" s="159">
        <v>54</v>
      </c>
      <c r="J327" s="159">
        <f t="shared" ref="J327:J334" si="218">H327+I327</f>
        <v>75</v>
      </c>
      <c r="K327" s="159">
        <v>5</v>
      </c>
      <c r="L327" s="159">
        <v>48</v>
      </c>
      <c r="M327" s="159">
        <f t="shared" ref="M327:M334" si="219">K327+L327</f>
        <v>53</v>
      </c>
      <c r="N327" s="159">
        <v>0</v>
      </c>
      <c r="O327" s="159">
        <v>0</v>
      </c>
      <c r="P327" s="159">
        <f t="shared" ref="P327:P334" si="220">N327+O327</f>
        <v>0</v>
      </c>
      <c r="Q327" s="159"/>
      <c r="R327" s="159"/>
      <c r="S327" s="159">
        <f t="shared" ref="S327:S334" si="221">Q327+R327</f>
        <v>0</v>
      </c>
      <c r="T327" s="212">
        <f t="shared" ref="T327:T334" si="222">+B327+E327+H327+K327+N327+Q327</f>
        <v>40</v>
      </c>
      <c r="U327" s="212">
        <f t="shared" si="214"/>
        <v>123</v>
      </c>
      <c r="V327" s="212">
        <f t="shared" si="215"/>
        <v>163</v>
      </c>
      <c r="Y327" s="619" t="str">
        <f>IF(T327='Order of Birth B-7 12 13 14 15'!AA329,"TRUE","FALSE")</f>
        <v>TRUE</v>
      </c>
      <c r="Z327" s="619" t="str">
        <f>IF(U327='Order of Birth B-7 12 13 14 15'!BA329,"TRUE","FALSE")</f>
        <v>TRUE</v>
      </c>
    </row>
    <row r="328" spans="1:26" ht="15.75">
      <c r="A328" s="442" t="s">
        <v>169</v>
      </c>
      <c r="B328" s="159">
        <v>3</v>
      </c>
      <c r="C328" s="159">
        <v>4</v>
      </c>
      <c r="D328" s="159">
        <f t="shared" si="216"/>
        <v>7</v>
      </c>
      <c r="E328" s="159">
        <v>6</v>
      </c>
      <c r="F328" s="159">
        <v>56</v>
      </c>
      <c r="G328" s="159">
        <f t="shared" si="217"/>
        <v>62</v>
      </c>
      <c r="H328" s="159">
        <v>304</v>
      </c>
      <c r="I328" s="159">
        <v>994</v>
      </c>
      <c r="J328" s="159">
        <f t="shared" si="218"/>
        <v>1298</v>
      </c>
      <c r="K328" s="159">
        <v>186</v>
      </c>
      <c r="L328" s="159">
        <v>235</v>
      </c>
      <c r="M328" s="159">
        <f t="shared" si="219"/>
        <v>421</v>
      </c>
      <c r="N328" s="159">
        <v>5</v>
      </c>
      <c r="O328" s="159">
        <v>24</v>
      </c>
      <c r="P328" s="159">
        <f t="shared" si="220"/>
        <v>29</v>
      </c>
      <c r="Q328" s="159"/>
      <c r="R328" s="159"/>
      <c r="S328" s="159">
        <f t="shared" si="221"/>
        <v>0</v>
      </c>
      <c r="T328" s="212">
        <f t="shared" si="222"/>
        <v>504</v>
      </c>
      <c r="U328" s="212">
        <f t="shared" si="214"/>
        <v>1313</v>
      </c>
      <c r="V328" s="212">
        <f t="shared" si="215"/>
        <v>1817</v>
      </c>
      <c r="Y328" s="619" t="str">
        <f>IF(T328='Order of Birth B-7 12 13 14 15'!AA330,"TRUE","FALSE")</f>
        <v>TRUE</v>
      </c>
      <c r="Z328" s="619" t="str">
        <f>IF(U328='Order of Birth B-7 12 13 14 15'!BA330,"TRUE","FALSE")</f>
        <v>TRUE</v>
      </c>
    </row>
    <row r="329" spans="1:26" ht="15.75">
      <c r="A329" s="442" t="s">
        <v>170</v>
      </c>
      <c r="B329" s="159">
        <v>4</v>
      </c>
      <c r="C329" s="159">
        <v>0</v>
      </c>
      <c r="D329" s="159">
        <f t="shared" si="216"/>
        <v>4</v>
      </c>
      <c r="E329" s="159">
        <v>8</v>
      </c>
      <c r="F329" s="159">
        <v>19</v>
      </c>
      <c r="G329" s="159">
        <f t="shared" si="217"/>
        <v>27</v>
      </c>
      <c r="H329" s="159">
        <v>270</v>
      </c>
      <c r="I329" s="159">
        <v>1481</v>
      </c>
      <c r="J329" s="159">
        <f t="shared" si="218"/>
        <v>1751</v>
      </c>
      <c r="K329" s="159">
        <v>80</v>
      </c>
      <c r="L329" s="159">
        <v>1054</v>
      </c>
      <c r="M329" s="159">
        <f t="shared" si="219"/>
        <v>1134</v>
      </c>
      <c r="N329" s="159">
        <v>6</v>
      </c>
      <c r="O329" s="159">
        <v>23</v>
      </c>
      <c r="P329" s="159">
        <f t="shared" si="220"/>
        <v>29</v>
      </c>
      <c r="Q329" s="159"/>
      <c r="R329" s="159"/>
      <c r="S329" s="159">
        <f t="shared" si="221"/>
        <v>0</v>
      </c>
      <c r="T329" s="212">
        <f t="shared" si="222"/>
        <v>368</v>
      </c>
      <c r="U329" s="212">
        <f t="shared" si="214"/>
        <v>2577</v>
      </c>
      <c r="V329" s="212">
        <f t="shared" si="215"/>
        <v>2945</v>
      </c>
      <c r="Y329" s="619" t="str">
        <f>IF(T329='Order of Birth B-7 12 13 14 15'!AA331,"TRUE","FALSE")</f>
        <v>TRUE</v>
      </c>
      <c r="Z329" s="619" t="str">
        <f>IF(U329='Order of Birth B-7 12 13 14 15'!BA331,"TRUE","FALSE")</f>
        <v>TRUE</v>
      </c>
    </row>
    <row r="330" spans="1:26" ht="15.75">
      <c r="A330" s="442" t="s">
        <v>171</v>
      </c>
      <c r="B330" s="159">
        <v>1</v>
      </c>
      <c r="C330" s="159">
        <v>0</v>
      </c>
      <c r="D330" s="159">
        <f t="shared" si="216"/>
        <v>1</v>
      </c>
      <c r="E330" s="159">
        <v>1</v>
      </c>
      <c r="F330" s="159">
        <v>32</v>
      </c>
      <c r="G330" s="159">
        <f t="shared" si="217"/>
        <v>33</v>
      </c>
      <c r="H330" s="159">
        <v>158</v>
      </c>
      <c r="I330" s="159">
        <v>1542</v>
      </c>
      <c r="J330" s="159">
        <f t="shared" si="218"/>
        <v>1700</v>
      </c>
      <c r="K330" s="159">
        <v>80</v>
      </c>
      <c r="L330" s="159">
        <v>602</v>
      </c>
      <c r="M330" s="159">
        <f t="shared" si="219"/>
        <v>682</v>
      </c>
      <c r="N330" s="159">
        <v>11</v>
      </c>
      <c r="O330" s="159">
        <v>6</v>
      </c>
      <c r="P330" s="159">
        <f t="shared" si="220"/>
        <v>17</v>
      </c>
      <c r="Q330" s="159"/>
      <c r="R330" s="159"/>
      <c r="S330" s="159">
        <f t="shared" si="221"/>
        <v>0</v>
      </c>
      <c r="T330" s="212">
        <f t="shared" si="222"/>
        <v>251</v>
      </c>
      <c r="U330" s="212">
        <f t="shared" si="214"/>
        <v>2182</v>
      </c>
      <c r="V330" s="212">
        <f t="shared" si="215"/>
        <v>2433</v>
      </c>
      <c r="Y330" s="619" t="str">
        <f>IF(T330='Order of Birth B-7 12 13 14 15'!AA332,"TRUE","FALSE")</f>
        <v>TRUE</v>
      </c>
      <c r="Z330" s="619" t="str">
        <f>IF(U330='Order of Birth B-7 12 13 14 15'!BA332,"TRUE","FALSE")</f>
        <v>TRUE</v>
      </c>
    </row>
    <row r="331" spans="1:26" ht="15.75">
      <c r="A331" s="442" t="s">
        <v>172</v>
      </c>
      <c r="B331" s="159">
        <v>0</v>
      </c>
      <c r="C331" s="159">
        <v>0</v>
      </c>
      <c r="D331" s="159">
        <f t="shared" si="216"/>
        <v>0</v>
      </c>
      <c r="E331" s="159">
        <v>2</v>
      </c>
      <c r="F331" s="159">
        <v>30</v>
      </c>
      <c r="G331" s="159">
        <f t="shared" si="217"/>
        <v>32</v>
      </c>
      <c r="H331" s="159">
        <v>66</v>
      </c>
      <c r="I331" s="159">
        <v>364</v>
      </c>
      <c r="J331" s="159">
        <f t="shared" si="218"/>
        <v>430</v>
      </c>
      <c r="K331" s="159">
        <v>31</v>
      </c>
      <c r="L331" s="159">
        <v>484</v>
      </c>
      <c r="M331" s="159">
        <f t="shared" si="219"/>
        <v>515</v>
      </c>
      <c r="N331" s="159">
        <v>1</v>
      </c>
      <c r="O331" s="159">
        <v>0</v>
      </c>
      <c r="P331" s="159">
        <f t="shared" si="220"/>
        <v>1</v>
      </c>
      <c r="Q331" s="159"/>
      <c r="R331" s="159"/>
      <c r="S331" s="159">
        <f t="shared" si="221"/>
        <v>0</v>
      </c>
      <c r="T331" s="212">
        <f t="shared" si="222"/>
        <v>100</v>
      </c>
      <c r="U331" s="212">
        <f t="shared" si="214"/>
        <v>878</v>
      </c>
      <c r="V331" s="212">
        <f t="shared" si="215"/>
        <v>978</v>
      </c>
      <c r="Y331" s="619" t="str">
        <f>IF(T331='Order of Birth B-7 12 13 14 15'!AA333,"TRUE","FALSE")</f>
        <v>TRUE</v>
      </c>
      <c r="Z331" s="619" t="str">
        <f>IF(U331='Order of Birth B-7 12 13 14 15'!BA333,"TRUE","FALSE")</f>
        <v>TRUE</v>
      </c>
    </row>
    <row r="332" spans="1:26" ht="15.75">
      <c r="A332" s="442" t="s">
        <v>173</v>
      </c>
      <c r="B332" s="159">
        <v>0</v>
      </c>
      <c r="C332" s="159">
        <v>0</v>
      </c>
      <c r="D332" s="159">
        <f t="shared" si="216"/>
        <v>0</v>
      </c>
      <c r="E332" s="159">
        <v>0</v>
      </c>
      <c r="F332" s="159">
        <v>0</v>
      </c>
      <c r="G332" s="159">
        <f t="shared" si="217"/>
        <v>0</v>
      </c>
      <c r="H332" s="159">
        <v>10</v>
      </c>
      <c r="I332" s="159">
        <v>46</v>
      </c>
      <c r="J332" s="159">
        <f t="shared" si="218"/>
        <v>56</v>
      </c>
      <c r="K332" s="159">
        <v>1</v>
      </c>
      <c r="L332" s="159">
        <v>2</v>
      </c>
      <c r="M332" s="159">
        <f t="shared" si="219"/>
        <v>3</v>
      </c>
      <c r="N332" s="159">
        <v>0</v>
      </c>
      <c r="O332" s="159">
        <v>0</v>
      </c>
      <c r="P332" s="159">
        <f t="shared" si="220"/>
        <v>0</v>
      </c>
      <c r="Q332" s="159"/>
      <c r="R332" s="159"/>
      <c r="S332" s="159">
        <f t="shared" si="221"/>
        <v>0</v>
      </c>
      <c r="T332" s="212">
        <f t="shared" si="222"/>
        <v>11</v>
      </c>
      <c r="U332" s="212">
        <f t="shared" si="214"/>
        <v>48</v>
      </c>
      <c r="V332" s="212">
        <f t="shared" si="215"/>
        <v>59</v>
      </c>
      <c r="Y332" s="619" t="str">
        <f>IF(T332='Order of Birth B-7 12 13 14 15'!AA334,"TRUE","FALSE")</f>
        <v>TRUE</v>
      </c>
      <c r="Z332" s="619" t="str">
        <f>IF(U332='Order of Birth B-7 12 13 14 15'!BA334,"TRUE","FALSE")</f>
        <v>TRUE</v>
      </c>
    </row>
    <row r="333" spans="1:26" ht="15.75">
      <c r="A333" s="444" t="s">
        <v>621</v>
      </c>
      <c r="B333" s="159"/>
      <c r="C333" s="159"/>
      <c r="D333" s="159">
        <f t="shared" si="216"/>
        <v>0</v>
      </c>
      <c r="E333" s="159"/>
      <c r="F333" s="159"/>
      <c r="G333" s="159">
        <f t="shared" si="217"/>
        <v>0</v>
      </c>
      <c r="H333" s="159"/>
      <c r="I333" s="159"/>
      <c r="J333" s="159">
        <f t="shared" si="218"/>
        <v>0</v>
      </c>
      <c r="K333" s="159"/>
      <c r="L333" s="159"/>
      <c r="M333" s="159">
        <f t="shared" si="219"/>
        <v>0</v>
      </c>
      <c r="N333" s="159"/>
      <c r="O333" s="159"/>
      <c r="P333" s="159">
        <f t="shared" si="220"/>
        <v>0</v>
      </c>
      <c r="Q333" s="159"/>
      <c r="R333" s="159"/>
      <c r="S333" s="159">
        <f t="shared" si="221"/>
        <v>0</v>
      </c>
      <c r="T333" s="212">
        <f t="shared" si="222"/>
        <v>0</v>
      </c>
      <c r="U333" s="212">
        <f t="shared" si="214"/>
        <v>0</v>
      </c>
      <c r="V333" s="212">
        <f t="shared" si="215"/>
        <v>0</v>
      </c>
      <c r="Y333" s="619" t="str">
        <f>IF(T333='Order of Birth B-7 12 13 14 15'!AA335,"TRUE","FALSE")</f>
        <v>TRUE</v>
      </c>
      <c r="Z333" s="619" t="str">
        <f>IF(U333='Order of Birth B-7 12 13 14 15'!BA335,"TRUE","FALSE")</f>
        <v>TRUE</v>
      </c>
    </row>
    <row r="334" spans="1:26" ht="15.75">
      <c r="A334" s="444" t="s">
        <v>620</v>
      </c>
      <c r="B334" s="159"/>
      <c r="C334" s="159"/>
      <c r="D334" s="159">
        <f t="shared" si="216"/>
        <v>0</v>
      </c>
      <c r="E334" s="159"/>
      <c r="F334" s="159"/>
      <c r="G334" s="159">
        <f t="shared" si="217"/>
        <v>0</v>
      </c>
      <c r="H334" s="159"/>
      <c r="I334" s="159"/>
      <c r="J334" s="159">
        <f t="shared" si="218"/>
        <v>0</v>
      </c>
      <c r="K334" s="159"/>
      <c r="L334" s="159"/>
      <c r="M334" s="159">
        <f t="shared" si="219"/>
        <v>0</v>
      </c>
      <c r="N334" s="159"/>
      <c r="O334" s="159"/>
      <c r="P334" s="159">
        <f t="shared" si="220"/>
        <v>0</v>
      </c>
      <c r="Q334" s="159"/>
      <c r="R334" s="159"/>
      <c r="S334" s="159">
        <f t="shared" si="221"/>
        <v>0</v>
      </c>
      <c r="T334" s="212">
        <f t="shared" si="222"/>
        <v>0</v>
      </c>
      <c r="U334" s="212">
        <f t="shared" si="214"/>
        <v>0</v>
      </c>
      <c r="V334" s="212">
        <f t="shared" si="215"/>
        <v>0</v>
      </c>
      <c r="Y334" s="619"/>
      <c r="Z334" s="619"/>
    </row>
    <row r="335" spans="1:26" ht="16.5" thickBot="1">
      <c r="A335" s="445" t="s">
        <v>6</v>
      </c>
      <c r="B335" s="159">
        <f t="shared" ref="B335:V335" si="223">SUM(B326:B334)</f>
        <v>12</v>
      </c>
      <c r="C335" s="159">
        <f t="shared" si="223"/>
        <v>8</v>
      </c>
      <c r="D335" s="159">
        <f t="shared" si="223"/>
        <v>20</v>
      </c>
      <c r="E335" s="159">
        <f t="shared" si="223"/>
        <v>27</v>
      </c>
      <c r="F335" s="159">
        <f t="shared" si="223"/>
        <v>154</v>
      </c>
      <c r="G335" s="159">
        <f t="shared" si="223"/>
        <v>181</v>
      </c>
      <c r="H335" s="159">
        <f t="shared" si="223"/>
        <v>829</v>
      </c>
      <c r="I335" s="159">
        <f t="shared" si="223"/>
        <v>4481</v>
      </c>
      <c r="J335" s="159">
        <f t="shared" si="223"/>
        <v>5310</v>
      </c>
      <c r="K335" s="159">
        <f t="shared" si="223"/>
        <v>383</v>
      </c>
      <c r="L335" s="159">
        <f t="shared" si="223"/>
        <v>2425</v>
      </c>
      <c r="M335" s="159">
        <f t="shared" si="223"/>
        <v>2808</v>
      </c>
      <c r="N335" s="159">
        <f t="shared" si="223"/>
        <v>23</v>
      </c>
      <c r="O335" s="159">
        <f t="shared" si="223"/>
        <v>53</v>
      </c>
      <c r="P335" s="159">
        <f t="shared" si="223"/>
        <v>76</v>
      </c>
      <c r="Q335" s="159">
        <f t="shared" si="223"/>
        <v>0</v>
      </c>
      <c r="R335" s="159">
        <f t="shared" si="223"/>
        <v>0</v>
      </c>
      <c r="S335" s="159">
        <f t="shared" si="223"/>
        <v>0</v>
      </c>
      <c r="T335" s="159">
        <f t="shared" si="223"/>
        <v>1274</v>
      </c>
      <c r="U335" s="159">
        <f t="shared" si="223"/>
        <v>7121</v>
      </c>
      <c r="V335" s="159">
        <f t="shared" si="223"/>
        <v>8395</v>
      </c>
      <c r="Y335" s="619" t="str">
        <f>IF(T335='Order of Birth B-7 12 13 14 15'!AA336,"TRUE","FALSE")</f>
        <v>TRUE</v>
      </c>
      <c r="Z335" s="619" t="str">
        <f>IF(U335='Order of Birth B-7 12 13 14 15'!BA336,"TRUE","FALSE")</f>
        <v>TRUE</v>
      </c>
    </row>
    <row r="336" spans="1:26" ht="15.75" thickBot="1"/>
    <row r="337" spans="1:26" ht="26.25">
      <c r="A337" s="449" t="s">
        <v>622</v>
      </c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46" t="s">
        <v>145</v>
      </c>
      <c r="V337" s="434"/>
    </row>
    <row r="338" spans="1:26" ht="24.75" customHeight="1">
      <c r="A338" s="1776" t="s">
        <v>619</v>
      </c>
      <c r="B338" s="1777"/>
      <c r="C338" s="1777"/>
      <c r="D338" s="1777"/>
      <c r="E338" s="1777"/>
      <c r="F338" s="1777"/>
      <c r="G338" s="1777"/>
      <c r="H338" s="1777"/>
      <c r="I338" s="1777"/>
      <c r="J338" s="1777"/>
      <c r="K338" s="1777"/>
      <c r="L338" s="1777"/>
      <c r="M338" s="1777"/>
      <c r="N338" s="1777"/>
      <c r="O338" s="1777"/>
      <c r="P338" s="1777"/>
      <c r="Q338" s="1777"/>
      <c r="R338" s="1777"/>
      <c r="S338" s="1777"/>
      <c r="T338" s="1777"/>
      <c r="U338" s="1777"/>
      <c r="V338" s="1778"/>
    </row>
    <row r="339" spans="1:26">
      <c r="A339" s="1779" t="s">
        <v>313</v>
      </c>
      <c r="B339" s="1780"/>
      <c r="C339" s="1780"/>
      <c r="D339" s="1780"/>
      <c r="E339" s="1780"/>
      <c r="F339" s="1780"/>
      <c r="G339" s="1780"/>
      <c r="H339" s="1780"/>
      <c r="I339" s="1780"/>
      <c r="J339" s="1780"/>
      <c r="K339" s="1780"/>
      <c r="L339" s="1780"/>
      <c r="M339" s="1780"/>
      <c r="N339" s="1780"/>
      <c r="O339" s="1780"/>
      <c r="P339" s="1780"/>
      <c r="Q339" s="1780"/>
      <c r="R339" s="1780"/>
      <c r="S339" s="1780"/>
      <c r="T339" s="1780"/>
      <c r="U339" s="1780"/>
      <c r="V339" s="1781"/>
    </row>
    <row r="340" spans="1:26">
      <c r="A340" s="1782" t="s">
        <v>166</v>
      </c>
      <c r="B340" s="1780" t="s">
        <v>315</v>
      </c>
      <c r="C340" s="1780"/>
      <c r="D340" s="1780"/>
      <c r="E340" s="1780" t="s">
        <v>316</v>
      </c>
      <c r="F340" s="1780"/>
      <c r="G340" s="1780"/>
      <c r="H340" s="1780" t="s">
        <v>317</v>
      </c>
      <c r="I340" s="1780"/>
      <c r="J340" s="1780"/>
      <c r="K340" s="1780" t="s">
        <v>318</v>
      </c>
      <c r="L340" s="1780"/>
      <c r="M340" s="1780"/>
      <c r="N340" s="1780" t="s">
        <v>319</v>
      </c>
      <c r="O340" s="1780"/>
      <c r="P340" s="1780"/>
      <c r="Q340" s="1784" t="s">
        <v>620</v>
      </c>
      <c r="R340" s="1785"/>
      <c r="S340" s="1786"/>
      <c r="T340" s="1780" t="s">
        <v>6</v>
      </c>
      <c r="U340" s="1780"/>
      <c r="V340" s="1781"/>
    </row>
    <row r="341" spans="1:26">
      <c r="A341" s="1783"/>
      <c r="B341" s="432" t="s">
        <v>235</v>
      </c>
      <c r="C341" s="432" t="s">
        <v>234</v>
      </c>
      <c r="D341" s="432" t="s">
        <v>236</v>
      </c>
      <c r="E341" s="432" t="s">
        <v>235</v>
      </c>
      <c r="F341" s="432" t="s">
        <v>234</v>
      </c>
      <c r="G341" s="432" t="s">
        <v>236</v>
      </c>
      <c r="H341" s="432" t="s">
        <v>235</v>
      </c>
      <c r="I341" s="432" t="s">
        <v>234</v>
      </c>
      <c r="J341" s="432" t="s">
        <v>236</v>
      </c>
      <c r="K341" s="432" t="s">
        <v>235</v>
      </c>
      <c r="L341" s="432" t="s">
        <v>234</v>
      </c>
      <c r="M341" s="432" t="s">
        <v>236</v>
      </c>
      <c r="N341" s="432" t="s">
        <v>235</v>
      </c>
      <c r="O341" s="432" t="s">
        <v>234</v>
      </c>
      <c r="P341" s="432" t="s">
        <v>236</v>
      </c>
      <c r="Q341" s="432" t="s">
        <v>235</v>
      </c>
      <c r="R341" s="432" t="s">
        <v>234</v>
      </c>
      <c r="S341" s="432" t="s">
        <v>236</v>
      </c>
      <c r="T341" s="432" t="s">
        <v>235</v>
      </c>
      <c r="U341" s="432" t="s">
        <v>234</v>
      </c>
      <c r="V341" s="435" t="s">
        <v>236</v>
      </c>
    </row>
    <row r="342" spans="1:26" ht="15.75">
      <c r="A342" s="436" t="s">
        <v>185</v>
      </c>
      <c r="B342" s="159">
        <v>0</v>
      </c>
      <c r="C342" s="159">
        <v>0</v>
      </c>
      <c r="D342" s="159">
        <f>B342+C342</f>
        <v>0</v>
      </c>
      <c r="E342" s="159">
        <v>0</v>
      </c>
      <c r="F342" s="159">
        <v>0</v>
      </c>
      <c r="G342" s="159">
        <f>E342+F342</f>
        <v>0</v>
      </c>
      <c r="H342" s="159">
        <v>0</v>
      </c>
      <c r="I342" s="159">
        <v>0</v>
      </c>
      <c r="J342" s="159">
        <f>H342+I342</f>
        <v>0</v>
      </c>
      <c r="K342" s="159">
        <v>0</v>
      </c>
      <c r="L342" s="159">
        <v>0</v>
      </c>
      <c r="M342" s="159">
        <f>K342+L342</f>
        <v>0</v>
      </c>
      <c r="N342" s="159">
        <v>0</v>
      </c>
      <c r="O342" s="159">
        <v>0</v>
      </c>
      <c r="P342" s="159">
        <f>N342+O342</f>
        <v>0</v>
      </c>
      <c r="Q342" s="159">
        <v>0</v>
      </c>
      <c r="R342" s="159">
        <v>0</v>
      </c>
      <c r="S342" s="159">
        <f>Q342+R342</f>
        <v>0</v>
      </c>
      <c r="T342" s="212">
        <f>+B342+E342+H342+K342+N342+Q342</f>
        <v>0</v>
      </c>
      <c r="U342" s="212">
        <f t="shared" ref="U342:V342" si="224">+C342+F342+I342+L342+O342+R342</f>
        <v>0</v>
      </c>
      <c r="V342" s="212">
        <f t="shared" si="224"/>
        <v>0</v>
      </c>
      <c r="Y342" s="619" t="str">
        <f>IF(T342='Order of Birth B-7 12 13 14 15'!AA344,"TRUE","FALSE")</f>
        <v>TRUE</v>
      </c>
      <c r="Z342" s="619" t="str">
        <f>IF(U342='Order of Birth B-7 12 13 14 15'!BA344,"TRUE","FALSE")</f>
        <v>TRUE</v>
      </c>
    </row>
    <row r="343" spans="1:26" ht="15.75">
      <c r="A343" s="436" t="s">
        <v>168</v>
      </c>
      <c r="B343" s="159">
        <v>28</v>
      </c>
      <c r="C343" s="159">
        <v>47</v>
      </c>
      <c r="D343" s="159">
        <f t="shared" ref="D343:D350" si="225">B343+C343</f>
        <v>75</v>
      </c>
      <c r="E343" s="159">
        <v>19</v>
      </c>
      <c r="F343" s="159">
        <v>102</v>
      </c>
      <c r="G343" s="159">
        <f t="shared" ref="G343:G350" si="226">E343+F343</f>
        <v>121</v>
      </c>
      <c r="H343" s="159">
        <v>87</v>
      </c>
      <c r="I343" s="159">
        <v>124</v>
      </c>
      <c r="J343" s="159">
        <f t="shared" ref="J343:J350" si="227">H343+I343</f>
        <v>211</v>
      </c>
      <c r="K343" s="159">
        <v>29</v>
      </c>
      <c r="L343" s="159">
        <v>50</v>
      </c>
      <c r="M343" s="159">
        <f t="shared" ref="M343:M350" si="228">K343+L343</f>
        <v>79</v>
      </c>
      <c r="N343" s="159">
        <v>0</v>
      </c>
      <c r="O343" s="159">
        <v>0</v>
      </c>
      <c r="P343" s="159">
        <f t="shared" ref="P343:P350" si="229">N343+O343</f>
        <v>0</v>
      </c>
      <c r="Q343" s="159">
        <v>0</v>
      </c>
      <c r="R343" s="159">
        <v>0</v>
      </c>
      <c r="S343" s="159">
        <f t="shared" ref="S343:S350" si="230">Q343+R343</f>
        <v>0</v>
      </c>
      <c r="T343" s="212">
        <f t="shared" ref="T343:T350" si="231">+B343+E343+H343+K343+N343+Q343</f>
        <v>163</v>
      </c>
      <c r="U343" s="212">
        <f t="shared" ref="U343:U350" si="232">+C343+F343+I343+L343+O343+R343</f>
        <v>323</v>
      </c>
      <c r="V343" s="212">
        <f t="shared" ref="V343:V350" si="233">+D343+G343+J343+M343+P343+S343</f>
        <v>486</v>
      </c>
      <c r="Y343" s="619" t="str">
        <f>IF(T343='Order of Birth B-7 12 13 14 15'!AA345,"TRUE","FALSE")</f>
        <v>TRUE</v>
      </c>
      <c r="Z343" s="619" t="str">
        <f>IF(U343='Order of Birth B-7 12 13 14 15'!BA345,"TRUE","FALSE")</f>
        <v>TRUE</v>
      </c>
    </row>
    <row r="344" spans="1:26" ht="15.75">
      <c r="A344" s="436" t="s">
        <v>169</v>
      </c>
      <c r="B344" s="159">
        <v>114</v>
      </c>
      <c r="C344" s="159">
        <v>17</v>
      </c>
      <c r="D344" s="159">
        <f t="shared" si="225"/>
        <v>131</v>
      </c>
      <c r="E344" s="159">
        <v>148</v>
      </c>
      <c r="F344" s="159">
        <v>45</v>
      </c>
      <c r="G344" s="159">
        <f t="shared" si="226"/>
        <v>193</v>
      </c>
      <c r="H344" s="159">
        <v>1008</v>
      </c>
      <c r="I344" s="159">
        <v>1265</v>
      </c>
      <c r="J344" s="159">
        <f t="shared" si="227"/>
        <v>2273</v>
      </c>
      <c r="K344" s="159">
        <v>749</v>
      </c>
      <c r="L344" s="159">
        <v>1019</v>
      </c>
      <c r="M344" s="159">
        <f t="shared" si="228"/>
        <v>1768</v>
      </c>
      <c r="N344" s="159">
        <v>2</v>
      </c>
      <c r="O344" s="159">
        <v>5</v>
      </c>
      <c r="P344" s="159">
        <f t="shared" si="229"/>
        <v>7</v>
      </c>
      <c r="Q344" s="159">
        <v>0</v>
      </c>
      <c r="R344" s="159">
        <v>0</v>
      </c>
      <c r="S344" s="159">
        <f t="shared" si="230"/>
        <v>0</v>
      </c>
      <c r="T344" s="212">
        <f t="shared" si="231"/>
        <v>2021</v>
      </c>
      <c r="U344" s="212">
        <f t="shared" si="232"/>
        <v>2351</v>
      </c>
      <c r="V344" s="212">
        <f t="shared" si="233"/>
        <v>4372</v>
      </c>
      <c r="Y344" s="619" t="str">
        <f>IF(T344='Order of Birth B-7 12 13 14 15'!AA346,"TRUE","FALSE")</f>
        <v>TRUE</v>
      </c>
      <c r="Z344" s="619" t="str">
        <f>IF(U344='Order of Birth B-7 12 13 14 15'!BA346,"TRUE","FALSE")</f>
        <v>TRUE</v>
      </c>
    </row>
    <row r="345" spans="1:26" ht="15.75">
      <c r="A345" s="436" t="s">
        <v>170</v>
      </c>
      <c r="B345" s="159">
        <v>123</v>
      </c>
      <c r="C345" s="159">
        <v>21</v>
      </c>
      <c r="D345" s="159">
        <f t="shared" si="225"/>
        <v>144</v>
      </c>
      <c r="E345" s="159">
        <v>147</v>
      </c>
      <c r="F345" s="159">
        <v>113</v>
      </c>
      <c r="G345" s="159">
        <f t="shared" si="226"/>
        <v>260</v>
      </c>
      <c r="H345" s="159">
        <v>1584</v>
      </c>
      <c r="I345" s="159">
        <v>1245</v>
      </c>
      <c r="J345" s="159">
        <f t="shared" si="227"/>
        <v>2829</v>
      </c>
      <c r="K345" s="159">
        <v>346</v>
      </c>
      <c r="L345" s="159">
        <v>1338</v>
      </c>
      <c r="M345" s="159">
        <f t="shared" si="228"/>
        <v>1684</v>
      </c>
      <c r="N345" s="159">
        <v>11</v>
      </c>
      <c r="O345" s="159">
        <v>32</v>
      </c>
      <c r="P345" s="159">
        <f t="shared" si="229"/>
        <v>43</v>
      </c>
      <c r="Q345" s="159">
        <v>1</v>
      </c>
      <c r="R345" s="159">
        <v>0</v>
      </c>
      <c r="S345" s="159">
        <f t="shared" si="230"/>
        <v>1</v>
      </c>
      <c r="T345" s="212">
        <f t="shared" si="231"/>
        <v>2212</v>
      </c>
      <c r="U345" s="212">
        <f t="shared" si="232"/>
        <v>2749</v>
      </c>
      <c r="V345" s="212">
        <f t="shared" si="233"/>
        <v>4961</v>
      </c>
      <c r="Y345" s="619" t="str">
        <f>IF(T345='Order of Birth B-7 12 13 14 15'!AA347,"TRUE","FALSE")</f>
        <v>TRUE</v>
      </c>
      <c r="Z345" s="619" t="str">
        <f>IF(U345='Order of Birth B-7 12 13 14 15'!BA347,"TRUE","FALSE")</f>
        <v>TRUE</v>
      </c>
    </row>
    <row r="346" spans="1:26" ht="15.75">
      <c r="A346" s="436" t="s">
        <v>171</v>
      </c>
      <c r="B346" s="159">
        <v>136</v>
      </c>
      <c r="C346" s="159">
        <v>19</v>
      </c>
      <c r="D346" s="159">
        <f t="shared" si="225"/>
        <v>155</v>
      </c>
      <c r="E346" s="159">
        <v>114</v>
      </c>
      <c r="F346" s="159">
        <v>105</v>
      </c>
      <c r="G346" s="159">
        <f t="shared" si="226"/>
        <v>219</v>
      </c>
      <c r="H346" s="159">
        <v>1248</v>
      </c>
      <c r="I346" s="159">
        <v>784</v>
      </c>
      <c r="J346" s="159">
        <f t="shared" si="227"/>
        <v>2032</v>
      </c>
      <c r="K346" s="159">
        <v>754</v>
      </c>
      <c r="L346" s="159">
        <v>1033</v>
      </c>
      <c r="M346" s="159">
        <f t="shared" si="228"/>
        <v>1787</v>
      </c>
      <c r="N346" s="159">
        <v>21</v>
      </c>
      <c r="O346" s="159">
        <v>35</v>
      </c>
      <c r="P346" s="159">
        <f t="shared" si="229"/>
        <v>56</v>
      </c>
      <c r="Q346" s="159">
        <v>1</v>
      </c>
      <c r="R346" s="159">
        <v>26</v>
      </c>
      <c r="S346" s="159">
        <f t="shared" si="230"/>
        <v>27</v>
      </c>
      <c r="T346" s="212">
        <f t="shared" si="231"/>
        <v>2274</v>
      </c>
      <c r="U346" s="212">
        <f t="shared" si="232"/>
        <v>2002</v>
      </c>
      <c r="V346" s="212">
        <f t="shared" si="233"/>
        <v>4276</v>
      </c>
      <c r="Y346" s="619" t="str">
        <f>IF(T346='Order of Birth B-7 12 13 14 15'!AA348,"TRUE","FALSE")</f>
        <v>TRUE</v>
      </c>
      <c r="Z346" s="619" t="str">
        <f>IF(U346='Order of Birth B-7 12 13 14 15'!BA348,"TRUE","FALSE")</f>
        <v>TRUE</v>
      </c>
    </row>
    <row r="347" spans="1:26" ht="15.75">
      <c r="A347" s="436" t="s">
        <v>172</v>
      </c>
      <c r="B347" s="159">
        <v>47</v>
      </c>
      <c r="C347" s="159">
        <v>116</v>
      </c>
      <c r="D347" s="159">
        <f t="shared" si="225"/>
        <v>163</v>
      </c>
      <c r="E347" s="159">
        <v>127</v>
      </c>
      <c r="F347" s="159">
        <v>145</v>
      </c>
      <c r="G347" s="159">
        <f t="shared" si="226"/>
        <v>272</v>
      </c>
      <c r="H347" s="159">
        <v>268</v>
      </c>
      <c r="I347" s="159">
        <v>505</v>
      </c>
      <c r="J347" s="159">
        <f t="shared" si="227"/>
        <v>773</v>
      </c>
      <c r="K347" s="159">
        <v>564</v>
      </c>
      <c r="L347" s="159">
        <v>368</v>
      </c>
      <c r="M347" s="159">
        <f t="shared" si="228"/>
        <v>932</v>
      </c>
      <c r="N347" s="159">
        <v>0</v>
      </c>
      <c r="O347" s="159">
        <v>66</v>
      </c>
      <c r="P347" s="159">
        <f t="shared" si="229"/>
        <v>66</v>
      </c>
      <c r="Q347" s="159">
        <v>0</v>
      </c>
      <c r="R347" s="159">
        <v>15</v>
      </c>
      <c r="S347" s="159">
        <f t="shared" si="230"/>
        <v>15</v>
      </c>
      <c r="T347" s="212">
        <f t="shared" si="231"/>
        <v>1006</v>
      </c>
      <c r="U347" s="212">
        <f t="shared" si="232"/>
        <v>1215</v>
      </c>
      <c r="V347" s="212">
        <f t="shared" si="233"/>
        <v>2221</v>
      </c>
      <c r="Y347" s="619" t="str">
        <f>IF(T347='Order of Birth B-7 12 13 14 15'!AA349,"TRUE","FALSE")</f>
        <v>TRUE</v>
      </c>
      <c r="Z347" s="619" t="str">
        <f>IF(U347='Order of Birth B-7 12 13 14 15'!BA349,"TRUE","FALSE")</f>
        <v>TRUE</v>
      </c>
    </row>
    <row r="348" spans="1:26" ht="15.75">
      <c r="A348" s="436" t="s">
        <v>173</v>
      </c>
      <c r="B348" s="159">
        <v>62</v>
      </c>
      <c r="C348" s="159">
        <v>156</v>
      </c>
      <c r="D348" s="159">
        <f t="shared" si="225"/>
        <v>218</v>
      </c>
      <c r="E348" s="159">
        <v>192</v>
      </c>
      <c r="F348" s="159">
        <v>203</v>
      </c>
      <c r="G348" s="159">
        <f t="shared" si="226"/>
        <v>395</v>
      </c>
      <c r="H348" s="159">
        <v>102</v>
      </c>
      <c r="I348" s="159">
        <v>102</v>
      </c>
      <c r="J348" s="159">
        <f t="shared" si="227"/>
        <v>204</v>
      </c>
      <c r="K348" s="159">
        <v>19</v>
      </c>
      <c r="L348" s="159">
        <v>25</v>
      </c>
      <c r="M348" s="159">
        <f t="shared" si="228"/>
        <v>44</v>
      </c>
      <c r="N348" s="159">
        <v>0</v>
      </c>
      <c r="O348" s="159">
        <v>3</v>
      </c>
      <c r="P348" s="159">
        <f t="shared" si="229"/>
        <v>3</v>
      </c>
      <c r="Q348" s="159">
        <v>0</v>
      </c>
      <c r="R348" s="159">
        <v>40</v>
      </c>
      <c r="S348" s="159">
        <f t="shared" si="230"/>
        <v>40</v>
      </c>
      <c r="T348" s="212">
        <f t="shared" si="231"/>
        <v>375</v>
      </c>
      <c r="U348" s="212">
        <f t="shared" si="232"/>
        <v>529</v>
      </c>
      <c r="V348" s="212">
        <f t="shared" si="233"/>
        <v>904</v>
      </c>
      <c r="Y348" s="619" t="str">
        <f>IF(T348='Order of Birth B-7 12 13 14 15'!AA350,"TRUE","FALSE")</f>
        <v>TRUE</v>
      </c>
      <c r="Z348" s="619" t="str">
        <f>IF(U348='Order of Birth B-7 12 13 14 15'!BA350,"TRUE","FALSE")</f>
        <v>TRUE</v>
      </c>
    </row>
    <row r="349" spans="1:26" ht="15.75">
      <c r="A349" s="436" t="s">
        <v>621</v>
      </c>
      <c r="B349" s="159">
        <v>0</v>
      </c>
      <c r="C349" s="159">
        <v>0</v>
      </c>
      <c r="D349" s="159">
        <f t="shared" si="225"/>
        <v>0</v>
      </c>
      <c r="E349" s="159">
        <v>0</v>
      </c>
      <c r="F349" s="159">
        <v>0</v>
      </c>
      <c r="G349" s="159">
        <f t="shared" si="226"/>
        <v>0</v>
      </c>
      <c r="H349" s="159">
        <v>0</v>
      </c>
      <c r="I349" s="159">
        <v>0</v>
      </c>
      <c r="J349" s="159">
        <f t="shared" si="227"/>
        <v>0</v>
      </c>
      <c r="K349" s="159">
        <v>0</v>
      </c>
      <c r="L349" s="159">
        <v>0</v>
      </c>
      <c r="M349" s="159">
        <f t="shared" si="228"/>
        <v>0</v>
      </c>
      <c r="N349" s="159">
        <v>0</v>
      </c>
      <c r="O349" s="159">
        <v>0</v>
      </c>
      <c r="P349" s="159">
        <f t="shared" si="229"/>
        <v>0</v>
      </c>
      <c r="Q349" s="159">
        <v>0</v>
      </c>
      <c r="R349" s="159">
        <v>2</v>
      </c>
      <c r="S349" s="159">
        <f t="shared" si="230"/>
        <v>2</v>
      </c>
      <c r="T349" s="212">
        <f t="shared" si="231"/>
        <v>0</v>
      </c>
      <c r="U349" s="212">
        <f t="shared" si="232"/>
        <v>2</v>
      </c>
      <c r="V349" s="212">
        <f t="shared" si="233"/>
        <v>2</v>
      </c>
      <c r="Y349" s="619" t="str">
        <f>IF(T349='Order of Birth B-7 12 13 14 15'!AA351,"TRUE","FALSE")</f>
        <v>TRUE</v>
      </c>
      <c r="Z349" s="619" t="str">
        <f>IF(U349='Order of Birth B-7 12 13 14 15'!BA351,"TRUE","FALSE")</f>
        <v>TRUE</v>
      </c>
    </row>
    <row r="350" spans="1:26" ht="15.75">
      <c r="A350" s="436" t="s">
        <v>620</v>
      </c>
      <c r="B350" s="159">
        <v>0</v>
      </c>
      <c r="C350" s="159">
        <v>0</v>
      </c>
      <c r="D350" s="159">
        <f t="shared" si="225"/>
        <v>0</v>
      </c>
      <c r="E350" s="159">
        <v>0</v>
      </c>
      <c r="F350" s="159">
        <v>0</v>
      </c>
      <c r="G350" s="159">
        <f t="shared" si="226"/>
        <v>0</v>
      </c>
      <c r="H350" s="159">
        <v>0</v>
      </c>
      <c r="I350" s="159">
        <v>0</v>
      </c>
      <c r="J350" s="159">
        <f t="shared" si="227"/>
        <v>0</v>
      </c>
      <c r="K350" s="159">
        <v>0</v>
      </c>
      <c r="L350" s="159">
        <v>0</v>
      </c>
      <c r="M350" s="159">
        <f t="shared" si="228"/>
        <v>0</v>
      </c>
      <c r="N350" s="159">
        <v>0</v>
      </c>
      <c r="O350" s="159">
        <v>0</v>
      </c>
      <c r="P350" s="159">
        <f t="shared" si="229"/>
        <v>0</v>
      </c>
      <c r="Q350" s="159">
        <v>0</v>
      </c>
      <c r="R350" s="159">
        <v>0</v>
      </c>
      <c r="S350" s="159">
        <f t="shared" si="230"/>
        <v>0</v>
      </c>
      <c r="T350" s="212">
        <f t="shared" si="231"/>
        <v>0</v>
      </c>
      <c r="U350" s="212">
        <f t="shared" si="232"/>
        <v>0</v>
      </c>
      <c r="V350" s="212">
        <f t="shared" si="233"/>
        <v>0</v>
      </c>
      <c r="Y350" s="619"/>
      <c r="Z350" s="619"/>
    </row>
    <row r="351" spans="1:26" ht="16.5" thickBot="1">
      <c r="A351" s="437" t="s">
        <v>6</v>
      </c>
      <c r="B351" s="212">
        <f t="shared" ref="B351:V351" si="234">SUM(B342:B350)</f>
        <v>510</v>
      </c>
      <c r="C351" s="212">
        <f t="shared" si="234"/>
        <v>376</v>
      </c>
      <c r="D351" s="212">
        <f t="shared" si="234"/>
        <v>886</v>
      </c>
      <c r="E351" s="212">
        <f t="shared" si="234"/>
        <v>747</v>
      </c>
      <c r="F351" s="212">
        <f t="shared" si="234"/>
        <v>713</v>
      </c>
      <c r="G351" s="212">
        <f t="shared" si="234"/>
        <v>1460</v>
      </c>
      <c r="H351" s="212">
        <f t="shared" si="234"/>
        <v>4297</v>
      </c>
      <c r="I351" s="212">
        <f t="shared" si="234"/>
        <v>4025</v>
      </c>
      <c r="J351" s="212">
        <f t="shared" si="234"/>
        <v>8322</v>
      </c>
      <c r="K351" s="212">
        <f t="shared" si="234"/>
        <v>2461</v>
      </c>
      <c r="L351" s="212">
        <f t="shared" si="234"/>
        <v>3833</v>
      </c>
      <c r="M351" s="212">
        <f t="shared" si="234"/>
        <v>6294</v>
      </c>
      <c r="N351" s="212">
        <f t="shared" si="234"/>
        <v>34</v>
      </c>
      <c r="O351" s="212">
        <f t="shared" si="234"/>
        <v>141</v>
      </c>
      <c r="P351" s="212">
        <f t="shared" si="234"/>
        <v>175</v>
      </c>
      <c r="Q351" s="159">
        <f t="shared" si="234"/>
        <v>2</v>
      </c>
      <c r="R351" s="159">
        <f t="shared" si="234"/>
        <v>83</v>
      </c>
      <c r="S351" s="159">
        <f t="shared" si="234"/>
        <v>85</v>
      </c>
      <c r="T351" s="159">
        <f t="shared" si="234"/>
        <v>8051</v>
      </c>
      <c r="U351" s="159">
        <f t="shared" si="234"/>
        <v>9171</v>
      </c>
      <c r="V351" s="159">
        <f t="shared" si="234"/>
        <v>17222</v>
      </c>
      <c r="Y351" s="619" t="str">
        <f>IF(T351='Order of Birth B-7 12 13 14 15'!AA352,"TRUE","FALSE")</f>
        <v>TRUE</v>
      </c>
      <c r="Z351" s="619" t="str">
        <f>IF(U351='Order of Birth B-7 12 13 14 15'!BA352,"TRUE","FALSE")</f>
        <v>TRUE</v>
      </c>
    </row>
    <row r="353" spans="1:26" ht="23.25">
      <c r="A353" s="1787" t="s">
        <v>719</v>
      </c>
      <c r="B353" s="1787"/>
      <c r="C353" s="1787"/>
      <c r="D353" s="1787"/>
      <c r="E353" s="1787"/>
      <c r="F353" s="1787"/>
      <c r="G353" s="1787"/>
      <c r="H353" s="1787"/>
      <c r="I353" s="1787"/>
      <c r="J353" s="1787"/>
      <c r="K353" s="1787"/>
      <c r="L353" s="1787"/>
      <c r="M353" s="1787"/>
      <c r="N353" s="1787"/>
      <c r="O353" s="1787"/>
      <c r="P353" s="1787"/>
      <c r="Q353" s="1787"/>
      <c r="R353" s="1787"/>
      <c r="S353" s="1787"/>
      <c r="T353" s="1787"/>
      <c r="U353" s="1787"/>
      <c r="V353" s="1787"/>
    </row>
    <row r="354" spans="1:26" ht="23.25">
      <c r="A354" s="1775" t="s">
        <v>881</v>
      </c>
      <c r="B354" s="1775"/>
      <c r="C354" s="1775"/>
      <c r="D354" s="1775"/>
      <c r="E354" s="1775"/>
      <c r="F354" s="1775"/>
      <c r="G354" s="1775"/>
      <c r="H354" s="1775"/>
      <c r="I354" s="1775"/>
      <c r="J354" s="1775"/>
      <c r="K354" s="1775"/>
      <c r="L354" s="1775"/>
      <c r="M354" s="1775"/>
      <c r="N354" s="1775"/>
      <c r="O354" s="1775"/>
      <c r="P354" s="1775"/>
      <c r="Q354" s="1775"/>
      <c r="R354" s="1775"/>
      <c r="S354" s="1775"/>
      <c r="T354" s="1775"/>
      <c r="U354" s="1775"/>
      <c r="V354" s="1775"/>
    </row>
    <row r="355" spans="1:26" ht="24.75" customHeight="1">
      <c r="A355" s="399" t="s">
        <v>720</v>
      </c>
    </row>
    <row r="356" spans="1:26" ht="21">
      <c r="A356" s="1771" t="s">
        <v>313</v>
      </c>
      <c r="B356" s="1771"/>
      <c r="C356" s="1771"/>
      <c r="D356" s="1771"/>
      <c r="E356" s="1771"/>
      <c r="F356" s="1771"/>
      <c r="G356" s="1771"/>
      <c r="H356" s="1771"/>
      <c r="I356" s="1771"/>
      <c r="J356" s="1771"/>
      <c r="K356" s="1771"/>
      <c r="L356" s="1771"/>
      <c r="M356" s="1771"/>
      <c r="N356" s="1771"/>
      <c r="O356" s="1771"/>
      <c r="P356" s="1771"/>
      <c r="Q356" s="1771"/>
      <c r="R356" s="1771"/>
      <c r="S356" s="1771"/>
      <c r="T356" s="1771"/>
      <c r="U356" s="1771"/>
      <c r="V356" s="1771"/>
    </row>
    <row r="357" spans="1:26" ht="30.75" customHeight="1">
      <c r="A357" s="1769" t="s">
        <v>166</v>
      </c>
      <c r="B357" s="1771" t="s">
        <v>315</v>
      </c>
      <c r="C357" s="1771"/>
      <c r="D357" s="1771"/>
      <c r="E357" s="1771" t="s">
        <v>316</v>
      </c>
      <c r="F357" s="1771"/>
      <c r="G357" s="1771"/>
      <c r="H357" s="1771" t="s">
        <v>317</v>
      </c>
      <c r="I357" s="1771"/>
      <c r="J357" s="1771"/>
      <c r="K357" s="1771" t="s">
        <v>318</v>
      </c>
      <c r="L357" s="1771"/>
      <c r="M357" s="1771"/>
      <c r="N357" s="1771" t="s">
        <v>319</v>
      </c>
      <c r="O357" s="1771"/>
      <c r="P357" s="1771"/>
      <c r="Q357" s="1771" t="s">
        <v>616</v>
      </c>
      <c r="R357" s="1771"/>
      <c r="S357" s="1771"/>
      <c r="T357" s="1771" t="s">
        <v>6</v>
      </c>
      <c r="U357" s="1771"/>
      <c r="V357" s="1771"/>
    </row>
    <row r="358" spans="1:26" ht="30.75" customHeight="1">
      <c r="A358" s="1770"/>
      <c r="B358" s="761" t="s">
        <v>235</v>
      </c>
      <c r="C358" s="761" t="s">
        <v>234</v>
      </c>
      <c r="D358" s="761" t="s">
        <v>236</v>
      </c>
      <c r="E358" s="761" t="s">
        <v>235</v>
      </c>
      <c r="F358" s="761" t="s">
        <v>234</v>
      </c>
      <c r="G358" s="761" t="s">
        <v>236</v>
      </c>
      <c r="H358" s="761" t="s">
        <v>235</v>
      </c>
      <c r="I358" s="761" t="s">
        <v>234</v>
      </c>
      <c r="J358" s="761" t="s">
        <v>236</v>
      </c>
      <c r="K358" s="761" t="s">
        <v>235</v>
      </c>
      <c r="L358" s="761" t="s">
        <v>234</v>
      </c>
      <c r="M358" s="761" t="s">
        <v>236</v>
      </c>
      <c r="N358" s="761" t="s">
        <v>235</v>
      </c>
      <c r="O358" s="761" t="s">
        <v>234</v>
      </c>
      <c r="P358" s="761" t="s">
        <v>236</v>
      </c>
      <c r="Q358" s="761" t="s">
        <v>235</v>
      </c>
      <c r="R358" s="761" t="s">
        <v>234</v>
      </c>
      <c r="S358" s="761" t="s">
        <v>236</v>
      </c>
      <c r="T358" s="761" t="s">
        <v>235</v>
      </c>
      <c r="U358" s="761" t="s">
        <v>234</v>
      </c>
      <c r="V358" s="761" t="s">
        <v>236</v>
      </c>
    </row>
    <row r="359" spans="1:26" ht="66.75" customHeight="1">
      <c r="A359" s="767" t="s">
        <v>185</v>
      </c>
      <c r="B359" s="691">
        <f>B6+B22+B38+B54+B70+B86+B102+B118+B134+B150+B166+B182+B198+B214+B230+B246+B262+B278+B294+B310+B326+B342</f>
        <v>0</v>
      </c>
      <c r="C359" s="691">
        <f t="shared" ref="C359:V359" si="235">C6+C22+C38+C54+C70+C86+C102+C118+C134+C150+C166+C182+C198+C214+C230+C246+C262+C278+C294+C310+C326+C342</f>
        <v>0</v>
      </c>
      <c r="D359" s="691">
        <f t="shared" si="235"/>
        <v>0</v>
      </c>
      <c r="E359" s="691">
        <f t="shared" si="235"/>
        <v>0</v>
      </c>
      <c r="F359" s="691">
        <f t="shared" si="235"/>
        <v>0</v>
      </c>
      <c r="G359" s="691">
        <f t="shared" si="235"/>
        <v>0</v>
      </c>
      <c r="H359" s="691">
        <f t="shared" si="235"/>
        <v>0</v>
      </c>
      <c r="I359" s="691">
        <f t="shared" si="235"/>
        <v>0</v>
      </c>
      <c r="J359" s="691">
        <f t="shared" si="235"/>
        <v>0</v>
      </c>
      <c r="K359" s="691">
        <f t="shared" si="235"/>
        <v>0</v>
      </c>
      <c r="L359" s="691">
        <f t="shared" si="235"/>
        <v>0</v>
      </c>
      <c r="M359" s="691">
        <f t="shared" si="235"/>
        <v>0</v>
      </c>
      <c r="N359" s="691">
        <f t="shared" si="235"/>
        <v>0</v>
      </c>
      <c r="O359" s="691">
        <f t="shared" si="235"/>
        <v>0</v>
      </c>
      <c r="P359" s="691">
        <f t="shared" si="235"/>
        <v>0</v>
      </c>
      <c r="Q359" s="691">
        <f t="shared" si="235"/>
        <v>0</v>
      </c>
      <c r="R359" s="691">
        <f t="shared" si="235"/>
        <v>0</v>
      </c>
      <c r="S359" s="691">
        <f t="shared" si="235"/>
        <v>0</v>
      </c>
      <c r="T359" s="691">
        <f t="shared" si="235"/>
        <v>0</v>
      </c>
      <c r="U359" s="691">
        <f t="shared" si="235"/>
        <v>0</v>
      </c>
      <c r="V359" s="691">
        <f t="shared" si="235"/>
        <v>0</v>
      </c>
      <c r="Y359" s="619" t="str">
        <f>IF(T359='Order of Birth B-7 12 13 14 15'!AA362,"TRUE","FALSE")</f>
        <v>TRUE</v>
      </c>
      <c r="Z359" s="619" t="str">
        <f>IF(U359='Order of Birth B-7 12 13 14 15'!BA362,"TRUE","FALSE")</f>
        <v>TRUE</v>
      </c>
    </row>
    <row r="360" spans="1:26" ht="66.75" customHeight="1">
      <c r="A360" s="767" t="s">
        <v>168</v>
      </c>
      <c r="B360" s="691">
        <f t="shared" ref="B360:V360" si="236">B7+B23+B39+B55+B71+B87+B103+B119+B135+B151+B167+B183+B199+B215+B231+B247+B263+B279+B295+B311+B327+B343</f>
        <v>89</v>
      </c>
      <c r="C360" s="691">
        <f t="shared" si="236"/>
        <v>666</v>
      </c>
      <c r="D360" s="691">
        <f t="shared" si="236"/>
        <v>755</v>
      </c>
      <c r="E360" s="691">
        <f t="shared" si="236"/>
        <v>140</v>
      </c>
      <c r="F360" s="691">
        <f t="shared" si="236"/>
        <v>1243</v>
      </c>
      <c r="G360" s="691">
        <f t="shared" si="236"/>
        <v>1383</v>
      </c>
      <c r="H360" s="691">
        <f t="shared" si="236"/>
        <v>789</v>
      </c>
      <c r="I360" s="691">
        <f t="shared" si="236"/>
        <v>1825</v>
      </c>
      <c r="J360" s="691">
        <f t="shared" si="236"/>
        <v>2614</v>
      </c>
      <c r="K360" s="691">
        <f t="shared" si="236"/>
        <v>163</v>
      </c>
      <c r="L360" s="691">
        <f t="shared" si="236"/>
        <v>1287</v>
      </c>
      <c r="M360" s="691">
        <f t="shared" si="236"/>
        <v>1450</v>
      </c>
      <c r="N360" s="691">
        <f t="shared" si="236"/>
        <v>8</v>
      </c>
      <c r="O360" s="691">
        <f t="shared" si="236"/>
        <v>24</v>
      </c>
      <c r="P360" s="691">
        <f t="shared" si="236"/>
        <v>32</v>
      </c>
      <c r="Q360" s="691">
        <f t="shared" si="236"/>
        <v>0</v>
      </c>
      <c r="R360" s="691">
        <f t="shared" si="236"/>
        <v>7</v>
      </c>
      <c r="S360" s="691">
        <f t="shared" si="236"/>
        <v>7</v>
      </c>
      <c r="T360" s="691">
        <f t="shared" si="236"/>
        <v>1189</v>
      </c>
      <c r="U360" s="691">
        <f t="shared" si="236"/>
        <v>5052</v>
      </c>
      <c r="V360" s="691">
        <f t="shared" si="236"/>
        <v>6241</v>
      </c>
      <c r="Y360" s="619" t="str">
        <f>IF(T360='Order of Birth B-7 12 13 14 15'!AA363,"TRUE","FALSE")</f>
        <v>TRUE</v>
      </c>
      <c r="Z360" s="619" t="str">
        <f>IF(U360='Order of Birth B-7 12 13 14 15'!BA363,"TRUE","FALSE")</f>
        <v>TRUE</v>
      </c>
    </row>
    <row r="361" spans="1:26" ht="66.75" customHeight="1">
      <c r="A361" s="767" t="s">
        <v>169</v>
      </c>
      <c r="B361" s="691">
        <f t="shared" ref="B361:V361" si="237">B8+B24+B40+B56+B72+B88+B104+B120+B136+B152+B168+B184+B200+B216+B232+B248+B264+B280+B296+B312+B328+B344</f>
        <v>627</v>
      </c>
      <c r="C361" s="691">
        <f t="shared" si="237"/>
        <v>4798</v>
      </c>
      <c r="D361" s="691">
        <f t="shared" si="237"/>
        <v>5425</v>
      </c>
      <c r="E361" s="691">
        <f t="shared" si="237"/>
        <v>1990</v>
      </c>
      <c r="F361" s="691">
        <f t="shared" si="237"/>
        <v>17633</v>
      </c>
      <c r="G361" s="691">
        <f t="shared" si="237"/>
        <v>19623</v>
      </c>
      <c r="H361" s="691">
        <f t="shared" si="237"/>
        <v>10035</v>
      </c>
      <c r="I361" s="691">
        <f t="shared" si="237"/>
        <v>49935</v>
      </c>
      <c r="J361" s="691">
        <f t="shared" si="237"/>
        <v>59970</v>
      </c>
      <c r="K361" s="691">
        <f t="shared" si="237"/>
        <v>5111</v>
      </c>
      <c r="L361" s="691">
        <f t="shared" si="237"/>
        <v>26880</v>
      </c>
      <c r="M361" s="691">
        <f t="shared" si="237"/>
        <v>31991</v>
      </c>
      <c r="N361" s="691">
        <f t="shared" si="237"/>
        <v>222</v>
      </c>
      <c r="O361" s="691">
        <f t="shared" si="237"/>
        <v>1588</v>
      </c>
      <c r="P361" s="691">
        <f t="shared" si="237"/>
        <v>1810</v>
      </c>
      <c r="Q361" s="691">
        <f t="shared" si="237"/>
        <v>9</v>
      </c>
      <c r="R361" s="691">
        <f t="shared" si="237"/>
        <v>205</v>
      </c>
      <c r="S361" s="691">
        <f t="shared" si="237"/>
        <v>214</v>
      </c>
      <c r="T361" s="691">
        <f t="shared" si="237"/>
        <v>17994</v>
      </c>
      <c r="U361" s="691">
        <f t="shared" si="237"/>
        <v>101039</v>
      </c>
      <c r="V361" s="691">
        <f t="shared" si="237"/>
        <v>119033</v>
      </c>
      <c r="Y361" s="619" t="str">
        <f>IF(T361='Order of Birth B-7 12 13 14 15'!AA364,"TRUE","FALSE")</f>
        <v>TRUE</v>
      </c>
      <c r="Z361" s="619" t="str">
        <f>IF(U361='Order of Birth B-7 12 13 14 15'!BA364,"TRUE","FALSE")</f>
        <v>TRUE</v>
      </c>
    </row>
    <row r="362" spans="1:26" ht="66.75" customHeight="1">
      <c r="A362" s="767" t="s">
        <v>170</v>
      </c>
      <c r="B362" s="691">
        <f t="shared" ref="B362:V362" si="238">B9+B25+B41+B57+B73+B89+B105+B121+B137+B153+B169+B185+B201+B217+B233+B249+B265+B281+B297+B313+B329+B345</f>
        <v>1583</v>
      </c>
      <c r="C362" s="691">
        <f t="shared" si="238"/>
        <v>4573</v>
      </c>
      <c r="D362" s="691">
        <f t="shared" si="238"/>
        <v>6156</v>
      </c>
      <c r="E362" s="691">
        <f t="shared" si="238"/>
        <v>1986</v>
      </c>
      <c r="F362" s="691">
        <f t="shared" si="238"/>
        <v>18715</v>
      </c>
      <c r="G362" s="691">
        <f t="shared" si="238"/>
        <v>20701</v>
      </c>
      <c r="H362" s="691">
        <f t="shared" si="238"/>
        <v>10306</v>
      </c>
      <c r="I362" s="691">
        <f t="shared" si="238"/>
        <v>56563</v>
      </c>
      <c r="J362" s="691">
        <f t="shared" si="238"/>
        <v>66869</v>
      </c>
      <c r="K362" s="691">
        <f t="shared" si="238"/>
        <v>5896</v>
      </c>
      <c r="L362" s="691">
        <f t="shared" si="238"/>
        <v>36102</v>
      </c>
      <c r="M362" s="691">
        <f t="shared" si="238"/>
        <v>41998</v>
      </c>
      <c r="N362" s="691">
        <f t="shared" si="238"/>
        <v>335</v>
      </c>
      <c r="O362" s="691">
        <f t="shared" si="238"/>
        <v>3121</v>
      </c>
      <c r="P362" s="691">
        <f t="shared" si="238"/>
        <v>3456</v>
      </c>
      <c r="Q362" s="691">
        <f t="shared" si="238"/>
        <v>10</v>
      </c>
      <c r="R362" s="691">
        <f t="shared" si="238"/>
        <v>172</v>
      </c>
      <c r="S362" s="691">
        <f t="shared" si="238"/>
        <v>182</v>
      </c>
      <c r="T362" s="691">
        <f t="shared" si="238"/>
        <v>20116</v>
      </c>
      <c r="U362" s="691">
        <f t="shared" si="238"/>
        <v>119246</v>
      </c>
      <c r="V362" s="691">
        <f t="shared" si="238"/>
        <v>139362</v>
      </c>
      <c r="Y362" s="619" t="str">
        <f>IF(T362='Order of Birth B-7 12 13 14 15'!AA365,"TRUE","FALSE")</f>
        <v>TRUE</v>
      </c>
      <c r="Z362" s="619" t="str">
        <f>IF(U362='Order of Birth B-7 12 13 14 15'!BA365,"TRUE","FALSE")</f>
        <v>TRUE</v>
      </c>
    </row>
    <row r="363" spans="1:26" ht="66.75" customHeight="1">
      <c r="A363" s="767" t="s">
        <v>171</v>
      </c>
      <c r="B363" s="691">
        <f t="shared" ref="B363:V363" si="239">B10+B26+B42+B58+B74+B90+B106+B122+B138+B154+B170+B186+B202+B218+B234+B250+B266+B282+B298+B314+B330+B346</f>
        <v>598</v>
      </c>
      <c r="C363" s="691">
        <f t="shared" si="239"/>
        <v>1613</v>
      </c>
      <c r="D363" s="691">
        <f t="shared" si="239"/>
        <v>2211</v>
      </c>
      <c r="E363" s="691">
        <f t="shared" si="239"/>
        <v>1495</v>
      </c>
      <c r="F363" s="691">
        <f t="shared" si="239"/>
        <v>9187</v>
      </c>
      <c r="G363" s="691">
        <f t="shared" si="239"/>
        <v>10682</v>
      </c>
      <c r="H363" s="691">
        <f t="shared" si="239"/>
        <v>5480</v>
      </c>
      <c r="I363" s="691">
        <f t="shared" si="239"/>
        <v>28358</v>
      </c>
      <c r="J363" s="691">
        <f t="shared" si="239"/>
        <v>33838</v>
      </c>
      <c r="K363" s="691">
        <f t="shared" si="239"/>
        <v>4489</v>
      </c>
      <c r="L363" s="691">
        <f t="shared" si="239"/>
        <v>24076</v>
      </c>
      <c r="M363" s="691">
        <f t="shared" si="239"/>
        <v>28565</v>
      </c>
      <c r="N363" s="691">
        <f t="shared" si="239"/>
        <v>238</v>
      </c>
      <c r="O363" s="691">
        <f t="shared" si="239"/>
        <v>1282</v>
      </c>
      <c r="P363" s="691">
        <f t="shared" si="239"/>
        <v>1520</v>
      </c>
      <c r="Q363" s="691">
        <f t="shared" si="239"/>
        <v>10</v>
      </c>
      <c r="R363" s="691">
        <f t="shared" si="239"/>
        <v>124</v>
      </c>
      <c r="S363" s="691">
        <f t="shared" si="239"/>
        <v>134</v>
      </c>
      <c r="T363" s="691">
        <f t="shared" si="239"/>
        <v>12310</v>
      </c>
      <c r="U363" s="691">
        <f t="shared" si="239"/>
        <v>64640</v>
      </c>
      <c r="V363" s="691">
        <f t="shared" si="239"/>
        <v>76950</v>
      </c>
      <c r="Y363" s="619" t="str">
        <f>IF(T363='Order of Birth B-7 12 13 14 15'!AA366,"TRUE","FALSE")</f>
        <v>TRUE</v>
      </c>
      <c r="Z363" s="619" t="str">
        <f>IF(U363='Order of Birth B-7 12 13 14 15'!BA366,"TRUE","FALSE")</f>
        <v>TRUE</v>
      </c>
    </row>
    <row r="364" spans="1:26" ht="66.75" customHeight="1">
      <c r="A364" s="767" t="s">
        <v>172</v>
      </c>
      <c r="B364" s="691">
        <f t="shared" ref="B364:V364" si="240">B11+B27+B43+B59+B75+B91+B107+B123+B139+B155+B171+B187+B203+B219+B235+B251+B267+B283+B299+B315+B331+B347</f>
        <v>89</v>
      </c>
      <c r="C364" s="691">
        <f t="shared" si="240"/>
        <v>1003</v>
      </c>
      <c r="D364" s="691">
        <f t="shared" si="240"/>
        <v>1092</v>
      </c>
      <c r="E364" s="691">
        <f t="shared" si="240"/>
        <v>459</v>
      </c>
      <c r="F364" s="691">
        <f t="shared" si="240"/>
        <v>2543</v>
      </c>
      <c r="G364" s="691">
        <f t="shared" si="240"/>
        <v>3002</v>
      </c>
      <c r="H364" s="691">
        <f t="shared" si="240"/>
        <v>1444</v>
      </c>
      <c r="I364" s="691">
        <f t="shared" si="240"/>
        <v>10411</v>
      </c>
      <c r="J364" s="691">
        <f t="shared" si="240"/>
        <v>11855</v>
      </c>
      <c r="K364" s="691">
        <f t="shared" si="240"/>
        <v>1441</v>
      </c>
      <c r="L364" s="691">
        <f t="shared" si="240"/>
        <v>7624</v>
      </c>
      <c r="M364" s="691">
        <f t="shared" si="240"/>
        <v>9065</v>
      </c>
      <c r="N364" s="691">
        <f t="shared" si="240"/>
        <v>76</v>
      </c>
      <c r="O364" s="691">
        <f t="shared" si="240"/>
        <v>543</v>
      </c>
      <c r="P364" s="691">
        <f t="shared" si="240"/>
        <v>619</v>
      </c>
      <c r="Q364" s="691">
        <f t="shared" si="240"/>
        <v>7</v>
      </c>
      <c r="R364" s="691">
        <f t="shared" si="240"/>
        <v>75</v>
      </c>
      <c r="S364" s="691">
        <f t="shared" si="240"/>
        <v>82</v>
      </c>
      <c r="T364" s="691">
        <f t="shared" si="240"/>
        <v>3516</v>
      </c>
      <c r="U364" s="691">
        <f t="shared" si="240"/>
        <v>22199</v>
      </c>
      <c r="V364" s="691">
        <f t="shared" si="240"/>
        <v>25715</v>
      </c>
      <c r="Y364" s="619" t="str">
        <f>IF(T364='Order of Birth B-7 12 13 14 15'!AA367,"TRUE","FALSE")</f>
        <v>TRUE</v>
      </c>
      <c r="Z364" s="619" t="str">
        <f>IF(U364='Order of Birth B-7 12 13 14 15'!BA367,"TRUE","FALSE")</f>
        <v>TRUE</v>
      </c>
    </row>
    <row r="365" spans="1:26" ht="66.75" customHeight="1">
      <c r="A365" s="767" t="s">
        <v>173</v>
      </c>
      <c r="B365" s="691">
        <f t="shared" ref="B365:V365" si="241">B12+B28+B44+B60+B76+B92+B108+B124+B140+B156+B172+B188+B204+B220+B236+B252+B268+B284+B300+B316+B332+B348</f>
        <v>92</v>
      </c>
      <c r="C365" s="691">
        <f t="shared" si="241"/>
        <v>390</v>
      </c>
      <c r="D365" s="691">
        <f t="shared" si="241"/>
        <v>482</v>
      </c>
      <c r="E365" s="691">
        <f t="shared" si="241"/>
        <v>296</v>
      </c>
      <c r="F365" s="691">
        <f t="shared" si="241"/>
        <v>742</v>
      </c>
      <c r="G365" s="691">
        <f t="shared" si="241"/>
        <v>1038</v>
      </c>
      <c r="H365" s="691">
        <f t="shared" si="241"/>
        <v>241</v>
      </c>
      <c r="I365" s="691">
        <f t="shared" si="241"/>
        <v>1347</v>
      </c>
      <c r="J365" s="691">
        <f t="shared" si="241"/>
        <v>1588</v>
      </c>
      <c r="K365" s="691">
        <f t="shared" si="241"/>
        <v>91</v>
      </c>
      <c r="L365" s="691">
        <f t="shared" si="241"/>
        <v>1919</v>
      </c>
      <c r="M365" s="691">
        <f t="shared" si="241"/>
        <v>2010</v>
      </c>
      <c r="N365" s="691">
        <f t="shared" si="241"/>
        <v>8</v>
      </c>
      <c r="O365" s="691">
        <f t="shared" si="241"/>
        <v>100</v>
      </c>
      <c r="P365" s="691">
        <f t="shared" si="241"/>
        <v>108</v>
      </c>
      <c r="Q365" s="691">
        <f t="shared" si="241"/>
        <v>0</v>
      </c>
      <c r="R365" s="691">
        <f t="shared" si="241"/>
        <v>89</v>
      </c>
      <c r="S365" s="691">
        <f t="shared" si="241"/>
        <v>89</v>
      </c>
      <c r="T365" s="691">
        <f t="shared" si="241"/>
        <v>728</v>
      </c>
      <c r="U365" s="691">
        <f t="shared" si="241"/>
        <v>4587</v>
      </c>
      <c r="V365" s="691">
        <f t="shared" si="241"/>
        <v>5315</v>
      </c>
      <c r="Y365" s="619" t="str">
        <f>IF(T365='Order of Birth B-7 12 13 14 15'!AA368,"TRUE","FALSE")</f>
        <v>TRUE</v>
      </c>
      <c r="Z365" s="619" t="str">
        <f>IF(U365='Order of Birth B-7 12 13 14 15'!BA368,"TRUE","FALSE")</f>
        <v>TRUE</v>
      </c>
    </row>
    <row r="366" spans="1:26" ht="66.75" customHeight="1">
      <c r="A366" s="767" t="s">
        <v>621</v>
      </c>
      <c r="B366" s="691">
        <f t="shared" ref="B366:V366" si="242">B13+B29+B45+B61+B77+B93+B109+B125+B141+B157+B173+B189+B205+B221+B237+B253+B269+B285+B301+B317+B333+B349</f>
        <v>0</v>
      </c>
      <c r="C366" s="691">
        <f t="shared" si="242"/>
        <v>27</v>
      </c>
      <c r="D366" s="691">
        <f t="shared" si="242"/>
        <v>27</v>
      </c>
      <c r="E366" s="691">
        <f t="shared" si="242"/>
        <v>4</v>
      </c>
      <c r="F366" s="691">
        <f t="shared" si="242"/>
        <v>156</v>
      </c>
      <c r="G366" s="691">
        <f t="shared" si="242"/>
        <v>160</v>
      </c>
      <c r="H366" s="691">
        <f t="shared" si="242"/>
        <v>4</v>
      </c>
      <c r="I366" s="691">
        <f t="shared" si="242"/>
        <v>163</v>
      </c>
      <c r="J366" s="691">
        <f t="shared" si="242"/>
        <v>167</v>
      </c>
      <c r="K366" s="691">
        <f t="shared" si="242"/>
        <v>12</v>
      </c>
      <c r="L366" s="691">
        <f t="shared" si="242"/>
        <v>162</v>
      </c>
      <c r="M366" s="691">
        <f t="shared" si="242"/>
        <v>174</v>
      </c>
      <c r="N366" s="691">
        <f t="shared" si="242"/>
        <v>1</v>
      </c>
      <c r="O366" s="691">
        <f t="shared" si="242"/>
        <v>10</v>
      </c>
      <c r="P366" s="691">
        <f t="shared" si="242"/>
        <v>11</v>
      </c>
      <c r="Q366" s="691">
        <f t="shared" si="242"/>
        <v>0</v>
      </c>
      <c r="R366" s="691">
        <f t="shared" si="242"/>
        <v>34</v>
      </c>
      <c r="S366" s="691">
        <f t="shared" si="242"/>
        <v>34</v>
      </c>
      <c r="T366" s="691">
        <f t="shared" si="242"/>
        <v>21</v>
      </c>
      <c r="U366" s="691">
        <f t="shared" si="242"/>
        <v>552</v>
      </c>
      <c r="V366" s="691">
        <f t="shared" si="242"/>
        <v>573</v>
      </c>
      <c r="Y366" s="619" t="str">
        <f>IF(T366='Order of Birth B-7 12 13 14 15'!AA369,"TRUE","FALSE")</f>
        <v>TRUE</v>
      </c>
      <c r="Z366" s="619" t="str">
        <f>IF(U366='Order of Birth B-7 12 13 14 15'!BA369,"TRUE","FALSE")</f>
        <v>TRUE</v>
      </c>
    </row>
    <row r="367" spans="1:26" ht="66.75" customHeight="1">
      <c r="A367" s="767" t="s">
        <v>620</v>
      </c>
      <c r="B367" s="691">
        <f t="shared" ref="B367:V367" si="243">B14+B30+B46+B62+B78+B94+B110+B126+B142+B158+B174+B190+B206+B222+B238+B254+B270+B286+B302+B318+B334+B350</f>
        <v>0</v>
      </c>
      <c r="C367" s="691">
        <f t="shared" si="243"/>
        <v>0</v>
      </c>
      <c r="D367" s="691">
        <f t="shared" si="243"/>
        <v>0</v>
      </c>
      <c r="E367" s="691">
        <f t="shared" si="243"/>
        <v>0</v>
      </c>
      <c r="F367" s="691">
        <f t="shared" si="243"/>
        <v>0</v>
      </c>
      <c r="G367" s="691">
        <f t="shared" si="243"/>
        <v>0</v>
      </c>
      <c r="H367" s="691">
        <f t="shared" si="243"/>
        <v>0</v>
      </c>
      <c r="I367" s="691">
        <f t="shared" si="243"/>
        <v>0</v>
      </c>
      <c r="J367" s="691">
        <f t="shared" si="243"/>
        <v>0</v>
      </c>
      <c r="K367" s="691">
        <f t="shared" si="243"/>
        <v>0</v>
      </c>
      <c r="L367" s="691">
        <f t="shared" si="243"/>
        <v>0</v>
      </c>
      <c r="M367" s="691">
        <f t="shared" si="243"/>
        <v>0</v>
      </c>
      <c r="N367" s="691">
        <f t="shared" si="243"/>
        <v>0</v>
      </c>
      <c r="O367" s="691">
        <f t="shared" si="243"/>
        <v>0</v>
      </c>
      <c r="P367" s="691">
        <f t="shared" si="243"/>
        <v>0</v>
      </c>
      <c r="Q367" s="691">
        <f t="shared" si="243"/>
        <v>0</v>
      </c>
      <c r="R367" s="691">
        <f t="shared" si="243"/>
        <v>0</v>
      </c>
      <c r="S367" s="691">
        <f t="shared" si="243"/>
        <v>0</v>
      </c>
      <c r="T367" s="691">
        <f t="shared" si="243"/>
        <v>0</v>
      </c>
      <c r="U367" s="691">
        <f t="shared" si="243"/>
        <v>0</v>
      </c>
      <c r="V367" s="691">
        <f t="shared" si="243"/>
        <v>0</v>
      </c>
      <c r="Y367" s="619" t="str">
        <f>IF(T367='Order of Birth B-7 12 13 14 15'!AA370,"TRUE","FALSE")</f>
        <v>FALSE</v>
      </c>
      <c r="Z367" s="619" t="str">
        <f>IF(U367='Order of Birth B-7 12 13 14 15'!BA370,"TRUE","FALSE")</f>
        <v>FALSE</v>
      </c>
    </row>
    <row r="368" spans="1:26" ht="66.75" customHeight="1" thickBot="1">
      <c r="A368" s="768" t="s">
        <v>6</v>
      </c>
      <c r="B368" s="692">
        <f>SUM(B359:B367)</f>
        <v>3078</v>
      </c>
      <c r="C368" s="692">
        <f t="shared" ref="C368:V368" si="244">SUM(C359:C367)</f>
        <v>13070</v>
      </c>
      <c r="D368" s="692">
        <f t="shared" si="244"/>
        <v>16148</v>
      </c>
      <c r="E368" s="692">
        <f t="shared" si="244"/>
        <v>6370</v>
      </c>
      <c r="F368" s="692">
        <f t="shared" si="244"/>
        <v>50219</v>
      </c>
      <c r="G368" s="692">
        <f t="shared" si="244"/>
        <v>56589</v>
      </c>
      <c r="H368" s="692">
        <f t="shared" si="244"/>
        <v>28299</v>
      </c>
      <c r="I368" s="692">
        <f t="shared" si="244"/>
        <v>148602</v>
      </c>
      <c r="J368" s="692">
        <f t="shared" si="244"/>
        <v>176901</v>
      </c>
      <c r="K368" s="692">
        <f t="shared" si="244"/>
        <v>17203</v>
      </c>
      <c r="L368" s="692">
        <f t="shared" si="244"/>
        <v>98050</v>
      </c>
      <c r="M368" s="692">
        <f t="shared" si="244"/>
        <v>115253</v>
      </c>
      <c r="N368" s="692">
        <f t="shared" si="244"/>
        <v>888</v>
      </c>
      <c r="O368" s="692">
        <f t="shared" si="244"/>
        <v>6668</v>
      </c>
      <c r="P368" s="692">
        <f t="shared" si="244"/>
        <v>7556</v>
      </c>
      <c r="Q368" s="692">
        <f t="shared" si="244"/>
        <v>36</v>
      </c>
      <c r="R368" s="692">
        <f t="shared" si="244"/>
        <v>706</v>
      </c>
      <c r="S368" s="692">
        <f t="shared" si="244"/>
        <v>742</v>
      </c>
      <c r="T368" s="692">
        <f t="shared" si="244"/>
        <v>55874</v>
      </c>
      <c r="U368" s="692">
        <f t="shared" si="244"/>
        <v>317315</v>
      </c>
      <c r="V368" s="692">
        <f t="shared" si="244"/>
        <v>373189</v>
      </c>
      <c r="Y368" s="619" t="str">
        <f>IF(T368='Order of Birth B-7 12 13 14 15'!AA370,"TRUE","FALSE")</f>
        <v>TRUE</v>
      </c>
      <c r="Z368" s="619" t="str">
        <f>IF(U368='Order of Birth B-7 12 13 14 15'!BA370,"TRUE","FALSE")</f>
        <v>TRUE</v>
      </c>
    </row>
    <row r="371" spans="2:22" ht="15.75">
      <c r="B371" s="619" t="str">
        <f>IF(B368='Duration of Preg B-20 '!B278,"TRUE","FALSE")</f>
        <v>TRUE</v>
      </c>
      <c r="C371" s="619" t="str">
        <f>IF(C368='Duration of Preg B-20 '!C278,"TRUE","FALSE")</f>
        <v>TRUE</v>
      </c>
      <c r="D371" s="619" t="str">
        <f>IF(D368='Duration of Preg B-20 '!D278,"TRUE","FALSE")</f>
        <v>TRUE</v>
      </c>
      <c r="E371" s="619" t="str">
        <f>IF(E368='Duration of Preg B-20 '!E278,"TRUE","FALSE")</f>
        <v>TRUE</v>
      </c>
      <c r="F371" s="619" t="str">
        <f>IF(F368='Duration of Preg B-20 '!F278,"TRUE","FALSE")</f>
        <v>TRUE</v>
      </c>
      <c r="G371" s="619" t="str">
        <f>IF(G368='Duration of Preg B-20 '!G278,"TRUE","FALSE")</f>
        <v>TRUE</v>
      </c>
      <c r="H371" s="619" t="str">
        <f>IF(H368='Duration of Preg B-20 '!H278,"TRUE","FALSE")</f>
        <v>TRUE</v>
      </c>
      <c r="I371" s="619" t="str">
        <f>IF(I368='Duration of Preg B-20 '!I278,"TRUE","FALSE")</f>
        <v>TRUE</v>
      </c>
      <c r="J371" s="619" t="str">
        <f>IF(J368='Duration of Preg B-20 '!J278,"TRUE","FALSE")</f>
        <v>TRUE</v>
      </c>
      <c r="K371" s="619" t="str">
        <f>IF(K368='Duration of Preg B-20 '!K278,"TRUE","FALSE")</f>
        <v>TRUE</v>
      </c>
      <c r="L371" s="619" t="str">
        <f>IF(L368='Duration of Preg B-20 '!L278,"TRUE","FALSE")</f>
        <v>TRUE</v>
      </c>
      <c r="M371" s="619" t="str">
        <f>IF(M368='Duration of Preg B-20 '!M278,"TRUE","FALSE")</f>
        <v>TRUE</v>
      </c>
      <c r="N371" s="619" t="str">
        <f>IF(N368='Duration of Preg B-20 '!N278,"TRUE","FALSE")</f>
        <v>TRUE</v>
      </c>
      <c r="O371" s="619" t="str">
        <f>IF(O368='Duration of Preg B-20 '!O278,"TRUE","FALSE")</f>
        <v>TRUE</v>
      </c>
      <c r="P371" s="619" t="str">
        <f>IF(P368='Duration of Preg B-20 '!P278,"TRUE","FALSE")</f>
        <v>TRUE</v>
      </c>
      <c r="Q371" s="619" t="str">
        <f>IF(Q368='Duration of Preg B-20 '!Q278,"TRUE","FALSE")</f>
        <v>TRUE</v>
      </c>
      <c r="R371" s="619" t="str">
        <f>IF(R368='Duration of Preg B-20 '!R278,"TRUE","FALSE")</f>
        <v>TRUE</v>
      </c>
      <c r="S371" s="619" t="str">
        <f>IF(S368='Duration of Preg B-20 '!S278,"TRUE","FALSE")</f>
        <v>TRUE</v>
      </c>
      <c r="T371" s="619" t="str">
        <f>IF(T368='Duration of Preg B-20 '!T278,"TRUE","FALSE")</f>
        <v>TRUE</v>
      </c>
      <c r="U371" s="619" t="str">
        <f>IF(U368='Duration of Preg B-20 '!U278,"TRUE","FALSE")</f>
        <v>TRUE</v>
      </c>
      <c r="V371" s="619" t="str">
        <f>IF(V368='Duration of Preg B-20 '!V278,"TRUE","FALSE")</f>
        <v>TRUE</v>
      </c>
    </row>
  </sheetData>
  <mergeCells count="231">
    <mergeCell ref="A2:V2"/>
    <mergeCell ref="A3:V3"/>
    <mergeCell ref="A4:A5"/>
    <mergeCell ref="B4:D4"/>
    <mergeCell ref="E4:G4"/>
    <mergeCell ref="H4:J4"/>
    <mergeCell ref="K4:M4"/>
    <mergeCell ref="N52:P52"/>
    <mergeCell ref="N4:P4"/>
    <mergeCell ref="Q4:S4"/>
    <mergeCell ref="T4:V4"/>
    <mergeCell ref="A18:V18"/>
    <mergeCell ref="A19:V19"/>
    <mergeCell ref="A20:A21"/>
    <mergeCell ref="B20:D20"/>
    <mergeCell ref="E20:G20"/>
    <mergeCell ref="H20:J20"/>
    <mergeCell ref="K20:M20"/>
    <mergeCell ref="N20:P20"/>
    <mergeCell ref="Q20:S20"/>
    <mergeCell ref="T20:V20"/>
    <mergeCell ref="A34:V34"/>
    <mergeCell ref="A35:V35"/>
    <mergeCell ref="A36:A37"/>
    <mergeCell ref="B36:D36"/>
    <mergeCell ref="E36:G36"/>
    <mergeCell ref="H36:J36"/>
    <mergeCell ref="K36:M36"/>
    <mergeCell ref="N36:P36"/>
    <mergeCell ref="Q36:S36"/>
    <mergeCell ref="T36:V36"/>
    <mergeCell ref="A50:V50"/>
    <mergeCell ref="A51:V51"/>
    <mergeCell ref="A52:A53"/>
    <mergeCell ref="B52:D52"/>
    <mergeCell ref="E52:G52"/>
    <mergeCell ref="H52:J52"/>
    <mergeCell ref="K52:M52"/>
    <mergeCell ref="Q52:S52"/>
    <mergeCell ref="T52:V52"/>
    <mergeCell ref="A66:V66"/>
    <mergeCell ref="A67:V67"/>
    <mergeCell ref="A68:A69"/>
    <mergeCell ref="B68:D68"/>
    <mergeCell ref="E68:G68"/>
    <mergeCell ref="H68:J68"/>
    <mergeCell ref="K68:M68"/>
    <mergeCell ref="N68:P68"/>
    <mergeCell ref="Q68:S68"/>
    <mergeCell ref="T68:V68"/>
    <mergeCell ref="A82:V82"/>
    <mergeCell ref="A83:V83"/>
    <mergeCell ref="A84:A85"/>
    <mergeCell ref="B84:D84"/>
    <mergeCell ref="E84:G84"/>
    <mergeCell ref="H84:J84"/>
    <mergeCell ref="K84:M84"/>
    <mergeCell ref="N84:P84"/>
    <mergeCell ref="Q84:S84"/>
    <mergeCell ref="T84:V84"/>
    <mergeCell ref="A98:V98"/>
    <mergeCell ref="A99:V99"/>
    <mergeCell ref="A100:A101"/>
    <mergeCell ref="B100:D100"/>
    <mergeCell ref="E100:G100"/>
    <mergeCell ref="H100:J100"/>
    <mergeCell ref="K100:M100"/>
    <mergeCell ref="N100:P100"/>
    <mergeCell ref="Q100:S100"/>
    <mergeCell ref="T100:V100"/>
    <mergeCell ref="A114:V114"/>
    <mergeCell ref="A115:V115"/>
    <mergeCell ref="A116:A117"/>
    <mergeCell ref="B116:D116"/>
    <mergeCell ref="E116:G116"/>
    <mergeCell ref="H116:J116"/>
    <mergeCell ref="K116:M116"/>
    <mergeCell ref="N116:P116"/>
    <mergeCell ref="Q116:S116"/>
    <mergeCell ref="T116:V116"/>
    <mergeCell ref="A130:V130"/>
    <mergeCell ref="A131:V131"/>
    <mergeCell ref="A132:A133"/>
    <mergeCell ref="B132:D132"/>
    <mergeCell ref="E132:G132"/>
    <mergeCell ref="H132:J132"/>
    <mergeCell ref="K132:M132"/>
    <mergeCell ref="N132:P132"/>
    <mergeCell ref="Q132:S132"/>
    <mergeCell ref="T132:V132"/>
    <mergeCell ref="A146:V146"/>
    <mergeCell ref="A147:V147"/>
    <mergeCell ref="A148:A149"/>
    <mergeCell ref="B148:D148"/>
    <mergeCell ref="E148:G148"/>
    <mergeCell ref="H148:J148"/>
    <mergeCell ref="K148:M148"/>
    <mergeCell ref="N148:P148"/>
    <mergeCell ref="Q148:S148"/>
    <mergeCell ref="T148:V148"/>
    <mergeCell ref="A162:V162"/>
    <mergeCell ref="A163:V163"/>
    <mergeCell ref="A164:A165"/>
    <mergeCell ref="B164:D164"/>
    <mergeCell ref="E164:G164"/>
    <mergeCell ref="H164:J164"/>
    <mergeCell ref="K164:M164"/>
    <mergeCell ref="N164:P164"/>
    <mergeCell ref="Q164:S164"/>
    <mergeCell ref="T164:V164"/>
    <mergeCell ref="A178:V178"/>
    <mergeCell ref="A179:V179"/>
    <mergeCell ref="A180:A181"/>
    <mergeCell ref="B180:D180"/>
    <mergeCell ref="E180:G180"/>
    <mergeCell ref="H180:J180"/>
    <mergeCell ref="K180:M180"/>
    <mergeCell ref="N180:P180"/>
    <mergeCell ref="Q180:S180"/>
    <mergeCell ref="T180:V180"/>
    <mergeCell ref="A194:V194"/>
    <mergeCell ref="A195:V195"/>
    <mergeCell ref="A196:A197"/>
    <mergeCell ref="B196:D196"/>
    <mergeCell ref="E196:G196"/>
    <mergeCell ref="H196:J196"/>
    <mergeCell ref="K196:M196"/>
    <mergeCell ref="N196:P196"/>
    <mergeCell ref="Q196:S196"/>
    <mergeCell ref="T196:V196"/>
    <mergeCell ref="A210:V210"/>
    <mergeCell ref="A211:V211"/>
    <mergeCell ref="A212:A213"/>
    <mergeCell ref="B212:D212"/>
    <mergeCell ref="E212:G212"/>
    <mergeCell ref="H212:J212"/>
    <mergeCell ref="K212:M212"/>
    <mergeCell ref="N212:P212"/>
    <mergeCell ref="Q212:S212"/>
    <mergeCell ref="T212:V212"/>
    <mergeCell ref="A226:V226"/>
    <mergeCell ref="A227:V227"/>
    <mergeCell ref="A228:A229"/>
    <mergeCell ref="B228:D228"/>
    <mergeCell ref="E228:G228"/>
    <mergeCell ref="H228:J228"/>
    <mergeCell ref="K228:M228"/>
    <mergeCell ref="N228:P228"/>
    <mergeCell ref="Q228:S228"/>
    <mergeCell ref="T228:V228"/>
    <mergeCell ref="A242:V242"/>
    <mergeCell ref="A243:V243"/>
    <mergeCell ref="A244:A245"/>
    <mergeCell ref="B244:D244"/>
    <mergeCell ref="E244:G244"/>
    <mergeCell ref="H244:J244"/>
    <mergeCell ref="K244:M244"/>
    <mergeCell ref="N244:P244"/>
    <mergeCell ref="Q244:S244"/>
    <mergeCell ref="T244:V244"/>
    <mergeCell ref="A258:V258"/>
    <mergeCell ref="A259:V259"/>
    <mergeCell ref="A260:A261"/>
    <mergeCell ref="B260:D260"/>
    <mergeCell ref="E260:G260"/>
    <mergeCell ref="H260:J260"/>
    <mergeCell ref="K260:M260"/>
    <mergeCell ref="N260:P260"/>
    <mergeCell ref="Q260:S260"/>
    <mergeCell ref="T260:V260"/>
    <mergeCell ref="A274:V274"/>
    <mergeCell ref="A275:V275"/>
    <mergeCell ref="A276:A277"/>
    <mergeCell ref="B276:D276"/>
    <mergeCell ref="E276:G276"/>
    <mergeCell ref="H276:J276"/>
    <mergeCell ref="K276:M276"/>
    <mergeCell ref="N276:P276"/>
    <mergeCell ref="Q276:S276"/>
    <mergeCell ref="T276:V276"/>
    <mergeCell ref="A290:V290"/>
    <mergeCell ref="A291:V291"/>
    <mergeCell ref="A292:A293"/>
    <mergeCell ref="B292:D292"/>
    <mergeCell ref="E292:G292"/>
    <mergeCell ref="H292:J292"/>
    <mergeCell ref="K292:M292"/>
    <mergeCell ref="N292:P292"/>
    <mergeCell ref="Q292:S292"/>
    <mergeCell ref="T292:V292"/>
    <mergeCell ref="A306:V306"/>
    <mergeCell ref="A307:V307"/>
    <mergeCell ref="A308:A309"/>
    <mergeCell ref="B308:D308"/>
    <mergeCell ref="E308:G308"/>
    <mergeCell ref="H308:J308"/>
    <mergeCell ref="K308:M308"/>
    <mergeCell ref="N308:P308"/>
    <mergeCell ref="Q308:S308"/>
    <mergeCell ref="T308:V308"/>
    <mergeCell ref="A322:V322"/>
    <mergeCell ref="A323:V323"/>
    <mergeCell ref="A324:A325"/>
    <mergeCell ref="B324:D324"/>
    <mergeCell ref="E324:G324"/>
    <mergeCell ref="H324:J324"/>
    <mergeCell ref="K324:M324"/>
    <mergeCell ref="N324:P324"/>
    <mergeCell ref="Q324:S324"/>
    <mergeCell ref="T324:V324"/>
    <mergeCell ref="A338:V338"/>
    <mergeCell ref="A339:V339"/>
    <mergeCell ref="A340:A341"/>
    <mergeCell ref="B340:D340"/>
    <mergeCell ref="E340:G340"/>
    <mergeCell ref="H340:J340"/>
    <mergeCell ref="K340:M340"/>
    <mergeCell ref="N340:P340"/>
    <mergeCell ref="Q357:S357"/>
    <mergeCell ref="T357:V357"/>
    <mergeCell ref="Q340:S340"/>
    <mergeCell ref="T340:V340"/>
    <mergeCell ref="A356:V356"/>
    <mergeCell ref="A357:A358"/>
    <mergeCell ref="B357:D357"/>
    <mergeCell ref="E357:G357"/>
    <mergeCell ref="H357:J357"/>
    <mergeCell ref="K357:M357"/>
    <mergeCell ref="N357:P357"/>
    <mergeCell ref="A354:V354"/>
    <mergeCell ref="A353:V353"/>
  </mergeCells>
  <printOptions horizontalCentered="1" verticalCentered="1"/>
  <pageMargins left="0.47244094488188981" right="0.31496062992125984" top="0.51181102362204722" bottom="0.70866141732283472" header="0.55118110236220474" footer="0.78740157480314965"/>
  <pageSetup paperSize="5"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1"/>
  <sheetViews>
    <sheetView workbookViewId="0">
      <selection activeCell="L15" sqref="L15"/>
    </sheetView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</sheetPr>
  <dimension ref="A1:BC419"/>
  <sheetViews>
    <sheetView topLeftCell="V31" zoomScaleSheetLayoutView="70" workbookViewId="0">
      <selection activeCell="AP28" sqref="AP28"/>
    </sheetView>
  </sheetViews>
  <sheetFormatPr defaultColWidth="9.140625" defaultRowHeight="15.75"/>
  <cols>
    <col min="1" max="1" width="9.140625" style="1319" bestFit="1" customWidth="1"/>
    <col min="2" max="2" width="21.28515625" style="1319" customWidth="1"/>
    <col min="3" max="29" width="10.5703125" style="1319" customWidth="1"/>
    <col min="30" max="41" width="10.5703125" style="603" customWidth="1"/>
    <col min="42" max="43" width="9.140625" style="603" bestFit="1" customWidth="1"/>
    <col min="44" max="44" width="14.28515625" style="603" customWidth="1"/>
    <col min="45" max="52" width="10.85546875" style="603" customWidth="1"/>
    <col min="53" max="53" width="13.28515625" style="603" customWidth="1"/>
    <col min="54" max="16384" width="9.140625" style="603"/>
  </cols>
  <sheetData>
    <row r="1" spans="1:55" ht="21">
      <c r="C1" s="1835" t="s">
        <v>602</v>
      </c>
      <c r="D1" s="1835"/>
      <c r="E1" s="1835"/>
      <c r="F1" s="1835"/>
      <c r="G1" s="1835"/>
      <c r="H1" s="1835"/>
      <c r="I1" s="1835"/>
      <c r="J1" s="1835"/>
      <c r="K1" s="1835"/>
      <c r="L1" s="1835"/>
      <c r="M1" s="1835"/>
      <c r="N1" s="1835"/>
      <c r="O1" s="1835"/>
      <c r="P1" s="1835"/>
      <c r="Q1" s="1835"/>
      <c r="R1" s="1835"/>
      <c r="S1" s="1835"/>
      <c r="T1" s="1835"/>
      <c r="U1" s="1835"/>
      <c r="V1" s="1835"/>
      <c r="W1" s="1835"/>
      <c r="X1" s="1835"/>
      <c r="Y1" s="1835"/>
      <c r="Z1" s="1835"/>
      <c r="AA1" s="1835"/>
      <c r="AB1" s="1835"/>
      <c r="AC1" s="1835"/>
      <c r="AD1" s="1835"/>
      <c r="AE1" s="1835"/>
      <c r="AF1" s="1835"/>
      <c r="AG1" s="1835"/>
      <c r="AH1" s="1320"/>
      <c r="AI1" s="1320"/>
      <c r="AJ1" s="1320"/>
      <c r="AK1" s="1320"/>
    </row>
    <row r="2" spans="1:55" ht="15.75" customHeight="1">
      <c r="A2" s="656" t="s">
        <v>522</v>
      </c>
      <c r="B2" s="656"/>
      <c r="P2" s="1319" t="s">
        <v>881</v>
      </c>
      <c r="AQ2" s="1836" t="s">
        <v>784</v>
      </c>
      <c r="AR2" s="1836"/>
      <c r="AS2" s="1836"/>
      <c r="AT2" s="1836"/>
      <c r="AU2" s="1836"/>
      <c r="AV2" s="1836"/>
      <c r="AW2" s="1836"/>
      <c r="AX2" s="1836"/>
      <c r="AY2" s="1836"/>
      <c r="AZ2" s="1836"/>
      <c r="BA2" s="1836"/>
    </row>
    <row r="3" spans="1:55" ht="15.75" customHeight="1">
      <c r="A3" s="1806" t="s">
        <v>193</v>
      </c>
      <c r="B3" s="1826" t="s">
        <v>156</v>
      </c>
      <c r="C3" s="1828" t="s">
        <v>208</v>
      </c>
      <c r="D3" s="1829"/>
      <c r="E3" s="1830"/>
      <c r="F3" s="1828" t="s">
        <v>209</v>
      </c>
      <c r="G3" s="1829"/>
      <c r="H3" s="1830"/>
      <c r="I3" s="1828" t="s">
        <v>210</v>
      </c>
      <c r="J3" s="1829"/>
      <c r="K3" s="1830"/>
      <c r="L3" s="1828" t="s">
        <v>211</v>
      </c>
      <c r="M3" s="1829"/>
      <c r="N3" s="1830"/>
      <c r="O3" s="1828" t="s">
        <v>212</v>
      </c>
      <c r="P3" s="1829"/>
      <c r="Q3" s="1830"/>
      <c r="R3" s="1828" t="s">
        <v>213</v>
      </c>
      <c r="S3" s="1829"/>
      <c r="T3" s="1830"/>
      <c r="U3" s="1828" t="s">
        <v>214</v>
      </c>
      <c r="V3" s="1829"/>
      <c r="W3" s="1830"/>
      <c r="X3" s="1828" t="s">
        <v>215</v>
      </c>
      <c r="Y3" s="1829"/>
      <c r="Z3" s="1830"/>
      <c r="AA3" s="1831" t="s">
        <v>216</v>
      </c>
      <c r="AB3" s="1832"/>
      <c r="AC3" s="1833"/>
      <c r="AD3" s="1828" t="s">
        <v>217</v>
      </c>
      <c r="AE3" s="1829"/>
      <c r="AF3" s="1830"/>
      <c r="AG3" s="1831" t="s">
        <v>218</v>
      </c>
      <c r="AH3" s="1832"/>
      <c r="AI3" s="1833"/>
      <c r="AJ3" s="1831" t="s">
        <v>219</v>
      </c>
      <c r="AK3" s="1832"/>
      <c r="AL3" s="1833"/>
      <c r="AM3" s="1828" t="s">
        <v>6</v>
      </c>
      <c r="AN3" s="1829"/>
      <c r="AO3" s="1830"/>
      <c r="AQ3" s="1836" t="s">
        <v>887</v>
      </c>
      <c r="AR3" s="1836"/>
      <c r="AS3" s="1836"/>
      <c r="AT3" s="1836"/>
      <c r="AU3" s="1836"/>
      <c r="AV3" s="1836"/>
      <c r="AW3" s="1836"/>
      <c r="AX3" s="1836"/>
      <c r="AY3" s="1836"/>
      <c r="AZ3" s="1836"/>
      <c r="BA3" s="1836"/>
    </row>
    <row r="4" spans="1:55" ht="21" customHeight="1" thickBot="1">
      <c r="A4" s="1807"/>
      <c r="B4" s="1827"/>
      <c r="C4" s="1321" t="s">
        <v>242</v>
      </c>
      <c r="D4" s="1321" t="s">
        <v>243</v>
      </c>
      <c r="E4" s="1321" t="s">
        <v>236</v>
      </c>
      <c r="F4" s="1321" t="s">
        <v>242</v>
      </c>
      <c r="G4" s="1321" t="s">
        <v>243</v>
      </c>
      <c r="H4" s="1321" t="s">
        <v>236</v>
      </c>
      <c r="I4" s="1321" t="s">
        <v>242</v>
      </c>
      <c r="J4" s="1321" t="s">
        <v>243</v>
      </c>
      <c r="K4" s="1321" t="s">
        <v>236</v>
      </c>
      <c r="L4" s="1321" t="s">
        <v>242</v>
      </c>
      <c r="M4" s="1321" t="s">
        <v>243</v>
      </c>
      <c r="N4" s="1321" t="s">
        <v>236</v>
      </c>
      <c r="O4" s="1321" t="s">
        <v>242</v>
      </c>
      <c r="P4" s="1321" t="s">
        <v>243</v>
      </c>
      <c r="Q4" s="1321" t="s">
        <v>236</v>
      </c>
      <c r="R4" s="1321" t="s">
        <v>242</v>
      </c>
      <c r="S4" s="1321" t="s">
        <v>243</v>
      </c>
      <c r="T4" s="1321" t="s">
        <v>236</v>
      </c>
      <c r="U4" s="1321" t="s">
        <v>242</v>
      </c>
      <c r="V4" s="1321" t="s">
        <v>243</v>
      </c>
      <c r="W4" s="1321" t="s">
        <v>236</v>
      </c>
      <c r="X4" s="1321" t="s">
        <v>242</v>
      </c>
      <c r="Y4" s="1321" t="s">
        <v>243</v>
      </c>
      <c r="Z4" s="1321" t="s">
        <v>236</v>
      </c>
      <c r="AA4" s="1321" t="s">
        <v>242</v>
      </c>
      <c r="AB4" s="1321" t="s">
        <v>243</v>
      </c>
      <c r="AC4" s="1321" t="s">
        <v>236</v>
      </c>
      <c r="AD4" s="1321" t="s">
        <v>242</v>
      </c>
      <c r="AE4" s="1321" t="s">
        <v>243</v>
      </c>
      <c r="AF4" s="1321" t="s">
        <v>236</v>
      </c>
      <c r="AG4" s="1321" t="s">
        <v>242</v>
      </c>
      <c r="AH4" s="1321" t="s">
        <v>243</v>
      </c>
      <c r="AI4" s="1321" t="s">
        <v>236</v>
      </c>
      <c r="AJ4" s="1321" t="s">
        <v>242</v>
      </c>
      <c r="AK4" s="1321" t="s">
        <v>243</v>
      </c>
      <c r="AL4" s="1321" t="s">
        <v>236</v>
      </c>
      <c r="AM4" s="1321" t="s">
        <v>242</v>
      </c>
      <c r="AN4" s="1321" t="s">
        <v>243</v>
      </c>
      <c r="AO4" s="1321" t="s">
        <v>236</v>
      </c>
      <c r="AQ4" s="603" t="s">
        <v>523</v>
      </c>
    </row>
    <row r="5" spans="1:55" ht="18" customHeight="1">
      <c r="A5" s="657">
        <v>1</v>
      </c>
      <c r="B5" s="658" t="s">
        <v>15</v>
      </c>
      <c r="C5" s="190">
        <v>496</v>
      </c>
      <c r="D5" s="190">
        <v>402</v>
      </c>
      <c r="E5" s="190">
        <f t="shared" ref="E5:E26" si="0">SUM(C5:D5)</f>
        <v>898</v>
      </c>
      <c r="F5" s="190">
        <v>433</v>
      </c>
      <c r="G5" s="190">
        <v>287</v>
      </c>
      <c r="H5" s="190">
        <f t="shared" ref="H5:H26" si="1">SUM(F5:G5)</f>
        <v>720</v>
      </c>
      <c r="I5" s="190">
        <v>439</v>
      </c>
      <c r="J5" s="190">
        <v>356</v>
      </c>
      <c r="K5" s="190">
        <f t="shared" ref="K5:K26" si="2">SUM(I5:J5)</f>
        <v>795</v>
      </c>
      <c r="L5" s="190">
        <v>536</v>
      </c>
      <c r="M5" s="190">
        <v>456</v>
      </c>
      <c r="N5" s="190">
        <f t="shared" ref="N5:N26" si="3">SUM(L5:M5)</f>
        <v>992</v>
      </c>
      <c r="O5" s="190">
        <v>736</v>
      </c>
      <c r="P5" s="190">
        <v>661</v>
      </c>
      <c r="Q5" s="190">
        <f t="shared" ref="Q5:Q26" si="4">SUM(O5:P5)</f>
        <v>1397</v>
      </c>
      <c r="R5" s="190">
        <v>585</v>
      </c>
      <c r="S5" s="190">
        <v>408</v>
      </c>
      <c r="T5" s="190">
        <f t="shared" ref="T5:T26" si="5">SUM(R5:S5)</f>
        <v>993</v>
      </c>
      <c r="U5" s="190">
        <v>403</v>
      </c>
      <c r="V5" s="190">
        <v>312</v>
      </c>
      <c r="W5" s="190">
        <f t="shared" ref="W5:W26" si="6">SUM(U5:V5)</f>
        <v>715</v>
      </c>
      <c r="X5" s="190">
        <v>390</v>
      </c>
      <c r="Y5" s="190">
        <v>258</v>
      </c>
      <c r="Z5" s="190">
        <f t="shared" ref="Z5:Z26" si="7">SUM(X5:Y5)</f>
        <v>648</v>
      </c>
      <c r="AA5" s="190">
        <v>365</v>
      </c>
      <c r="AB5" s="190">
        <v>274</v>
      </c>
      <c r="AC5" s="190">
        <f t="shared" ref="AC5:AC26" si="8">SUM(AA5:AB5)</f>
        <v>639</v>
      </c>
      <c r="AD5" s="190">
        <v>429</v>
      </c>
      <c r="AE5" s="190">
        <v>265</v>
      </c>
      <c r="AF5" s="190">
        <f t="shared" ref="AF5:AF26" si="9">SUM(AD5:AE5)</f>
        <v>694</v>
      </c>
      <c r="AG5" s="190">
        <v>434</v>
      </c>
      <c r="AH5" s="190">
        <v>340</v>
      </c>
      <c r="AI5" s="190">
        <f t="shared" ref="AI5:AI26" si="10">SUM(AG5:AH5)</f>
        <v>774</v>
      </c>
      <c r="AJ5" s="190">
        <v>495</v>
      </c>
      <c r="AK5" s="190">
        <v>335</v>
      </c>
      <c r="AL5" s="190">
        <f t="shared" ref="AL5:AL26" si="11">SUM(AJ5:AK5)</f>
        <v>830</v>
      </c>
      <c r="AM5" s="180">
        <f>C5+F5+I5+L5+O5+R5+U5+X5+AA5+AD5+AG5+AJ5</f>
        <v>5741</v>
      </c>
      <c r="AN5" s="180">
        <f>D5+G5+J5+M5+P5+S5+V5+Y5+AB5+AE5+AH5+AK5</f>
        <v>4354</v>
      </c>
      <c r="AO5" s="180">
        <f>E5+H5+K5+N5+Q5+T5+W5+Z5+AC5+AF5+AI5+AL5</f>
        <v>10095</v>
      </c>
      <c r="AQ5" s="1837" t="s">
        <v>283</v>
      </c>
      <c r="AR5" s="1840" t="s">
        <v>221</v>
      </c>
      <c r="AS5" s="1814" t="s">
        <v>260</v>
      </c>
      <c r="AT5" s="1814"/>
      <c r="AU5" s="1814"/>
      <c r="AV5" s="1814"/>
      <c r="AW5" s="1814"/>
      <c r="AX5" s="1814"/>
      <c r="AY5" s="1814"/>
      <c r="AZ5" s="1814"/>
      <c r="BA5" s="1815"/>
    </row>
    <row r="6" spans="1:55" ht="18" customHeight="1">
      <c r="A6" s="657">
        <v>2</v>
      </c>
      <c r="B6" s="658" t="s">
        <v>20</v>
      </c>
      <c r="C6" s="190">
        <v>178</v>
      </c>
      <c r="D6" s="190">
        <v>117</v>
      </c>
      <c r="E6" s="190">
        <f t="shared" si="0"/>
        <v>295</v>
      </c>
      <c r="F6" s="190">
        <v>145</v>
      </c>
      <c r="G6" s="190">
        <v>115</v>
      </c>
      <c r="H6" s="190">
        <f t="shared" si="1"/>
        <v>260</v>
      </c>
      <c r="I6" s="190">
        <v>119</v>
      </c>
      <c r="J6" s="190">
        <v>92</v>
      </c>
      <c r="K6" s="190">
        <f t="shared" si="2"/>
        <v>211</v>
      </c>
      <c r="L6" s="190">
        <v>177</v>
      </c>
      <c r="M6" s="190">
        <v>125</v>
      </c>
      <c r="N6" s="190">
        <f t="shared" si="3"/>
        <v>302</v>
      </c>
      <c r="O6" s="190">
        <v>347</v>
      </c>
      <c r="P6" s="190">
        <v>275</v>
      </c>
      <c r="Q6" s="190">
        <f t="shared" si="4"/>
        <v>622</v>
      </c>
      <c r="R6" s="190">
        <v>266</v>
      </c>
      <c r="S6" s="190">
        <v>196</v>
      </c>
      <c r="T6" s="190">
        <f t="shared" si="5"/>
        <v>462</v>
      </c>
      <c r="U6" s="190">
        <v>170</v>
      </c>
      <c r="V6" s="190">
        <v>135</v>
      </c>
      <c r="W6" s="190">
        <f t="shared" si="6"/>
        <v>305</v>
      </c>
      <c r="X6" s="190">
        <v>139</v>
      </c>
      <c r="Y6" s="190">
        <v>94</v>
      </c>
      <c r="Z6" s="190">
        <f t="shared" si="7"/>
        <v>233</v>
      </c>
      <c r="AA6" s="190">
        <v>144</v>
      </c>
      <c r="AB6" s="190">
        <v>110</v>
      </c>
      <c r="AC6" s="190">
        <f t="shared" si="8"/>
        <v>254</v>
      </c>
      <c r="AD6" s="190">
        <v>148</v>
      </c>
      <c r="AE6" s="190">
        <v>85</v>
      </c>
      <c r="AF6" s="190">
        <f t="shared" si="9"/>
        <v>233</v>
      </c>
      <c r="AG6" s="190">
        <v>151</v>
      </c>
      <c r="AH6" s="190">
        <v>102</v>
      </c>
      <c r="AI6" s="190">
        <f t="shared" si="10"/>
        <v>253</v>
      </c>
      <c r="AJ6" s="190">
        <v>185</v>
      </c>
      <c r="AK6" s="190">
        <v>113</v>
      </c>
      <c r="AL6" s="190">
        <f t="shared" si="11"/>
        <v>298</v>
      </c>
      <c r="AM6" s="180">
        <f t="shared" ref="AM6:AM26" si="12">C6+F6+I6+L6+O6+R6+U6+X6+AA6+AD6+AG6+AJ6</f>
        <v>2169</v>
      </c>
      <c r="AN6" s="180">
        <f t="shared" ref="AN6:AN26" si="13">D6+G6+J6+M6+P6+S6+V6+Y6+AB6+AE6+AH6+AK6</f>
        <v>1559</v>
      </c>
      <c r="AO6" s="180">
        <f t="shared" ref="AO6:AO26" si="14">E6+H6+K6+N6+Q6+T6+W6+Z6+AC6+AF6+AI6+AL6</f>
        <v>3728</v>
      </c>
      <c r="AQ6" s="1838"/>
      <c r="AR6" s="1841"/>
      <c r="AS6" s="1588" t="s">
        <v>224</v>
      </c>
      <c r="AT6" s="1588"/>
      <c r="AU6" s="1588"/>
      <c r="AV6" s="1588" t="s">
        <v>223</v>
      </c>
      <c r="AW6" s="1588"/>
      <c r="AX6" s="1588"/>
      <c r="AY6" s="1588" t="s">
        <v>6</v>
      </c>
      <c r="AZ6" s="1588"/>
      <c r="BA6" s="1816"/>
    </row>
    <row r="7" spans="1:55" ht="18" customHeight="1">
      <c r="A7" s="657">
        <v>3</v>
      </c>
      <c r="B7" s="658" t="s">
        <v>21</v>
      </c>
      <c r="C7" s="190">
        <v>335</v>
      </c>
      <c r="D7" s="190">
        <v>255</v>
      </c>
      <c r="E7" s="190">
        <f t="shared" si="0"/>
        <v>590</v>
      </c>
      <c r="F7" s="190">
        <v>258</v>
      </c>
      <c r="G7" s="190">
        <v>173</v>
      </c>
      <c r="H7" s="190">
        <f t="shared" si="1"/>
        <v>431</v>
      </c>
      <c r="I7" s="190">
        <v>265</v>
      </c>
      <c r="J7" s="190">
        <v>151</v>
      </c>
      <c r="K7" s="190">
        <f t="shared" si="2"/>
        <v>416</v>
      </c>
      <c r="L7" s="190">
        <v>343</v>
      </c>
      <c r="M7" s="190">
        <v>245</v>
      </c>
      <c r="N7" s="190">
        <f t="shared" si="3"/>
        <v>588</v>
      </c>
      <c r="O7" s="190">
        <v>762</v>
      </c>
      <c r="P7" s="190">
        <v>532</v>
      </c>
      <c r="Q7" s="190">
        <f t="shared" si="4"/>
        <v>1294</v>
      </c>
      <c r="R7" s="190">
        <v>455</v>
      </c>
      <c r="S7" s="190">
        <v>288</v>
      </c>
      <c r="T7" s="190">
        <f t="shared" si="5"/>
        <v>743</v>
      </c>
      <c r="U7" s="190">
        <v>341</v>
      </c>
      <c r="V7" s="190">
        <v>266</v>
      </c>
      <c r="W7" s="190">
        <f t="shared" si="6"/>
        <v>607</v>
      </c>
      <c r="X7" s="190">
        <v>346</v>
      </c>
      <c r="Y7" s="190">
        <v>200</v>
      </c>
      <c r="Z7" s="190">
        <f t="shared" si="7"/>
        <v>546</v>
      </c>
      <c r="AA7" s="190">
        <v>349</v>
      </c>
      <c r="AB7" s="190">
        <v>186</v>
      </c>
      <c r="AC7" s="190">
        <f t="shared" si="8"/>
        <v>535</v>
      </c>
      <c r="AD7" s="190">
        <v>352</v>
      </c>
      <c r="AE7" s="190">
        <v>209</v>
      </c>
      <c r="AF7" s="190">
        <f t="shared" si="9"/>
        <v>561</v>
      </c>
      <c r="AG7" s="190">
        <v>438</v>
      </c>
      <c r="AH7" s="190">
        <v>214</v>
      </c>
      <c r="AI7" s="190">
        <f t="shared" si="10"/>
        <v>652</v>
      </c>
      <c r="AJ7" s="190">
        <v>430</v>
      </c>
      <c r="AK7" s="190">
        <v>276</v>
      </c>
      <c r="AL7" s="190">
        <f t="shared" si="11"/>
        <v>706</v>
      </c>
      <c r="AM7" s="180">
        <f t="shared" si="12"/>
        <v>4674</v>
      </c>
      <c r="AN7" s="180">
        <f t="shared" si="13"/>
        <v>2995</v>
      </c>
      <c r="AO7" s="180">
        <f t="shared" si="14"/>
        <v>7669</v>
      </c>
      <c r="AQ7" s="1839"/>
      <c r="AR7" s="1823"/>
      <c r="AS7" s="1314" t="s">
        <v>10</v>
      </c>
      <c r="AT7" s="1314" t="s">
        <v>11</v>
      </c>
      <c r="AU7" s="1314" t="s">
        <v>6</v>
      </c>
      <c r="AV7" s="1314" t="s">
        <v>10</v>
      </c>
      <c r="AW7" s="1314" t="s">
        <v>11</v>
      </c>
      <c r="AX7" s="1314" t="s">
        <v>6</v>
      </c>
      <c r="AY7" s="1314" t="s">
        <v>10</v>
      </c>
      <c r="AZ7" s="1314" t="s">
        <v>11</v>
      </c>
      <c r="BA7" s="1316" t="s">
        <v>6</v>
      </c>
    </row>
    <row r="8" spans="1:55" ht="18" customHeight="1">
      <c r="A8" s="657">
        <v>4</v>
      </c>
      <c r="B8" s="659" t="s">
        <v>25</v>
      </c>
      <c r="C8" s="190">
        <v>146</v>
      </c>
      <c r="D8" s="190">
        <v>125</v>
      </c>
      <c r="E8" s="190">
        <f t="shared" si="0"/>
        <v>271</v>
      </c>
      <c r="F8" s="190">
        <v>131</v>
      </c>
      <c r="G8" s="190">
        <v>97</v>
      </c>
      <c r="H8" s="190">
        <f t="shared" si="1"/>
        <v>228</v>
      </c>
      <c r="I8" s="190">
        <v>124</v>
      </c>
      <c r="J8" s="190">
        <v>81</v>
      </c>
      <c r="K8" s="190">
        <f t="shared" si="2"/>
        <v>205</v>
      </c>
      <c r="L8" s="190">
        <v>165</v>
      </c>
      <c r="M8" s="190">
        <v>125</v>
      </c>
      <c r="N8" s="190">
        <f t="shared" si="3"/>
        <v>290</v>
      </c>
      <c r="O8" s="190">
        <v>212</v>
      </c>
      <c r="P8" s="190">
        <v>179</v>
      </c>
      <c r="Q8" s="190">
        <f t="shared" si="4"/>
        <v>391</v>
      </c>
      <c r="R8" s="190">
        <v>186</v>
      </c>
      <c r="S8" s="190">
        <v>134</v>
      </c>
      <c r="T8" s="190">
        <f t="shared" si="5"/>
        <v>320</v>
      </c>
      <c r="U8" s="190">
        <v>144</v>
      </c>
      <c r="V8" s="190">
        <v>101</v>
      </c>
      <c r="W8" s="190">
        <f t="shared" si="6"/>
        <v>245</v>
      </c>
      <c r="X8" s="190">
        <v>116</v>
      </c>
      <c r="Y8" s="190">
        <v>89</v>
      </c>
      <c r="Z8" s="190">
        <f t="shared" si="7"/>
        <v>205</v>
      </c>
      <c r="AA8" s="190">
        <v>142</v>
      </c>
      <c r="AB8" s="190">
        <v>82</v>
      </c>
      <c r="AC8" s="190">
        <f t="shared" si="8"/>
        <v>224</v>
      </c>
      <c r="AD8" s="190">
        <v>102</v>
      </c>
      <c r="AE8" s="190">
        <v>101</v>
      </c>
      <c r="AF8" s="190">
        <f t="shared" si="9"/>
        <v>203</v>
      </c>
      <c r="AG8" s="190">
        <v>143</v>
      </c>
      <c r="AH8" s="190">
        <v>109</v>
      </c>
      <c r="AI8" s="190">
        <f t="shared" si="10"/>
        <v>252</v>
      </c>
      <c r="AJ8" s="190">
        <v>148</v>
      </c>
      <c r="AK8" s="190">
        <v>96</v>
      </c>
      <c r="AL8" s="190">
        <f t="shared" si="11"/>
        <v>244</v>
      </c>
      <c r="AM8" s="180">
        <f t="shared" si="12"/>
        <v>1759</v>
      </c>
      <c r="AN8" s="180">
        <f t="shared" si="13"/>
        <v>1319</v>
      </c>
      <c r="AO8" s="180">
        <f t="shared" si="14"/>
        <v>3078</v>
      </c>
      <c r="AQ8" s="51">
        <v>1</v>
      </c>
      <c r="AR8" s="54" t="s">
        <v>208</v>
      </c>
      <c r="AS8" s="52">
        <f>C27</f>
        <v>6912</v>
      </c>
      <c r="AT8" s="52">
        <f>D27</f>
        <v>5186</v>
      </c>
      <c r="AU8" s="52">
        <f>AS8+AT8</f>
        <v>12098</v>
      </c>
      <c r="AV8" s="49">
        <f>C55</f>
        <v>5798</v>
      </c>
      <c r="AW8" s="49">
        <f>D55</f>
        <v>4063</v>
      </c>
      <c r="AX8" s="49">
        <f>AV8+AW8</f>
        <v>9861</v>
      </c>
      <c r="AY8" s="52">
        <f>AS8+AV8</f>
        <v>12710</v>
      </c>
      <c r="AZ8" s="52">
        <f>AT8+AW8</f>
        <v>9249</v>
      </c>
      <c r="BA8" s="53">
        <f>AY8+AZ8</f>
        <v>21959</v>
      </c>
      <c r="BB8" s="660"/>
      <c r="BC8" s="660"/>
    </row>
    <row r="9" spans="1:55" s="662" customFormat="1" ht="18" customHeight="1">
      <c r="A9" s="661">
        <v>5</v>
      </c>
      <c r="B9" s="659" t="s">
        <v>27</v>
      </c>
      <c r="C9" s="190">
        <v>248</v>
      </c>
      <c r="D9" s="190">
        <v>192</v>
      </c>
      <c r="E9" s="190">
        <f t="shared" si="0"/>
        <v>440</v>
      </c>
      <c r="F9" s="190">
        <v>209</v>
      </c>
      <c r="G9" s="190">
        <v>153</v>
      </c>
      <c r="H9" s="190">
        <f t="shared" si="1"/>
        <v>362</v>
      </c>
      <c r="I9" s="190">
        <v>221</v>
      </c>
      <c r="J9" s="190">
        <v>134</v>
      </c>
      <c r="K9" s="190">
        <f t="shared" si="2"/>
        <v>355</v>
      </c>
      <c r="L9" s="190">
        <v>193</v>
      </c>
      <c r="M9" s="190">
        <v>150</v>
      </c>
      <c r="N9" s="190">
        <f t="shared" si="3"/>
        <v>343</v>
      </c>
      <c r="O9" s="190">
        <v>361</v>
      </c>
      <c r="P9" s="190">
        <v>278</v>
      </c>
      <c r="Q9" s="190">
        <f t="shared" si="4"/>
        <v>639</v>
      </c>
      <c r="R9" s="190">
        <v>240</v>
      </c>
      <c r="S9" s="190">
        <v>192</v>
      </c>
      <c r="T9" s="190">
        <f t="shared" si="5"/>
        <v>432</v>
      </c>
      <c r="U9" s="190">
        <v>180</v>
      </c>
      <c r="V9" s="190">
        <v>107</v>
      </c>
      <c r="W9" s="190">
        <f t="shared" si="6"/>
        <v>287</v>
      </c>
      <c r="X9" s="190">
        <v>262</v>
      </c>
      <c r="Y9" s="190">
        <v>172</v>
      </c>
      <c r="Z9" s="190">
        <f t="shared" si="7"/>
        <v>434</v>
      </c>
      <c r="AA9" s="190">
        <v>298</v>
      </c>
      <c r="AB9" s="190">
        <v>211</v>
      </c>
      <c r="AC9" s="190">
        <f t="shared" si="8"/>
        <v>509</v>
      </c>
      <c r="AD9" s="190">
        <v>221</v>
      </c>
      <c r="AE9" s="190">
        <v>121</v>
      </c>
      <c r="AF9" s="190">
        <f t="shared" si="9"/>
        <v>342</v>
      </c>
      <c r="AG9" s="190">
        <v>118</v>
      </c>
      <c r="AH9" s="190">
        <v>71</v>
      </c>
      <c r="AI9" s="190">
        <f t="shared" si="10"/>
        <v>189</v>
      </c>
      <c r="AJ9" s="190">
        <v>292</v>
      </c>
      <c r="AK9" s="190">
        <v>229</v>
      </c>
      <c r="AL9" s="190">
        <f t="shared" si="11"/>
        <v>521</v>
      </c>
      <c r="AM9" s="180">
        <f t="shared" ref="AM9:AM11" si="15">C9+F9+I9+L9+O9+R9+U9+X9+AA9+AD9+AG9+AJ9</f>
        <v>2843</v>
      </c>
      <c r="AN9" s="180">
        <f t="shared" ref="AN9:AN11" si="16">D9+G9+J9+M9+P9+S9+V9+Y9+AB9+AE9+AH9+AK9</f>
        <v>2010</v>
      </c>
      <c r="AO9" s="180">
        <f t="shared" ref="AO9:AO11" si="17">E9+H9+K9+N9+Q9+T9+W9+Z9+AC9+AF9+AI9+AL9</f>
        <v>4853</v>
      </c>
      <c r="AQ9" s="181">
        <v>2</v>
      </c>
      <c r="AR9" s="182" t="s">
        <v>209</v>
      </c>
      <c r="AS9" s="183">
        <f>F27</f>
        <v>5809</v>
      </c>
      <c r="AT9" s="183">
        <f>G27</f>
        <v>4341</v>
      </c>
      <c r="AU9" s="183">
        <f t="shared" ref="AU9:AU19" si="18">AS9+AT9</f>
        <v>10150</v>
      </c>
      <c r="AV9" s="184">
        <f>F55</f>
        <v>5585</v>
      </c>
      <c r="AW9" s="184">
        <f>G55</f>
        <v>3935</v>
      </c>
      <c r="AX9" s="184">
        <f t="shared" ref="AX9:AX19" si="19">AV9+AW9</f>
        <v>9520</v>
      </c>
      <c r="AY9" s="183">
        <f t="shared" ref="AY9:AZ19" si="20">AS9+AV9</f>
        <v>11394</v>
      </c>
      <c r="AZ9" s="183">
        <f t="shared" si="20"/>
        <v>8276</v>
      </c>
      <c r="BA9" s="185">
        <f t="shared" ref="BA9:BA19" si="21">AY9+AZ9</f>
        <v>19670</v>
      </c>
      <c r="BB9" s="663"/>
      <c r="BC9" s="663"/>
    </row>
    <row r="10" spans="1:55" ht="18" customHeight="1">
      <c r="A10" s="657">
        <v>6</v>
      </c>
      <c r="B10" s="658" t="s">
        <v>29</v>
      </c>
      <c r="C10" s="190">
        <v>164</v>
      </c>
      <c r="D10" s="190">
        <v>100</v>
      </c>
      <c r="E10" s="190">
        <f t="shared" si="0"/>
        <v>264</v>
      </c>
      <c r="F10" s="190">
        <v>112</v>
      </c>
      <c r="G10" s="190">
        <v>95</v>
      </c>
      <c r="H10" s="190">
        <f t="shared" si="1"/>
        <v>207</v>
      </c>
      <c r="I10" s="190">
        <v>128</v>
      </c>
      <c r="J10" s="190">
        <v>88</v>
      </c>
      <c r="K10" s="190">
        <f t="shared" si="2"/>
        <v>216</v>
      </c>
      <c r="L10" s="190">
        <v>152</v>
      </c>
      <c r="M10" s="190">
        <v>133</v>
      </c>
      <c r="N10" s="190">
        <f t="shared" si="3"/>
        <v>285</v>
      </c>
      <c r="O10" s="190">
        <v>256</v>
      </c>
      <c r="P10" s="190">
        <v>175</v>
      </c>
      <c r="Q10" s="190">
        <f t="shared" si="4"/>
        <v>431</v>
      </c>
      <c r="R10" s="190">
        <v>168</v>
      </c>
      <c r="S10" s="190">
        <v>136</v>
      </c>
      <c r="T10" s="190">
        <f t="shared" si="5"/>
        <v>304</v>
      </c>
      <c r="U10" s="190">
        <v>143</v>
      </c>
      <c r="V10" s="190">
        <v>118</v>
      </c>
      <c r="W10" s="190">
        <f t="shared" si="6"/>
        <v>261</v>
      </c>
      <c r="X10" s="190">
        <v>151</v>
      </c>
      <c r="Y10" s="190">
        <v>85</v>
      </c>
      <c r="Z10" s="190">
        <f t="shared" si="7"/>
        <v>236</v>
      </c>
      <c r="AA10" s="190">
        <v>139</v>
      </c>
      <c r="AB10" s="190">
        <v>96</v>
      </c>
      <c r="AC10" s="190">
        <f t="shared" si="8"/>
        <v>235</v>
      </c>
      <c r="AD10" s="190">
        <v>124</v>
      </c>
      <c r="AE10" s="190">
        <v>84</v>
      </c>
      <c r="AF10" s="190">
        <f t="shared" si="9"/>
        <v>208</v>
      </c>
      <c r="AG10" s="190">
        <v>140</v>
      </c>
      <c r="AH10" s="190">
        <v>96</v>
      </c>
      <c r="AI10" s="190">
        <f t="shared" si="10"/>
        <v>236</v>
      </c>
      <c r="AJ10" s="190">
        <v>151</v>
      </c>
      <c r="AK10" s="190">
        <v>96</v>
      </c>
      <c r="AL10" s="190">
        <f t="shared" si="11"/>
        <v>247</v>
      </c>
      <c r="AM10" s="180">
        <f t="shared" si="15"/>
        <v>1828</v>
      </c>
      <c r="AN10" s="180">
        <f t="shared" si="16"/>
        <v>1302</v>
      </c>
      <c r="AO10" s="180">
        <f t="shared" si="17"/>
        <v>3130</v>
      </c>
      <c r="AQ10" s="51">
        <v>3</v>
      </c>
      <c r="AR10" s="54" t="s">
        <v>210</v>
      </c>
      <c r="AS10" s="52">
        <f>I27</f>
        <v>5921</v>
      </c>
      <c r="AT10" s="52">
        <f>J27</f>
        <v>4425</v>
      </c>
      <c r="AU10" s="52">
        <f t="shared" si="18"/>
        <v>10346</v>
      </c>
      <c r="AV10" s="49">
        <f>I55</f>
        <v>5479</v>
      </c>
      <c r="AW10" s="49">
        <f>J55</f>
        <v>3853</v>
      </c>
      <c r="AX10" s="49">
        <f t="shared" si="19"/>
        <v>9332</v>
      </c>
      <c r="AY10" s="52">
        <f t="shared" si="20"/>
        <v>11400</v>
      </c>
      <c r="AZ10" s="52">
        <f t="shared" si="20"/>
        <v>8278</v>
      </c>
      <c r="BA10" s="53">
        <f t="shared" si="21"/>
        <v>19678</v>
      </c>
      <c r="BB10" s="660"/>
      <c r="BC10" s="660"/>
    </row>
    <row r="11" spans="1:55" ht="18" customHeight="1">
      <c r="A11" s="657">
        <v>7</v>
      </c>
      <c r="B11" s="658" t="s">
        <v>142</v>
      </c>
      <c r="C11" s="190">
        <v>194</v>
      </c>
      <c r="D11" s="190">
        <v>123</v>
      </c>
      <c r="E11" s="190">
        <f t="shared" si="0"/>
        <v>317</v>
      </c>
      <c r="F11" s="190">
        <v>164</v>
      </c>
      <c r="G11" s="190">
        <v>136</v>
      </c>
      <c r="H11" s="190">
        <f t="shared" si="1"/>
        <v>300</v>
      </c>
      <c r="I11" s="190">
        <v>164</v>
      </c>
      <c r="J11" s="190">
        <v>102</v>
      </c>
      <c r="K11" s="190">
        <f t="shared" si="2"/>
        <v>266</v>
      </c>
      <c r="L11" s="190">
        <v>233</v>
      </c>
      <c r="M11" s="190">
        <v>167</v>
      </c>
      <c r="N11" s="190">
        <f t="shared" si="3"/>
        <v>400</v>
      </c>
      <c r="O11" s="190">
        <v>313</v>
      </c>
      <c r="P11" s="190">
        <v>225</v>
      </c>
      <c r="Q11" s="190">
        <f t="shared" si="4"/>
        <v>538</v>
      </c>
      <c r="R11" s="190">
        <v>214</v>
      </c>
      <c r="S11" s="190">
        <v>213</v>
      </c>
      <c r="T11" s="190">
        <f t="shared" si="5"/>
        <v>427</v>
      </c>
      <c r="U11" s="190">
        <v>191</v>
      </c>
      <c r="V11" s="190">
        <v>122</v>
      </c>
      <c r="W11" s="190">
        <f t="shared" si="6"/>
        <v>313</v>
      </c>
      <c r="X11" s="190">
        <v>147</v>
      </c>
      <c r="Y11" s="190">
        <v>142</v>
      </c>
      <c r="Z11" s="190">
        <f t="shared" si="7"/>
        <v>289</v>
      </c>
      <c r="AA11" s="190">
        <v>158</v>
      </c>
      <c r="AB11" s="190">
        <v>119</v>
      </c>
      <c r="AC11" s="190">
        <f t="shared" si="8"/>
        <v>277</v>
      </c>
      <c r="AD11" s="190">
        <v>153</v>
      </c>
      <c r="AE11" s="190">
        <v>96</v>
      </c>
      <c r="AF11" s="190">
        <f t="shared" si="9"/>
        <v>249</v>
      </c>
      <c r="AG11" s="190">
        <v>171</v>
      </c>
      <c r="AH11" s="190">
        <v>120</v>
      </c>
      <c r="AI11" s="190">
        <f t="shared" si="10"/>
        <v>291</v>
      </c>
      <c r="AJ11" s="190">
        <v>197</v>
      </c>
      <c r="AK11" s="190">
        <v>128</v>
      </c>
      <c r="AL11" s="190">
        <f t="shared" si="11"/>
        <v>325</v>
      </c>
      <c r="AM11" s="180">
        <f t="shared" si="15"/>
        <v>2299</v>
      </c>
      <c r="AN11" s="180">
        <f t="shared" si="16"/>
        <v>1693</v>
      </c>
      <c r="AO11" s="180">
        <f t="shared" si="17"/>
        <v>3992</v>
      </c>
      <c r="AQ11" s="51">
        <v>4</v>
      </c>
      <c r="AR11" s="54" t="s">
        <v>211</v>
      </c>
      <c r="AS11" s="49">
        <f>L27</f>
        <v>7034</v>
      </c>
      <c r="AT11" s="49">
        <f>M27</f>
        <v>5409</v>
      </c>
      <c r="AU11" s="52">
        <f t="shared" si="18"/>
        <v>12443</v>
      </c>
      <c r="AV11" s="49">
        <f>L55</f>
        <v>6808</v>
      </c>
      <c r="AW11" s="49">
        <f>M55</f>
        <v>4769</v>
      </c>
      <c r="AX11" s="49">
        <f t="shared" si="19"/>
        <v>11577</v>
      </c>
      <c r="AY11" s="52">
        <f t="shared" si="20"/>
        <v>13842</v>
      </c>
      <c r="AZ11" s="52">
        <f t="shared" si="20"/>
        <v>10178</v>
      </c>
      <c r="BA11" s="53">
        <f t="shared" si="21"/>
        <v>24020</v>
      </c>
      <c r="BB11" s="660"/>
      <c r="BC11" s="660"/>
    </row>
    <row r="12" spans="1:55" ht="18" customHeight="1">
      <c r="A12" s="657">
        <v>8</v>
      </c>
      <c r="B12" s="658" t="s">
        <v>40</v>
      </c>
      <c r="C12" s="190">
        <v>425</v>
      </c>
      <c r="D12" s="190">
        <v>362</v>
      </c>
      <c r="E12" s="190">
        <f t="shared" si="0"/>
        <v>787</v>
      </c>
      <c r="F12" s="190">
        <v>354</v>
      </c>
      <c r="G12" s="190">
        <v>286</v>
      </c>
      <c r="H12" s="190">
        <f t="shared" si="1"/>
        <v>640</v>
      </c>
      <c r="I12" s="190">
        <v>427</v>
      </c>
      <c r="J12" s="190">
        <v>356</v>
      </c>
      <c r="K12" s="190">
        <f t="shared" si="2"/>
        <v>783</v>
      </c>
      <c r="L12" s="190">
        <v>519</v>
      </c>
      <c r="M12" s="190">
        <v>472</v>
      </c>
      <c r="N12" s="190">
        <f t="shared" si="3"/>
        <v>991</v>
      </c>
      <c r="O12" s="190">
        <v>603</v>
      </c>
      <c r="P12" s="190">
        <v>525</v>
      </c>
      <c r="Q12" s="190">
        <f t="shared" si="4"/>
        <v>1128</v>
      </c>
      <c r="R12" s="190">
        <v>484</v>
      </c>
      <c r="S12" s="190">
        <v>465</v>
      </c>
      <c r="T12" s="190">
        <f t="shared" si="5"/>
        <v>949</v>
      </c>
      <c r="U12" s="190">
        <v>396</v>
      </c>
      <c r="V12" s="190">
        <v>310</v>
      </c>
      <c r="W12" s="190">
        <f t="shared" si="6"/>
        <v>706</v>
      </c>
      <c r="X12" s="190">
        <v>332</v>
      </c>
      <c r="Y12" s="190">
        <v>267</v>
      </c>
      <c r="Z12" s="190">
        <f t="shared" si="7"/>
        <v>599</v>
      </c>
      <c r="AA12" s="190">
        <v>335</v>
      </c>
      <c r="AB12" s="190">
        <v>254</v>
      </c>
      <c r="AC12" s="190">
        <f t="shared" si="8"/>
        <v>589</v>
      </c>
      <c r="AD12" s="190">
        <v>393</v>
      </c>
      <c r="AE12" s="190">
        <v>328</v>
      </c>
      <c r="AF12" s="190">
        <f t="shared" si="9"/>
        <v>721</v>
      </c>
      <c r="AG12" s="190">
        <v>244</v>
      </c>
      <c r="AH12" s="190">
        <v>174</v>
      </c>
      <c r="AI12" s="190">
        <f t="shared" si="10"/>
        <v>418</v>
      </c>
      <c r="AJ12" s="190">
        <v>304</v>
      </c>
      <c r="AK12" s="190">
        <v>223</v>
      </c>
      <c r="AL12" s="190">
        <f t="shared" si="11"/>
        <v>527</v>
      </c>
      <c r="AM12" s="180">
        <f t="shared" si="12"/>
        <v>4816</v>
      </c>
      <c r="AN12" s="180">
        <f t="shared" si="13"/>
        <v>4022</v>
      </c>
      <c r="AO12" s="180">
        <f t="shared" si="14"/>
        <v>8838</v>
      </c>
      <c r="AQ12" s="51">
        <v>5</v>
      </c>
      <c r="AR12" s="54" t="s">
        <v>212</v>
      </c>
      <c r="AS12" s="49">
        <f>O27</f>
        <v>9658</v>
      </c>
      <c r="AT12" s="49">
        <f>P27</f>
        <v>7527</v>
      </c>
      <c r="AU12" s="52">
        <f t="shared" si="18"/>
        <v>17185</v>
      </c>
      <c r="AV12" s="49">
        <f>O55</f>
        <v>10954</v>
      </c>
      <c r="AW12" s="49">
        <f>P55</f>
        <v>8146</v>
      </c>
      <c r="AX12" s="49">
        <f t="shared" si="19"/>
        <v>19100</v>
      </c>
      <c r="AY12" s="52">
        <f t="shared" si="20"/>
        <v>20612</v>
      </c>
      <c r="AZ12" s="52">
        <f t="shared" si="20"/>
        <v>15673</v>
      </c>
      <c r="BA12" s="53">
        <f t="shared" si="21"/>
        <v>36285</v>
      </c>
      <c r="BB12" s="660"/>
      <c r="BC12" s="660"/>
    </row>
    <row r="13" spans="1:55" ht="18" customHeight="1">
      <c r="A13" s="657">
        <v>9</v>
      </c>
      <c r="B13" s="658" t="s">
        <v>44</v>
      </c>
      <c r="C13" s="190">
        <v>498</v>
      </c>
      <c r="D13" s="190">
        <v>390</v>
      </c>
      <c r="E13" s="190">
        <f t="shared" si="0"/>
        <v>888</v>
      </c>
      <c r="F13" s="190">
        <v>510</v>
      </c>
      <c r="G13" s="190">
        <v>386</v>
      </c>
      <c r="H13" s="190">
        <f t="shared" si="1"/>
        <v>896</v>
      </c>
      <c r="I13" s="190">
        <v>470</v>
      </c>
      <c r="J13" s="190">
        <v>363</v>
      </c>
      <c r="K13" s="190">
        <f t="shared" si="2"/>
        <v>833</v>
      </c>
      <c r="L13" s="190">
        <v>448</v>
      </c>
      <c r="M13" s="190">
        <v>331</v>
      </c>
      <c r="N13" s="190">
        <f t="shared" si="3"/>
        <v>779</v>
      </c>
      <c r="O13" s="190">
        <v>427</v>
      </c>
      <c r="P13" s="190">
        <v>314</v>
      </c>
      <c r="Q13" s="190">
        <f t="shared" si="4"/>
        <v>741</v>
      </c>
      <c r="R13" s="190">
        <v>445</v>
      </c>
      <c r="S13" s="190">
        <v>355</v>
      </c>
      <c r="T13" s="190">
        <f t="shared" si="5"/>
        <v>800</v>
      </c>
      <c r="U13" s="190">
        <v>450</v>
      </c>
      <c r="V13" s="190">
        <v>331</v>
      </c>
      <c r="W13" s="190">
        <f t="shared" si="6"/>
        <v>781</v>
      </c>
      <c r="X13" s="190">
        <v>431</v>
      </c>
      <c r="Y13" s="190">
        <v>356</v>
      </c>
      <c r="Z13" s="190">
        <f t="shared" si="7"/>
        <v>787</v>
      </c>
      <c r="AA13" s="190">
        <v>456</v>
      </c>
      <c r="AB13" s="190">
        <v>370</v>
      </c>
      <c r="AC13" s="190">
        <f t="shared" si="8"/>
        <v>826</v>
      </c>
      <c r="AD13" s="190">
        <v>476</v>
      </c>
      <c r="AE13" s="190">
        <v>414</v>
      </c>
      <c r="AF13" s="190">
        <f t="shared" si="9"/>
        <v>890</v>
      </c>
      <c r="AG13" s="190">
        <v>479</v>
      </c>
      <c r="AH13" s="190">
        <v>378</v>
      </c>
      <c r="AI13" s="190">
        <f t="shared" si="10"/>
        <v>857</v>
      </c>
      <c r="AJ13" s="190">
        <v>506</v>
      </c>
      <c r="AK13" s="190">
        <v>428</v>
      </c>
      <c r="AL13" s="190">
        <f t="shared" si="11"/>
        <v>934</v>
      </c>
      <c r="AM13" s="180">
        <f t="shared" si="12"/>
        <v>5596</v>
      </c>
      <c r="AN13" s="180">
        <f t="shared" si="13"/>
        <v>4416</v>
      </c>
      <c r="AO13" s="180">
        <f t="shared" si="14"/>
        <v>10012</v>
      </c>
      <c r="AQ13" s="51">
        <v>6</v>
      </c>
      <c r="AR13" s="54" t="s">
        <v>213</v>
      </c>
      <c r="AS13" s="49">
        <f>R27</f>
        <v>7542</v>
      </c>
      <c r="AT13" s="49">
        <f>S27</f>
        <v>5716</v>
      </c>
      <c r="AU13" s="52">
        <f t="shared" si="18"/>
        <v>13258</v>
      </c>
      <c r="AV13" s="49">
        <f>R55</f>
        <v>7803</v>
      </c>
      <c r="AW13" s="49">
        <f>S55</f>
        <v>5568</v>
      </c>
      <c r="AX13" s="49">
        <f t="shared" si="19"/>
        <v>13371</v>
      </c>
      <c r="AY13" s="52">
        <f t="shared" si="20"/>
        <v>15345</v>
      </c>
      <c r="AZ13" s="52">
        <f t="shared" si="20"/>
        <v>11284</v>
      </c>
      <c r="BA13" s="53">
        <f t="shared" si="21"/>
        <v>26629</v>
      </c>
      <c r="BB13" s="660"/>
      <c r="BC13" s="660"/>
    </row>
    <row r="14" spans="1:55" ht="18" customHeight="1">
      <c r="A14" s="657">
        <v>10</v>
      </c>
      <c r="B14" s="658" t="s">
        <v>51</v>
      </c>
      <c r="C14" s="190">
        <v>486</v>
      </c>
      <c r="D14" s="190">
        <v>394</v>
      </c>
      <c r="E14" s="190">
        <f t="shared" si="0"/>
        <v>880</v>
      </c>
      <c r="F14" s="190">
        <v>411</v>
      </c>
      <c r="G14" s="190">
        <v>313</v>
      </c>
      <c r="H14" s="190">
        <f t="shared" si="1"/>
        <v>724</v>
      </c>
      <c r="I14" s="190">
        <v>433</v>
      </c>
      <c r="J14" s="190">
        <v>320</v>
      </c>
      <c r="K14" s="190">
        <f t="shared" si="2"/>
        <v>753</v>
      </c>
      <c r="L14" s="190">
        <v>486</v>
      </c>
      <c r="M14" s="190">
        <v>426</v>
      </c>
      <c r="N14" s="190">
        <f t="shared" si="3"/>
        <v>912</v>
      </c>
      <c r="O14" s="190">
        <v>462</v>
      </c>
      <c r="P14" s="190">
        <v>423</v>
      </c>
      <c r="Q14" s="190">
        <f t="shared" si="4"/>
        <v>885</v>
      </c>
      <c r="R14" s="190">
        <v>416</v>
      </c>
      <c r="S14" s="190">
        <v>321</v>
      </c>
      <c r="T14" s="190">
        <f t="shared" si="5"/>
        <v>737</v>
      </c>
      <c r="U14" s="190">
        <v>430</v>
      </c>
      <c r="V14" s="190">
        <v>327</v>
      </c>
      <c r="W14" s="190">
        <f t="shared" si="6"/>
        <v>757</v>
      </c>
      <c r="X14" s="190">
        <v>416</v>
      </c>
      <c r="Y14" s="190">
        <v>269</v>
      </c>
      <c r="Z14" s="190">
        <f t="shared" si="7"/>
        <v>685</v>
      </c>
      <c r="AA14" s="190">
        <v>392</v>
      </c>
      <c r="AB14" s="190">
        <v>298</v>
      </c>
      <c r="AC14" s="190">
        <f t="shared" si="8"/>
        <v>690</v>
      </c>
      <c r="AD14" s="190">
        <v>424</v>
      </c>
      <c r="AE14" s="190">
        <v>287</v>
      </c>
      <c r="AF14" s="190">
        <f t="shared" si="9"/>
        <v>711</v>
      </c>
      <c r="AG14" s="190">
        <v>463</v>
      </c>
      <c r="AH14" s="190">
        <v>338</v>
      </c>
      <c r="AI14" s="190">
        <f t="shared" si="10"/>
        <v>801</v>
      </c>
      <c r="AJ14" s="190">
        <v>451</v>
      </c>
      <c r="AK14" s="190">
        <v>362</v>
      </c>
      <c r="AL14" s="190">
        <f t="shared" si="11"/>
        <v>813</v>
      </c>
      <c r="AM14" s="180">
        <f t="shared" si="12"/>
        <v>5270</v>
      </c>
      <c r="AN14" s="180">
        <f t="shared" si="13"/>
        <v>4078</v>
      </c>
      <c r="AO14" s="180">
        <f t="shared" si="14"/>
        <v>9348</v>
      </c>
      <c r="AQ14" s="51">
        <v>7</v>
      </c>
      <c r="AR14" s="54" t="s">
        <v>214</v>
      </c>
      <c r="AS14" s="49">
        <f>U27</f>
        <v>6260</v>
      </c>
      <c r="AT14" s="49">
        <f>V27</f>
        <v>4463</v>
      </c>
      <c r="AU14" s="52">
        <f t="shared" si="18"/>
        <v>10723</v>
      </c>
      <c r="AV14" s="49">
        <f>U55</f>
        <v>5641</v>
      </c>
      <c r="AW14" s="49">
        <f>V55</f>
        <v>3980</v>
      </c>
      <c r="AX14" s="49">
        <f t="shared" si="19"/>
        <v>9621</v>
      </c>
      <c r="AY14" s="52">
        <f t="shared" si="20"/>
        <v>11901</v>
      </c>
      <c r="AZ14" s="52">
        <f t="shared" si="20"/>
        <v>8443</v>
      </c>
      <c r="BA14" s="53">
        <f t="shared" si="21"/>
        <v>20344</v>
      </c>
      <c r="BB14" s="660"/>
      <c r="BC14" s="660"/>
    </row>
    <row r="15" spans="1:55" ht="18" customHeight="1">
      <c r="A15" s="657">
        <v>11</v>
      </c>
      <c r="B15" s="658" t="s">
        <v>57</v>
      </c>
      <c r="C15" s="190">
        <v>208</v>
      </c>
      <c r="D15" s="190">
        <v>165</v>
      </c>
      <c r="E15" s="190">
        <f t="shared" si="0"/>
        <v>373</v>
      </c>
      <c r="F15" s="190">
        <v>192</v>
      </c>
      <c r="G15" s="190">
        <v>143</v>
      </c>
      <c r="H15" s="190">
        <f t="shared" si="1"/>
        <v>335</v>
      </c>
      <c r="I15" s="190">
        <v>220</v>
      </c>
      <c r="J15" s="190">
        <v>165</v>
      </c>
      <c r="K15" s="190">
        <f t="shared" si="2"/>
        <v>385</v>
      </c>
      <c r="L15" s="190">
        <v>265</v>
      </c>
      <c r="M15" s="190">
        <v>210</v>
      </c>
      <c r="N15" s="190">
        <f t="shared" si="3"/>
        <v>475</v>
      </c>
      <c r="O15" s="190">
        <v>279</v>
      </c>
      <c r="P15" s="190">
        <v>219</v>
      </c>
      <c r="Q15" s="190">
        <f t="shared" si="4"/>
        <v>498</v>
      </c>
      <c r="R15" s="190">
        <v>255</v>
      </c>
      <c r="S15" s="190">
        <v>195</v>
      </c>
      <c r="T15" s="190">
        <f t="shared" si="5"/>
        <v>450</v>
      </c>
      <c r="U15" s="190">
        <v>177</v>
      </c>
      <c r="V15" s="190">
        <v>133</v>
      </c>
      <c r="W15" s="190">
        <f t="shared" si="6"/>
        <v>310</v>
      </c>
      <c r="X15" s="190">
        <v>145</v>
      </c>
      <c r="Y15" s="190">
        <v>125</v>
      </c>
      <c r="Z15" s="190">
        <f t="shared" si="7"/>
        <v>270</v>
      </c>
      <c r="AA15" s="190">
        <v>193</v>
      </c>
      <c r="AB15" s="190">
        <v>113</v>
      </c>
      <c r="AC15" s="190">
        <f t="shared" si="8"/>
        <v>306</v>
      </c>
      <c r="AD15" s="190">
        <v>175</v>
      </c>
      <c r="AE15" s="190">
        <v>116</v>
      </c>
      <c r="AF15" s="190">
        <f t="shared" si="9"/>
        <v>291</v>
      </c>
      <c r="AG15" s="190">
        <v>205</v>
      </c>
      <c r="AH15" s="190">
        <v>150</v>
      </c>
      <c r="AI15" s="190">
        <f t="shared" si="10"/>
        <v>355</v>
      </c>
      <c r="AJ15" s="190">
        <v>216</v>
      </c>
      <c r="AK15" s="190">
        <v>180</v>
      </c>
      <c r="AL15" s="190">
        <f t="shared" si="11"/>
        <v>396</v>
      </c>
      <c r="AM15" s="180">
        <f t="shared" si="12"/>
        <v>2530</v>
      </c>
      <c r="AN15" s="180">
        <f t="shared" si="13"/>
        <v>1914</v>
      </c>
      <c r="AO15" s="180">
        <f t="shared" si="14"/>
        <v>4444</v>
      </c>
      <c r="AQ15" s="51">
        <v>8</v>
      </c>
      <c r="AR15" s="54" t="s">
        <v>215</v>
      </c>
      <c r="AS15" s="49">
        <f>X27</f>
        <v>5817</v>
      </c>
      <c r="AT15" s="49">
        <f>Y27</f>
        <v>4094</v>
      </c>
      <c r="AU15" s="52">
        <f t="shared" si="18"/>
        <v>9911</v>
      </c>
      <c r="AV15" s="49">
        <f>X55</f>
        <v>5345</v>
      </c>
      <c r="AW15" s="49">
        <f>Y55</f>
        <v>3216</v>
      </c>
      <c r="AX15" s="49">
        <f t="shared" si="19"/>
        <v>8561</v>
      </c>
      <c r="AY15" s="52">
        <f t="shared" si="20"/>
        <v>11162</v>
      </c>
      <c r="AZ15" s="52">
        <f t="shared" si="20"/>
        <v>7310</v>
      </c>
      <c r="BA15" s="53">
        <f t="shared" si="21"/>
        <v>18472</v>
      </c>
      <c r="BB15" s="660"/>
      <c r="BC15" s="660"/>
    </row>
    <row r="16" spans="1:55" ht="18" customHeight="1">
      <c r="A16" s="657">
        <v>12</v>
      </c>
      <c r="B16" s="658" t="s">
        <v>61</v>
      </c>
      <c r="C16" s="190">
        <v>642</v>
      </c>
      <c r="D16" s="190">
        <v>471</v>
      </c>
      <c r="E16" s="190">
        <f t="shared" si="0"/>
        <v>1113</v>
      </c>
      <c r="F16" s="190">
        <v>541</v>
      </c>
      <c r="G16" s="190">
        <v>386</v>
      </c>
      <c r="H16" s="190">
        <f t="shared" si="1"/>
        <v>927</v>
      </c>
      <c r="I16" s="190">
        <v>519</v>
      </c>
      <c r="J16" s="190">
        <v>389</v>
      </c>
      <c r="K16" s="190">
        <f t="shared" si="2"/>
        <v>908</v>
      </c>
      <c r="L16" s="190">
        <v>585</v>
      </c>
      <c r="M16" s="190">
        <v>442</v>
      </c>
      <c r="N16" s="190">
        <f t="shared" si="3"/>
        <v>1027</v>
      </c>
      <c r="O16" s="190">
        <v>849</v>
      </c>
      <c r="P16" s="190">
        <v>625</v>
      </c>
      <c r="Q16" s="190">
        <f t="shared" si="4"/>
        <v>1474</v>
      </c>
      <c r="R16" s="190">
        <v>611</v>
      </c>
      <c r="S16" s="190">
        <v>466</v>
      </c>
      <c r="T16" s="190">
        <f t="shared" si="5"/>
        <v>1077</v>
      </c>
      <c r="U16" s="190">
        <v>553</v>
      </c>
      <c r="V16" s="190">
        <v>371</v>
      </c>
      <c r="W16" s="190">
        <f t="shared" si="6"/>
        <v>924</v>
      </c>
      <c r="X16" s="190">
        <v>557</v>
      </c>
      <c r="Y16" s="190">
        <v>379</v>
      </c>
      <c r="Z16" s="190">
        <f t="shared" si="7"/>
        <v>936</v>
      </c>
      <c r="AA16" s="190">
        <v>550</v>
      </c>
      <c r="AB16" s="190">
        <v>343</v>
      </c>
      <c r="AC16" s="190">
        <f t="shared" si="8"/>
        <v>893</v>
      </c>
      <c r="AD16" s="190">
        <v>505</v>
      </c>
      <c r="AE16" s="190">
        <v>347</v>
      </c>
      <c r="AF16" s="190">
        <f t="shared" si="9"/>
        <v>852</v>
      </c>
      <c r="AG16" s="190">
        <v>509</v>
      </c>
      <c r="AH16" s="190">
        <v>354</v>
      </c>
      <c r="AI16" s="190">
        <f t="shared" si="10"/>
        <v>863</v>
      </c>
      <c r="AJ16" s="190">
        <v>519</v>
      </c>
      <c r="AK16" s="190">
        <v>364</v>
      </c>
      <c r="AL16" s="190">
        <f t="shared" si="11"/>
        <v>883</v>
      </c>
      <c r="AM16" s="180">
        <f t="shared" si="12"/>
        <v>6940</v>
      </c>
      <c r="AN16" s="180">
        <f t="shared" si="13"/>
        <v>4937</v>
      </c>
      <c r="AO16" s="180">
        <f t="shared" si="14"/>
        <v>11877</v>
      </c>
      <c r="AQ16" s="51">
        <v>9</v>
      </c>
      <c r="AR16" s="54" t="s">
        <v>216</v>
      </c>
      <c r="AS16" s="49">
        <f>AA27</f>
        <v>5910</v>
      </c>
      <c r="AT16" s="49">
        <f>AB27</f>
        <v>4089</v>
      </c>
      <c r="AU16" s="52">
        <f t="shared" si="18"/>
        <v>9999</v>
      </c>
      <c r="AV16" s="49">
        <f>AA55</f>
        <v>5355</v>
      </c>
      <c r="AW16" s="49">
        <f>AB55</f>
        <v>3518</v>
      </c>
      <c r="AX16" s="49">
        <f t="shared" si="19"/>
        <v>8873</v>
      </c>
      <c r="AY16" s="52">
        <f t="shared" si="20"/>
        <v>11265</v>
      </c>
      <c r="AZ16" s="52">
        <f t="shared" si="20"/>
        <v>7607</v>
      </c>
      <c r="BA16" s="53">
        <f t="shared" si="21"/>
        <v>18872</v>
      </c>
      <c r="BB16" s="660"/>
      <c r="BC16" s="660"/>
    </row>
    <row r="17" spans="1:55" ht="18" customHeight="1">
      <c r="A17" s="657">
        <v>13</v>
      </c>
      <c r="B17" s="658" t="s">
        <v>62</v>
      </c>
      <c r="C17" s="190">
        <v>192</v>
      </c>
      <c r="D17" s="190">
        <v>150</v>
      </c>
      <c r="E17" s="190">
        <f t="shared" si="0"/>
        <v>342</v>
      </c>
      <c r="F17" s="190">
        <v>168</v>
      </c>
      <c r="G17" s="190">
        <v>128</v>
      </c>
      <c r="H17" s="190">
        <f t="shared" si="1"/>
        <v>296</v>
      </c>
      <c r="I17" s="190">
        <v>183</v>
      </c>
      <c r="J17" s="190">
        <v>144</v>
      </c>
      <c r="K17" s="190">
        <f t="shared" si="2"/>
        <v>327</v>
      </c>
      <c r="L17" s="190">
        <v>197</v>
      </c>
      <c r="M17" s="190">
        <v>158</v>
      </c>
      <c r="N17" s="190">
        <f t="shared" si="3"/>
        <v>355</v>
      </c>
      <c r="O17" s="190">
        <v>265</v>
      </c>
      <c r="P17" s="190">
        <v>205</v>
      </c>
      <c r="Q17" s="190">
        <f t="shared" si="4"/>
        <v>470</v>
      </c>
      <c r="R17" s="190">
        <v>209</v>
      </c>
      <c r="S17" s="190">
        <v>160</v>
      </c>
      <c r="T17" s="190">
        <f t="shared" si="5"/>
        <v>369</v>
      </c>
      <c r="U17" s="190">
        <v>224</v>
      </c>
      <c r="V17" s="190">
        <v>150</v>
      </c>
      <c r="W17" s="190">
        <f t="shared" si="6"/>
        <v>374</v>
      </c>
      <c r="X17" s="190">
        <v>199</v>
      </c>
      <c r="Y17" s="190">
        <v>150</v>
      </c>
      <c r="Z17" s="190">
        <f t="shared" si="7"/>
        <v>349</v>
      </c>
      <c r="AA17" s="190">
        <v>186</v>
      </c>
      <c r="AB17" s="190">
        <v>113</v>
      </c>
      <c r="AC17" s="190">
        <f t="shared" si="8"/>
        <v>299</v>
      </c>
      <c r="AD17" s="190">
        <v>194</v>
      </c>
      <c r="AE17" s="190">
        <v>132</v>
      </c>
      <c r="AF17" s="190">
        <f t="shared" si="9"/>
        <v>326</v>
      </c>
      <c r="AG17" s="190">
        <v>189</v>
      </c>
      <c r="AH17" s="190">
        <v>152</v>
      </c>
      <c r="AI17" s="190">
        <f t="shared" si="10"/>
        <v>341</v>
      </c>
      <c r="AJ17" s="190">
        <v>248</v>
      </c>
      <c r="AK17" s="190">
        <v>158</v>
      </c>
      <c r="AL17" s="190">
        <f t="shared" si="11"/>
        <v>406</v>
      </c>
      <c r="AM17" s="180">
        <f t="shared" si="12"/>
        <v>2454</v>
      </c>
      <c r="AN17" s="180">
        <f t="shared" si="13"/>
        <v>1800</v>
      </c>
      <c r="AO17" s="180">
        <f t="shared" si="14"/>
        <v>4254</v>
      </c>
      <c r="AQ17" s="51">
        <v>10</v>
      </c>
      <c r="AR17" s="54" t="s">
        <v>217</v>
      </c>
      <c r="AS17" s="49">
        <f>AD27</f>
        <v>5913</v>
      </c>
      <c r="AT17" s="49">
        <f>AE27</f>
        <v>4196</v>
      </c>
      <c r="AU17" s="52">
        <f t="shared" si="18"/>
        <v>10109</v>
      </c>
      <c r="AV17" s="49">
        <f>AD55</f>
        <v>5290</v>
      </c>
      <c r="AW17" s="49">
        <f>AE55</f>
        <v>3552</v>
      </c>
      <c r="AX17" s="49">
        <f t="shared" si="19"/>
        <v>8842</v>
      </c>
      <c r="AY17" s="52">
        <f t="shared" si="20"/>
        <v>11203</v>
      </c>
      <c r="AZ17" s="52">
        <f t="shared" si="20"/>
        <v>7748</v>
      </c>
      <c r="BA17" s="53">
        <f t="shared" si="21"/>
        <v>18951</v>
      </c>
      <c r="BB17" s="660"/>
      <c r="BC17" s="660"/>
    </row>
    <row r="18" spans="1:55" ht="18" customHeight="1">
      <c r="A18" s="657">
        <v>14</v>
      </c>
      <c r="B18" s="658" t="s">
        <v>69</v>
      </c>
      <c r="C18" s="190">
        <v>317</v>
      </c>
      <c r="D18" s="190">
        <v>197</v>
      </c>
      <c r="E18" s="190">
        <f t="shared" si="0"/>
        <v>514</v>
      </c>
      <c r="F18" s="190">
        <v>221</v>
      </c>
      <c r="G18" s="190">
        <v>188</v>
      </c>
      <c r="H18" s="190">
        <f t="shared" si="1"/>
        <v>409</v>
      </c>
      <c r="I18" s="190">
        <v>217</v>
      </c>
      <c r="J18" s="190">
        <v>175</v>
      </c>
      <c r="K18" s="190">
        <f t="shared" si="2"/>
        <v>392</v>
      </c>
      <c r="L18" s="190">
        <v>320</v>
      </c>
      <c r="M18" s="190">
        <v>202</v>
      </c>
      <c r="N18" s="190">
        <f t="shared" si="3"/>
        <v>522</v>
      </c>
      <c r="O18" s="190">
        <v>449</v>
      </c>
      <c r="P18" s="190">
        <v>315</v>
      </c>
      <c r="Q18" s="190">
        <f t="shared" si="4"/>
        <v>764</v>
      </c>
      <c r="R18" s="190">
        <v>369</v>
      </c>
      <c r="S18" s="190">
        <v>291</v>
      </c>
      <c r="T18" s="190">
        <f t="shared" si="5"/>
        <v>660</v>
      </c>
      <c r="U18" s="190">
        <v>290</v>
      </c>
      <c r="V18" s="190">
        <v>212</v>
      </c>
      <c r="W18" s="190">
        <f t="shared" si="6"/>
        <v>502</v>
      </c>
      <c r="X18" s="190">
        <v>232</v>
      </c>
      <c r="Y18" s="190">
        <v>157</v>
      </c>
      <c r="Z18" s="190">
        <f t="shared" si="7"/>
        <v>389</v>
      </c>
      <c r="AA18" s="190">
        <v>246</v>
      </c>
      <c r="AB18" s="190">
        <v>191</v>
      </c>
      <c r="AC18" s="190">
        <f t="shared" si="8"/>
        <v>437</v>
      </c>
      <c r="AD18" s="190">
        <v>256</v>
      </c>
      <c r="AE18" s="190">
        <v>190</v>
      </c>
      <c r="AF18" s="190">
        <f t="shared" si="9"/>
        <v>446</v>
      </c>
      <c r="AG18" s="190">
        <v>258</v>
      </c>
      <c r="AH18" s="190">
        <v>196</v>
      </c>
      <c r="AI18" s="190">
        <f t="shared" si="10"/>
        <v>454</v>
      </c>
      <c r="AJ18" s="190">
        <v>398</v>
      </c>
      <c r="AK18" s="190">
        <v>253</v>
      </c>
      <c r="AL18" s="190">
        <f t="shared" si="11"/>
        <v>651</v>
      </c>
      <c r="AM18" s="180">
        <f t="shared" si="12"/>
        <v>3573</v>
      </c>
      <c r="AN18" s="180">
        <f t="shared" si="13"/>
        <v>2567</v>
      </c>
      <c r="AO18" s="180">
        <f t="shared" si="14"/>
        <v>6140</v>
      </c>
      <c r="AQ18" s="51">
        <v>11</v>
      </c>
      <c r="AR18" s="54" t="s">
        <v>218</v>
      </c>
      <c r="AS18" s="49">
        <f>AG27</f>
        <v>5993</v>
      </c>
      <c r="AT18" s="49">
        <f>AH27</f>
        <v>4225</v>
      </c>
      <c r="AU18" s="52">
        <f t="shared" si="18"/>
        <v>10218</v>
      </c>
      <c r="AV18" s="49">
        <f>AG55</f>
        <v>6157</v>
      </c>
      <c r="AW18" s="49">
        <f>AH55</f>
        <v>3811</v>
      </c>
      <c r="AX18" s="49">
        <f t="shared" si="19"/>
        <v>9968</v>
      </c>
      <c r="AY18" s="52">
        <f t="shared" si="20"/>
        <v>12150</v>
      </c>
      <c r="AZ18" s="52">
        <f t="shared" si="20"/>
        <v>8036</v>
      </c>
      <c r="BA18" s="53">
        <f t="shared" si="21"/>
        <v>20186</v>
      </c>
      <c r="BB18" s="660"/>
      <c r="BC18" s="660"/>
    </row>
    <row r="19" spans="1:55" ht="18" customHeight="1">
      <c r="A19" s="657">
        <v>15</v>
      </c>
      <c r="B19" s="658" t="s">
        <v>256</v>
      </c>
      <c r="C19" s="190">
        <v>214</v>
      </c>
      <c r="D19" s="190">
        <v>169</v>
      </c>
      <c r="E19" s="190">
        <f t="shared" si="0"/>
        <v>383</v>
      </c>
      <c r="F19" s="190">
        <v>196</v>
      </c>
      <c r="G19" s="190">
        <v>168</v>
      </c>
      <c r="H19" s="190">
        <f t="shared" si="1"/>
        <v>364</v>
      </c>
      <c r="I19" s="190">
        <v>199</v>
      </c>
      <c r="J19" s="190">
        <v>152</v>
      </c>
      <c r="K19" s="190">
        <f t="shared" si="2"/>
        <v>351</v>
      </c>
      <c r="L19" s="190">
        <v>232</v>
      </c>
      <c r="M19" s="190">
        <v>158</v>
      </c>
      <c r="N19" s="190">
        <f t="shared" si="3"/>
        <v>390</v>
      </c>
      <c r="O19" s="190">
        <v>428</v>
      </c>
      <c r="P19" s="190">
        <v>307</v>
      </c>
      <c r="Q19" s="190">
        <f t="shared" si="4"/>
        <v>735</v>
      </c>
      <c r="R19" s="190">
        <v>296</v>
      </c>
      <c r="S19" s="190">
        <v>250</v>
      </c>
      <c r="T19" s="190">
        <f t="shared" si="5"/>
        <v>546</v>
      </c>
      <c r="U19" s="190">
        <v>236</v>
      </c>
      <c r="V19" s="190">
        <v>160</v>
      </c>
      <c r="W19" s="190">
        <f t="shared" si="6"/>
        <v>396</v>
      </c>
      <c r="X19" s="190">
        <v>189</v>
      </c>
      <c r="Y19" s="190">
        <v>163</v>
      </c>
      <c r="Z19" s="190">
        <f t="shared" si="7"/>
        <v>352</v>
      </c>
      <c r="AA19" s="190">
        <v>200</v>
      </c>
      <c r="AB19" s="190">
        <v>160</v>
      </c>
      <c r="AC19" s="190">
        <f t="shared" si="8"/>
        <v>360</v>
      </c>
      <c r="AD19" s="190">
        <v>221</v>
      </c>
      <c r="AE19" s="190">
        <v>166</v>
      </c>
      <c r="AF19" s="190">
        <f t="shared" si="9"/>
        <v>387</v>
      </c>
      <c r="AG19" s="190">
        <v>181</v>
      </c>
      <c r="AH19" s="190">
        <v>137</v>
      </c>
      <c r="AI19" s="190">
        <f t="shared" si="10"/>
        <v>318</v>
      </c>
      <c r="AJ19" s="190">
        <v>228</v>
      </c>
      <c r="AK19" s="190">
        <v>141</v>
      </c>
      <c r="AL19" s="190">
        <f t="shared" si="11"/>
        <v>369</v>
      </c>
      <c r="AM19" s="180">
        <f t="shared" si="12"/>
        <v>2820</v>
      </c>
      <c r="AN19" s="180">
        <f t="shared" si="13"/>
        <v>2131</v>
      </c>
      <c r="AO19" s="180">
        <f t="shared" si="14"/>
        <v>4951</v>
      </c>
      <c r="AQ19" s="51">
        <v>12</v>
      </c>
      <c r="AR19" s="54" t="s">
        <v>219</v>
      </c>
      <c r="AS19" s="49">
        <f>AJ27</f>
        <v>6757</v>
      </c>
      <c r="AT19" s="49">
        <f>AK27</f>
        <v>4823</v>
      </c>
      <c r="AU19" s="52">
        <f t="shared" si="18"/>
        <v>11580</v>
      </c>
      <c r="AV19" s="49">
        <f>AJ55</f>
        <v>6394</v>
      </c>
      <c r="AW19" s="49">
        <f>AK55</f>
        <v>4096</v>
      </c>
      <c r="AX19" s="49">
        <f t="shared" si="19"/>
        <v>10490</v>
      </c>
      <c r="AY19" s="52">
        <f t="shared" si="20"/>
        <v>13151</v>
      </c>
      <c r="AZ19" s="52">
        <f t="shared" si="20"/>
        <v>8919</v>
      </c>
      <c r="BA19" s="53">
        <f t="shared" si="21"/>
        <v>22070</v>
      </c>
      <c r="BB19" s="660"/>
      <c r="BC19" s="660"/>
    </row>
    <row r="20" spans="1:55" ht="18" customHeight="1" thickBot="1">
      <c r="A20" s="661">
        <v>16</v>
      </c>
      <c r="B20" s="659" t="s">
        <v>73</v>
      </c>
      <c r="C20" s="190">
        <v>174</v>
      </c>
      <c r="D20" s="190">
        <v>130</v>
      </c>
      <c r="E20" s="190">
        <f t="shared" si="0"/>
        <v>304</v>
      </c>
      <c r="F20" s="190">
        <v>123</v>
      </c>
      <c r="G20" s="190">
        <v>118</v>
      </c>
      <c r="H20" s="190">
        <f t="shared" si="1"/>
        <v>241</v>
      </c>
      <c r="I20" s="190">
        <v>144</v>
      </c>
      <c r="J20" s="190">
        <v>114</v>
      </c>
      <c r="K20" s="190">
        <f t="shared" si="2"/>
        <v>258</v>
      </c>
      <c r="L20" s="190">
        <v>178</v>
      </c>
      <c r="M20" s="190">
        <v>157</v>
      </c>
      <c r="N20" s="190">
        <f t="shared" si="3"/>
        <v>335</v>
      </c>
      <c r="O20" s="190">
        <v>347</v>
      </c>
      <c r="P20" s="190">
        <v>281</v>
      </c>
      <c r="Q20" s="190">
        <f t="shared" si="4"/>
        <v>628</v>
      </c>
      <c r="R20" s="190">
        <v>224</v>
      </c>
      <c r="S20" s="190">
        <v>175</v>
      </c>
      <c r="T20" s="190">
        <f t="shared" si="5"/>
        <v>399</v>
      </c>
      <c r="U20" s="190">
        <v>146</v>
      </c>
      <c r="V20" s="190">
        <v>108</v>
      </c>
      <c r="W20" s="190">
        <f t="shared" si="6"/>
        <v>254</v>
      </c>
      <c r="X20" s="190">
        <v>151</v>
      </c>
      <c r="Y20" s="190">
        <v>124</v>
      </c>
      <c r="Z20" s="190">
        <f t="shared" si="7"/>
        <v>275</v>
      </c>
      <c r="AA20" s="190">
        <v>158</v>
      </c>
      <c r="AB20" s="190">
        <v>96</v>
      </c>
      <c r="AC20" s="190">
        <f t="shared" si="8"/>
        <v>254</v>
      </c>
      <c r="AD20" s="190">
        <v>159</v>
      </c>
      <c r="AE20" s="190">
        <v>105</v>
      </c>
      <c r="AF20" s="190">
        <f t="shared" si="9"/>
        <v>264</v>
      </c>
      <c r="AG20" s="190">
        <v>175</v>
      </c>
      <c r="AH20" s="190">
        <v>144</v>
      </c>
      <c r="AI20" s="190">
        <f t="shared" si="10"/>
        <v>319</v>
      </c>
      <c r="AJ20" s="190">
        <v>209</v>
      </c>
      <c r="AK20" s="190">
        <v>130</v>
      </c>
      <c r="AL20" s="190">
        <f t="shared" si="11"/>
        <v>339</v>
      </c>
      <c r="AM20" s="180">
        <f t="shared" si="12"/>
        <v>2188</v>
      </c>
      <c r="AN20" s="180">
        <f t="shared" si="13"/>
        <v>1682</v>
      </c>
      <c r="AO20" s="180">
        <f t="shared" si="14"/>
        <v>3870</v>
      </c>
      <c r="AQ20" s="1605" t="s">
        <v>6</v>
      </c>
      <c r="AR20" s="1606"/>
      <c r="AS20" s="118">
        <f>SUM(AS8:AS19)</f>
        <v>79526</v>
      </c>
      <c r="AT20" s="118">
        <f t="shared" ref="AT20:BA20" si="22">SUM(AT8:AT19)</f>
        <v>58494</v>
      </c>
      <c r="AU20" s="118">
        <f t="shared" si="22"/>
        <v>138020</v>
      </c>
      <c r="AV20" s="118">
        <f t="shared" si="22"/>
        <v>76609</v>
      </c>
      <c r="AW20" s="118">
        <f t="shared" si="22"/>
        <v>52507</v>
      </c>
      <c r="AX20" s="118">
        <f t="shared" si="22"/>
        <v>129116</v>
      </c>
      <c r="AY20" s="118">
        <f t="shared" si="22"/>
        <v>156135</v>
      </c>
      <c r="AZ20" s="118">
        <f t="shared" si="22"/>
        <v>111001</v>
      </c>
      <c r="BA20" s="119">
        <f t="shared" si="22"/>
        <v>267136</v>
      </c>
      <c r="BB20" s="660"/>
      <c r="BC20" s="660"/>
    </row>
    <row r="21" spans="1:55" ht="18" customHeight="1">
      <c r="A21" s="657">
        <v>17</v>
      </c>
      <c r="B21" s="658" t="s">
        <v>75</v>
      </c>
      <c r="C21" s="190">
        <v>401</v>
      </c>
      <c r="D21" s="190">
        <v>290</v>
      </c>
      <c r="E21" s="190">
        <f t="shared" si="0"/>
        <v>691</v>
      </c>
      <c r="F21" s="190">
        <v>320</v>
      </c>
      <c r="G21" s="190">
        <v>240</v>
      </c>
      <c r="H21" s="190">
        <f t="shared" si="1"/>
        <v>560</v>
      </c>
      <c r="I21" s="190">
        <v>291</v>
      </c>
      <c r="J21" s="190">
        <v>193</v>
      </c>
      <c r="K21" s="190">
        <f t="shared" si="2"/>
        <v>484</v>
      </c>
      <c r="L21" s="190">
        <v>422</v>
      </c>
      <c r="M21" s="190">
        <v>290</v>
      </c>
      <c r="N21" s="190">
        <f t="shared" si="3"/>
        <v>712</v>
      </c>
      <c r="O21" s="190">
        <v>600</v>
      </c>
      <c r="P21" s="190">
        <v>499</v>
      </c>
      <c r="Q21" s="190">
        <f t="shared" si="4"/>
        <v>1099</v>
      </c>
      <c r="R21" s="190">
        <v>511</v>
      </c>
      <c r="S21" s="190">
        <v>362</v>
      </c>
      <c r="T21" s="190">
        <f t="shared" si="5"/>
        <v>873</v>
      </c>
      <c r="U21" s="190">
        <v>352</v>
      </c>
      <c r="V21" s="190">
        <v>256</v>
      </c>
      <c r="W21" s="190">
        <f t="shared" si="6"/>
        <v>608</v>
      </c>
      <c r="X21" s="190">
        <v>316</v>
      </c>
      <c r="Y21" s="190">
        <v>205</v>
      </c>
      <c r="Z21" s="190">
        <f t="shared" si="7"/>
        <v>521</v>
      </c>
      <c r="AA21" s="190">
        <v>308</v>
      </c>
      <c r="AB21" s="190">
        <v>232</v>
      </c>
      <c r="AC21" s="190">
        <f t="shared" si="8"/>
        <v>540</v>
      </c>
      <c r="AD21" s="190">
        <v>318</v>
      </c>
      <c r="AE21" s="190">
        <v>238</v>
      </c>
      <c r="AF21" s="190">
        <f t="shared" si="9"/>
        <v>556</v>
      </c>
      <c r="AG21" s="190">
        <v>339</v>
      </c>
      <c r="AH21" s="190">
        <v>227</v>
      </c>
      <c r="AI21" s="190">
        <f t="shared" si="10"/>
        <v>566</v>
      </c>
      <c r="AJ21" s="190">
        <v>308</v>
      </c>
      <c r="AK21" s="190">
        <v>219</v>
      </c>
      <c r="AL21" s="190">
        <f t="shared" si="11"/>
        <v>527</v>
      </c>
      <c r="AM21" s="180">
        <f t="shared" si="12"/>
        <v>4486</v>
      </c>
      <c r="AN21" s="180">
        <f t="shared" si="13"/>
        <v>3251</v>
      </c>
      <c r="AO21" s="180">
        <f t="shared" si="14"/>
        <v>7737</v>
      </c>
      <c r="AV21" s="660"/>
      <c r="AW21" s="660"/>
      <c r="AX21" s="660"/>
    </row>
    <row r="22" spans="1:55" ht="18" customHeight="1">
      <c r="A22" s="657">
        <v>18</v>
      </c>
      <c r="B22" s="664" t="s">
        <v>161</v>
      </c>
      <c r="C22" s="190">
        <v>205</v>
      </c>
      <c r="D22" s="190">
        <v>158</v>
      </c>
      <c r="E22" s="190">
        <f t="shared" si="0"/>
        <v>363</v>
      </c>
      <c r="F22" s="190">
        <v>151</v>
      </c>
      <c r="G22" s="190">
        <v>114</v>
      </c>
      <c r="H22" s="190">
        <f t="shared" si="1"/>
        <v>265</v>
      </c>
      <c r="I22" s="190">
        <v>155</v>
      </c>
      <c r="J22" s="190">
        <v>114</v>
      </c>
      <c r="K22" s="190">
        <f t="shared" si="2"/>
        <v>269</v>
      </c>
      <c r="L22" s="190">
        <v>187</v>
      </c>
      <c r="M22" s="190">
        <v>166</v>
      </c>
      <c r="N22" s="190">
        <f t="shared" si="3"/>
        <v>353</v>
      </c>
      <c r="O22" s="190">
        <v>285</v>
      </c>
      <c r="P22" s="190">
        <v>191</v>
      </c>
      <c r="Q22" s="190">
        <f t="shared" si="4"/>
        <v>476</v>
      </c>
      <c r="R22" s="190">
        <v>201</v>
      </c>
      <c r="S22" s="190">
        <v>136</v>
      </c>
      <c r="T22" s="190">
        <f t="shared" si="5"/>
        <v>337</v>
      </c>
      <c r="U22" s="190">
        <v>155</v>
      </c>
      <c r="V22" s="190">
        <v>119</v>
      </c>
      <c r="W22" s="190">
        <f t="shared" si="6"/>
        <v>274</v>
      </c>
      <c r="X22" s="190">
        <v>148</v>
      </c>
      <c r="Y22" s="190">
        <v>101</v>
      </c>
      <c r="Z22" s="190">
        <f t="shared" si="7"/>
        <v>249</v>
      </c>
      <c r="AA22" s="190">
        <v>154</v>
      </c>
      <c r="AB22" s="190">
        <v>121</v>
      </c>
      <c r="AC22" s="190">
        <f t="shared" si="8"/>
        <v>275</v>
      </c>
      <c r="AD22" s="190">
        <v>112</v>
      </c>
      <c r="AE22" s="190">
        <v>105</v>
      </c>
      <c r="AF22" s="190">
        <f t="shared" si="9"/>
        <v>217</v>
      </c>
      <c r="AG22" s="190">
        <v>178</v>
      </c>
      <c r="AH22" s="190">
        <v>122</v>
      </c>
      <c r="AI22" s="190">
        <f t="shared" si="10"/>
        <v>300</v>
      </c>
      <c r="AJ22" s="190">
        <v>162</v>
      </c>
      <c r="AK22" s="190">
        <v>117</v>
      </c>
      <c r="AL22" s="190">
        <f t="shared" si="11"/>
        <v>279</v>
      </c>
      <c r="AM22" s="180">
        <f t="shared" ref="AM22" si="23">C22+F22+I22+L22+O22+R22+U22+X22+AA22+AD22+AG22+AJ22</f>
        <v>2093</v>
      </c>
      <c r="AN22" s="180">
        <f t="shared" ref="AN22" si="24">D22+G22+J22+M22+P22+S22+V22+Y22+AB22+AE22+AH22+AK22</f>
        <v>1564</v>
      </c>
      <c r="AO22" s="180">
        <f t="shared" ref="AO22" si="25">E22+H22+K22+N22+Q22+T22+W22+Z22+AC22+AF22+AI22+AL22</f>
        <v>3657</v>
      </c>
      <c r="AV22" s="614"/>
      <c r="AZ22" s="660"/>
    </row>
    <row r="23" spans="1:55" ht="18" customHeight="1">
      <c r="A23" s="657">
        <v>19</v>
      </c>
      <c r="B23" s="658" t="s">
        <v>86</v>
      </c>
      <c r="C23" s="190">
        <v>545</v>
      </c>
      <c r="D23" s="190">
        <v>363</v>
      </c>
      <c r="E23" s="190">
        <f t="shared" si="0"/>
        <v>908</v>
      </c>
      <c r="F23" s="190">
        <v>436</v>
      </c>
      <c r="G23" s="190">
        <v>323</v>
      </c>
      <c r="H23" s="190">
        <f t="shared" si="1"/>
        <v>759</v>
      </c>
      <c r="I23" s="190">
        <v>455</v>
      </c>
      <c r="J23" s="190">
        <v>326</v>
      </c>
      <c r="K23" s="190">
        <f t="shared" si="2"/>
        <v>781</v>
      </c>
      <c r="L23" s="190">
        <v>498</v>
      </c>
      <c r="M23" s="190">
        <v>346</v>
      </c>
      <c r="N23" s="190">
        <f t="shared" si="3"/>
        <v>844</v>
      </c>
      <c r="O23" s="190">
        <v>697</v>
      </c>
      <c r="P23" s="190">
        <v>493</v>
      </c>
      <c r="Q23" s="190">
        <f t="shared" si="4"/>
        <v>1190</v>
      </c>
      <c r="R23" s="190">
        <v>575</v>
      </c>
      <c r="S23" s="190">
        <v>393</v>
      </c>
      <c r="T23" s="190">
        <f t="shared" si="5"/>
        <v>968</v>
      </c>
      <c r="U23" s="190">
        <v>517</v>
      </c>
      <c r="V23" s="190">
        <v>322</v>
      </c>
      <c r="W23" s="190">
        <f t="shared" si="6"/>
        <v>839</v>
      </c>
      <c r="X23" s="190">
        <v>454</v>
      </c>
      <c r="Y23" s="190">
        <v>271</v>
      </c>
      <c r="Z23" s="190">
        <f t="shared" si="7"/>
        <v>725</v>
      </c>
      <c r="AA23" s="190">
        <v>482</v>
      </c>
      <c r="AB23" s="190">
        <v>302</v>
      </c>
      <c r="AC23" s="190">
        <f t="shared" si="8"/>
        <v>784</v>
      </c>
      <c r="AD23" s="190">
        <v>410</v>
      </c>
      <c r="AE23" s="190">
        <v>285</v>
      </c>
      <c r="AF23" s="190">
        <f t="shared" si="9"/>
        <v>695</v>
      </c>
      <c r="AG23" s="190">
        <v>460</v>
      </c>
      <c r="AH23" s="190">
        <v>282</v>
      </c>
      <c r="AI23" s="190">
        <f t="shared" si="10"/>
        <v>742</v>
      </c>
      <c r="AJ23" s="190">
        <v>535</v>
      </c>
      <c r="AK23" s="190">
        <v>358</v>
      </c>
      <c r="AL23" s="190">
        <f t="shared" si="11"/>
        <v>893</v>
      </c>
      <c r="AM23" s="180">
        <f t="shared" si="12"/>
        <v>6064</v>
      </c>
      <c r="AN23" s="180">
        <f t="shared" si="13"/>
        <v>4064</v>
      </c>
      <c r="AO23" s="180">
        <f t="shared" si="14"/>
        <v>10128</v>
      </c>
      <c r="AS23" s="660"/>
      <c r="AT23" s="660"/>
      <c r="AU23" s="660"/>
      <c r="AV23" s="660"/>
      <c r="AW23" s="660"/>
      <c r="AX23" s="660"/>
      <c r="AY23" s="660"/>
      <c r="AZ23" s="660"/>
      <c r="BA23" s="660"/>
    </row>
    <row r="24" spans="1:55" ht="18" customHeight="1">
      <c r="A24" s="657">
        <v>20</v>
      </c>
      <c r="B24" s="658" t="s">
        <v>143</v>
      </c>
      <c r="C24" s="190">
        <v>147</v>
      </c>
      <c r="D24" s="190">
        <v>95</v>
      </c>
      <c r="E24" s="190">
        <f t="shared" si="0"/>
        <v>242</v>
      </c>
      <c r="F24" s="190">
        <v>146</v>
      </c>
      <c r="G24" s="190">
        <v>82</v>
      </c>
      <c r="H24" s="190">
        <f t="shared" si="1"/>
        <v>228</v>
      </c>
      <c r="I24" s="190">
        <v>135</v>
      </c>
      <c r="J24" s="190">
        <v>78</v>
      </c>
      <c r="K24" s="190">
        <f t="shared" si="2"/>
        <v>213</v>
      </c>
      <c r="L24" s="190">
        <v>205</v>
      </c>
      <c r="M24" s="190">
        <v>124</v>
      </c>
      <c r="N24" s="190">
        <f t="shared" si="3"/>
        <v>329</v>
      </c>
      <c r="O24" s="190">
        <v>230</v>
      </c>
      <c r="P24" s="190">
        <v>170</v>
      </c>
      <c r="Q24" s="190">
        <f t="shared" si="4"/>
        <v>400</v>
      </c>
      <c r="R24" s="190">
        <v>170</v>
      </c>
      <c r="S24" s="190">
        <v>119</v>
      </c>
      <c r="T24" s="190">
        <f t="shared" si="5"/>
        <v>289</v>
      </c>
      <c r="U24" s="190">
        <v>127</v>
      </c>
      <c r="V24" s="190">
        <v>95</v>
      </c>
      <c r="W24" s="190">
        <f t="shared" si="6"/>
        <v>222</v>
      </c>
      <c r="X24" s="190">
        <v>127</v>
      </c>
      <c r="Y24" s="190">
        <v>72</v>
      </c>
      <c r="Z24" s="190">
        <f t="shared" si="7"/>
        <v>199</v>
      </c>
      <c r="AA24" s="190">
        <v>125</v>
      </c>
      <c r="AB24" s="190">
        <v>77</v>
      </c>
      <c r="AC24" s="190">
        <f t="shared" si="8"/>
        <v>202</v>
      </c>
      <c r="AD24" s="190">
        <v>173</v>
      </c>
      <c r="AE24" s="190">
        <v>116</v>
      </c>
      <c r="AF24" s="190">
        <f t="shared" si="9"/>
        <v>289</v>
      </c>
      <c r="AG24" s="190">
        <v>139</v>
      </c>
      <c r="AH24" s="190">
        <v>104</v>
      </c>
      <c r="AI24" s="190">
        <f t="shared" si="10"/>
        <v>243</v>
      </c>
      <c r="AJ24" s="190">
        <v>161</v>
      </c>
      <c r="AK24" s="190">
        <v>116</v>
      </c>
      <c r="AL24" s="190">
        <f t="shared" si="11"/>
        <v>277</v>
      </c>
      <c r="AM24" s="180">
        <f t="shared" si="12"/>
        <v>1885</v>
      </c>
      <c r="AN24" s="180">
        <f t="shared" si="13"/>
        <v>1248</v>
      </c>
      <c r="AO24" s="180">
        <f t="shared" si="14"/>
        <v>3133</v>
      </c>
      <c r="AS24" s="660"/>
      <c r="AT24" s="660"/>
      <c r="AU24" s="660"/>
      <c r="AV24" s="660"/>
      <c r="AW24" s="660"/>
      <c r="AX24" s="660"/>
      <c r="AY24" s="660"/>
      <c r="AZ24" s="660"/>
      <c r="BA24" s="660"/>
    </row>
    <row r="25" spans="1:55" ht="18" customHeight="1">
      <c r="A25" s="657">
        <v>21</v>
      </c>
      <c r="B25" s="664" t="s">
        <v>144</v>
      </c>
      <c r="C25" s="1198">
        <v>262</v>
      </c>
      <c r="D25" s="1198">
        <v>210</v>
      </c>
      <c r="E25" s="190">
        <f t="shared" si="0"/>
        <v>472</v>
      </c>
      <c r="F25" s="1198">
        <v>221</v>
      </c>
      <c r="G25" s="1198">
        <v>145</v>
      </c>
      <c r="H25" s="190">
        <f t="shared" si="1"/>
        <v>366</v>
      </c>
      <c r="I25" s="1198">
        <v>209</v>
      </c>
      <c r="J25" s="1198">
        <v>209</v>
      </c>
      <c r="K25" s="190">
        <f t="shared" si="2"/>
        <v>418</v>
      </c>
      <c r="L25" s="1198">
        <v>260</v>
      </c>
      <c r="M25" s="1198">
        <v>156</v>
      </c>
      <c r="N25" s="190">
        <f t="shared" si="3"/>
        <v>416</v>
      </c>
      <c r="O25" s="1198">
        <v>265</v>
      </c>
      <c r="P25" s="1198">
        <v>215</v>
      </c>
      <c r="Q25" s="190">
        <f t="shared" si="4"/>
        <v>480</v>
      </c>
      <c r="R25" s="1198">
        <v>223</v>
      </c>
      <c r="S25" s="1198">
        <v>162</v>
      </c>
      <c r="T25" s="190">
        <f t="shared" si="5"/>
        <v>385</v>
      </c>
      <c r="U25" s="1198">
        <v>193</v>
      </c>
      <c r="V25" s="1198">
        <v>129</v>
      </c>
      <c r="W25" s="190">
        <f t="shared" si="6"/>
        <v>322</v>
      </c>
      <c r="X25" s="1198">
        <v>161</v>
      </c>
      <c r="Y25" s="1198">
        <v>127</v>
      </c>
      <c r="Z25" s="190">
        <f t="shared" si="7"/>
        <v>288</v>
      </c>
      <c r="AA25" s="1198">
        <v>175</v>
      </c>
      <c r="AB25" s="1198">
        <v>119</v>
      </c>
      <c r="AC25" s="190">
        <f t="shared" si="8"/>
        <v>294</v>
      </c>
      <c r="AD25" s="1198">
        <v>193</v>
      </c>
      <c r="AE25" s="1198">
        <v>132</v>
      </c>
      <c r="AF25" s="190">
        <f t="shared" si="9"/>
        <v>325</v>
      </c>
      <c r="AG25" s="1198">
        <v>213</v>
      </c>
      <c r="AH25" s="1198">
        <v>139</v>
      </c>
      <c r="AI25" s="190">
        <f t="shared" si="10"/>
        <v>352</v>
      </c>
      <c r="AJ25" s="1198">
        <v>209</v>
      </c>
      <c r="AK25" s="1198">
        <v>171</v>
      </c>
      <c r="AL25" s="190">
        <f t="shared" si="11"/>
        <v>380</v>
      </c>
      <c r="AM25" s="180">
        <f t="shared" si="12"/>
        <v>2584</v>
      </c>
      <c r="AN25" s="180">
        <f t="shared" si="13"/>
        <v>1914</v>
      </c>
      <c r="AO25" s="180">
        <f t="shared" si="14"/>
        <v>4498</v>
      </c>
    </row>
    <row r="26" spans="1:55" ht="18" customHeight="1">
      <c r="A26" s="657">
        <v>22</v>
      </c>
      <c r="B26" s="658" t="s">
        <v>145</v>
      </c>
      <c r="C26" s="190">
        <v>435</v>
      </c>
      <c r="D26" s="190">
        <v>328</v>
      </c>
      <c r="E26" s="190">
        <f t="shared" si="0"/>
        <v>763</v>
      </c>
      <c r="F26" s="190">
        <v>367</v>
      </c>
      <c r="G26" s="190">
        <v>265</v>
      </c>
      <c r="H26" s="190">
        <f t="shared" si="1"/>
        <v>632</v>
      </c>
      <c r="I26" s="190">
        <v>404</v>
      </c>
      <c r="J26" s="190">
        <v>323</v>
      </c>
      <c r="K26" s="190">
        <f t="shared" si="2"/>
        <v>727</v>
      </c>
      <c r="L26" s="190">
        <v>433</v>
      </c>
      <c r="M26" s="190">
        <v>370</v>
      </c>
      <c r="N26" s="190">
        <f t="shared" si="3"/>
        <v>803</v>
      </c>
      <c r="O26" s="190">
        <v>485</v>
      </c>
      <c r="P26" s="190">
        <v>420</v>
      </c>
      <c r="Q26" s="190">
        <f t="shared" si="4"/>
        <v>905</v>
      </c>
      <c r="R26" s="190">
        <v>439</v>
      </c>
      <c r="S26" s="190">
        <v>299</v>
      </c>
      <c r="T26" s="190">
        <f t="shared" si="5"/>
        <v>738</v>
      </c>
      <c r="U26" s="190">
        <v>442</v>
      </c>
      <c r="V26" s="190">
        <v>279</v>
      </c>
      <c r="W26" s="190">
        <f t="shared" si="6"/>
        <v>721</v>
      </c>
      <c r="X26" s="190">
        <v>408</v>
      </c>
      <c r="Y26" s="190">
        <v>288</v>
      </c>
      <c r="Z26" s="190">
        <f t="shared" si="7"/>
        <v>696</v>
      </c>
      <c r="AA26" s="190">
        <v>355</v>
      </c>
      <c r="AB26" s="190">
        <v>222</v>
      </c>
      <c r="AC26" s="190">
        <f t="shared" si="8"/>
        <v>577</v>
      </c>
      <c r="AD26" s="190">
        <v>375</v>
      </c>
      <c r="AE26" s="190">
        <v>274</v>
      </c>
      <c r="AF26" s="190">
        <f t="shared" si="9"/>
        <v>649</v>
      </c>
      <c r="AG26" s="190">
        <v>366</v>
      </c>
      <c r="AH26" s="190">
        <v>276</v>
      </c>
      <c r="AI26" s="190">
        <f t="shared" si="10"/>
        <v>642</v>
      </c>
      <c r="AJ26" s="190">
        <v>405</v>
      </c>
      <c r="AK26" s="190">
        <v>330</v>
      </c>
      <c r="AL26" s="190">
        <f t="shared" si="11"/>
        <v>735</v>
      </c>
      <c r="AM26" s="180">
        <f t="shared" si="12"/>
        <v>4914</v>
      </c>
      <c r="AN26" s="180">
        <f t="shared" si="13"/>
        <v>3674</v>
      </c>
      <c r="AO26" s="180">
        <f t="shared" si="14"/>
        <v>8588</v>
      </c>
    </row>
    <row r="27" spans="1:55" ht="18" customHeight="1">
      <c r="A27" s="48"/>
      <c r="B27" s="48" t="s">
        <v>6</v>
      </c>
      <c r="C27" s="859">
        <f>SUM(C5:C26)</f>
        <v>6912</v>
      </c>
      <c r="D27" s="859">
        <f t="shared" ref="D27:AO27" si="26">SUM(D5:D26)</f>
        <v>5186</v>
      </c>
      <c r="E27" s="859">
        <f t="shared" si="26"/>
        <v>12098</v>
      </c>
      <c r="F27" s="859">
        <f t="shared" si="26"/>
        <v>5809</v>
      </c>
      <c r="G27" s="859">
        <f t="shared" si="26"/>
        <v>4341</v>
      </c>
      <c r="H27" s="859">
        <f t="shared" si="26"/>
        <v>10150</v>
      </c>
      <c r="I27" s="859">
        <f t="shared" si="26"/>
        <v>5921</v>
      </c>
      <c r="J27" s="859">
        <f t="shared" si="26"/>
        <v>4425</v>
      </c>
      <c r="K27" s="859">
        <f t="shared" si="26"/>
        <v>10346</v>
      </c>
      <c r="L27" s="859">
        <f t="shared" si="26"/>
        <v>7034</v>
      </c>
      <c r="M27" s="859">
        <f t="shared" si="26"/>
        <v>5409</v>
      </c>
      <c r="N27" s="859">
        <f t="shared" si="26"/>
        <v>12443</v>
      </c>
      <c r="O27" s="859">
        <f t="shared" si="26"/>
        <v>9658</v>
      </c>
      <c r="P27" s="859">
        <f t="shared" si="26"/>
        <v>7527</v>
      </c>
      <c r="Q27" s="859">
        <f t="shared" si="26"/>
        <v>17185</v>
      </c>
      <c r="R27" s="859">
        <f t="shared" si="26"/>
        <v>7542</v>
      </c>
      <c r="S27" s="859">
        <f t="shared" si="26"/>
        <v>5716</v>
      </c>
      <c r="T27" s="859">
        <f t="shared" si="26"/>
        <v>13258</v>
      </c>
      <c r="U27" s="859">
        <f t="shared" si="26"/>
        <v>6260</v>
      </c>
      <c r="V27" s="859">
        <f t="shared" si="26"/>
        <v>4463</v>
      </c>
      <c r="W27" s="859">
        <f t="shared" si="26"/>
        <v>10723</v>
      </c>
      <c r="X27" s="859">
        <f t="shared" si="26"/>
        <v>5817</v>
      </c>
      <c r="Y27" s="859">
        <f t="shared" si="26"/>
        <v>4094</v>
      </c>
      <c r="Z27" s="859">
        <f t="shared" si="26"/>
        <v>9911</v>
      </c>
      <c r="AA27" s="859">
        <f t="shared" si="26"/>
        <v>5910</v>
      </c>
      <c r="AB27" s="859">
        <f t="shared" si="26"/>
        <v>4089</v>
      </c>
      <c r="AC27" s="859">
        <f t="shared" si="26"/>
        <v>9999</v>
      </c>
      <c r="AD27" s="859">
        <f t="shared" si="26"/>
        <v>5913</v>
      </c>
      <c r="AE27" s="859">
        <f t="shared" si="26"/>
        <v>4196</v>
      </c>
      <c r="AF27" s="859">
        <f t="shared" si="26"/>
        <v>10109</v>
      </c>
      <c r="AG27" s="859">
        <f t="shared" si="26"/>
        <v>5993</v>
      </c>
      <c r="AH27" s="859">
        <f t="shared" si="26"/>
        <v>4225</v>
      </c>
      <c r="AI27" s="859">
        <f t="shared" si="26"/>
        <v>10218</v>
      </c>
      <c r="AJ27" s="859">
        <f t="shared" si="26"/>
        <v>6757</v>
      </c>
      <c r="AK27" s="859">
        <f t="shared" si="26"/>
        <v>4823</v>
      </c>
      <c r="AL27" s="859">
        <f t="shared" si="26"/>
        <v>11580</v>
      </c>
      <c r="AM27" s="859">
        <f t="shared" si="26"/>
        <v>79526</v>
      </c>
      <c r="AN27" s="859">
        <f t="shared" si="26"/>
        <v>58494</v>
      </c>
      <c r="AO27" s="859">
        <f t="shared" si="26"/>
        <v>138020</v>
      </c>
    </row>
    <row r="28" spans="1:55" ht="15.75" customHeight="1">
      <c r="AP28" s="619" t="str">
        <f>IF(AM27=Death!X169,"TRUE","FALSE")</f>
        <v>TRUE</v>
      </c>
      <c r="AQ28" s="619" t="str">
        <f>IF(AN27=Death!Y169,"TRUE","FALSE")</f>
        <v>TRUE</v>
      </c>
      <c r="AR28" s="619" t="str">
        <f>IF(AO27=Death!Z169,"TRUE","FALSE")</f>
        <v>TRUE</v>
      </c>
    </row>
    <row r="29" spans="1:55" ht="15.75" customHeight="1">
      <c r="C29" s="1835" t="s">
        <v>603</v>
      </c>
      <c r="D29" s="1835"/>
      <c r="E29" s="1835"/>
      <c r="F29" s="1835"/>
      <c r="G29" s="1835"/>
      <c r="H29" s="1835"/>
      <c r="I29" s="1835"/>
      <c r="J29" s="1835"/>
      <c r="K29" s="1835"/>
      <c r="L29" s="1835"/>
      <c r="M29" s="1835"/>
      <c r="N29" s="1835"/>
      <c r="O29" s="1835"/>
      <c r="P29" s="1835"/>
      <c r="Q29" s="1835"/>
      <c r="R29" s="1835"/>
      <c r="S29" s="1835"/>
      <c r="T29" s="1835"/>
      <c r="U29" s="1835"/>
      <c r="V29" s="1835"/>
      <c r="W29" s="1835"/>
      <c r="X29" s="1835"/>
      <c r="Y29" s="1835"/>
      <c r="Z29" s="1835"/>
      <c r="AA29" s="1835"/>
      <c r="AB29" s="1835"/>
      <c r="AC29" s="1835"/>
      <c r="AD29" s="1835"/>
      <c r="AE29" s="1835"/>
      <c r="AF29" s="1835"/>
      <c r="AG29" s="1835"/>
      <c r="AH29" s="1320"/>
      <c r="AI29" s="1320"/>
      <c r="AJ29" s="1320"/>
      <c r="AK29" s="1320"/>
    </row>
    <row r="30" spans="1:55" ht="15.75" customHeight="1">
      <c r="A30" s="656" t="s">
        <v>523</v>
      </c>
      <c r="B30" s="656"/>
      <c r="Q30" s="1319" t="s">
        <v>881</v>
      </c>
    </row>
    <row r="31" spans="1:55" ht="15.75" customHeight="1">
      <c r="A31" s="1806" t="s">
        <v>193</v>
      </c>
      <c r="B31" s="1826" t="s">
        <v>156</v>
      </c>
      <c r="C31" s="1828" t="s">
        <v>208</v>
      </c>
      <c r="D31" s="1829"/>
      <c r="E31" s="1830"/>
      <c r="F31" s="1828" t="s">
        <v>209</v>
      </c>
      <c r="G31" s="1829"/>
      <c r="H31" s="1830"/>
      <c r="I31" s="1828" t="s">
        <v>210</v>
      </c>
      <c r="J31" s="1829"/>
      <c r="K31" s="1830"/>
      <c r="L31" s="1828" t="s">
        <v>211</v>
      </c>
      <c r="M31" s="1829"/>
      <c r="N31" s="1830"/>
      <c r="O31" s="1828" t="s">
        <v>212</v>
      </c>
      <c r="P31" s="1829"/>
      <c r="Q31" s="1830"/>
      <c r="R31" s="1828" t="s">
        <v>213</v>
      </c>
      <c r="S31" s="1829"/>
      <c r="T31" s="1830"/>
      <c r="U31" s="1828" t="s">
        <v>214</v>
      </c>
      <c r="V31" s="1829"/>
      <c r="W31" s="1830"/>
      <c r="X31" s="1828" t="s">
        <v>215</v>
      </c>
      <c r="Y31" s="1829"/>
      <c r="Z31" s="1830"/>
      <c r="AA31" s="1831" t="s">
        <v>216</v>
      </c>
      <c r="AB31" s="1832"/>
      <c r="AC31" s="1833"/>
      <c r="AD31" s="1828" t="s">
        <v>217</v>
      </c>
      <c r="AE31" s="1829"/>
      <c r="AF31" s="1830"/>
      <c r="AG31" s="1831" t="s">
        <v>218</v>
      </c>
      <c r="AH31" s="1832"/>
      <c r="AI31" s="1833"/>
      <c r="AJ31" s="1831" t="s">
        <v>219</v>
      </c>
      <c r="AK31" s="1832"/>
      <c r="AL31" s="1833"/>
      <c r="AM31" s="1828" t="s">
        <v>6</v>
      </c>
      <c r="AN31" s="1829"/>
      <c r="AO31" s="1830"/>
    </row>
    <row r="32" spans="1:55" ht="15.75" customHeight="1">
      <c r="A32" s="1807"/>
      <c r="B32" s="1827"/>
      <c r="C32" s="1321" t="s">
        <v>242</v>
      </c>
      <c r="D32" s="1321" t="s">
        <v>243</v>
      </c>
      <c r="E32" s="1321" t="s">
        <v>236</v>
      </c>
      <c r="F32" s="1321" t="s">
        <v>242</v>
      </c>
      <c r="G32" s="1321" t="s">
        <v>243</v>
      </c>
      <c r="H32" s="1321" t="s">
        <v>236</v>
      </c>
      <c r="I32" s="1321" t="s">
        <v>242</v>
      </c>
      <c r="J32" s="1321" t="s">
        <v>243</v>
      </c>
      <c r="K32" s="1321" t="s">
        <v>236</v>
      </c>
      <c r="L32" s="1321" t="s">
        <v>242</v>
      </c>
      <c r="M32" s="1321" t="s">
        <v>243</v>
      </c>
      <c r="N32" s="1321" t="s">
        <v>236</v>
      </c>
      <c r="O32" s="1321" t="s">
        <v>242</v>
      </c>
      <c r="P32" s="1321" t="s">
        <v>243</v>
      </c>
      <c r="Q32" s="1321" t="s">
        <v>236</v>
      </c>
      <c r="R32" s="1321" t="s">
        <v>242</v>
      </c>
      <c r="S32" s="1321" t="s">
        <v>243</v>
      </c>
      <c r="T32" s="1321" t="s">
        <v>236</v>
      </c>
      <c r="U32" s="1321" t="s">
        <v>242</v>
      </c>
      <c r="V32" s="1321" t="s">
        <v>243</v>
      </c>
      <c r="W32" s="1321" t="s">
        <v>236</v>
      </c>
      <c r="X32" s="1321" t="s">
        <v>242</v>
      </c>
      <c r="Y32" s="1321" t="s">
        <v>243</v>
      </c>
      <c r="Z32" s="1321" t="s">
        <v>236</v>
      </c>
      <c r="AA32" s="1321" t="s">
        <v>242</v>
      </c>
      <c r="AB32" s="1321" t="s">
        <v>243</v>
      </c>
      <c r="AC32" s="1321" t="s">
        <v>236</v>
      </c>
      <c r="AD32" s="1321" t="s">
        <v>242</v>
      </c>
      <c r="AE32" s="1321" t="s">
        <v>243</v>
      </c>
      <c r="AF32" s="1321" t="s">
        <v>236</v>
      </c>
      <c r="AG32" s="1321" t="s">
        <v>242</v>
      </c>
      <c r="AH32" s="1321" t="s">
        <v>243</v>
      </c>
      <c r="AI32" s="1321" t="s">
        <v>236</v>
      </c>
      <c r="AJ32" s="1321" t="s">
        <v>242</v>
      </c>
      <c r="AK32" s="1321" t="s">
        <v>243</v>
      </c>
      <c r="AL32" s="1321" t="s">
        <v>236</v>
      </c>
      <c r="AM32" s="1321" t="s">
        <v>242</v>
      </c>
      <c r="AN32" s="1321" t="s">
        <v>243</v>
      </c>
      <c r="AO32" s="1321" t="s">
        <v>236</v>
      </c>
    </row>
    <row r="33" spans="1:50" ht="18.75" customHeight="1">
      <c r="A33" s="657">
        <v>1</v>
      </c>
      <c r="B33" s="658" t="s">
        <v>15</v>
      </c>
      <c r="C33" s="190">
        <v>720</v>
      </c>
      <c r="D33" s="190">
        <v>500</v>
      </c>
      <c r="E33" s="190">
        <f t="shared" ref="E33:E54" si="27">SUM(C33:D33)</f>
        <v>1220</v>
      </c>
      <c r="F33" s="190">
        <v>901</v>
      </c>
      <c r="G33" s="190">
        <v>615</v>
      </c>
      <c r="H33" s="190">
        <f t="shared" ref="H33:H54" si="28">SUM(F33:G33)</f>
        <v>1516</v>
      </c>
      <c r="I33" s="190">
        <v>768</v>
      </c>
      <c r="J33" s="190">
        <v>540</v>
      </c>
      <c r="K33" s="190">
        <f t="shared" ref="K33:K54" si="29">SUM(I33:J33)</f>
        <v>1308</v>
      </c>
      <c r="L33" s="190">
        <v>1056</v>
      </c>
      <c r="M33" s="190">
        <v>795</v>
      </c>
      <c r="N33" s="190">
        <f t="shared" ref="N33:N54" si="30">SUM(L33:M33)</f>
        <v>1851</v>
      </c>
      <c r="O33" s="190">
        <v>1372</v>
      </c>
      <c r="P33" s="190">
        <v>1084</v>
      </c>
      <c r="Q33" s="190">
        <f t="shared" ref="Q33:Q54" si="31">SUM(O33:P33)</f>
        <v>2456</v>
      </c>
      <c r="R33" s="190">
        <v>1079</v>
      </c>
      <c r="S33" s="190">
        <v>890</v>
      </c>
      <c r="T33" s="190">
        <f t="shared" ref="T33:T54" si="32">SUM(R33:S33)</f>
        <v>1969</v>
      </c>
      <c r="U33" s="190">
        <v>812</v>
      </c>
      <c r="V33" s="190">
        <v>579</v>
      </c>
      <c r="W33" s="190">
        <f t="shared" ref="W33:W54" si="33">SUM(U33:V33)</f>
        <v>1391</v>
      </c>
      <c r="X33" s="190">
        <v>754</v>
      </c>
      <c r="Y33" s="190">
        <v>493</v>
      </c>
      <c r="Z33" s="190">
        <f t="shared" ref="Z33:Z54" si="34">SUM(X33:Y33)</f>
        <v>1247</v>
      </c>
      <c r="AA33" s="190">
        <v>822</v>
      </c>
      <c r="AB33" s="190">
        <v>632</v>
      </c>
      <c r="AC33" s="190">
        <f t="shared" ref="AC33:AC54" si="35">SUM(AA33:AB33)</f>
        <v>1454</v>
      </c>
      <c r="AD33" s="190">
        <v>787</v>
      </c>
      <c r="AE33" s="190">
        <v>566</v>
      </c>
      <c r="AF33" s="190">
        <f t="shared" ref="AF33:AF54" si="36">SUM(AD33:AE33)</f>
        <v>1353</v>
      </c>
      <c r="AG33" s="190">
        <v>1179</v>
      </c>
      <c r="AH33" s="190">
        <v>726</v>
      </c>
      <c r="AI33" s="190">
        <f t="shared" ref="AI33:AI54" si="37">SUM(AG33:AH33)</f>
        <v>1905</v>
      </c>
      <c r="AJ33" s="190">
        <v>955</v>
      </c>
      <c r="AK33" s="190">
        <v>653</v>
      </c>
      <c r="AL33" s="190">
        <f t="shared" ref="AL33:AL54" si="38">SUM(AJ33:AK33)</f>
        <v>1608</v>
      </c>
      <c r="AM33" s="180">
        <f>C33+F33+I33+L33+O33+R33+U33+X33+AA33+AD33+AG33+AJ33</f>
        <v>11205</v>
      </c>
      <c r="AN33" s="180">
        <f t="shared" ref="AN33:AO33" si="39">D33+G33+J33+M33+P33+S33+V33+Y33+AB33+AE33+AH33+AK33</f>
        <v>8073</v>
      </c>
      <c r="AO33" s="180">
        <f t="shared" si="39"/>
        <v>19278</v>
      </c>
    </row>
    <row r="34" spans="1:50" ht="18.75" customHeight="1">
      <c r="A34" s="657">
        <v>2</v>
      </c>
      <c r="B34" s="658" t="s">
        <v>20</v>
      </c>
      <c r="C34" s="190">
        <v>83</v>
      </c>
      <c r="D34" s="190">
        <v>53</v>
      </c>
      <c r="E34" s="190">
        <f t="shared" si="27"/>
        <v>136</v>
      </c>
      <c r="F34" s="190">
        <v>68</v>
      </c>
      <c r="G34" s="190">
        <v>58</v>
      </c>
      <c r="H34" s="190">
        <f t="shared" si="28"/>
        <v>126</v>
      </c>
      <c r="I34" s="190">
        <v>64</v>
      </c>
      <c r="J34" s="190">
        <v>54</v>
      </c>
      <c r="K34" s="190">
        <f t="shared" si="29"/>
        <v>118</v>
      </c>
      <c r="L34" s="190">
        <v>90</v>
      </c>
      <c r="M34" s="190">
        <v>41</v>
      </c>
      <c r="N34" s="190">
        <f t="shared" si="30"/>
        <v>131</v>
      </c>
      <c r="O34" s="190">
        <v>131</v>
      </c>
      <c r="P34" s="190">
        <v>112</v>
      </c>
      <c r="Q34" s="190">
        <f t="shared" si="31"/>
        <v>243</v>
      </c>
      <c r="R34" s="190">
        <v>77</v>
      </c>
      <c r="S34" s="190">
        <v>63</v>
      </c>
      <c r="T34" s="190">
        <f t="shared" si="32"/>
        <v>140</v>
      </c>
      <c r="U34" s="190">
        <v>74</v>
      </c>
      <c r="V34" s="190">
        <v>49</v>
      </c>
      <c r="W34" s="190">
        <f t="shared" si="33"/>
        <v>123</v>
      </c>
      <c r="X34" s="190">
        <v>71</v>
      </c>
      <c r="Y34" s="190">
        <v>61</v>
      </c>
      <c r="Z34" s="190">
        <f t="shared" si="34"/>
        <v>132</v>
      </c>
      <c r="AA34" s="190">
        <v>88</v>
      </c>
      <c r="AB34" s="190">
        <v>53</v>
      </c>
      <c r="AC34" s="190">
        <f t="shared" si="35"/>
        <v>141</v>
      </c>
      <c r="AD34" s="190">
        <v>77</v>
      </c>
      <c r="AE34" s="190">
        <v>41</v>
      </c>
      <c r="AF34" s="190">
        <f t="shared" si="36"/>
        <v>118</v>
      </c>
      <c r="AG34" s="190">
        <v>104</v>
      </c>
      <c r="AH34" s="190">
        <v>64</v>
      </c>
      <c r="AI34" s="190">
        <f t="shared" si="37"/>
        <v>168</v>
      </c>
      <c r="AJ34" s="190">
        <v>102</v>
      </c>
      <c r="AK34" s="190">
        <v>70</v>
      </c>
      <c r="AL34" s="190">
        <f t="shared" si="38"/>
        <v>172</v>
      </c>
      <c r="AM34" s="180">
        <f t="shared" ref="AM34:AM54" si="40">C34+F34+I34+L34+O34+R34+U34+X34+AA34+AD34+AG34+AJ34</f>
        <v>1029</v>
      </c>
      <c r="AN34" s="180">
        <f t="shared" ref="AN34:AN54" si="41">D34+G34+J34+M34+P34+S34+V34+Y34+AB34+AE34+AH34+AK34</f>
        <v>719</v>
      </c>
      <c r="AO34" s="180">
        <f t="shared" ref="AO34:AO54" si="42">E34+H34+K34+N34+Q34+T34+W34+Z34+AC34+AF34+AI34+AL34</f>
        <v>1748</v>
      </c>
      <c r="AP34" s="660"/>
    </row>
    <row r="35" spans="1:50" ht="18.75" customHeight="1">
      <c r="A35" s="657">
        <v>3</v>
      </c>
      <c r="B35" s="658" t="s">
        <v>21</v>
      </c>
      <c r="C35" s="190">
        <v>283</v>
      </c>
      <c r="D35" s="190">
        <v>189</v>
      </c>
      <c r="E35" s="190">
        <f t="shared" si="27"/>
        <v>472</v>
      </c>
      <c r="F35" s="190">
        <v>281</v>
      </c>
      <c r="G35" s="190">
        <v>153</v>
      </c>
      <c r="H35" s="190">
        <f t="shared" si="28"/>
        <v>434</v>
      </c>
      <c r="I35" s="190">
        <v>251</v>
      </c>
      <c r="J35" s="190">
        <v>166</v>
      </c>
      <c r="K35" s="190">
        <f t="shared" si="29"/>
        <v>417</v>
      </c>
      <c r="L35" s="190">
        <v>340</v>
      </c>
      <c r="M35" s="190">
        <v>205</v>
      </c>
      <c r="N35" s="190">
        <f t="shared" si="30"/>
        <v>545</v>
      </c>
      <c r="O35" s="190">
        <v>816</v>
      </c>
      <c r="P35" s="190">
        <v>574</v>
      </c>
      <c r="Q35" s="190">
        <f t="shared" si="31"/>
        <v>1390</v>
      </c>
      <c r="R35" s="190">
        <v>405</v>
      </c>
      <c r="S35" s="190">
        <v>299</v>
      </c>
      <c r="T35" s="190">
        <f t="shared" si="32"/>
        <v>704</v>
      </c>
      <c r="U35" s="190">
        <v>218</v>
      </c>
      <c r="V35" s="190">
        <v>126</v>
      </c>
      <c r="W35" s="190">
        <f t="shared" si="33"/>
        <v>344</v>
      </c>
      <c r="X35" s="190">
        <v>165</v>
      </c>
      <c r="Y35" s="190">
        <v>93</v>
      </c>
      <c r="Z35" s="190">
        <f t="shared" si="34"/>
        <v>258</v>
      </c>
      <c r="AA35" s="190">
        <v>243</v>
      </c>
      <c r="AB35" s="190">
        <v>160</v>
      </c>
      <c r="AC35" s="190">
        <f t="shared" si="35"/>
        <v>403</v>
      </c>
      <c r="AD35" s="190">
        <v>220</v>
      </c>
      <c r="AE35" s="190">
        <v>128</v>
      </c>
      <c r="AF35" s="190">
        <f t="shared" si="36"/>
        <v>348</v>
      </c>
      <c r="AG35" s="190">
        <v>295</v>
      </c>
      <c r="AH35" s="190">
        <v>207</v>
      </c>
      <c r="AI35" s="190">
        <f t="shared" si="37"/>
        <v>502</v>
      </c>
      <c r="AJ35" s="190">
        <v>311</v>
      </c>
      <c r="AK35" s="190">
        <v>165</v>
      </c>
      <c r="AL35" s="190">
        <f t="shared" si="38"/>
        <v>476</v>
      </c>
      <c r="AM35" s="180">
        <f t="shared" si="40"/>
        <v>3828</v>
      </c>
      <c r="AN35" s="180">
        <f t="shared" si="41"/>
        <v>2465</v>
      </c>
      <c r="AO35" s="180">
        <f t="shared" si="42"/>
        <v>6293</v>
      </c>
    </row>
    <row r="36" spans="1:50" ht="18.75" customHeight="1">
      <c r="A36" s="657">
        <v>4</v>
      </c>
      <c r="B36" s="658" t="s">
        <v>25</v>
      </c>
      <c r="C36" s="190">
        <v>154</v>
      </c>
      <c r="D36" s="190">
        <v>186</v>
      </c>
      <c r="E36" s="190">
        <f t="shared" si="27"/>
        <v>340</v>
      </c>
      <c r="F36" s="190">
        <v>206</v>
      </c>
      <c r="G36" s="190">
        <v>140</v>
      </c>
      <c r="H36" s="190">
        <f t="shared" si="28"/>
        <v>346</v>
      </c>
      <c r="I36" s="190">
        <v>217</v>
      </c>
      <c r="J36" s="190">
        <v>145</v>
      </c>
      <c r="K36" s="190">
        <f t="shared" si="29"/>
        <v>362</v>
      </c>
      <c r="L36" s="190">
        <v>270</v>
      </c>
      <c r="M36" s="190">
        <v>209</v>
      </c>
      <c r="N36" s="190">
        <f t="shared" si="30"/>
        <v>479</v>
      </c>
      <c r="O36" s="190">
        <v>524</v>
      </c>
      <c r="P36" s="190">
        <v>422</v>
      </c>
      <c r="Q36" s="190">
        <f t="shared" si="31"/>
        <v>946</v>
      </c>
      <c r="R36" s="190">
        <v>288</v>
      </c>
      <c r="S36" s="190">
        <v>226</v>
      </c>
      <c r="T36" s="190">
        <f t="shared" si="32"/>
        <v>514</v>
      </c>
      <c r="U36" s="190">
        <v>216</v>
      </c>
      <c r="V36" s="190">
        <v>141</v>
      </c>
      <c r="W36" s="190">
        <f t="shared" si="33"/>
        <v>357</v>
      </c>
      <c r="X36" s="190">
        <v>226</v>
      </c>
      <c r="Y36" s="190">
        <v>133</v>
      </c>
      <c r="Z36" s="190">
        <f t="shared" si="34"/>
        <v>359</v>
      </c>
      <c r="AA36" s="190">
        <v>182</v>
      </c>
      <c r="AB36" s="190">
        <v>133</v>
      </c>
      <c r="AC36" s="190">
        <f t="shared" si="35"/>
        <v>315</v>
      </c>
      <c r="AD36" s="190">
        <v>188</v>
      </c>
      <c r="AE36" s="190">
        <v>116</v>
      </c>
      <c r="AF36" s="190">
        <f t="shared" si="36"/>
        <v>304</v>
      </c>
      <c r="AG36" s="190">
        <v>195</v>
      </c>
      <c r="AH36" s="190">
        <v>140</v>
      </c>
      <c r="AI36" s="190">
        <f t="shared" si="37"/>
        <v>335</v>
      </c>
      <c r="AJ36" s="190">
        <v>173</v>
      </c>
      <c r="AK36" s="190">
        <v>120</v>
      </c>
      <c r="AL36" s="190">
        <f t="shared" si="38"/>
        <v>293</v>
      </c>
      <c r="AM36" s="180">
        <f t="shared" si="40"/>
        <v>2839</v>
      </c>
      <c r="AN36" s="180">
        <f t="shared" si="41"/>
        <v>2111</v>
      </c>
      <c r="AO36" s="180">
        <f t="shared" si="42"/>
        <v>4950</v>
      </c>
    </row>
    <row r="37" spans="1:50" ht="18.75" customHeight="1">
      <c r="A37" s="657">
        <v>5</v>
      </c>
      <c r="B37" s="658" t="s">
        <v>27</v>
      </c>
      <c r="C37" s="190">
        <v>100</v>
      </c>
      <c r="D37" s="190">
        <v>63</v>
      </c>
      <c r="E37" s="190">
        <f t="shared" si="27"/>
        <v>163</v>
      </c>
      <c r="F37" s="190">
        <v>112</v>
      </c>
      <c r="G37" s="190">
        <v>67</v>
      </c>
      <c r="H37" s="190">
        <f t="shared" si="28"/>
        <v>179</v>
      </c>
      <c r="I37" s="190">
        <v>83</v>
      </c>
      <c r="J37" s="190">
        <v>64</v>
      </c>
      <c r="K37" s="190">
        <f t="shared" si="29"/>
        <v>147</v>
      </c>
      <c r="L37" s="190">
        <v>109</v>
      </c>
      <c r="M37" s="190">
        <v>82</v>
      </c>
      <c r="N37" s="190">
        <f t="shared" si="30"/>
        <v>191</v>
      </c>
      <c r="O37" s="190">
        <v>239</v>
      </c>
      <c r="P37" s="190">
        <v>171</v>
      </c>
      <c r="Q37" s="190">
        <f t="shared" si="31"/>
        <v>410</v>
      </c>
      <c r="R37" s="190">
        <v>116</v>
      </c>
      <c r="S37" s="190">
        <v>91</v>
      </c>
      <c r="T37" s="190">
        <f t="shared" si="32"/>
        <v>207</v>
      </c>
      <c r="U37" s="190">
        <v>82</v>
      </c>
      <c r="V37" s="190">
        <v>69</v>
      </c>
      <c r="W37" s="190">
        <f t="shared" si="33"/>
        <v>151</v>
      </c>
      <c r="X37" s="190">
        <v>92</v>
      </c>
      <c r="Y37" s="190">
        <v>55</v>
      </c>
      <c r="Z37" s="190">
        <f t="shared" si="34"/>
        <v>147</v>
      </c>
      <c r="AA37" s="190">
        <v>81</v>
      </c>
      <c r="AB37" s="190">
        <v>53</v>
      </c>
      <c r="AC37" s="190">
        <f t="shared" si="35"/>
        <v>134</v>
      </c>
      <c r="AD37" s="190">
        <v>98</v>
      </c>
      <c r="AE37" s="190">
        <v>50</v>
      </c>
      <c r="AF37" s="190">
        <f t="shared" si="36"/>
        <v>148</v>
      </c>
      <c r="AG37" s="190">
        <v>86</v>
      </c>
      <c r="AH37" s="190">
        <v>56</v>
      </c>
      <c r="AI37" s="190">
        <f t="shared" si="37"/>
        <v>142</v>
      </c>
      <c r="AJ37" s="190">
        <v>115</v>
      </c>
      <c r="AK37" s="190">
        <v>74</v>
      </c>
      <c r="AL37" s="190">
        <f t="shared" si="38"/>
        <v>189</v>
      </c>
      <c r="AM37" s="180">
        <f t="shared" si="40"/>
        <v>1313</v>
      </c>
      <c r="AN37" s="180">
        <f t="shared" si="41"/>
        <v>895</v>
      </c>
      <c r="AO37" s="180">
        <f t="shared" si="42"/>
        <v>2208</v>
      </c>
    </row>
    <row r="38" spans="1:50" ht="18.75" customHeight="1">
      <c r="A38" s="657">
        <v>6</v>
      </c>
      <c r="B38" s="658" t="s">
        <v>29</v>
      </c>
      <c r="C38" s="190">
        <v>66</v>
      </c>
      <c r="D38" s="190">
        <v>43</v>
      </c>
      <c r="E38" s="190">
        <f t="shared" si="27"/>
        <v>109</v>
      </c>
      <c r="F38" s="190">
        <v>56</v>
      </c>
      <c r="G38" s="190">
        <v>38</v>
      </c>
      <c r="H38" s="190">
        <f t="shared" si="28"/>
        <v>94</v>
      </c>
      <c r="I38" s="190">
        <v>53</v>
      </c>
      <c r="J38" s="190">
        <v>38</v>
      </c>
      <c r="K38" s="190">
        <f t="shared" si="29"/>
        <v>91</v>
      </c>
      <c r="L38" s="190">
        <v>84</v>
      </c>
      <c r="M38" s="190">
        <v>47</v>
      </c>
      <c r="N38" s="190">
        <f t="shared" si="30"/>
        <v>131</v>
      </c>
      <c r="O38" s="190">
        <v>112</v>
      </c>
      <c r="P38" s="190">
        <v>83</v>
      </c>
      <c r="Q38" s="190">
        <f t="shared" si="31"/>
        <v>195</v>
      </c>
      <c r="R38" s="190">
        <v>71</v>
      </c>
      <c r="S38" s="190">
        <v>52</v>
      </c>
      <c r="T38" s="190">
        <f t="shared" si="32"/>
        <v>123</v>
      </c>
      <c r="U38" s="190">
        <v>60</v>
      </c>
      <c r="V38" s="190">
        <v>50</v>
      </c>
      <c r="W38" s="190">
        <f t="shared" si="33"/>
        <v>110</v>
      </c>
      <c r="X38" s="190">
        <v>66</v>
      </c>
      <c r="Y38" s="190">
        <v>31</v>
      </c>
      <c r="Z38" s="190">
        <f t="shared" si="34"/>
        <v>97</v>
      </c>
      <c r="AA38" s="190">
        <v>72</v>
      </c>
      <c r="AB38" s="190">
        <v>40</v>
      </c>
      <c r="AC38" s="190">
        <f t="shared" si="35"/>
        <v>112</v>
      </c>
      <c r="AD38" s="190">
        <v>50</v>
      </c>
      <c r="AE38" s="190">
        <v>35</v>
      </c>
      <c r="AF38" s="190">
        <f t="shared" si="36"/>
        <v>85</v>
      </c>
      <c r="AG38" s="190">
        <v>64</v>
      </c>
      <c r="AH38" s="190">
        <v>44</v>
      </c>
      <c r="AI38" s="190">
        <f t="shared" si="37"/>
        <v>108</v>
      </c>
      <c r="AJ38" s="190">
        <v>85</v>
      </c>
      <c r="AK38" s="190">
        <v>50</v>
      </c>
      <c r="AL38" s="190">
        <f t="shared" si="38"/>
        <v>135</v>
      </c>
      <c r="AM38" s="180">
        <f t="shared" si="40"/>
        <v>839</v>
      </c>
      <c r="AN38" s="180">
        <f t="shared" si="41"/>
        <v>551</v>
      </c>
      <c r="AO38" s="180">
        <f t="shared" si="42"/>
        <v>1390</v>
      </c>
    </row>
    <row r="39" spans="1:50" ht="18.75" customHeight="1">
      <c r="A39" s="657">
        <v>7</v>
      </c>
      <c r="B39" s="658" t="s">
        <v>142</v>
      </c>
      <c r="C39" s="190">
        <v>117</v>
      </c>
      <c r="D39" s="190">
        <v>129</v>
      </c>
      <c r="E39" s="190">
        <f t="shared" si="27"/>
        <v>246</v>
      </c>
      <c r="F39" s="190">
        <v>95</v>
      </c>
      <c r="G39" s="190">
        <v>58</v>
      </c>
      <c r="H39" s="190">
        <f t="shared" si="28"/>
        <v>153</v>
      </c>
      <c r="I39" s="190">
        <v>74</v>
      </c>
      <c r="J39" s="190">
        <v>64</v>
      </c>
      <c r="K39" s="190">
        <f t="shared" si="29"/>
        <v>138</v>
      </c>
      <c r="L39" s="190">
        <v>97</v>
      </c>
      <c r="M39" s="190">
        <v>73</v>
      </c>
      <c r="N39" s="190">
        <f t="shared" si="30"/>
        <v>170</v>
      </c>
      <c r="O39" s="190">
        <v>213</v>
      </c>
      <c r="P39" s="190">
        <v>174</v>
      </c>
      <c r="Q39" s="190">
        <f t="shared" si="31"/>
        <v>387</v>
      </c>
      <c r="R39" s="190">
        <v>148</v>
      </c>
      <c r="S39" s="190">
        <v>100</v>
      </c>
      <c r="T39" s="190">
        <f t="shared" si="32"/>
        <v>248</v>
      </c>
      <c r="U39" s="190">
        <v>96</v>
      </c>
      <c r="V39" s="190">
        <v>81</v>
      </c>
      <c r="W39" s="190">
        <f t="shared" si="33"/>
        <v>177</v>
      </c>
      <c r="X39" s="190">
        <v>102</v>
      </c>
      <c r="Y39" s="190">
        <v>77</v>
      </c>
      <c r="Z39" s="190">
        <f t="shared" si="34"/>
        <v>179</v>
      </c>
      <c r="AA39" s="190">
        <v>136</v>
      </c>
      <c r="AB39" s="190">
        <v>85</v>
      </c>
      <c r="AC39" s="190">
        <f t="shared" si="35"/>
        <v>221</v>
      </c>
      <c r="AD39" s="190">
        <v>92</v>
      </c>
      <c r="AE39" s="190">
        <v>66</v>
      </c>
      <c r="AF39" s="190">
        <f t="shared" si="36"/>
        <v>158</v>
      </c>
      <c r="AG39" s="190">
        <v>142</v>
      </c>
      <c r="AH39" s="190">
        <v>91</v>
      </c>
      <c r="AI39" s="190">
        <f t="shared" si="37"/>
        <v>233</v>
      </c>
      <c r="AJ39" s="190">
        <v>121</v>
      </c>
      <c r="AK39" s="190">
        <v>100</v>
      </c>
      <c r="AL39" s="190">
        <f t="shared" si="38"/>
        <v>221</v>
      </c>
      <c r="AM39" s="180">
        <f t="shared" si="40"/>
        <v>1433</v>
      </c>
      <c r="AN39" s="180">
        <f t="shared" si="41"/>
        <v>1098</v>
      </c>
      <c r="AO39" s="180">
        <f t="shared" si="42"/>
        <v>2531</v>
      </c>
    </row>
    <row r="40" spans="1:50" ht="18.75" customHeight="1">
      <c r="A40" s="657">
        <v>8</v>
      </c>
      <c r="B40" s="658" t="s">
        <v>40</v>
      </c>
      <c r="C40" s="190">
        <v>185</v>
      </c>
      <c r="D40" s="190">
        <v>134</v>
      </c>
      <c r="E40" s="190">
        <f t="shared" si="27"/>
        <v>319</v>
      </c>
      <c r="F40" s="190">
        <v>153</v>
      </c>
      <c r="G40" s="190">
        <v>113</v>
      </c>
      <c r="H40" s="190">
        <f t="shared" si="28"/>
        <v>266</v>
      </c>
      <c r="I40" s="190">
        <v>169</v>
      </c>
      <c r="J40" s="190">
        <v>92</v>
      </c>
      <c r="K40" s="190">
        <f t="shared" si="29"/>
        <v>261</v>
      </c>
      <c r="L40" s="190">
        <v>167</v>
      </c>
      <c r="M40" s="190">
        <v>130</v>
      </c>
      <c r="N40" s="190">
        <f t="shared" si="30"/>
        <v>297</v>
      </c>
      <c r="O40" s="190">
        <v>230</v>
      </c>
      <c r="P40" s="190">
        <v>170</v>
      </c>
      <c r="Q40" s="190">
        <f t="shared" si="31"/>
        <v>400</v>
      </c>
      <c r="R40" s="190">
        <v>142</v>
      </c>
      <c r="S40" s="190">
        <v>117</v>
      </c>
      <c r="T40" s="190">
        <f t="shared" si="32"/>
        <v>259</v>
      </c>
      <c r="U40" s="190">
        <v>198</v>
      </c>
      <c r="V40" s="190">
        <v>157</v>
      </c>
      <c r="W40" s="190">
        <f t="shared" si="33"/>
        <v>355</v>
      </c>
      <c r="X40" s="190">
        <v>155</v>
      </c>
      <c r="Y40" s="190">
        <v>86</v>
      </c>
      <c r="Z40" s="190">
        <f t="shared" si="34"/>
        <v>241</v>
      </c>
      <c r="AA40" s="190">
        <v>159</v>
      </c>
      <c r="AB40" s="190">
        <v>97</v>
      </c>
      <c r="AC40" s="190">
        <f t="shared" si="35"/>
        <v>256</v>
      </c>
      <c r="AD40" s="190">
        <v>159</v>
      </c>
      <c r="AE40" s="190">
        <v>119</v>
      </c>
      <c r="AF40" s="190">
        <f t="shared" si="36"/>
        <v>278</v>
      </c>
      <c r="AG40" s="190">
        <v>158</v>
      </c>
      <c r="AH40" s="190">
        <v>98</v>
      </c>
      <c r="AI40" s="190">
        <f t="shared" si="37"/>
        <v>256</v>
      </c>
      <c r="AJ40" s="190">
        <v>161</v>
      </c>
      <c r="AK40" s="190">
        <v>104</v>
      </c>
      <c r="AL40" s="190">
        <f t="shared" si="38"/>
        <v>265</v>
      </c>
      <c r="AM40" s="180">
        <f t="shared" si="40"/>
        <v>2036</v>
      </c>
      <c r="AN40" s="180">
        <f t="shared" si="41"/>
        <v>1417</v>
      </c>
      <c r="AO40" s="180">
        <f t="shared" si="42"/>
        <v>3453</v>
      </c>
    </row>
    <row r="41" spans="1:50" ht="18.75" customHeight="1">
      <c r="A41" s="657">
        <v>9</v>
      </c>
      <c r="B41" s="658" t="s">
        <v>44</v>
      </c>
      <c r="C41" s="190">
        <v>240</v>
      </c>
      <c r="D41" s="190">
        <v>190</v>
      </c>
      <c r="E41" s="190">
        <f t="shared" si="27"/>
        <v>430</v>
      </c>
      <c r="F41" s="190">
        <v>227</v>
      </c>
      <c r="G41" s="190">
        <v>183</v>
      </c>
      <c r="H41" s="190">
        <f t="shared" si="28"/>
        <v>410</v>
      </c>
      <c r="I41" s="190">
        <v>226</v>
      </c>
      <c r="J41" s="190">
        <v>193</v>
      </c>
      <c r="K41" s="190">
        <f t="shared" si="29"/>
        <v>419</v>
      </c>
      <c r="L41" s="190">
        <v>209</v>
      </c>
      <c r="M41" s="190">
        <v>163</v>
      </c>
      <c r="N41" s="190">
        <f t="shared" si="30"/>
        <v>372</v>
      </c>
      <c r="O41" s="190">
        <v>210</v>
      </c>
      <c r="P41" s="190">
        <v>158</v>
      </c>
      <c r="Q41" s="190">
        <f t="shared" si="31"/>
        <v>368</v>
      </c>
      <c r="R41" s="190">
        <v>196</v>
      </c>
      <c r="S41" s="190">
        <v>177</v>
      </c>
      <c r="T41" s="190">
        <f t="shared" si="32"/>
        <v>373</v>
      </c>
      <c r="U41" s="190">
        <v>204</v>
      </c>
      <c r="V41" s="190">
        <v>159</v>
      </c>
      <c r="W41" s="190">
        <f t="shared" si="33"/>
        <v>363</v>
      </c>
      <c r="X41" s="190">
        <v>206</v>
      </c>
      <c r="Y41" s="190">
        <v>161</v>
      </c>
      <c r="Z41" s="190">
        <f t="shared" si="34"/>
        <v>367</v>
      </c>
      <c r="AA41" s="190">
        <v>196</v>
      </c>
      <c r="AB41" s="190">
        <v>147</v>
      </c>
      <c r="AC41" s="190">
        <f t="shared" si="35"/>
        <v>343</v>
      </c>
      <c r="AD41" s="190">
        <v>211</v>
      </c>
      <c r="AE41" s="190">
        <v>175</v>
      </c>
      <c r="AF41" s="190">
        <f t="shared" si="36"/>
        <v>386</v>
      </c>
      <c r="AG41" s="190">
        <v>201</v>
      </c>
      <c r="AH41" s="190">
        <v>192</v>
      </c>
      <c r="AI41" s="190">
        <f t="shared" si="37"/>
        <v>393</v>
      </c>
      <c r="AJ41" s="190">
        <v>215</v>
      </c>
      <c r="AK41" s="190">
        <v>195</v>
      </c>
      <c r="AL41" s="190">
        <f t="shared" si="38"/>
        <v>410</v>
      </c>
      <c r="AM41" s="180">
        <f t="shared" si="40"/>
        <v>2541</v>
      </c>
      <c r="AN41" s="180">
        <f t="shared" si="41"/>
        <v>2093</v>
      </c>
      <c r="AO41" s="180">
        <f t="shared" si="42"/>
        <v>4634</v>
      </c>
    </row>
    <row r="42" spans="1:50" ht="18.75" customHeight="1">
      <c r="A42" s="657">
        <v>10</v>
      </c>
      <c r="B42" s="658" t="s">
        <v>51</v>
      </c>
      <c r="C42" s="190">
        <v>851</v>
      </c>
      <c r="D42" s="190">
        <v>626</v>
      </c>
      <c r="E42" s="190">
        <f t="shared" si="27"/>
        <v>1477</v>
      </c>
      <c r="F42" s="190">
        <v>683</v>
      </c>
      <c r="G42" s="190">
        <v>625</v>
      </c>
      <c r="H42" s="190">
        <f t="shared" si="28"/>
        <v>1308</v>
      </c>
      <c r="I42" s="190">
        <v>819</v>
      </c>
      <c r="J42" s="190">
        <v>705</v>
      </c>
      <c r="K42" s="190">
        <f t="shared" si="29"/>
        <v>1524</v>
      </c>
      <c r="L42" s="190">
        <v>1052</v>
      </c>
      <c r="M42" s="190">
        <v>830</v>
      </c>
      <c r="N42" s="190">
        <f t="shared" si="30"/>
        <v>1882</v>
      </c>
      <c r="O42" s="190">
        <v>1317</v>
      </c>
      <c r="P42" s="190">
        <v>1094</v>
      </c>
      <c r="Q42" s="190">
        <f t="shared" si="31"/>
        <v>2411</v>
      </c>
      <c r="R42" s="190">
        <v>1104</v>
      </c>
      <c r="S42" s="190">
        <v>705</v>
      </c>
      <c r="T42" s="190">
        <f t="shared" si="32"/>
        <v>1809</v>
      </c>
      <c r="U42" s="190">
        <v>750</v>
      </c>
      <c r="V42" s="190">
        <v>513</v>
      </c>
      <c r="W42" s="190">
        <f t="shared" si="33"/>
        <v>1263</v>
      </c>
      <c r="X42" s="190">
        <v>768</v>
      </c>
      <c r="Y42" s="190">
        <v>404</v>
      </c>
      <c r="Z42" s="190">
        <f t="shared" si="34"/>
        <v>1172</v>
      </c>
      <c r="AA42" s="190">
        <v>799</v>
      </c>
      <c r="AB42" s="190">
        <v>488</v>
      </c>
      <c r="AC42" s="190">
        <f t="shared" si="35"/>
        <v>1287</v>
      </c>
      <c r="AD42" s="190">
        <v>710</v>
      </c>
      <c r="AE42" s="190">
        <v>565</v>
      </c>
      <c r="AF42" s="190">
        <f t="shared" si="36"/>
        <v>1275</v>
      </c>
      <c r="AG42" s="190">
        <v>768</v>
      </c>
      <c r="AH42" s="190">
        <v>364</v>
      </c>
      <c r="AI42" s="190">
        <f t="shared" si="37"/>
        <v>1132</v>
      </c>
      <c r="AJ42" s="190">
        <v>982</v>
      </c>
      <c r="AK42" s="190">
        <v>589</v>
      </c>
      <c r="AL42" s="190">
        <f t="shared" si="38"/>
        <v>1571</v>
      </c>
      <c r="AM42" s="180">
        <f t="shared" si="40"/>
        <v>10603</v>
      </c>
      <c r="AN42" s="180">
        <f t="shared" si="41"/>
        <v>7508</v>
      </c>
      <c r="AO42" s="180">
        <f t="shared" si="42"/>
        <v>18111</v>
      </c>
    </row>
    <row r="43" spans="1:50" ht="18.75" customHeight="1">
      <c r="A43" s="657">
        <v>11</v>
      </c>
      <c r="B43" s="658" t="s">
        <v>57</v>
      </c>
      <c r="C43" s="190">
        <v>131</v>
      </c>
      <c r="D43" s="190">
        <v>85</v>
      </c>
      <c r="E43" s="190">
        <f t="shared" si="27"/>
        <v>216</v>
      </c>
      <c r="F43" s="190">
        <v>103</v>
      </c>
      <c r="G43" s="190">
        <v>80</v>
      </c>
      <c r="H43" s="190">
        <f t="shared" si="28"/>
        <v>183</v>
      </c>
      <c r="I43" s="190">
        <v>139</v>
      </c>
      <c r="J43" s="190">
        <v>83</v>
      </c>
      <c r="K43" s="190">
        <f t="shared" si="29"/>
        <v>222</v>
      </c>
      <c r="L43" s="190">
        <v>174</v>
      </c>
      <c r="M43" s="190">
        <v>130</v>
      </c>
      <c r="N43" s="190">
        <f t="shared" si="30"/>
        <v>304</v>
      </c>
      <c r="O43" s="190">
        <v>168</v>
      </c>
      <c r="P43" s="190">
        <v>120</v>
      </c>
      <c r="Q43" s="190">
        <f t="shared" si="31"/>
        <v>288</v>
      </c>
      <c r="R43" s="190">
        <v>140</v>
      </c>
      <c r="S43" s="190">
        <v>118</v>
      </c>
      <c r="T43" s="190">
        <f t="shared" si="32"/>
        <v>258</v>
      </c>
      <c r="U43" s="190">
        <v>129</v>
      </c>
      <c r="V43" s="190">
        <v>82</v>
      </c>
      <c r="W43" s="190">
        <f t="shared" si="33"/>
        <v>211</v>
      </c>
      <c r="X43" s="190">
        <v>115</v>
      </c>
      <c r="Y43" s="190">
        <v>66</v>
      </c>
      <c r="Z43" s="190">
        <f t="shared" si="34"/>
        <v>181</v>
      </c>
      <c r="AA43" s="190">
        <v>114</v>
      </c>
      <c r="AB43" s="190">
        <v>82</v>
      </c>
      <c r="AC43" s="190">
        <f t="shared" si="35"/>
        <v>196</v>
      </c>
      <c r="AD43" s="190">
        <v>109</v>
      </c>
      <c r="AE43" s="190">
        <v>77</v>
      </c>
      <c r="AF43" s="190">
        <f t="shared" si="36"/>
        <v>186</v>
      </c>
      <c r="AG43" s="190">
        <v>141</v>
      </c>
      <c r="AH43" s="190">
        <v>96</v>
      </c>
      <c r="AI43" s="190">
        <f t="shared" si="37"/>
        <v>237</v>
      </c>
      <c r="AJ43" s="190">
        <v>162</v>
      </c>
      <c r="AK43" s="190">
        <v>104</v>
      </c>
      <c r="AL43" s="190">
        <f t="shared" si="38"/>
        <v>266</v>
      </c>
      <c r="AM43" s="180">
        <f t="shared" si="40"/>
        <v>1625</v>
      </c>
      <c r="AN43" s="180">
        <f t="shared" si="41"/>
        <v>1123</v>
      </c>
      <c r="AO43" s="180">
        <f t="shared" si="42"/>
        <v>2748</v>
      </c>
    </row>
    <row r="44" spans="1:50" ht="18.75" customHeight="1">
      <c r="A44" s="657">
        <v>12</v>
      </c>
      <c r="B44" s="658" t="s">
        <v>61</v>
      </c>
      <c r="C44" s="190">
        <v>1158</v>
      </c>
      <c r="D44" s="190">
        <v>699</v>
      </c>
      <c r="E44" s="190">
        <f t="shared" si="27"/>
        <v>1857</v>
      </c>
      <c r="F44" s="190">
        <v>1057</v>
      </c>
      <c r="G44" s="190">
        <v>648</v>
      </c>
      <c r="H44" s="190">
        <f t="shared" si="28"/>
        <v>1705</v>
      </c>
      <c r="I44" s="190">
        <v>1009</v>
      </c>
      <c r="J44" s="190">
        <v>552</v>
      </c>
      <c r="K44" s="190">
        <f t="shared" si="29"/>
        <v>1561</v>
      </c>
      <c r="L44" s="190">
        <v>1068</v>
      </c>
      <c r="M44" s="190">
        <v>673</v>
      </c>
      <c r="N44" s="190">
        <f t="shared" si="30"/>
        <v>1741</v>
      </c>
      <c r="O44" s="190">
        <v>2033</v>
      </c>
      <c r="P44" s="190">
        <v>1388</v>
      </c>
      <c r="Q44" s="190">
        <f t="shared" si="31"/>
        <v>3421</v>
      </c>
      <c r="R44" s="190">
        <v>1582</v>
      </c>
      <c r="S44" s="190">
        <v>1031</v>
      </c>
      <c r="T44" s="190">
        <f t="shared" si="32"/>
        <v>2613</v>
      </c>
      <c r="U44" s="190">
        <v>1109</v>
      </c>
      <c r="V44" s="190">
        <v>939</v>
      </c>
      <c r="W44" s="190">
        <f t="shared" si="33"/>
        <v>2048</v>
      </c>
      <c r="X44" s="190">
        <v>1135</v>
      </c>
      <c r="Y44" s="190">
        <v>578</v>
      </c>
      <c r="Z44" s="190">
        <f t="shared" si="34"/>
        <v>1713</v>
      </c>
      <c r="AA44" s="190">
        <v>1019</v>
      </c>
      <c r="AB44" s="190">
        <v>504</v>
      </c>
      <c r="AC44" s="190">
        <f t="shared" si="35"/>
        <v>1523</v>
      </c>
      <c r="AD44" s="190">
        <v>967</v>
      </c>
      <c r="AE44" s="190">
        <v>517</v>
      </c>
      <c r="AF44" s="190">
        <f t="shared" si="36"/>
        <v>1484</v>
      </c>
      <c r="AG44" s="190">
        <v>997</v>
      </c>
      <c r="AH44" s="190">
        <v>530</v>
      </c>
      <c r="AI44" s="190">
        <f t="shared" si="37"/>
        <v>1527</v>
      </c>
      <c r="AJ44" s="190">
        <v>1033</v>
      </c>
      <c r="AK44" s="190">
        <v>522</v>
      </c>
      <c r="AL44" s="190">
        <f t="shared" si="38"/>
        <v>1555</v>
      </c>
      <c r="AM44" s="180">
        <f t="shared" si="40"/>
        <v>14167</v>
      </c>
      <c r="AN44" s="180">
        <f t="shared" si="41"/>
        <v>8581</v>
      </c>
      <c r="AO44" s="180">
        <f t="shared" si="42"/>
        <v>22748</v>
      </c>
      <c r="AV44" s="660"/>
      <c r="AW44" s="660"/>
      <c r="AX44" s="660"/>
    </row>
    <row r="45" spans="1:50" ht="18.75" customHeight="1">
      <c r="A45" s="657">
        <v>13</v>
      </c>
      <c r="B45" s="658" t="s">
        <v>62</v>
      </c>
      <c r="C45" s="190">
        <v>91</v>
      </c>
      <c r="D45" s="190">
        <v>57</v>
      </c>
      <c r="E45" s="190">
        <f t="shared" si="27"/>
        <v>148</v>
      </c>
      <c r="F45" s="190">
        <v>74</v>
      </c>
      <c r="G45" s="190">
        <v>43</v>
      </c>
      <c r="H45" s="190">
        <f t="shared" si="28"/>
        <v>117</v>
      </c>
      <c r="I45" s="190">
        <v>82</v>
      </c>
      <c r="J45" s="190">
        <v>50</v>
      </c>
      <c r="K45" s="190">
        <f t="shared" si="29"/>
        <v>132</v>
      </c>
      <c r="L45" s="190">
        <v>98</v>
      </c>
      <c r="M45" s="190">
        <v>54</v>
      </c>
      <c r="N45" s="190">
        <f t="shared" si="30"/>
        <v>152</v>
      </c>
      <c r="O45" s="190">
        <v>228</v>
      </c>
      <c r="P45" s="190">
        <v>176</v>
      </c>
      <c r="Q45" s="190">
        <f t="shared" si="31"/>
        <v>404</v>
      </c>
      <c r="R45" s="190">
        <v>126</v>
      </c>
      <c r="S45" s="190">
        <v>83</v>
      </c>
      <c r="T45" s="190">
        <f t="shared" si="32"/>
        <v>209</v>
      </c>
      <c r="U45" s="190">
        <v>84</v>
      </c>
      <c r="V45" s="190">
        <v>55</v>
      </c>
      <c r="W45" s="190">
        <f t="shared" si="33"/>
        <v>139</v>
      </c>
      <c r="X45" s="190">
        <v>86</v>
      </c>
      <c r="Y45" s="190">
        <v>42</v>
      </c>
      <c r="Z45" s="190">
        <f t="shared" si="34"/>
        <v>128</v>
      </c>
      <c r="AA45" s="190">
        <v>81</v>
      </c>
      <c r="AB45" s="190">
        <v>39</v>
      </c>
      <c r="AC45" s="190">
        <f t="shared" si="35"/>
        <v>120</v>
      </c>
      <c r="AD45" s="190">
        <v>90</v>
      </c>
      <c r="AE45" s="190">
        <v>40</v>
      </c>
      <c r="AF45" s="190">
        <f t="shared" si="36"/>
        <v>130</v>
      </c>
      <c r="AG45" s="190">
        <v>112</v>
      </c>
      <c r="AH45" s="190">
        <v>58</v>
      </c>
      <c r="AI45" s="190">
        <f t="shared" si="37"/>
        <v>170</v>
      </c>
      <c r="AJ45" s="190">
        <v>102</v>
      </c>
      <c r="AK45" s="190">
        <v>55</v>
      </c>
      <c r="AL45" s="190">
        <f t="shared" si="38"/>
        <v>157</v>
      </c>
      <c r="AM45" s="180">
        <f t="shared" si="40"/>
        <v>1254</v>
      </c>
      <c r="AN45" s="180">
        <f t="shared" si="41"/>
        <v>752</v>
      </c>
      <c r="AO45" s="180">
        <f t="shared" si="42"/>
        <v>2006</v>
      </c>
    </row>
    <row r="46" spans="1:50" s="662" customFormat="1" ht="18.75" customHeight="1">
      <c r="A46" s="661">
        <v>14</v>
      </c>
      <c r="B46" s="659" t="s">
        <v>69</v>
      </c>
      <c r="C46" s="190">
        <v>174</v>
      </c>
      <c r="D46" s="190">
        <v>98</v>
      </c>
      <c r="E46" s="190">
        <f t="shared" si="27"/>
        <v>272</v>
      </c>
      <c r="F46" s="190">
        <v>173</v>
      </c>
      <c r="G46" s="190">
        <v>117</v>
      </c>
      <c r="H46" s="190">
        <f t="shared" si="28"/>
        <v>290</v>
      </c>
      <c r="I46" s="190">
        <v>126</v>
      </c>
      <c r="J46" s="190">
        <v>70</v>
      </c>
      <c r="K46" s="190">
        <f t="shared" si="29"/>
        <v>196</v>
      </c>
      <c r="L46" s="190">
        <v>162</v>
      </c>
      <c r="M46" s="190">
        <v>82</v>
      </c>
      <c r="N46" s="190">
        <f t="shared" si="30"/>
        <v>244</v>
      </c>
      <c r="O46" s="190">
        <v>304</v>
      </c>
      <c r="P46" s="190">
        <v>205</v>
      </c>
      <c r="Q46" s="190">
        <f t="shared" si="31"/>
        <v>509</v>
      </c>
      <c r="R46" s="190">
        <v>289</v>
      </c>
      <c r="S46" s="190">
        <v>201</v>
      </c>
      <c r="T46" s="190">
        <f t="shared" si="32"/>
        <v>490</v>
      </c>
      <c r="U46" s="190">
        <v>188</v>
      </c>
      <c r="V46" s="190">
        <v>103</v>
      </c>
      <c r="W46" s="190">
        <f t="shared" si="33"/>
        <v>291</v>
      </c>
      <c r="X46" s="190">
        <v>134</v>
      </c>
      <c r="Y46" s="190">
        <v>76</v>
      </c>
      <c r="Z46" s="190">
        <f t="shared" si="34"/>
        <v>210</v>
      </c>
      <c r="AA46" s="190">
        <v>133</v>
      </c>
      <c r="AB46" s="190">
        <v>78</v>
      </c>
      <c r="AC46" s="190">
        <f t="shared" si="35"/>
        <v>211</v>
      </c>
      <c r="AD46" s="190">
        <v>120</v>
      </c>
      <c r="AE46" s="190">
        <v>71</v>
      </c>
      <c r="AF46" s="190">
        <f t="shared" si="36"/>
        <v>191</v>
      </c>
      <c r="AG46" s="190">
        <v>129</v>
      </c>
      <c r="AH46" s="190">
        <v>80</v>
      </c>
      <c r="AI46" s="190">
        <f t="shared" si="37"/>
        <v>209</v>
      </c>
      <c r="AJ46" s="190">
        <v>354</v>
      </c>
      <c r="AK46" s="190">
        <v>229</v>
      </c>
      <c r="AL46" s="190">
        <f t="shared" si="38"/>
        <v>583</v>
      </c>
      <c r="AM46" s="180">
        <f t="shared" si="40"/>
        <v>2286</v>
      </c>
      <c r="AN46" s="180">
        <f t="shared" si="41"/>
        <v>1410</v>
      </c>
      <c r="AO46" s="180">
        <f t="shared" si="42"/>
        <v>3696</v>
      </c>
    </row>
    <row r="47" spans="1:50" ht="18.75" customHeight="1">
      <c r="A47" s="657">
        <v>15</v>
      </c>
      <c r="B47" s="658" t="s">
        <v>256</v>
      </c>
      <c r="C47" s="190">
        <v>107</v>
      </c>
      <c r="D47" s="190">
        <v>86</v>
      </c>
      <c r="E47" s="190">
        <f t="shared" si="27"/>
        <v>193</v>
      </c>
      <c r="F47" s="190">
        <v>91</v>
      </c>
      <c r="G47" s="190">
        <v>59</v>
      </c>
      <c r="H47" s="190">
        <f t="shared" si="28"/>
        <v>150</v>
      </c>
      <c r="I47" s="190">
        <v>116</v>
      </c>
      <c r="J47" s="190">
        <v>74</v>
      </c>
      <c r="K47" s="190">
        <f t="shared" si="29"/>
        <v>190</v>
      </c>
      <c r="L47" s="190">
        <v>105</v>
      </c>
      <c r="M47" s="190">
        <v>98</v>
      </c>
      <c r="N47" s="190">
        <f t="shared" si="30"/>
        <v>203</v>
      </c>
      <c r="O47" s="190">
        <v>261</v>
      </c>
      <c r="P47" s="190">
        <v>217</v>
      </c>
      <c r="Q47" s="190">
        <f t="shared" si="31"/>
        <v>478</v>
      </c>
      <c r="R47" s="190">
        <v>161</v>
      </c>
      <c r="S47" s="190">
        <v>107</v>
      </c>
      <c r="T47" s="190">
        <f t="shared" si="32"/>
        <v>268</v>
      </c>
      <c r="U47" s="190">
        <v>96</v>
      </c>
      <c r="V47" s="190">
        <v>55</v>
      </c>
      <c r="W47" s="190">
        <f t="shared" si="33"/>
        <v>151</v>
      </c>
      <c r="X47" s="190">
        <v>71</v>
      </c>
      <c r="Y47" s="190">
        <v>61</v>
      </c>
      <c r="Z47" s="190">
        <f t="shared" si="34"/>
        <v>132</v>
      </c>
      <c r="AA47" s="190">
        <v>85</v>
      </c>
      <c r="AB47" s="190">
        <v>67</v>
      </c>
      <c r="AC47" s="190">
        <f t="shared" si="35"/>
        <v>152</v>
      </c>
      <c r="AD47" s="190">
        <v>122</v>
      </c>
      <c r="AE47" s="190">
        <v>70</v>
      </c>
      <c r="AF47" s="190">
        <f t="shared" si="36"/>
        <v>192</v>
      </c>
      <c r="AG47" s="190">
        <v>90</v>
      </c>
      <c r="AH47" s="190">
        <v>88</v>
      </c>
      <c r="AI47" s="190">
        <f t="shared" si="37"/>
        <v>178</v>
      </c>
      <c r="AJ47" s="190">
        <v>93</v>
      </c>
      <c r="AK47" s="190">
        <v>96</v>
      </c>
      <c r="AL47" s="190">
        <f t="shared" si="38"/>
        <v>189</v>
      </c>
      <c r="AM47" s="180">
        <f t="shared" si="40"/>
        <v>1398</v>
      </c>
      <c r="AN47" s="180">
        <f t="shared" si="41"/>
        <v>1078</v>
      </c>
      <c r="AO47" s="180">
        <f t="shared" si="42"/>
        <v>2476</v>
      </c>
    </row>
    <row r="48" spans="1:50" ht="18.75" customHeight="1">
      <c r="A48" s="657">
        <v>16</v>
      </c>
      <c r="B48" s="658" t="s">
        <v>73</v>
      </c>
      <c r="C48" s="190">
        <v>63</v>
      </c>
      <c r="D48" s="190">
        <v>69</v>
      </c>
      <c r="E48" s="190">
        <f t="shared" si="27"/>
        <v>132</v>
      </c>
      <c r="F48" s="190">
        <v>66</v>
      </c>
      <c r="G48" s="190">
        <v>63</v>
      </c>
      <c r="H48" s="190">
        <f t="shared" si="28"/>
        <v>129</v>
      </c>
      <c r="I48" s="190">
        <v>115</v>
      </c>
      <c r="J48" s="190">
        <v>71</v>
      </c>
      <c r="K48" s="190">
        <f t="shared" si="29"/>
        <v>186</v>
      </c>
      <c r="L48" s="190">
        <v>80</v>
      </c>
      <c r="M48" s="190">
        <v>64</v>
      </c>
      <c r="N48" s="190">
        <f t="shared" si="30"/>
        <v>144</v>
      </c>
      <c r="O48" s="190">
        <v>178</v>
      </c>
      <c r="P48" s="190">
        <v>117</v>
      </c>
      <c r="Q48" s="190">
        <f t="shared" si="31"/>
        <v>295</v>
      </c>
      <c r="R48" s="190">
        <v>134</v>
      </c>
      <c r="S48" s="190">
        <v>89</v>
      </c>
      <c r="T48" s="190">
        <f t="shared" si="32"/>
        <v>223</v>
      </c>
      <c r="U48" s="190">
        <v>82</v>
      </c>
      <c r="V48" s="190">
        <v>47</v>
      </c>
      <c r="W48" s="190">
        <f t="shared" si="33"/>
        <v>129</v>
      </c>
      <c r="X48" s="190">
        <v>86</v>
      </c>
      <c r="Y48" s="190">
        <v>43</v>
      </c>
      <c r="Z48" s="190">
        <f t="shared" si="34"/>
        <v>129</v>
      </c>
      <c r="AA48" s="190">
        <v>61</v>
      </c>
      <c r="AB48" s="190">
        <v>45</v>
      </c>
      <c r="AC48" s="190">
        <f t="shared" si="35"/>
        <v>106</v>
      </c>
      <c r="AD48" s="190">
        <v>72</v>
      </c>
      <c r="AE48" s="190">
        <v>68</v>
      </c>
      <c r="AF48" s="190">
        <f t="shared" si="36"/>
        <v>140</v>
      </c>
      <c r="AG48" s="190">
        <v>99</v>
      </c>
      <c r="AH48" s="190">
        <v>61</v>
      </c>
      <c r="AI48" s="190">
        <f t="shared" si="37"/>
        <v>160</v>
      </c>
      <c r="AJ48" s="190">
        <v>78</v>
      </c>
      <c r="AK48" s="190">
        <v>53</v>
      </c>
      <c r="AL48" s="190">
        <f t="shared" si="38"/>
        <v>131</v>
      </c>
      <c r="AM48" s="180">
        <f t="shared" si="40"/>
        <v>1114</v>
      </c>
      <c r="AN48" s="180">
        <f t="shared" si="41"/>
        <v>790</v>
      </c>
      <c r="AO48" s="180">
        <f t="shared" si="42"/>
        <v>1904</v>
      </c>
    </row>
    <row r="49" spans="1:44" ht="18.75" customHeight="1">
      <c r="A49" s="657">
        <v>17</v>
      </c>
      <c r="B49" s="658" t="s">
        <v>75</v>
      </c>
      <c r="C49" s="190">
        <v>395</v>
      </c>
      <c r="D49" s="190">
        <v>299</v>
      </c>
      <c r="E49" s="190">
        <f t="shared" si="27"/>
        <v>694</v>
      </c>
      <c r="F49" s="190">
        <v>424</v>
      </c>
      <c r="G49" s="190">
        <v>346</v>
      </c>
      <c r="H49" s="190">
        <f t="shared" si="28"/>
        <v>770</v>
      </c>
      <c r="I49" s="190">
        <v>396</v>
      </c>
      <c r="J49" s="190">
        <v>308</v>
      </c>
      <c r="K49" s="190">
        <f t="shared" si="29"/>
        <v>704</v>
      </c>
      <c r="L49" s="190">
        <v>562</v>
      </c>
      <c r="M49" s="190">
        <v>417</v>
      </c>
      <c r="N49" s="190">
        <f t="shared" si="30"/>
        <v>979</v>
      </c>
      <c r="O49" s="190">
        <v>942</v>
      </c>
      <c r="P49" s="190">
        <v>698</v>
      </c>
      <c r="Q49" s="190">
        <f t="shared" si="31"/>
        <v>1640</v>
      </c>
      <c r="R49" s="190">
        <v>667</v>
      </c>
      <c r="S49" s="190">
        <v>433</v>
      </c>
      <c r="T49" s="190">
        <f t="shared" si="32"/>
        <v>1100</v>
      </c>
      <c r="U49" s="190">
        <v>423</v>
      </c>
      <c r="V49" s="190">
        <v>302</v>
      </c>
      <c r="W49" s="190">
        <f t="shared" si="33"/>
        <v>725</v>
      </c>
      <c r="X49" s="190">
        <v>402</v>
      </c>
      <c r="Y49" s="190">
        <v>307</v>
      </c>
      <c r="Z49" s="190">
        <f t="shared" si="34"/>
        <v>709</v>
      </c>
      <c r="AA49" s="190">
        <v>403</v>
      </c>
      <c r="AB49" s="190">
        <v>313</v>
      </c>
      <c r="AC49" s="190">
        <f t="shared" si="35"/>
        <v>716</v>
      </c>
      <c r="AD49" s="190">
        <v>453</v>
      </c>
      <c r="AE49" s="190">
        <v>344</v>
      </c>
      <c r="AF49" s="190">
        <f t="shared" si="36"/>
        <v>797</v>
      </c>
      <c r="AG49" s="190">
        <v>466</v>
      </c>
      <c r="AH49" s="190">
        <v>339</v>
      </c>
      <c r="AI49" s="190">
        <f t="shared" si="37"/>
        <v>805</v>
      </c>
      <c r="AJ49" s="190">
        <v>468</v>
      </c>
      <c r="AK49" s="190">
        <v>352</v>
      </c>
      <c r="AL49" s="190">
        <f t="shared" si="38"/>
        <v>820</v>
      </c>
      <c r="AM49" s="180">
        <f t="shared" si="40"/>
        <v>6001</v>
      </c>
      <c r="AN49" s="180">
        <f t="shared" si="41"/>
        <v>4458</v>
      </c>
      <c r="AO49" s="180">
        <f t="shared" si="42"/>
        <v>10459</v>
      </c>
    </row>
    <row r="50" spans="1:44" ht="18.75" customHeight="1">
      <c r="A50" s="657">
        <v>18</v>
      </c>
      <c r="B50" s="664" t="s">
        <v>161</v>
      </c>
      <c r="C50" s="190">
        <v>102</v>
      </c>
      <c r="D50" s="190">
        <v>63</v>
      </c>
      <c r="E50" s="190">
        <f t="shared" si="27"/>
        <v>165</v>
      </c>
      <c r="F50" s="190">
        <v>93</v>
      </c>
      <c r="G50" s="190">
        <v>49</v>
      </c>
      <c r="H50" s="190">
        <f t="shared" si="28"/>
        <v>142</v>
      </c>
      <c r="I50" s="190">
        <v>61</v>
      </c>
      <c r="J50" s="190">
        <v>58</v>
      </c>
      <c r="K50" s="190">
        <f t="shared" si="29"/>
        <v>119</v>
      </c>
      <c r="L50" s="190">
        <v>122</v>
      </c>
      <c r="M50" s="190">
        <v>88</v>
      </c>
      <c r="N50" s="190">
        <f t="shared" si="30"/>
        <v>210</v>
      </c>
      <c r="O50" s="190">
        <v>154</v>
      </c>
      <c r="P50" s="190">
        <v>99</v>
      </c>
      <c r="Q50" s="190">
        <f t="shared" si="31"/>
        <v>253</v>
      </c>
      <c r="R50" s="190">
        <v>69</v>
      </c>
      <c r="S50" s="190">
        <v>66</v>
      </c>
      <c r="T50" s="190">
        <f t="shared" si="32"/>
        <v>135</v>
      </c>
      <c r="U50" s="190">
        <v>86</v>
      </c>
      <c r="V50" s="190">
        <v>40</v>
      </c>
      <c r="W50" s="190">
        <f t="shared" si="33"/>
        <v>126</v>
      </c>
      <c r="X50" s="190">
        <v>78</v>
      </c>
      <c r="Y50" s="190">
        <v>49</v>
      </c>
      <c r="Z50" s="190">
        <f t="shared" si="34"/>
        <v>127</v>
      </c>
      <c r="AA50" s="190">
        <v>62</v>
      </c>
      <c r="AB50" s="190">
        <v>54</v>
      </c>
      <c r="AC50" s="190">
        <f t="shared" si="35"/>
        <v>116</v>
      </c>
      <c r="AD50" s="190">
        <v>73</v>
      </c>
      <c r="AE50" s="190">
        <v>42</v>
      </c>
      <c r="AF50" s="190">
        <f t="shared" si="36"/>
        <v>115</v>
      </c>
      <c r="AG50" s="190">
        <v>96</v>
      </c>
      <c r="AH50" s="190">
        <v>69</v>
      </c>
      <c r="AI50" s="190">
        <f t="shared" si="37"/>
        <v>165</v>
      </c>
      <c r="AJ50" s="190">
        <v>85</v>
      </c>
      <c r="AK50" s="190">
        <v>67</v>
      </c>
      <c r="AL50" s="190">
        <f t="shared" si="38"/>
        <v>152</v>
      </c>
      <c r="AM50" s="180">
        <f t="shared" si="40"/>
        <v>1081</v>
      </c>
      <c r="AN50" s="180">
        <f t="shared" si="41"/>
        <v>744</v>
      </c>
      <c r="AO50" s="180">
        <f t="shared" si="42"/>
        <v>1825</v>
      </c>
    </row>
    <row r="51" spans="1:44" ht="18.75" customHeight="1">
      <c r="A51" s="657">
        <v>19</v>
      </c>
      <c r="B51" s="658" t="s">
        <v>86</v>
      </c>
      <c r="C51" s="190">
        <v>236</v>
      </c>
      <c r="D51" s="190">
        <v>168</v>
      </c>
      <c r="E51" s="190">
        <f t="shared" si="27"/>
        <v>404</v>
      </c>
      <c r="F51" s="190">
        <v>199</v>
      </c>
      <c r="G51" s="190">
        <v>155</v>
      </c>
      <c r="H51" s="190">
        <f t="shared" si="28"/>
        <v>354</v>
      </c>
      <c r="I51" s="190">
        <v>195</v>
      </c>
      <c r="J51" s="190">
        <v>149</v>
      </c>
      <c r="K51" s="190">
        <f t="shared" si="29"/>
        <v>344</v>
      </c>
      <c r="L51" s="190">
        <v>246</v>
      </c>
      <c r="M51" s="190">
        <v>140</v>
      </c>
      <c r="N51" s="190">
        <f t="shared" si="30"/>
        <v>386</v>
      </c>
      <c r="O51" s="190">
        <v>294</v>
      </c>
      <c r="P51" s="190">
        <v>306</v>
      </c>
      <c r="Q51" s="190">
        <f t="shared" si="31"/>
        <v>600</v>
      </c>
      <c r="R51" s="190">
        <v>265</v>
      </c>
      <c r="S51" s="190">
        <v>208</v>
      </c>
      <c r="T51" s="190">
        <f t="shared" si="32"/>
        <v>473</v>
      </c>
      <c r="U51" s="190">
        <v>283</v>
      </c>
      <c r="V51" s="190">
        <v>126</v>
      </c>
      <c r="W51" s="190">
        <f t="shared" si="33"/>
        <v>409</v>
      </c>
      <c r="X51" s="190">
        <v>217</v>
      </c>
      <c r="Y51" s="190">
        <v>125</v>
      </c>
      <c r="Z51" s="190">
        <f t="shared" si="34"/>
        <v>342</v>
      </c>
      <c r="AA51" s="190">
        <v>197</v>
      </c>
      <c r="AB51" s="190">
        <v>133</v>
      </c>
      <c r="AC51" s="190">
        <f t="shared" si="35"/>
        <v>330</v>
      </c>
      <c r="AD51" s="190">
        <v>211</v>
      </c>
      <c r="AE51" s="190">
        <v>142</v>
      </c>
      <c r="AF51" s="190">
        <f t="shared" si="36"/>
        <v>353</v>
      </c>
      <c r="AG51" s="190">
        <v>228</v>
      </c>
      <c r="AH51" s="190">
        <v>145</v>
      </c>
      <c r="AI51" s="190">
        <f t="shared" si="37"/>
        <v>373</v>
      </c>
      <c r="AJ51" s="190">
        <v>234</v>
      </c>
      <c r="AK51" s="190">
        <v>175</v>
      </c>
      <c r="AL51" s="190">
        <f t="shared" si="38"/>
        <v>409</v>
      </c>
      <c r="AM51" s="180">
        <f t="shared" si="40"/>
        <v>2805</v>
      </c>
      <c r="AN51" s="180">
        <f t="shared" si="41"/>
        <v>1972</v>
      </c>
      <c r="AO51" s="180">
        <f t="shared" si="42"/>
        <v>4777</v>
      </c>
    </row>
    <row r="52" spans="1:44" ht="18.75" customHeight="1">
      <c r="A52" s="657">
        <v>20</v>
      </c>
      <c r="B52" s="658" t="s">
        <v>143</v>
      </c>
      <c r="C52" s="190">
        <v>379</v>
      </c>
      <c r="D52" s="190">
        <v>218</v>
      </c>
      <c r="E52" s="190">
        <f t="shared" si="27"/>
        <v>597</v>
      </c>
      <c r="F52" s="190">
        <v>367</v>
      </c>
      <c r="G52" s="190">
        <v>217</v>
      </c>
      <c r="H52" s="190">
        <f t="shared" si="28"/>
        <v>584</v>
      </c>
      <c r="I52" s="190">
        <v>324</v>
      </c>
      <c r="J52" s="190">
        <v>237</v>
      </c>
      <c r="K52" s="190">
        <f t="shared" si="29"/>
        <v>561</v>
      </c>
      <c r="L52" s="190">
        <v>495</v>
      </c>
      <c r="M52" s="190">
        <v>308</v>
      </c>
      <c r="N52" s="190">
        <f t="shared" si="30"/>
        <v>803</v>
      </c>
      <c r="O52" s="190">
        <v>964</v>
      </c>
      <c r="P52" s="190">
        <v>587</v>
      </c>
      <c r="Q52" s="190">
        <f t="shared" si="31"/>
        <v>1551</v>
      </c>
      <c r="R52" s="190">
        <v>543</v>
      </c>
      <c r="S52" s="190">
        <v>356</v>
      </c>
      <c r="T52" s="190">
        <f t="shared" si="32"/>
        <v>899</v>
      </c>
      <c r="U52" s="190">
        <v>293</v>
      </c>
      <c r="V52" s="190">
        <v>223</v>
      </c>
      <c r="W52" s="190">
        <f t="shared" si="33"/>
        <v>516</v>
      </c>
      <c r="X52" s="190">
        <v>289</v>
      </c>
      <c r="Y52" s="190">
        <v>178</v>
      </c>
      <c r="Z52" s="190">
        <f t="shared" si="34"/>
        <v>467</v>
      </c>
      <c r="AA52" s="190">
        <v>314</v>
      </c>
      <c r="AB52" s="190">
        <v>221</v>
      </c>
      <c r="AC52" s="190">
        <f t="shared" si="35"/>
        <v>535</v>
      </c>
      <c r="AD52" s="190">
        <v>336</v>
      </c>
      <c r="AE52" s="190">
        <v>229</v>
      </c>
      <c r="AF52" s="190">
        <f t="shared" si="36"/>
        <v>565</v>
      </c>
      <c r="AG52" s="190">
        <v>409</v>
      </c>
      <c r="AH52" s="190">
        <v>264</v>
      </c>
      <c r="AI52" s="190">
        <f t="shared" si="37"/>
        <v>673</v>
      </c>
      <c r="AJ52" s="190">
        <v>400</v>
      </c>
      <c r="AK52" s="190">
        <v>221</v>
      </c>
      <c r="AL52" s="190">
        <f t="shared" si="38"/>
        <v>621</v>
      </c>
      <c r="AM52" s="180">
        <f t="shared" si="40"/>
        <v>5113</v>
      </c>
      <c r="AN52" s="180">
        <f t="shared" si="41"/>
        <v>3259</v>
      </c>
      <c r="AO52" s="180">
        <f t="shared" si="42"/>
        <v>8372</v>
      </c>
    </row>
    <row r="53" spans="1:44" ht="18.75" customHeight="1">
      <c r="A53" s="657">
        <v>21</v>
      </c>
      <c r="B53" s="664" t="s">
        <v>144</v>
      </c>
      <c r="C53" s="1198">
        <v>81</v>
      </c>
      <c r="D53" s="1198">
        <v>46</v>
      </c>
      <c r="E53" s="190">
        <f t="shared" si="27"/>
        <v>127</v>
      </c>
      <c r="F53" s="1198">
        <v>73</v>
      </c>
      <c r="G53" s="1198">
        <v>49</v>
      </c>
      <c r="H53" s="190">
        <f t="shared" si="28"/>
        <v>122</v>
      </c>
      <c r="I53" s="1198">
        <v>106</v>
      </c>
      <c r="J53" s="1198">
        <v>88</v>
      </c>
      <c r="K53" s="190">
        <f t="shared" si="29"/>
        <v>194</v>
      </c>
      <c r="L53" s="1198">
        <v>103</v>
      </c>
      <c r="M53" s="1198">
        <v>80</v>
      </c>
      <c r="N53" s="190">
        <f t="shared" si="30"/>
        <v>183</v>
      </c>
      <c r="O53" s="1198">
        <v>151</v>
      </c>
      <c r="P53" s="1198">
        <v>92</v>
      </c>
      <c r="Q53" s="190">
        <f t="shared" si="31"/>
        <v>243</v>
      </c>
      <c r="R53" s="1198">
        <v>97</v>
      </c>
      <c r="S53" s="1198">
        <v>70</v>
      </c>
      <c r="T53" s="190">
        <f t="shared" si="32"/>
        <v>167</v>
      </c>
      <c r="U53" s="1198">
        <v>78</v>
      </c>
      <c r="V53" s="1198">
        <v>40</v>
      </c>
      <c r="W53" s="190">
        <f t="shared" si="33"/>
        <v>118</v>
      </c>
      <c r="X53" s="1198">
        <v>59</v>
      </c>
      <c r="Y53" s="1198">
        <v>44</v>
      </c>
      <c r="Z53" s="190">
        <f t="shared" si="34"/>
        <v>103</v>
      </c>
      <c r="AA53" s="1198">
        <v>55</v>
      </c>
      <c r="AB53" s="1198">
        <v>43</v>
      </c>
      <c r="AC53" s="190">
        <f t="shared" si="35"/>
        <v>98</v>
      </c>
      <c r="AD53" s="1198">
        <v>59</v>
      </c>
      <c r="AE53" s="1198">
        <v>42</v>
      </c>
      <c r="AF53" s="190">
        <f t="shared" si="36"/>
        <v>101</v>
      </c>
      <c r="AG53" s="1198">
        <v>89</v>
      </c>
      <c r="AH53" s="1198">
        <v>55</v>
      </c>
      <c r="AI53" s="190">
        <f t="shared" si="37"/>
        <v>144</v>
      </c>
      <c r="AJ53" s="1198">
        <v>75</v>
      </c>
      <c r="AK53" s="1198">
        <v>63</v>
      </c>
      <c r="AL53" s="190">
        <f t="shared" si="38"/>
        <v>138</v>
      </c>
      <c r="AM53" s="180">
        <f t="shared" si="40"/>
        <v>1026</v>
      </c>
      <c r="AN53" s="180">
        <f t="shared" si="41"/>
        <v>712</v>
      </c>
      <c r="AO53" s="180">
        <f t="shared" si="42"/>
        <v>1738</v>
      </c>
    </row>
    <row r="54" spans="1:44" s="662" customFormat="1" ht="18.75" customHeight="1">
      <c r="A54" s="661">
        <v>22</v>
      </c>
      <c r="B54" s="659" t="s">
        <v>145</v>
      </c>
      <c r="C54" s="190">
        <v>82</v>
      </c>
      <c r="D54" s="190">
        <v>62</v>
      </c>
      <c r="E54" s="190">
        <f t="shared" si="27"/>
        <v>144</v>
      </c>
      <c r="F54" s="190">
        <v>83</v>
      </c>
      <c r="G54" s="190">
        <v>59</v>
      </c>
      <c r="H54" s="190">
        <f t="shared" si="28"/>
        <v>142</v>
      </c>
      <c r="I54" s="190">
        <v>86</v>
      </c>
      <c r="J54" s="190">
        <v>52</v>
      </c>
      <c r="K54" s="190">
        <f t="shared" si="29"/>
        <v>138</v>
      </c>
      <c r="L54" s="190">
        <v>119</v>
      </c>
      <c r="M54" s="190">
        <v>60</v>
      </c>
      <c r="N54" s="190">
        <f t="shared" si="30"/>
        <v>179</v>
      </c>
      <c r="O54" s="190">
        <v>113</v>
      </c>
      <c r="P54" s="190">
        <v>99</v>
      </c>
      <c r="Q54" s="190">
        <f t="shared" si="31"/>
        <v>212</v>
      </c>
      <c r="R54" s="190">
        <v>104</v>
      </c>
      <c r="S54" s="190">
        <v>86</v>
      </c>
      <c r="T54" s="190">
        <f t="shared" si="32"/>
        <v>190</v>
      </c>
      <c r="U54" s="190">
        <v>80</v>
      </c>
      <c r="V54" s="190">
        <v>44</v>
      </c>
      <c r="W54" s="190">
        <f t="shared" si="33"/>
        <v>124</v>
      </c>
      <c r="X54" s="190">
        <v>68</v>
      </c>
      <c r="Y54" s="190">
        <v>53</v>
      </c>
      <c r="Z54" s="190">
        <f t="shared" si="34"/>
        <v>121</v>
      </c>
      <c r="AA54" s="190">
        <v>53</v>
      </c>
      <c r="AB54" s="190">
        <v>51</v>
      </c>
      <c r="AC54" s="190">
        <f t="shared" si="35"/>
        <v>104</v>
      </c>
      <c r="AD54" s="190">
        <v>86</v>
      </c>
      <c r="AE54" s="190">
        <v>49</v>
      </c>
      <c r="AF54" s="190">
        <f t="shared" si="36"/>
        <v>135</v>
      </c>
      <c r="AG54" s="190">
        <v>109</v>
      </c>
      <c r="AH54" s="190">
        <v>44</v>
      </c>
      <c r="AI54" s="190">
        <f t="shared" si="37"/>
        <v>153</v>
      </c>
      <c r="AJ54" s="190">
        <v>90</v>
      </c>
      <c r="AK54" s="190">
        <v>39</v>
      </c>
      <c r="AL54" s="190">
        <f t="shared" si="38"/>
        <v>129</v>
      </c>
      <c r="AM54" s="180">
        <f t="shared" si="40"/>
        <v>1073</v>
      </c>
      <c r="AN54" s="180">
        <f t="shared" si="41"/>
        <v>698</v>
      </c>
      <c r="AO54" s="180">
        <f t="shared" si="42"/>
        <v>1771</v>
      </c>
    </row>
    <row r="55" spans="1:44" ht="18.75" customHeight="1">
      <c r="A55" s="48"/>
      <c r="B55" s="48" t="s">
        <v>6</v>
      </c>
      <c r="C55" s="859">
        <f>SUM(C33:C54)</f>
        <v>5798</v>
      </c>
      <c r="D55" s="859">
        <f t="shared" ref="D55:AO55" si="43">SUM(D33:D54)</f>
        <v>4063</v>
      </c>
      <c r="E55" s="859">
        <f t="shared" si="43"/>
        <v>9861</v>
      </c>
      <c r="F55" s="859">
        <f t="shared" si="43"/>
        <v>5585</v>
      </c>
      <c r="G55" s="859">
        <f t="shared" si="43"/>
        <v>3935</v>
      </c>
      <c r="H55" s="859">
        <f t="shared" si="43"/>
        <v>9520</v>
      </c>
      <c r="I55" s="859">
        <f t="shared" si="43"/>
        <v>5479</v>
      </c>
      <c r="J55" s="859">
        <f t="shared" si="43"/>
        <v>3853</v>
      </c>
      <c r="K55" s="859">
        <f t="shared" si="43"/>
        <v>9332</v>
      </c>
      <c r="L55" s="859">
        <f t="shared" si="43"/>
        <v>6808</v>
      </c>
      <c r="M55" s="859">
        <f t="shared" si="43"/>
        <v>4769</v>
      </c>
      <c r="N55" s="859">
        <f t="shared" si="43"/>
        <v>11577</v>
      </c>
      <c r="O55" s="859">
        <f t="shared" si="43"/>
        <v>10954</v>
      </c>
      <c r="P55" s="859">
        <f t="shared" si="43"/>
        <v>8146</v>
      </c>
      <c r="Q55" s="859">
        <f t="shared" si="43"/>
        <v>19100</v>
      </c>
      <c r="R55" s="859">
        <f t="shared" si="43"/>
        <v>7803</v>
      </c>
      <c r="S55" s="859">
        <f t="shared" si="43"/>
        <v>5568</v>
      </c>
      <c r="T55" s="859">
        <f t="shared" si="43"/>
        <v>13371</v>
      </c>
      <c r="U55" s="859">
        <f t="shared" si="43"/>
        <v>5641</v>
      </c>
      <c r="V55" s="859">
        <f t="shared" si="43"/>
        <v>3980</v>
      </c>
      <c r="W55" s="859">
        <f t="shared" si="43"/>
        <v>9621</v>
      </c>
      <c r="X55" s="859">
        <f t="shared" si="43"/>
        <v>5345</v>
      </c>
      <c r="Y55" s="859">
        <f t="shared" si="43"/>
        <v>3216</v>
      </c>
      <c r="Z55" s="859">
        <f t="shared" si="43"/>
        <v>8561</v>
      </c>
      <c r="AA55" s="859">
        <f t="shared" si="43"/>
        <v>5355</v>
      </c>
      <c r="AB55" s="859">
        <f t="shared" si="43"/>
        <v>3518</v>
      </c>
      <c r="AC55" s="859">
        <f t="shared" si="43"/>
        <v>8873</v>
      </c>
      <c r="AD55" s="859">
        <f t="shared" si="43"/>
        <v>5290</v>
      </c>
      <c r="AE55" s="859">
        <f t="shared" si="43"/>
        <v>3552</v>
      </c>
      <c r="AF55" s="859">
        <f t="shared" si="43"/>
        <v>8842</v>
      </c>
      <c r="AG55" s="859">
        <f t="shared" si="43"/>
        <v>6157</v>
      </c>
      <c r="AH55" s="859">
        <f t="shared" si="43"/>
        <v>3811</v>
      </c>
      <c r="AI55" s="859">
        <f t="shared" si="43"/>
        <v>9968</v>
      </c>
      <c r="AJ55" s="859">
        <f t="shared" si="43"/>
        <v>6394</v>
      </c>
      <c r="AK55" s="859">
        <f t="shared" si="43"/>
        <v>4096</v>
      </c>
      <c r="AL55" s="859">
        <f t="shared" si="43"/>
        <v>10490</v>
      </c>
      <c r="AM55" s="859">
        <f>SUM(AM33:AM54)</f>
        <v>76609</v>
      </c>
      <c r="AN55" s="859">
        <f t="shared" si="43"/>
        <v>52507</v>
      </c>
      <c r="AO55" s="859">
        <f t="shared" si="43"/>
        <v>129116</v>
      </c>
    </row>
    <row r="56" spans="1:44" ht="15.75" customHeight="1">
      <c r="AP56" s="619" t="str">
        <f>IF(AM55=Death!X385,"TRUE","FALSE")</f>
        <v>TRUE</v>
      </c>
      <c r="AQ56" s="619" t="str">
        <f>IF(AN55=Death!Y385,"TRUE","FALSE")</f>
        <v>TRUE</v>
      </c>
      <c r="AR56" s="619" t="str">
        <f>IF(AO55=Death!Z385,"TRUE","FALSE")</f>
        <v>TRUE</v>
      </c>
    </row>
    <row r="57" spans="1:44" ht="15.75" customHeight="1">
      <c r="A57" s="603"/>
      <c r="B57" s="603"/>
      <c r="C57" s="1834" t="s">
        <v>601</v>
      </c>
      <c r="D57" s="1834"/>
      <c r="E57" s="1834"/>
      <c r="F57" s="1834"/>
      <c r="G57" s="1834"/>
      <c r="H57" s="1834"/>
      <c r="I57" s="1834"/>
      <c r="J57" s="1834"/>
      <c r="K57" s="1834"/>
      <c r="L57" s="1834" t="s">
        <v>601</v>
      </c>
      <c r="M57" s="1834"/>
      <c r="N57" s="1834"/>
      <c r="O57" s="1834"/>
      <c r="P57" s="1834"/>
      <c r="Q57" s="1834"/>
      <c r="R57" s="1834"/>
      <c r="S57" s="1834"/>
      <c r="T57" s="1834"/>
      <c r="U57" s="1834" t="s">
        <v>601</v>
      </c>
      <c r="V57" s="1834"/>
      <c r="W57" s="1834"/>
      <c r="X57" s="1834"/>
      <c r="Y57" s="1834"/>
      <c r="Z57" s="1834"/>
      <c r="AA57" s="1834"/>
      <c r="AB57" s="1834"/>
      <c r="AC57" s="1834"/>
      <c r="AD57" s="1834" t="s">
        <v>601</v>
      </c>
      <c r="AE57" s="1834"/>
      <c r="AF57" s="1834"/>
      <c r="AG57" s="1834"/>
      <c r="AH57" s="1834"/>
      <c r="AI57" s="1834"/>
      <c r="AJ57" s="1834"/>
      <c r="AK57" s="1834"/>
      <c r="AL57" s="1834"/>
      <c r="AM57" s="1834"/>
      <c r="AN57" s="1834"/>
      <c r="AO57" s="1834"/>
    </row>
    <row r="58" spans="1:44" ht="15.75" customHeight="1">
      <c r="A58" s="603"/>
      <c r="B58" s="603"/>
      <c r="C58" s="1834" t="s">
        <v>881</v>
      </c>
      <c r="D58" s="1834"/>
      <c r="E58" s="1834"/>
      <c r="F58" s="1834"/>
      <c r="G58" s="1834"/>
      <c r="H58" s="1834"/>
      <c r="I58" s="1834"/>
      <c r="J58" s="1834"/>
      <c r="K58" s="1834"/>
      <c r="L58" s="1834" t="s">
        <v>881</v>
      </c>
      <c r="M58" s="1834"/>
      <c r="N58" s="1834"/>
      <c r="O58" s="1834"/>
      <c r="P58" s="1834"/>
      <c r="Q58" s="1834"/>
      <c r="R58" s="1834"/>
      <c r="S58" s="1834"/>
      <c r="T58" s="1834"/>
      <c r="U58" s="1834" t="s">
        <v>881</v>
      </c>
      <c r="V58" s="1834"/>
      <c r="W58" s="1834"/>
      <c r="X58" s="1834"/>
      <c r="Y58" s="1834"/>
      <c r="Z58" s="1834"/>
      <c r="AA58" s="1834"/>
      <c r="AB58" s="1834"/>
      <c r="AC58" s="1834"/>
      <c r="AD58" s="1834" t="s">
        <v>881</v>
      </c>
      <c r="AE58" s="1834"/>
      <c r="AF58" s="1834"/>
      <c r="AG58" s="1834"/>
      <c r="AH58" s="1834"/>
      <c r="AI58" s="1834"/>
      <c r="AJ58" s="1834"/>
      <c r="AK58" s="1834"/>
      <c r="AL58" s="1834"/>
      <c r="AM58" s="1834"/>
      <c r="AN58" s="1834"/>
      <c r="AO58" s="1834"/>
    </row>
    <row r="59" spans="1:44" ht="15.75" customHeight="1">
      <c r="A59" s="656" t="s">
        <v>600</v>
      </c>
      <c r="B59" s="656"/>
    </row>
    <row r="60" spans="1:44" s="665" customFormat="1" ht="22.5" customHeight="1">
      <c r="A60" s="1822" t="s">
        <v>193</v>
      </c>
      <c r="B60" s="1824" t="s">
        <v>156</v>
      </c>
      <c r="C60" s="1817" t="s">
        <v>208</v>
      </c>
      <c r="D60" s="1818"/>
      <c r="E60" s="1819"/>
      <c r="F60" s="1817" t="s">
        <v>209</v>
      </c>
      <c r="G60" s="1818"/>
      <c r="H60" s="1819"/>
      <c r="I60" s="1817" t="s">
        <v>210</v>
      </c>
      <c r="J60" s="1818"/>
      <c r="K60" s="1819"/>
      <c r="L60" s="1817" t="s">
        <v>211</v>
      </c>
      <c r="M60" s="1818"/>
      <c r="N60" s="1819"/>
      <c r="O60" s="1817" t="s">
        <v>212</v>
      </c>
      <c r="P60" s="1818"/>
      <c r="Q60" s="1819"/>
      <c r="R60" s="1817" t="s">
        <v>213</v>
      </c>
      <c r="S60" s="1818"/>
      <c r="T60" s="1819"/>
      <c r="U60" s="1817" t="s">
        <v>214</v>
      </c>
      <c r="V60" s="1818"/>
      <c r="W60" s="1819"/>
      <c r="X60" s="1817" t="s">
        <v>215</v>
      </c>
      <c r="Y60" s="1818"/>
      <c r="Z60" s="1819"/>
      <c r="AA60" s="1817" t="s">
        <v>216</v>
      </c>
      <c r="AB60" s="1818"/>
      <c r="AC60" s="1819"/>
      <c r="AD60" s="1817" t="s">
        <v>217</v>
      </c>
      <c r="AE60" s="1818"/>
      <c r="AF60" s="1819"/>
      <c r="AG60" s="1817" t="s">
        <v>218</v>
      </c>
      <c r="AH60" s="1818"/>
      <c r="AI60" s="1819"/>
      <c r="AJ60" s="1817" t="s">
        <v>219</v>
      </c>
      <c r="AK60" s="1818"/>
      <c r="AL60" s="1819"/>
      <c r="AM60" s="1817" t="s">
        <v>6</v>
      </c>
      <c r="AN60" s="1818"/>
      <c r="AO60" s="1819"/>
    </row>
    <row r="61" spans="1:44" s="665" customFormat="1" ht="22.5" customHeight="1">
      <c r="A61" s="1823"/>
      <c r="B61" s="1825"/>
      <c r="C61" s="1314" t="s">
        <v>242</v>
      </c>
      <c r="D61" s="1314" t="s">
        <v>243</v>
      </c>
      <c r="E61" s="1314" t="s">
        <v>236</v>
      </c>
      <c r="F61" s="1314" t="s">
        <v>242</v>
      </c>
      <c r="G61" s="1314" t="s">
        <v>243</v>
      </c>
      <c r="H61" s="1314" t="s">
        <v>236</v>
      </c>
      <c r="I61" s="1314" t="s">
        <v>242</v>
      </c>
      <c r="J61" s="1314" t="s">
        <v>243</v>
      </c>
      <c r="K61" s="1314" t="s">
        <v>236</v>
      </c>
      <c r="L61" s="1314" t="s">
        <v>242</v>
      </c>
      <c r="M61" s="1314" t="s">
        <v>243</v>
      </c>
      <c r="N61" s="1314" t="s">
        <v>236</v>
      </c>
      <c r="O61" s="1314" t="s">
        <v>242</v>
      </c>
      <c r="P61" s="1314" t="s">
        <v>243</v>
      </c>
      <c r="Q61" s="1314" t="s">
        <v>236</v>
      </c>
      <c r="R61" s="1314" t="s">
        <v>242</v>
      </c>
      <c r="S61" s="1314" t="s">
        <v>243</v>
      </c>
      <c r="T61" s="1314" t="s">
        <v>236</v>
      </c>
      <c r="U61" s="1314" t="s">
        <v>242</v>
      </c>
      <c r="V61" s="1314" t="s">
        <v>243</v>
      </c>
      <c r="W61" s="1314" t="s">
        <v>236</v>
      </c>
      <c r="X61" s="1314" t="s">
        <v>242</v>
      </c>
      <c r="Y61" s="1314" t="s">
        <v>243</v>
      </c>
      <c r="Z61" s="1314" t="s">
        <v>236</v>
      </c>
      <c r="AA61" s="1314" t="s">
        <v>242</v>
      </c>
      <c r="AB61" s="1314" t="s">
        <v>243</v>
      </c>
      <c r="AC61" s="1314" t="s">
        <v>236</v>
      </c>
      <c r="AD61" s="1314" t="s">
        <v>242</v>
      </c>
      <c r="AE61" s="1314" t="s">
        <v>243</v>
      </c>
      <c r="AF61" s="1314" t="s">
        <v>236</v>
      </c>
      <c r="AG61" s="1314" t="s">
        <v>242</v>
      </c>
      <c r="AH61" s="1314" t="s">
        <v>243</v>
      </c>
      <c r="AI61" s="1314" t="s">
        <v>236</v>
      </c>
      <c r="AJ61" s="1314" t="s">
        <v>242</v>
      </c>
      <c r="AK61" s="1314" t="s">
        <v>243</v>
      </c>
      <c r="AL61" s="1314" t="s">
        <v>236</v>
      </c>
      <c r="AM61" s="1314" t="s">
        <v>242</v>
      </c>
      <c r="AN61" s="1314" t="s">
        <v>243</v>
      </c>
      <c r="AO61" s="1314" t="s">
        <v>236</v>
      </c>
    </row>
    <row r="62" spans="1:44" ht="18" customHeight="1">
      <c r="A62" s="657">
        <v>1</v>
      </c>
      <c r="B62" s="658" t="s">
        <v>15</v>
      </c>
      <c r="C62" s="48">
        <f>C5+C33</f>
        <v>1216</v>
      </c>
      <c r="D62" s="48">
        <f t="shared" ref="D62:AO62" si="44">D5+D33</f>
        <v>902</v>
      </c>
      <c r="E62" s="48">
        <f t="shared" si="44"/>
        <v>2118</v>
      </c>
      <c r="F62" s="48">
        <f t="shared" si="44"/>
        <v>1334</v>
      </c>
      <c r="G62" s="48">
        <f t="shared" si="44"/>
        <v>902</v>
      </c>
      <c r="H62" s="48">
        <f t="shared" si="44"/>
        <v>2236</v>
      </c>
      <c r="I62" s="48">
        <f t="shared" si="44"/>
        <v>1207</v>
      </c>
      <c r="J62" s="48">
        <f t="shared" si="44"/>
        <v>896</v>
      </c>
      <c r="K62" s="48">
        <f t="shared" si="44"/>
        <v>2103</v>
      </c>
      <c r="L62" s="48">
        <f t="shared" si="44"/>
        <v>1592</v>
      </c>
      <c r="M62" s="48">
        <f t="shared" si="44"/>
        <v>1251</v>
      </c>
      <c r="N62" s="48">
        <f t="shared" si="44"/>
        <v>2843</v>
      </c>
      <c r="O62" s="48">
        <f t="shared" si="44"/>
        <v>2108</v>
      </c>
      <c r="P62" s="48">
        <f t="shared" si="44"/>
        <v>1745</v>
      </c>
      <c r="Q62" s="48">
        <f t="shared" si="44"/>
        <v>3853</v>
      </c>
      <c r="R62" s="48">
        <f t="shared" si="44"/>
        <v>1664</v>
      </c>
      <c r="S62" s="48">
        <f t="shared" si="44"/>
        <v>1298</v>
      </c>
      <c r="T62" s="48">
        <f t="shared" si="44"/>
        <v>2962</v>
      </c>
      <c r="U62" s="48">
        <f t="shared" si="44"/>
        <v>1215</v>
      </c>
      <c r="V62" s="48">
        <f t="shared" si="44"/>
        <v>891</v>
      </c>
      <c r="W62" s="48">
        <f t="shared" si="44"/>
        <v>2106</v>
      </c>
      <c r="X62" s="48">
        <f t="shared" si="44"/>
        <v>1144</v>
      </c>
      <c r="Y62" s="48">
        <f t="shared" si="44"/>
        <v>751</v>
      </c>
      <c r="Z62" s="48">
        <f t="shared" si="44"/>
        <v>1895</v>
      </c>
      <c r="AA62" s="48">
        <f t="shared" si="44"/>
        <v>1187</v>
      </c>
      <c r="AB62" s="48">
        <f t="shared" si="44"/>
        <v>906</v>
      </c>
      <c r="AC62" s="48">
        <f t="shared" si="44"/>
        <v>2093</v>
      </c>
      <c r="AD62" s="48">
        <f t="shared" si="44"/>
        <v>1216</v>
      </c>
      <c r="AE62" s="48">
        <f t="shared" si="44"/>
        <v>831</v>
      </c>
      <c r="AF62" s="48">
        <f t="shared" si="44"/>
        <v>2047</v>
      </c>
      <c r="AG62" s="48">
        <f t="shared" si="44"/>
        <v>1613</v>
      </c>
      <c r="AH62" s="48">
        <f t="shared" si="44"/>
        <v>1066</v>
      </c>
      <c r="AI62" s="48">
        <f t="shared" si="44"/>
        <v>2679</v>
      </c>
      <c r="AJ62" s="48">
        <f t="shared" si="44"/>
        <v>1450</v>
      </c>
      <c r="AK62" s="48">
        <f t="shared" si="44"/>
        <v>988</v>
      </c>
      <c r="AL62" s="48">
        <f t="shared" si="44"/>
        <v>2438</v>
      </c>
      <c r="AM62" s="48">
        <f t="shared" si="44"/>
        <v>16946</v>
      </c>
      <c r="AN62" s="48">
        <f t="shared" si="44"/>
        <v>12427</v>
      </c>
      <c r="AO62" s="48">
        <f t="shared" si="44"/>
        <v>29373</v>
      </c>
    </row>
    <row r="63" spans="1:44" ht="18" customHeight="1">
      <c r="A63" s="657">
        <v>2</v>
      </c>
      <c r="B63" s="658" t="s">
        <v>20</v>
      </c>
      <c r="C63" s="48">
        <f t="shared" ref="C63:AO63" si="45">C6+C34</f>
        <v>261</v>
      </c>
      <c r="D63" s="48">
        <f t="shared" si="45"/>
        <v>170</v>
      </c>
      <c r="E63" s="48">
        <f t="shared" si="45"/>
        <v>431</v>
      </c>
      <c r="F63" s="48">
        <f t="shared" si="45"/>
        <v>213</v>
      </c>
      <c r="G63" s="48">
        <f t="shared" si="45"/>
        <v>173</v>
      </c>
      <c r="H63" s="48">
        <f t="shared" si="45"/>
        <v>386</v>
      </c>
      <c r="I63" s="48">
        <f t="shared" si="45"/>
        <v>183</v>
      </c>
      <c r="J63" s="48">
        <f t="shared" si="45"/>
        <v>146</v>
      </c>
      <c r="K63" s="48">
        <f t="shared" si="45"/>
        <v>329</v>
      </c>
      <c r="L63" s="48">
        <f t="shared" si="45"/>
        <v>267</v>
      </c>
      <c r="M63" s="48">
        <f t="shared" si="45"/>
        <v>166</v>
      </c>
      <c r="N63" s="48">
        <f t="shared" si="45"/>
        <v>433</v>
      </c>
      <c r="O63" s="48">
        <f t="shared" si="45"/>
        <v>478</v>
      </c>
      <c r="P63" s="48">
        <f t="shared" si="45"/>
        <v>387</v>
      </c>
      <c r="Q63" s="48">
        <f t="shared" si="45"/>
        <v>865</v>
      </c>
      <c r="R63" s="48">
        <f t="shared" si="45"/>
        <v>343</v>
      </c>
      <c r="S63" s="48">
        <f t="shared" si="45"/>
        <v>259</v>
      </c>
      <c r="T63" s="48">
        <f t="shared" si="45"/>
        <v>602</v>
      </c>
      <c r="U63" s="48">
        <f t="shared" si="45"/>
        <v>244</v>
      </c>
      <c r="V63" s="48">
        <f t="shared" si="45"/>
        <v>184</v>
      </c>
      <c r="W63" s="48">
        <f t="shared" si="45"/>
        <v>428</v>
      </c>
      <c r="X63" s="48">
        <f t="shared" si="45"/>
        <v>210</v>
      </c>
      <c r="Y63" s="48">
        <f t="shared" si="45"/>
        <v>155</v>
      </c>
      <c r="Z63" s="48">
        <f t="shared" si="45"/>
        <v>365</v>
      </c>
      <c r="AA63" s="48">
        <f t="shared" si="45"/>
        <v>232</v>
      </c>
      <c r="AB63" s="48">
        <f t="shared" si="45"/>
        <v>163</v>
      </c>
      <c r="AC63" s="48">
        <f t="shared" si="45"/>
        <v>395</v>
      </c>
      <c r="AD63" s="48">
        <f t="shared" si="45"/>
        <v>225</v>
      </c>
      <c r="AE63" s="48">
        <f t="shared" si="45"/>
        <v>126</v>
      </c>
      <c r="AF63" s="48">
        <f t="shared" si="45"/>
        <v>351</v>
      </c>
      <c r="AG63" s="48">
        <f t="shared" si="45"/>
        <v>255</v>
      </c>
      <c r="AH63" s="48">
        <f t="shared" si="45"/>
        <v>166</v>
      </c>
      <c r="AI63" s="48">
        <f t="shared" si="45"/>
        <v>421</v>
      </c>
      <c r="AJ63" s="48">
        <f t="shared" si="45"/>
        <v>287</v>
      </c>
      <c r="AK63" s="48">
        <f t="shared" si="45"/>
        <v>183</v>
      </c>
      <c r="AL63" s="48">
        <f t="shared" si="45"/>
        <v>470</v>
      </c>
      <c r="AM63" s="48">
        <f t="shared" si="45"/>
        <v>3198</v>
      </c>
      <c r="AN63" s="48">
        <f t="shared" si="45"/>
        <v>2278</v>
      </c>
      <c r="AO63" s="48">
        <f t="shared" si="45"/>
        <v>5476</v>
      </c>
      <c r="AP63" s="660"/>
    </row>
    <row r="64" spans="1:44" ht="18" customHeight="1">
      <c r="A64" s="657">
        <v>3</v>
      </c>
      <c r="B64" s="658" t="s">
        <v>21</v>
      </c>
      <c r="C64" s="48">
        <f t="shared" ref="C64:AO64" si="46">C7+C35</f>
        <v>618</v>
      </c>
      <c r="D64" s="48">
        <f t="shared" si="46"/>
        <v>444</v>
      </c>
      <c r="E64" s="48">
        <f t="shared" si="46"/>
        <v>1062</v>
      </c>
      <c r="F64" s="48">
        <f t="shared" si="46"/>
        <v>539</v>
      </c>
      <c r="G64" s="48">
        <f t="shared" si="46"/>
        <v>326</v>
      </c>
      <c r="H64" s="48">
        <f t="shared" si="46"/>
        <v>865</v>
      </c>
      <c r="I64" s="48">
        <f t="shared" si="46"/>
        <v>516</v>
      </c>
      <c r="J64" s="48">
        <f t="shared" si="46"/>
        <v>317</v>
      </c>
      <c r="K64" s="48">
        <f t="shared" si="46"/>
        <v>833</v>
      </c>
      <c r="L64" s="48">
        <f t="shared" si="46"/>
        <v>683</v>
      </c>
      <c r="M64" s="48">
        <f t="shared" si="46"/>
        <v>450</v>
      </c>
      <c r="N64" s="48">
        <f t="shared" si="46"/>
        <v>1133</v>
      </c>
      <c r="O64" s="48">
        <f t="shared" si="46"/>
        <v>1578</v>
      </c>
      <c r="P64" s="48">
        <f t="shared" si="46"/>
        <v>1106</v>
      </c>
      <c r="Q64" s="48">
        <f t="shared" si="46"/>
        <v>2684</v>
      </c>
      <c r="R64" s="48">
        <f t="shared" si="46"/>
        <v>860</v>
      </c>
      <c r="S64" s="48">
        <f t="shared" si="46"/>
        <v>587</v>
      </c>
      <c r="T64" s="48">
        <f t="shared" si="46"/>
        <v>1447</v>
      </c>
      <c r="U64" s="48">
        <f t="shared" si="46"/>
        <v>559</v>
      </c>
      <c r="V64" s="48">
        <f t="shared" si="46"/>
        <v>392</v>
      </c>
      <c r="W64" s="48">
        <f t="shared" si="46"/>
        <v>951</v>
      </c>
      <c r="X64" s="48">
        <f t="shared" si="46"/>
        <v>511</v>
      </c>
      <c r="Y64" s="48">
        <f t="shared" si="46"/>
        <v>293</v>
      </c>
      <c r="Z64" s="48">
        <f t="shared" si="46"/>
        <v>804</v>
      </c>
      <c r="AA64" s="48">
        <f t="shared" si="46"/>
        <v>592</v>
      </c>
      <c r="AB64" s="48">
        <f t="shared" si="46"/>
        <v>346</v>
      </c>
      <c r="AC64" s="48">
        <f t="shared" si="46"/>
        <v>938</v>
      </c>
      <c r="AD64" s="48">
        <f t="shared" si="46"/>
        <v>572</v>
      </c>
      <c r="AE64" s="48">
        <f t="shared" si="46"/>
        <v>337</v>
      </c>
      <c r="AF64" s="48">
        <f t="shared" si="46"/>
        <v>909</v>
      </c>
      <c r="AG64" s="48">
        <f t="shared" si="46"/>
        <v>733</v>
      </c>
      <c r="AH64" s="48">
        <f t="shared" si="46"/>
        <v>421</v>
      </c>
      <c r="AI64" s="48">
        <f t="shared" si="46"/>
        <v>1154</v>
      </c>
      <c r="AJ64" s="48">
        <f t="shared" si="46"/>
        <v>741</v>
      </c>
      <c r="AK64" s="48">
        <f t="shared" si="46"/>
        <v>441</v>
      </c>
      <c r="AL64" s="48">
        <f t="shared" si="46"/>
        <v>1182</v>
      </c>
      <c r="AM64" s="48">
        <f t="shared" si="46"/>
        <v>8502</v>
      </c>
      <c r="AN64" s="48">
        <f t="shared" si="46"/>
        <v>5460</v>
      </c>
      <c r="AO64" s="48">
        <f t="shared" si="46"/>
        <v>13962</v>
      </c>
    </row>
    <row r="65" spans="1:41" ht="18" customHeight="1">
      <c r="A65" s="657">
        <v>4</v>
      </c>
      <c r="B65" s="658" t="s">
        <v>25</v>
      </c>
      <c r="C65" s="48">
        <f t="shared" ref="C65:AO65" si="47">C8+C36</f>
        <v>300</v>
      </c>
      <c r="D65" s="48">
        <f t="shared" si="47"/>
        <v>311</v>
      </c>
      <c r="E65" s="48">
        <f t="shared" si="47"/>
        <v>611</v>
      </c>
      <c r="F65" s="48">
        <f t="shared" si="47"/>
        <v>337</v>
      </c>
      <c r="G65" s="48">
        <f t="shared" si="47"/>
        <v>237</v>
      </c>
      <c r="H65" s="48">
        <f t="shared" si="47"/>
        <v>574</v>
      </c>
      <c r="I65" s="48">
        <f t="shared" si="47"/>
        <v>341</v>
      </c>
      <c r="J65" s="48">
        <f t="shared" si="47"/>
        <v>226</v>
      </c>
      <c r="K65" s="48">
        <f t="shared" si="47"/>
        <v>567</v>
      </c>
      <c r="L65" s="48">
        <f t="shared" si="47"/>
        <v>435</v>
      </c>
      <c r="M65" s="48">
        <f t="shared" si="47"/>
        <v>334</v>
      </c>
      <c r="N65" s="48">
        <f t="shared" si="47"/>
        <v>769</v>
      </c>
      <c r="O65" s="48">
        <f t="shared" si="47"/>
        <v>736</v>
      </c>
      <c r="P65" s="48">
        <f t="shared" si="47"/>
        <v>601</v>
      </c>
      <c r="Q65" s="48">
        <f t="shared" si="47"/>
        <v>1337</v>
      </c>
      <c r="R65" s="48">
        <f t="shared" si="47"/>
        <v>474</v>
      </c>
      <c r="S65" s="48">
        <f t="shared" si="47"/>
        <v>360</v>
      </c>
      <c r="T65" s="48">
        <f t="shared" si="47"/>
        <v>834</v>
      </c>
      <c r="U65" s="48">
        <f t="shared" si="47"/>
        <v>360</v>
      </c>
      <c r="V65" s="48">
        <f t="shared" si="47"/>
        <v>242</v>
      </c>
      <c r="W65" s="48">
        <f t="shared" si="47"/>
        <v>602</v>
      </c>
      <c r="X65" s="48">
        <f t="shared" si="47"/>
        <v>342</v>
      </c>
      <c r="Y65" s="48">
        <f t="shared" si="47"/>
        <v>222</v>
      </c>
      <c r="Z65" s="48">
        <f t="shared" si="47"/>
        <v>564</v>
      </c>
      <c r="AA65" s="48">
        <f t="shared" si="47"/>
        <v>324</v>
      </c>
      <c r="AB65" s="48">
        <f t="shared" si="47"/>
        <v>215</v>
      </c>
      <c r="AC65" s="48">
        <f t="shared" si="47"/>
        <v>539</v>
      </c>
      <c r="AD65" s="48">
        <f t="shared" si="47"/>
        <v>290</v>
      </c>
      <c r="AE65" s="48">
        <f t="shared" si="47"/>
        <v>217</v>
      </c>
      <c r="AF65" s="48">
        <f t="shared" si="47"/>
        <v>507</v>
      </c>
      <c r="AG65" s="48">
        <f t="shared" si="47"/>
        <v>338</v>
      </c>
      <c r="AH65" s="48">
        <f t="shared" si="47"/>
        <v>249</v>
      </c>
      <c r="AI65" s="48">
        <f t="shared" si="47"/>
        <v>587</v>
      </c>
      <c r="AJ65" s="48">
        <f t="shared" si="47"/>
        <v>321</v>
      </c>
      <c r="AK65" s="48">
        <f t="shared" si="47"/>
        <v>216</v>
      </c>
      <c r="AL65" s="48">
        <f t="shared" si="47"/>
        <v>537</v>
      </c>
      <c r="AM65" s="48">
        <f t="shared" si="47"/>
        <v>4598</v>
      </c>
      <c r="AN65" s="48">
        <f t="shared" si="47"/>
        <v>3430</v>
      </c>
      <c r="AO65" s="48">
        <f t="shared" si="47"/>
        <v>8028</v>
      </c>
    </row>
    <row r="66" spans="1:41" ht="18" customHeight="1">
      <c r="A66" s="657">
        <v>5</v>
      </c>
      <c r="B66" s="658" t="s">
        <v>27</v>
      </c>
      <c r="C66" s="48">
        <f t="shared" ref="C66:AO66" si="48">C9+C37</f>
        <v>348</v>
      </c>
      <c r="D66" s="48">
        <f t="shared" si="48"/>
        <v>255</v>
      </c>
      <c r="E66" s="48">
        <f t="shared" si="48"/>
        <v>603</v>
      </c>
      <c r="F66" s="48">
        <f t="shared" si="48"/>
        <v>321</v>
      </c>
      <c r="G66" s="48">
        <f t="shared" si="48"/>
        <v>220</v>
      </c>
      <c r="H66" s="48">
        <f t="shared" si="48"/>
        <v>541</v>
      </c>
      <c r="I66" s="48">
        <f t="shared" si="48"/>
        <v>304</v>
      </c>
      <c r="J66" s="48">
        <f t="shared" si="48"/>
        <v>198</v>
      </c>
      <c r="K66" s="48">
        <f t="shared" si="48"/>
        <v>502</v>
      </c>
      <c r="L66" s="48">
        <f t="shared" si="48"/>
        <v>302</v>
      </c>
      <c r="M66" s="48">
        <f t="shared" si="48"/>
        <v>232</v>
      </c>
      <c r="N66" s="48">
        <f t="shared" si="48"/>
        <v>534</v>
      </c>
      <c r="O66" s="48">
        <f t="shared" si="48"/>
        <v>600</v>
      </c>
      <c r="P66" s="48">
        <f t="shared" si="48"/>
        <v>449</v>
      </c>
      <c r="Q66" s="48">
        <f t="shared" si="48"/>
        <v>1049</v>
      </c>
      <c r="R66" s="48">
        <f t="shared" si="48"/>
        <v>356</v>
      </c>
      <c r="S66" s="48">
        <f t="shared" si="48"/>
        <v>283</v>
      </c>
      <c r="T66" s="48">
        <f t="shared" si="48"/>
        <v>639</v>
      </c>
      <c r="U66" s="48">
        <f t="shared" si="48"/>
        <v>262</v>
      </c>
      <c r="V66" s="48">
        <f t="shared" si="48"/>
        <v>176</v>
      </c>
      <c r="W66" s="48">
        <f t="shared" si="48"/>
        <v>438</v>
      </c>
      <c r="X66" s="48">
        <f t="shared" si="48"/>
        <v>354</v>
      </c>
      <c r="Y66" s="48">
        <f t="shared" si="48"/>
        <v>227</v>
      </c>
      <c r="Z66" s="48">
        <f t="shared" si="48"/>
        <v>581</v>
      </c>
      <c r="AA66" s="48">
        <f t="shared" si="48"/>
        <v>379</v>
      </c>
      <c r="AB66" s="48">
        <f t="shared" si="48"/>
        <v>264</v>
      </c>
      <c r="AC66" s="48">
        <f t="shared" si="48"/>
        <v>643</v>
      </c>
      <c r="AD66" s="48">
        <f t="shared" si="48"/>
        <v>319</v>
      </c>
      <c r="AE66" s="48">
        <f t="shared" si="48"/>
        <v>171</v>
      </c>
      <c r="AF66" s="48">
        <f t="shared" si="48"/>
        <v>490</v>
      </c>
      <c r="AG66" s="48">
        <f t="shared" si="48"/>
        <v>204</v>
      </c>
      <c r="AH66" s="48">
        <f t="shared" si="48"/>
        <v>127</v>
      </c>
      <c r="AI66" s="48">
        <f t="shared" si="48"/>
        <v>331</v>
      </c>
      <c r="AJ66" s="48">
        <f t="shared" si="48"/>
        <v>407</v>
      </c>
      <c r="AK66" s="48">
        <f t="shared" si="48"/>
        <v>303</v>
      </c>
      <c r="AL66" s="48">
        <f t="shared" si="48"/>
        <v>710</v>
      </c>
      <c r="AM66" s="48">
        <f t="shared" si="48"/>
        <v>4156</v>
      </c>
      <c r="AN66" s="48">
        <f t="shared" si="48"/>
        <v>2905</v>
      </c>
      <c r="AO66" s="48">
        <f t="shared" si="48"/>
        <v>7061</v>
      </c>
    </row>
    <row r="67" spans="1:41" ht="18" customHeight="1">
      <c r="A67" s="657">
        <v>6</v>
      </c>
      <c r="B67" s="658" t="s">
        <v>29</v>
      </c>
      <c r="C67" s="48">
        <f t="shared" ref="C67:AO67" si="49">C10+C38</f>
        <v>230</v>
      </c>
      <c r="D67" s="48">
        <f t="shared" si="49"/>
        <v>143</v>
      </c>
      <c r="E67" s="48">
        <f t="shared" si="49"/>
        <v>373</v>
      </c>
      <c r="F67" s="48">
        <f t="shared" si="49"/>
        <v>168</v>
      </c>
      <c r="G67" s="48">
        <f t="shared" si="49"/>
        <v>133</v>
      </c>
      <c r="H67" s="48">
        <f t="shared" si="49"/>
        <v>301</v>
      </c>
      <c r="I67" s="48">
        <f t="shared" si="49"/>
        <v>181</v>
      </c>
      <c r="J67" s="48">
        <f t="shared" si="49"/>
        <v>126</v>
      </c>
      <c r="K67" s="48">
        <f t="shared" si="49"/>
        <v>307</v>
      </c>
      <c r="L67" s="48">
        <f t="shared" si="49"/>
        <v>236</v>
      </c>
      <c r="M67" s="48">
        <f t="shared" si="49"/>
        <v>180</v>
      </c>
      <c r="N67" s="48">
        <f t="shared" si="49"/>
        <v>416</v>
      </c>
      <c r="O67" s="48">
        <f t="shared" si="49"/>
        <v>368</v>
      </c>
      <c r="P67" s="48">
        <f t="shared" si="49"/>
        <v>258</v>
      </c>
      <c r="Q67" s="48">
        <f t="shared" si="49"/>
        <v>626</v>
      </c>
      <c r="R67" s="48">
        <f t="shared" si="49"/>
        <v>239</v>
      </c>
      <c r="S67" s="48">
        <f t="shared" si="49"/>
        <v>188</v>
      </c>
      <c r="T67" s="48">
        <f t="shared" si="49"/>
        <v>427</v>
      </c>
      <c r="U67" s="48">
        <f t="shared" si="49"/>
        <v>203</v>
      </c>
      <c r="V67" s="48">
        <f t="shared" si="49"/>
        <v>168</v>
      </c>
      <c r="W67" s="48">
        <f t="shared" si="49"/>
        <v>371</v>
      </c>
      <c r="X67" s="48">
        <f t="shared" si="49"/>
        <v>217</v>
      </c>
      <c r="Y67" s="48">
        <f t="shared" si="49"/>
        <v>116</v>
      </c>
      <c r="Z67" s="48">
        <f t="shared" si="49"/>
        <v>333</v>
      </c>
      <c r="AA67" s="48">
        <f t="shared" si="49"/>
        <v>211</v>
      </c>
      <c r="AB67" s="48">
        <f t="shared" si="49"/>
        <v>136</v>
      </c>
      <c r="AC67" s="48">
        <f t="shared" si="49"/>
        <v>347</v>
      </c>
      <c r="AD67" s="48">
        <f t="shared" si="49"/>
        <v>174</v>
      </c>
      <c r="AE67" s="48">
        <f t="shared" si="49"/>
        <v>119</v>
      </c>
      <c r="AF67" s="48">
        <f t="shared" si="49"/>
        <v>293</v>
      </c>
      <c r="AG67" s="48">
        <f t="shared" si="49"/>
        <v>204</v>
      </c>
      <c r="AH67" s="48">
        <f t="shared" si="49"/>
        <v>140</v>
      </c>
      <c r="AI67" s="48">
        <f t="shared" si="49"/>
        <v>344</v>
      </c>
      <c r="AJ67" s="48">
        <f t="shared" si="49"/>
        <v>236</v>
      </c>
      <c r="AK67" s="48">
        <f t="shared" si="49"/>
        <v>146</v>
      </c>
      <c r="AL67" s="48">
        <f t="shared" si="49"/>
        <v>382</v>
      </c>
      <c r="AM67" s="48">
        <f t="shared" si="49"/>
        <v>2667</v>
      </c>
      <c r="AN67" s="48">
        <f t="shared" si="49"/>
        <v>1853</v>
      </c>
      <c r="AO67" s="48">
        <f t="shared" si="49"/>
        <v>4520</v>
      </c>
    </row>
    <row r="68" spans="1:41" ht="18" customHeight="1">
      <c r="A68" s="657">
        <v>7</v>
      </c>
      <c r="B68" s="658" t="s">
        <v>142</v>
      </c>
      <c r="C68" s="48">
        <f t="shared" ref="C68:AO68" si="50">C11+C39</f>
        <v>311</v>
      </c>
      <c r="D68" s="48">
        <f t="shared" si="50"/>
        <v>252</v>
      </c>
      <c r="E68" s="48">
        <f t="shared" si="50"/>
        <v>563</v>
      </c>
      <c r="F68" s="48">
        <f t="shared" si="50"/>
        <v>259</v>
      </c>
      <c r="G68" s="48">
        <f t="shared" si="50"/>
        <v>194</v>
      </c>
      <c r="H68" s="48">
        <f t="shared" si="50"/>
        <v>453</v>
      </c>
      <c r="I68" s="48">
        <f t="shared" si="50"/>
        <v>238</v>
      </c>
      <c r="J68" s="48">
        <f t="shared" si="50"/>
        <v>166</v>
      </c>
      <c r="K68" s="48">
        <f t="shared" si="50"/>
        <v>404</v>
      </c>
      <c r="L68" s="48">
        <f t="shared" si="50"/>
        <v>330</v>
      </c>
      <c r="M68" s="48">
        <f t="shared" si="50"/>
        <v>240</v>
      </c>
      <c r="N68" s="48">
        <f t="shared" si="50"/>
        <v>570</v>
      </c>
      <c r="O68" s="48">
        <f t="shared" si="50"/>
        <v>526</v>
      </c>
      <c r="P68" s="48">
        <f t="shared" si="50"/>
        <v>399</v>
      </c>
      <c r="Q68" s="48">
        <f t="shared" si="50"/>
        <v>925</v>
      </c>
      <c r="R68" s="48">
        <f t="shared" si="50"/>
        <v>362</v>
      </c>
      <c r="S68" s="48">
        <f t="shared" si="50"/>
        <v>313</v>
      </c>
      <c r="T68" s="48">
        <f t="shared" si="50"/>
        <v>675</v>
      </c>
      <c r="U68" s="48">
        <f t="shared" si="50"/>
        <v>287</v>
      </c>
      <c r="V68" s="48">
        <f t="shared" si="50"/>
        <v>203</v>
      </c>
      <c r="W68" s="48">
        <f t="shared" si="50"/>
        <v>490</v>
      </c>
      <c r="X68" s="48">
        <f t="shared" si="50"/>
        <v>249</v>
      </c>
      <c r="Y68" s="48">
        <f t="shared" si="50"/>
        <v>219</v>
      </c>
      <c r="Z68" s="48">
        <f t="shared" si="50"/>
        <v>468</v>
      </c>
      <c r="AA68" s="48">
        <f t="shared" si="50"/>
        <v>294</v>
      </c>
      <c r="AB68" s="48">
        <f t="shared" si="50"/>
        <v>204</v>
      </c>
      <c r="AC68" s="48">
        <f t="shared" si="50"/>
        <v>498</v>
      </c>
      <c r="AD68" s="48">
        <f t="shared" si="50"/>
        <v>245</v>
      </c>
      <c r="AE68" s="48">
        <f t="shared" si="50"/>
        <v>162</v>
      </c>
      <c r="AF68" s="48">
        <f t="shared" si="50"/>
        <v>407</v>
      </c>
      <c r="AG68" s="48">
        <f t="shared" si="50"/>
        <v>313</v>
      </c>
      <c r="AH68" s="48">
        <f t="shared" si="50"/>
        <v>211</v>
      </c>
      <c r="AI68" s="48">
        <f t="shared" si="50"/>
        <v>524</v>
      </c>
      <c r="AJ68" s="48">
        <f t="shared" si="50"/>
        <v>318</v>
      </c>
      <c r="AK68" s="48">
        <f t="shared" si="50"/>
        <v>228</v>
      </c>
      <c r="AL68" s="48">
        <f t="shared" si="50"/>
        <v>546</v>
      </c>
      <c r="AM68" s="48">
        <f t="shared" si="50"/>
        <v>3732</v>
      </c>
      <c r="AN68" s="48">
        <f t="shared" si="50"/>
        <v>2791</v>
      </c>
      <c r="AO68" s="48">
        <f t="shared" si="50"/>
        <v>6523</v>
      </c>
    </row>
    <row r="69" spans="1:41" ht="18" customHeight="1">
      <c r="A69" s="657">
        <v>8</v>
      </c>
      <c r="B69" s="658" t="s">
        <v>40</v>
      </c>
      <c r="C69" s="48">
        <f t="shared" ref="C69:AO69" si="51">C12+C40</f>
        <v>610</v>
      </c>
      <c r="D69" s="48">
        <f t="shared" si="51"/>
        <v>496</v>
      </c>
      <c r="E69" s="48">
        <f t="shared" si="51"/>
        <v>1106</v>
      </c>
      <c r="F69" s="48">
        <f t="shared" si="51"/>
        <v>507</v>
      </c>
      <c r="G69" s="48">
        <f t="shared" si="51"/>
        <v>399</v>
      </c>
      <c r="H69" s="48">
        <f t="shared" si="51"/>
        <v>906</v>
      </c>
      <c r="I69" s="48">
        <f t="shared" si="51"/>
        <v>596</v>
      </c>
      <c r="J69" s="48">
        <f t="shared" si="51"/>
        <v>448</v>
      </c>
      <c r="K69" s="48">
        <f t="shared" si="51"/>
        <v>1044</v>
      </c>
      <c r="L69" s="48">
        <f t="shared" si="51"/>
        <v>686</v>
      </c>
      <c r="M69" s="48">
        <f t="shared" si="51"/>
        <v>602</v>
      </c>
      <c r="N69" s="48">
        <f t="shared" si="51"/>
        <v>1288</v>
      </c>
      <c r="O69" s="48">
        <f t="shared" si="51"/>
        <v>833</v>
      </c>
      <c r="P69" s="48">
        <f t="shared" si="51"/>
        <v>695</v>
      </c>
      <c r="Q69" s="48">
        <f t="shared" si="51"/>
        <v>1528</v>
      </c>
      <c r="R69" s="48">
        <f t="shared" si="51"/>
        <v>626</v>
      </c>
      <c r="S69" s="48">
        <f t="shared" si="51"/>
        <v>582</v>
      </c>
      <c r="T69" s="48">
        <f t="shared" si="51"/>
        <v>1208</v>
      </c>
      <c r="U69" s="48">
        <f t="shared" si="51"/>
        <v>594</v>
      </c>
      <c r="V69" s="48">
        <f t="shared" si="51"/>
        <v>467</v>
      </c>
      <c r="W69" s="48">
        <f t="shared" si="51"/>
        <v>1061</v>
      </c>
      <c r="X69" s="48">
        <f t="shared" si="51"/>
        <v>487</v>
      </c>
      <c r="Y69" s="48">
        <f t="shared" si="51"/>
        <v>353</v>
      </c>
      <c r="Z69" s="48">
        <f t="shared" si="51"/>
        <v>840</v>
      </c>
      <c r="AA69" s="48">
        <f t="shared" si="51"/>
        <v>494</v>
      </c>
      <c r="AB69" s="48">
        <f t="shared" si="51"/>
        <v>351</v>
      </c>
      <c r="AC69" s="48">
        <f t="shared" si="51"/>
        <v>845</v>
      </c>
      <c r="AD69" s="48">
        <f t="shared" si="51"/>
        <v>552</v>
      </c>
      <c r="AE69" s="48">
        <f t="shared" si="51"/>
        <v>447</v>
      </c>
      <c r="AF69" s="48">
        <f t="shared" si="51"/>
        <v>999</v>
      </c>
      <c r="AG69" s="48">
        <f t="shared" si="51"/>
        <v>402</v>
      </c>
      <c r="AH69" s="48">
        <f t="shared" si="51"/>
        <v>272</v>
      </c>
      <c r="AI69" s="48">
        <f t="shared" si="51"/>
        <v>674</v>
      </c>
      <c r="AJ69" s="48">
        <f t="shared" si="51"/>
        <v>465</v>
      </c>
      <c r="AK69" s="48">
        <f t="shared" si="51"/>
        <v>327</v>
      </c>
      <c r="AL69" s="48">
        <f t="shared" si="51"/>
        <v>792</v>
      </c>
      <c r="AM69" s="48">
        <f t="shared" si="51"/>
        <v>6852</v>
      </c>
      <c r="AN69" s="48">
        <f t="shared" si="51"/>
        <v>5439</v>
      </c>
      <c r="AO69" s="48">
        <f t="shared" si="51"/>
        <v>12291</v>
      </c>
    </row>
    <row r="70" spans="1:41" ht="18" customHeight="1">
      <c r="A70" s="657">
        <v>9</v>
      </c>
      <c r="B70" s="658" t="s">
        <v>44</v>
      </c>
      <c r="C70" s="48">
        <f t="shared" ref="C70:AO70" si="52">C13+C41</f>
        <v>738</v>
      </c>
      <c r="D70" s="48">
        <f t="shared" si="52"/>
        <v>580</v>
      </c>
      <c r="E70" s="48">
        <f t="shared" si="52"/>
        <v>1318</v>
      </c>
      <c r="F70" s="48">
        <f t="shared" si="52"/>
        <v>737</v>
      </c>
      <c r="G70" s="48">
        <f t="shared" si="52"/>
        <v>569</v>
      </c>
      <c r="H70" s="48">
        <f t="shared" si="52"/>
        <v>1306</v>
      </c>
      <c r="I70" s="48">
        <f t="shared" si="52"/>
        <v>696</v>
      </c>
      <c r="J70" s="48">
        <f t="shared" si="52"/>
        <v>556</v>
      </c>
      <c r="K70" s="48">
        <f t="shared" si="52"/>
        <v>1252</v>
      </c>
      <c r="L70" s="48">
        <f t="shared" si="52"/>
        <v>657</v>
      </c>
      <c r="M70" s="48">
        <f t="shared" si="52"/>
        <v>494</v>
      </c>
      <c r="N70" s="48">
        <f t="shared" si="52"/>
        <v>1151</v>
      </c>
      <c r="O70" s="48">
        <f t="shared" si="52"/>
        <v>637</v>
      </c>
      <c r="P70" s="48">
        <f t="shared" si="52"/>
        <v>472</v>
      </c>
      <c r="Q70" s="48">
        <f t="shared" si="52"/>
        <v>1109</v>
      </c>
      <c r="R70" s="48">
        <f t="shared" si="52"/>
        <v>641</v>
      </c>
      <c r="S70" s="48">
        <f t="shared" si="52"/>
        <v>532</v>
      </c>
      <c r="T70" s="48">
        <f t="shared" si="52"/>
        <v>1173</v>
      </c>
      <c r="U70" s="48">
        <f t="shared" si="52"/>
        <v>654</v>
      </c>
      <c r="V70" s="48">
        <f t="shared" si="52"/>
        <v>490</v>
      </c>
      <c r="W70" s="48">
        <f t="shared" si="52"/>
        <v>1144</v>
      </c>
      <c r="X70" s="48">
        <f t="shared" si="52"/>
        <v>637</v>
      </c>
      <c r="Y70" s="48">
        <f t="shared" si="52"/>
        <v>517</v>
      </c>
      <c r="Z70" s="48">
        <f t="shared" si="52"/>
        <v>1154</v>
      </c>
      <c r="AA70" s="48">
        <f t="shared" si="52"/>
        <v>652</v>
      </c>
      <c r="AB70" s="48">
        <f t="shared" si="52"/>
        <v>517</v>
      </c>
      <c r="AC70" s="48">
        <f t="shared" si="52"/>
        <v>1169</v>
      </c>
      <c r="AD70" s="48">
        <f t="shared" si="52"/>
        <v>687</v>
      </c>
      <c r="AE70" s="48">
        <f t="shared" si="52"/>
        <v>589</v>
      </c>
      <c r="AF70" s="48">
        <f t="shared" si="52"/>
        <v>1276</v>
      </c>
      <c r="AG70" s="48">
        <f t="shared" si="52"/>
        <v>680</v>
      </c>
      <c r="AH70" s="48">
        <f t="shared" si="52"/>
        <v>570</v>
      </c>
      <c r="AI70" s="48">
        <f t="shared" si="52"/>
        <v>1250</v>
      </c>
      <c r="AJ70" s="48">
        <f t="shared" si="52"/>
        <v>721</v>
      </c>
      <c r="AK70" s="48">
        <f t="shared" si="52"/>
        <v>623</v>
      </c>
      <c r="AL70" s="48">
        <f t="shared" si="52"/>
        <v>1344</v>
      </c>
      <c r="AM70" s="48">
        <f t="shared" si="52"/>
        <v>8137</v>
      </c>
      <c r="AN70" s="48">
        <f t="shared" si="52"/>
        <v>6509</v>
      </c>
      <c r="AO70" s="48">
        <f t="shared" si="52"/>
        <v>14646</v>
      </c>
    </row>
    <row r="71" spans="1:41" ht="18" customHeight="1">
      <c r="A71" s="657">
        <v>10</v>
      </c>
      <c r="B71" s="658" t="s">
        <v>51</v>
      </c>
      <c r="C71" s="48">
        <f t="shared" ref="C71:AO71" si="53">C14+C42</f>
        <v>1337</v>
      </c>
      <c r="D71" s="48">
        <f t="shared" si="53"/>
        <v>1020</v>
      </c>
      <c r="E71" s="48">
        <f t="shared" si="53"/>
        <v>2357</v>
      </c>
      <c r="F71" s="48">
        <f t="shared" si="53"/>
        <v>1094</v>
      </c>
      <c r="G71" s="48">
        <f t="shared" si="53"/>
        <v>938</v>
      </c>
      <c r="H71" s="48">
        <f t="shared" si="53"/>
        <v>2032</v>
      </c>
      <c r="I71" s="48">
        <f t="shared" si="53"/>
        <v>1252</v>
      </c>
      <c r="J71" s="48">
        <f t="shared" si="53"/>
        <v>1025</v>
      </c>
      <c r="K71" s="48">
        <f t="shared" si="53"/>
        <v>2277</v>
      </c>
      <c r="L71" s="48">
        <f t="shared" si="53"/>
        <v>1538</v>
      </c>
      <c r="M71" s="48">
        <f t="shared" si="53"/>
        <v>1256</v>
      </c>
      <c r="N71" s="48">
        <f t="shared" si="53"/>
        <v>2794</v>
      </c>
      <c r="O71" s="48">
        <f t="shared" si="53"/>
        <v>1779</v>
      </c>
      <c r="P71" s="48">
        <f t="shared" si="53"/>
        <v>1517</v>
      </c>
      <c r="Q71" s="48">
        <f t="shared" si="53"/>
        <v>3296</v>
      </c>
      <c r="R71" s="48">
        <f t="shared" si="53"/>
        <v>1520</v>
      </c>
      <c r="S71" s="48">
        <f t="shared" si="53"/>
        <v>1026</v>
      </c>
      <c r="T71" s="48">
        <f t="shared" si="53"/>
        <v>2546</v>
      </c>
      <c r="U71" s="48">
        <f t="shared" si="53"/>
        <v>1180</v>
      </c>
      <c r="V71" s="48">
        <f t="shared" si="53"/>
        <v>840</v>
      </c>
      <c r="W71" s="48">
        <f t="shared" si="53"/>
        <v>2020</v>
      </c>
      <c r="X71" s="48">
        <f t="shared" si="53"/>
        <v>1184</v>
      </c>
      <c r="Y71" s="48">
        <f t="shared" si="53"/>
        <v>673</v>
      </c>
      <c r="Z71" s="48">
        <f t="shared" si="53"/>
        <v>1857</v>
      </c>
      <c r="AA71" s="48">
        <f t="shared" si="53"/>
        <v>1191</v>
      </c>
      <c r="AB71" s="48">
        <f t="shared" si="53"/>
        <v>786</v>
      </c>
      <c r="AC71" s="48">
        <f t="shared" si="53"/>
        <v>1977</v>
      </c>
      <c r="AD71" s="48">
        <f t="shared" si="53"/>
        <v>1134</v>
      </c>
      <c r="AE71" s="48">
        <f t="shared" si="53"/>
        <v>852</v>
      </c>
      <c r="AF71" s="48">
        <f t="shared" si="53"/>
        <v>1986</v>
      </c>
      <c r="AG71" s="48">
        <f t="shared" si="53"/>
        <v>1231</v>
      </c>
      <c r="AH71" s="48">
        <f t="shared" si="53"/>
        <v>702</v>
      </c>
      <c r="AI71" s="48">
        <f t="shared" si="53"/>
        <v>1933</v>
      </c>
      <c r="AJ71" s="48">
        <f t="shared" si="53"/>
        <v>1433</v>
      </c>
      <c r="AK71" s="48">
        <f t="shared" si="53"/>
        <v>951</v>
      </c>
      <c r="AL71" s="48">
        <f t="shared" si="53"/>
        <v>2384</v>
      </c>
      <c r="AM71" s="48">
        <f t="shared" si="53"/>
        <v>15873</v>
      </c>
      <c r="AN71" s="48">
        <f t="shared" si="53"/>
        <v>11586</v>
      </c>
      <c r="AO71" s="48">
        <f t="shared" si="53"/>
        <v>27459</v>
      </c>
    </row>
    <row r="72" spans="1:41" ht="18" customHeight="1">
      <c r="A72" s="657">
        <v>11</v>
      </c>
      <c r="B72" s="658" t="s">
        <v>57</v>
      </c>
      <c r="C72" s="48">
        <f t="shared" ref="C72:AO72" si="54">C15+C43</f>
        <v>339</v>
      </c>
      <c r="D72" s="48">
        <f t="shared" si="54"/>
        <v>250</v>
      </c>
      <c r="E72" s="48">
        <f t="shared" si="54"/>
        <v>589</v>
      </c>
      <c r="F72" s="48">
        <f t="shared" si="54"/>
        <v>295</v>
      </c>
      <c r="G72" s="48">
        <f t="shared" si="54"/>
        <v>223</v>
      </c>
      <c r="H72" s="48">
        <f t="shared" si="54"/>
        <v>518</v>
      </c>
      <c r="I72" s="48">
        <f t="shared" si="54"/>
        <v>359</v>
      </c>
      <c r="J72" s="48">
        <f t="shared" si="54"/>
        <v>248</v>
      </c>
      <c r="K72" s="48">
        <f t="shared" si="54"/>
        <v>607</v>
      </c>
      <c r="L72" s="48">
        <f t="shared" si="54"/>
        <v>439</v>
      </c>
      <c r="M72" s="48">
        <f t="shared" si="54"/>
        <v>340</v>
      </c>
      <c r="N72" s="48">
        <f t="shared" si="54"/>
        <v>779</v>
      </c>
      <c r="O72" s="48">
        <f t="shared" si="54"/>
        <v>447</v>
      </c>
      <c r="P72" s="48">
        <f t="shared" si="54"/>
        <v>339</v>
      </c>
      <c r="Q72" s="48">
        <f t="shared" si="54"/>
        <v>786</v>
      </c>
      <c r="R72" s="48">
        <f t="shared" si="54"/>
        <v>395</v>
      </c>
      <c r="S72" s="48">
        <f t="shared" si="54"/>
        <v>313</v>
      </c>
      <c r="T72" s="48">
        <f t="shared" si="54"/>
        <v>708</v>
      </c>
      <c r="U72" s="48">
        <f t="shared" si="54"/>
        <v>306</v>
      </c>
      <c r="V72" s="48">
        <f t="shared" si="54"/>
        <v>215</v>
      </c>
      <c r="W72" s="48">
        <f t="shared" si="54"/>
        <v>521</v>
      </c>
      <c r="X72" s="48">
        <f t="shared" si="54"/>
        <v>260</v>
      </c>
      <c r="Y72" s="48">
        <f t="shared" si="54"/>
        <v>191</v>
      </c>
      <c r="Z72" s="48">
        <f t="shared" si="54"/>
        <v>451</v>
      </c>
      <c r="AA72" s="48">
        <f t="shared" si="54"/>
        <v>307</v>
      </c>
      <c r="AB72" s="48">
        <f t="shared" si="54"/>
        <v>195</v>
      </c>
      <c r="AC72" s="48">
        <f t="shared" si="54"/>
        <v>502</v>
      </c>
      <c r="AD72" s="48">
        <f t="shared" si="54"/>
        <v>284</v>
      </c>
      <c r="AE72" s="48">
        <f t="shared" si="54"/>
        <v>193</v>
      </c>
      <c r="AF72" s="48">
        <f t="shared" si="54"/>
        <v>477</v>
      </c>
      <c r="AG72" s="48">
        <f t="shared" si="54"/>
        <v>346</v>
      </c>
      <c r="AH72" s="48">
        <f t="shared" si="54"/>
        <v>246</v>
      </c>
      <c r="AI72" s="48">
        <f t="shared" si="54"/>
        <v>592</v>
      </c>
      <c r="AJ72" s="48">
        <f t="shared" si="54"/>
        <v>378</v>
      </c>
      <c r="AK72" s="48">
        <f t="shared" si="54"/>
        <v>284</v>
      </c>
      <c r="AL72" s="48">
        <f t="shared" si="54"/>
        <v>662</v>
      </c>
      <c r="AM72" s="48">
        <f t="shared" si="54"/>
        <v>4155</v>
      </c>
      <c r="AN72" s="48">
        <f t="shared" si="54"/>
        <v>3037</v>
      </c>
      <c r="AO72" s="48">
        <f t="shared" si="54"/>
        <v>7192</v>
      </c>
    </row>
    <row r="73" spans="1:41" ht="18" customHeight="1">
      <c r="A73" s="657">
        <v>12</v>
      </c>
      <c r="B73" s="658" t="s">
        <v>61</v>
      </c>
      <c r="C73" s="48">
        <f t="shared" ref="C73:AO73" si="55">C16+C44</f>
        <v>1800</v>
      </c>
      <c r="D73" s="48">
        <f t="shared" si="55"/>
        <v>1170</v>
      </c>
      <c r="E73" s="48">
        <f t="shared" si="55"/>
        <v>2970</v>
      </c>
      <c r="F73" s="48">
        <f t="shared" si="55"/>
        <v>1598</v>
      </c>
      <c r="G73" s="48">
        <f t="shared" si="55"/>
        <v>1034</v>
      </c>
      <c r="H73" s="48">
        <f t="shared" si="55"/>
        <v>2632</v>
      </c>
      <c r="I73" s="48">
        <f t="shared" si="55"/>
        <v>1528</v>
      </c>
      <c r="J73" s="48">
        <f t="shared" si="55"/>
        <v>941</v>
      </c>
      <c r="K73" s="48">
        <f t="shared" si="55"/>
        <v>2469</v>
      </c>
      <c r="L73" s="48">
        <f t="shared" si="55"/>
        <v>1653</v>
      </c>
      <c r="M73" s="48">
        <f t="shared" si="55"/>
        <v>1115</v>
      </c>
      <c r="N73" s="48">
        <f t="shared" si="55"/>
        <v>2768</v>
      </c>
      <c r="O73" s="48">
        <f t="shared" si="55"/>
        <v>2882</v>
      </c>
      <c r="P73" s="48">
        <f t="shared" si="55"/>
        <v>2013</v>
      </c>
      <c r="Q73" s="48">
        <f t="shared" si="55"/>
        <v>4895</v>
      </c>
      <c r="R73" s="48">
        <f t="shared" si="55"/>
        <v>2193</v>
      </c>
      <c r="S73" s="48">
        <f t="shared" si="55"/>
        <v>1497</v>
      </c>
      <c r="T73" s="48">
        <f t="shared" si="55"/>
        <v>3690</v>
      </c>
      <c r="U73" s="48">
        <f t="shared" si="55"/>
        <v>1662</v>
      </c>
      <c r="V73" s="48">
        <f t="shared" si="55"/>
        <v>1310</v>
      </c>
      <c r="W73" s="48">
        <f t="shared" si="55"/>
        <v>2972</v>
      </c>
      <c r="X73" s="48">
        <f t="shared" si="55"/>
        <v>1692</v>
      </c>
      <c r="Y73" s="48">
        <f t="shared" si="55"/>
        <v>957</v>
      </c>
      <c r="Z73" s="48">
        <f t="shared" si="55"/>
        <v>2649</v>
      </c>
      <c r="AA73" s="48">
        <f t="shared" si="55"/>
        <v>1569</v>
      </c>
      <c r="AB73" s="48">
        <f t="shared" si="55"/>
        <v>847</v>
      </c>
      <c r="AC73" s="48">
        <f t="shared" si="55"/>
        <v>2416</v>
      </c>
      <c r="AD73" s="48">
        <f t="shared" si="55"/>
        <v>1472</v>
      </c>
      <c r="AE73" s="48">
        <f t="shared" si="55"/>
        <v>864</v>
      </c>
      <c r="AF73" s="48">
        <f t="shared" si="55"/>
        <v>2336</v>
      </c>
      <c r="AG73" s="48">
        <f t="shared" si="55"/>
        <v>1506</v>
      </c>
      <c r="AH73" s="48">
        <f t="shared" si="55"/>
        <v>884</v>
      </c>
      <c r="AI73" s="48">
        <f t="shared" si="55"/>
        <v>2390</v>
      </c>
      <c r="AJ73" s="48">
        <f t="shared" si="55"/>
        <v>1552</v>
      </c>
      <c r="AK73" s="48">
        <f t="shared" si="55"/>
        <v>886</v>
      </c>
      <c r="AL73" s="48">
        <f t="shared" si="55"/>
        <v>2438</v>
      </c>
      <c r="AM73" s="48">
        <f t="shared" si="55"/>
        <v>21107</v>
      </c>
      <c r="AN73" s="48">
        <f t="shared" si="55"/>
        <v>13518</v>
      </c>
      <c r="AO73" s="48">
        <f t="shared" si="55"/>
        <v>34625</v>
      </c>
    </row>
    <row r="74" spans="1:41" ht="18" customHeight="1">
      <c r="A74" s="657">
        <v>13</v>
      </c>
      <c r="B74" s="658" t="s">
        <v>62</v>
      </c>
      <c r="C74" s="48">
        <f t="shared" ref="C74:AO74" si="56">C17+C45</f>
        <v>283</v>
      </c>
      <c r="D74" s="48">
        <f t="shared" si="56"/>
        <v>207</v>
      </c>
      <c r="E74" s="48">
        <f t="shared" si="56"/>
        <v>490</v>
      </c>
      <c r="F74" s="48">
        <f t="shared" si="56"/>
        <v>242</v>
      </c>
      <c r="G74" s="48">
        <f t="shared" si="56"/>
        <v>171</v>
      </c>
      <c r="H74" s="48">
        <f t="shared" si="56"/>
        <v>413</v>
      </c>
      <c r="I74" s="48">
        <f t="shared" si="56"/>
        <v>265</v>
      </c>
      <c r="J74" s="48">
        <f t="shared" si="56"/>
        <v>194</v>
      </c>
      <c r="K74" s="48">
        <f t="shared" si="56"/>
        <v>459</v>
      </c>
      <c r="L74" s="48">
        <f t="shared" si="56"/>
        <v>295</v>
      </c>
      <c r="M74" s="48">
        <f t="shared" si="56"/>
        <v>212</v>
      </c>
      <c r="N74" s="48">
        <f t="shared" si="56"/>
        <v>507</v>
      </c>
      <c r="O74" s="48">
        <f t="shared" si="56"/>
        <v>493</v>
      </c>
      <c r="P74" s="48">
        <f t="shared" si="56"/>
        <v>381</v>
      </c>
      <c r="Q74" s="48">
        <f t="shared" si="56"/>
        <v>874</v>
      </c>
      <c r="R74" s="48">
        <f t="shared" si="56"/>
        <v>335</v>
      </c>
      <c r="S74" s="48">
        <f t="shared" si="56"/>
        <v>243</v>
      </c>
      <c r="T74" s="48">
        <f t="shared" si="56"/>
        <v>578</v>
      </c>
      <c r="U74" s="48">
        <f t="shared" si="56"/>
        <v>308</v>
      </c>
      <c r="V74" s="48">
        <f t="shared" si="56"/>
        <v>205</v>
      </c>
      <c r="W74" s="48">
        <f t="shared" si="56"/>
        <v>513</v>
      </c>
      <c r="X74" s="48">
        <f t="shared" si="56"/>
        <v>285</v>
      </c>
      <c r="Y74" s="48">
        <f t="shared" si="56"/>
        <v>192</v>
      </c>
      <c r="Z74" s="48">
        <f t="shared" si="56"/>
        <v>477</v>
      </c>
      <c r="AA74" s="48">
        <f t="shared" si="56"/>
        <v>267</v>
      </c>
      <c r="AB74" s="48">
        <f t="shared" si="56"/>
        <v>152</v>
      </c>
      <c r="AC74" s="48">
        <f t="shared" si="56"/>
        <v>419</v>
      </c>
      <c r="AD74" s="48">
        <f t="shared" si="56"/>
        <v>284</v>
      </c>
      <c r="AE74" s="48">
        <f t="shared" si="56"/>
        <v>172</v>
      </c>
      <c r="AF74" s="48">
        <f t="shared" si="56"/>
        <v>456</v>
      </c>
      <c r="AG74" s="48">
        <f t="shared" si="56"/>
        <v>301</v>
      </c>
      <c r="AH74" s="48">
        <f t="shared" si="56"/>
        <v>210</v>
      </c>
      <c r="AI74" s="48">
        <f t="shared" si="56"/>
        <v>511</v>
      </c>
      <c r="AJ74" s="48">
        <f t="shared" si="56"/>
        <v>350</v>
      </c>
      <c r="AK74" s="48">
        <f t="shared" si="56"/>
        <v>213</v>
      </c>
      <c r="AL74" s="48">
        <f t="shared" si="56"/>
        <v>563</v>
      </c>
      <c r="AM74" s="48">
        <f t="shared" si="56"/>
        <v>3708</v>
      </c>
      <c r="AN74" s="48">
        <f t="shared" si="56"/>
        <v>2552</v>
      </c>
      <c r="AO74" s="48">
        <f t="shared" si="56"/>
        <v>6260</v>
      </c>
    </row>
    <row r="75" spans="1:41" ht="18" customHeight="1">
      <c r="A75" s="657">
        <v>14</v>
      </c>
      <c r="B75" s="658" t="s">
        <v>69</v>
      </c>
      <c r="C75" s="48">
        <f t="shared" ref="C75:AO75" si="57">C18+C46</f>
        <v>491</v>
      </c>
      <c r="D75" s="48">
        <f t="shared" si="57"/>
        <v>295</v>
      </c>
      <c r="E75" s="48">
        <f t="shared" si="57"/>
        <v>786</v>
      </c>
      <c r="F75" s="48">
        <f t="shared" si="57"/>
        <v>394</v>
      </c>
      <c r="G75" s="48">
        <f t="shared" si="57"/>
        <v>305</v>
      </c>
      <c r="H75" s="48">
        <f t="shared" si="57"/>
        <v>699</v>
      </c>
      <c r="I75" s="48">
        <f t="shared" si="57"/>
        <v>343</v>
      </c>
      <c r="J75" s="48">
        <f t="shared" si="57"/>
        <v>245</v>
      </c>
      <c r="K75" s="48">
        <f t="shared" si="57"/>
        <v>588</v>
      </c>
      <c r="L75" s="48">
        <f t="shared" si="57"/>
        <v>482</v>
      </c>
      <c r="M75" s="48">
        <f t="shared" si="57"/>
        <v>284</v>
      </c>
      <c r="N75" s="48">
        <f t="shared" si="57"/>
        <v>766</v>
      </c>
      <c r="O75" s="48">
        <f t="shared" si="57"/>
        <v>753</v>
      </c>
      <c r="P75" s="48">
        <f t="shared" si="57"/>
        <v>520</v>
      </c>
      <c r="Q75" s="48">
        <f t="shared" si="57"/>
        <v>1273</v>
      </c>
      <c r="R75" s="48">
        <f t="shared" si="57"/>
        <v>658</v>
      </c>
      <c r="S75" s="48">
        <f t="shared" si="57"/>
        <v>492</v>
      </c>
      <c r="T75" s="48">
        <f t="shared" si="57"/>
        <v>1150</v>
      </c>
      <c r="U75" s="48">
        <f t="shared" si="57"/>
        <v>478</v>
      </c>
      <c r="V75" s="48">
        <f t="shared" si="57"/>
        <v>315</v>
      </c>
      <c r="W75" s="48">
        <f t="shared" si="57"/>
        <v>793</v>
      </c>
      <c r="X75" s="48">
        <f t="shared" si="57"/>
        <v>366</v>
      </c>
      <c r="Y75" s="48">
        <f t="shared" si="57"/>
        <v>233</v>
      </c>
      <c r="Z75" s="48">
        <f t="shared" si="57"/>
        <v>599</v>
      </c>
      <c r="AA75" s="48">
        <f t="shared" si="57"/>
        <v>379</v>
      </c>
      <c r="AB75" s="48">
        <f t="shared" si="57"/>
        <v>269</v>
      </c>
      <c r="AC75" s="48">
        <f t="shared" si="57"/>
        <v>648</v>
      </c>
      <c r="AD75" s="48">
        <f t="shared" si="57"/>
        <v>376</v>
      </c>
      <c r="AE75" s="48">
        <f t="shared" si="57"/>
        <v>261</v>
      </c>
      <c r="AF75" s="48">
        <f t="shared" si="57"/>
        <v>637</v>
      </c>
      <c r="AG75" s="48">
        <f t="shared" si="57"/>
        <v>387</v>
      </c>
      <c r="AH75" s="48">
        <f t="shared" si="57"/>
        <v>276</v>
      </c>
      <c r="AI75" s="48">
        <f t="shared" si="57"/>
        <v>663</v>
      </c>
      <c r="AJ75" s="48">
        <f t="shared" si="57"/>
        <v>752</v>
      </c>
      <c r="AK75" s="48">
        <f t="shared" si="57"/>
        <v>482</v>
      </c>
      <c r="AL75" s="48">
        <f t="shared" si="57"/>
        <v>1234</v>
      </c>
      <c r="AM75" s="48">
        <f t="shared" si="57"/>
        <v>5859</v>
      </c>
      <c r="AN75" s="48">
        <f t="shared" si="57"/>
        <v>3977</v>
      </c>
      <c r="AO75" s="48">
        <f t="shared" si="57"/>
        <v>9836</v>
      </c>
    </row>
    <row r="76" spans="1:41" ht="18" customHeight="1">
      <c r="A76" s="657">
        <v>15</v>
      </c>
      <c r="B76" s="658" t="s">
        <v>256</v>
      </c>
      <c r="C76" s="48">
        <f t="shared" ref="C76:AO76" si="58">C19+C47</f>
        <v>321</v>
      </c>
      <c r="D76" s="48">
        <f t="shared" si="58"/>
        <v>255</v>
      </c>
      <c r="E76" s="48">
        <f t="shared" si="58"/>
        <v>576</v>
      </c>
      <c r="F76" s="48">
        <f t="shared" si="58"/>
        <v>287</v>
      </c>
      <c r="G76" s="48">
        <f t="shared" si="58"/>
        <v>227</v>
      </c>
      <c r="H76" s="48">
        <f t="shared" si="58"/>
        <v>514</v>
      </c>
      <c r="I76" s="48">
        <f t="shared" si="58"/>
        <v>315</v>
      </c>
      <c r="J76" s="48">
        <f t="shared" si="58"/>
        <v>226</v>
      </c>
      <c r="K76" s="48">
        <f t="shared" si="58"/>
        <v>541</v>
      </c>
      <c r="L76" s="48">
        <f t="shared" si="58"/>
        <v>337</v>
      </c>
      <c r="M76" s="48">
        <f t="shared" si="58"/>
        <v>256</v>
      </c>
      <c r="N76" s="48">
        <f t="shared" si="58"/>
        <v>593</v>
      </c>
      <c r="O76" s="48">
        <f t="shared" si="58"/>
        <v>689</v>
      </c>
      <c r="P76" s="48">
        <f t="shared" si="58"/>
        <v>524</v>
      </c>
      <c r="Q76" s="48">
        <f t="shared" si="58"/>
        <v>1213</v>
      </c>
      <c r="R76" s="48">
        <f t="shared" si="58"/>
        <v>457</v>
      </c>
      <c r="S76" s="48">
        <f t="shared" si="58"/>
        <v>357</v>
      </c>
      <c r="T76" s="48">
        <f t="shared" si="58"/>
        <v>814</v>
      </c>
      <c r="U76" s="48">
        <f t="shared" si="58"/>
        <v>332</v>
      </c>
      <c r="V76" s="48">
        <f t="shared" si="58"/>
        <v>215</v>
      </c>
      <c r="W76" s="48">
        <f t="shared" si="58"/>
        <v>547</v>
      </c>
      <c r="X76" s="48">
        <f t="shared" si="58"/>
        <v>260</v>
      </c>
      <c r="Y76" s="48">
        <f t="shared" si="58"/>
        <v>224</v>
      </c>
      <c r="Z76" s="48">
        <f t="shared" si="58"/>
        <v>484</v>
      </c>
      <c r="AA76" s="48">
        <f t="shared" si="58"/>
        <v>285</v>
      </c>
      <c r="AB76" s="48">
        <f t="shared" si="58"/>
        <v>227</v>
      </c>
      <c r="AC76" s="48">
        <f t="shared" si="58"/>
        <v>512</v>
      </c>
      <c r="AD76" s="48">
        <f t="shared" si="58"/>
        <v>343</v>
      </c>
      <c r="AE76" s="48">
        <f t="shared" si="58"/>
        <v>236</v>
      </c>
      <c r="AF76" s="48">
        <f t="shared" si="58"/>
        <v>579</v>
      </c>
      <c r="AG76" s="48">
        <f t="shared" si="58"/>
        <v>271</v>
      </c>
      <c r="AH76" s="48">
        <f t="shared" si="58"/>
        <v>225</v>
      </c>
      <c r="AI76" s="48">
        <f t="shared" si="58"/>
        <v>496</v>
      </c>
      <c r="AJ76" s="48">
        <f t="shared" si="58"/>
        <v>321</v>
      </c>
      <c r="AK76" s="48">
        <f t="shared" si="58"/>
        <v>237</v>
      </c>
      <c r="AL76" s="48">
        <f t="shared" si="58"/>
        <v>558</v>
      </c>
      <c r="AM76" s="48">
        <f t="shared" si="58"/>
        <v>4218</v>
      </c>
      <c r="AN76" s="48">
        <f t="shared" si="58"/>
        <v>3209</v>
      </c>
      <c r="AO76" s="48">
        <f t="shared" si="58"/>
        <v>7427</v>
      </c>
    </row>
    <row r="77" spans="1:41" ht="18" customHeight="1">
      <c r="A77" s="657">
        <v>16</v>
      </c>
      <c r="B77" s="658" t="s">
        <v>73</v>
      </c>
      <c r="C77" s="48">
        <f t="shared" ref="C77:AO77" si="59">C20+C48</f>
        <v>237</v>
      </c>
      <c r="D77" s="48">
        <f t="shared" si="59"/>
        <v>199</v>
      </c>
      <c r="E77" s="48">
        <f t="shared" si="59"/>
        <v>436</v>
      </c>
      <c r="F77" s="48">
        <f t="shared" si="59"/>
        <v>189</v>
      </c>
      <c r="G77" s="48">
        <f t="shared" si="59"/>
        <v>181</v>
      </c>
      <c r="H77" s="48">
        <f t="shared" si="59"/>
        <v>370</v>
      </c>
      <c r="I77" s="48">
        <f t="shared" si="59"/>
        <v>259</v>
      </c>
      <c r="J77" s="48">
        <f t="shared" si="59"/>
        <v>185</v>
      </c>
      <c r="K77" s="48">
        <f t="shared" si="59"/>
        <v>444</v>
      </c>
      <c r="L77" s="48">
        <f t="shared" si="59"/>
        <v>258</v>
      </c>
      <c r="M77" s="48">
        <f t="shared" si="59"/>
        <v>221</v>
      </c>
      <c r="N77" s="48">
        <f t="shared" si="59"/>
        <v>479</v>
      </c>
      <c r="O77" s="48">
        <f t="shared" si="59"/>
        <v>525</v>
      </c>
      <c r="P77" s="48">
        <f t="shared" si="59"/>
        <v>398</v>
      </c>
      <c r="Q77" s="48">
        <f t="shared" si="59"/>
        <v>923</v>
      </c>
      <c r="R77" s="48">
        <f t="shared" si="59"/>
        <v>358</v>
      </c>
      <c r="S77" s="48">
        <f t="shared" si="59"/>
        <v>264</v>
      </c>
      <c r="T77" s="48">
        <f t="shared" si="59"/>
        <v>622</v>
      </c>
      <c r="U77" s="48">
        <f t="shared" si="59"/>
        <v>228</v>
      </c>
      <c r="V77" s="48">
        <f t="shared" si="59"/>
        <v>155</v>
      </c>
      <c r="W77" s="48">
        <f t="shared" si="59"/>
        <v>383</v>
      </c>
      <c r="X77" s="48">
        <f t="shared" si="59"/>
        <v>237</v>
      </c>
      <c r="Y77" s="48">
        <f t="shared" si="59"/>
        <v>167</v>
      </c>
      <c r="Z77" s="48">
        <f t="shared" si="59"/>
        <v>404</v>
      </c>
      <c r="AA77" s="48">
        <f t="shared" si="59"/>
        <v>219</v>
      </c>
      <c r="AB77" s="48">
        <f t="shared" si="59"/>
        <v>141</v>
      </c>
      <c r="AC77" s="48">
        <f t="shared" si="59"/>
        <v>360</v>
      </c>
      <c r="AD77" s="48">
        <f t="shared" si="59"/>
        <v>231</v>
      </c>
      <c r="AE77" s="48">
        <f t="shared" si="59"/>
        <v>173</v>
      </c>
      <c r="AF77" s="48">
        <f t="shared" si="59"/>
        <v>404</v>
      </c>
      <c r="AG77" s="48">
        <f t="shared" si="59"/>
        <v>274</v>
      </c>
      <c r="AH77" s="48">
        <f t="shared" si="59"/>
        <v>205</v>
      </c>
      <c r="AI77" s="48">
        <f t="shared" si="59"/>
        <v>479</v>
      </c>
      <c r="AJ77" s="48">
        <f t="shared" si="59"/>
        <v>287</v>
      </c>
      <c r="AK77" s="48">
        <f t="shared" si="59"/>
        <v>183</v>
      </c>
      <c r="AL77" s="48">
        <f t="shared" si="59"/>
        <v>470</v>
      </c>
      <c r="AM77" s="48">
        <f t="shared" si="59"/>
        <v>3302</v>
      </c>
      <c r="AN77" s="48">
        <f t="shared" si="59"/>
        <v>2472</v>
      </c>
      <c r="AO77" s="48">
        <f t="shared" si="59"/>
        <v>5774</v>
      </c>
    </row>
    <row r="78" spans="1:41" ht="18" customHeight="1">
      <c r="A78" s="657">
        <v>17</v>
      </c>
      <c r="B78" s="658" t="s">
        <v>75</v>
      </c>
      <c r="C78" s="48">
        <f t="shared" ref="C78:AO78" si="60">C21+C49</f>
        <v>796</v>
      </c>
      <c r="D78" s="48">
        <f t="shared" si="60"/>
        <v>589</v>
      </c>
      <c r="E78" s="48">
        <f t="shared" si="60"/>
        <v>1385</v>
      </c>
      <c r="F78" s="48">
        <f t="shared" si="60"/>
        <v>744</v>
      </c>
      <c r="G78" s="48">
        <f t="shared" si="60"/>
        <v>586</v>
      </c>
      <c r="H78" s="48">
        <f t="shared" si="60"/>
        <v>1330</v>
      </c>
      <c r="I78" s="48">
        <f t="shared" si="60"/>
        <v>687</v>
      </c>
      <c r="J78" s="48">
        <f t="shared" si="60"/>
        <v>501</v>
      </c>
      <c r="K78" s="48">
        <f t="shared" si="60"/>
        <v>1188</v>
      </c>
      <c r="L78" s="48">
        <f t="shared" si="60"/>
        <v>984</v>
      </c>
      <c r="M78" s="48">
        <f t="shared" si="60"/>
        <v>707</v>
      </c>
      <c r="N78" s="48">
        <f t="shared" si="60"/>
        <v>1691</v>
      </c>
      <c r="O78" s="48">
        <f t="shared" si="60"/>
        <v>1542</v>
      </c>
      <c r="P78" s="48">
        <f t="shared" si="60"/>
        <v>1197</v>
      </c>
      <c r="Q78" s="48">
        <f t="shared" si="60"/>
        <v>2739</v>
      </c>
      <c r="R78" s="48">
        <f t="shared" si="60"/>
        <v>1178</v>
      </c>
      <c r="S78" s="48">
        <f t="shared" si="60"/>
        <v>795</v>
      </c>
      <c r="T78" s="48">
        <f t="shared" si="60"/>
        <v>1973</v>
      </c>
      <c r="U78" s="48">
        <f t="shared" si="60"/>
        <v>775</v>
      </c>
      <c r="V78" s="48">
        <f t="shared" si="60"/>
        <v>558</v>
      </c>
      <c r="W78" s="48">
        <f t="shared" si="60"/>
        <v>1333</v>
      </c>
      <c r="X78" s="48">
        <f t="shared" si="60"/>
        <v>718</v>
      </c>
      <c r="Y78" s="48">
        <f t="shared" si="60"/>
        <v>512</v>
      </c>
      <c r="Z78" s="48">
        <f t="shared" si="60"/>
        <v>1230</v>
      </c>
      <c r="AA78" s="48">
        <f t="shared" si="60"/>
        <v>711</v>
      </c>
      <c r="AB78" s="48">
        <f t="shared" si="60"/>
        <v>545</v>
      </c>
      <c r="AC78" s="48">
        <f t="shared" si="60"/>
        <v>1256</v>
      </c>
      <c r="AD78" s="48">
        <f t="shared" si="60"/>
        <v>771</v>
      </c>
      <c r="AE78" s="48">
        <f t="shared" si="60"/>
        <v>582</v>
      </c>
      <c r="AF78" s="48">
        <f t="shared" si="60"/>
        <v>1353</v>
      </c>
      <c r="AG78" s="48">
        <f t="shared" si="60"/>
        <v>805</v>
      </c>
      <c r="AH78" s="48">
        <f t="shared" si="60"/>
        <v>566</v>
      </c>
      <c r="AI78" s="48">
        <f t="shared" si="60"/>
        <v>1371</v>
      </c>
      <c r="AJ78" s="48">
        <f t="shared" si="60"/>
        <v>776</v>
      </c>
      <c r="AK78" s="48">
        <f t="shared" si="60"/>
        <v>571</v>
      </c>
      <c r="AL78" s="48">
        <f t="shared" si="60"/>
        <v>1347</v>
      </c>
      <c r="AM78" s="48">
        <f t="shared" si="60"/>
        <v>10487</v>
      </c>
      <c r="AN78" s="48">
        <f t="shared" si="60"/>
        <v>7709</v>
      </c>
      <c r="AO78" s="48">
        <f t="shared" si="60"/>
        <v>18196</v>
      </c>
    </row>
    <row r="79" spans="1:41" ht="18" customHeight="1">
      <c r="A79" s="657">
        <v>18</v>
      </c>
      <c r="B79" s="664" t="s">
        <v>161</v>
      </c>
      <c r="C79" s="48">
        <f t="shared" ref="C79:AO79" si="61">C22+C50</f>
        <v>307</v>
      </c>
      <c r="D79" s="48">
        <f t="shared" si="61"/>
        <v>221</v>
      </c>
      <c r="E79" s="48">
        <f t="shared" si="61"/>
        <v>528</v>
      </c>
      <c r="F79" s="48">
        <f t="shared" si="61"/>
        <v>244</v>
      </c>
      <c r="G79" s="48">
        <f t="shared" si="61"/>
        <v>163</v>
      </c>
      <c r="H79" s="48">
        <f t="shared" si="61"/>
        <v>407</v>
      </c>
      <c r="I79" s="48">
        <f t="shared" si="61"/>
        <v>216</v>
      </c>
      <c r="J79" s="48">
        <f t="shared" si="61"/>
        <v>172</v>
      </c>
      <c r="K79" s="48">
        <f t="shared" si="61"/>
        <v>388</v>
      </c>
      <c r="L79" s="48">
        <f t="shared" si="61"/>
        <v>309</v>
      </c>
      <c r="M79" s="48">
        <f t="shared" si="61"/>
        <v>254</v>
      </c>
      <c r="N79" s="48">
        <f t="shared" si="61"/>
        <v>563</v>
      </c>
      <c r="O79" s="48">
        <f t="shared" si="61"/>
        <v>439</v>
      </c>
      <c r="P79" s="48">
        <f t="shared" si="61"/>
        <v>290</v>
      </c>
      <c r="Q79" s="48">
        <f t="shared" si="61"/>
        <v>729</v>
      </c>
      <c r="R79" s="48">
        <f t="shared" si="61"/>
        <v>270</v>
      </c>
      <c r="S79" s="48">
        <f t="shared" si="61"/>
        <v>202</v>
      </c>
      <c r="T79" s="48">
        <f t="shared" si="61"/>
        <v>472</v>
      </c>
      <c r="U79" s="48">
        <f t="shared" si="61"/>
        <v>241</v>
      </c>
      <c r="V79" s="48">
        <f t="shared" si="61"/>
        <v>159</v>
      </c>
      <c r="W79" s="48">
        <f t="shared" si="61"/>
        <v>400</v>
      </c>
      <c r="X79" s="48">
        <f t="shared" si="61"/>
        <v>226</v>
      </c>
      <c r="Y79" s="48">
        <f t="shared" si="61"/>
        <v>150</v>
      </c>
      <c r="Z79" s="48">
        <f t="shared" si="61"/>
        <v>376</v>
      </c>
      <c r="AA79" s="48">
        <f t="shared" si="61"/>
        <v>216</v>
      </c>
      <c r="AB79" s="48">
        <f t="shared" si="61"/>
        <v>175</v>
      </c>
      <c r="AC79" s="48">
        <f t="shared" si="61"/>
        <v>391</v>
      </c>
      <c r="AD79" s="48">
        <f t="shared" si="61"/>
        <v>185</v>
      </c>
      <c r="AE79" s="48">
        <f t="shared" si="61"/>
        <v>147</v>
      </c>
      <c r="AF79" s="48">
        <f t="shared" si="61"/>
        <v>332</v>
      </c>
      <c r="AG79" s="48">
        <f t="shared" si="61"/>
        <v>274</v>
      </c>
      <c r="AH79" s="48">
        <f t="shared" si="61"/>
        <v>191</v>
      </c>
      <c r="AI79" s="48">
        <f t="shared" si="61"/>
        <v>465</v>
      </c>
      <c r="AJ79" s="48">
        <f t="shared" si="61"/>
        <v>247</v>
      </c>
      <c r="AK79" s="48">
        <f t="shared" si="61"/>
        <v>184</v>
      </c>
      <c r="AL79" s="48">
        <f t="shared" si="61"/>
        <v>431</v>
      </c>
      <c r="AM79" s="48">
        <f t="shared" si="61"/>
        <v>3174</v>
      </c>
      <c r="AN79" s="48">
        <f t="shared" si="61"/>
        <v>2308</v>
      </c>
      <c r="AO79" s="48">
        <f t="shared" si="61"/>
        <v>5482</v>
      </c>
    </row>
    <row r="80" spans="1:41" ht="18" customHeight="1">
      <c r="A80" s="657">
        <v>19</v>
      </c>
      <c r="B80" s="658" t="s">
        <v>86</v>
      </c>
      <c r="C80" s="48">
        <f t="shared" ref="C80:AO80" si="62">C23+C51</f>
        <v>781</v>
      </c>
      <c r="D80" s="48">
        <f t="shared" si="62"/>
        <v>531</v>
      </c>
      <c r="E80" s="48">
        <f t="shared" si="62"/>
        <v>1312</v>
      </c>
      <c r="F80" s="48">
        <f t="shared" si="62"/>
        <v>635</v>
      </c>
      <c r="G80" s="48">
        <f t="shared" si="62"/>
        <v>478</v>
      </c>
      <c r="H80" s="48">
        <f t="shared" si="62"/>
        <v>1113</v>
      </c>
      <c r="I80" s="48">
        <f t="shared" si="62"/>
        <v>650</v>
      </c>
      <c r="J80" s="48">
        <f t="shared" si="62"/>
        <v>475</v>
      </c>
      <c r="K80" s="48">
        <f t="shared" si="62"/>
        <v>1125</v>
      </c>
      <c r="L80" s="48">
        <f t="shared" si="62"/>
        <v>744</v>
      </c>
      <c r="M80" s="48">
        <f t="shared" si="62"/>
        <v>486</v>
      </c>
      <c r="N80" s="48">
        <f t="shared" si="62"/>
        <v>1230</v>
      </c>
      <c r="O80" s="48">
        <f t="shared" si="62"/>
        <v>991</v>
      </c>
      <c r="P80" s="48">
        <f t="shared" si="62"/>
        <v>799</v>
      </c>
      <c r="Q80" s="48">
        <f t="shared" si="62"/>
        <v>1790</v>
      </c>
      <c r="R80" s="48">
        <f t="shared" si="62"/>
        <v>840</v>
      </c>
      <c r="S80" s="48">
        <f t="shared" si="62"/>
        <v>601</v>
      </c>
      <c r="T80" s="48">
        <f t="shared" si="62"/>
        <v>1441</v>
      </c>
      <c r="U80" s="48">
        <f t="shared" si="62"/>
        <v>800</v>
      </c>
      <c r="V80" s="48">
        <f t="shared" si="62"/>
        <v>448</v>
      </c>
      <c r="W80" s="48">
        <f t="shared" si="62"/>
        <v>1248</v>
      </c>
      <c r="X80" s="48">
        <f t="shared" si="62"/>
        <v>671</v>
      </c>
      <c r="Y80" s="48">
        <f t="shared" si="62"/>
        <v>396</v>
      </c>
      <c r="Z80" s="48">
        <f t="shared" si="62"/>
        <v>1067</v>
      </c>
      <c r="AA80" s="48">
        <f t="shared" si="62"/>
        <v>679</v>
      </c>
      <c r="AB80" s="48">
        <f t="shared" si="62"/>
        <v>435</v>
      </c>
      <c r="AC80" s="48">
        <f t="shared" si="62"/>
        <v>1114</v>
      </c>
      <c r="AD80" s="48">
        <f t="shared" si="62"/>
        <v>621</v>
      </c>
      <c r="AE80" s="48">
        <f t="shared" si="62"/>
        <v>427</v>
      </c>
      <c r="AF80" s="48">
        <f t="shared" si="62"/>
        <v>1048</v>
      </c>
      <c r="AG80" s="48">
        <f t="shared" si="62"/>
        <v>688</v>
      </c>
      <c r="AH80" s="48">
        <f t="shared" si="62"/>
        <v>427</v>
      </c>
      <c r="AI80" s="48">
        <f t="shared" si="62"/>
        <v>1115</v>
      </c>
      <c r="AJ80" s="48">
        <f t="shared" si="62"/>
        <v>769</v>
      </c>
      <c r="AK80" s="48">
        <f t="shared" si="62"/>
        <v>533</v>
      </c>
      <c r="AL80" s="48">
        <f t="shared" si="62"/>
        <v>1302</v>
      </c>
      <c r="AM80" s="48">
        <f t="shared" si="62"/>
        <v>8869</v>
      </c>
      <c r="AN80" s="48">
        <f t="shared" si="62"/>
        <v>6036</v>
      </c>
      <c r="AO80" s="48">
        <f t="shared" si="62"/>
        <v>14905</v>
      </c>
    </row>
    <row r="81" spans="1:41" ht="18" customHeight="1">
      <c r="A81" s="657">
        <v>20</v>
      </c>
      <c r="B81" s="658" t="s">
        <v>143</v>
      </c>
      <c r="C81" s="48">
        <f t="shared" ref="C81:AO81" si="63">C24+C52</f>
        <v>526</v>
      </c>
      <c r="D81" s="48">
        <f t="shared" si="63"/>
        <v>313</v>
      </c>
      <c r="E81" s="48">
        <f t="shared" si="63"/>
        <v>839</v>
      </c>
      <c r="F81" s="48">
        <f t="shared" si="63"/>
        <v>513</v>
      </c>
      <c r="G81" s="48">
        <f t="shared" si="63"/>
        <v>299</v>
      </c>
      <c r="H81" s="48">
        <f t="shared" si="63"/>
        <v>812</v>
      </c>
      <c r="I81" s="48">
        <f t="shared" si="63"/>
        <v>459</v>
      </c>
      <c r="J81" s="48">
        <f t="shared" si="63"/>
        <v>315</v>
      </c>
      <c r="K81" s="48">
        <f t="shared" si="63"/>
        <v>774</v>
      </c>
      <c r="L81" s="48">
        <f t="shared" si="63"/>
        <v>700</v>
      </c>
      <c r="M81" s="48">
        <f t="shared" si="63"/>
        <v>432</v>
      </c>
      <c r="N81" s="48">
        <f t="shared" si="63"/>
        <v>1132</v>
      </c>
      <c r="O81" s="48">
        <f t="shared" si="63"/>
        <v>1194</v>
      </c>
      <c r="P81" s="48">
        <f t="shared" si="63"/>
        <v>757</v>
      </c>
      <c r="Q81" s="48">
        <f t="shared" si="63"/>
        <v>1951</v>
      </c>
      <c r="R81" s="48">
        <f t="shared" si="63"/>
        <v>713</v>
      </c>
      <c r="S81" s="48">
        <f t="shared" si="63"/>
        <v>475</v>
      </c>
      <c r="T81" s="48">
        <f t="shared" si="63"/>
        <v>1188</v>
      </c>
      <c r="U81" s="48">
        <f t="shared" si="63"/>
        <v>420</v>
      </c>
      <c r="V81" s="48">
        <f t="shared" si="63"/>
        <v>318</v>
      </c>
      <c r="W81" s="48">
        <f t="shared" si="63"/>
        <v>738</v>
      </c>
      <c r="X81" s="48">
        <f t="shared" si="63"/>
        <v>416</v>
      </c>
      <c r="Y81" s="48">
        <f t="shared" si="63"/>
        <v>250</v>
      </c>
      <c r="Z81" s="48">
        <f t="shared" si="63"/>
        <v>666</v>
      </c>
      <c r="AA81" s="48">
        <f t="shared" si="63"/>
        <v>439</v>
      </c>
      <c r="AB81" s="48">
        <f t="shared" si="63"/>
        <v>298</v>
      </c>
      <c r="AC81" s="48">
        <f t="shared" si="63"/>
        <v>737</v>
      </c>
      <c r="AD81" s="48">
        <f t="shared" si="63"/>
        <v>509</v>
      </c>
      <c r="AE81" s="48">
        <f t="shared" si="63"/>
        <v>345</v>
      </c>
      <c r="AF81" s="48">
        <f t="shared" si="63"/>
        <v>854</v>
      </c>
      <c r="AG81" s="48">
        <f t="shared" si="63"/>
        <v>548</v>
      </c>
      <c r="AH81" s="48">
        <f t="shared" si="63"/>
        <v>368</v>
      </c>
      <c r="AI81" s="48">
        <f t="shared" si="63"/>
        <v>916</v>
      </c>
      <c r="AJ81" s="48">
        <f t="shared" si="63"/>
        <v>561</v>
      </c>
      <c r="AK81" s="48">
        <f t="shared" si="63"/>
        <v>337</v>
      </c>
      <c r="AL81" s="48">
        <f t="shared" si="63"/>
        <v>898</v>
      </c>
      <c r="AM81" s="48">
        <f t="shared" si="63"/>
        <v>6998</v>
      </c>
      <c r="AN81" s="48">
        <f t="shared" si="63"/>
        <v>4507</v>
      </c>
      <c r="AO81" s="48">
        <f t="shared" si="63"/>
        <v>11505</v>
      </c>
    </row>
    <row r="82" spans="1:41" ht="18" customHeight="1">
      <c r="A82" s="657">
        <v>21</v>
      </c>
      <c r="B82" s="664" t="s">
        <v>144</v>
      </c>
      <c r="C82" s="48">
        <f t="shared" ref="C82:AO82" si="64">C25+C53</f>
        <v>343</v>
      </c>
      <c r="D82" s="48">
        <f t="shared" si="64"/>
        <v>256</v>
      </c>
      <c r="E82" s="48">
        <f t="shared" si="64"/>
        <v>599</v>
      </c>
      <c r="F82" s="48">
        <f t="shared" si="64"/>
        <v>294</v>
      </c>
      <c r="G82" s="48">
        <f t="shared" si="64"/>
        <v>194</v>
      </c>
      <c r="H82" s="48">
        <f t="shared" si="64"/>
        <v>488</v>
      </c>
      <c r="I82" s="48">
        <f t="shared" si="64"/>
        <v>315</v>
      </c>
      <c r="J82" s="48">
        <f t="shared" si="64"/>
        <v>297</v>
      </c>
      <c r="K82" s="48">
        <f t="shared" si="64"/>
        <v>612</v>
      </c>
      <c r="L82" s="48">
        <f t="shared" si="64"/>
        <v>363</v>
      </c>
      <c r="M82" s="48">
        <f t="shared" si="64"/>
        <v>236</v>
      </c>
      <c r="N82" s="48">
        <f t="shared" si="64"/>
        <v>599</v>
      </c>
      <c r="O82" s="48">
        <f t="shared" si="64"/>
        <v>416</v>
      </c>
      <c r="P82" s="48">
        <f t="shared" si="64"/>
        <v>307</v>
      </c>
      <c r="Q82" s="48">
        <f t="shared" si="64"/>
        <v>723</v>
      </c>
      <c r="R82" s="48">
        <f t="shared" si="64"/>
        <v>320</v>
      </c>
      <c r="S82" s="48">
        <f t="shared" si="64"/>
        <v>232</v>
      </c>
      <c r="T82" s="48">
        <f t="shared" si="64"/>
        <v>552</v>
      </c>
      <c r="U82" s="48">
        <f t="shared" si="64"/>
        <v>271</v>
      </c>
      <c r="V82" s="48">
        <f t="shared" si="64"/>
        <v>169</v>
      </c>
      <c r="W82" s="48">
        <f t="shared" si="64"/>
        <v>440</v>
      </c>
      <c r="X82" s="48">
        <f t="shared" si="64"/>
        <v>220</v>
      </c>
      <c r="Y82" s="48">
        <f t="shared" si="64"/>
        <v>171</v>
      </c>
      <c r="Z82" s="48">
        <f t="shared" si="64"/>
        <v>391</v>
      </c>
      <c r="AA82" s="48">
        <f t="shared" si="64"/>
        <v>230</v>
      </c>
      <c r="AB82" s="48">
        <f t="shared" si="64"/>
        <v>162</v>
      </c>
      <c r="AC82" s="48">
        <f t="shared" si="64"/>
        <v>392</v>
      </c>
      <c r="AD82" s="48">
        <f t="shared" si="64"/>
        <v>252</v>
      </c>
      <c r="AE82" s="48">
        <f t="shared" si="64"/>
        <v>174</v>
      </c>
      <c r="AF82" s="48">
        <f t="shared" si="64"/>
        <v>426</v>
      </c>
      <c r="AG82" s="48">
        <f t="shared" si="64"/>
        <v>302</v>
      </c>
      <c r="AH82" s="48">
        <f t="shared" si="64"/>
        <v>194</v>
      </c>
      <c r="AI82" s="48">
        <f t="shared" si="64"/>
        <v>496</v>
      </c>
      <c r="AJ82" s="48">
        <f t="shared" si="64"/>
        <v>284</v>
      </c>
      <c r="AK82" s="48">
        <f t="shared" si="64"/>
        <v>234</v>
      </c>
      <c r="AL82" s="48">
        <f t="shared" si="64"/>
        <v>518</v>
      </c>
      <c r="AM82" s="48">
        <f t="shared" si="64"/>
        <v>3610</v>
      </c>
      <c r="AN82" s="48">
        <f t="shared" si="64"/>
        <v>2626</v>
      </c>
      <c r="AO82" s="48">
        <f t="shared" si="64"/>
        <v>6236</v>
      </c>
    </row>
    <row r="83" spans="1:41" ht="18" customHeight="1">
      <c r="A83" s="657">
        <v>22</v>
      </c>
      <c r="B83" s="658" t="s">
        <v>145</v>
      </c>
      <c r="C83" s="48">
        <f t="shared" ref="C83:AO83" si="65">C26+C54</f>
        <v>517</v>
      </c>
      <c r="D83" s="48">
        <f t="shared" si="65"/>
        <v>390</v>
      </c>
      <c r="E83" s="48">
        <f t="shared" si="65"/>
        <v>907</v>
      </c>
      <c r="F83" s="48">
        <f t="shared" si="65"/>
        <v>450</v>
      </c>
      <c r="G83" s="48">
        <f t="shared" si="65"/>
        <v>324</v>
      </c>
      <c r="H83" s="48">
        <f t="shared" si="65"/>
        <v>774</v>
      </c>
      <c r="I83" s="48">
        <f t="shared" si="65"/>
        <v>490</v>
      </c>
      <c r="J83" s="48">
        <f t="shared" si="65"/>
        <v>375</v>
      </c>
      <c r="K83" s="48">
        <f t="shared" si="65"/>
        <v>865</v>
      </c>
      <c r="L83" s="48">
        <f t="shared" si="65"/>
        <v>552</v>
      </c>
      <c r="M83" s="48">
        <f t="shared" si="65"/>
        <v>430</v>
      </c>
      <c r="N83" s="48">
        <f t="shared" si="65"/>
        <v>982</v>
      </c>
      <c r="O83" s="48">
        <f t="shared" si="65"/>
        <v>598</v>
      </c>
      <c r="P83" s="48">
        <f t="shared" si="65"/>
        <v>519</v>
      </c>
      <c r="Q83" s="48">
        <f t="shared" si="65"/>
        <v>1117</v>
      </c>
      <c r="R83" s="48">
        <f t="shared" si="65"/>
        <v>543</v>
      </c>
      <c r="S83" s="48">
        <f t="shared" si="65"/>
        <v>385</v>
      </c>
      <c r="T83" s="48">
        <f t="shared" si="65"/>
        <v>928</v>
      </c>
      <c r="U83" s="48">
        <f t="shared" si="65"/>
        <v>522</v>
      </c>
      <c r="V83" s="48">
        <f t="shared" si="65"/>
        <v>323</v>
      </c>
      <c r="W83" s="48">
        <f t="shared" si="65"/>
        <v>845</v>
      </c>
      <c r="X83" s="48">
        <f t="shared" si="65"/>
        <v>476</v>
      </c>
      <c r="Y83" s="48">
        <f t="shared" si="65"/>
        <v>341</v>
      </c>
      <c r="Z83" s="48">
        <f t="shared" si="65"/>
        <v>817</v>
      </c>
      <c r="AA83" s="48">
        <f t="shared" si="65"/>
        <v>408</v>
      </c>
      <c r="AB83" s="48">
        <f t="shared" si="65"/>
        <v>273</v>
      </c>
      <c r="AC83" s="48">
        <f t="shared" si="65"/>
        <v>681</v>
      </c>
      <c r="AD83" s="48">
        <f t="shared" si="65"/>
        <v>461</v>
      </c>
      <c r="AE83" s="48">
        <f t="shared" si="65"/>
        <v>323</v>
      </c>
      <c r="AF83" s="48">
        <f t="shared" si="65"/>
        <v>784</v>
      </c>
      <c r="AG83" s="48">
        <f t="shared" si="65"/>
        <v>475</v>
      </c>
      <c r="AH83" s="48">
        <f t="shared" si="65"/>
        <v>320</v>
      </c>
      <c r="AI83" s="48">
        <f t="shared" si="65"/>
        <v>795</v>
      </c>
      <c r="AJ83" s="48">
        <f t="shared" si="65"/>
        <v>495</v>
      </c>
      <c r="AK83" s="48">
        <f t="shared" si="65"/>
        <v>369</v>
      </c>
      <c r="AL83" s="48">
        <f t="shared" si="65"/>
        <v>864</v>
      </c>
      <c r="AM83" s="48">
        <f t="shared" si="65"/>
        <v>5987</v>
      </c>
      <c r="AN83" s="48">
        <f t="shared" si="65"/>
        <v>4372</v>
      </c>
      <c r="AO83" s="48">
        <f t="shared" si="65"/>
        <v>10359</v>
      </c>
    </row>
    <row r="84" spans="1:41" s="667" customFormat="1" ht="18" customHeight="1">
      <c r="A84" s="666"/>
      <c r="B84" s="666" t="s">
        <v>6</v>
      </c>
      <c r="C84" s="666">
        <f>SUM(C62:C83)</f>
        <v>12710</v>
      </c>
      <c r="D84" s="666">
        <f t="shared" ref="D84:AO84" si="66">SUM(D62:D83)</f>
        <v>9249</v>
      </c>
      <c r="E84" s="666">
        <f t="shared" si="66"/>
        <v>21959</v>
      </c>
      <c r="F84" s="666">
        <f t="shared" si="66"/>
        <v>11394</v>
      </c>
      <c r="G84" s="666">
        <f t="shared" si="66"/>
        <v>8276</v>
      </c>
      <c r="H84" s="666">
        <f t="shared" si="66"/>
        <v>19670</v>
      </c>
      <c r="I84" s="666">
        <f t="shared" si="66"/>
        <v>11400</v>
      </c>
      <c r="J84" s="666">
        <f t="shared" si="66"/>
        <v>8278</v>
      </c>
      <c r="K84" s="666">
        <f t="shared" si="66"/>
        <v>19678</v>
      </c>
      <c r="L84" s="666">
        <f t="shared" si="66"/>
        <v>13842</v>
      </c>
      <c r="M84" s="666">
        <f t="shared" si="66"/>
        <v>10178</v>
      </c>
      <c r="N84" s="666">
        <f t="shared" si="66"/>
        <v>24020</v>
      </c>
      <c r="O84" s="666">
        <f t="shared" si="66"/>
        <v>20612</v>
      </c>
      <c r="P84" s="666">
        <f t="shared" si="66"/>
        <v>15673</v>
      </c>
      <c r="Q84" s="666">
        <f t="shared" si="66"/>
        <v>36285</v>
      </c>
      <c r="R84" s="666">
        <f t="shared" si="66"/>
        <v>15345</v>
      </c>
      <c r="S84" s="666">
        <f t="shared" si="66"/>
        <v>11284</v>
      </c>
      <c r="T84" s="666">
        <f t="shared" si="66"/>
        <v>26629</v>
      </c>
      <c r="U84" s="666">
        <f t="shared" si="66"/>
        <v>11901</v>
      </c>
      <c r="V84" s="666">
        <f t="shared" si="66"/>
        <v>8443</v>
      </c>
      <c r="W84" s="666">
        <f t="shared" si="66"/>
        <v>20344</v>
      </c>
      <c r="X84" s="666">
        <f t="shared" si="66"/>
        <v>11162</v>
      </c>
      <c r="Y84" s="666">
        <f t="shared" si="66"/>
        <v>7310</v>
      </c>
      <c r="Z84" s="666">
        <f t="shared" si="66"/>
        <v>18472</v>
      </c>
      <c r="AA84" s="666">
        <f t="shared" si="66"/>
        <v>11265</v>
      </c>
      <c r="AB84" s="666">
        <f t="shared" si="66"/>
        <v>7607</v>
      </c>
      <c r="AC84" s="666">
        <f t="shared" si="66"/>
        <v>18872</v>
      </c>
      <c r="AD84" s="666">
        <f t="shared" si="66"/>
        <v>11203</v>
      </c>
      <c r="AE84" s="666">
        <f t="shared" si="66"/>
        <v>7748</v>
      </c>
      <c r="AF84" s="666">
        <f t="shared" si="66"/>
        <v>18951</v>
      </c>
      <c r="AG84" s="666">
        <f t="shared" si="66"/>
        <v>12150</v>
      </c>
      <c r="AH84" s="666">
        <f t="shared" si="66"/>
        <v>8036</v>
      </c>
      <c r="AI84" s="666">
        <f t="shared" si="66"/>
        <v>20186</v>
      </c>
      <c r="AJ84" s="666">
        <f t="shared" si="66"/>
        <v>13151</v>
      </c>
      <c r="AK84" s="666">
        <f t="shared" si="66"/>
        <v>8919</v>
      </c>
      <c r="AL84" s="666">
        <f t="shared" si="66"/>
        <v>22070</v>
      </c>
      <c r="AM84" s="666">
        <f t="shared" si="66"/>
        <v>156135</v>
      </c>
      <c r="AN84" s="666">
        <f t="shared" si="66"/>
        <v>111001</v>
      </c>
      <c r="AO84" s="666">
        <f t="shared" si="66"/>
        <v>267136</v>
      </c>
    </row>
    <row r="85" spans="1:41" ht="15.75" customHeight="1"/>
    <row r="86" spans="1:41" ht="15.75" customHeight="1"/>
    <row r="87" spans="1:41" ht="15.75" customHeight="1"/>
    <row r="88" spans="1:41" ht="15.75" customHeight="1"/>
    <row r="89" spans="1:41" ht="15.75" customHeight="1"/>
    <row r="90" spans="1:41" ht="15.75" customHeight="1"/>
    <row r="91" spans="1:41" ht="15.75" customHeight="1"/>
    <row r="92" spans="1:41" ht="15.75" customHeight="1"/>
    <row r="93" spans="1:41" ht="15.75" customHeight="1"/>
    <row r="94" spans="1:41" ht="15.75" customHeight="1"/>
    <row r="95" spans="1:41" ht="15.75" customHeight="1"/>
    <row r="96" spans="1:4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337" spans="1:55">
      <c r="A337" s="1319" t="s">
        <v>207</v>
      </c>
      <c r="C337" s="1820" t="s">
        <v>361</v>
      </c>
      <c r="D337" s="1820"/>
      <c r="E337" s="1820"/>
      <c r="F337" s="1820"/>
      <c r="G337" s="1820"/>
      <c r="H337" s="1820"/>
      <c r="I337" s="1820"/>
      <c r="J337" s="1820"/>
      <c r="K337" s="1820"/>
      <c r="L337" s="1820"/>
      <c r="M337" s="1820"/>
      <c r="N337" s="1820"/>
      <c r="O337" s="1820"/>
      <c r="P337" s="1820"/>
      <c r="Q337" s="1820"/>
      <c r="R337" s="1820"/>
      <c r="S337" s="1820"/>
      <c r="T337" s="1820"/>
      <c r="U337" s="1820"/>
      <c r="V337" s="1820"/>
      <c r="W337" s="1820"/>
      <c r="X337" s="1820"/>
      <c r="Y337" s="1820"/>
      <c r="Z337" s="1820"/>
      <c r="AA337" s="1820"/>
      <c r="AB337" s="1820"/>
      <c r="AC337" s="1820"/>
      <c r="AD337" s="1820"/>
      <c r="AE337" s="1820"/>
      <c r="AF337" s="1820"/>
      <c r="AG337" s="1820"/>
      <c r="AH337" s="1320"/>
      <c r="AI337" s="1320"/>
      <c r="AJ337" s="1320"/>
      <c r="AK337" s="1320"/>
    </row>
    <row r="338" spans="1:55">
      <c r="A338" s="656"/>
      <c r="B338" s="656" t="s">
        <v>96</v>
      </c>
      <c r="Q338" s="1319" t="s">
        <v>615</v>
      </c>
      <c r="AQ338" s="1821" t="s">
        <v>285</v>
      </c>
      <c r="AR338" s="1821"/>
      <c r="AS338" s="1821"/>
      <c r="AT338" s="1821"/>
      <c r="AU338" s="1821"/>
      <c r="AV338" s="1821"/>
      <c r="AW338" s="1821"/>
      <c r="AX338" s="1821"/>
      <c r="AY338" s="1821"/>
      <c r="AZ338" s="1821"/>
      <c r="BA338" s="1821"/>
    </row>
    <row r="339" spans="1:55">
      <c r="A339" s="1806" t="s">
        <v>193</v>
      </c>
      <c r="B339" s="1806" t="s">
        <v>194</v>
      </c>
      <c r="C339" s="1799" t="s">
        <v>208</v>
      </c>
      <c r="D339" s="1800"/>
      <c r="E339" s="1801"/>
      <c r="F339" s="1799" t="s">
        <v>209</v>
      </c>
      <c r="G339" s="1800"/>
      <c r="H339" s="1801"/>
      <c r="I339" s="1799" t="s">
        <v>210</v>
      </c>
      <c r="J339" s="1800"/>
      <c r="K339" s="1801"/>
      <c r="L339" s="1799" t="s">
        <v>211</v>
      </c>
      <c r="M339" s="1800"/>
      <c r="N339" s="1801"/>
      <c r="O339" s="1799" t="s">
        <v>212</v>
      </c>
      <c r="P339" s="1800"/>
      <c r="Q339" s="1801"/>
      <c r="R339" s="1799" t="s">
        <v>213</v>
      </c>
      <c r="S339" s="1800"/>
      <c r="T339" s="1801"/>
      <c r="U339" s="1799" t="s">
        <v>214</v>
      </c>
      <c r="V339" s="1800"/>
      <c r="W339" s="1801"/>
      <c r="X339" s="1799" t="s">
        <v>215</v>
      </c>
      <c r="Y339" s="1800"/>
      <c r="Z339" s="1801"/>
      <c r="AA339" s="1802" t="s">
        <v>216</v>
      </c>
      <c r="AB339" s="1803"/>
      <c r="AC339" s="1804"/>
      <c r="AD339" s="1799" t="s">
        <v>217</v>
      </c>
      <c r="AE339" s="1800"/>
      <c r="AF339" s="1801"/>
      <c r="AG339" s="1802" t="s">
        <v>218</v>
      </c>
      <c r="AH339" s="1803"/>
      <c r="AI339" s="1804"/>
      <c r="AJ339" s="1802" t="s">
        <v>219</v>
      </c>
      <c r="AK339" s="1803"/>
      <c r="AL339" s="1804"/>
      <c r="AM339" s="1799" t="s">
        <v>6</v>
      </c>
      <c r="AN339" s="1800"/>
      <c r="AO339" s="1801"/>
      <c r="AQ339" s="1821" t="s">
        <v>617</v>
      </c>
      <c r="AR339" s="1821"/>
      <c r="AS339" s="1821"/>
      <c r="AT339" s="1821"/>
      <c r="AU339" s="1821"/>
      <c r="AV339" s="1821"/>
      <c r="AW339" s="1821"/>
      <c r="AX339" s="1821"/>
      <c r="AY339" s="1821"/>
      <c r="AZ339" s="1821"/>
      <c r="BA339" s="1821"/>
    </row>
    <row r="340" spans="1:55" ht="16.5" thickBot="1">
      <c r="A340" s="1807"/>
      <c r="B340" s="1807"/>
      <c r="C340" s="1322" t="s">
        <v>242</v>
      </c>
      <c r="D340" s="1322" t="s">
        <v>243</v>
      </c>
      <c r="E340" s="1322" t="s">
        <v>236</v>
      </c>
      <c r="F340" s="1322" t="s">
        <v>242</v>
      </c>
      <c r="G340" s="1322" t="s">
        <v>243</v>
      </c>
      <c r="H340" s="1322" t="s">
        <v>236</v>
      </c>
      <c r="I340" s="1322" t="s">
        <v>242</v>
      </c>
      <c r="J340" s="1322" t="s">
        <v>243</v>
      </c>
      <c r="K340" s="1322" t="s">
        <v>236</v>
      </c>
      <c r="L340" s="1322" t="s">
        <v>242</v>
      </c>
      <c r="M340" s="1322" t="s">
        <v>243</v>
      </c>
      <c r="N340" s="1322" t="s">
        <v>236</v>
      </c>
      <c r="O340" s="1322" t="s">
        <v>242</v>
      </c>
      <c r="P340" s="1322" t="s">
        <v>243</v>
      </c>
      <c r="Q340" s="1322" t="s">
        <v>236</v>
      </c>
      <c r="R340" s="1322" t="s">
        <v>242</v>
      </c>
      <c r="S340" s="1322" t="s">
        <v>243</v>
      </c>
      <c r="T340" s="1322" t="s">
        <v>236</v>
      </c>
      <c r="U340" s="1322" t="s">
        <v>242</v>
      </c>
      <c r="V340" s="1322" t="s">
        <v>243</v>
      </c>
      <c r="W340" s="1322" t="s">
        <v>236</v>
      </c>
      <c r="X340" s="1322" t="s">
        <v>242</v>
      </c>
      <c r="Y340" s="1322" t="s">
        <v>243</v>
      </c>
      <c r="Z340" s="1322" t="s">
        <v>236</v>
      </c>
      <c r="AA340" s="1322" t="s">
        <v>242</v>
      </c>
      <c r="AB340" s="1322" t="s">
        <v>243</v>
      </c>
      <c r="AC340" s="1322" t="s">
        <v>236</v>
      </c>
      <c r="AD340" s="1322" t="s">
        <v>242</v>
      </c>
      <c r="AE340" s="1322" t="s">
        <v>243</v>
      </c>
      <c r="AF340" s="1322" t="s">
        <v>236</v>
      </c>
      <c r="AG340" s="1322" t="s">
        <v>242</v>
      </c>
      <c r="AH340" s="1322" t="s">
        <v>243</v>
      </c>
      <c r="AI340" s="1322" t="s">
        <v>236</v>
      </c>
      <c r="AJ340" s="1322" t="s">
        <v>242</v>
      </c>
      <c r="AK340" s="1322" t="s">
        <v>243</v>
      </c>
      <c r="AL340" s="1322" t="s">
        <v>236</v>
      </c>
      <c r="AM340" s="1322" t="s">
        <v>242</v>
      </c>
      <c r="AN340" s="1322" t="s">
        <v>243</v>
      </c>
      <c r="AO340" s="1322" t="s">
        <v>236</v>
      </c>
      <c r="AQ340" s="603" t="s">
        <v>284</v>
      </c>
    </row>
    <row r="341" spans="1:55" ht="15.75" customHeight="1">
      <c r="A341" s="657">
        <v>1</v>
      </c>
      <c r="B341" s="658" t="s">
        <v>15</v>
      </c>
      <c r="C341" s="859"/>
      <c r="D341" s="859"/>
      <c r="E341" s="859">
        <f>C341+D341</f>
        <v>0</v>
      </c>
      <c r="F341" s="859"/>
      <c r="G341" s="859"/>
      <c r="H341" s="859">
        <f>F341+G341</f>
        <v>0</v>
      </c>
      <c r="I341" s="859"/>
      <c r="J341" s="859"/>
      <c r="K341" s="859">
        <f>I341+J341</f>
        <v>0</v>
      </c>
      <c r="L341" s="859"/>
      <c r="M341" s="859"/>
      <c r="N341" s="859">
        <f>L341+M341</f>
        <v>0</v>
      </c>
      <c r="O341" s="859"/>
      <c r="P341" s="859"/>
      <c r="Q341" s="859">
        <f>O341+P341</f>
        <v>0</v>
      </c>
      <c r="R341" s="859"/>
      <c r="S341" s="859"/>
      <c r="T341" s="859">
        <f>R341+S341</f>
        <v>0</v>
      </c>
      <c r="U341" s="859"/>
      <c r="V341" s="859"/>
      <c r="W341" s="859">
        <f>U341+V341</f>
        <v>0</v>
      </c>
      <c r="X341" s="859"/>
      <c r="Y341" s="859"/>
      <c r="Z341" s="859">
        <f>X341+Y341</f>
        <v>0</v>
      </c>
      <c r="AA341" s="859"/>
      <c r="AB341" s="859"/>
      <c r="AC341" s="859">
        <f>AA341+AB341</f>
        <v>0</v>
      </c>
      <c r="AD341" s="48"/>
      <c r="AE341" s="48"/>
      <c r="AF341" s="859">
        <f>AD341+AE341</f>
        <v>0</v>
      </c>
      <c r="AG341" s="48"/>
      <c r="AH341" s="48"/>
      <c r="AI341" s="859">
        <f>AG341+AH341</f>
        <v>0</v>
      </c>
      <c r="AJ341" s="48"/>
      <c r="AK341" s="48"/>
      <c r="AL341" s="859">
        <f>AJ341+AK341</f>
        <v>0</v>
      </c>
      <c r="AM341" s="48">
        <f>C341+F341+I341+L341+O341+R341+U341+X341+AA341+AD341+AG341+AJ341</f>
        <v>0</v>
      </c>
      <c r="AN341" s="48">
        <f>D341+G341+J341+M341+P341+S341+V341+Y341+AB341+AE341+AH341+AK341</f>
        <v>0</v>
      </c>
      <c r="AO341" s="859">
        <f>AM341+AN341</f>
        <v>0</v>
      </c>
      <c r="AQ341" s="1808" t="s">
        <v>220</v>
      </c>
      <c r="AR341" s="1811" t="s">
        <v>221</v>
      </c>
      <c r="AS341" s="1814" t="s">
        <v>260</v>
      </c>
      <c r="AT341" s="1814"/>
      <c r="AU341" s="1814"/>
      <c r="AV341" s="1814"/>
      <c r="AW341" s="1814"/>
      <c r="AX341" s="1814"/>
      <c r="AY341" s="1814"/>
      <c r="AZ341" s="1814"/>
      <c r="BA341" s="1815"/>
    </row>
    <row r="342" spans="1:55" ht="15.75" customHeight="1">
      <c r="A342" s="657">
        <v>2</v>
      </c>
      <c r="B342" s="658" t="s">
        <v>20</v>
      </c>
      <c r="C342" s="859"/>
      <c r="D342" s="859"/>
      <c r="E342" s="859">
        <f t="shared" ref="E342:E362" si="67">C342+D342</f>
        <v>0</v>
      </c>
      <c r="F342" s="859"/>
      <c r="G342" s="859"/>
      <c r="H342" s="859">
        <f t="shared" ref="H342:H362" si="68">F342+G342</f>
        <v>0</v>
      </c>
      <c r="I342" s="859"/>
      <c r="J342" s="859"/>
      <c r="K342" s="859">
        <f t="shared" ref="K342:K362" si="69">I342+J342</f>
        <v>0</v>
      </c>
      <c r="L342" s="859"/>
      <c r="M342" s="859"/>
      <c r="N342" s="859">
        <f t="shared" ref="N342:N362" si="70">L342+M342</f>
        <v>0</v>
      </c>
      <c r="O342" s="859"/>
      <c r="P342" s="859"/>
      <c r="Q342" s="859">
        <f t="shared" ref="Q342:Q362" si="71">O342+P342</f>
        <v>0</v>
      </c>
      <c r="R342" s="859"/>
      <c r="S342" s="859"/>
      <c r="T342" s="859">
        <f t="shared" ref="T342:T362" si="72">R342+S342</f>
        <v>0</v>
      </c>
      <c r="U342" s="859"/>
      <c r="V342" s="859"/>
      <c r="W342" s="859">
        <f t="shared" ref="W342:W362" si="73">U342+V342</f>
        <v>0</v>
      </c>
      <c r="X342" s="859"/>
      <c r="Y342" s="859"/>
      <c r="Z342" s="859">
        <f t="shared" ref="Z342:Z362" si="74">X342+Y342</f>
        <v>0</v>
      </c>
      <c r="AA342" s="859"/>
      <c r="AB342" s="859"/>
      <c r="AC342" s="859">
        <f t="shared" ref="AC342:AC362" si="75">AA342+AB342</f>
        <v>0</v>
      </c>
      <c r="AD342" s="48"/>
      <c r="AE342" s="48"/>
      <c r="AF342" s="859">
        <f t="shared" ref="AF342:AF362" si="76">AD342+AE342</f>
        <v>0</v>
      </c>
      <c r="AG342" s="48"/>
      <c r="AH342" s="48"/>
      <c r="AI342" s="859">
        <f t="shared" ref="AI342:AI362" si="77">AG342+AH342</f>
        <v>0</v>
      </c>
      <c r="AJ342" s="48"/>
      <c r="AK342" s="48"/>
      <c r="AL342" s="859">
        <f t="shared" ref="AL342:AL362" si="78">AJ342+AK342</f>
        <v>0</v>
      </c>
      <c r="AM342" s="48">
        <f t="shared" ref="AM342:AN362" si="79">C342+F342+I342+L342+O342+R342+U342+X342+AA342+AD342+AG342+AJ342</f>
        <v>0</v>
      </c>
      <c r="AN342" s="48">
        <f t="shared" si="79"/>
        <v>0</v>
      </c>
      <c r="AO342" s="859">
        <f t="shared" ref="AO342:AO362" si="80">AM342+AN342</f>
        <v>0</v>
      </c>
      <c r="AQ342" s="1809"/>
      <c r="AR342" s="1812"/>
      <c r="AS342" s="1588" t="s">
        <v>224</v>
      </c>
      <c r="AT342" s="1588"/>
      <c r="AU342" s="1588"/>
      <c r="AV342" s="1588" t="s">
        <v>223</v>
      </c>
      <c r="AW342" s="1588"/>
      <c r="AX342" s="1588"/>
      <c r="AY342" s="1588" t="s">
        <v>6</v>
      </c>
      <c r="AZ342" s="1588"/>
      <c r="BA342" s="1816"/>
    </row>
    <row r="343" spans="1:55" ht="15.75" customHeight="1">
      <c r="A343" s="657">
        <v>3</v>
      </c>
      <c r="B343" s="658" t="s">
        <v>21</v>
      </c>
      <c r="C343" s="859"/>
      <c r="D343" s="859"/>
      <c r="E343" s="859">
        <f t="shared" si="67"/>
        <v>0</v>
      </c>
      <c r="F343" s="859"/>
      <c r="G343" s="859"/>
      <c r="H343" s="859">
        <f t="shared" si="68"/>
        <v>0</v>
      </c>
      <c r="I343" s="859"/>
      <c r="J343" s="859"/>
      <c r="K343" s="859">
        <f t="shared" si="69"/>
        <v>0</v>
      </c>
      <c r="L343" s="859"/>
      <c r="M343" s="859"/>
      <c r="N343" s="859">
        <f t="shared" si="70"/>
        <v>0</v>
      </c>
      <c r="O343" s="859"/>
      <c r="P343" s="859"/>
      <c r="Q343" s="859">
        <f t="shared" si="71"/>
        <v>0</v>
      </c>
      <c r="R343" s="859"/>
      <c r="S343" s="859"/>
      <c r="T343" s="859">
        <f t="shared" si="72"/>
        <v>0</v>
      </c>
      <c r="U343" s="859"/>
      <c r="V343" s="859"/>
      <c r="W343" s="859">
        <f t="shared" si="73"/>
        <v>0</v>
      </c>
      <c r="X343" s="859"/>
      <c r="Y343" s="859"/>
      <c r="Z343" s="859">
        <f t="shared" si="74"/>
        <v>0</v>
      </c>
      <c r="AA343" s="859"/>
      <c r="AB343" s="859"/>
      <c r="AC343" s="859">
        <f t="shared" si="75"/>
        <v>0</v>
      </c>
      <c r="AD343" s="48"/>
      <c r="AE343" s="48"/>
      <c r="AF343" s="859">
        <f t="shared" si="76"/>
        <v>0</v>
      </c>
      <c r="AG343" s="48"/>
      <c r="AH343" s="48"/>
      <c r="AI343" s="859">
        <f t="shared" si="77"/>
        <v>0</v>
      </c>
      <c r="AJ343" s="48"/>
      <c r="AK343" s="48"/>
      <c r="AL343" s="859">
        <f t="shared" si="78"/>
        <v>0</v>
      </c>
      <c r="AM343" s="48">
        <f t="shared" si="79"/>
        <v>0</v>
      </c>
      <c r="AN343" s="48">
        <f t="shared" si="79"/>
        <v>0</v>
      </c>
      <c r="AO343" s="859">
        <f t="shared" si="80"/>
        <v>0</v>
      </c>
      <c r="AQ343" s="1810"/>
      <c r="AR343" s="1813"/>
      <c r="AS343" s="1315" t="s">
        <v>10</v>
      </c>
      <c r="AT343" s="1315" t="s">
        <v>11</v>
      </c>
      <c r="AU343" s="1315" t="s">
        <v>6</v>
      </c>
      <c r="AV343" s="1315" t="s">
        <v>10</v>
      </c>
      <c r="AW343" s="1315" t="s">
        <v>11</v>
      </c>
      <c r="AX343" s="1315" t="s">
        <v>6</v>
      </c>
      <c r="AY343" s="1315" t="s">
        <v>10</v>
      </c>
      <c r="AZ343" s="1315" t="s">
        <v>11</v>
      </c>
      <c r="BA343" s="668" t="s">
        <v>6</v>
      </c>
    </row>
    <row r="344" spans="1:55" ht="15.75" customHeight="1">
      <c r="A344" s="657">
        <v>4</v>
      </c>
      <c r="B344" s="658" t="s">
        <v>25</v>
      </c>
      <c r="C344" s="859"/>
      <c r="D344" s="859"/>
      <c r="E344" s="859">
        <f t="shared" si="67"/>
        <v>0</v>
      </c>
      <c r="F344" s="859"/>
      <c r="G344" s="859"/>
      <c r="H344" s="859">
        <f t="shared" si="68"/>
        <v>0</v>
      </c>
      <c r="I344" s="859"/>
      <c r="J344" s="859"/>
      <c r="K344" s="859">
        <f t="shared" si="69"/>
        <v>0</v>
      </c>
      <c r="L344" s="859"/>
      <c r="M344" s="859"/>
      <c r="N344" s="859">
        <f t="shared" si="70"/>
        <v>0</v>
      </c>
      <c r="O344" s="859"/>
      <c r="P344" s="859"/>
      <c r="Q344" s="859">
        <f t="shared" si="71"/>
        <v>0</v>
      </c>
      <c r="R344" s="859"/>
      <c r="S344" s="859"/>
      <c r="T344" s="859">
        <f t="shared" si="72"/>
        <v>0</v>
      </c>
      <c r="U344" s="859"/>
      <c r="V344" s="859"/>
      <c r="W344" s="859">
        <f t="shared" si="73"/>
        <v>0</v>
      </c>
      <c r="X344" s="859"/>
      <c r="Y344" s="859"/>
      <c r="Z344" s="859">
        <f t="shared" si="74"/>
        <v>0</v>
      </c>
      <c r="AA344" s="859"/>
      <c r="AB344" s="859"/>
      <c r="AC344" s="859">
        <f t="shared" si="75"/>
        <v>0</v>
      </c>
      <c r="AD344" s="48"/>
      <c r="AE344" s="48"/>
      <c r="AF344" s="859">
        <f t="shared" si="76"/>
        <v>0</v>
      </c>
      <c r="AG344" s="48"/>
      <c r="AH344" s="48"/>
      <c r="AI344" s="859">
        <f t="shared" si="77"/>
        <v>0</v>
      </c>
      <c r="AJ344" s="48"/>
      <c r="AK344" s="48"/>
      <c r="AL344" s="859">
        <f t="shared" si="78"/>
        <v>0</v>
      </c>
      <c r="AM344" s="48">
        <f t="shared" si="79"/>
        <v>0</v>
      </c>
      <c r="AN344" s="48">
        <f t="shared" si="79"/>
        <v>0</v>
      </c>
      <c r="AO344" s="859">
        <f t="shared" si="80"/>
        <v>0</v>
      </c>
      <c r="AQ344" s="51">
        <v>1</v>
      </c>
      <c r="AR344" s="48" t="s">
        <v>208</v>
      </c>
      <c r="AS344" s="52"/>
      <c r="AT344" s="52"/>
      <c r="AU344" s="52">
        <f>AS344+AT344</f>
        <v>0</v>
      </c>
      <c r="AV344" s="49"/>
      <c r="AW344" s="49"/>
      <c r="AX344" s="49">
        <f>AV344+AW344</f>
        <v>0</v>
      </c>
      <c r="AY344" s="52">
        <f>AS344+AV344</f>
        <v>0</v>
      </c>
      <c r="AZ344" s="52">
        <f>AT344+AW344</f>
        <v>0</v>
      </c>
      <c r="BA344" s="53">
        <f>AY344+AZ344</f>
        <v>0</v>
      </c>
      <c r="BB344" s="660"/>
      <c r="BC344" s="660"/>
    </row>
    <row r="345" spans="1:55" ht="15.75" customHeight="1">
      <c r="A345" s="657">
        <v>5</v>
      </c>
      <c r="B345" s="658" t="s">
        <v>27</v>
      </c>
      <c r="C345" s="859"/>
      <c r="D345" s="859"/>
      <c r="E345" s="859">
        <f t="shared" si="67"/>
        <v>0</v>
      </c>
      <c r="F345" s="859"/>
      <c r="G345" s="859"/>
      <c r="H345" s="859">
        <f t="shared" si="68"/>
        <v>0</v>
      </c>
      <c r="I345" s="859"/>
      <c r="J345" s="859"/>
      <c r="K345" s="859">
        <f t="shared" si="69"/>
        <v>0</v>
      </c>
      <c r="L345" s="859"/>
      <c r="M345" s="859"/>
      <c r="N345" s="859">
        <f t="shared" si="70"/>
        <v>0</v>
      </c>
      <c r="O345" s="859"/>
      <c r="P345" s="859"/>
      <c r="Q345" s="859">
        <f t="shared" si="71"/>
        <v>0</v>
      </c>
      <c r="R345" s="859"/>
      <c r="S345" s="859"/>
      <c r="T345" s="859">
        <f t="shared" si="72"/>
        <v>0</v>
      </c>
      <c r="U345" s="859"/>
      <c r="V345" s="859"/>
      <c r="W345" s="859">
        <f t="shared" si="73"/>
        <v>0</v>
      </c>
      <c r="X345" s="859"/>
      <c r="Y345" s="859"/>
      <c r="Z345" s="859">
        <f t="shared" si="74"/>
        <v>0</v>
      </c>
      <c r="AA345" s="859"/>
      <c r="AB345" s="859"/>
      <c r="AC345" s="859">
        <f t="shared" si="75"/>
        <v>0</v>
      </c>
      <c r="AD345" s="48"/>
      <c r="AE345" s="48"/>
      <c r="AF345" s="859">
        <f t="shared" si="76"/>
        <v>0</v>
      </c>
      <c r="AG345" s="48"/>
      <c r="AH345" s="48"/>
      <c r="AI345" s="859">
        <f t="shared" si="77"/>
        <v>0</v>
      </c>
      <c r="AJ345" s="48"/>
      <c r="AK345" s="48"/>
      <c r="AL345" s="859">
        <f t="shared" si="78"/>
        <v>0</v>
      </c>
      <c r="AM345" s="48">
        <f t="shared" si="79"/>
        <v>0</v>
      </c>
      <c r="AN345" s="48">
        <f t="shared" si="79"/>
        <v>0</v>
      </c>
      <c r="AO345" s="859">
        <f t="shared" si="80"/>
        <v>0</v>
      </c>
      <c r="AQ345" s="51">
        <v>2</v>
      </c>
      <c r="AR345" s="48" t="s">
        <v>209</v>
      </c>
      <c r="AS345" s="52"/>
      <c r="AT345" s="52"/>
      <c r="AU345" s="52">
        <f t="shared" ref="AU345:AU355" si="81">AS345+AT345</f>
        <v>0</v>
      </c>
      <c r="AV345" s="49"/>
      <c r="AW345" s="49"/>
      <c r="AX345" s="49">
        <f t="shared" ref="AX345:AX355" si="82">AV345+AW345</f>
        <v>0</v>
      </c>
      <c r="AY345" s="52">
        <f t="shared" ref="AY345:AZ355" si="83">AS345+AV345</f>
        <v>0</v>
      </c>
      <c r="AZ345" s="52">
        <f t="shared" si="83"/>
        <v>0</v>
      </c>
      <c r="BA345" s="53">
        <f t="shared" ref="BA345:BA355" si="84">AY345+AZ345</f>
        <v>0</v>
      </c>
      <c r="BB345" s="660"/>
      <c r="BC345" s="660"/>
    </row>
    <row r="346" spans="1:55" ht="15.75" customHeight="1">
      <c r="A346" s="657">
        <v>6</v>
      </c>
      <c r="B346" s="658" t="s">
        <v>29</v>
      </c>
      <c r="C346" s="859"/>
      <c r="D346" s="859"/>
      <c r="E346" s="859">
        <f t="shared" si="67"/>
        <v>0</v>
      </c>
      <c r="F346" s="859"/>
      <c r="G346" s="859"/>
      <c r="H346" s="859">
        <f t="shared" si="68"/>
        <v>0</v>
      </c>
      <c r="I346" s="859"/>
      <c r="J346" s="859"/>
      <c r="K346" s="859">
        <f t="shared" si="69"/>
        <v>0</v>
      </c>
      <c r="L346" s="859"/>
      <c r="M346" s="859"/>
      <c r="N346" s="859">
        <f t="shared" si="70"/>
        <v>0</v>
      </c>
      <c r="O346" s="859"/>
      <c r="P346" s="859"/>
      <c r="Q346" s="859">
        <f t="shared" si="71"/>
        <v>0</v>
      </c>
      <c r="R346" s="859"/>
      <c r="S346" s="859"/>
      <c r="T346" s="859">
        <f t="shared" si="72"/>
        <v>0</v>
      </c>
      <c r="U346" s="859"/>
      <c r="V346" s="859"/>
      <c r="W346" s="859">
        <f t="shared" si="73"/>
        <v>0</v>
      </c>
      <c r="X346" s="859"/>
      <c r="Y346" s="859"/>
      <c r="Z346" s="859">
        <f t="shared" si="74"/>
        <v>0</v>
      </c>
      <c r="AA346" s="859"/>
      <c r="AB346" s="859"/>
      <c r="AC346" s="859">
        <f t="shared" si="75"/>
        <v>0</v>
      </c>
      <c r="AD346" s="48"/>
      <c r="AE346" s="48"/>
      <c r="AF346" s="859">
        <f t="shared" si="76"/>
        <v>0</v>
      </c>
      <c r="AG346" s="48"/>
      <c r="AH346" s="48"/>
      <c r="AI346" s="859">
        <f t="shared" si="77"/>
        <v>0</v>
      </c>
      <c r="AJ346" s="48"/>
      <c r="AK346" s="48"/>
      <c r="AL346" s="859">
        <f t="shared" si="78"/>
        <v>0</v>
      </c>
      <c r="AM346" s="48">
        <f t="shared" si="79"/>
        <v>0</v>
      </c>
      <c r="AN346" s="48">
        <f t="shared" si="79"/>
        <v>0</v>
      </c>
      <c r="AO346" s="859">
        <f t="shared" si="80"/>
        <v>0</v>
      </c>
      <c r="AQ346" s="51">
        <v>3</v>
      </c>
      <c r="AR346" s="48" t="s">
        <v>210</v>
      </c>
      <c r="AS346" s="52"/>
      <c r="AT346" s="52"/>
      <c r="AU346" s="52">
        <f t="shared" si="81"/>
        <v>0</v>
      </c>
      <c r="AV346" s="49"/>
      <c r="AW346" s="49"/>
      <c r="AX346" s="49">
        <f t="shared" si="82"/>
        <v>0</v>
      </c>
      <c r="AY346" s="52">
        <f t="shared" si="83"/>
        <v>0</v>
      </c>
      <c r="AZ346" s="52">
        <f t="shared" si="83"/>
        <v>0</v>
      </c>
      <c r="BA346" s="53">
        <f t="shared" si="84"/>
        <v>0</v>
      </c>
      <c r="BB346" s="660"/>
      <c r="BC346" s="660"/>
    </row>
    <row r="347" spans="1:55" ht="15.75" customHeight="1">
      <c r="A347" s="657">
        <v>7</v>
      </c>
      <c r="B347" s="658" t="s">
        <v>142</v>
      </c>
      <c r="C347" s="859"/>
      <c r="D347" s="859"/>
      <c r="E347" s="859">
        <f t="shared" si="67"/>
        <v>0</v>
      </c>
      <c r="F347" s="859"/>
      <c r="G347" s="859"/>
      <c r="H347" s="859">
        <f t="shared" si="68"/>
        <v>0</v>
      </c>
      <c r="I347" s="859"/>
      <c r="J347" s="859"/>
      <c r="K347" s="859">
        <f t="shared" si="69"/>
        <v>0</v>
      </c>
      <c r="L347" s="859"/>
      <c r="M347" s="859"/>
      <c r="N347" s="859">
        <f t="shared" si="70"/>
        <v>0</v>
      </c>
      <c r="O347" s="859"/>
      <c r="P347" s="859"/>
      <c r="Q347" s="859">
        <f t="shared" si="71"/>
        <v>0</v>
      </c>
      <c r="R347" s="859"/>
      <c r="S347" s="859"/>
      <c r="T347" s="859">
        <f t="shared" si="72"/>
        <v>0</v>
      </c>
      <c r="U347" s="859"/>
      <c r="V347" s="859"/>
      <c r="W347" s="859">
        <f t="shared" si="73"/>
        <v>0</v>
      </c>
      <c r="X347" s="859"/>
      <c r="Y347" s="859"/>
      <c r="Z347" s="859">
        <f t="shared" si="74"/>
        <v>0</v>
      </c>
      <c r="AA347" s="859"/>
      <c r="AB347" s="859"/>
      <c r="AC347" s="859">
        <f t="shared" si="75"/>
        <v>0</v>
      </c>
      <c r="AD347" s="48"/>
      <c r="AE347" s="48"/>
      <c r="AF347" s="859">
        <f t="shared" si="76"/>
        <v>0</v>
      </c>
      <c r="AG347" s="48"/>
      <c r="AH347" s="48"/>
      <c r="AI347" s="859">
        <f t="shared" si="77"/>
        <v>0</v>
      </c>
      <c r="AJ347" s="48"/>
      <c r="AK347" s="48"/>
      <c r="AL347" s="859">
        <f t="shared" si="78"/>
        <v>0</v>
      </c>
      <c r="AM347" s="48">
        <f t="shared" si="79"/>
        <v>0</v>
      </c>
      <c r="AN347" s="48">
        <f t="shared" si="79"/>
        <v>0</v>
      </c>
      <c r="AO347" s="859">
        <f t="shared" si="80"/>
        <v>0</v>
      </c>
      <c r="AQ347" s="51">
        <v>4</v>
      </c>
      <c r="AR347" s="48" t="s">
        <v>211</v>
      </c>
      <c r="AS347" s="52"/>
      <c r="AT347" s="52"/>
      <c r="AU347" s="52">
        <f t="shared" si="81"/>
        <v>0</v>
      </c>
      <c r="AV347" s="49"/>
      <c r="AW347" s="49"/>
      <c r="AX347" s="49">
        <f t="shared" si="82"/>
        <v>0</v>
      </c>
      <c r="AY347" s="52">
        <f t="shared" si="83"/>
        <v>0</v>
      </c>
      <c r="AZ347" s="52">
        <f t="shared" si="83"/>
        <v>0</v>
      </c>
      <c r="BA347" s="53">
        <f t="shared" si="84"/>
        <v>0</v>
      </c>
      <c r="BB347" s="660"/>
      <c r="BC347" s="660"/>
    </row>
    <row r="348" spans="1:55" ht="15.75" customHeight="1">
      <c r="A348" s="657">
        <v>8</v>
      </c>
      <c r="B348" s="658" t="s">
        <v>40</v>
      </c>
      <c r="C348" s="859"/>
      <c r="D348" s="859"/>
      <c r="E348" s="859">
        <f t="shared" si="67"/>
        <v>0</v>
      </c>
      <c r="F348" s="859"/>
      <c r="G348" s="859"/>
      <c r="H348" s="859">
        <f t="shared" si="68"/>
        <v>0</v>
      </c>
      <c r="I348" s="859"/>
      <c r="J348" s="859"/>
      <c r="K348" s="859">
        <f t="shared" si="69"/>
        <v>0</v>
      </c>
      <c r="L348" s="859"/>
      <c r="M348" s="859"/>
      <c r="N348" s="859">
        <f t="shared" si="70"/>
        <v>0</v>
      </c>
      <c r="O348" s="859"/>
      <c r="P348" s="859"/>
      <c r="Q348" s="859">
        <f t="shared" si="71"/>
        <v>0</v>
      </c>
      <c r="R348" s="859"/>
      <c r="S348" s="859"/>
      <c r="T348" s="859">
        <f t="shared" si="72"/>
        <v>0</v>
      </c>
      <c r="U348" s="859"/>
      <c r="V348" s="859"/>
      <c r="W348" s="859">
        <f t="shared" si="73"/>
        <v>0</v>
      </c>
      <c r="X348" s="859"/>
      <c r="Y348" s="859"/>
      <c r="Z348" s="859">
        <f t="shared" si="74"/>
        <v>0</v>
      </c>
      <c r="AA348" s="859"/>
      <c r="AB348" s="859"/>
      <c r="AC348" s="859">
        <f t="shared" si="75"/>
        <v>0</v>
      </c>
      <c r="AD348" s="48"/>
      <c r="AE348" s="48"/>
      <c r="AF348" s="859">
        <f t="shared" si="76"/>
        <v>0</v>
      </c>
      <c r="AG348" s="48"/>
      <c r="AH348" s="48"/>
      <c r="AI348" s="859">
        <f t="shared" si="77"/>
        <v>0</v>
      </c>
      <c r="AJ348" s="48"/>
      <c r="AK348" s="48"/>
      <c r="AL348" s="859">
        <f t="shared" si="78"/>
        <v>0</v>
      </c>
      <c r="AM348" s="48">
        <f t="shared" si="79"/>
        <v>0</v>
      </c>
      <c r="AN348" s="48">
        <f t="shared" si="79"/>
        <v>0</v>
      </c>
      <c r="AO348" s="859">
        <f t="shared" si="80"/>
        <v>0</v>
      </c>
      <c r="AQ348" s="51">
        <v>5</v>
      </c>
      <c r="AR348" s="48" t="s">
        <v>212</v>
      </c>
      <c r="AS348" s="52"/>
      <c r="AT348" s="52"/>
      <c r="AU348" s="52">
        <f t="shared" si="81"/>
        <v>0</v>
      </c>
      <c r="AV348" s="49"/>
      <c r="AW348" s="49"/>
      <c r="AX348" s="49">
        <f t="shared" si="82"/>
        <v>0</v>
      </c>
      <c r="AY348" s="52">
        <f t="shared" si="83"/>
        <v>0</v>
      </c>
      <c r="AZ348" s="52">
        <f t="shared" si="83"/>
        <v>0</v>
      </c>
      <c r="BA348" s="53">
        <f t="shared" si="84"/>
        <v>0</v>
      </c>
      <c r="BB348" s="660"/>
      <c r="BC348" s="660"/>
    </row>
    <row r="349" spans="1:55" ht="15.75" customHeight="1">
      <c r="A349" s="657">
        <v>9</v>
      </c>
      <c r="B349" s="658" t="s">
        <v>44</v>
      </c>
      <c r="C349" s="859"/>
      <c r="D349" s="859"/>
      <c r="E349" s="859">
        <f t="shared" si="67"/>
        <v>0</v>
      </c>
      <c r="F349" s="859"/>
      <c r="G349" s="859"/>
      <c r="H349" s="859">
        <f t="shared" si="68"/>
        <v>0</v>
      </c>
      <c r="I349" s="859"/>
      <c r="J349" s="859"/>
      <c r="K349" s="859">
        <f t="shared" si="69"/>
        <v>0</v>
      </c>
      <c r="L349" s="859"/>
      <c r="M349" s="859"/>
      <c r="N349" s="859">
        <f t="shared" si="70"/>
        <v>0</v>
      </c>
      <c r="O349" s="859"/>
      <c r="P349" s="859"/>
      <c r="Q349" s="859">
        <f t="shared" si="71"/>
        <v>0</v>
      </c>
      <c r="R349" s="859"/>
      <c r="S349" s="859"/>
      <c r="T349" s="859">
        <f t="shared" si="72"/>
        <v>0</v>
      </c>
      <c r="U349" s="859"/>
      <c r="V349" s="859"/>
      <c r="W349" s="859">
        <f t="shared" si="73"/>
        <v>0</v>
      </c>
      <c r="X349" s="859"/>
      <c r="Y349" s="859"/>
      <c r="Z349" s="859">
        <f t="shared" si="74"/>
        <v>0</v>
      </c>
      <c r="AA349" s="859"/>
      <c r="AB349" s="859"/>
      <c r="AC349" s="859">
        <f t="shared" si="75"/>
        <v>0</v>
      </c>
      <c r="AD349" s="48"/>
      <c r="AE349" s="48"/>
      <c r="AF349" s="859">
        <f t="shared" si="76"/>
        <v>0</v>
      </c>
      <c r="AG349" s="48"/>
      <c r="AH349" s="48"/>
      <c r="AI349" s="859">
        <f t="shared" si="77"/>
        <v>0</v>
      </c>
      <c r="AJ349" s="48"/>
      <c r="AK349" s="48"/>
      <c r="AL349" s="859">
        <f t="shared" si="78"/>
        <v>0</v>
      </c>
      <c r="AM349" s="48">
        <f t="shared" si="79"/>
        <v>0</v>
      </c>
      <c r="AN349" s="48">
        <f t="shared" si="79"/>
        <v>0</v>
      </c>
      <c r="AO349" s="859">
        <f t="shared" si="80"/>
        <v>0</v>
      </c>
      <c r="AQ349" s="51">
        <v>6</v>
      </c>
      <c r="AR349" s="48" t="s">
        <v>213</v>
      </c>
      <c r="AS349" s="52"/>
      <c r="AT349" s="52"/>
      <c r="AU349" s="52">
        <f t="shared" si="81"/>
        <v>0</v>
      </c>
      <c r="AV349" s="49"/>
      <c r="AW349" s="49"/>
      <c r="AX349" s="49">
        <f t="shared" si="82"/>
        <v>0</v>
      </c>
      <c r="AY349" s="52">
        <f t="shared" si="83"/>
        <v>0</v>
      </c>
      <c r="AZ349" s="52">
        <f t="shared" si="83"/>
        <v>0</v>
      </c>
      <c r="BA349" s="53">
        <f t="shared" si="84"/>
        <v>0</v>
      </c>
      <c r="BB349" s="660"/>
      <c r="BC349" s="660"/>
    </row>
    <row r="350" spans="1:55" ht="15.75" customHeight="1">
      <c r="A350" s="657">
        <v>10</v>
      </c>
      <c r="B350" s="658" t="s">
        <v>51</v>
      </c>
      <c r="C350" s="859"/>
      <c r="D350" s="859"/>
      <c r="E350" s="859">
        <f t="shared" si="67"/>
        <v>0</v>
      </c>
      <c r="F350" s="859"/>
      <c r="G350" s="859"/>
      <c r="H350" s="859">
        <f t="shared" si="68"/>
        <v>0</v>
      </c>
      <c r="I350" s="859"/>
      <c r="J350" s="859"/>
      <c r="K350" s="859">
        <f t="shared" si="69"/>
        <v>0</v>
      </c>
      <c r="L350" s="859"/>
      <c r="M350" s="859"/>
      <c r="N350" s="859">
        <f t="shared" si="70"/>
        <v>0</v>
      </c>
      <c r="O350" s="859"/>
      <c r="P350" s="859"/>
      <c r="Q350" s="859">
        <f t="shared" si="71"/>
        <v>0</v>
      </c>
      <c r="R350" s="859"/>
      <c r="S350" s="859"/>
      <c r="T350" s="859">
        <f t="shared" si="72"/>
        <v>0</v>
      </c>
      <c r="U350" s="859"/>
      <c r="V350" s="859"/>
      <c r="W350" s="859">
        <f t="shared" si="73"/>
        <v>0</v>
      </c>
      <c r="X350" s="859"/>
      <c r="Y350" s="859"/>
      <c r="Z350" s="859">
        <f t="shared" si="74"/>
        <v>0</v>
      </c>
      <c r="AA350" s="859"/>
      <c r="AB350" s="859"/>
      <c r="AC350" s="859">
        <f t="shared" si="75"/>
        <v>0</v>
      </c>
      <c r="AD350" s="48"/>
      <c r="AE350" s="48"/>
      <c r="AF350" s="859">
        <f t="shared" si="76"/>
        <v>0</v>
      </c>
      <c r="AG350" s="48"/>
      <c r="AH350" s="48"/>
      <c r="AI350" s="859">
        <f t="shared" si="77"/>
        <v>0</v>
      </c>
      <c r="AJ350" s="48"/>
      <c r="AK350" s="48"/>
      <c r="AL350" s="859">
        <f t="shared" si="78"/>
        <v>0</v>
      </c>
      <c r="AM350" s="48">
        <f t="shared" si="79"/>
        <v>0</v>
      </c>
      <c r="AN350" s="48">
        <f t="shared" si="79"/>
        <v>0</v>
      </c>
      <c r="AO350" s="859">
        <f t="shared" si="80"/>
        <v>0</v>
      </c>
      <c r="AQ350" s="51">
        <v>7</v>
      </c>
      <c r="AR350" s="48" t="s">
        <v>214</v>
      </c>
      <c r="AS350" s="52"/>
      <c r="AT350" s="52"/>
      <c r="AU350" s="52">
        <f t="shared" si="81"/>
        <v>0</v>
      </c>
      <c r="AV350" s="49"/>
      <c r="AW350" s="49"/>
      <c r="AX350" s="49">
        <f t="shared" si="82"/>
        <v>0</v>
      </c>
      <c r="AY350" s="52">
        <f t="shared" si="83"/>
        <v>0</v>
      </c>
      <c r="AZ350" s="52">
        <f t="shared" si="83"/>
        <v>0</v>
      </c>
      <c r="BA350" s="53">
        <f t="shared" si="84"/>
        <v>0</v>
      </c>
      <c r="BB350" s="660"/>
      <c r="BC350" s="660"/>
    </row>
    <row r="351" spans="1:55" ht="15.75" customHeight="1">
      <c r="A351" s="657">
        <v>11</v>
      </c>
      <c r="B351" s="658" t="s">
        <v>57</v>
      </c>
      <c r="C351" s="859"/>
      <c r="D351" s="859"/>
      <c r="E351" s="859">
        <f t="shared" si="67"/>
        <v>0</v>
      </c>
      <c r="F351" s="859"/>
      <c r="G351" s="859"/>
      <c r="H351" s="859">
        <f t="shared" si="68"/>
        <v>0</v>
      </c>
      <c r="I351" s="859"/>
      <c r="J351" s="859"/>
      <c r="K351" s="859">
        <f t="shared" si="69"/>
        <v>0</v>
      </c>
      <c r="L351" s="859"/>
      <c r="M351" s="859"/>
      <c r="N351" s="859">
        <f t="shared" si="70"/>
        <v>0</v>
      </c>
      <c r="O351" s="859"/>
      <c r="P351" s="859"/>
      <c r="Q351" s="859">
        <f t="shared" si="71"/>
        <v>0</v>
      </c>
      <c r="R351" s="859"/>
      <c r="S351" s="859"/>
      <c r="T351" s="859">
        <f t="shared" si="72"/>
        <v>0</v>
      </c>
      <c r="U351" s="859"/>
      <c r="V351" s="859"/>
      <c r="W351" s="859">
        <f t="shared" si="73"/>
        <v>0</v>
      </c>
      <c r="X351" s="859"/>
      <c r="Y351" s="859"/>
      <c r="Z351" s="859">
        <f t="shared" si="74"/>
        <v>0</v>
      </c>
      <c r="AA351" s="859"/>
      <c r="AB351" s="859"/>
      <c r="AC351" s="859">
        <f t="shared" si="75"/>
        <v>0</v>
      </c>
      <c r="AD351" s="48"/>
      <c r="AE351" s="48"/>
      <c r="AF351" s="859">
        <f t="shared" si="76"/>
        <v>0</v>
      </c>
      <c r="AG351" s="48"/>
      <c r="AH351" s="48"/>
      <c r="AI351" s="859">
        <f t="shared" si="77"/>
        <v>0</v>
      </c>
      <c r="AJ351" s="48"/>
      <c r="AK351" s="48"/>
      <c r="AL351" s="859">
        <f t="shared" si="78"/>
        <v>0</v>
      </c>
      <c r="AM351" s="48">
        <f t="shared" si="79"/>
        <v>0</v>
      </c>
      <c r="AN351" s="48">
        <f t="shared" si="79"/>
        <v>0</v>
      </c>
      <c r="AO351" s="859">
        <f t="shared" si="80"/>
        <v>0</v>
      </c>
      <c r="AQ351" s="51">
        <v>8</v>
      </c>
      <c r="AR351" s="48" t="s">
        <v>215</v>
      </c>
      <c r="AS351" s="52"/>
      <c r="AT351" s="52"/>
      <c r="AU351" s="52">
        <f t="shared" si="81"/>
        <v>0</v>
      </c>
      <c r="AV351" s="49"/>
      <c r="AW351" s="49"/>
      <c r="AX351" s="49">
        <f t="shared" si="82"/>
        <v>0</v>
      </c>
      <c r="AY351" s="52">
        <f t="shared" si="83"/>
        <v>0</v>
      </c>
      <c r="AZ351" s="52">
        <f t="shared" si="83"/>
        <v>0</v>
      </c>
      <c r="BA351" s="53">
        <f t="shared" si="84"/>
        <v>0</v>
      </c>
      <c r="BB351" s="660"/>
      <c r="BC351" s="660"/>
    </row>
    <row r="352" spans="1:55" ht="15.75" customHeight="1">
      <c r="A352" s="657">
        <v>12</v>
      </c>
      <c r="B352" s="658" t="s">
        <v>61</v>
      </c>
      <c r="C352" s="859"/>
      <c r="D352" s="859"/>
      <c r="E352" s="859">
        <f t="shared" si="67"/>
        <v>0</v>
      </c>
      <c r="F352" s="859"/>
      <c r="G352" s="859"/>
      <c r="H352" s="859">
        <f t="shared" si="68"/>
        <v>0</v>
      </c>
      <c r="I352" s="859"/>
      <c r="J352" s="859"/>
      <c r="K352" s="859">
        <f t="shared" si="69"/>
        <v>0</v>
      </c>
      <c r="L352" s="859"/>
      <c r="M352" s="859"/>
      <c r="N352" s="859">
        <f t="shared" si="70"/>
        <v>0</v>
      </c>
      <c r="O352" s="859"/>
      <c r="P352" s="859"/>
      <c r="Q352" s="859">
        <f t="shared" si="71"/>
        <v>0</v>
      </c>
      <c r="R352" s="859"/>
      <c r="S352" s="859"/>
      <c r="T352" s="859">
        <f t="shared" si="72"/>
        <v>0</v>
      </c>
      <c r="U352" s="859"/>
      <c r="V352" s="859"/>
      <c r="W352" s="859">
        <f t="shared" si="73"/>
        <v>0</v>
      </c>
      <c r="X352" s="859"/>
      <c r="Y352" s="859"/>
      <c r="Z352" s="859">
        <f t="shared" si="74"/>
        <v>0</v>
      </c>
      <c r="AA352" s="859"/>
      <c r="AB352" s="859"/>
      <c r="AC352" s="859">
        <f t="shared" si="75"/>
        <v>0</v>
      </c>
      <c r="AD352" s="48"/>
      <c r="AE352" s="48"/>
      <c r="AF352" s="859">
        <f t="shared" si="76"/>
        <v>0</v>
      </c>
      <c r="AG352" s="48"/>
      <c r="AH352" s="48"/>
      <c r="AI352" s="859">
        <f t="shared" si="77"/>
        <v>0</v>
      </c>
      <c r="AJ352" s="48"/>
      <c r="AK352" s="48"/>
      <c r="AL352" s="859">
        <f t="shared" si="78"/>
        <v>0</v>
      </c>
      <c r="AM352" s="48">
        <f t="shared" si="79"/>
        <v>0</v>
      </c>
      <c r="AN352" s="48">
        <f t="shared" si="79"/>
        <v>0</v>
      </c>
      <c r="AO352" s="859">
        <f t="shared" si="80"/>
        <v>0</v>
      </c>
      <c r="AQ352" s="51">
        <v>9</v>
      </c>
      <c r="AR352" s="48" t="s">
        <v>216</v>
      </c>
      <c r="AS352" s="52"/>
      <c r="AT352" s="52"/>
      <c r="AU352" s="52">
        <f t="shared" si="81"/>
        <v>0</v>
      </c>
      <c r="AV352" s="49"/>
      <c r="AW352" s="49"/>
      <c r="AX352" s="49">
        <f t="shared" si="82"/>
        <v>0</v>
      </c>
      <c r="AY352" s="52">
        <f t="shared" si="83"/>
        <v>0</v>
      </c>
      <c r="AZ352" s="52">
        <f t="shared" si="83"/>
        <v>0</v>
      </c>
      <c r="BA352" s="53">
        <f t="shared" si="84"/>
        <v>0</v>
      </c>
      <c r="BB352" s="660"/>
      <c r="BC352" s="660"/>
    </row>
    <row r="353" spans="1:55" ht="15.75" customHeight="1">
      <c r="A353" s="657">
        <v>13</v>
      </c>
      <c r="B353" s="658" t="s">
        <v>62</v>
      </c>
      <c r="C353" s="859"/>
      <c r="D353" s="859"/>
      <c r="E353" s="859">
        <f t="shared" si="67"/>
        <v>0</v>
      </c>
      <c r="F353" s="859"/>
      <c r="G353" s="859"/>
      <c r="H353" s="859">
        <f t="shared" si="68"/>
        <v>0</v>
      </c>
      <c r="I353" s="859"/>
      <c r="J353" s="859"/>
      <c r="K353" s="859">
        <f t="shared" si="69"/>
        <v>0</v>
      </c>
      <c r="L353" s="859"/>
      <c r="M353" s="859"/>
      <c r="N353" s="859">
        <f t="shared" si="70"/>
        <v>0</v>
      </c>
      <c r="O353" s="859"/>
      <c r="P353" s="859"/>
      <c r="Q353" s="859">
        <f t="shared" si="71"/>
        <v>0</v>
      </c>
      <c r="R353" s="859"/>
      <c r="S353" s="859"/>
      <c r="T353" s="859">
        <f t="shared" si="72"/>
        <v>0</v>
      </c>
      <c r="U353" s="859"/>
      <c r="V353" s="859"/>
      <c r="W353" s="859">
        <f t="shared" si="73"/>
        <v>0</v>
      </c>
      <c r="X353" s="859"/>
      <c r="Y353" s="859"/>
      <c r="Z353" s="859">
        <f t="shared" si="74"/>
        <v>0</v>
      </c>
      <c r="AA353" s="859"/>
      <c r="AB353" s="859"/>
      <c r="AC353" s="859">
        <f t="shared" si="75"/>
        <v>0</v>
      </c>
      <c r="AD353" s="48"/>
      <c r="AE353" s="48"/>
      <c r="AF353" s="859">
        <f t="shared" si="76"/>
        <v>0</v>
      </c>
      <c r="AG353" s="48"/>
      <c r="AH353" s="48"/>
      <c r="AI353" s="859">
        <f t="shared" si="77"/>
        <v>0</v>
      </c>
      <c r="AJ353" s="48"/>
      <c r="AK353" s="48"/>
      <c r="AL353" s="859">
        <f t="shared" si="78"/>
        <v>0</v>
      </c>
      <c r="AM353" s="48">
        <f t="shared" si="79"/>
        <v>0</v>
      </c>
      <c r="AN353" s="48">
        <f t="shared" si="79"/>
        <v>0</v>
      </c>
      <c r="AO353" s="859">
        <f t="shared" si="80"/>
        <v>0</v>
      </c>
      <c r="AQ353" s="51">
        <v>10</v>
      </c>
      <c r="AR353" s="48" t="s">
        <v>217</v>
      </c>
      <c r="AS353" s="52"/>
      <c r="AT353" s="52"/>
      <c r="AU353" s="52">
        <f t="shared" si="81"/>
        <v>0</v>
      </c>
      <c r="AV353" s="49"/>
      <c r="AW353" s="49"/>
      <c r="AX353" s="49">
        <f t="shared" si="82"/>
        <v>0</v>
      </c>
      <c r="AY353" s="52">
        <f t="shared" si="83"/>
        <v>0</v>
      </c>
      <c r="AZ353" s="52">
        <f t="shared" si="83"/>
        <v>0</v>
      </c>
      <c r="BA353" s="53">
        <f t="shared" si="84"/>
        <v>0</v>
      </c>
      <c r="BB353" s="660"/>
      <c r="BC353" s="660"/>
    </row>
    <row r="354" spans="1:55" ht="15.75" customHeight="1">
      <c r="A354" s="657">
        <v>14</v>
      </c>
      <c r="B354" s="658" t="s">
        <v>69</v>
      </c>
      <c r="C354" s="859"/>
      <c r="D354" s="859"/>
      <c r="E354" s="859">
        <f t="shared" si="67"/>
        <v>0</v>
      </c>
      <c r="F354" s="859"/>
      <c r="G354" s="859"/>
      <c r="H354" s="859">
        <f t="shared" si="68"/>
        <v>0</v>
      </c>
      <c r="I354" s="859"/>
      <c r="J354" s="859"/>
      <c r="K354" s="859">
        <f t="shared" si="69"/>
        <v>0</v>
      </c>
      <c r="L354" s="859"/>
      <c r="M354" s="859"/>
      <c r="N354" s="859">
        <f t="shared" si="70"/>
        <v>0</v>
      </c>
      <c r="O354" s="859"/>
      <c r="P354" s="859"/>
      <c r="Q354" s="859">
        <f t="shared" si="71"/>
        <v>0</v>
      </c>
      <c r="R354" s="859"/>
      <c r="S354" s="859"/>
      <c r="T354" s="859">
        <f t="shared" si="72"/>
        <v>0</v>
      </c>
      <c r="U354" s="859"/>
      <c r="V354" s="859"/>
      <c r="W354" s="859">
        <f t="shared" si="73"/>
        <v>0</v>
      </c>
      <c r="X354" s="859"/>
      <c r="Y354" s="859"/>
      <c r="Z354" s="859">
        <f t="shared" si="74"/>
        <v>0</v>
      </c>
      <c r="AA354" s="859"/>
      <c r="AB354" s="859"/>
      <c r="AC354" s="859">
        <f t="shared" si="75"/>
        <v>0</v>
      </c>
      <c r="AD354" s="48"/>
      <c r="AE354" s="48"/>
      <c r="AF354" s="859">
        <f t="shared" si="76"/>
        <v>0</v>
      </c>
      <c r="AG354" s="48"/>
      <c r="AH354" s="48"/>
      <c r="AI354" s="859">
        <f t="shared" si="77"/>
        <v>0</v>
      </c>
      <c r="AJ354" s="48"/>
      <c r="AK354" s="48"/>
      <c r="AL354" s="859">
        <f t="shared" si="78"/>
        <v>0</v>
      </c>
      <c r="AM354" s="48">
        <f t="shared" si="79"/>
        <v>0</v>
      </c>
      <c r="AN354" s="48">
        <f t="shared" si="79"/>
        <v>0</v>
      </c>
      <c r="AO354" s="859">
        <f t="shared" si="80"/>
        <v>0</v>
      </c>
      <c r="AQ354" s="51">
        <v>11</v>
      </c>
      <c r="AR354" s="48" t="s">
        <v>218</v>
      </c>
      <c r="AS354" s="52"/>
      <c r="AT354" s="52"/>
      <c r="AU354" s="52">
        <f t="shared" si="81"/>
        <v>0</v>
      </c>
      <c r="AV354" s="49"/>
      <c r="AW354" s="49"/>
      <c r="AX354" s="49">
        <f t="shared" si="82"/>
        <v>0</v>
      </c>
      <c r="AY354" s="52">
        <f t="shared" si="83"/>
        <v>0</v>
      </c>
      <c r="AZ354" s="52">
        <f t="shared" si="83"/>
        <v>0</v>
      </c>
      <c r="BA354" s="53">
        <f t="shared" si="84"/>
        <v>0</v>
      </c>
      <c r="BB354" s="660"/>
      <c r="BC354" s="660"/>
    </row>
    <row r="355" spans="1:55" ht="15.75" customHeight="1">
      <c r="A355" s="657">
        <v>15</v>
      </c>
      <c r="B355" s="658" t="s">
        <v>256</v>
      </c>
      <c r="C355" s="859"/>
      <c r="D355" s="859"/>
      <c r="E355" s="859">
        <f t="shared" si="67"/>
        <v>0</v>
      </c>
      <c r="F355" s="859"/>
      <c r="G355" s="859"/>
      <c r="H355" s="859">
        <f t="shared" si="68"/>
        <v>0</v>
      </c>
      <c r="I355" s="859"/>
      <c r="J355" s="859"/>
      <c r="K355" s="859">
        <f t="shared" si="69"/>
        <v>0</v>
      </c>
      <c r="L355" s="859"/>
      <c r="M355" s="859"/>
      <c r="N355" s="859">
        <f t="shared" si="70"/>
        <v>0</v>
      </c>
      <c r="O355" s="859"/>
      <c r="P355" s="859"/>
      <c r="Q355" s="859">
        <f t="shared" si="71"/>
        <v>0</v>
      </c>
      <c r="R355" s="859"/>
      <c r="S355" s="859"/>
      <c r="T355" s="859">
        <f t="shared" si="72"/>
        <v>0</v>
      </c>
      <c r="U355" s="859"/>
      <c r="V355" s="859"/>
      <c r="W355" s="859">
        <f t="shared" si="73"/>
        <v>0</v>
      </c>
      <c r="X355" s="859"/>
      <c r="Y355" s="859"/>
      <c r="Z355" s="859">
        <f t="shared" si="74"/>
        <v>0</v>
      </c>
      <c r="AA355" s="859"/>
      <c r="AB355" s="859"/>
      <c r="AC355" s="859">
        <f t="shared" si="75"/>
        <v>0</v>
      </c>
      <c r="AD355" s="48"/>
      <c r="AE355" s="48"/>
      <c r="AF355" s="859">
        <f t="shared" si="76"/>
        <v>0</v>
      </c>
      <c r="AG355" s="48"/>
      <c r="AH355" s="48"/>
      <c r="AI355" s="859">
        <f t="shared" si="77"/>
        <v>0</v>
      </c>
      <c r="AJ355" s="48"/>
      <c r="AK355" s="48"/>
      <c r="AL355" s="859">
        <f t="shared" si="78"/>
        <v>0</v>
      </c>
      <c r="AM355" s="48">
        <f t="shared" si="79"/>
        <v>0</v>
      </c>
      <c r="AN355" s="48">
        <f t="shared" si="79"/>
        <v>0</v>
      </c>
      <c r="AO355" s="859">
        <f t="shared" si="80"/>
        <v>0</v>
      </c>
      <c r="AQ355" s="51">
        <v>12</v>
      </c>
      <c r="AR355" s="48" t="s">
        <v>219</v>
      </c>
      <c r="AS355" s="52"/>
      <c r="AT355" s="52"/>
      <c r="AU355" s="52">
        <f t="shared" si="81"/>
        <v>0</v>
      </c>
      <c r="AV355" s="49"/>
      <c r="AW355" s="49"/>
      <c r="AX355" s="49">
        <f t="shared" si="82"/>
        <v>0</v>
      </c>
      <c r="AY355" s="52">
        <f t="shared" si="83"/>
        <v>0</v>
      </c>
      <c r="AZ355" s="52">
        <f t="shared" si="83"/>
        <v>0</v>
      </c>
      <c r="BA355" s="53">
        <f t="shared" si="84"/>
        <v>0</v>
      </c>
      <c r="BB355" s="660"/>
      <c r="BC355" s="660"/>
    </row>
    <row r="356" spans="1:55" ht="15.75" customHeight="1" thickBot="1">
      <c r="A356" s="657">
        <v>16</v>
      </c>
      <c r="B356" s="658" t="s">
        <v>73</v>
      </c>
      <c r="C356" s="859"/>
      <c r="D356" s="859"/>
      <c r="E356" s="859">
        <f t="shared" si="67"/>
        <v>0</v>
      </c>
      <c r="F356" s="859"/>
      <c r="G356" s="859"/>
      <c r="H356" s="859">
        <f t="shared" si="68"/>
        <v>0</v>
      </c>
      <c r="I356" s="859"/>
      <c r="J356" s="859"/>
      <c r="K356" s="859">
        <f t="shared" si="69"/>
        <v>0</v>
      </c>
      <c r="L356" s="859"/>
      <c r="M356" s="859"/>
      <c r="N356" s="859">
        <f t="shared" si="70"/>
        <v>0</v>
      </c>
      <c r="O356" s="859"/>
      <c r="P356" s="859"/>
      <c r="Q356" s="859">
        <f t="shared" si="71"/>
        <v>0</v>
      </c>
      <c r="R356" s="859"/>
      <c r="S356" s="859"/>
      <c r="T356" s="859">
        <f t="shared" si="72"/>
        <v>0</v>
      </c>
      <c r="U356" s="859"/>
      <c r="V356" s="859"/>
      <c r="W356" s="859">
        <f t="shared" si="73"/>
        <v>0</v>
      </c>
      <c r="X356" s="859"/>
      <c r="Y356" s="859"/>
      <c r="Z356" s="859">
        <f t="shared" si="74"/>
        <v>0</v>
      </c>
      <c r="AA356" s="859"/>
      <c r="AB356" s="859"/>
      <c r="AC356" s="859">
        <f t="shared" si="75"/>
        <v>0</v>
      </c>
      <c r="AD356" s="48"/>
      <c r="AE356" s="48"/>
      <c r="AF356" s="859">
        <f t="shared" si="76"/>
        <v>0</v>
      </c>
      <c r="AG356" s="48"/>
      <c r="AH356" s="48"/>
      <c r="AI356" s="859">
        <f t="shared" si="77"/>
        <v>0</v>
      </c>
      <c r="AJ356" s="48"/>
      <c r="AK356" s="48"/>
      <c r="AL356" s="859">
        <f t="shared" si="78"/>
        <v>0</v>
      </c>
      <c r="AM356" s="48">
        <f t="shared" si="79"/>
        <v>0</v>
      </c>
      <c r="AN356" s="48">
        <f t="shared" si="79"/>
        <v>0</v>
      </c>
      <c r="AO356" s="859">
        <f t="shared" si="80"/>
        <v>0</v>
      </c>
      <c r="AQ356" s="1605" t="s">
        <v>6</v>
      </c>
      <c r="AR356" s="1606"/>
      <c r="AS356" s="118">
        <f>SUM(AS344:AS355)</f>
        <v>0</v>
      </c>
      <c r="AT356" s="118">
        <f t="shared" ref="AT356:BA356" si="85">SUM(AT344:AT355)</f>
        <v>0</v>
      </c>
      <c r="AU356" s="118">
        <f t="shared" si="85"/>
        <v>0</v>
      </c>
      <c r="AV356" s="118">
        <f t="shared" si="85"/>
        <v>0</v>
      </c>
      <c r="AW356" s="118">
        <f t="shared" si="85"/>
        <v>0</v>
      </c>
      <c r="AX356" s="118">
        <f t="shared" si="85"/>
        <v>0</v>
      </c>
      <c r="AY356" s="118">
        <f t="shared" si="85"/>
        <v>0</v>
      </c>
      <c r="AZ356" s="118">
        <f t="shared" si="85"/>
        <v>0</v>
      </c>
      <c r="BA356" s="119">
        <f t="shared" si="85"/>
        <v>0</v>
      </c>
      <c r="BB356" s="660"/>
      <c r="BC356" s="660"/>
    </row>
    <row r="357" spans="1:55">
      <c r="A357" s="657">
        <v>17</v>
      </c>
      <c r="B357" s="658" t="s">
        <v>75</v>
      </c>
      <c r="C357" s="859"/>
      <c r="D357" s="859"/>
      <c r="E357" s="859">
        <f t="shared" si="67"/>
        <v>0</v>
      </c>
      <c r="F357" s="859"/>
      <c r="G357" s="859"/>
      <c r="H357" s="859">
        <f t="shared" si="68"/>
        <v>0</v>
      </c>
      <c r="I357" s="859"/>
      <c r="J357" s="859"/>
      <c r="K357" s="859">
        <f t="shared" si="69"/>
        <v>0</v>
      </c>
      <c r="L357" s="859"/>
      <c r="M357" s="859"/>
      <c r="N357" s="859">
        <f t="shared" si="70"/>
        <v>0</v>
      </c>
      <c r="O357" s="859"/>
      <c r="P357" s="859"/>
      <c r="Q357" s="859">
        <f t="shared" si="71"/>
        <v>0</v>
      </c>
      <c r="R357" s="859"/>
      <c r="S357" s="859"/>
      <c r="T357" s="859">
        <f t="shared" si="72"/>
        <v>0</v>
      </c>
      <c r="U357" s="859"/>
      <c r="V357" s="859"/>
      <c r="W357" s="859">
        <f t="shared" si="73"/>
        <v>0</v>
      </c>
      <c r="X357" s="859"/>
      <c r="Y357" s="859"/>
      <c r="Z357" s="859">
        <f t="shared" si="74"/>
        <v>0</v>
      </c>
      <c r="AA357" s="859"/>
      <c r="AB357" s="859"/>
      <c r="AC357" s="859">
        <f t="shared" si="75"/>
        <v>0</v>
      </c>
      <c r="AD357" s="48"/>
      <c r="AE357" s="48"/>
      <c r="AF357" s="859">
        <f t="shared" si="76"/>
        <v>0</v>
      </c>
      <c r="AG357" s="48"/>
      <c r="AH357" s="48"/>
      <c r="AI357" s="859">
        <f t="shared" si="77"/>
        <v>0</v>
      </c>
      <c r="AJ357" s="48"/>
      <c r="AK357" s="48"/>
      <c r="AL357" s="859">
        <f t="shared" si="78"/>
        <v>0</v>
      </c>
      <c r="AM357" s="48">
        <f t="shared" si="79"/>
        <v>0</v>
      </c>
      <c r="AN357" s="48">
        <f t="shared" si="79"/>
        <v>0</v>
      </c>
      <c r="AO357" s="859">
        <f t="shared" si="80"/>
        <v>0</v>
      </c>
    </row>
    <row r="358" spans="1:55">
      <c r="A358" s="657">
        <v>18</v>
      </c>
      <c r="B358" s="664" t="s">
        <v>161</v>
      </c>
      <c r="C358" s="859"/>
      <c r="D358" s="859"/>
      <c r="E358" s="859">
        <f t="shared" si="67"/>
        <v>0</v>
      </c>
      <c r="F358" s="859"/>
      <c r="G358" s="859"/>
      <c r="H358" s="859">
        <f t="shared" si="68"/>
        <v>0</v>
      </c>
      <c r="I358" s="859"/>
      <c r="J358" s="859"/>
      <c r="K358" s="859">
        <f t="shared" si="69"/>
        <v>0</v>
      </c>
      <c r="L358" s="859"/>
      <c r="M358" s="859"/>
      <c r="N358" s="859">
        <f t="shared" si="70"/>
        <v>0</v>
      </c>
      <c r="O358" s="859"/>
      <c r="P358" s="859"/>
      <c r="Q358" s="859">
        <f t="shared" si="71"/>
        <v>0</v>
      </c>
      <c r="R358" s="859"/>
      <c r="S358" s="859"/>
      <c r="T358" s="859">
        <f t="shared" si="72"/>
        <v>0</v>
      </c>
      <c r="U358" s="859"/>
      <c r="V358" s="859"/>
      <c r="W358" s="859">
        <f t="shared" si="73"/>
        <v>0</v>
      </c>
      <c r="X358" s="859"/>
      <c r="Y358" s="859"/>
      <c r="Z358" s="859">
        <f t="shared" si="74"/>
        <v>0</v>
      </c>
      <c r="AA358" s="859"/>
      <c r="AB358" s="859"/>
      <c r="AC358" s="859">
        <f t="shared" si="75"/>
        <v>0</v>
      </c>
      <c r="AD358" s="48"/>
      <c r="AE358" s="48"/>
      <c r="AF358" s="859">
        <f t="shared" si="76"/>
        <v>0</v>
      </c>
      <c r="AG358" s="48"/>
      <c r="AH358" s="48"/>
      <c r="AI358" s="859">
        <f t="shared" si="77"/>
        <v>0</v>
      </c>
      <c r="AJ358" s="48"/>
      <c r="AK358" s="48"/>
      <c r="AL358" s="859">
        <f t="shared" si="78"/>
        <v>0</v>
      </c>
      <c r="AM358" s="48">
        <f t="shared" si="79"/>
        <v>0</v>
      </c>
      <c r="AN358" s="48">
        <f t="shared" si="79"/>
        <v>0</v>
      </c>
      <c r="AO358" s="859">
        <f t="shared" si="80"/>
        <v>0</v>
      </c>
      <c r="AV358" s="614"/>
    </row>
    <row r="359" spans="1:55">
      <c r="A359" s="657">
        <v>19</v>
      </c>
      <c r="B359" s="658" t="s">
        <v>86</v>
      </c>
      <c r="C359" s="859"/>
      <c r="D359" s="859"/>
      <c r="E359" s="859">
        <f t="shared" si="67"/>
        <v>0</v>
      </c>
      <c r="F359" s="859"/>
      <c r="G359" s="859"/>
      <c r="H359" s="859">
        <f t="shared" si="68"/>
        <v>0</v>
      </c>
      <c r="I359" s="859"/>
      <c r="J359" s="859"/>
      <c r="K359" s="859">
        <f t="shared" si="69"/>
        <v>0</v>
      </c>
      <c r="L359" s="859"/>
      <c r="M359" s="859"/>
      <c r="N359" s="859">
        <f t="shared" si="70"/>
        <v>0</v>
      </c>
      <c r="O359" s="859"/>
      <c r="P359" s="859"/>
      <c r="Q359" s="859">
        <f t="shared" si="71"/>
        <v>0</v>
      </c>
      <c r="R359" s="859"/>
      <c r="S359" s="859"/>
      <c r="T359" s="859">
        <f t="shared" si="72"/>
        <v>0</v>
      </c>
      <c r="U359" s="859"/>
      <c r="V359" s="859"/>
      <c r="W359" s="859">
        <f t="shared" si="73"/>
        <v>0</v>
      </c>
      <c r="X359" s="859"/>
      <c r="Y359" s="859"/>
      <c r="Z359" s="859">
        <f t="shared" si="74"/>
        <v>0</v>
      </c>
      <c r="AA359" s="859"/>
      <c r="AB359" s="859"/>
      <c r="AC359" s="859">
        <f t="shared" si="75"/>
        <v>0</v>
      </c>
      <c r="AD359" s="48"/>
      <c r="AE359" s="48"/>
      <c r="AF359" s="859">
        <f t="shared" si="76"/>
        <v>0</v>
      </c>
      <c r="AG359" s="48"/>
      <c r="AH359" s="48"/>
      <c r="AI359" s="859">
        <f t="shared" si="77"/>
        <v>0</v>
      </c>
      <c r="AJ359" s="48"/>
      <c r="AK359" s="48"/>
      <c r="AL359" s="859">
        <f t="shared" si="78"/>
        <v>0</v>
      </c>
      <c r="AM359" s="48">
        <f t="shared" si="79"/>
        <v>0</v>
      </c>
      <c r="AN359" s="48">
        <f t="shared" si="79"/>
        <v>0</v>
      </c>
      <c r="AO359" s="859">
        <f t="shared" si="80"/>
        <v>0</v>
      </c>
      <c r="AS359" s="660"/>
      <c r="AT359" s="660"/>
      <c r="AU359" s="660"/>
      <c r="AV359" s="660"/>
      <c r="AW359" s="660"/>
      <c r="AX359" s="660"/>
    </row>
    <row r="360" spans="1:55">
      <c r="A360" s="657">
        <v>20</v>
      </c>
      <c r="B360" s="658" t="s">
        <v>143</v>
      </c>
      <c r="C360" s="859"/>
      <c r="D360" s="859"/>
      <c r="E360" s="859">
        <f t="shared" si="67"/>
        <v>0</v>
      </c>
      <c r="F360" s="859"/>
      <c r="G360" s="859"/>
      <c r="H360" s="859">
        <f t="shared" si="68"/>
        <v>0</v>
      </c>
      <c r="I360" s="859"/>
      <c r="J360" s="859"/>
      <c r="K360" s="859">
        <f t="shared" si="69"/>
        <v>0</v>
      </c>
      <c r="L360" s="859"/>
      <c r="M360" s="859"/>
      <c r="N360" s="859">
        <f t="shared" si="70"/>
        <v>0</v>
      </c>
      <c r="O360" s="859"/>
      <c r="P360" s="859"/>
      <c r="Q360" s="859">
        <f t="shared" si="71"/>
        <v>0</v>
      </c>
      <c r="R360" s="859"/>
      <c r="S360" s="859"/>
      <c r="T360" s="859">
        <f t="shared" si="72"/>
        <v>0</v>
      </c>
      <c r="U360" s="859"/>
      <c r="V360" s="859"/>
      <c r="W360" s="859">
        <f t="shared" si="73"/>
        <v>0</v>
      </c>
      <c r="X360" s="859"/>
      <c r="Y360" s="859"/>
      <c r="Z360" s="859">
        <f t="shared" si="74"/>
        <v>0</v>
      </c>
      <c r="AA360" s="859"/>
      <c r="AB360" s="859"/>
      <c r="AC360" s="859">
        <f t="shared" si="75"/>
        <v>0</v>
      </c>
      <c r="AD360" s="48"/>
      <c r="AE360" s="48"/>
      <c r="AF360" s="859">
        <f t="shared" si="76"/>
        <v>0</v>
      </c>
      <c r="AG360" s="48"/>
      <c r="AH360" s="48"/>
      <c r="AI360" s="859">
        <f t="shared" si="77"/>
        <v>0</v>
      </c>
      <c r="AJ360" s="48"/>
      <c r="AK360" s="48"/>
      <c r="AL360" s="859">
        <f t="shared" si="78"/>
        <v>0</v>
      </c>
      <c r="AM360" s="48">
        <f t="shared" si="79"/>
        <v>0</v>
      </c>
      <c r="AN360" s="48">
        <f t="shared" si="79"/>
        <v>0</v>
      </c>
      <c r="AO360" s="859">
        <f t="shared" si="80"/>
        <v>0</v>
      </c>
    </row>
    <row r="361" spans="1:55">
      <c r="A361" s="657">
        <v>21</v>
      </c>
      <c r="B361" s="664" t="s">
        <v>144</v>
      </c>
      <c r="C361" s="859"/>
      <c r="D361" s="859"/>
      <c r="E361" s="859">
        <f t="shared" si="67"/>
        <v>0</v>
      </c>
      <c r="F361" s="859"/>
      <c r="G361" s="859"/>
      <c r="H361" s="859">
        <f t="shared" si="68"/>
        <v>0</v>
      </c>
      <c r="I361" s="859"/>
      <c r="J361" s="859"/>
      <c r="K361" s="859">
        <f t="shared" si="69"/>
        <v>0</v>
      </c>
      <c r="L361" s="859"/>
      <c r="M361" s="859"/>
      <c r="N361" s="859">
        <f t="shared" si="70"/>
        <v>0</v>
      </c>
      <c r="O361" s="859"/>
      <c r="P361" s="859"/>
      <c r="Q361" s="859">
        <f t="shared" si="71"/>
        <v>0</v>
      </c>
      <c r="R361" s="859"/>
      <c r="S361" s="859"/>
      <c r="T361" s="859">
        <f t="shared" si="72"/>
        <v>0</v>
      </c>
      <c r="U361" s="859"/>
      <c r="V361" s="859"/>
      <c r="W361" s="859">
        <f t="shared" si="73"/>
        <v>0</v>
      </c>
      <c r="X361" s="859"/>
      <c r="Y361" s="859"/>
      <c r="Z361" s="859">
        <f t="shared" si="74"/>
        <v>0</v>
      </c>
      <c r="AA361" s="859"/>
      <c r="AB361" s="859"/>
      <c r="AC361" s="859">
        <f t="shared" si="75"/>
        <v>0</v>
      </c>
      <c r="AD361" s="48"/>
      <c r="AE361" s="48"/>
      <c r="AF361" s="859">
        <f t="shared" si="76"/>
        <v>0</v>
      </c>
      <c r="AG361" s="48"/>
      <c r="AH361" s="48"/>
      <c r="AI361" s="859">
        <f t="shared" si="77"/>
        <v>0</v>
      </c>
      <c r="AJ361" s="48"/>
      <c r="AK361" s="48"/>
      <c r="AL361" s="859">
        <f t="shared" si="78"/>
        <v>0</v>
      </c>
      <c r="AM361" s="48">
        <f t="shared" si="79"/>
        <v>0</v>
      </c>
      <c r="AN361" s="48">
        <f t="shared" si="79"/>
        <v>0</v>
      </c>
      <c r="AO361" s="859">
        <f t="shared" si="80"/>
        <v>0</v>
      </c>
    </row>
    <row r="362" spans="1:55">
      <c r="A362" s="657">
        <v>22</v>
      </c>
      <c r="B362" s="658" t="s">
        <v>145</v>
      </c>
      <c r="C362" s="859"/>
      <c r="D362" s="859"/>
      <c r="E362" s="859">
        <f t="shared" si="67"/>
        <v>0</v>
      </c>
      <c r="F362" s="859"/>
      <c r="G362" s="859"/>
      <c r="H362" s="859">
        <f t="shared" si="68"/>
        <v>0</v>
      </c>
      <c r="I362" s="859"/>
      <c r="J362" s="859"/>
      <c r="K362" s="859">
        <f t="shared" si="69"/>
        <v>0</v>
      </c>
      <c r="L362" s="859"/>
      <c r="M362" s="859"/>
      <c r="N362" s="859">
        <f t="shared" si="70"/>
        <v>0</v>
      </c>
      <c r="O362" s="859"/>
      <c r="P362" s="859"/>
      <c r="Q362" s="859">
        <f t="shared" si="71"/>
        <v>0</v>
      </c>
      <c r="R362" s="859"/>
      <c r="S362" s="859"/>
      <c r="T362" s="859">
        <f t="shared" si="72"/>
        <v>0</v>
      </c>
      <c r="U362" s="859"/>
      <c r="V362" s="859"/>
      <c r="W362" s="859">
        <f t="shared" si="73"/>
        <v>0</v>
      </c>
      <c r="X362" s="859"/>
      <c r="Y362" s="859"/>
      <c r="Z362" s="859">
        <f t="shared" si="74"/>
        <v>0</v>
      </c>
      <c r="AA362" s="859"/>
      <c r="AB362" s="859"/>
      <c r="AC362" s="859">
        <f t="shared" si="75"/>
        <v>0</v>
      </c>
      <c r="AD362" s="48"/>
      <c r="AE362" s="48"/>
      <c r="AF362" s="859">
        <f t="shared" si="76"/>
        <v>0</v>
      </c>
      <c r="AG362" s="48"/>
      <c r="AH362" s="48"/>
      <c r="AI362" s="859">
        <f t="shared" si="77"/>
        <v>0</v>
      </c>
      <c r="AJ362" s="48"/>
      <c r="AK362" s="48"/>
      <c r="AL362" s="859">
        <f t="shared" si="78"/>
        <v>0</v>
      </c>
      <c r="AM362" s="48">
        <f t="shared" si="79"/>
        <v>0</v>
      </c>
      <c r="AN362" s="48">
        <f t="shared" si="79"/>
        <v>0</v>
      </c>
      <c r="AO362" s="859">
        <f t="shared" si="80"/>
        <v>0</v>
      </c>
    </row>
    <row r="363" spans="1:55">
      <c r="A363" s="48"/>
      <c r="B363" s="48" t="s">
        <v>6</v>
      </c>
      <c r="C363" s="859">
        <f>SUM(C341:C362)</f>
        <v>0</v>
      </c>
      <c r="D363" s="859">
        <f t="shared" ref="D363:AO363" si="86">SUM(D341:D362)</f>
        <v>0</v>
      </c>
      <c r="E363" s="859">
        <f t="shared" si="86"/>
        <v>0</v>
      </c>
      <c r="F363" s="859">
        <f t="shared" si="86"/>
        <v>0</v>
      </c>
      <c r="G363" s="859">
        <f t="shared" si="86"/>
        <v>0</v>
      </c>
      <c r="H363" s="859">
        <f t="shared" si="86"/>
        <v>0</v>
      </c>
      <c r="I363" s="859">
        <f t="shared" si="86"/>
        <v>0</v>
      </c>
      <c r="J363" s="859">
        <f t="shared" si="86"/>
        <v>0</v>
      </c>
      <c r="K363" s="859">
        <f t="shared" si="86"/>
        <v>0</v>
      </c>
      <c r="L363" s="859">
        <f t="shared" si="86"/>
        <v>0</v>
      </c>
      <c r="M363" s="859">
        <f t="shared" si="86"/>
        <v>0</v>
      </c>
      <c r="N363" s="859">
        <f t="shared" si="86"/>
        <v>0</v>
      </c>
      <c r="O363" s="859">
        <f t="shared" si="86"/>
        <v>0</v>
      </c>
      <c r="P363" s="859">
        <f t="shared" si="86"/>
        <v>0</v>
      </c>
      <c r="Q363" s="859">
        <f t="shared" si="86"/>
        <v>0</v>
      </c>
      <c r="R363" s="859">
        <f t="shared" si="86"/>
        <v>0</v>
      </c>
      <c r="S363" s="859">
        <f t="shared" si="86"/>
        <v>0</v>
      </c>
      <c r="T363" s="859">
        <f t="shared" si="86"/>
        <v>0</v>
      </c>
      <c r="U363" s="859">
        <f t="shared" si="86"/>
        <v>0</v>
      </c>
      <c r="V363" s="859">
        <f t="shared" si="86"/>
        <v>0</v>
      </c>
      <c r="W363" s="859">
        <f t="shared" si="86"/>
        <v>0</v>
      </c>
      <c r="X363" s="859">
        <f t="shared" si="86"/>
        <v>0</v>
      </c>
      <c r="Y363" s="859">
        <f t="shared" si="86"/>
        <v>0</v>
      </c>
      <c r="Z363" s="859">
        <f t="shared" si="86"/>
        <v>0</v>
      </c>
      <c r="AA363" s="859">
        <f t="shared" si="86"/>
        <v>0</v>
      </c>
      <c r="AB363" s="859">
        <f t="shared" si="86"/>
        <v>0</v>
      </c>
      <c r="AC363" s="859">
        <f t="shared" si="86"/>
        <v>0</v>
      </c>
      <c r="AD363" s="859">
        <f t="shared" si="86"/>
        <v>0</v>
      </c>
      <c r="AE363" s="859">
        <f t="shared" si="86"/>
        <v>0</v>
      </c>
      <c r="AF363" s="859">
        <f t="shared" si="86"/>
        <v>0</v>
      </c>
      <c r="AG363" s="859">
        <f t="shared" si="86"/>
        <v>0</v>
      </c>
      <c r="AH363" s="859">
        <f t="shared" si="86"/>
        <v>0</v>
      </c>
      <c r="AI363" s="859">
        <f t="shared" si="86"/>
        <v>0</v>
      </c>
      <c r="AJ363" s="859">
        <f t="shared" si="86"/>
        <v>0</v>
      </c>
      <c r="AK363" s="859">
        <f t="shared" si="86"/>
        <v>0</v>
      </c>
      <c r="AL363" s="859">
        <f t="shared" si="86"/>
        <v>0</v>
      </c>
      <c r="AM363" s="859">
        <f t="shared" si="86"/>
        <v>0</v>
      </c>
      <c r="AN363" s="859">
        <f t="shared" si="86"/>
        <v>0</v>
      </c>
      <c r="AO363" s="859">
        <f t="shared" si="86"/>
        <v>0</v>
      </c>
    </row>
    <row r="365" spans="1:55">
      <c r="A365" s="1319" t="s">
        <v>225</v>
      </c>
      <c r="C365" s="1805" t="s">
        <v>360</v>
      </c>
      <c r="D365" s="1805"/>
      <c r="E365" s="1805"/>
      <c r="F365" s="1805"/>
      <c r="G365" s="1805"/>
      <c r="H365" s="1805"/>
      <c r="I365" s="1805"/>
      <c r="J365" s="1805"/>
      <c r="K365" s="1805"/>
      <c r="L365" s="1805"/>
      <c r="M365" s="1805"/>
      <c r="N365" s="1805"/>
      <c r="O365" s="1805"/>
      <c r="P365" s="1805"/>
      <c r="Q365" s="1805"/>
      <c r="R365" s="1805"/>
      <c r="S365" s="1805"/>
      <c r="T365" s="1805"/>
      <c r="U365" s="1805"/>
      <c r="V365" s="1805"/>
      <c r="W365" s="1805"/>
      <c r="X365" s="1805"/>
      <c r="Y365" s="1805"/>
      <c r="Z365" s="1805"/>
      <c r="AA365" s="1805"/>
      <c r="AB365" s="1805"/>
      <c r="AC365" s="1805"/>
      <c r="AD365" s="1805"/>
      <c r="AE365" s="1805"/>
      <c r="AF365" s="1805"/>
      <c r="AG365" s="1805"/>
      <c r="AH365" s="1320"/>
      <c r="AI365" s="1320"/>
      <c r="AJ365" s="1320"/>
      <c r="AK365" s="1320"/>
    </row>
    <row r="366" spans="1:55">
      <c r="A366" s="656"/>
      <c r="B366" s="656" t="s">
        <v>0</v>
      </c>
      <c r="Q366" s="1319" t="s">
        <v>615</v>
      </c>
    </row>
    <row r="367" spans="1:55">
      <c r="A367" s="1806" t="s">
        <v>193</v>
      </c>
      <c r="B367" s="1806" t="s">
        <v>194</v>
      </c>
      <c r="C367" s="1799" t="s">
        <v>208</v>
      </c>
      <c r="D367" s="1800"/>
      <c r="E367" s="1801"/>
      <c r="F367" s="1799" t="s">
        <v>209</v>
      </c>
      <c r="G367" s="1800"/>
      <c r="H367" s="1801"/>
      <c r="I367" s="1799" t="s">
        <v>210</v>
      </c>
      <c r="J367" s="1800"/>
      <c r="K367" s="1801"/>
      <c r="L367" s="1799" t="s">
        <v>211</v>
      </c>
      <c r="M367" s="1800"/>
      <c r="N367" s="1801"/>
      <c r="O367" s="1799" t="s">
        <v>212</v>
      </c>
      <c r="P367" s="1800"/>
      <c r="Q367" s="1801"/>
      <c r="R367" s="1799" t="s">
        <v>213</v>
      </c>
      <c r="S367" s="1800"/>
      <c r="T367" s="1801"/>
      <c r="U367" s="1799" t="s">
        <v>214</v>
      </c>
      <c r="V367" s="1800"/>
      <c r="W367" s="1801"/>
      <c r="X367" s="1799" t="s">
        <v>215</v>
      </c>
      <c r="Y367" s="1800"/>
      <c r="Z367" s="1801"/>
      <c r="AA367" s="1802" t="s">
        <v>216</v>
      </c>
      <c r="AB367" s="1803"/>
      <c r="AC367" s="1804"/>
      <c r="AD367" s="1799" t="s">
        <v>217</v>
      </c>
      <c r="AE367" s="1800"/>
      <c r="AF367" s="1801"/>
      <c r="AG367" s="1802" t="s">
        <v>218</v>
      </c>
      <c r="AH367" s="1803"/>
      <c r="AI367" s="1804"/>
      <c r="AJ367" s="1802" t="s">
        <v>219</v>
      </c>
      <c r="AK367" s="1803"/>
      <c r="AL367" s="1804"/>
      <c r="AM367" s="1799" t="s">
        <v>6</v>
      </c>
      <c r="AN367" s="1800"/>
      <c r="AO367" s="1801"/>
    </row>
    <row r="368" spans="1:55">
      <c r="A368" s="1807"/>
      <c r="B368" s="1807"/>
      <c r="C368" s="1322" t="s">
        <v>242</v>
      </c>
      <c r="D368" s="1322" t="s">
        <v>243</v>
      </c>
      <c r="E368" s="1322" t="s">
        <v>236</v>
      </c>
      <c r="F368" s="1322" t="s">
        <v>242</v>
      </c>
      <c r="G368" s="1322" t="s">
        <v>243</v>
      </c>
      <c r="H368" s="1322" t="s">
        <v>236</v>
      </c>
      <c r="I368" s="1322" t="s">
        <v>242</v>
      </c>
      <c r="J368" s="1322" t="s">
        <v>243</v>
      </c>
      <c r="K368" s="1322" t="s">
        <v>236</v>
      </c>
      <c r="L368" s="1322" t="s">
        <v>242</v>
      </c>
      <c r="M368" s="1322" t="s">
        <v>243</v>
      </c>
      <c r="N368" s="1322" t="s">
        <v>236</v>
      </c>
      <c r="O368" s="1322" t="s">
        <v>242</v>
      </c>
      <c r="P368" s="1322" t="s">
        <v>243</v>
      </c>
      <c r="Q368" s="1322" t="s">
        <v>236</v>
      </c>
      <c r="R368" s="1322" t="s">
        <v>242</v>
      </c>
      <c r="S368" s="1322" t="s">
        <v>243</v>
      </c>
      <c r="T368" s="1322" t="s">
        <v>236</v>
      </c>
      <c r="U368" s="1322" t="s">
        <v>242</v>
      </c>
      <c r="V368" s="1322" t="s">
        <v>243</v>
      </c>
      <c r="W368" s="1322" t="s">
        <v>236</v>
      </c>
      <c r="X368" s="1322" t="s">
        <v>242</v>
      </c>
      <c r="Y368" s="1322" t="s">
        <v>243</v>
      </c>
      <c r="Z368" s="1322" t="s">
        <v>236</v>
      </c>
      <c r="AA368" s="1322" t="s">
        <v>242</v>
      </c>
      <c r="AB368" s="1322" t="s">
        <v>243</v>
      </c>
      <c r="AC368" s="1322" t="s">
        <v>236</v>
      </c>
      <c r="AD368" s="1322" t="s">
        <v>242</v>
      </c>
      <c r="AE368" s="1322" t="s">
        <v>243</v>
      </c>
      <c r="AF368" s="1322" t="s">
        <v>236</v>
      </c>
      <c r="AG368" s="1322" t="s">
        <v>242</v>
      </c>
      <c r="AH368" s="1322" t="s">
        <v>243</v>
      </c>
      <c r="AI368" s="1322" t="s">
        <v>236</v>
      </c>
      <c r="AJ368" s="1322" t="s">
        <v>242</v>
      </c>
      <c r="AK368" s="1322" t="s">
        <v>243</v>
      </c>
      <c r="AL368" s="1322" t="s">
        <v>236</v>
      </c>
      <c r="AM368" s="1322" t="s">
        <v>242</v>
      </c>
      <c r="AN368" s="1322" t="s">
        <v>243</v>
      </c>
      <c r="AO368" s="1322" t="s">
        <v>236</v>
      </c>
    </row>
    <row r="369" spans="1:41">
      <c r="A369" s="657">
        <v>1</v>
      </c>
      <c r="B369" s="658" t="s">
        <v>15</v>
      </c>
      <c r="C369" s="859"/>
      <c r="D369" s="859"/>
      <c r="E369" s="859">
        <f>C369+D369</f>
        <v>0</v>
      </c>
      <c r="F369" s="859"/>
      <c r="G369" s="859"/>
      <c r="H369" s="859">
        <f>F369+G369</f>
        <v>0</v>
      </c>
      <c r="I369" s="859"/>
      <c r="J369" s="859"/>
      <c r="K369" s="859">
        <f>I369+J369</f>
        <v>0</v>
      </c>
      <c r="L369" s="859"/>
      <c r="M369" s="859"/>
      <c r="N369" s="859">
        <f>L369+M369</f>
        <v>0</v>
      </c>
      <c r="O369" s="859"/>
      <c r="P369" s="859"/>
      <c r="Q369" s="859">
        <f>O369+P369</f>
        <v>0</v>
      </c>
      <c r="R369" s="859"/>
      <c r="S369" s="859"/>
      <c r="T369" s="859">
        <f>R369+S369</f>
        <v>0</v>
      </c>
      <c r="U369" s="859"/>
      <c r="V369" s="859"/>
      <c r="W369" s="859">
        <f>U369+V369</f>
        <v>0</v>
      </c>
      <c r="X369" s="859"/>
      <c r="Y369" s="859"/>
      <c r="Z369" s="859">
        <f>X369+Y369</f>
        <v>0</v>
      </c>
      <c r="AA369" s="859"/>
      <c r="AB369" s="859"/>
      <c r="AC369" s="859">
        <f>AA369+AB369</f>
        <v>0</v>
      </c>
      <c r="AD369" s="48"/>
      <c r="AE369" s="48"/>
      <c r="AF369" s="859">
        <f>AD369+AE369</f>
        <v>0</v>
      </c>
      <c r="AG369" s="48"/>
      <c r="AH369" s="48"/>
      <c r="AI369" s="859">
        <f>AG369+AH369</f>
        <v>0</v>
      </c>
      <c r="AJ369" s="48"/>
      <c r="AK369" s="48"/>
      <c r="AL369" s="859">
        <f>AJ369+AK369</f>
        <v>0</v>
      </c>
      <c r="AM369" s="48">
        <f>C369+F369+I369+L369+O369+R369+U369+X369+AA369+AD369+AG369+AJ369</f>
        <v>0</v>
      </c>
      <c r="AN369" s="48">
        <f>D369+G369+J369+M369+P369+S369+V369+Y369+AB369+AE369+AH369+AK369</f>
        <v>0</v>
      </c>
      <c r="AO369" s="859">
        <f>AM369+AN369</f>
        <v>0</v>
      </c>
    </row>
    <row r="370" spans="1:41">
      <c r="A370" s="657">
        <v>2</v>
      </c>
      <c r="B370" s="658" t="s">
        <v>20</v>
      </c>
      <c r="C370" s="859"/>
      <c r="D370" s="859"/>
      <c r="E370" s="859">
        <f t="shared" ref="E370:E390" si="87">C370+D370</f>
        <v>0</v>
      </c>
      <c r="F370" s="859"/>
      <c r="G370" s="859"/>
      <c r="H370" s="859">
        <f t="shared" ref="H370:H390" si="88">F370+G370</f>
        <v>0</v>
      </c>
      <c r="I370" s="859"/>
      <c r="J370" s="859"/>
      <c r="K370" s="859">
        <f t="shared" ref="K370:K390" si="89">I370+J370</f>
        <v>0</v>
      </c>
      <c r="L370" s="859"/>
      <c r="M370" s="859"/>
      <c r="N370" s="859">
        <f t="shared" ref="N370:N390" si="90">L370+M370</f>
        <v>0</v>
      </c>
      <c r="O370" s="859"/>
      <c r="P370" s="859"/>
      <c r="Q370" s="859">
        <f t="shared" ref="Q370:Q390" si="91">O370+P370</f>
        <v>0</v>
      </c>
      <c r="R370" s="859"/>
      <c r="S370" s="859"/>
      <c r="T370" s="859">
        <f t="shared" ref="T370:T390" si="92">R370+S370</f>
        <v>0</v>
      </c>
      <c r="U370" s="859"/>
      <c r="V370" s="859"/>
      <c r="W370" s="859">
        <f t="shared" ref="W370:W390" si="93">U370+V370</f>
        <v>0</v>
      </c>
      <c r="X370" s="859"/>
      <c r="Y370" s="859"/>
      <c r="Z370" s="859">
        <f t="shared" ref="Z370:Z390" si="94">X370+Y370</f>
        <v>0</v>
      </c>
      <c r="AA370" s="859"/>
      <c r="AB370" s="859"/>
      <c r="AC370" s="859">
        <f t="shared" ref="AC370:AC390" si="95">AA370+AB370</f>
        <v>0</v>
      </c>
      <c r="AD370" s="48"/>
      <c r="AE370" s="48"/>
      <c r="AF370" s="859">
        <f t="shared" ref="AF370:AF390" si="96">AD370+AE370</f>
        <v>0</v>
      </c>
      <c r="AG370" s="48"/>
      <c r="AH370" s="48"/>
      <c r="AI370" s="859">
        <f t="shared" ref="AI370:AI390" si="97">AG370+AH370</f>
        <v>0</v>
      </c>
      <c r="AJ370" s="48"/>
      <c r="AK370" s="48"/>
      <c r="AL370" s="859">
        <f t="shared" ref="AL370:AL390" si="98">AJ370+AK370</f>
        <v>0</v>
      </c>
      <c r="AM370" s="48">
        <f t="shared" ref="AM370:AN390" si="99">C370+F370+I370+L370+O370+R370+U370+X370+AA370+AD370+AG370+AJ370</f>
        <v>0</v>
      </c>
      <c r="AN370" s="48">
        <f t="shared" si="99"/>
        <v>0</v>
      </c>
      <c r="AO370" s="859">
        <f t="shared" ref="AO370:AO390" si="100">AM370+AN370</f>
        <v>0</v>
      </c>
    </row>
    <row r="371" spans="1:41">
      <c r="A371" s="657">
        <v>3</v>
      </c>
      <c r="B371" s="658" t="s">
        <v>21</v>
      </c>
      <c r="C371" s="859"/>
      <c r="D371" s="859"/>
      <c r="E371" s="859">
        <f t="shared" si="87"/>
        <v>0</v>
      </c>
      <c r="F371" s="859"/>
      <c r="G371" s="859"/>
      <c r="H371" s="859">
        <f t="shared" si="88"/>
        <v>0</v>
      </c>
      <c r="I371" s="859"/>
      <c r="J371" s="859"/>
      <c r="K371" s="859">
        <f t="shared" si="89"/>
        <v>0</v>
      </c>
      <c r="L371" s="859"/>
      <c r="M371" s="859"/>
      <c r="N371" s="859">
        <f t="shared" si="90"/>
        <v>0</v>
      </c>
      <c r="O371" s="859"/>
      <c r="P371" s="859"/>
      <c r="Q371" s="859">
        <f t="shared" si="91"/>
        <v>0</v>
      </c>
      <c r="R371" s="859"/>
      <c r="S371" s="859"/>
      <c r="T371" s="859">
        <f t="shared" si="92"/>
        <v>0</v>
      </c>
      <c r="U371" s="859"/>
      <c r="V371" s="859"/>
      <c r="W371" s="859">
        <f t="shared" si="93"/>
        <v>0</v>
      </c>
      <c r="X371" s="859"/>
      <c r="Y371" s="859"/>
      <c r="Z371" s="859">
        <f t="shared" si="94"/>
        <v>0</v>
      </c>
      <c r="AA371" s="859"/>
      <c r="AB371" s="859"/>
      <c r="AC371" s="859">
        <f t="shared" si="95"/>
        <v>0</v>
      </c>
      <c r="AD371" s="48"/>
      <c r="AE371" s="48"/>
      <c r="AF371" s="859">
        <f t="shared" si="96"/>
        <v>0</v>
      </c>
      <c r="AG371" s="48"/>
      <c r="AH371" s="48"/>
      <c r="AI371" s="859">
        <f t="shared" si="97"/>
        <v>0</v>
      </c>
      <c r="AJ371" s="48"/>
      <c r="AK371" s="48"/>
      <c r="AL371" s="859">
        <f t="shared" si="98"/>
        <v>0</v>
      </c>
      <c r="AM371" s="48">
        <f t="shared" si="99"/>
        <v>0</v>
      </c>
      <c r="AN371" s="48">
        <f t="shared" si="99"/>
        <v>0</v>
      </c>
      <c r="AO371" s="859">
        <f t="shared" si="100"/>
        <v>0</v>
      </c>
    </row>
    <row r="372" spans="1:41">
      <c r="A372" s="657">
        <v>4</v>
      </c>
      <c r="B372" s="658" t="s">
        <v>25</v>
      </c>
      <c r="C372" s="859"/>
      <c r="D372" s="859"/>
      <c r="E372" s="859">
        <f t="shared" si="87"/>
        <v>0</v>
      </c>
      <c r="F372" s="859"/>
      <c r="G372" s="859"/>
      <c r="H372" s="859">
        <f t="shared" si="88"/>
        <v>0</v>
      </c>
      <c r="I372" s="859"/>
      <c r="J372" s="859"/>
      <c r="K372" s="859">
        <f t="shared" si="89"/>
        <v>0</v>
      </c>
      <c r="L372" s="859"/>
      <c r="M372" s="859"/>
      <c r="N372" s="859">
        <f t="shared" si="90"/>
        <v>0</v>
      </c>
      <c r="O372" s="859"/>
      <c r="P372" s="859"/>
      <c r="Q372" s="859">
        <f t="shared" si="91"/>
        <v>0</v>
      </c>
      <c r="R372" s="859"/>
      <c r="S372" s="859"/>
      <c r="T372" s="859">
        <f t="shared" si="92"/>
        <v>0</v>
      </c>
      <c r="U372" s="859"/>
      <c r="V372" s="859"/>
      <c r="W372" s="859">
        <f t="shared" si="93"/>
        <v>0</v>
      </c>
      <c r="X372" s="859"/>
      <c r="Y372" s="859"/>
      <c r="Z372" s="859">
        <f t="shared" si="94"/>
        <v>0</v>
      </c>
      <c r="AA372" s="859"/>
      <c r="AB372" s="859"/>
      <c r="AC372" s="859">
        <f t="shared" si="95"/>
        <v>0</v>
      </c>
      <c r="AD372" s="48"/>
      <c r="AE372" s="48"/>
      <c r="AF372" s="859">
        <f t="shared" si="96"/>
        <v>0</v>
      </c>
      <c r="AG372" s="48"/>
      <c r="AH372" s="48"/>
      <c r="AI372" s="859">
        <f t="shared" si="97"/>
        <v>0</v>
      </c>
      <c r="AJ372" s="48"/>
      <c r="AK372" s="48"/>
      <c r="AL372" s="859">
        <f t="shared" si="98"/>
        <v>0</v>
      </c>
      <c r="AM372" s="48">
        <f t="shared" si="99"/>
        <v>0</v>
      </c>
      <c r="AN372" s="48">
        <f t="shared" si="99"/>
        <v>0</v>
      </c>
      <c r="AO372" s="859">
        <f t="shared" si="100"/>
        <v>0</v>
      </c>
    </row>
    <row r="373" spans="1:41">
      <c r="A373" s="657">
        <v>5</v>
      </c>
      <c r="B373" s="658" t="s">
        <v>27</v>
      </c>
      <c r="C373" s="859"/>
      <c r="D373" s="859"/>
      <c r="E373" s="859">
        <f t="shared" si="87"/>
        <v>0</v>
      </c>
      <c r="F373" s="859"/>
      <c r="G373" s="859"/>
      <c r="H373" s="859">
        <f t="shared" si="88"/>
        <v>0</v>
      </c>
      <c r="I373" s="859"/>
      <c r="J373" s="859"/>
      <c r="K373" s="859">
        <f t="shared" si="89"/>
        <v>0</v>
      </c>
      <c r="L373" s="859"/>
      <c r="M373" s="859"/>
      <c r="N373" s="859">
        <f t="shared" si="90"/>
        <v>0</v>
      </c>
      <c r="O373" s="859"/>
      <c r="P373" s="859"/>
      <c r="Q373" s="859">
        <f t="shared" si="91"/>
        <v>0</v>
      </c>
      <c r="R373" s="859"/>
      <c r="S373" s="859"/>
      <c r="T373" s="859">
        <f t="shared" si="92"/>
        <v>0</v>
      </c>
      <c r="U373" s="859"/>
      <c r="V373" s="859"/>
      <c r="W373" s="859">
        <f t="shared" si="93"/>
        <v>0</v>
      </c>
      <c r="X373" s="859"/>
      <c r="Y373" s="859"/>
      <c r="Z373" s="859">
        <f t="shared" si="94"/>
        <v>0</v>
      </c>
      <c r="AA373" s="859"/>
      <c r="AB373" s="859"/>
      <c r="AC373" s="859">
        <f t="shared" si="95"/>
        <v>0</v>
      </c>
      <c r="AD373" s="48"/>
      <c r="AE373" s="48"/>
      <c r="AF373" s="859">
        <f t="shared" si="96"/>
        <v>0</v>
      </c>
      <c r="AG373" s="48"/>
      <c r="AH373" s="48"/>
      <c r="AI373" s="859">
        <f t="shared" si="97"/>
        <v>0</v>
      </c>
      <c r="AJ373" s="48"/>
      <c r="AK373" s="48"/>
      <c r="AL373" s="859">
        <f t="shared" si="98"/>
        <v>0</v>
      </c>
      <c r="AM373" s="48">
        <f t="shared" si="99"/>
        <v>0</v>
      </c>
      <c r="AN373" s="48">
        <f t="shared" si="99"/>
        <v>0</v>
      </c>
      <c r="AO373" s="859">
        <f t="shared" si="100"/>
        <v>0</v>
      </c>
    </row>
    <row r="374" spans="1:41">
      <c r="A374" s="657">
        <v>6</v>
      </c>
      <c r="B374" s="658" t="s">
        <v>29</v>
      </c>
      <c r="C374" s="859"/>
      <c r="D374" s="859"/>
      <c r="E374" s="859">
        <f t="shared" si="87"/>
        <v>0</v>
      </c>
      <c r="F374" s="859"/>
      <c r="G374" s="859"/>
      <c r="H374" s="859">
        <f t="shared" si="88"/>
        <v>0</v>
      </c>
      <c r="I374" s="859"/>
      <c r="J374" s="859"/>
      <c r="K374" s="859">
        <f t="shared" si="89"/>
        <v>0</v>
      </c>
      <c r="L374" s="859"/>
      <c r="M374" s="859"/>
      <c r="N374" s="859">
        <f t="shared" si="90"/>
        <v>0</v>
      </c>
      <c r="O374" s="859"/>
      <c r="P374" s="859"/>
      <c r="Q374" s="859">
        <f t="shared" si="91"/>
        <v>0</v>
      </c>
      <c r="R374" s="859"/>
      <c r="S374" s="859"/>
      <c r="T374" s="859">
        <f t="shared" si="92"/>
        <v>0</v>
      </c>
      <c r="U374" s="859"/>
      <c r="V374" s="859"/>
      <c r="W374" s="859">
        <f t="shared" si="93"/>
        <v>0</v>
      </c>
      <c r="X374" s="859"/>
      <c r="Y374" s="859"/>
      <c r="Z374" s="859">
        <f t="shared" si="94"/>
        <v>0</v>
      </c>
      <c r="AA374" s="859"/>
      <c r="AB374" s="859"/>
      <c r="AC374" s="859">
        <f t="shared" si="95"/>
        <v>0</v>
      </c>
      <c r="AD374" s="48"/>
      <c r="AE374" s="48"/>
      <c r="AF374" s="859">
        <f t="shared" si="96"/>
        <v>0</v>
      </c>
      <c r="AG374" s="48"/>
      <c r="AH374" s="48"/>
      <c r="AI374" s="859">
        <f t="shared" si="97"/>
        <v>0</v>
      </c>
      <c r="AJ374" s="48"/>
      <c r="AK374" s="48"/>
      <c r="AL374" s="859">
        <f t="shared" si="98"/>
        <v>0</v>
      </c>
      <c r="AM374" s="48">
        <f t="shared" si="99"/>
        <v>0</v>
      </c>
      <c r="AN374" s="48">
        <f t="shared" si="99"/>
        <v>0</v>
      </c>
      <c r="AO374" s="859">
        <f t="shared" si="100"/>
        <v>0</v>
      </c>
    </row>
    <row r="375" spans="1:41">
      <c r="A375" s="657">
        <v>7</v>
      </c>
      <c r="B375" s="658" t="s">
        <v>142</v>
      </c>
      <c r="C375" s="859"/>
      <c r="D375" s="859"/>
      <c r="E375" s="859">
        <f t="shared" si="87"/>
        <v>0</v>
      </c>
      <c r="F375" s="859"/>
      <c r="G375" s="859"/>
      <c r="H375" s="859">
        <f t="shared" si="88"/>
        <v>0</v>
      </c>
      <c r="I375" s="859"/>
      <c r="J375" s="859"/>
      <c r="K375" s="859">
        <f t="shared" si="89"/>
        <v>0</v>
      </c>
      <c r="L375" s="859"/>
      <c r="M375" s="859"/>
      <c r="N375" s="859">
        <f t="shared" si="90"/>
        <v>0</v>
      </c>
      <c r="O375" s="859"/>
      <c r="P375" s="859"/>
      <c r="Q375" s="859">
        <f t="shared" si="91"/>
        <v>0</v>
      </c>
      <c r="R375" s="859"/>
      <c r="S375" s="859"/>
      <c r="T375" s="859">
        <f t="shared" si="92"/>
        <v>0</v>
      </c>
      <c r="U375" s="859"/>
      <c r="V375" s="859"/>
      <c r="W375" s="859">
        <f t="shared" si="93"/>
        <v>0</v>
      </c>
      <c r="X375" s="859"/>
      <c r="Y375" s="859"/>
      <c r="Z375" s="859">
        <f t="shared" si="94"/>
        <v>0</v>
      </c>
      <c r="AA375" s="859"/>
      <c r="AB375" s="859"/>
      <c r="AC375" s="859">
        <f t="shared" si="95"/>
        <v>0</v>
      </c>
      <c r="AD375" s="48"/>
      <c r="AE375" s="48"/>
      <c r="AF375" s="859">
        <f t="shared" si="96"/>
        <v>0</v>
      </c>
      <c r="AG375" s="48"/>
      <c r="AH375" s="48"/>
      <c r="AI375" s="859">
        <f t="shared" si="97"/>
        <v>0</v>
      </c>
      <c r="AJ375" s="48"/>
      <c r="AK375" s="48"/>
      <c r="AL375" s="859">
        <f t="shared" si="98"/>
        <v>0</v>
      </c>
      <c r="AM375" s="48">
        <f t="shared" si="99"/>
        <v>0</v>
      </c>
      <c r="AN375" s="48">
        <f t="shared" si="99"/>
        <v>0</v>
      </c>
      <c r="AO375" s="859">
        <f t="shared" si="100"/>
        <v>0</v>
      </c>
    </row>
    <row r="376" spans="1:41">
      <c r="A376" s="657">
        <v>8</v>
      </c>
      <c r="B376" s="658" t="s">
        <v>40</v>
      </c>
      <c r="C376" s="859"/>
      <c r="D376" s="859"/>
      <c r="E376" s="859">
        <f t="shared" si="87"/>
        <v>0</v>
      </c>
      <c r="F376" s="859"/>
      <c r="G376" s="859"/>
      <c r="H376" s="859">
        <f t="shared" si="88"/>
        <v>0</v>
      </c>
      <c r="I376" s="859"/>
      <c r="J376" s="859"/>
      <c r="K376" s="859">
        <f t="shared" si="89"/>
        <v>0</v>
      </c>
      <c r="L376" s="859"/>
      <c r="M376" s="859"/>
      <c r="N376" s="859">
        <f t="shared" si="90"/>
        <v>0</v>
      </c>
      <c r="O376" s="859"/>
      <c r="P376" s="859"/>
      <c r="Q376" s="859">
        <f t="shared" si="91"/>
        <v>0</v>
      </c>
      <c r="R376" s="859"/>
      <c r="S376" s="859"/>
      <c r="T376" s="859">
        <f t="shared" si="92"/>
        <v>0</v>
      </c>
      <c r="U376" s="859"/>
      <c r="V376" s="859"/>
      <c r="W376" s="859">
        <f t="shared" si="93"/>
        <v>0</v>
      </c>
      <c r="X376" s="859"/>
      <c r="Y376" s="859"/>
      <c r="Z376" s="859">
        <f t="shared" si="94"/>
        <v>0</v>
      </c>
      <c r="AA376" s="859"/>
      <c r="AB376" s="859"/>
      <c r="AC376" s="859">
        <f t="shared" si="95"/>
        <v>0</v>
      </c>
      <c r="AD376" s="48"/>
      <c r="AE376" s="48"/>
      <c r="AF376" s="859">
        <f t="shared" si="96"/>
        <v>0</v>
      </c>
      <c r="AG376" s="48"/>
      <c r="AH376" s="48"/>
      <c r="AI376" s="859">
        <f t="shared" si="97"/>
        <v>0</v>
      </c>
      <c r="AJ376" s="48"/>
      <c r="AK376" s="48"/>
      <c r="AL376" s="859">
        <f t="shared" si="98"/>
        <v>0</v>
      </c>
      <c r="AM376" s="48">
        <f t="shared" si="99"/>
        <v>0</v>
      </c>
      <c r="AN376" s="48">
        <f t="shared" si="99"/>
        <v>0</v>
      </c>
      <c r="AO376" s="859">
        <f t="shared" si="100"/>
        <v>0</v>
      </c>
    </row>
    <row r="377" spans="1:41">
      <c r="A377" s="657">
        <v>9</v>
      </c>
      <c r="B377" s="658" t="s">
        <v>44</v>
      </c>
      <c r="C377" s="859"/>
      <c r="D377" s="859"/>
      <c r="E377" s="859">
        <f t="shared" si="87"/>
        <v>0</v>
      </c>
      <c r="F377" s="859"/>
      <c r="G377" s="859"/>
      <c r="H377" s="859">
        <f t="shared" si="88"/>
        <v>0</v>
      </c>
      <c r="I377" s="859"/>
      <c r="J377" s="859"/>
      <c r="K377" s="859">
        <f t="shared" si="89"/>
        <v>0</v>
      </c>
      <c r="L377" s="859"/>
      <c r="M377" s="859"/>
      <c r="N377" s="859">
        <f t="shared" si="90"/>
        <v>0</v>
      </c>
      <c r="O377" s="859"/>
      <c r="P377" s="859"/>
      <c r="Q377" s="859">
        <f t="shared" si="91"/>
        <v>0</v>
      </c>
      <c r="R377" s="859"/>
      <c r="S377" s="859"/>
      <c r="T377" s="859">
        <f t="shared" si="92"/>
        <v>0</v>
      </c>
      <c r="U377" s="859"/>
      <c r="V377" s="859"/>
      <c r="W377" s="859">
        <f t="shared" si="93"/>
        <v>0</v>
      </c>
      <c r="X377" s="859"/>
      <c r="Y377" s="859"/>
      <c r="Z377" s="859">
        <f t="shared" si="94"/>
        <v>0</v>
      </c>
      <c r="AA377" s="859"/>
      <c r="AB377" s="859"/>
      <c r="AC377" s="859">
        <f t="shared" si="95"/>
        <v>0</v>
      </c>
      <c r="AD377" s="48"/>
      <c r="AE377" s="48"/>
      <c r="AF377" s="859">
        <f t="shared" si="96"/>
        <v>0</v>
      </c>
      <c r="AG377" s="48"/>
      <c r="AH377" s="48"/>
      <c r="AI377" s="859">
        <f t="shared" si="97"/>
        <v>0</v>
      </c>
      <c r="AJ377" s="48"/>
      <c r="AK377" s="48"/>
      <c r="AL377" s="859">
        <f t="shared" si="98"/>
        <v>0</v>
      </c>
      <c r="AM377" s="48">
        <f t="shared" si="99"/>
        <v>0</v>
      </c>
      <c r="AN377" s="48">
        <f t="shared" si="99"/>
        <v>0</v>
      </c>
      <c r="AO377" s="859">
        <f t="shared" si="100"/>
        <v>0</v>
      </c>
    </row>
    <row r="378" spans="1:41">
      <c r="A378" s="657">
        <v>10</v>
      </c>
      <c r="B378" s="658" t="s">
        <v>51</v>
      </c>
      <c r="C378" s="859"/>
      <c r="D378" s="859"/>
      <c r="E378" s="859">
        <f t="shared" si="87"/>
        <v>0</v>
      </c>
      <c r="F378" s="859"/>
      <c r="G378" s="859"/>
      <c r="H378" s="859">
        <f t="shared" si="88"/>
        <v>0</v>
      </c>
      <c r="I378" s="859"/>
      <c r="J378" s="859"/>
      <c r="K378" s="859">
        <f t="shared" si="89"/>
        <v>0</v>
      </c>
      <c r="L378" s="859"/>
      <c r="M378" s="859"/>
      <c r="N378" s="859">
        <f t="shared" si="90"/>
        <v>0</v>
      </c>
      <c r="O378" s="859"/>
      <c r="P378" s="859"/>
      <c r="Q378" s="859">
        <f t="shared" si="91"/>
        <v>0</v>
      </c>
      <c r="R378" s="859"/>
      <c r="S378" s="859"/>
      <c r="T378" s="859">
        <f t="shared" si="92"/>
        <v>0</v>
      </c>
      <c r="U378" s="859"/>
      <c r="V378" s="859"/>
      <c r="W378" s="859">
        <f t="shared" si="93"/>
        <v>0</v>
      </c>
      <c r="X378" s="859"/>
      <c r="Y378" s="859"/>
      <c r="Z378" s="859">
        <f t="shared" si="94"/>
        <v>0</v>
      </c>
      <c r="AA378" s="859"/>
      <c r="AB378" s="859"/>
      <c r="AC378" s="859">
        <f t="shared" si="95"/>
        <v>0</v>
      </c>
      <c r="AD378" s="48"/>
      <c r="AE378" s="48"/>
      <c r="AF378" s="859">
        <f t="shared" si="96"/>
        <v>0</v>
      </c>
      <c r="AG378" s="48"/>
      <c r="AH378" s="48"/>
      <c r="AI378" s="859">
        <f t="shared" si="97"/>
        <v>0</v>
      </c>
      <c r="AJ378" s="48"/>
      <c r="AK378" s="48"/>
      <c r="AL378" s="859">
        <f t="shared" si="98"/>
        <v>0</v>
      </c>
      <c r="AM378" s="48">
        <f t="shared" si="99"/>
        <v>0</v>
      </c>
      <c r="AN378" s="48">
        <f t="shared" si="99"/>
        <v>0</v>
      </c>
      <c r="AO378" s="859">
        <f t="shared" si="100"/>
        <v>0</v>
      </c>
    </row>
    <row r="379" spans="1:41">
      <c r="A379" s="657">
        <v>11</v>
      </c>
      <c r="B379" s="658" t="s">
        <v>57</v>
      </c>
      <c r="C379" s="859"/>
      <c r="D379" s="859"/>
      <c r="E379" s="859">
        <f t="shared" si="87"/>
        <v>0</v>
      </c>
      <c r="F379" s="859"/>
      <c r="G379" s="859"/>
      <c r="H379" s="859">
        <f t="shared" si="88"/>
        <v>0</v>
      </c>
      <c r="I379" s="859"/>
      <c r="J379" s="859"/>
      <c r="K379" s="859">
        <f t="shared" si="89"/>
        <v>0</v>
      </c>
      <c r="L379" s="859"/>
      <c r="M379" s="859"/>
      <c r="N379" s="859">
        <f t="shared" si="90"/>
        <v>0</v>
      </c>
      <c r="O379" s="859"/>
      <c r="P379" s="859"/>
      <c r="Q379" s="859">
        <f t="shared" si="91"/>
        <v>0</v>
      </c>
      <c r="R379" s="859"/>
      <c r="S379" s="859"/>
      <c r="T379" s="859">
        <f t="shared" si="92"/>
        <v>0</v>
      </c>
      <c r="U379" s="859"/>
      <c r="V379" s="859"/>
      <c r="W379" s="859">
        <f t="shared" si="93"/>
        <v>0</v>
      </c>
      <c r="X379" s="859"/>
      <c r="Y379" s="859"/>
      <c r="Z379" s="859">
        <f t="shared" si="94"/>
        <v>0</v>
      </c>
      <c r="AA379" s="859"/>
      <c r="AB379" s="859"/>
      <c r="AC379" s="859">
        <f t="shared" si="95"/>
        <v>0</v>
      </c>
      <c r="AD379" s="48"/>
      <c r="AE379" s="48"/>
      <c r="AF379" s="859">
        <f t="shared" si="96"/>
        <v>0</v>
      </c>
      <c r="AG379" s="48"/>
      <c r="AH379" s="48"/>
      <c r="AI379" s="859">
        <f t="shared" si="97"/>
        <v>0</v>
      </c>
      <c r="AJ379" s="48"/>
      <c r="AK379" s="48"/>
      <c r="AL379" s="859">
        <f t="shared" si="98"/>
        <v>0</v>
      </c>
      <c r="AM379" s="48">
        <f t="shared" si="99"/>
        <v>0</v>
      </c>
      <c r="AN379" s="48">
        <f t="shared" si="99"/>
        <v>0</v>
      </c>
      <c r="AO379" s="859">
        <f t="shared" si="100"/>
        <v>0</v>
      </c>
    </row>
    <row r="380" spans="1:41">
      <c r="A380" s="657">
        <v>12</v>
      </c>
      <c r="B380" s="658" t="s">
        <v>61</v>
      </c>
      <c r="C380" s="859"/>
      <c r="D380" s="859"/>
      <c r="E380" s="859">
        <f t="shared" si="87"/>
        <v>0</v>
      </c>
      <c r="F380" s="859"/>
      <c r="G380" s="859"/>
      <c r="H380" s="859">
        <f t="shared" si="88"/>
        <v>0</v>
      </c>
      <c r="I380" s="859"/>
      <c r="J380" s="859"/>
      <c r="K380" s="859">
        <f t="shared" si="89"/>
        <v>0</v>
      </c>
      <c r="L380" s="859"/>
      <c r="M380" s="859"/>
      <c r="N380" s="859">
        <f t="shared" si="90"/>
        <v>0</v>
      </c>
      <c r="O380" s="859"/>
      <c r="P380" s="859"/>
      <c r="Q380" s="859">
        <f t="shared" si="91"/>
        <v>0</v>
      </c>
      <c r="R380" s="859"/>
      <c r="S380" s="859"/>
      <c r="T380" s="859">
        <f t="shared" si="92"/>
        <v>0</v>
      </c>
      <c r="U380" s="859"/>
      <c r="V380" s="859"/>
      <c r="W380" s="859">
        <f t="shared" si="93"/>
        <v>0</v>
      </c>
      <c r="X380" s="859"/>
      <c r="Y380" s="859"/>
      <c r="Z380" s="859">
        <f t="shared" si="94"/>
        <v>0</v>
      </c>
      <c r="AA380" s="859"/>
      <c r="AB380" s="859"/>
      <c r="AC380" s="859">
        <f t="shared" si="95"/>
        <v>0</v>
      </c>
      <c r="AD380" s="48"/>
      <c r="AE380" s="48"/>
      <c r="AF380" s="859">
        <f t="shared" si="96"/>
        <v>0</v>
      </c>
      <c r="AG380" s="48"/>
      <c r="AH380" s="48"/>
      <c r="AI380" s="859">
        <f t="shared" si="97"/>
        <v>0</v>
      </c>
      <c r="AJ380" s="48"/>
      <c r="AK380" s="48"/>
      <c r="AL380" s="859">
        <f t="shared" si="98"/>
        <v>0</v>
      </c>
      <c r="AM380" s="48">
        <f t="shared" si="99"/>
        <v>0</v>
      </c>
      <c r="AN380" s="48">
        <f t="shared" si="99"/>
        <v>0</v>
      </c>
      <c r="AO380" s="859">
        <f t="shared" si="100"/>
        <v>0</v>
      </c>
    </row>
    <row r="381" spans="1:41">
      <c r="A381" s="657">
        <v>13</v>
      </c>
      <c r="B381" s="658" t="s">
        <v>62</v>
      </c>
      <c r="C381" s="859"/>
      <c r="D381" s="859"/>
      <c r="E381" s="859">
        <f t="shared" si="87"/>
        <v>0</v>
      </c>
      <c r="F381" s="859"/>
      <c r="G381" s="859"/>
      <c r="H381" s="859">
        <f t="shared" si="88"/>
        <v>0</v>
      </c>
      <c r="I381" s="859"/>
      <c r="J381" s="859"/>
      <c r="K381" s="859">
        <f t="shared" si="89"/>
        <v>0</v>
      </c>
      <c r="L381" s="859"/>
      <c r="M381" s="859"/>
      <c r="N381" s="859">
        <f t="shared" si="90"/>
        <v>0</v>
      </c>
      <c r="O381" s="859"/>
      <c r="P381" s="859"/>
      <c r="Q381" s="859">
        <f t="shared" si="91"/>
        <v>0</v>
      </c>
      <c r="R381" s="859"/>
      <c r="S381" s="859"/>
      <c r="T381" s="859">
        <f t="shared" si="92"/>
        <v>0</v>
      </c>
      <c r="U381" s="859"/>
      <c r="V381" s="859"/>
      <c r="W381" s="859">
        <f t="shared" si="93"/>
        <v>0</v>
      </c>
      <c r="X381" s="859"/>
      <c r="Y381" s="859"/>
      <c r="Z381" s="859">
        <f t="shared" si="94"/>
        <v>0</v>
      </c>
      <c r="AA381" s="859"/>
      <c r="AB381" s="859"/>
      <c r="AC381" s="859">
        <f t="shared" si="95"/>
        <v>0</v>
      </c>
      <c r="AD381" s="48"/>
      <c r="AE381" s="48"/>
      <c r="AF381" s="859">
        <f t="shared" si="96"/>
        <v>0</v>
      </c>
      <c r="AG381" s="48"/>
      <c r="AH381" s="48"/>
      <c r="AI381" s="859">
        <f t="shared" si="97"/>
        <v>0</v>
      </c>
      <c r="AJ381" s="48"/>
      <c r="AK381" s="48"/>
      <c r="AL381" s="859">
        <f t="shared" si="98"/>
        <v>0</v>
      </c>
      <c r="AM381" s="48">
        <f t="shared" si="99"/>
        <v>0</v>
      </c>
      <c r="AN381" s="48">
        <f t="shared" si="99"/>
        <v>0</v>
      </c>
      <c r="AO381" s="859">
        <f t="shared" si="100"/>
        <v>0</v>
      </c>
    </row>
    <row r="382" spans="1:41">
      <c r="A382" s="657">
        <v>14</v>
      </c>
      <c r="B382" s="658" t="s">
        <v>69</v>
      </c>
      <c r="C382" s="859"/>
      <c r="D382" s="859"/>
      <c r="E382" s="859">
        <f t="shared" si="87"/>
        <v>0</v>
      </c>
      <c r="F382" s="859"/>
      <c r="G382" s="859"/>
      <c r="H382" s="859">
        <f t="shared" si="88"/>
        <v>0</v>
      </c>
      <c r="I382" s="859"/>
      <c r="J382" s="859"/>
      <c r="K382" s="859">
        <f t="shared" si="89"/>
        <v>0</v>
      </c>
      <c r="L382" s="859"/>
      <c r="M382" s="859"/>
      <c r="N382" s="859">
        <f t="shared" si="90"/>
        <v>0</v>
      </c>
      <c r="O382" s="859"/>
      <c r="P382" s="859"/>
      <c r="Q382" s="859">
        <f t="shared" si="91"/>
        <v>0</v>
      </c>
      <c r="R382" s="859"/>
      <c r="S382" s="859"/>
      <c r="T382" s="859">
        <f t="shared" si="92"/>
        <v>0</v>
      </c>
      <c r="U382" s="859"/>
      <c r="V382" s="859"/>
      <c r="W382" s="859">
        <f t="shared" si="93"/>
        <v>0</v>
      </c>
      <c r="X382" s="859"/>
      <c r="Y382" s="859"/>
      <c r="Z382" s="859">
        <f t="shared" si="94"/>
        <v>0</v>
      </c>
      <c r="AA382" s="859"/>
      <c r="AB382" s="859"/>
      <c r="AC382" s="859">
        <f t="shared" si="95"/>
        <v>0</v>
      </c>
      <c r="AD382" s="48"/>
      <c r="AE382" s="48"/>
      <c r="AF382" s="859">
        <f t="shared" si="96"/>
        <v>0</v>
      </c>
      <c r="AG382" s="48"/>
      <c r="AH382" s="48"/>
      <c r="AI382" s="859">
        <f t="shared" si="97"/>
        <v>0</v>
      </c>
      <c r="AJ382" s="48"/>
      <c r="AK382" s="48"/>
      <c r="AL382" s="859">
        <f t="shared" si="98"/>
        <v>0</v>
      </c>
      <c r="AM382" s="48">
        <f t="shared" si="99"/>
        <v>0</v>
      </c>
      <c r="AN382" s="48">
        <f t="shared" si="99"/>
        <v>0</v>
      </c>
      <c r="AO382" s="859">
        <f t="shared" si="100"/>
        <v>0</v>
      </c>
    </row>
    <row r="383" spans="1:41">
      <c r="A383" s="657">
        <v>15</v>
      </c>
      <c r="B383" s="658" t="s">
        <v>256</v>
      </c>
      <c r="C383" s="859"/>
      <c r="D383" s="859"/>
      <c r="E383" s="859">
        <f t="shared" si="87"/>
        <v>0</v>
      </c>
      <c r="F383" s="859"/>
      <c r="G383" s="859"/>
      <c r="H383" s="859">
        <f t="shared" si="88"/>
        <v>0</v>
      </c>
      <c r="I383" s="859"/>
      <c r="J383" s="859"/>
      <c r="K383" s="859">
        <f t="shared" si="89"/>
        <v>0</v>
      </c>
      <c r="L383" s="859"/>
      <c r="M383" s="859"/>
      <c r="N383" s="859">
        <f t="shared" si="90"/>
        <v>0</v>
      </c>
      <c r="O383" s="859"/>
      <c r="P383" s="859"/>
      <c r="Q383" s="859">
        <f t="shared" si="91"/>
        <v>0</v>
      </c>
      <c r="R383" s="859"/>
      <c r="S383" s="859"/>
      <c r="T383" s="859">
        <f t="shared" si="92"/>
        <v>0</v>
      </c>
      <c r="U383" s="859"/>
      <c r="V383" s="859"/>
      <c r="W383" s="859">
        <f t="shared" si="93"/>
        <v>0</v>
      </c>
      <c r="X383" s="859"/>
      <c r="Y383" s="859"/>
      <c r="Z383" s="859">
        <f t="shared" si="94"/>
        <v>0</v>
      </c>
      <c r="AA383" s="859"/>
      <c r="AB383" s="859"/>
      <c r="AC383" s="859">
        <f t="shared" si="95"/>
        <v>0</v>
      </c>
      <c r="AD383" s="48"/>
      <c r="AE383" s="48"/>
      <c r="AF383" s="859">
        <f t="shared" si="96"/>
        <v>0</v>
      </c>
      <c r="AG383" s="48"/>
      <c r="AH383" s="48"/>
      <c r="AI383" s="859">
        <f t="shared" si="97"/>
        <v>0</v>
      </c>
      <c r="AJ383" s="48"/>
      <c r="AK383" s="48"/>
      <c r="AL383" s="859">
        <f t="shared" si="98"/>
        <v>0</v>
      </c>
      <c r="AM383" s="48">
        <f t="shared" si="99"/>
        <v>0</v>
      </c>
      <c r="AN383" s="48">
        <f t="shared" si="99"/>
        <v>0</v>
      </c>
      <c r="AO383" s="859">
        <f t="shared" si="100"/>
        <v>0</v>
      </c>
    </row>
    <row r="384" spans="1:41">
      <c r="A384" s="657">
        <v>16</v>
      </c>
      <c r="B384" s="658" t="s">
        <v>73</v>
      </c>
      <c r="C384" s="859"/>
      <c r="D384" s="859"/>
      <c r="E384" s="859">
        <f t="shared" si="87"/>
        <v>0</v>
      </c>
      <c r="F384" s="859"/>
      <c r="G384" s="859"/>
      <c r="H384" s="859">
        <f t="shared" si="88"/>
        <v>0</v>
      </c>
      <c r="I384" s="859"/>
      <c r="J384" s="859"/>
      <c r="K384" s="859">
        <f t="shared" si="89"/>
        <v>0</v>
      </c>
      <c r="L384" s="859"/>
      <c r="M384" s="859"/>
      <c r="N384" s="859">
        <f t="shared" si="90"/>
        <v>0</v>
      </c>
      <c r="O384" s="859"/>
      <c r="P384" s="859"/>
      <c r="Q384" s="859">
        <f t="shared" si="91"/>
        <v>0</v>
      </c>
      <c r="R384" s="859"/>
      <c r="S384" s="859"/>
      <c r="T384" s="859">
        <f t="shared" si="92"/>
        <v>0</v>
      </c>
      <c r="U384" s="859"/>
      <c r="V384" s="859"/>
      <c r="W384" s="859">
        <f t="shared" si="93"/>
        <v>0</v>
      </c>
      <c r="X384" s="859"/>
      <c r="Y384" s="859"/>
      <c r="Z384" s="859">
        <f t="shared" si="94"/>
        <v>0</v>
      </c>
      <c r="AA384" s="859"/>
      <c r="AB384" s="859"/>
      <c r="AC384" s="859">
        <f t="shared" si="95"/>
        <v>0</v>
      </c>
      <c r="AD384" s="48"/>
      <c r="AE384" s="48"/>
      <c r="AF384" s="859">
        <f t="shared" si="96"/>
        <v>0</v>
      </c>
      <c r="AG384" s="48"/>
      <c r="AH384" s="48"/>
      <c r="AI384" s="859">
        <f t="shared" si="97"/>
        <v>0</v>
      </c>
      <c r="AJ384" s="48"/>
      <c r="AK384" s="48"/>
      <c r="AL384" s="859">
        <f t="shared" si="98"/>
        <v>0</v>
      </c>
      <c r="AM384" s="48">
        <f t="shared" si="99"/>
        <v>0</v>
      </c>
      <c r="AN384" s="48">
        <f t="shared" si="99"/>
        <v>0</v>
      </c>
      <c r="AO384" s="859">
        <f t="shared" si="100"/>
        <v>0</v>
      </c>
    </row>
    <row r="385" spans="1:41">
      <c r="A385" s="657">
        <v>17</v>
      </c>
      <c r="B385" s="658" t="s">
        <v>75</v>
      </c>
      <c r="C385" s="859"/>
      <c r="D385" s="859"/>
      <c r="E385" s="859">
        <f t="shared" si="87"/>
        <v>0</v>
      </c>
      <c r="F385" s="859"/>
      <c r="G385" s="859"/>
      <c r="H385" s="859">
        <f t="shared" si="88"/>
        <v>0</v>
      </c>
      <c r="I385" s="859"/>
      <c r="J385" s="859"/>
      <c r="K385" s="859">
        <f t="shared" si="89"/>
        <v>0</v>
      </c>
      <c r="L385" s="859"/>
      <c r="M385" s="859"/>
      <c r="N385" s="859">
        <f t="shared" si="90"/>
        <v>0</v>
      </c>
      <c r="O385" s="859"/>
      <c r="P385" s="859"/>
      <c r="Q385" s="859">
        <f t="shared" si="91"/>
        <v>0</v>
      </c>
      <c r="R385" s="859"/>
      <c r="S385" s="859"/>
      <c r="T385" s="859">
        <f t="shared" si="92"/>
        <v>0</v>
      </c>
      <c r="U385" s="859"/>
      <c r="V385" s="859"/>
      <c r="W385" s="859">
        <f t="shared" si="93"/>
        <v>0</v>
      </c>
      <c r="X385" s="859"/>
      <c r="Y385" s="859"/>
      <c r="Z385" s="859">
        <f t="shared" si="94"/>
        <v>0</v>
      </c>
      <c r="AA385" s="859"/>
      <c r="AB385" s="859"/>
      <c r="AC385" s="859">
        <f t="shared" si="95"/>
        <v>0</v>
      </c>
      <c r="AD385" s="48"/>
      <c r="AE385" s="48"/>
      <c r="AF385" s="859">
        <f t="shared" si="96"/>
        <v>0</v>
      </c>
      <c r="AG385" s="48"/>
      <c r="AH385" s="48"/>
      <c r="AI385" s="859">
        <f t="shared" si="97"/>
        <v>0</v>
      </c>
      <c r="AJ385" s="48"/>
      <c r="AK385" s="48"/>
      <c r="AL385" s="859">
        <f t="shared" si="98"/>
        <v>0</v>
      </c>
      <c r="AM385" s="48">
        <f t="shared" si="99"/>
        <v>0</v>
      </c>
      <c r="AN385" s="48">
        <f t="shared" si="99"/>
        <v>0</v>
      </c>
      <c r="AO385" s="859">
        <f t="shared" si="100"/>
        <v>0</v>
      </c>
    </row>
    <row r="386" spans="1:41">
      <c r="A386" s="657">
        <v>18</v>
      </c>
      <c r="B386" s="664" t="s">
        <v>161</v>
      </c>
      <c r="C386" s="859"/>
      <c r="D386" s="859"/>
      <c r="E386" s="859">
        <f t="shared" si="87"/>
        <v>0</v>
      </c>
      <c r="F386" s="859"/>
      <c r="G386" s="859"/>
      <c r="H386" s="859">
        <f t="shared" si="88"/>
        <v>0</v>
      </c>
      <c r="I386" s="859"/>
      <c r="J386" s="859"/>
      <c r="K386" s="859">
        <f t="shared" si="89"/>
        <v>0</v>
      </c>
      <c r="L386" s="859"/>
      <c r="M386" s="859"/>
      <c r="N386" s="859">
        <f t="shared" si="90"/>
        <v>0</v>
      </c>
      <c r="O386" s="859"/>
      <c r="P386" s="859"/>
      <c r="Q386" s="859">
        <f t="shared" si="91"/>
        <v>0</v>
      </c>
      <c r="R386" s="859"/>
      <c r="S386" s="859"/>
      <c r="T386" s="859">
        <f t="shared" si="92"/>
        <v>0</v>
      </c>
      <c r="U386" s="859"/>
      <c r="V386" s="859"/>
      <c r="W386" s="859">
        <f t="shared" si="93"/>
        <v>0</v>
      </c>
      <c r="X386" s="859"/>
      <c r="Y386" s="859"/>
      <c r="Z386" s="859">
        <f t="shared" si="94"/>
        <v>0</v>
      </c>
      <c r="AA386" s="859"/>
      <c r="AB386" s="859"/>
      <c r="AC386" s="859">
        <f t="shared" si="95"/>
        <v>0</v>
      </c>
      <c r="AD386" s="48"/>
      <c r="AE386" s="48"/>
      <c r="AF386" s="859">
        <f t="shared" si="96"/>
        <v>0</v>
      </c>
      <c r="AG386" s="48"/>
      <c r="AH386" s="48"/>
      <c r="AI386" s="859">
        <f t="shared" si="97"/>
        <v>0</v>
      </c>
      <c r="AJ386" s="48"/>
      <c r="AK386" s="48"/>
      <c r="AL386" s="859">
        <f t="shared" si="98"/>
        <v>0</v>
      </c>
      <c r="AM386" s="48">
        <f t="shared" si="99"/>
        <v>0</v>
      </c>
      <c r="AN386" s="48">
        <f t="shared" si="99"/>
        <v>0</v>
      </c>
      <c r="AO386" s="859">
        <f t="shared" si="100"/>
        <v>0</v>
      </c>
    </row>
    <row r="387" spans="1:41">
      <c r="A387" s="657">
        <v>19</v>
      </c>
      <c r="B387" s="658" t="s">
        <v>86</v>
      </c>
      <c r="C387" s="859"/>
      <c r="D387" s="859"/>
      <c r="E387" s="859">
        <f t="shared" si="87"/>
        <v>0</v>
      </c>
      <c r="F387" s="859"/>
      <c r="G387" s="859"/>
      <c r="H387" s="859">
        <f t="shared" si="88"/>
        <v>0</v>
      </c>
      <c r="I387" s="859"/>
      <c r="J387" s="859"/>
      <c r="K387" s="859">
        <f t="shared" si="89"/>
        <v>0</v>
      </c>
      <c r="L387" s="859"/>
      <c r="M387" s="859"/>
      <c r="N387" s="859">
        <f t="shared" si="90"/>
        <v>0</v>
      </c>
      <c r="O387" s="859"/>
      <c r="P387" s="859"/>
      <c r="Q387" s="859">
        <f t="shared" si="91"/>
        <v>0</v>
      </c>
      <c r="R387" s="859"/>
      <c r="S387" s="859"/>
      <c r="T387" s="859">
        <f t="shared" si="92"/>
        <v>0</v>
      </c>
      <c r="U387" s="859"/>
      <c r="V387" s="859"/>
      <c r="W387" s="859">
        <f t="shared" si="93"/>
        <v>0</v>
      </c>
      <c r="X387" s="859"/>
      <c r="Y387" s="859"/>
      <c r="Z387" s="859">
        <f t="shared" si="94"/>
        <v>0</v>
      </c>
      <c r="AA387" s="859"/>
      <c r="AB387" s="859"/>
      <c r="AC387" s="859">
        <f t="shared" si="95"/>
        <v>0</v>
      </c>
      <c r="AD387" s="48"/>
      <c r="AE387" s="48"/>
      <c r="AF387" s="859">
        <f t="shared" si="96"/>
        <v>0</v>
      </c>
      <c r="AG387" s="48"/>
      <c r="AH387" s="48"/>
      <c r="AI387" s="859">
        <f t="shared" si="97"/>
        <v>0</v>
      </c>
      <c r="AJ387" s="48"/>
      <c r="AK387" s="48"/>
      <c r="AL387" s="859">
        <f t="shared" si="98"/>
        <v>0</v>
      </c>
      <c r="AM387" s="48">
        <f t="shared" si="99"/>
        <v>0</v>
      </c>
      <c r="AN387" s="48">
        <f t="shared" si="99"/>
        <v>0</v>
      </c>
      <c r="AO387" s="859">
        <f t="shared" si="100"/>
        <v>0</v>
      </c>
    </row>
    <row r="388" spans="1:41">
      <c r="A388" s="657">
        <v>20</v>
      </c>
      <c r="B388" s="658" t="s">
        <v>143</v>
      </c>
      <c r="C388" s="859"/>
      <c r="D388" s="859"/>
      <c r="E388" s="859">
        <f t="shared" si="87"/>
        <v>0</v>
      </c>
      <c r="F388" s="859"/>
      <c r="G388" s="859"/>
      <c r="H388" s="859">
        <f t="shared" si="88"/>
        <v>0</v>
      </c>
      <c r="I388" s="859"/>
      <c r="J388" s="859"/>
      <c r="K388" s="859">
        <f t="shared" si="89"/>
        <v>0</v>
      </c>
      <c r="L388" s="859"/>
      <c r="M388" s="859"/>
      <c r="N388" s="859">
        <f t="shared" si="90"/>
        <v>0</v>
      </c>
      <c r="O388" s="859"/>
      <c r="P388" s="859"/>
      <c r="Q388" s="859">
        <f t="shared" si="91"/>
        <v>0</v>
      </c>
      <c r="R388" s="859"/>
      <c r="S388" s="859"/>
      <c r="T388" s="859">
        <f t="shared" si="92"/>
        <v>0</v>
      </c>
      <c r="U388" s="859"/>
      <c r="V388" s="859"/>
      <c r="W388" s="859">
        <f t="shared" si="93"/>
        <v>0</v>
      </c>
      <c r="X388" s="859"/>
      <c r="Y388" s="859"/>
      <c r="Z388" s="859">
        <f t="shared" si="94"/>
        <v>0</v>
      </c>
      <c r="AA388" s="859"/>
      <c r="AB388" s="859"/>
      <c r="AC388" s="859">
        <f t="shared" si="95"/>
        <v>0</v>
      </c>
      <c r="AD388" s="48"/>
      <c r="AE388" s="48"/>
      <c r="AF388" s="859">
        <f t="shared" si="96"/>
        <v>0</v>
      </c>
      <c r="AG388" s="48"/>
      <c r="AH388" s="48"/>
      <c r="AI388" s="859">
        <f t="shared" si="97"/>
        <v>0</v>
      </c>
      <c r="AJ388" s="48"/>
      <c r="AK388" s="48"/>
      <c r="AL388" s="859">
        <f t="shared" si="98"/>
        <v>0</v>
      </c>
      <c r="AM388" s="48">
        <f t="shared" si="99"/>
        <v>0</v>
      </c>
      <c r="AN388" s="48">
        <f t="shared" si="99"/>
        <v>0</v>
      </c>
      <c r="AO388" s="859">
        <f t="shared" si="100"/>
        <v>0</v>
      </c>
    </row>
    <row r="389" spans="1:41">
      <c r="A389" s="657">
        <v>21</v>
      </c>
      <c r="B389" s="664" t="s">
        <v>144</v>
      </c>
      <c r="C389" s="859"/>
      <c r="D389" s="859"/>
      <c r="E389" s="859">
        <f t="shared" si="87"/>
        <v>0</v>
      </c>
      <c r="F389" s="859"/>
      <c r="G389" s="859"/>
      <c r="H389" s="859">
        <f t="shared" si="88"/>
        <v>0</v>
      </c>
      <c r="I389" s="859"/>
      <c r="J389" s="859"/>
      <c r="K389" s="859">
        <f t="shared" si="89"/>
        <v>0</v>
      </c>
      <c r="L389" s="859"/>
      <c r="M389" s="859"/>
      <c r="N389" s="859">
        <f t="shared" si="90"/>
        <v>0</v>
      </c>
      <c r="O389" s="859"/>
      <c r="P389" s="859"/>
      <c r="Q389" s="859">
        <f t="shared" si="91"/>
        <v>0</v>
      </c>
      <c r="R389" s="859"/>
      <c r="S389" s="859"/>
      <c r="T389" s="859">
        <f t="shared" si="92"/>
        <v>0</v>
      </c>
      <c r="U389" s="859"/>
      <c r="V389" s="859"/>
      <c r="W389" s="859">
        <f t="shared" si="93"/>
        <v>0</v>
      </c>
      <c r="X389" s="859"/>
      <c r="Y389" s="859"/>
      <c r="Z389" s="859">
        <f t="shared" si="94"/>
        <v>0</v>
      </c>
      <c r="AA389" s="859"/>
      <c r="AB389" s="859"/>
      <c r="AC389" s="859">
        <f t="shared" si="95"/>
        <v>0</v>
      </c>
      <c r="AD389" s="48"/>
      <c r="AE389" s="48"/>
      <c r="AF389" s="859">
        <f t="shared" si="96"/>
        <v>0</v>
      </c>
      <c r="AG389" s="48"/>
      <c r="AH389" s="48"/>
      <c r="AI389" s="859">
        <f t="shared" si="97"/>
        <v>0</v>
      </c>
      <c r="AJ389" s="48"/>
      <c r="AK389" s="48"/>
      <c r="AL389" s="859">
        <f t="shared" si="98"/>
        <v>0</v>
      </c>
      <c r="AM389" s="48">
        <f t="shared" si="99"/>
        <v>0</v>
      </c>
      <c r="AN389" s="48">
        <f t="shared" si="99"/>
        <v>0</v>
      </c>
      <c r="AO389" s="859">
        <f t="shared" si="100"/>
        <v>0</v>
      </c>
    </row>
    <row r="390" spans="1:41">
      <c r="A390" s="657">
        <v>22</v>
      </c>
      <c r="B390" s="658" t="s">
        <v>145</v>
      </c>
      <c r="C390" s="859"/>
      <c r="D390" s="859"/>
      <c r="E390" s="859">
        <f t="shared" si="87"/>
        <v>0</v>
      </c>
      <c r="F390" s="859"/>
      <c r="G390" s="859"/>
      <c r="H390" s="859">
        <f t="shared" si="88"/>
        <v>0</v>
      </c>
      <c r="I390" s="859"/>
      <c r="J390" s="859"/>
      <c r="K390" s="859">
        <f t="shared" si="89"/>
        <v>0</v>
      </c>
      <c r="L390" s="859"/>
      <c r="M390" s="859"/>
      <c r="N390" s="859">
        <f t="shared" si="90"/>
        <v>0</v>
      </c>
      <c r="O390" s="859"/>
      <c r="P390" s="859"/>
      <c r="Q390" s="859">
        <f t="shared" si="91"/>
        <v>0</v>
      </c>
      <c r="R390" s="859"/>
      <c r="S390" s="859"/>
      <c r="T390" s="859">
        <f t="shared" si="92"/>
        <v>0</v>
      </c>
      <c r="U390" s="859"/>
      <c r="V390" s="859"/>
      <c r="W390" s="859">
        <f t="shared" si="93"/>
        <v>0</v>
      </c>
      <c r="X390" s="859"/>
      <c r="Y390" s="859"/>
      <c r="Z390" s="859">
        <f t="shared" si="94"/>
        <v>0</v>
      </c>
      <c r="AA390" s="859"/>
      <c r="AB390" s="859"/>
      <c r="AC390" s="859">
        <f t="shared" si="95"/>
        <v>0</v>
      </c>
      <c r="AD390" s="48"/>
      <c r="AE390" s="48"/>
      <c r="AF390" s="859">
        <f t="shared" si="96"/>
        <v>0</v>
      </c>
      <c r="AG390" s="48"/>
      <c r="AH390" s="48"/>
      <c r="AI390" s="859">
        <f t="shared" si="97"/>
        <v>0</v>
      </c>
      <c r="AJ390" s="48"/>
      <c r="AK390" s="48"/>
      <c r="AL390" s="859">
        <f t="shared" si="98"/>
        <v>0</v>
      </c>
      <c r="AM390" s="48">
        <f t="shared" si="99"/>
        <v>0</v>
      </c>
      <c r="AN390" s="48">
        <f t="shared" si="99"/>
        <v>0</v>
      </c>
      <c r="AO390" s="859">
        <f t="shared" si="100"/>
        <v>0</v>
      </c>
    </row>
    <row r="391" spans="1:41">
      <c r="A391" s="48"/>
      <c r="B391" s="48" t="s">
        <v>6</v>
      </c>
      <c r="C391" s="859">
        <f>SUM(C369:C390)</f>
        <v>0</v>
      </c>
      <c r="D391" s="859">
        <f t="shared" ref="D391:AO391" si="101">SUM(D369:D390)</f>
        <v>0</v>
      </c>
      <c r="E391" s="859">
        <f t="shared" si="101"/>
        <v>0</v>
      </c>
      <c r="F391" s="859">
        <f t="shared" si="101"/>
        <v>0</v>
      </c>
      <c r="G391" s="859">
        <f t="shared" si="101"/>
        <v>0</v>
      </c>
      <c r="H391" s="859">
        <f t="shared" si="101"/>
        <v>0</v>
      </c>
      <c r="I391" s="859">
        <f t="shared" si="101"/>
        <v>0</v>
      </c>
      <c r="J391" s="859">
        <f t="shared" si="101"/>
        <v>0</v>
      </c>
      <c r="K391" s="859">
        <f t="shared" si="101"/>
        <v>0</v>
      </c>
      <c r="L391" s="859">
        <f t="shared" si="101"/>
        <v>0</v>
      </c>
      <c r="M391" s="859">
        <f t="shared" si="101"/>
        <v>0</v>
      </c>
      <c r="N391" s="859">
        <f t="shared" si="101"/>
        <v>0</v>
      </c>
      <c r="O391" s="859">
        <f t="shared" si="101"/>
        <v>0</v>
      </c>
      <c r="P391" s="859">
        <f t="shared" si="101"/>
        <v>0</v>
      </c>
      <c r="Q391" s="859">
        <f t="shared" si="101"/>
        <v>0</v>
      </c>
      <c r="R391" s="859">
        <f t="shared" si="101"/>
        <v>0</v>
      </c>
      <c r="S391" s="859">
        <f t="shared" si="101"/>
        <v>0</v>
      </c>
      <c r="T391" s="859">
        <f t="shared" si="101"/>
        <v>0</v>
      </c>
      <c r="U391" s="859">
        <f t="shared" si="101"/>
        <v>0</v>
      </c>
      <c r="V391" s="859">
        <f t="shared" si="101"/>
        <v>0</v>
      </c>
      <c r="W391" s="859">
        <f t="shared" si="101"/>
        <v>0</v>
      </c>
      <c r="X391" s="859">
        <f t="shared" si="101"/>
        <v>0</v>
      </c>
      <c r="Y391" s="859">
        <f t="shared" si="101"/>
        <v>0</v>
      </c>
      <c r="Z391" s="859">
        <f t="shared" si="101"/>
        <v>0</v>
      </c>
      <c r="AA391" s="859">
        <f t="shared" si="101"/>
        <v>0</v>
      </c>
      <c r="AB391" s="859">
        <f t="shared" si="101"/>
        <v>0</v>
      </c>
      <c r="AC391" s="859">
        <f t="shared" si="101"/>
        <v>0</v>
      </c>
      <c r="AD391" s="859">
        <f t="shared" si="101"/>
        <v>0</v>
      </c>
      <c r="AE391" s="859">
        <f t="shared" si="101"/>
        <v>0</v>
      </c>
      <c r="AF391" s="859">
        <f t="shared" si="101"/>
        <v>0</v>
      </c>
      <c r="AG391" s="859">
        <f t="shared" si="101"/>
        <v>0</v>
      </c>
      <c r="AH391" s="859">
        <f t="shared" si="101"/>
        <v>0</v>
      </c>
      <c r="AI391" s="859">
        <f t="shared" si="101"/>
        <v>0</v>
      </c>
      <c r="AJ391" s="859">
        <f t="shared" si="101"/>
        <v>0</v>
      </c>
      <c r="AK391" s="859">
        <f t="shared" si="101"/>
        <v>0</v>
      </c>
      <c r="AL391" s="859">
        <f t="shared" si="101"/>
        <v>0</v>
      </c>
      <c r="AM391" s="859">
        <f t="shared" si="101"/>
        <v>0</v>
      </c>
      <c r="AN391" s="859">
        <f t="shared" si="101"/>
        <v>0</v>
      </c>
      <c r="AO391" s="859">
        <f t="shared" si="101"/>
        <v>0</v>
      </c>
    </row>
    <row r="393" spans="1:41">
      <c r="A393" s="1319" t="s">
        <v>226</v>
      </c>
      <c r="C393" s="1805" t="s">
        <v>359</v>
      </c>
      <c r="D393" s="1805"/>
      <c r="E393" s="1805"/>
      <c r="F393" s="1805"/>
      <c r="G393" s="1805"/>
      <c r="H393" s="1805"/>
      <c r="I393" s="1805"/>
      <c r="J393" s="1805"/>
      <c r="K393" s="1805"/>
      <c r="L393" s="1805"/>
      <c r="M393" s="1805"/>
      <c r="N393" s="1805"/>
      <c r="O393" s="1805"/>
      <c r="P393" s="1805"/>
      <c r="Q393" s="1805"/>
      <c r="R393" s="1805"/>
      <c r="S393" s="1805"/>
      <c r="T393" s="1805"/>
      <c r="U393" s="1805"/>
      <c r="V393" s="1805"/>
      <c r="W393" s="1805"/>
      <c r="X393" s="1805"/>
      <c r="Y393" s="1805"/>
      <c r="Z393" s="1805"/>
      <c r="AA393" s="1805"/>
      <c r="AB393" s="1805"/>
      <c r="AC393" s="1805"/>
      <c r="AD393" s="1805"/>
      <c r="AE393" s="1805"/>
      <c r="AF393" s="1805"/>
      <c r="AG393" s="1805"/>
      <c r="AH393" s="1320"/>
      <c r="AI393" s="1320"/>
      <c r="AJ393" s="1320"/>
      <c r="AK393" s="1320"/>
    </row>
    <row r="394" spans="1:41">
      <c r="A394" s="656"/>
      <c r="B394" s="656" t="s">
        <v>6</v>
      </c>
      <c r="Q394" s="1319" t="s">
        <v>615</v>
      </c>
    </row>
    <row r="395" spans="1:41">
      <c r="A395" s="1806" t="s">
        <v>193</v>
      </c>
      <c r="B395" s="1806" t="s">
        <v>194</v>
      </c>
      <c r="C395" s="1799" t="s">
        <v>208</v>
      </c>
      <c r="D395" s="1800"/>
      <c r="E395" s="1801"/>
      <c r="F395" s="1799" t="s">
        <v>209</v>
      </c>
      <c r="G395" s="1800"/>
      <c r="H395" s="1801"/>
      <c r="I395" s="1799" t="s">
        <v>210</v>
      </c>
      <c r="J395" s="1800"/>
      <c r="K395" s="1801"/>
      <c r="L395" s="1799" t="s">
        <v>211</v>
      </c>
      <c r="M395" s="1800"/>
      <c r="N395" s="1801"/>
      <c r="O395" s="1799" t="s">
        <v>212</v>
      </c>
      <c r="P395" s="1800"/>
      <c r="Q395" s="1801"/>
      <c r="R395" s="1799" t="s">
        <v>213</v>
      </c>
      <c r="S395" s="1800"/>
      <c r="T395" s="1801"/>
      <c r="U395" s="1799" t="s">
        <v>214</v>
      </c>
      <c r="V395" s="1800"/>
      <c r="W395" s="1801"/>
      <c r="X395" s="1799" t="s">
        <v>215</v>
      </c>
      <c r="Y395" s="1800"/>
      <c r="Z395" s="1801"/>
      <c r="AA395" s="1802" t="s">
        <v>216</v>
      </c>
      <c r="AB395" s="1803"/>
      <c r="AC395" s="1804"/>
      <c r="AD395" s="1799" t="s">
        <v>217</v>
      </c>
      <c r="AE395" s="1800"/>
      <c r="AF395" s="1801"/>
      <c r="AG395" s="1802" t="s">
        <v>218</v>
      </c>
      <c r="AH395" s="1803"/>
      <c r="AI395" s="1804"/>
      <c r="AJ395" s="1802" t="s">
        <v>219</v>
      </c>
      <c r="AK395" s="1803"/>
      <c r="AL395" s="1804"/>
      <c r="AM395" s="1799" t="s">
        <v>6</v>
      </c>
      <c r="AN395" s="1800"/>
      <c r="AO395" s="1801"/>
    </row>
    <row r="396" spans="1:41">
      <c r="A396" s="1807"/>
      <c r="B396" s="1807"/>
      <c r="C396" s="1322" t="s">
        <v>242</v>
      </c>
      <c r="D396" s="1322" t="s">
        <v>243</v>
      </c>
      <c r="E396" s="1322" t="s">
        <v>236</v>
      </c>
      <c r="F396" s="1322" t="s">
        <v>242</v>
      </c>
      <c r="G396" s="1322" t="s">
        <v>243</v>
      </c>
      <c r="H396" s="1322" t="s">
        <v>236</v>
      </c>
      <c r="I396" s="1322" t="s">
        <v>242</v>
      </c>
      <c r="J396" s="1322" t="s">
        <v>243</v>
      </c>
      <c r="K396" s="1322" t="s">
        <v>236</v>
      </c>
      <c r="L396" s="1322" t="s">
        <v>242</v>
      </c>
      <c r="M396" s="1322" t="s">
        <v>243</v>
      </c>
      <c r="N396" s="1322" t="s">
        <v>236</v>
      </c>
      <c r="O396" s="1322" t="s">
        <v>242</v>
      </c>
      <c r="P396" s="1322" t="s">
        <v>243</v>
      </c>
      <c r="Q396" s="1322" t="s">
        <v>236</v>
      </c>
      <c r="R396" s="1322" t="s">
        <v>242</v>
      </c>
      <c r="S396" s="1322" t="s">
        <v>243</v>
      </c>
      <c r="T396" s="1322" t="s">
        <v>236</v>
      </c>
      <c r="U396" s="1322" t="s">
        <v>242</v>
      </c>
      <c r="V396" s="1322" t="s">
        <v>243</v>
      </c>
      <c r="W396" s="1322" t="s">
        <v>236</v>
      </c>
      <c r="X396" s="1322" t="s">
        <v>242</v>
      </c>
      <c r="Y396" s="1322" t="s">
        <v>243</v>
      </c>
      <c r="Z396" s="1322" t="s">
        <v>236</v>
      </c>
      <c r="AA396" s="1322" t="s">
        <v>242</v>
      </c>
      <c r="AB396" s="1322" t="s">
        <v>243</v>
      </c>
      <c r="AC396" s="1322" t="s">
        <v>236</v>
      </c>
      <c r="AD396" s="1322" t="s">
        <v>242</v>
      </c>
      <c r="AE396" s="1322" t="s">
        <v>243</v>
      </c>
      <c r="AF396" s="1322" t="s">
        <v>236</v>
      </c>
      <c r="AG396" s="1322" t="s">
        <v>242</v>
      </c>
      <c r="AH396" s="1322" t="s">
        <v>243</v>
      </c>
      <c r="AI396" s="1322" t="s">
        <v>236</v>
      </c>
      <c r="AJ396" s="1322" t="s">
        <v>242</v>
      </c>
      <c r="AK396" s="1322" t="s">
        <v>243</v>
      </c>
      <c r="AL396" s="1322" t="s">
        <v>236</v>
      </c>
      <c r="AM396" s="1322" t="s">
        <v>242</v>
      </c>
      <c r="AN396" s="1322" t="s">
        <v>243</v>
      </c>
      <c r="AO396" s="1322" t="s">
        <v>236</v>
      </c>
    </row>
    <row r="397" spans="1:41">
      <c r="A397" s="657">
        <v>1</v>
      </c>
      <c r="B397" s="658" t="s">
        <v>15</v>
      </c>
      <c r="C397" s="859">
        <f t="shared" ref="C397:D412" si="102">C341+C369</f>
        <v>0</v>
      </c>
      <c r="D397" s="859">
        <f t="shared" si="102"/>
        <v>0</v>
      </c>
      <c r="E397" s="859">
        <f>C397+D397</f>
        <v>0</v>
      </c>
      <c r="F397" s="859">
        <f t="shared" ref="F397:G412" si="103">F341+F369</f>
        <v>0</v>
      </c>
      <c r="G397" s="859">
        <f t="shared" si="103"/>
        <v>0</v>
      </c>
      <c r="H397" s="859">
        <f>F397+G397</f>
        <v>0</v>
      </c>
      <c r="I397" s="859">
        <f t="shared" ref="I397:J412" si="104">I341+I369</f>
        <v>0</v>
      </c>
      <c r="J397" s="859">
        <f t="shared" si="104"/>
        <v>0</v>
      </c>
      <c r="K397" s="859">
        <f>I397+J397</f>
        <v>0</v>
      </c>
      <c r="L397" s="859">
        <f t="shared" ref="L397:M412" si="105">L341+L369</f>
        <v>0</v>
      </c>
      <c r="M397" s="859">
        <f t="shared" si="105"/>
        <v>0</v>
      </c>
      <c r="N397" s="859">
        <f>L397+M397</f>
        <v>0</v>
      </c>
      <c r="O397" s="859">
        <f t="shared" ref="O397:P412" si="106">O341+O369</f>
        <v>0</v>
      </c>
      <c r="P397" s="859">
        <f t="shared" si="106"/>
        <v>0</v>
      </c>
      <c r="Q397" s="859">
        <f>O397+P397</f>
        <v>0</v>
      </c>
      <c r="R397" s="859">
        <f t="shared" ref="R397:S412" si="107">R341+R369</f>
        <v>0</v>
      </c>
      <c r="S397" s="859">
        <f t="shared" si="107"/>
        <v>0</v>
      </c>
      <c r="T397" s="859">
        <f>R397+S397</f>
        <v>0</v>
      </c>
      <c r="U397" s="859">
        <f t="shared" ref="U397:V412" si="108">U341+U369</f>
        <v>0</v>
      </c>
      <c r="V397" s="859">
        <f t="shared" si="108"/>
        <v>0</v>
      </c>
      <c r="W397" s="859">
        <f>U397+V397</f>
        <v>0</v>
      </c>
      <c r="X397" s="859">
        <f t="shared" ref="X397:Y412" si="109">X341+X369</f>
        <v>0</v>
      </c>
      <c r="Y397" s="859">
        <f t="shared" si="109"/>
        <v>0</v>
      </c>
      <c r="Z397" s="859">
        <f>X397+Y397</f>
        <v>0</v>
      </c>
      <c r="AA397" s="859">
        <f t="shared" ref="AA397:AB412" si="110">AA341+AA369</f>
        <v>0</v>
      </c>
      <c r="AB397" s="859">
        <f t="shared" si="110"/>
        <v>0</v>
      </c>
      <c r="AC397" s="859">
        <f>AA397+AB397</f>
        <v>0</v>
      </c>
      <c r="AD397" s="859">
        <f t="shared" ref="AD397:AE412" si="111">AD341+AD369</f>
        <v>0</v>
      </c>
      <c r="AE397" s="859">
        <f t="shared" si="111"/>
        <v>0</v>
      </c>
      <c r="AF397" s="859">
        <f>AD397+AE397</f>
        <v>0</v>
      </c>
      <c r="AG397" s="859">
        <f t="shared" ref="AG397:AH412" si="112">AG341+AG369</f>
        <v>0</v>
      </c>
      <c r="AH397" s="859">
        <f t="shared" si="112"/>
        <v>0</v>
      </c>
      <c r="AI397" s="859">
        <f>AG397+AH397</f>
        <v>0</v>
      </c>
      <c r="AJ397" s="859">
        <f t="shared" ref="AJ397:AK412" si="113">AJ341+AJ369</f>
        <v>0</v>
      </c>
      <c r="AK397" s="859">
        <f t="shared" si="113"/>
        <v>0</v>
      </c>
      <c r="AL397" s="859">
        <f>AJ397+AK397</f>
        <v>0</v>
      </c>
      <c r="AM397" s="48">
        <f>C397+F397+I397+L397+O397+R397+U397+X397+AA397+AD397+AG397+AJ397</f>
        <v>0</v>
      </c>
      <c r="AN397" s="48">
        <f>D397+G397+J397+M397+P397+S397+V397+Y397+AB397+AE397+AH397+AK397</f>
        <v>0</v>
      </c>
      <c r="AO397" s="859">
        <f>AM397+AN397</f>
        <v>0</v>
      </c>
    </row>
    <row r="398" spans="1:41">
      <c r="A398" s="657">
        <v>2</v>
      </c>
      <c r="B398" s="658" t="s">
        <v>20</v>
      </c>
      <c r="C398" s="859">
        <f t="shared" si="102"/>
        <v>0</v>
      </c>
      <c r="D398" s="859">
        <f t="shared" si="102"/>
        <v>0</v>
      </c>
      <c r="E398" s="859">
        <f t="shared" ref="E398:E418" si="114">C398+D398</f>
        <v>0</v>
      </c>
      <c r="F398" s="859">
        <f t="shared" si="103"/>
        <v>0</v>
      </c>
      <c r="G398" s="859">
        <f t="shared" si="103"/>
        <v>0</v>
      </c>
      <c r="H398" s="859">
        <f t="shared" ref="H398:H418" si="115">F398+G398</f>
        <v>0</v>
      </c>
      <c r="I398" s="859">
        <f t="shared" si="104"/>
        <v>0</v>
      </c>
      <c r="J398" s="859">
        <f t="shared" si="104"/>
        <v>0</v>
      </c>
      <c r="K398" s="859">
        <f t="shared" ref="K398:K418" si="116">I398+J398</f>
        <v>0</v>
      </c>
      <c r="L398" s="859">
        <f t="shared" si="105"/>
        <v>0</v>
      </c>
      <c r="M398" s="859">
        <f t="shared" si="105"/>
        <v>0</v>
      </c>
      <c r="N398" s="859">
        <f t="shared" ref="N398:N418" si="117">L398+M398</f>
        <v>0</v>
      </c>
      <c r="O398" s="859">
        <f t="shared" si="106"/>
        <v>0</v>
      </c>
      <c r="P398" s="859">
        <f t="shared" si="106"/>
        <v>0</v>
      </c>
      <c r="Q398" s="859">
        <f t="shared" ref="Q398:Q418" si="118">O398+P398</f>
        <v>0</v>
      </c>
      <c r="R398" s="859">
        <f t="shared" si="107"/>
        <v>0</v>
      </c>
      <c r="S398" s="859">
        <f t="shared" si="107"/>
        <v>0</v>
      </c>
      <c r="T398" s="859">
        <f t="shared" ref="T398:T418" si="119">R398+S398</f>
        <v>0</v>
      </c>
      <c r="U398" s="859">
        <f t="shared" si="108"/>
        <v>0</v>
      </c>
      <c r="V398" s="859">
        <f t="shared" si="108"/>
        <v>0</v>
      </c>
      <c r="W398" s="859">
        <f t="shared" ref="W398:W418" si="120">U398+V398</f>
        <v>0</v>
      </c>
      <c r="X398" s="859">
        <f t="shared" si="109"/>
        <v>0</v>
      </c>
      <c r="Y398" s="859">
        <f t="shared" si="109"/>
        <v>0</v>
      </c>
      <c r="Z398" s="859">
        <f t="shared" ref="Z398:Z418" si="121">X398+Y398</f>
        <v>0</v>
      </c>
      <c r="AA398" s="859">
        <f t="shared" si="110"/>
        <v>0</v>
      </c>
      <c r="AB398" s="859">
        <f t="shared" si="110"/>
        <v>0</v>
      </c>
      <c r="AC398" s="859">
        <f t="shared" ref="AC398:AC418" si="122">AA398+AB398</f>
        <v>0</v>
      </c>
      <c r="AD398" s="859">
        <f t="shared" si="111"/>
        <v>0</v>
      </c>
      <c r="AE398" s="859">
        <f t="shared" si="111"/>
        <v>0</v>
      </c>
      <c r="AF398" s="859">
        <f t="shared" ref="AF398:AF418" si="123">AD398+AE398</f>
        <v>0</v>
      </c>
      <c r="AG398" s="859">
        <f t="shared" si="112"/>
        <v>0</v>
      </c>
      <c r="AH398" s="859">
        <f t="shared" si="112"/>
        <v>0</v>
      </c>
      <c r="AI398" s="859">
        <f t="shared" ref="AI398:AI418" si="124">AG398+AH398</f>
        <v>0</v>
      </c>
      <c r="AJ398" s="859">
        <f t="shared" si="113"/>
        <v>0</v>
      </c>
      <c r="AK398" s="859">
        <f t="shared" si="113"/>
        <v>0</v>
      </c>
      <c r="AL398" s="859">
        <f t="shared" ref="AL398:AL418" si="125">AJ398+AK398</f>
        <v>0</v>
      </c>
      <c r="AM398" s="48">
        <f t="shared" ref="AM398:AN418" si="126">C398+F398+I398+L398+O398+R398+U398+X398+AA398+AD398+AG398+AJ398</f>
        <v>0</v>
      </c>
      <c r="AN398" s="48">
        <f t="shared" si="126"/>
        <v>0</v>
      </c>
      <c r="AO398" s="859">
        <f t="shared" ref="AO398:AO418" si="127">AM398+AN398</f>
        <v>0</v>
      </c>
    </row>
    <row r="399" spans="1:41">
      <c r="A399" s="657">
        <v>3</v>
      </c>
      <c r="B399" s="658" t="s">
        <v>21</v>
      </c>
      <c r="C399" s="859">
        <f t="shared" si="102"/>
        <v>0</v>
      </c>
      <c r="D399" s="859">
        <f t="shared" si="102"/>
        <v>0</v>
      </c>
      <c r="E399" s="859">
        <f t="shared" si="114"/>
        <v>0</v>
      </c>
      <c r="F399" s="859">
        <f t="shared" si="103"/>
        <v>0</v>
      </c>
      <c r="G399" s="859">
        <f t="shared" si="103"/>
        <v>0</v>
      </c>
      <c r="H399" s="859">
        <f t="shared" si="115"/>
        <v>0</v>
      </c>
      <c r="I399" s="859">
        <f t="shared" si="104"/>
        <v>0</v>
      </c>
      <c r="J399" s="859">
        <f t="shared" si="104"/>
        <v>0</v>
      </c>
      <c r="K399" s="859">
        <f t="shared" si="116"/>
        <v>0</v>
      </c>
      <c r="L399" s="859">
        <f t="shared" si="105"/>
        <v>0</v>
      </c>
      <c r="M399" s="859">
        <f t="shared" si="105"/>
        <v>0</v>
      </c>
      <c r="N399" s="859">
        <f t="shared" si="117"/>
        <v>0</v>
      </c>
      <c r="O399" s="859">
        <f t="shared" si="106"/>
        <v>0</v>
      </c>
      <c r="P399" s="859">
        <f t="shared" si="106"/>
        <v>0</v>
      </c>
      <c r="Q399" s="859">
        <f t="shared" si="118"/>
        <v>0</v>
      </c>
      <c r="R399" s="859">
        <f t="shared" si="107"/>
        <v>0</v>
      </c>
      <c r="S399" s="859">
        <f t="shared" si="107"/>
        <v>0</v>
      </c>
      <c r="T399" s="859">
        <f t="shared" si="119"/>
        <v>0</v>
      </c>
      <c r="U399" s="859">
        <f t="shared" si="108"/>
        <v>0</v>
      </c>
      <c r="V399" s="859">
        <f t="shared" si="108"/>
        <v>0</v>
      </c>
      <c r="W399" s="859">
        <f t="shared" si="120"/>
        <v>0</v>
      </c>
      <c r="X399" s="859">
        <f t="shared" si="109"/>
        <v>0</v>
      </c>
      <c r="Y399" s="859">
        <f t="shared" si="109"/>
        <v>0</v>
      </c>
      <c r="Z399" s="859">
        <f t="shared" si="121"/>
        <v>0</v>
      </c>
      <c r="AA399" s="859">
        <f t="shared" si="110"/>
        <v>0</v>
      </c>
      <c r="AB399" s="859">
        <f t="shared" si="110"/>
        <v>0</v>
      </c>
      <c r="AC399" s="859">
        <f t="shared" si="122"/>
        <v>0</v>
      </c>
      <c r="AD399" s="859">
        <f t="shared" si="111"/>
        <v>0</v>
      </c>
      <c r="AE399" s="859">
        <f t="shared" si="111"/>
        <v>0</v>
      </c>
      <c r="AF399" s="859">
        <f t="shared" si="123"/>
        <v>0</v>
      </c>
      <c r="AG399" s="859">
        <f t="shared" si="112"/>
        <v>0</v>
      </c>
      <c r="AH399" s="859">
        <f t="shared" si="112"/>
        <v>0</v>
      </c>
      <c r="AI399" s="859">
        <f t="shared" si="124"/>
        <v>0</v>
      </c>
      <c r="AJ399" s="859">
        <f t="shared" si="113"/>
        <v>0</v>
      </c>
      <c r="AK399" s="859">
        <f t="shared" si="113"/>
        <v>0</v>
      </c>
      <c r="AL399" s="859">
        <f t="shared" si="125"/>
        <v>0</v>
      </c>
      <c r="AM399" s="48">
        <f t="shared" si="126"/>
        <v>0</v>
      </c>
      <c r="AN399" s="48">
        <f t="shared" si="126"/>
        <v>0</v>
      </c>
      <c r="AO399" s="859">
        <f t="shared" si="127"/>
        <v>0</v>
      </c>
    </row>
    <row r="400" spans="1:41">
      <c r="A400" s="657">
        <v>4</v>
      </c>
      <c r="B400" s="658" t="s">
        <v>25</v>
      </c>
      <c r="C400" s="859">
        <f t="shared" si="102"/>
        <v>0</v>
      </c>
      <c r="D400" s="859">
        <f t="shared" si="102"/>
        <v>0</v>
      </c>
      <c r="E400" s="859">
        <f t="shared" si="114"/>
        <v>0</v>
      </c>
      <c r="F400" s="859">
        <f t="shared" si="103"/>
        <v>0</v>
      </c>
      <c r="G400" s="859">
        <f t="shared" si="103"/>
        <v>0</v>
      </c>
      <c r="H400" s="859">
        <f t="shared" si="115"/>
        <v>0</v>
      </c>
      <c r="I400" s="859">
        <f t="shared" si="104"/>
        <v>0</v>
      </c>
      <c r="J400" s="859">
        <f t="shared" si="104"/>
        <v>0</v>
      </c>
      <c r="K400" s="859">
        <f t="shared" si="116"/>
        <v>0</v>
      </c>
      <c r="L400" s="859">
        <f t="shared" si="105"/>
        <v>0</v>
      </c>
      <c r="M400" s="859">
        <f t="shared" si="105"/>
        <v>0</v>
      </c>
      <c r="N400" s="859">
        <f t="shared" si="117"/>
        <v>0</v>
      </c>
      <c r="O400" s="859">
        <f t="shared" si="106"/>
        <v>0</v>
      </c>
      <c r="P400" s="859">
        <f t="shared" si="106"/>
        <v>0</v>
      </c>
      <c r="Q400" s="859">
        <f t="shared" si="118"/>
        <v>0</v>
      </c>
      <c r="R400" s="859">
        <f t="shared" si="107"/>
        <v>0</v>
      </c>
      <c r="S400" s="859">
        <f t="shared" si="107"/>
        <v>0</v>
      </c>
      <c r="T400" s="859">
        <f t="shared" si="119"/>
        <v>0</v>
      </c>
      <c r="U400" s="859">
        <f t="shared" si="108"/>
        <v>0</v>
      </c>
      <c r="V400" s="859">
        <f t="shared" si="108"/>
        <v>0</v>
      </c>
      <c r="W400" s="859">
        <f t="shared" si="120"/>
        <v>0</v>
      </c>
      <c r="X400" s="859">
        <f t="shared" si="109"/>
        <v>0</v>
      </c>
      <c r="Y400" s="859">
        <f t="shared" si="109"/>
        <v>0</v>
      </c>
      <c r="Z400" s="859">
        <f t="shared" si="121"/>
        <v>0</v>
      </c>
      <c r="AA400" s="859">
        <f t="shared" si="110"/>
        <v>0</v>
      </c>
      <c r="AB400" s="859">
        <f t="shared" si="110"/>
        <v>0</v>
      </c>
      <c r="AC400" s="859">
        <f t="shared" si="122"/>
        <v>0</v>
      </c>
      <c r="AD400" s="859">
        <f t="shared" si="111"/>
        <v>0</v>
      </c>
      <c r="AE400" s="859">
        <f t="shared" si="111"/>
        <v>0</v>
      </c>
      <c r="AF400" s="859">
        <f t="shared" si="123"/>
        <v>0</v>
      </c>
      <c r="AG400" s="859">
        <f t="shared" si="112"/>
        <v>0</v>
      </c>
      <c r="AH400" s="859">
        <f t="shared" si="112"/>
        <v>0</v>
      </c>
      <c r="AI400" s="859">
        <f t="shared" si="124"/>
        <v>0</v>
      </c>
      <c r="AJ400" s="859">
        <f t="shared" si="113"/>
        <v>0</v>
      </c>
      <c r="AK400" s="859">
        <f t="shared" si="113"/>
        <v>0</v>
      </c>
      <c r="AL400" s="859">
        <f t="shared" si="125"/>
        <v>0</v>
      </c>
      <c r="AM400" s="48">
        <f t="shared" si="126"/>
        <v>0</v>
      </c>
      <c r="AN400" s="48">
        <f t="shared" si="126"/>
        <v>0</v>
      </c>
      <c r="AO400" s="859">
        <f t="shared" si="127"/>
        <v>0</v>
      </c>
    </row>
    <row r="401" spans="1:41">
      <c r="A401" s="657">
        <v>5</v>
      </c>
      <c r="B401" s="658" t="s">
        <v>27</v>
      </c>
      <c r="C401" s="859">
        <f t="shared" si="102"/>
        <v>0</v>
      </c>
      <c r="D401" s="859">
        <f t="shared" si="102"/>
        <v>0</v>
      </c>
      <c r="E401" s="859">
        <f t="shared" si="114"/>
        <v>0</v>
      </c>
      <c r="F401" s="859">
        <f t="shared" si="103"/>
        <v>0</v>
      </c>
      <c r="G401" s="859">
        <f t="shared" si="103"/>
        <v>0</v>
      </c>
      <c r="H401" s="859">
        <f t="shared" si="115"/>
        <v>0</v>
      </c>
      <c r="I401" s="859">
        <f t="shared" si="104"/>
        <v>0</v>
      </c>
      <c r="J401" s="859">
        <f t="shared" si="104"/>
        <v>0</v>
      </c>
      <c r="K401" s="859">
        <f t="shared" si="116"/>
        <v>0</v>
      </c>
      <c r="L401" s="859">
        <f t="shared" si="105"/>
        <v>0</v>
      </c>
      <c r="M401" s="859">
        <f t="shared" si="105"/>
        <v>0</v>
      </c>
      <c r="N401" s="859">
        <f t="shared" si="117"/>
        <v>0</v>
      </c>
      <c r="O401" s="859">
        <f t="shared" si="106"/>
        <v>0</v>
      </c>
      <c r="P401" s="859">
        <f t="shared" si="106"/>
        <v>0</v>
      </c>
      <c r="Q401" s="859">
        <f t="shared" si="118"/>
        <v>0</v>
      </c>
      <c r="R401" s="859">
        <f t="shared" si="107"/>
        <v>0</v>
      </c>
      <c r="S401" s="859">
        <f t="shared" si="107"/>
        <v>0</v>
      </c>
      <c r="T401" s="859">
        <f t="shared" si="119"/>
        <v>0</v>
      </c>
      <c r="U401" s="859">
        <f t="shared" si="108"/>
        <v>0</v>
      </c>
      <c r="V401" s="859">
        <f t="shared" si="108"/>
        <v>0</v>
      </c>
      <c r="W401" s="859">
        <f t="shared" si="120"/>
        <v>0</v>
      </c>
      <c r="X401" s="859">
        <f t="shared" si="109"/>
        <v>0</v>
      </c>
      <c r="Y401" s="859">
        <f t="shared" si="109"/>
        <v>0</v>
      </c>
      <c r="Z401" s="859">
        <f t="shared" si="121"/>
        <v>0</v>
      </c>
      <c r="AA401" s="859">
        <f t="shared" si="110"/>
        <v>0</v>
      </c>
      <c r="AB401" s="859">
        <f t="shared" si="110"/>
        <v>0</v>
      </c>
      <c r="AC401" s="859">
        <f t="shared" si="122"/>
        <v>0</v>
      </c>
      <c r="AD401" s="859">
        <f t="shared" si="111"/>
        <v>0</v>
      </c>
      <c r="AE401" s="859">
        <f t="shared" si="111"/>
        <v>0</v>
      </c>
      <c r="AF401" s="859">
        <f t="shared" si="123"/>
        <v>0</v>
      </c>
      <c r="AG401" s="859">
        <f t="shared" si="112"/>
        <v>0</v>
      </c>
      <c r="AH401" s="859">
        <f t="shared" si="112"/>
        <v>0</v>
      </c>
      <c r="AI401" s="859">
        <f t="shared" si="124"/>
        <v>0</v>
      </c>
      <c r="AJ401" s="859">
        <f t="shared" si="113"/>
        <v>0</v>
      </c>
      <c r="AK401" s="859">
        <f t="shared" si="113"/>
        <v>0</v>
      </c>
      <c r="AL401" s="859">
        <f t="shared" si="125"/>
        <v>0</v>
      </c>
      <c r="AM401" s="48">
        <f t="shared" si="126"/>
        <v>0</v>
      </c>
      <c r="AN401" s="48">
        <f t="shared" si="126"/>
        <v>0</v>
      </c>
      <c r="AO401" s="859">
        <f t="shared" si="127"/>
        <v>0</v>
      </c>
    </row>
    <row r="402" spans="1:41">
      <c r="A402" s="657">
        <v>6</v>
      </c>
      <c r="B402" s="658" t="s">
        <v>29</v>
      </c>
      <c r="C402" s="859">
        <f t="shared" si="102"/>
        <v>0</v>
      </c>
      <c r="D402" s="859">
        <f t="shared" si="102"/>
        <v>0</v>
      </c>
      <c r="E402" s="859">
        <f t="shared" si="114"/>
        <v>0</v>
      </c>
      <c r="F402" s="859">
        <f t="shared" si="103"/>
        <v>0</v>
      </c>
      <c r="G402" s="859">
        <f t="shared" si="103"/>
        <v>0</v>
      </c>
      <c r="H402" s="859">
        <f t="shared" si="115"/>
        <v>0</v>
      </c>
      <c r="I402" s="859">
        <f t="shared" si="104"/>
        <v>0</v>
      </c>
      <c r="J402" s="859">
        <f t="shared" si="104"/>
        <v>0</v>
      </c>
      <c r="K402" s="859">
        <f t="shared" si="116"/>
        <v>0</v>
      </c>
      <c r="L402" s="859">
        <f t="shared" si="105"/>
        <v>0</v>
      </c>
      <c r="M402" s="859">
        <f t="shared" si="105"/>
        <v>0</v>
      </c>
      <c r="N402" s="859">
        <f t="shared" si="117"/>
        <v>0</v>
      </c>
      <c r="O402" s="859">
        <f t="shared" si="106"/>
        <v>0</v>
      </c>
      <c r="P402" s="859">
        <f t="shared" si="106"/>
        <v>0</v>
      </c>
      <c r="Q402" s="859">
        <f t="shared" si="118"/>
        <v>0</v>
      </c>
      <c r="R402" s="859">
        <f t="shared" si="107"/>
        <v>0</v>
      </c>
      <c r="S402" s="859">
        <f t="shared" si="107"/>
        <v>0</v>
      </c>
      <c r="T402" s="859">
        <f t="shared" si="119"/>
        <v>0</v>
      </c>
      <c r="U402" s="859">
        <f t="shared" si="108"/>
        <v>0</v>
      </c>
      <c r="V402" s="859">
        <f t="shared" si="108"/>
        <v>0</v>
      </c>
      <c r="W402" s="859">
        <f t="shared" si="120"/>
        <v>0</v>
      </c>
      <c r="X402" s="859">
        <f t="shared" si="109"/>
        <v>0</v>
      </c>
      <c r="Y402" s="859">
        <f t="shared" si="109"/>
        <v>0</v>
      </c>
      <c r="Z402" s="859">
        <f t="shared" si="121"/>
        <v>0</v>
      </c>
      <c r="AA402" s="859">
        <f t="shared" si="110"/>
        <v>0</v>
      </c>
      <c r="AB402" s="859">
        <f t="shared" si="110"/>
        <v>0</v>
      </c>
      <c r="AC402" s="859">
        <f t="shared" si="122"/>
        <v>0</v>
      </c>
      <c r="AD402" s="859">
        <f t="shared" si="111"/>
        <v>0</v>
      </c>
      <c r="AE402" s="859">
        <f t="shared" si="111"/>
        <v>0</v>
      </c>
      <c r="AF402" s="859">
        <f t="shared" si="123"/>
        <v>0</v>
      </c>
      <c r="AG402" s="859">
        <f t="shared" si="112"/>
        <v>0</v>
      </c>
      <c r="AH402" s="859">
        <f t="shared" si="112"/>
        <v>0</v>
      </c>
      <c r="AI402" s="859">
        <f t="shared" si="124"/>
        <v>0</v>
      </c>
      <c r="AJ402" s="859">
        <f t="shared" si="113"/>
        <v>0</v>
      </c>
      <c r="AK402" s="859">
        <f t="shared" si="113"/>
        <v>0</v>
      </c>
      <c r="AL402" s="859">
        <f t="shared" si="125"/>
        <v>0</v>
      </c>
      <c r="AM402" s="48">
        <f t="shared" si="126"/>
        <v>0</v>
      </c>
      <c r="AN402" s="48">
        <f t="shared" si="126"/>
        <v>0</v>
      </c>
      <c r="AO402" s="859">
        <f t="shared" si="127"/>
        <v>0</v>
      </c>
    </row>
    <row r="403" spans="1:41">
      <c r="A403" s="657">
        <v>7</v>
      </c>
      <c r="B403" s="658" t="s">
        <v>142</v>
      </c>
      <c r="C403" s="859">
        <f t="shared" si="102"/>
        <v>0</v>
      </c>
      <c r="D403" s="859">
        <f t="shared" si="102"/>
        <v>0</v>
      </c>
      <c r="E403" s="859">
        <f t="shared" si="114"/>
        <v>0</v>
      </c>
      <c r="F403" s="859">
        <f t="shared" si="103"/>
        <v>0</v>
      </c>
      <c r="G403" s="859">
        <f t="shared" si="103"/>
        <v>0</v>
      </c>
      <c r="H403" s="859">
        <f t="shared" si="115"/>
        <v>0</v>
      </c>
      <c r="I403" s="859">
        <f t="shared" si="104"/>
        <v>0</v>
      </c>
      <c r="J403" s="859">
        <f t="shared" si="104"/>
        <v>0</v>
      </c>
      <c r="K403" s="859">
        <f t="shared" si="116"/>
        <v>0</v>
      </c>
      <c r="L403" s="859">
        <f t="shared" si="105"/>
        <v>0</v>
      </c>
      <c r="M403" s="859">
        <f t="shared" si="105"/>
        <v>0</v>
      </c>
      <c r="N403" s="859">
        <f t="shared" si="117"/>
        <v>0</v>
      </c>
      <c r="O403" s="859">
        <f t="shared" si="106"/>
        <v>0</v>
      </c>
      <c r="P403" s="859">
        <f t="shared" si="106"/>
        <v>0</v>
      </c>
      <c r="Q403" s="859">
        <f t="shared" si="118"/>
        <v>0</v>
      </c>
      <c r="R403" s="859">
        <f t="shared" si="107"/>
        <v>0</v>
      </c>
      <c r="S403" s="859">
        <f t="shared" si="107"/>
        <v>0</v>
      </c>
      <c r="T403" s="859">
        <f t="shared" si="119"/>
        <v>0</v>
      </c>
      <c r="U403" s="859">
        <f t="shared" si="108"/>
        <v>0</v>
      </c>
      <c r="V403" s="859">
        <f t="shared" si="108"/>
        <v>0</v>
      </c>
      <c r="W403" s="859">
        <f t="shared" si="120"/>
        <v>0</v>
      </c>
      <c r="X403" s="859">
        <f t="shared" si="109"/>
        <v>0</v>
      </c>
      <c r="Y403" s="859">
        <f t="shared" si="109"/>
        <v>0</v>
      </c>
      <c r="Z403" s="859">
        <f t="shared" si="121"/>
        <v>0</v>
      </c>
      <c r="AA403" s="859">
        <f t="shared" si="110"/>
        <v>0</v>
      </c>
      <c r="AB403" s="859">
        <f t="shared" si="110"/>
        <v>0</v>
      </c>
      <c r="AC403" s="859">
        <f t="shared" si="122"/>
        <v>0</v>
      </c>
      <c r="AD403" s="859">
        <f t="shared" si="111"/>
        <v>0</v>
      </c>
      <c r="AE403" s="859">
        <f t="shared" si="111"/>
        <v>0</v>
      </c>
      <c r="AF403" s="859">
        <f t="shared" si="123"/>
        <v>0</v>
      </c>
      <c r="AG403" s="859">
        <f t="shared" si="112"/>
        <v>0</v>
      </c>
      <c r="AH403" s="859">
        <f t="shared" si="112"/>
        <v>0</v>
      </c>
      <c r="AI403" s="859">
        <f t="shared" si="124"/>
        <v>0</v>
      </c>
      <c r="AJ403" s="859">
        <f t="shared" si="113"/>
        <v>0</v>
      </c>
      <c r="AK403" s="859">
        <f t="shared" si="113"/>
        <v>0</v>
      </c>
      <c r="AL403" s="859">
        <f t="shared" si="125"/>
        <v>0</v>
      </c>
      <c r="AM403" s="48">
        <f t="shared" si="126"/>
        <v>0</v>
      </c>
      <c r="AN403" s="48">
        <f t="shared" si="126"/>
        <v>0</v>
      </c>
      <c r="AO403" s="859">
        <f t="shared" si="127"/>
        <v>0</v>
      </c>
    </row>
    <row r="404" spans="1:41">
      <c r="A404" s="657">
        <v>8</v>
      </c>
      <c r="B404" s="658" t="s">
        <v>40</v>
      </c>
      <c r="C404" s="859">
        <f t="shared" si="102"/>
        <v>0</v>
      </c>
      <c r="D404" s="859">
        <f t="shared" si="102"/>
        <v>0</v>
      </c>
      <c r="E404" s="859">
        <f t="shared" si="114"/>
        <v>0</v>
      </c>
      <c r="F404" s="859">
        <f t="shared" si="103"/>
        <v>0</v>
      </c>
      <c r="G404" s="859">
        <f t="shared" si="103"/>
        <v>0</v>
      </c>
      <c r="H404" s="859">
        <f t="shared" si="115"/>
        <v>0</v>
      </c>
      <c r="I404" s="859">
        <f t="shared" si="104"/>
        <v>0</v>
      </c>
      <c r="J404" s="859">
        <f t="shared" si="104"/>
        <v>0</v>
      </c>
      <c r="K404" s="859">
        <f t="shared" si="116"/>
        <v>0</v>
      </c>
      <c r="L404" s="859">
        <f t="shared" si="105"/>
        <v>0</v>
      </c>
      <c r="M404" s="859">
        <f t="shared" si="105"/>
        <v>0</v>
      </c>
      <c r="N404" s="859">
        <f t="shared" si="117"/>
        <v>0</v>
      </c>
      <c r="O404" s="859">
        <f t="shared" si="106"/>
        <v>0</v>
      </c>
      <c r="P404" s="859">
        <f t="shared" si="106"/>
        <v>0</v>
      </c>
      <c r="Q404" s="859">
        <f t="shared" si="118"/>
        <v>0</v>
      </c>
      <c r="R404" s="859">
        <f t="shared" si="107"/>
        <v>0</v>
      </c>
      <c r="S404" s="859">
        <f t="shared" si="107"/>
        <v>0</v>
      </c>
      <c r="T404" s="859">
        <f t="shared" si="119"/>
        <v>0</v>
      </c>
      <c r="U404" s="859">
        <f t="shared" si="108"/>
        <v>0</v>
      </c>
      <c r="V404" s="859">
        <f t="shared" si="108"/>
        <v>0</v>
      </c>
      <c r="W404" s="859">
        <f t="shared" si="120"/>
        <v>0</v>
      </c>
      <c r="X404" s="859">
        <f t="shared" si="109"/>
        <v>0</v>
      </c>
      <c r="Y404" s="859">
        <f t="shared" si="109"/>
        <v>0</v>
      </c>
      <c r="Z404" s="859">
        <f t="shared" si="121"/>
        <v>0</v>
      </c>
      <c r="AA404" s="859">
        <f t="shared" si="110"/>
        <v>0</v>
      </c>
      <c r="AB404" s="859">
        <f t="shared" si="110"/>
        <v>0</v>
      </c>
      <c r="AC404" s="859">
        <f t="shared" si="122"/>
        <v>0</v>
      </c>
      <c r="AD404" s="859">
        <f t="shared" si="111"/>
        <v>0</v>
      </c>
      <c r="AE404" s="859">
        <f t="shared" si="111"/>
        <v>0</v>
      </c>
      <c r="AF404" s="859">
        <f t="shared" si="123"/>
        <v>0</v>
      </c>
      <c r="AG404" s="859">
        <f t="shared" si="112"/>
        <v>0</v>
      </c>
      <c r="AH404" s="859">
        <f t="shared" si="112"/>
        <v>0</v>
      </c>
      <c r="AI404" s="859">
        <f t="shared" si="124"/>
        <v>0</v>
      </c>
      <c r="AJ404" s="859">
        <f t="shared" si="113"/>
        <v>0</v>
      </c>
      <c r="AK404" s="859">
        <f t="shared" si="113"/>
        <v>0</v>
      </c>
      <c r="AL404" s="859">
        <f t="shared" si="125"/>
        <v>0</v>
      </c>
      <c r="AM404" s="48">
        <f t="shared" si="126"/>
        <v>0</v>
      </c>
      <c r="AN404" s="48">
        <f t="shared" si="126"/>
        <v>0</v>
      </c>
      <c r="AO404" s="859">
        <f t="shared" si="127"/>
        <v>0</v>
      </c>
    </row>
    <row r="405" spans="1:41">
      <c r="A405" s="657">
        <v>9</v>
      </c>
      <c r="B405" s="658" t="s">
        <v>44</v>
      </c>
      <c r="C405" s="859">
        <f t="shared" si="102"/>
        <v>0</v>
      </c>
      <c r="D405" s="859">
        <f t="shared" si="102"/>
        <v>0</v>
      </c>
      <c r="E405" s="859">
        <f t="shared" si="114"/>
        <v>0</v>
      </c>
      <c r="F405" s="859">
        <f t="shared" si="103"/>
        <v>0</v>
      </c>
      <c r="G405" s="859">
        <f t="shared" si="103"/>
        <v>0</v>
      </c>
      <c r="H405" s="859">
        <f t="shared" si="115"/>
        <v>0</v>
      </c>
      <c r="I405" s="859">
        <f t="shared" si="104"/>
        <v>0</v>
      </c>
      <c r="J405" s="859">
        <f t="shared" si="104"/>
        <v>0</v>
      </c>
      <c r="K405" s="859">
        <f t="shared" si="116"/>
        <v>0</v>
      </c>
      <c r="L405" s="859">
        <f t="shared" si="105"/>
        <v>0</v>
      </c>
      <c r="M405" s="859">
        <f t="shared" si="105"/>
        <v>0</v>
      </c>
      <c r="N405" s="859">
        <f t="shared" si="117"/>
        <v>0</v>
      </c>
      <c r="O405" s="859">
        <f t="shared" si="106"/>
        <v>0</v>
      </c>
      <c r="P405" s="859">
        <f t="shared" si="106"/>
        <v>0</v>
      </c>
      <c r="Q405" s="859">
        <f t="shared" si="118"/>
        <v>0</v>
      </c>
      <c r="R405" s="859">
        <f t="shared" si="107"/>
        <v>0</v>
      </c>
      <c r="S405" s="859">
        <f t="shared" si="107"/>
        <v>0</v>
      </c>
      <c r="T405" s="859">
        <f t="shared" si="119"/>
        <v>0</v>
      </c>
      <c r="U405" s="859">
        <f t="shared" si="108"/>
        <v>0</v>
      </c>
      <c r="V405" s="859">
        <f t="shared" si="108"/>
        <v>0</v>
      </c>
      <c r="W405" s="859">
        <f t="shared" si="120"/>
        <v>0</v>
      </c>
      <c r="X405" s="859">
        <f t="shared" si="109"/>
        <v>0</v>
      </c>
      <c r="Y405" s="859">
        <f t="shared" si="109"/>
        <v>0</v>
      </c>
      <c r="Z405" s="859">
        <f t="shared" si="121"/>
        <v>0</v>
      </c>
      <c r="AA405" s="859">
        <f t="shared" si="110"/>
        <v>0</v>
      </c>
      <c r="AB405" s="859">
        <f t="shared" si="110"/>
        <v>0</v>
      </c>
      <c r="AC405" s="859">
        <f t="shared" si="122"/>
        <v>0</v>
      </c>
      <c r="AD405" s="859">
        <f t="shared" si="111"/>
        <v>0</v>
      </c>
      <c r="AE405" s="859">
        <f t="shared" si="111"/>
        <v>0</v>
      </c>
      <c r="AF405" s="859">
        <f t="shared" si="123"/>
        <v>0</v>
      </c>
      <c r="AG405" s="859">
        <f t="shared" si="112"/>
        <v>0</v>
      </c>
      <c r="AH405" s="859">
        <f t="shared" si="112"/>
        <v>0</v>
      </c>
      <c r="AI405" s="859">
        <f t="shared" si="124"/>
        <v>0</v>
      </c>
      <c r="AJ405" s="859">
        <f t="shared" si="113"/>
        <v>0</v>
      </c>
      <c r="AK405" s="859">
        <f t="shared" si="113"/>
        <v>0</v>
      </c>
      <c r="AL405" s="859">
        <f t="shared" si="125"/>
        <v>0</v>
      </c>
      <c r="AM405" s="48">
        <f t="shared" si="126"/>
        <v>0</v>
      </c>
      <c r="AN405" s="48">
        <f t="shared" si="126"/>
        <v>0</v>
      </c>
      <c r="AO405" s="859">
        <f t="shared" si="127"/>
        <v>0</v>
      </c>
    </row>
    <row r="406" spans="1:41">
      <c r="A406" s="657">
        <v>10</v>
      </c>
      <c r="B406" s="658" t="s">
        <v>51</v>
      </c>
      <c r="C406" s="859">
        <f t="shared" si="102"/>
        <v>0</v>
      </c>
      <c r="D406" s="859">
        <f t="shared" si="102"/>
        <v>0</v>
      </c>
      <c r="E406" s="859">
        <f t="shared" si="114"/>
        <v>0</v>
      </c>
      <c r="F406" s="859">
        <f t="shared" si="103"/>
        <v>0</v>
      </c>
      <c r="G406" s="859">
        <f t="shared" si="103"/>
        <v>0</v>
      </c>
      <c r="H406" s="859">
        <f t="shared" si="115"/>
        <v>0</v>
      </c>
      <c r="I406" s="859">
        <f t="shared" si="104"/>
        <v>0</v>
      </c>
      <c r="J406" s="859">
        <f t="shared" si="104"/>
        <v>0</v>
      </c>
      <c r="K406" s="859">
        <f t="shared" si="116"/>
        <v>0</v>
      </c>
      <c r="L406" s="859">
        <f t="shared" si="105"/>
        <v>0</v>
      </c>
      <c r="M406" s="859">
        <f t="shared" si="105"/>
        <v>0</v>
      </c>
      <c r="N406" s="859">
        <f t="shared" si="117"/>
        <v>0</v>
      </c>
      <c r="O406" s="859">
        <f t="shared" si="106"/>
        <v>0</v>
      </c>
      <c r="P406" s="859">
        <f t="shared" si="106"/>
        <v>0</v>
      </c>
      <c r="Q406" s="859">
        <f t="shared" si="118"/>
        <v>0</v>
      </c>
      <c r="R406" s="859">
        <f t="shared" si="107"/>
        <v>0</v>
      </c>
      <c r="S406" s="859">
        <f t="shared" si="107"/>
        <v>0</v>
      </c>
      <c r="T406" s="859">
        <f t="shared" si="119"/>
        <v>0</v>
      </c>
      <c r="U406" s="859">
        <f t="shared" si="108"/>
        <v>0</v>
      </c>
      <c r="V406" s="859">
        <f t="shared" si="108"/>
        <v>0</v>
      </c>
      <c r="W406" s="859">
        <f t="shared" si="120"/>
        <v>0</v>
      </c>
      <c r="X406" s="859">
        <f t="shared" si="109"/>
        <v>0</v>
      </c>
      <c r="Y406" s="859">
        <f t="shared" si="109"/>
        <v>0</v>
      </c>
      <c r="Z406" s="859">
        <f t="shared" si="121"/>
        <v>0</v>
      </c>
      <c r="AA406" s="859">
        <f t="shared" si="110"/>
        <v>0</v>
      </c>
      <c r="AB406" s="859">
        <f t="shared" si="110"/>
        <v>0</v>
      </c>
      <c r="AC406" s="859">
        <f t="shared" si="122"/>
        <v>0</v>
      </c>
      <c r="AD406" s="859">
        <f t="shared" si="111"/>
        <v>0</v>
      </c>
      <c r="AE406" s="859">
        <f t="shared" si="111"/>
        <v>0</v>
      </c>
      <c r="AF406" s="859">
        <f t="shared" si="123"/>
        <v>0</v>
      </c>
      <c r="AG406" s="859">
        <f t="shared" si="112"/>
        <v>0</v>
      </c>
      <c r="AH406" s="859">
        <f t="shared" si="112"/>
        <v>0</v>
      </c>
      <c r="AI406" s="859">
        <f t="shared" si="124"/>
        <v>0</v>
      </c>
      <c r="AJ406" s="859">
        <f t="shared" si="113"/>
        <v>0</v>
      </c>
      <c r="AK406" s="859">
        <f t="shared" si="113"/>
        <v>0</v>
      </c>
      <c r="AL406" s="859">
        <f t="shared" si="125"/>
        <v>0</v>
      </c>
      <c r="AM406" s="48">
        <f t="shared" si="126"/>
        <v>0</v>
      </c>
      <c r="AN406" s="48">
        <f t="shared" si="126"/>
        <v>0</v>
      </c>
      <c r="AO406" s="859">
        <f t="shared" si="127"/>
        <v>0</v>
      </c>
    </row>
    <row r="407" spans="1:41">
      <c r="A407" s="657">
        <v>11</v>
      </c>
      <c r="B407" s="658" t="s">
        <v>57</v>
      </c>
      <c r="C407" s="859">
        <f t="shared" si="102"/>
        <v>0</v>
      </c>
      <c r="D407" s="859">
        <f t="shared" si="102"/>
        <v>0</v>
      </c>
      <c r="E407" s="859">
        <f t="shared" si="114"/>
        <v>0</v>
      </c>
      <c r="F407" s="859">
        <f t="shared" si="103"/>
        <v>0</v>
      </c>
      <c r="G407" s="859">
        <f t="shared" si="103"/>
        <v>0</v>
      </c>
      <c r="H407" s="859">
        <f t="shared" si="115"/>
        <v>0</v>
      </c>
      <c r="I407" s="859">
        <f t="shared" si="104"/>
        <v>0</v>
      </c>
      <c r="J407" s="859">
        <f t="shared" si="104"/>
        <v>0</v>
      </c>
      <c r="K407" s="859">
        <f t="shared" si="116"/>
        <v>0</v>
      </c>
      <c r="L407" s="859">
        <f t="shared" si="105"/>
        <v>0</v>
      </c>
      <c r="M407" s="859">
        <f t="shared" si="105"/>
        <v>0</v>
      </c>
      <c r="N407" s="859">
        <f t="shared" si="117"/>
        <v>0</v>
      </c>
      <c r="O407" s="859">
        <f t="shared" si="106"/>
        <v>0</v>
      </c>
      <c r="P407" s="859">
        <f t="shared" si="106"/>
        <v>0</v>
      </c>
      <c r="Q407" s="859">
        <f t="shared" si="118"/>
        <v>0</v>
      </c>
      <c r="R407" s="859">
        <f t="shared" si="107"/>
        <v>0</v>
      </c>
      <c r="S407" s="859">
        <f t="shared" si="107"/>
        <v>0</v>
      </c>
      <c r="T407" s="859">
        <f t="shared" si="119"/>
        <v>0</v>
      </c>
      <c r="U407" s="859">
        <f t="shared" si="108"/>
        <v>0</v>
      </c>
      <c r="V407" s="859">
        <f t="shared" si="108"/>
        <v>0</v>
      </c>
      <c r="W407" s="859">
        <f t="shared" si="120"/>
        <v>0</v>
      </c>
      <c r="X407" s="859">
        <f t="shared" si="109"/>
        <v>0</v>
      </c>
      <c r="Y407" s="859">
        <f t="shared" si="109"/>
        <v>0</v>
      </c>
      <c r="Z407" s="859">
        <f t="shared" si="121"/>
        <v>0</v>
      </c>
      <c r="AA407" s="859">
        <f t="shared" si="110"/>
        <v>0</v>
      </c>
      <c r="AB407" s="859">
        <f t="shared" si="110"/>
        <v>0</v>
      </c>
      <c r="AC407" s="859">
        <f t="shared" si="122"/>
        <v>0</v>
      </c>
      <c r="AD407" s="859">
        <f t="shared" si="111"/>
        <v>0</v>
      </c>
      <c r="AE407" s="859">
        <f t="shared" si="111"/>
        <v>0</v>
      </c>
      <c r="AF407" s="859">
        <f t="shared" si="123"/>
        <v>0</v>
      </c>
      <c r="AG407" s="859">
        <f t="shared" si="112"/>
        <v>0</v>
      </c>
      <c r="AH407" s="859">
        <f t="shared" si="112"/>
        <v>0</v>
      </c>
      <c r="AI407" s="859">
        <f t="shared" si="124"/>
        <v>0</v>
      </c>
      <c r="AJ407" s="859">
        <f t="shared" si="113"/>
        <v>0</v>
      </c>
      <c r="AK407" s="859">
        <f t="shared" si="113"/>
        <v>0</v>
      </c>
      <c r="AL407" s="859">
        <f t="shared" si="125"/>
        <v>0</v>
      </c>
      <c r="AM407" s="48">
        <f t="shared" si="126"/>
        <v>0</v>
      </c>
      <c r="AN407" s="48">
        <f t="shared" si="126"/>
        <v>0</v>
      </c>
      <c r="AO407" s="859">
        <f t="shared" si="127"/>
        <v>0</v>
      </c>
    </row>
    <row r="408" spans="1:41">
      <c r="A408" s="657">
        <v>12</v>
      </c>
      <c r="B408" s="658" t="s">
        <v>61</v>
      </c>
      <c r="C408" s="859">
        <f t="shared" si="102"/>
        <v>0</v>
      </c>
      <c r="D408" s="859">
        <f t="shared" si="102"/>
        <v>0</v>
      </c>
      <c r="E408" s="859">
        <f t="shared" si="114"/>
        <v>0</v>
      </c>
      <c r="F408" s="859">
        <f t="shared" si="103"/>
        <v>0</v>
      </c>
      <c r="G408" s="859">
        <f t="shared" si="103"/>
        <v>0</v>
      </c>
      <c r="H408" s="859">
        <f t="shared" si="115"/>
        <v>0</v>
      </c>
      <c r="I408" s="859">
        <f t="shared" si="104"/>
        <v>0</v>
      </c>
      <c r="J408" s="859">
        <f t="shared" si="104"/>
        <v>0</v>
      </c>
      <c r="K408" s="859">
        <f t="shared" si="116"/>
        <v>0</v>
      </c>
      <c r="L408" s="859">
        <f t="shared" si="105"/>
        <v>0</v>
      </c>
      <c r="M408" s="859">
        <f t="shared" si="105"/>
        <v>0</v>
      </c>
      <c r="N408" s="859">
        <f t="shared" si="117"/>
        <v>0</v>
      </c>
      <c r="O408" s="859">
        <f t="shared" si="106"/>
        <v>0</v>
      </c>
      <c r="P408" s="859">
        <f t="shared" si="106"/>
        <v>0</v>
      </c>
      <c r="Q408" s="859">
        <f t="shared" si="118"/>
        <v>0</v>
      </c>
      <c r="R408" s="859">
        <f t="shared" si="107"/>
        <v>0</v>
      </c>
      <c r="S408" s="859">
        <f t="shared" si="107"/>
        <v>0</v>
      </c>
      <c r="T408" s="859">
        <f t="shared" si="119"/>
        <v>0</v>
      </c>
      <c r="U408" s="859">
        <f t="shared" si="108"/>
        <v>0</v>
      </c>
      <c r="V408" s="859">
        <f t="shared" si="108"/>
        <v>0</v>
      </c>
      <c r="W408" s="859">
        <f t="shared" si="120"/>
        <v>0</v>
      </c>
      <c r="X408" s="859">
        <f t="shared" si="109"/>
        <v>0</v>
      </c>
      <c r="Y408" s="859">
        <f t="shared" si="109"/>
        <v>0</v>
      </c>
      <c r="Z408" s="859">
        <f t="shared" si="121"/>
        <v>0</v>
      </c>
      <c r="AA408" s="859">
        <f t="shared" si="110"/>
        <v>0</v>
      </c>
      <c r="AB408" s="859">
        <f t="shared" si="110"/>
        <v>0</v>
      </c>
      <c r="AC408" s="859">
        <f t="shared" si="122"/>
        <v>0</v>
      </c>
      <c r="AD408" s="859">
        <f t="shared" si="111"/>
        <v>0</v>
      </c>
      <c r="AE408" s="859">
        <f t="shared" si="111"/>
        <v>0</v>
      </c>
      <c r="AF408" s="859">
        <f t="shared" si="123"/>
        <v>0</v>
      </c>
      <c r="AG408" s="859">
        <f t="shared" si="112"/>
        <v>0</v>
      </c>
      <c r="AH408" s="859">
        <f t="shared" si="112"/>
        <v>0</v>
      </c>
      <c r="AI408" s="859">
        <f t="shared" si="124"/>
        <v>0</v>
      </c>
      <c r="AJ408" s="859">
        <f t="shared" si="113"/>
        <v>0</v>
      </c>
      <c r="AK408" s="859">
        <f t="shared" si="113"/>
        <v>0</v>
      </c>
      <c r="AL408" s="859">
        <f t="shared" si="125"/>
        <v>0</v>
      </c>
      <c r="AM408" s="48">
        <f t="shared" si="126"/>
        <v>0</v>
      </c>
      <c r="AN408" s="48">
        <f t="shared" si="126"/>
        <v>0</v>
      </c>
      <c r="AO408" s="859">
        <f t="shared" si="127"/>
        <v>0</v>
      </c>
    </row>
    <row r="409" spans="1:41">
      <c r="A409" s="657">
        <v>13</v>
      </c>
      <c r="B409" s="658" t="s">
        <v>62</v>
      </c>
      <c r="C409" s="859">
        <f t="shared" si="102"/>
        <v>0</v>
      </c>
      <c r="D409" s="859">
        <f t="shared" si="102"/>
        <v>0</v>
      </c>
      <c r="E409" s="859">
        <f t="shared" si="114"/>
        <v>0</v>
      </c>
      <c r="F409" s="859">
        <f t="shared" si="103"/>
        <v>0</v>
      </c>
      <c r="G409" s="859">
        <f t="shared" si="103"/>
        <v>0</v>
      </c>
      <c r="H409" s="859">
        <f t="shared" si="115"/>
        <v>0</v>
      </c>
      <c r="I409" s="859">
        <f t="shared" si="104"/>
        <v>0</v>
      </c>
      <c r="J409" s="859">
        <f t="shared" si="104"/>
        <v>0</v>
      </c>
      <c r="K409" s="859">
        <f t="shared" si="116"/>
        <v>0</v>
      </c>
      <c r="L409" s="859">
        <f t="shared" si="105"/>
        <v>0</v>
      </c>
      <c r="M409" s="859">
        <f t="shared" si="105"/>
        <v>0</v>
      </c>
      <c r="N409" s="859">
        <f t="shared" si="117"/>
        <v>0</v>
      </c>
      <c r="O409" s="859">
        <f t="shared" si="106"/>
        <v>0</v>
      </c>
      <c r="P409" s="859">
        <f t="shared" si="106"/>
        <v>0</v>
      </c>
      <c r="Q409" s="859">
        <f t="shared" si="118"/>
        <v>0</v>
      </c>
      <c r="R409" s="859">
        <f t="shared" si="107"/>
        <v>0</v>
      </c>
      <c r="S409" s="859">
        <f t="shared" si="107"/>
        <v>0</v>
      </c>
      <c r="T409" s="859">
        <f t="shared" si="119"/>
        <v>0</v>
      </c>
      <c r="U409" s="859">
        <f t="shared" si="108"/>
        <v>0</v>
      </c>
      <c r="V409" s="859">
        <f t="shared" si="108"/>
        <v>0</v>
      </c>
      <c r="W409" s="859">
        <f t="shared" si="120"/>
        <v>0</v>
      </c>
      <c r="X409" s="859">
        <f t="shared" si="109"/>
        <v>0</v>
      </c>
      <c r="Y409" s="859">
        <f t="shared" si="109"/>
        <v>0</v>
      </c>
      <c r="Z409" s="859">
        <f t="shared" si="121"/>
        <v>0</v>
      </c>
      <c r="AA409" s="859">
        <f t="shared" si="110"/>
        <v>0</v>
      </c>
      <c r="AB409" s="859">
        <f t="shared" si="110"/>
        <v>0</v>
      </c>
      <c r="AC409" s="859">
        <f t="shared" si="122"/>
        <v>0</v>
      </c>
      <c r="AD409" s="859">
        <f t="shared" si="111"/>
        <v>0</v>
      </c>
      <c r="AE409" s="859">
        <f t="shared" si="111"/>
        <v>0</v>
      </c>
      <c r="AF409" s="859">
        <f t="shared" si="123"/>
        <v>0</v>
      </c>
      <c r="AG409" s="859">
        <f t="shared" si="112"/>
        <v>0</v>
      </c>
      <c r="AH409" s="859">
        <f t="shared" si="112"/>
        <v>0</v>
      </c>
      <c r="AI409" s="859">
        <f t="shared" si="124"/>
        <v>0</v>
      </c>
      <c r="AJ409" s="859">
        <f t="shared" si="113"/>
        <v>0</v>
      </c>
      <c r="AK409" s="859">
        <f t="shared" si="113"/>
        <v>0</v>
      </c>
      <c r="AL409" s="859">
        <f t="shared" si="125"/>
        <v>0</v>
      </c>
      <c r="AM409" s="48">
        <f t="shared" si="126"/>
        <v>0</v>
      </c>
      <c r="AN409" s="48">
        <f t="shared" si="126"/>
        <v>0</v>
      </c>
      <c r="AO409" s="859">
        <f t="shared" si="127"/>
        <v>0</v>
      </c>
    </row>
    <row r="410" spans="1:41">
      <c r="A410" s="657">
        <v>14</v>
      </c>
      <c r="B410" s="658" t="s">
        <v>69</v>
      </c>
      <c r="C410" s="859">
        <f t="shared" si="102"/>
        <v>0</v>
      </c>
      <c r="D410" s="859">
        <f t="shared" si="102"/>
        <v>0</v>
      </c>
      <c r="E410" s="859">
        <f t="shared" si="114"/>
        <v>0</v>
      </c>
      <c r="F410" s="859">
        <f t="shared" si="103"/>
        <v>0</v>
      </c>
      <c r="G410" s="859">
        <f t="shared" si="103"/>
        <v>0</v>
      </c>
      <c r="H410" s="859">
        <f t="shared" si="115"/>
        <v>0</v>
      </c>
      <c r="I410" s="859">
        <f t="shared" si="104"/>
        <v>0</v>
      </c>
      <c r="J410" s="859">
        <f t="shared" si="104"/>
        <v>0</v>
      </c>
      <c r="K410" s="859">
        <f t="shared" si="116"/>
        <v>0</v>
      </c>
      <c r="L410" s="859">
        <f t="shared" si="105"/>
        <v>0</v>
      </c>
      <c r="M410" s="859">
        <f t="shared" si="105"/>
        <v>0</v>
      </c>
      <c r="N410" s="859">
        <f t="shared" si="117"/>
        <v>0</v>
      </c>
      <c r="O410" s="859">
        <f t="shared" si="106"/>
        <v>0</v>
      </c>
      <c r="P410" s="859">
        <f t="shared" si="106"/>
        <v>0</v>
      </c>
      <c r="Q410" s="859">
        <f t="shared" si="118"/>
        <v>0</v>
      </c>
      <c r="R410" s="859">
        <f t="shared" si="107"/>
        <v>0</v>
      </c>
      <c r="S410" s="859">
        <f t="shared" si="107"/>
        <v>0</v>
      </c>
      <c r="T410" s="859">
        <f t="shared" si="119"/>
        <v>0</v>
      </c>
      <c r="U410" s="859">
        <f t="shared" si="108"/>
        <v>0</v>
      </c>
      <c r="V410" s="859">
        <f t="shared" si="108"/>
        <v>0</v>
      </c>
      <c r="W410" s="859">
        <f t="shared" si="120"/>
        <v>0</v>
      </c>
      <c r="X410" s="859">
        <f t="shared" si="109"/>
        <v>0</v>
      </c>
      <c r="Y410" s="859">
        <f t="shared" si="109"/>
        <v>0</v>
      </c>
      <c r="Z410" s="859">
        <f t="shared" si="121"/>
        <v>0</v>
      </c>
      <c r="AA410" s="859">
        <f t="shared" si="110"/>
        <v>0</v>
      </c>
      <c r="AB410" s="859">
        <f t="shared" si="110"/>
        <v>0</v>
      </c>
      <c r="AC410" s="859">
        <f t="shared" si="122"/>
        <v>0</v>
      </c>
      <c r="AD410" s="859">
        <f t="shared" si="111"/>
        <v>0</v>
      </c>
      <c r="AE410" s="859">
        <f t="shared" si="111"/>
        <v>0</v>
      </c>
      <c r="AF410" s="859">
        <f t="shared" si="123"/>
        <v>0</v>
      </c>
      <c r="AG410" s="859">
        <f t="shared" si="112"/>
        <v>0</v>
      </c>
      <c r="AH410" s="859">
        <f t="shared" si="112"/>
        <v>0</v>
      </c>
      <c r="AI410" s="859">
        <f t="shared" si="124"/>
        <v>0</v>
      </c>
      <c r="AJ410" s="859">
        <f t="shared" si="113"/>
        <v>0</v>
      </c>
      <c r="AK410" s="859">
        <f t="shared" si="113"/>
        <v>0</v>
      </c>
      <c r="AL410" s="859">
        <f t="shared" si="125"/>
        <v>0</v>
      </c>
      <c r="AM410" s="48">
        <f t="shared" si="126"/>
        <v>0</v>
      </c>
      <c r="AN410" s="48">
        <f t="shared" si="126"/>
        <v>0</v>
      </c>
      <c r="AO410" s="859">
        <f t="shared" si="127"/>
        <v>0</v>
      </c>
    </row>
    <row r="411" spans="1:41">
      <c r="A411" s="657">
        <v>15</v>
      </c>
      <c r="B411" s="658" t="s">
        <v>256</v>
      </c>
      <c r="C411" s="859">
        <f t="shared" si="102"/>
        <v>0</v>
      </c>
      <c r="D411" s="859">
        <f t="shared" si="102"/>
        <v>0</v>
      </c>
      <c r="E411" s="859">
        <f t="shared" si="114"/>
        <v>0</v>
      </c>
      <c r="F411" s="859">
        <f t="shared" si="103"/>
        <v>0</v>
      </c>
      <c r="G411" s="859">
        <f t="shared" si="103"/>
        <v>0</v>
      </c>
      <c r="H411" s="859">
        <f t="shared" si="115"/>
        <v>0</v>
      </c>
      <c r="I411" s="859">
        <f t="shared" si="104"/>
        <v>0</v>
      </c>
      <c r="J411" s="859">
        <f t="shared" si="104"/>
        <v>0</v>
      </c>
      <c r="K411" s="859">
        <f t="shared" si="116"/>
        <v>0</v>
      </c>
      <c r="L411" s="859">
        <f t="shared" si="105"/>
        <v>0</v>
      </c>
      <c r="M411" s="859">
        <f t="shared" si="105"/>
        <v>0</v>
      </c>
      <c r="N411" s="859">
        <f t="shared" si="117"/>
        <v>0</v>
      </c>
      <c r="O411" s="859">
        <f t="shared" si="106"/>
        <v>0</v>
      </c>
      <c r="P411" s="859">
        <f t="shared" si="106"/>
        <v>0</v>
      </c>
      <c r="Q411" s="859">
        <f t="shared" si="118"/>
        <v>0</v>
      </c>
      <c r="R411" s="859">
        <f t="shared" si="107"/>
        <v>0</v>
      </c>
      <c r="S411" s="859">
        <f t="shared" si="107"/>
        <v>0</v>
      </c>
      <c r="T411" s="859">
        <f t="shared" si="119"/>
        <v>0</v>
      </c>
      <c r="U411" s="859">
        <f t="shared" si="108"/>
        <v>0</v>
      </c>
      <c r="V411" s="859">
        <f t="shared" si="108"/>
        <v>0</v>
      </c>
      <c r="W411" s="859">
        <f t="shared" si="120"/>
        <v>0</v>
      </c>
      <c r="X411" s="859">
        <f t="shared" si="109"/>
        <v>0</v>
      </c>
      <c r="Y411" s="859">
        <f t="shared" si="109"/>
        <v>0</v>
      </c>
      <c r="Z411" s="859">
        <f t="shared" si="121"/>
        <v>0</v>
      </c>
      <c r="AA411" s="859">
        <f t="shared" si="110"/>
        <v>0</v>
      </c>
      <c r="AB411" s="859">
        <f t="shared" si="110"/>
        <v>0</v>
      </c>
      <c r="AC411" s="859">
        <f t="shared" si="122"/>
        <v>0</v>
      </c>
      <c r="AD411" s="859">
        <f t="shared" si="111"/>
        <v>0</v>
      </c>
      <c r="AE411" s="859">
        <f t="shared" si="111"/>
        <v>0</v>
      </c>
      <c r="AF411" s="859">
        <f t="shared" si="123"/>
        <v>0</v>
      </c>
      <c r="AG411" s="859">
        <f t="shared" si="112"/>
        <v>0</v>
      </c>
      <c r="AH411" s="859">
        <f t="shared" si="112"/>
        <v>0</v>
      </c>
      <c r="AI411" s="859">
        <f t="shared" si="124"/>
        <v>0</v>
      </c>
      <c r="AJ411" s="859">
        <f t="shared" si="113"/>
        <v>0</v>
      </c>
      <c r="AK411" s="859">
        <f t="shared" si="113"/>
        <v>0</v>
      </c>
      <c r="AL411" s="859">
        <f t="shared" si="125"/>
        <v>0</v>
      </c>
      <c r="AM411" s="48">
        <f t="shared" si="126"/>
        <v>0</v>
      </c>
      <c r="AN411" s="48">
        <f t="shared" si="126"/>
        <v>0</v>
      </c>
      <c r="AO411" s="859">
        <f t="shared" si="127"/>
        <v>0</v>
      </c>
    </row>
    <row r="412" spans="1:41">
      <c r="A412" s="657">
        <v>16</v>
      </c>
      <c r="B412" s="658" t="s">
        <v>73</v>
      </c>
      <c r="C412" s="859">
        <f t="shared" si="102"/>
        <v>0</v>
      </c>
      <c r="D412" s="859">
        <f t="shared" si="102"/>
        <v>0</v>
      </c>
      <c r="E412" s="859">
        <f t="shared" si="114"/>
        <v>0</v>
      </c>
      <c r="F412" s="859">
        <f t="shared" si="103"/>
        <v>0</v>
      </c>
      <c r="G412" s="859">
        <f t="shared" si="103"/>
        <v>0</v>
      </c>
      <c r="H412" s="859">
        <f t="shared" si="115"/>
        <v>0</v>
      </c>
      <c r="I412" s="859">
        <f t="shared" si="104"/>
        <v>0</v>
      </c>
      <c r="J412" s="859">
        <f t="shared" si="104"/>
        <v>0</v>
      </c>
      <c r="K412" s="859">
        <f t="shared" si="116"/>
        <v>0</v>
      </c>
      <c r="L412" s="859">
        <f t="shared" si="105"/>
        <v>0</v>
      </c>
      <c r="M412" s="859">
        <f t="shared" si="105"/>
        <v>0</v>
      </c>
      <c r="N412" s="859">
        <f t="shared" si="117"/>
        <v>0</v>
      </c>
      <c r="O412" s="859">
        <f t="shared" si="106"/>
        <v>0</v>
      </c>
      <c r="P412" s="859">
        <f t="shared" si="106"/>
        <v>0</v>
      </c>
      <c r="Q412" s="859">
        <f t="shared" si="118"/>
        <v>0</v>
      </c>
      <c r="R412" s="859">
        <f t="shared" si="107"/>
        <v>0</v>
      </c>
      <c r="S412" s="859">
        <f t="shared" si="107"/>
        <v>0</v>
      </c>
      <c r="T412" s="859">
        <f t="shared" si="119"/>
        <v>0</v>
      </c>
      <c r="U412" s="859">
        <f t="shared" si="108"/>
        <v>0</v>
      </c>
      <c r="V412" s="859">
        <f t="shared" si="108"/>
        <v>0</v>
      </c>
      <c r="W412" s="859">
        <f t="shared" si="120"/>
        <v>0</v>
      </c>
      <c r="X412" s="859">
        <f t="shared" si="109"/>
        <v>0</v>
      </c>
      <c r="Y412" s="859">
        <f t="shared" si="109"/>
        <v>0</v>
      </c>
      <c r="Z412" s="859">
        <f t="shared" si="121"/>
        <v>0</v>
      </c>
      <c r="AA412" s="859">
        <f t="shared" si="110"/>
        <v>0</v>
      </c>
      <c r="AB412" s="859">
        <f t="shared" si="110"/>
        <v>0</v>
      </c>
      <c r="AC412" s="859">
        <f t="shared" si="122"/>
        <v>0</v>
      </c>
      <c r="AD412" s="859">
        <f t="shared" si="111"/>
        <v>0</v>
      </c>
      <c r="AE412" s="859">
        <f t="shared" si="111"/>
        <v>0</v>
      </c>
      <c r="AF412" s="859">
        <f t="shared" si="123"/>
        <v>0</v>
      </c>
      <c r="AG412" s="859">
        <f t="shared" si="112"/>
        <v>0</v>
      </c>
      <c r="AH412" s="859">
        <f t="shared" si="112"/>
        <v>0</v>
      </c>
      <c r="AI412" s="859">
        <f t="shared" si="124"/>
        <v>0</v>
      </c>
      <c r="AJ412" s="859">
        <f t="shared" si="113"/>
        <v>0</v>
      </c>
      <c r="AK412" s="859">
        <f t="shared" si="113"/>
        <v>0</v>
      </c>
      <c r="AL412" s="859">
        <f t="shared" si="125"/>
        <v>0</v>
      </c>
      <c r="AM412" s="48">
        <f t="shared" si="126"/>
        <v>0</v>
      </c>
      <c r="AN412" s="48">
        <f t="shared" si="126"/>
        <v>0</v>
      </c>
      <c r="AO412" s="859">
        <f t="shared" si="127"/>
        <v>0</v>
      </c>
    </row>
    <row r="413" spans="1:41">
      <c r="A413" s="657">
        <v>17</v>
      </c>
      <c r="B413" s="658" t="s">
        <v>75</v>
      </c>
      <c r="C413" s="859">
        <f t="shared" ref="C413:D418" si="128">C357+C385</f>
        <v>0</v>
      </c>
      <c r="D413" s="859">
        <f t="shared" si="128"/>
        <v>0</v>
      </c>
      <c r="E413" s="859">
        <f t="shared" si="114"/>
        <v>0</v>
      </c>
      <c r="F413" s="859">
        <f t="shared" ref="F413:G418" si="129">F357+F385</f>
        <v>0</v>
      </c>
      <c r="G413" s="859">
        <f t="shared" si="129"/>
        <v>0</v>
      </c>
      <c r="H413" s="859">
        <f t="shared" si="115"/>
        <v>0</v>
      </c>
      <c r="I413" s="859">
        <f t="shared" ref="I413:J418" si="130">I357+I385</f>
        <v>0</v>
      </c>
      <c r="J413" s="859">
        <f t="shared" si="130"/>
        <v>0</v>
      </c>
      <c r="K413" s="859">
        <f t="shared" si="116"/>
        <v>0</v>
      </c>
      <c r="L413" s="859">
        <f t="shared" ref="L413:M418" si="131">L357+L385</f>
        <v>0</v>
      </c>
      <c r="M413" s="859">
        <f t="shared" si="131"/>
        <v>0</v>
      </c>
      <c r="N413" s="859">
        <f t="shared" si="117"/>
        <v>0</v>
      </c>
      <c r="O413" s="859">
        <f t="shared" ref="O413:P418" si="132">O357+O385</f>
        <v>0</v>
      </c>
      <c r="P413" s="859">
        <f t="shared" si="132"/>
        <v>0</v>
      </c>
      <c r="Q413" s="859">
        <f t="shared" si="118"/>
        <v>0</v>
      </c>
      <c r="R413" s="859">
        <f t="shared" ref="R413:S418" si="133">R357+R385</f>
        <v>0</v>
      </c>
      <c r="S413" s="859">
        <f t="shared" si="133"/>
        <v>0</v>
      </c>
      <c r="T413" s="859">
        <f t="shared" si="119"/>
        <v>0</v>
      </c>
      <c r="U413" s="859">
        <f t="shared" ref="U413:V418" si="134">U357+U385</f>
        <v>0</v>
      </c>
      <c r="V413" s="859">
        <f t="shared" si="134"/>
        <v>0</v>
      </c>
      <c r="W413" s="859">
        <f t="shared" si="120"/>
        <v>0</v>
      </c>
      <c r="X413" s="859">
        <f t="shared" ref="X413:Y418" si="135">X357+X385</f>
        <v>0</v>
      </c>
      <c r="Y413" s="859">
        <f t="shared" si="135"/>
        <v>0</v>
      </c>
      <c r="Z413" s="859">
        <f t="shared" si="121"/>
        <v>0</v>
      </c>
      <c r="AA413" s="859">
        <f t="shared" ref="AA413:AB418" si="136">AA357+AA385</f>
        <v>0</v>
      </c>
      <c r="AB413" s="859">
        <f t="shared" si="136"/>
        <v>0</v>
      </c>
      <c r="AC413" s="859">
        <f t="shared" si="122"/>
        <v>0</v>
      </c>
      <c r="AD413" s="859">
        <f t="shared" ref="AD413:AE418" si="137">AD357+AD385</f>
        <v>0</v>
      </c>
      <c r="AE413" s="859">
        <f t="shared" si="137"/>
        <v>0</v>
      </c>
      <c r="AF413" s="859">
        <f t="shared" si="123"/>
        <v>0</v>
      </c>
      <c r="AG413" s="859">
        <f t="shared" ref="AG413:AH418" si="138">AG357+AG385</f>
        <v>0</v>
      </c>
      <c r="AH413" s="859">
        <f t="shared" si="138"/>
        <v>0</v>
      </c>
      <c r="AI413" s="859">
        <f t="shared" si="124"/>
        <v>0</v>
      </c>
      <c r="AJ413" s="859">
        <f t="shared" ref="AJ413:AK418" si="139">AJ357+AJ385</f>
        <v>0</v>
      </c>
      <c r="AK413" s="859">
        <f t="shared" si="139"/>
        <v>0</v>
      </c>
      <c r="AL413" s="859">
        <f t="shared" si="125"/>
        <v>0</v>
      </c>
      <c r="AM413" s="48">
        <f t="shared" si="126"/>
        <v>0</v>
      </c>
      <c r="AN413" s="48">
        <f t="shared" si="126"/>
        <v>0</v>
      </c>
      <c r="AO413" s="859">
        <f t="shared" si="127"/>
        <v>0</v>
      </c>
    </row>
    <row r="414" spans="1:41">
      <c r="A414" s="657">
        <v>18</v>
      </c>
      <c r="B414" s="664" t="s">
        <v>161</v>
      </c>
      <c r="C414" s="859">
        <f t="shared" si="128"/>
        <v>0</v>
      </c>
      <c r="D414" s="859">
        <f t="shared" si="128"/>
        <v>0</v>
      </c>
      <c r="E414" s="859">
        <f t="shared" si="114"/>
        <v>0</v>
      </c>
      <c r="F414" s="859">
        <f t="shared" si="129"/>
        <v>0</v>
      </c>
      <c r="G414" s="859">
        <f t="shared" si="129"/>
        <v>0</v>
      </c>
      <c r="H414" s="859">
        <f t="shared" si="115"/>
        <v>0</v>
      </c>
      <c r="I414" s="859">
        <f t="shared" si="130"/>
        <v>0</v>
      </c>
      <c r="J414" s="859">
        <f t="shared" si="130"/>
        <v>0</v>
      </c>
      <c r="K414" s="859">
        <f t="shared" si="116"/>
        <v>0</v>
      </c>
      <c r="L414" s="859">
        <f t="shared" si="131"/>
        <v>0</v>
      </c>
      <c r="M414" s="859">
        <f t="shared" si="131"/>
        <v>0</v>
      </c>
      <c r="N414" s="859">
        <f t="shared" si="117"/>
        <v>0</v>
      </c>
      <c r="O414" s="859">
        <f t="shared" si="132"/>
        <v>0</v>
      </c>
      <c r="P414" s="859">
        <f t="shared" si="132"/>
        <v>0</v>
      </c>
      <c r="Q414" s="859">
        <f t="shared" si="118"/>
        <v>0</v>
      </c>
      <c r="R414" s="859">
        <f t="shared" si="133"/>
        <v>0</v>
      </c>
      <c r="S414" s="859">
        <f t="shared" si="133"/>
        <v>0</v>
      </c>
      <c r="T414" s="859">
        <f t="shared" si="119"/>
        <v>0</v>
      </c>
      <c r="U414" s="859">
        <f t="shared" si="134"/>
        <v>0</v>
      </c>
      <c r="V414" s="859">
        <f t="shared" si="134"/>
        <v>0</v>
      </c>
      <c r="W414" s="859">
        <f t="shared" si="120"/>
        <v>0</v>
      </c>
      <c r="X414" s="859">
        <f t="shared" si="135"/>
        <v>0</v>
      </c>
      <c r="Y414" s="859">
        <f t="shared" si="135"/>
        <v>0</v>
      </c>
      <c r="Z414" s="859">
        <f t="shared" si="121"/>
        <v>0</v>
      </c>
      <c r="AA414" s="859">
        <f t="shared" si="136"/>
        <v>0</v>
      </c>
      <c r="AB414" s="859">
        <f t="shared" si="136"/>
        <v>0</v>
      </c>
      <c r="AC414" s="859">
        <f t="shared" si="122"/>
        <v>0</v>
      </c>
      <c r="AD414" s="859">
        <f t="shared" si="137"/>
        <v>0</v>
      </c>
      <c r="AE414" s="859">
        <f t="shared" si="137"/>
        <v>0</v>
      </c>
      <c r="AF414" s="859">
        <f t="shared" si="123"/>
        <v>0</v>
      </c>
      <c r="AG414" s="859">
        <f t="shared" si="138"/>
        <v>0</v>
      </c>
      <c r="AH414" s="859">
        <f t="shared" si="138"/>
        <v>0</v>
      </c>
      <c r="AI414" s="859">
        <f t="shared" si="124"/>
        <v>0</v>
      </c>
      <c r="AJ414" s="859">
        <f t="shared" si="139"/>
        <v>0</v>
      </c>
      <c r="AK414" s="859">
        <f t="shared" si="139"/>
        <v>0</v>
      </c>
      <c r="AL414" s="859">
        <f t="shared" si="125"/>
        <v>0</v>
      </c>
      <c r="AM414" s="48">
        <f t="shared" si="126"/>
        <v>0</v>
      </c>
      <c r="AN414" s="48">
        <f t="shared" si="126"/>
        <v>0</v>
      </c>
      <c r="AO414" s="859">
        <f t="shared" si="127"/>
        <v>0</v>
      </c>
    </row>
    <row r="415" spans="1:41">
      <c r="A415" s="657">
        <v>19</v>
      </c>
      <c r="B415" s="658" t="s">
        <v>86</v>
      </c>
      <c r="C415" s="859">
        <f t="shared" si="128"/>
        <v>0</v>
      </c>
      <c r="D415" s="859">
        <f t="shared" si="128"/>
        <v>0</v>
      </c>
      <c r="E415" s="859">
        <f t="shared" si="114"/>
        <v>0</v>
      </c>
      <c r="F415" s="859">
        <f t="shared" si="129"/>
        <v>0</v>
      </c>
      <c r="G415" s="859">
        <f t="shared" si="129"/>
        <v>0</v>
      </c>
      <c r="H415" s="859">
        <f t="shared" si="115"/>
        <v>0</v>
      </c>
      <c r="I415" s="859">
        <f t="shared" si="130"/>
        <v>0</v>
      </c>
      <c r="J415" s="859">
        <f t="shared" si="130"/>
        <v>0</v>
      </c>
      <c r="K415" s="859">
        <f t="shared" si="116"/>
        <v>0</v>
      </c>
      <c r="L415" s="859">
        <f t="shared" si="131"/>
        <v>0</v>
      </c>
      <c r="M415" s="859">
        <f t="shared" si="131"/>
        <v>0</v>
      </c>
      <c r="N415" s="859">
        <f t="shared" si="117"/>
        <v>0</v>
      </c>
      <c r="O415" s="859">
        <f t="shared" si="132"/>
        <v>0</v>
      </c>
      <c r="P415" s="859">
        <f t="shared" si="132"/>
        <v>0</v>
      </c>
      <c r="Q415" s="859">
        <f t="shared" si="118"/>
        <v>0</v>
      </c>
      <c r="R415" s="859">
        <f t="shared" si="133"/>
        <v>0</v>
      </c>
      <c r="S415" s="859">
        <f t="shared" si="133"/>
        <v>0</v>
      </c>
      <c r="T415" s="859">
        <f t="shared" si="119"/>
        <v>0</v>
      </c>
      <c r="U415" s="859">
        <f t="shared" si="134"/>
        <v>0</v>
      </c>
      <c r="V415" s="859">
        <f t="shared" si="134"/>
        <v>0</v>
      </c>
      <c r="W415" s="859">
        <f t="shared" si="120"/>
        <v>0</v>
      </c>
      <c r="X415" s="859">
        <f t="shared" si="135"/>
        <v>0</v>
      </c>
      <c r="Y415" s="859">
        <f t="shared" si="135"/>
        <v>0</v>
      </c>
      <c r="Z415" s="859">
        <f t="shared" si="121"/>
        <v>0</v>
      </c>
      <c r="AA415" s="859">
        <f t="shared" si="136"/>
        <v>0</v>
      </c>
      <c r="AB415" s="859">
        <f t="shared" si="136"/>
        <v>0</v>
      </c>
      <c r="AC415" s="859">
        <f t="shared" si="122"/>
        <v>0</v>
      </c>
      <c r="AD415" s="859">
        <f t="shared" si="137"/>
        <v>0</v>
      </c>
      <c r="AE415" s="859">
        <f t="shared" si="137"/>
        <v>0</v>
      </c>
      <c r="AF415" s="859">
        <f t="shared" si="123"/>
        <v>0</v>
      </c>
      <c r="AG415" s="859">
        <f t="shared" si="138"/>
        <v>0</v>
      </c>
      <c r="AH415" s="859">
        <f t="shared" si="138"/>
        <v>0</v>
      </c>
      <c r="AI415" s="859">
        <f t="shared" si="124"/>
        <v>0</v>
      </c>
      <c r="AJ415" s="859">
        <f t="shared" si="139"/>
        <v>0</v>
      </c>
      <c r="AK415" s="859">
        <f t="shared" si="139"/>
        <v>0</v>
      </c>
      <c r="AL415" s="859">
        <f t="shared" si="125"/>
        <v>0</v>
      </c>
      <c r="AM415" s="48">
        <f t="shared" si="126"/>
        <v>0</v>
      </c>
      <c r="AN415" s="48">
        <f t="shared" si="126"/>
        <v>0</v>
      </c>
      <c r="AO415" s="859">
        <f t="shared" si="127"/>
        <v>0</v>
      </c>
    </row>
    <row r="416" spans="1:41">
      <c r="A416" s="657">
        <v>20</v>
      </c>
      <c r="B416" s="658" t="s">
        <v>143</v>
      </c>
      <c r="C416" s="859">
        <f t="shared" si="128"/>
        <v>0</v>
      </c>
      <c r="D416" s="859">
        <f t="shared" si="128"/>
        <v>0</v>
      </c>
      <c r="E416" s="859">
        <f t="shared" si="114"/>
        <v>0</v>
      </c>
      <c r="F416" s="859">
        <f t="shared" si="129"/>
        <v>0</v>
      </c>
      <c r="G416" s="859">
        <f t="shared" si="129"/>
        <v>0</v>
      </c>
      <c r="H416" s="859">
        <f t="shared" si="115"/>
        <v>0</v>
      </c>
      <c r="I416" s="859">
        <f t="shared" si="130"/>
        <v>0</v>
      </c>
      <c r="J416" s="859">
        <f t="shared" si="130"/>
        <v>0</v>
      </c>
      <c r="K416" s="859">
        <f t="shared" si="116"/>
        <v>0</v>
      </c>
      <c r="L416" s="859">
        <f t="shared" si="131"/>
        <v>0</v>
      </c>
      <c r="M416" s="859">
        <f t="shared" si="131"/>
        <v>0</v>
      </c>
      <c r="N416" s="859">
        <f t="shared" si="117"/>
        <v>0</v>
      </c>
      <c r="O416" s="859">
        <f t="shared" si="132"/>
        <v>0</v>
      </c>
      <c r="P416" s="859">
        <f t="shared" si="132"/>
        <v>0</v>
      </c>
      <c r="Q416" s="859">
        <f t="shared" si="118"/>
        <v>0</v>
      </c>
      <c r="R416" s="859">
        <f t="shared" si="133"/>
        <v>0</v>
      </c>
      <c r="S416" s="859">
        <f t="shared" si="133"/>
        <v>0</v>
      </c>
      <c r="T416" s="859">
        <f t="shared" si="119"/>
        <v>0</v>
      </c>
      <c r="U416" s="859">
        <f t="shared" si="134"/>
        <v>0</v>
      </c>
      <c r="V416" s="859">
        <f t="shared" si="134"/>
        <v>0</v>
      </c>
      <c r="W416" s="859">
        <f t="shared" si="120"/>
        <v>0</v>
      </c>
      <c r="X416" s="859">
        <f t="shared" si="135"/>
        <v>0</v>
      </c>
      <c r="Y416" s="859">
        <f t="shared" si="135"/>
        <v>0</v>
      </c>
      <c r="Z416" s="859">
        <f t="shared" si="121"/>
        <v>0</v>
      </c>
      <c r="AA416" s="859">
        <f t="shared" si="136"/>
        <v>0</v>
      </c>
      <c r="AB416" s="859">
        <f t="shared" si="136"/>
        <v>0</v>
      </c>
      <c r="AC416" s="859">
        <f t="shared" si="122"/>
        <v>0</v>
      </c>
      <c r="AD416" s="859">
        <f t="shared" si="137"/>
        <v>0</v>
      </c>
      <c r="AE416" s="859">
        <f t="shared" si="137"/>
        <v>0</v>
      </c>
      <c r="AF416" s="859">
        <f t="shared" si="123"/>
        <v>0</v>
      </c>
      <c r="AG416" s="859">
        <f t="shared" si="138"/>
        <v>0</v>
      </c>
      <c r="AH416" s="859">
        <f t="shared" si="138"/>
        <v>0</v>
      </c>
      <c r="AI416" s="859">
        <f t="shared" si="124"/>
        <v>0</v>
      </c>
      <c r="AJ416" s="859">
        <f t="shared" si="139"/>
        <v>0</v>
      </c>
      <c r="AK416" s="859">
        <f t="shared" si="139"/>
        <v>0</v>
      </c>
      <c r="AL416" s="859">
        <f t="shared" si="125"/>
        <v>0</v>
      </c>
      <c r="AM416" s="48">
        <f t="shared" si="126"/>
        <v>0</v>
      </c>
      <c r="AN416" s="48">
        <f t="shared" si="126"/>
        <v>0</v>
      </c>
      <c r="AO416" s="859">
        <f t="shared" si="127"/>
        <v>0</v>
      </c>
    </row>
    <row r="417" spans="1:41">
      <c r="A417" s="657">
        <v>21</v>
      </c>
      <c r="B417" s="664" t="s">
        <v>144</v>
      </c>
      <c r="C417" s="859">
        <f t="shared" si="128"/>
        <v>0</v>
      </c>
      <c r="D417" s="859">
        <f t="shared" si="128"/>
        <v>0</v>
      </c>
      <c r="E417" s="859">
        <f t="shared" si="114"/>
        <v>0</v>
      </c>
      <c r="F417" s="859">
        <f t="shared" si="129"/>
        <v>0</v>
      </c>
      <c r="G417" s="859">
        <f t="shared" si="129"/>
        <v>0</v>
      </c>
      <c r="H417" s="859">
        <f t="shared" si="115"/>
        <v>0</v>
      </c>
      <c r="I417" s="859">
        <f t="shared" si="130"/>
        <v>0</v>
      </c>
      <c r="J417" s="859">
        <f t="shared" si="130"/>
        <v>0</v>
      </c>
      <c r="K417" s="859">
        <f t="shared" si="116"/>
        <v>0</v>
      </c>
      <c r="L417" s="859">
        <f t="shared" si="131"/>
        <v>0</v>
      </c>
      <c r="M417" s="859">
        <f t="shared" si="131"/>
        <v>0</v>
      </c>
      <c r="N417" s="859">
        <f t="shared" si="117"/>
        <v>0</v>
      </c>
      <c r="O417" s="859">
        <f t="shared" si="132"/>
        <v>0</v>
      </c>
      <c r="P417" s="859">
        <f t="shared" si="132"/>
        <v>0</v>
      </c>
      <c r="Q417" s="859">
        <f t="shared" si="118"/>
        <v>0</v>
      </c>
      <c r="R417" s="859">
        <f t="shared" si="133"/>
        <v>0</v>
      </c>
      <c r="S417" s="859">
        <f t="shared" si="133"/>
        <v>0</v>
      </c>
      <c r="T417" s="859">
        <f t="shared" si="119"/>
        <v>0</v>
      </c>
      <c r="U417" s="859">
        <f t="shared" si="134"/>
        <v>0</v>
      </c>
      <c r="V417" s="859">
        <f t="shared" si="134"/>
        <v>0</v>
      </c>
      <c r="W417" s="859">
        <f t="shared" si="120"/>
        <v>0</v>
      </c>
      <c r="X417" s="859">
        <f t="shared" si="135"/>
        <v>0</v>
      </c>
      <c r="Y417" s="859">
        <f t="shared" si="135"/>
        <v>0</v>
      </c>
      <c r="Z417" s="859">
        <f t="shared" si="121"/>
        <v>0</v>
      </c>
      <c r="AA417" s="859">
        <f t="shared" si="136"/>
        <v>0</v>
      </c>
      <c r="AB417" s="859">
        <f t="shared" si="136"/>
        <v>0</v>
      </c>
      <c r="AC417" s="859">
        <f t="shared" si="122"/>
        <v>0</v>
      </c>
      <c r="AD417" s="859">
        <f t="shared" si="137"/>
        <v>0</v>
      </c>
      <c r="AE417" s="859">
        <f t="shared" si="137"/>
        <v>0</v>
      </c>
      <c r="AF417" s="859">
        <f t="shared" si="123"/>
        <v>0</v>
      </c>
      <c r="AG417" s="859">
        <f t="shared" si="138"/>
        <v>0</v>
      </c>
      <c r="AH417" s="859">
        <f t="shared" si="138"/>
        <v>0</v>
      </c>
      <c r="AI417" s="859">
        <f t="shared" si="124"/>
        <v>0</v>
      </c>
      <c r="AJ417" s="859">
        <f t="shared" si="139"/>
        <v>0</v>
      </c>
      <c r="AK417" s="859">
        <f t="shared" si="139"/>
        <v>0</v>
      </c>
      <c r="AL417" s="859">
        <f t="shared" si="125"/>
        <v>0</v>
      </c>
      <c r="AM417" s="48">
        <f t="shared" si="126"/>
        <v>0</v>
      </c>
      <c r="AN417" s="48">
        <f t="shared" si="126"/>
        <v>0</v>
      </c>
      <c r="AO417" s="859">
        <f t="shared" si="127"/>
        <v>0</v>
      </c>
    </row>
    <row r="418" spans="1:41">
      <c r="A418" s="657">
        <v>22</v>
      </c>
      <c r="B418" s="658" t="s">
        <v>145</v>
      </c>
      <c r="C418" s="859">
        <f t="shared" si="128"/>
        <v>0</v>
      </c>
      <c r="D418" s="859">
        <f t="shared" si="128"/>
        <v>0</v>
      </c>
      <c r="E418" s="859">
        <f t="shared" si="114"/>
        <v>0</v>
      </c>
      <c r="F418" s="859">
        <f t="shared" si="129"/>
        <v>0</v>
      </c>
      <c r="G418" s="859">
        <f t="shared" si="129"/>
        <v>0</v>
      </c>
      <c r="H418" s="859">
        <f t="shared" si="115"/>
        <v>0</v>
      </c>
      <c r="I418" s="859">
        <f t="shared" si="130"/>
        <v>0</v>
      </c>
      <c r="J418" s="859">
        <f t="shared" si="130"/>
        <v>0</v>
      </c>
      <c r="K418" s="859">
        <f t="shared" si="116"/>
        <v>0</v>
      </c>
      <c r="L418" s="859">
        <f t="shared" si="131"/>
        <v>0</v>
      </c>
      <c r="M418" s="859">
        <f t="shared" si="131"/>
        <v>0</v>
      </c>
      <c r="N418" s="859">
        <f t="shared" si="117"/>
        <v>0</v>
      </c>
      <c r="O418" s="859">
        <f t="shared" si="132"/>
        <v>0</v>
      </c>
      <c r="P418" s="859">
        <f t="shared" si="132"/>
        <v>0</v>
      </c>
      <c r="Q418" s="859">
        <f t="shared" si="118"/>
        <v>0</v>
      </c>
      <c r="R418" s="859">
        <f t="shared" si="133"/>
        <v>0</v>
      </c>
      <c r="S418" s="859">
        <f t="shared" si="133"/>
        <v>0</v>
      </c>
      <c r="T418" s="859">
        <f t="shared" si="119"/>
        <v>0</v>
      </c>
      <c r="U418" s="859">
        <f t="shared" si="134"/>
        <v>0</v>
      </c>
      <c r="V418" s="859">
        <f t="shared" si="134"/>
        <v>0</v>
      </c>
      <c r="W418" s="859">
        <f t="shared" si="120"/>
        <v>0</v>
      </c>
      <c r="X418" s="859">
        <f t="shared" si="135"/>
        <v>0</v>
      </c>
      <c r="Y418" s="859">
        <f t="shared" si="135"/>
        <v>0</v>
      </c>
      <c r="Z418" s="859">
        <f t="shared" si="121"/>
        <v>0</v>
      </c>
      <c r="AA418" s="859">
        <f t="shared" si="136"/>
        <v>0</v>
      </c>
      <c r="AB418" s="859">
        <f t="shared" si="136"/>
        <v>0</v>
      </c>
      <c r="AC418" s="859">
        <f t="shared" si="122"/>
        <v>0</v>
      </c>
      <c r="AD418" s="859">
        <f t="shared" si="137"/>
        <v>0</v>
      </c>
      <c r="AE418" s="859">
        <f t="shared" si="137"/>
        <v>0</v>
      </c>
      <c r="AF418" s="859">
        <f t="shared" si="123"/>
        <v>0</v>
      </c>
      <c r="AG418" s="859">
        <f t="shared" si="138"/>
        <v>0</v>
      </c>
      <c r="AH418" s="859">
        <f t="shared" si="138"/>
        <v>0</v>
      </c>
      <c r="AI418" s="859">
        <f t="shared" si="124"/>
        <v>0</v>
      </c>
      <c r="AJ418" s="859">
        <f t="shared" si="139"/>
        <v>0</v>
      </c>
      <c r="AK418" s="859">
        <f t="shared" si="139"/>
        <v>0</v>
      </c>
      <c r="AL418" s="859">
        <f t="shared" si="125"/>
        <v>0</v>
      </c>
      <c r="AM418" s="48">
        <f t="shared" si="126"/>
        <v>0</v>
      </c>
      <c r="AN418" s="48">
        <f t="shared" si="126"/>
        <v>0</v>
      </c>
      <c r="AO418" s="859">
        <f t="shared" si="127"/>
        <v>0</v>
      </c>
    </row>
    <row r="419" spans="1:41">
      <c r="A419" s="48"/>
      <c r="B419" s="48" t="s">
        <v>6</v>
      </c>
      <c r="C419" s="859">
        <f>SUM(C397:C418)</f>
        <v>0</v>
      </c>
      <c r="D419" s="859">
        <f t="shared" ref="D419:AO419" si="140">SUM(D397:D418)</f>
        <v>0</v>
      </c>
      <c r="E419" s="859">
        <f t="shared" si="140"/>
        <v>0</v>
      </c>
      <c r="F419" s="859">
        <f t="shared" si="140"/>
        <v>0</v>
      </c>
      <c r="G419" s="859">
        <f t="shared" si="140"/>
        <v>0</v>
      </c>
      <c r="H419" s="859">
        <f t="shared" si="140"/>
        <v>0</v>
      </c>
      <c r="I419" s="859">
        <f t="shared" si="140"/>
        <v>0</v>
      </c>
      <c r="J419" s="859">
        <f t="shared" si="140"/>
        <v>0</v>
      </c>
      <c r="K419" s="859">
        <f t="shared" si="140"/>
        <v>0</v>
      </c>
      <c r="L419" s="859">
        <f t="shared" si="140"/>
        <v>0</v>
      </c>
      <c r="M419" s="859">
        <f t="shared" si="140"/>
        <v>0</v>
      </c>
      <c r="N419" s="859">
        <f t="shared" si="140"/>
        <v>0</v>
      </c>
      <c r="O419" s="859">
        <f t="shared" si="140"/>
        <v>0</v>
      </c>
      <c r="P419" s="859">
        <f t="shared" si="140"/>
        <v>0</v>
      </c>
      <c r="Q419" s="859">
        <f t="shared" si="140"/>
        <v>0</v>
      </c>
      <c r="R419" s="859">
        <f t="shared" si="140"/>
        <v>0</v>
      </c>
      <c r="S419" s="859">
        <f t="shared" si="140"/>
        <v>0</v>
      </c>
      <c r="T419" s="859">
        <f t="shared" si="140"/>
        <v>0</v>
      </c>
      <c r="U419" s="859">
        <f t="shared" si="140"/>
        <v>0</v>
      </c>
      <c r="V419" s="859">
        <f t="shared" si="140"/>
        <v>0</v>
      </c>
      <c r="W419" s="859">
        <f t="shared" si="140"/>
        <v>0</v>
      </c>
      <c r="X419" s="859">
        <f t="shared" si="140"/>
        <v>0</v>
      </c>
      <c r="Y419" s="859">
        <f t="shared" si="140"/>
        <v>0</v>
      </c>
      <c r="Z419" s="859">
        <f t="shared" si="140"/>
        <v>0</v>
      </c>
      <c r="AA419" s="859">
        <f t="shared" si="140"/>
        <v>0</v>
      </c>
      <c r="AB419" s="859">
        <f t="shared" si="140"/>
        <v>0</v>
      </c>
      <c r="AC419" s="859">
        <f t="shared" si="140"/>
        <v>0</v>
      </c>
      <c r="AD419" s="859">
        <f t="shared" si="140"/>
        <v>0</v>
      </c>
      <c r="AE419" s="859">
        <f t="shared" si="140"/>
        <v>0</v>
      </c>
      <c r="AF419" s="859">
        <f t="shared" si="140"/>
        <v>0</v>
      </c>
      <c r="AG419" s="859">
        <f t="shared" si="140"/>
        <v>0</v>
      </c>
      <c r="AH419" s="859">
        <f t="shared" si="140"/>
        <v>0</v>
      </c>
      <c r="AI419" s="859">
        <f t="shared" si="140"/>
        <v>0</v>
      </c>
      <c r="AJ419" s="859">
        <f t="shared" si="140"/>
        <v>0</v>
      </c>
      <c r="AK419" s="859">
        <f t="shared" si="140"/>
        <v>0</v>
      </c>
      <c r="AL419" s="859">
        <f t="shared" si="140"/>
        <v>0</v>
      </c>
      <c r="AM419" s="859">
        <f t="shared" si="140"/>
        <v>0</v>
      </c>
      <c r="AN419" s="859">
        <f t="shared" si="140"/>
        <v>0</v>
      </c>
      <c r="AO419" s="859">
        <f t="shared" si="140"/>
        <v>0</v>
      </c>
    </row>
  </sheetData>
  <sheetProtection formatCells="0"/>
  <mergeCells count="121">
    <mergeCell ref="C58:K58"/>
    <mergeCell ref="L58:T58"/>
    <mergeCell ref="U58:AC58"/>
    <mergeCell ref="AD58:AO58"/>
    <mergeCell ref="C1:AG1"/>
    <mergeCell ref="AQ2:BA2"/>
    <mergeCell ref="A3:A4"/>
    <mergeCell ref="B3:B4"/>
    <mergeCell ref="C3:E3"/>
    <mergeCell ref="F3:H3"/>
    <mergeCell ref="I3:K3"/>
    <mergeCell ref="L3:N3"/>
    <mergeCell ref="O3:Q3"/>
    <mergeCell ref="R3:T3"/>
    <mergeCell ref="AM3:AO3"/>
    <mergeCell ref="AQ3:BA3"/>
    <mergeCell ref="AQ5:AQ7"/>
    <mergeCell ref="AR5:AR7"/>
    <mergeCell ref="AS5:BA5"/>
    <mergeCell ref="AS6:AU6"/>
    <mergeCell ref="AV6:AX6"/>
    <mergeCell ref="AY6:BA6"/>
    <mergeCell ref="U3:W3"/>
    <mergeCell ref="X3:Z3"/>
    <mergeCell ref="AA3:AC3"/>
    <mergeCell ref="AD3:AF3"/>
    <mergeCell ref="AG3:AI3"/>
    <mergeCell ref="AJ3:AL3"/>
    <mergeCell ref="C57:K57"/>
    <mergeCell ref="L57:T57"/>
    <mergeCell ref="U57:AC57"/>
    <mergeCell ref="AD57:AO57"/>
    <mergeCell ref="AQ20:AR20"/>
    <mergeCell ref="C29:AG29"/>
    <mergeCell ref="A31:A32"/>
    <mergeCell ref="B31:B32"/>
    <mergeCell ref="C31:E31"/>
    <mergeCell ref="F31:H31"/>
    <mergeCell ref="I31:K31"/>
    <mergeCell ref="L31:N31"/>
    <mergeCell ref="O31:Q31"/>
    <mergeCell ref="R31:T31"/>
    <mergeCell ref="AM31:AO31"/>
    <mergeCell ref="U31:W31"/>
    <mergeCell ref="X31:Z31"/>
    <mergeCell ref="AA31:AC31"/>
    <mergeCell ref="AD31:AF31"/>
    <mergeCell ref="AG31:AI31"/>
    <mergeCell ref="AJ31:AL31"/>
    <mergeCell ref="A339:A340"/>
    <mergeCell ref="B339:B340"/>
    <mergeCell ref="C339:E339"/>
    <mergeCell ref="F339:H339"/>
    <mergeCell ref="I339:K339"/>
    <mergeCell ref="L339:N339"/>
    <mergeCell ref="O339:Q339"/>
    <mergeCell ref="U60:W60"/>
    <mergeCell ref="X60:Z60"/>
    <mergeCell ref="R339:T339"/>
    <mergeCell ref="U339:W339"/>
    <mergeCell ref="X339:Z339"/>
    <mergeCell ref="A60:A61"/>
    <mergeCell ref="B60:B61"/>
    <mergeCell ref="C60:E60"/>
    <mergeCell ref="F60:H60"/>
    <mergeCell ref="I60:K60"/>
    <mergeCell ref="L60:N60"/>
    <mergeCell ref="O60:Q60"/>
    <mergeCell ref="R60:T60"/>
    <mergeCell ref="AA339:AC339"/>
    <mergeCell ref="AD339:AF339"/>
    <mergeCell ref="AG339:AI339"/>
    <mergeCell ref="AM60:AO60"/>
    <mergeCell ref="C337:AG337"/>
    <mergeCell ref="AQ338:BA338"/>
    <mergeCell ref="AA60:AC60"/>
    <mergeCell ref="AD60:AF60"/>
    <mergeCell ref="AG60:AI60"/>
    <mergeCell ref="AJ60:AL60"/>
    <mergeCell ref="AJ339:AL339"/>
    <mergeCell ref="AM339:AO339"/>
    <mergeCell ref="AQ339:BA339"/>
    <mergeCell ref="AQ341:AQ343"/>
    <mergeCell ref="AR341:AR343"/>
    <mergeCell ref="AS341:BA341"/>
    <mergeCell ref="AS342:AU342"/>
    <mergeCell ref="AV342:AX342"/>
    <mergeCell ref="AY342:BA342"/>
    <mergeCell ref="AQ356:AR356"/>
    <mergeCell ref="C365:AG365"/>
    <mergeCell ref="A367:A368"/>
    <mergeCell ref="B367:B368"/>
    <mergeCell ref="C367:E367"/>
    <mergeCell ref="F367:H367"/>
    <mergeCell ref="I367:K367"/>
    <mergeCell ref="L367:N367"/>
    <mergeCell ref="O367:Q367"/>
    <mergeCell ref="R367:T367"/>
    <mergeCell ref="A395:A396"/>
    <mergeCell ref="B395:B396"/>
    <mergeCell ref="C395:E395"/>
    <mergeCell ref="F395:H395"/>
    <mergeCell ref="I395:K395"/>
    <mergeCell ref="L395:N395"/>
    <mergeCell ref="O395:Q395"/>
    <mergeCell ref="R395:T395"/>
    <mergeCell ref="U367:W367"/>
    <mergeCell ref="AM395:AO395"/>
    <mergeCell ref="U395:W395"/>
    <mergeCell ref="X395:Z395"/>
    <mergeCell ref="AA395:AC395"/>
    <mergeCell ref="AD395:AF395"/>
    <mergeCell ref="AG395:AI395"/>
    <mergeCell ref="AJ395:AL395"/>
    <mergeCell ref="AM367:AO367"/>
    <mergeCell ref="C393:AG393"/>
    <mergeCell ref="X367:Z367"/>
    <mergeCell ref="AA367:AC367"/>
    <mergeCell ref="AD367:AF367"/>
    <mergeCell ref="AG367:AI367"/>
    <mergeCell ref="AJ367:AL367"/>
  </mergeCells>
  <printOptions horizontalCentered="1"/>
  <pageMargins left="0.70866141732283505" right="0.70866141732283505" top="0.74803149606299202" bottom="0.74803149606299202" header="0.31496062992126" footer="0.31496062992126"/>
  <pageSetup paperSize="9" scale="83" orientation="landscape" r:id="rId1"/>
  <headerFooter alignWithMargins="0"/>
  <rowBreaks count="3" manualBreakCount="3">
    <brk id="28" max="16383" man="1"/>
    <brk id="56" max="16383" man="1"/>
    <brk id="84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2:AU415"/>
  <sheetViews>
    <sheetView zoomScale="85" zoomScaleNormal="85" zoomScaleSheetLayoutView="85" workbookViewId="0">
      <pane xSplit="2" ySplit="7" topLeftCell="R382" activePane="bottomRight" state="frozen"/>
      <selection pane="topRight" activeCell="C1" sqref="C1"/>
      <selection pane="bottomLeft" activeCell="A8" sqref="A8"/>
      <selection pane="bottomRight" activeCell="AC414" sqref="AC414"/>
    </sheetView>
  </sheetViews>
  <sheetFormatPr defaultColWidth="9.140625" defaultRowHeight="15" customHeight="1"/>
  <cols>
    <col min="1" max="1" width="9.140625" style="619" bestFit="1" customWidth="1"/>
    <col min="2" max="2" width="25.140625" style="620" customWidth="1"/>
    <col min="3" max="3" width="10.140625" style="619" customWidth="1"/>
    <col min="4" max="4" width="8.7109375" style="619" customWidth="1"/>
    <col min="5" max="5" width="9.140625" style="619" bestFit="1" customWidth="1"/>
    <col min="6" max="6" width="7.7109375" style="619" bestFit="1" customWidth="1"/>
    <col min="7" max="7" width="8.28515625" style="619" customWidth="1"/>
    <col min="8" max="8" width="9.140625" style="619" bestFit="1" customWidth="1"/>
    <col min="9" max="9" width="7.5703125" style="619" customWidth="1"/>
    <col min="10" max="10" width="7.85546875" style="619" customWidth="1"/>
    <col min="11" max="11" width="7.7109375" style="619" bestFit="1" customWidth="1"/>
    <col min="12" max="13" width="7.42578125" style="619" customWidth="1"/>
    <col min="14" max="14" width="7.7109375" style="619" bestFit="1" customWidth="1"/>
    <col min="15" max="16" width="7.7109375" style="619" customWidth="1"/>
    <col min="17" max="17" width="9.5703125" style="619" customWidth="1"/>
    <col min="18" max="18" width="10.5703125" style="619" customWidth="1"/>
    <col min="19" max="20" width="8.85546875" style="619" bestFit="1" customWidth="1"/>
    <col min="21" max="23" width="9.140625" style="619"/>
    <col min="24" max="28" width="9.140625" style="620"/>
    <col min="29" max="29" width="27.140625" style="620" bestFit="1" customWidth="1"/>
    <col min="30" max="30" width="8.42578125" style="620" customWidth="1"/>
    <col min="31" max="31" width="8.140625" style="620" customWidth="1"/>
    <col min="32" max="32" width="8.42578125" style="620" customWidth="1"/>
    <col min="33" max="34" width="8.28515625" style="620" bestFit="1" customWidth="1"/>
    <col min="35" max="35" width="9.140625" style="620" customWidth="1"/>
    <col min="36" max="38" width="7.140625" style="620" customWidth="1"/>
    <col min="39" max="39" width="6.85546875" style="620" bestFit="1" customWidth="1"/>
    <col min="40" max="40" width="7" style="620" customWidth="1"/>
    <col min="41" max="41" width="6.85546875" style="620" bestFit="1" customWidth="1"/>
    <col min="42" max="42" width="8.7109375" style="620" bestFit="1" customWidth="1"/>
    <col min="43" max="43" width="8.28515625" style="620" bestFit="1" customWidth="1"/>
    <col min="44" max="45" width="9.140625" style="620" bestFit="1" customWidth="1"/>
    <col min="46" max="46" width="7.85546875" style="620" customWidth="1"/>
    <col min="47" max="47" width="9.140625" style="620" bestFit="1" customWidth="1"/>
    <col min="48" max="16384" width="9.140625" style="620"/>
  </cols>
  <sheetData>
    <row r="2" spans="1:27" ht="15" customHeight="1">
      <c r="T2" s="641"/>
    </row>
    <row r="3" spans="1:27" ht="21">
      <c r="A3" s="620"/>
      <c r="B3" s="619"/>
      <c r="C3" s="1850" t="s">
        <v>300</v>
      </c>
      <c r="D3" s="1850"/>
      <c r="E3" s="1850"/>
      <c r="F3" s="1850"/>
      <c r="G3" s="1850"/>
      <c r="H3" s="1850"/>
      <c r="I3" s="1850"/>
      <c r="J3" s="1850"/>
      <c r="K3" s="1850"/>
      <c r="L3" s="1850"/>
      <c r="M3" s="1850"/>
      <c r="N3" s="1850"/>
      <c r="O3" s="1850"/>
      <c r="P3" s="1850"/>
      <c r="Q3" s="826"/>
    </row>
    <row r="4" spans="1:27" ht="21">
      <c r="A4" s="621" t="s">
        <v>279</v>
      </c>
      <c r="B4" s="619"/>
      <c r="C4" s="1851" t="s">
        <v>881</v>
      </c>
      <c r="D4" s="1851"/>
      <c r="E4" s="1851"/>
      <c r="F4" s="1851"/>
      <c r="G4" s="1851"/>
      <c r="H4" s="1851"/>
      <c r="I4" s="1852"/>
      <c r="J4" s="1852"/>
      <c r="K4" s="1852"/>
      <c r="L4" s="1852"/>
      <c r="M4" s="1852"/>
      <c r="N4" s="1852"/>
      <c r="O4" s="1852"/>
      <c r="P4" s="1852"/>
      <c r="Q4" s="827"/>
    </row>
    <row r="5" spans="1:27" ht="15.75" customHeight="1">
      <c r="A5" s="1537" t="s">
        <v>1</v>
      </c>
      <c r="B5" s="1538" t="s">
        <v>287</v>
      </c>
      <c r="C5" s="1863" t="s">
        <v>148</v>
      </c>
      <c r="D5" s="1863"/>
      <c r="E5" s="1863"/>
      <c r="F5" s="1863"/>
      <c r="G5" s="1863"/>
      <c r="H5" s="1863"/>
      <c r="I5" s="1854" t="s">
        <v>383</v>
      </c>
      <c r="J5" s="1855"/>
      <c r="K5" s="1855"/>
      <c r="L5" s="1855"/>
      <c r="M5" s="1855"/>
      <c r="N5" s="1855"/>
      <c r="O5" s="1855"/>
      <c r="P5" s="1855"/>
      <c r="Q5" s="1856"/>
      <c r="R5" s="1538" t="s">
        <v>6</v>
      </c>
      <c r="S5" s="1538"/>
      <c r="T5" s="1538"/>
      <c r="U5" s="1865" t="s">
        <v>6</v>
      </c>
      <c r="V5" s="1865"/>
      <c r="W5" s="1865"/>
      <c r="Y5" s="1864" t="str">
        <f>Death!X4</f>
        <v>Total</v>
      </c>
      <c r="Z5" s="1864"/>
      <c r="AA5" s="1864"/>
    </row>
    <row r="6" spans="1:27" s="622" customFormat="1" ht="46.5" customHeight="1">
      <c r="A6" s="1537"/>
      <c r="B6" s="1538"/>
      <c r="C6" s="1853" t="s">
        <v>150</v>
      </c>
      <c r="D6" s="1853"/>
      <c r="E6" s="1853"/>
      <c r="F6" s="1853" t="s">
        <v>151</v>
      </c>
      <c r="G6" s="1853"/>
      <c r="H6" s="1853"/>
      <c r="I6" s="1857" t="s">
        <v>154</v>
      </c>
      <c r="J6" s="1858"/>
      <c r="K6" s="1859"/>
      <c r="L6" s="1857" t="s">
        <v>155</v>
      </c>
      <c r="M6" s="1858"/>
      <c r="N6" s="1859"/>
      <c r="O6" s="1857" t="s">
        <v>153</v>
      </c>
      <c r="P6" s="1858"/>
      <c r="Q6" s="1859"/>
      <c r="R6" s="1538"/>
      <c r="S6" s="1538"/>
      <c r="T6" s="1538"/>
      <c r="U6" s="1865"/>
      <c r="V6" s="1865"/>
      <c r="W6" s="1865"/>
      <c r="Y6" s="1864"/>
      <c r="Z6" s="1864"/>
      <c r="AA6" s="1864"/>
    </row>
    <row r="7" spans="1:27" s="622" customFormat="1" ht="15.75">
      <c r="A7" s="1537"/>
      <c r="B7" s="1538"/>
      <c r="C7" s="825" t="s">
        <v>242</v>
      </c>
      <c r="D7" s="825" t="s">
        <v>243</v>
      </c>
      <c r="E7" s="825" t="s">
        <v>236</v>
      </c>
      <c r="F7" s="825" t="s">
        <v>242</v>
      </c>
      <c r="G7" s="825" t="s">
        <v>243</v>
      </c>
      <c r="H7" s="825" t="s">
        <v>236</v>
      </c>
      <c r="I7" s="825" t="s">
        <v>242</v>
      </c>
      <c r="J7" s="825" t="s">
        <v>243</v>
      </c>
      <c r="K7" s="825" t="s">
        <v>236</v>
      </c>
      <c r="L7" s="825" t="s">
        <v>242</v>
      </c>
      <c r="M7" s="825" t="s">
        <v>243</v>
      </c>
      <c r="N7" s="825" t="s">
        <v>236</v>
      </c>
      <c r="O7" s="825" t="s">
        <v>242</v>
      </c>
      <c r="P7" s="825" t="s">
        <v>243</v>
      </c>
      <c r="Q7" s="825" t="s">
        <v>236</v>
      </c>
      <c r="R7" s="825" t="s">
        <v>242</v>
      </c>
      <c r="S7" s="825" t="s">
        <v>243</v>
      </c>
      <c r="T7" s="825" t="s">
        <v>236</v>
      </c>
      <c r="U7" s="100" t="s">
        <v>242</v>
      </c>
      <c r="V7" s="100" t="s">
        <v>243</v>
      </c>
      <c r="W7" s="100" t="s">
        <v>236</v>
      </c>
      <c r="Y7" s="100" t="s">
        <v>242</v>
      </c>
      <c r="Z7" s="100" t="s">
        <v>243</v>
      </c>
      <c r="AA7" s="100" t="s">
        <v>236</v>
      </c>
    </row>
    <row r="8" spans="1:27" s="625" customFormat="1" ht="15" customHeight="1">
      <c r="A8" s="215" t="s">
        <v>15</v>
      </c>
      <c r="B8" s="623"/>
      <c r="C8" s="624"/>
      <c r="D8" s="624"/>
      <c r="E8" s="624"/>
      <c r="F8" s="624"/>
      <c r="G8" s="624"/>
      <c r="H8" s="624"/>
      <c r="I8" s="624"/>
      <c r="J8" s="624"/>
      <c r="K8" s="624"/>
      <c r="L8" s="624"/>
      <c r="M8" s="624"/>
      <c r="N8" s="624"/>
      <c r="O8" s="624"/>
      <c r="P8" s="624"/>
      <c r="Q8" s="624"/>
      <c r="R8" s="624"/>
      <c r="S8" s="624"/>
      <c r="T8" s="635"/>
      <c r="U8" s="639"/>
      <c r="V8" s="639"/>
      <c r="W8" s="639"/>
    </row>
    <row r="9" spans="1:27" ht="15" customHeight="1">
      <c r="A9" s="528">
        <v>1</v>
      </c>
      <c r="B9" s="626" t="s">
        <v>97</v>
      </c>
      <c r="C9" s="177">
        <v>8</v>
      </c>
      <c r="D9" s="177">
        <v>5</v>
      </c>
      <c r="E9" s="528">
        <f>+C9+D9</f>
        <v>13</v>
      </c>
      <c r="F9" s="177">
        <v>55</v>
      </c>
      <c r="G9" s="177">
        <v>42</v>
      </c>
      <c r="H9" s="528">
        <f>+F9+G9</f>
        <v>97</v>
      </c>
      <c r="I9" s="49"/>
      <c r="J9" s="49"/>
      <c r="K9" s="184">
        <f>I9+J9</f>
        <v>0</v>
      </c>
      <c r="L9" s="49"/>
      <c r="M9" s="49"/>
      <c r="N9" s="184">
        <f>L9+M9</f>
        <v>0</v>
      </c>
      <c r="O9" s="177">
        <v>871</v>
      </c>
      <c r="P9" s="177">
        <v>697</v>
      </c>
      <c r="Q9" s="184">
        <f t="shared" ref="Q9:Q15" si="0">O9+P9</f>
        <v>1568</v>
      </c>
      <c r="R9" s="528">
        <f>C9+F9+I9+L9+O9</f>
        <v>934</v>
      </c>
      <c r="S9" s="528">
        <f>D9+G9+J9+M9+P9</f>
        <v>744</v>
      </c>
      <c r="T9" s="528">
        <f>E9+H9+K9+N9+Q9</f>
        <v>1678</v>
      </c>
      <c r="U9" s="619" t="str">
        <f>IF(R9=Y9,"TRUE","FALSE")</f>
        <v>TRUE</v>
      </c>
      <c r="V9" s="619" t="str">
        <f>IF(S9=Z9,"TRUE","FALSE")</f>
        <v>TRUE</v>
      </c>
      <c r="W9" s="619" t="str">
        <f>IF(T9=AA9,"TRUE","FALSE")</f>
        <v>TRUE</v>
      </c>
      <c r="Y9" s="620">
        <f>Death!X7</f>
        <v>934</v>
      </c>
      <c r="Z9" s="620">
        <f>Death!Y7</f>
        <v>744</v>
      </c>
      <c r="AA9" s="620">
        <f>Death!Z7</f>
        <v>1678</v>
      </c>
    </row>
    <row r="10" spans="1:27" ht="15" customHeight="1">
      <c r="A10" s="528">
        <v>2</v>
      </c>
      <c r="B10" s="626" t="s">
        <v>98</v>
      </c>
      <c r="C10" s="177">
        <v>0</v>
      </c>
      <c r="D10" s="177">
        <v>0</v>
      </c>
      <c r="E10" s="528">
        <f t="shared" ref="E10:E15" si="1">+C10+D10</f>
        <v>0</v>
      </c>
      <c r="F10" s="177">
        <v>11</v>
      </c>
      <c r="G10" s="177">
        <v>5</v>
      </c>
      <c r="H10" s="528">
        <f t="shared" ref="H10:H15" si="2">+F10+G10</f>
        <v>16</v>
      </c>
      <c r="I10" s="49"/>
      <c r="J10" s="49"/>
      <c r="K10" s="184">
        <f t="shared" ref="K10:K15" si="3">I10+J10</f>
        <v>0</v>
      </c>
      <c r="L10" s="49"/>
      <c r="M10" s="49"/>
      <c r="N10" s="184">
        <f t="shared" ref="N10:N15" si="4">L10+M10</f>
        <v>0</v>
      </c>
      <c r="O10" s="177">
        <v>877</v>
      </c>
      <c r="P10" s="177">
        <v>773</v>
      </c>
      <c r="Q10" s="184">
        <f t="shared" si="0"/>
        <v>1650</v>
      </c>
      <c r="R10" s="528">
        <f t="shared" ref="R10:R15" si="5">C10+F10+I10+L10+O10</f>
        <v>888</v>
      </c>
      <c r="S10" s="528">
        <f t="shared" ref="S10:S15" si="6">D10+G10+J10+M10+P10</f>
        <v>778</v>
      </c>
      <c r="T10" s="528">
        <f t="shared" ref="T10:T15" si="7">E10+H10+K10+N10+Q10</f>
        <v>1666</v>
      </c>
      <c r="U10" s="619" t="str">
        <f t="shared" ref="U10:U73" si="8">IF(R10=Y10,"TRUE","FALSE")</f>
        <v>TRUE</v>
      </c>
      <c r="V10" s="619" t="str">
        <f t="shared" ref="V10:V73" si="9">IF(S10=Z10,"TRUE","FALSE")</f>
        <v>TRUE</v>
      </c>
      <c r="W10" s="619" t="str">
        <f t="shared" ref="W10:W73" si="10">IF(T10=AA10,"TRUE","FALSE")</f>
        <v>TRUE</v>
      </c>
      <c r="Y10" s="620">
        <f>Death!X8</f>
        <v>888</v>
      </c>
      <c r="Z10" s="620">
        <f>Death!Y8</f>
        <v>778</v>
      </c>
      <c r="AA10" s="620">
        <f>Death!Z8</f>
        <v>1666</v>
      </c>
    </row>
    <row r="11" spans="1:27" ht="15" customHeight="1">
      <c r="A11" s="528">
        <v>3</v>
      </c>
      <c r="B11" s="626" t="s">
        <v>99</v>
      </c>
      <c r="C11" s="177">
        <v>1</v>
      </c>
      <c r="D11" s="177">
        <v>0</v>
      </c>
      <c r="E11" s="528">
        <f t="shared" si="1"/>
        <v>1</v>
      </c>
      <c r="F11" s="177"/>
      <c r="G11" s="177"/>
      <c r="H11" s="528">
        <f t="shared" si="2"/>
        <v>0</v>
      </c>
      <c r="I11" s="49"/>
      <c r="J11" s="49"/>
      <c r="K11" s="184">
        <f t="shared" si="3"/>
        <v>0</v>
      </c>
      <c r="L11" s="49"/>
      <c r="M11" s="49"/>
      <c r="N11" s="184">
        <f t="shared" si="4"/>
        <v>0</v>
      </c>
      <c r="O11" s="177">
        <v>669</v>
      </c>
      <c r="P11" s="177">
        <v>481</v>
      </c>
      <c r="Q11" s="184">
        <f t="shared" si="0"/>
        <v>1150</v>
      </c>
      <c r="R11" s="528">
        <f t="shared" si="5"/>
        <v>670</v>
      </c>
      <c r="S11" s="528">
        <f t="shared" si="6"/>
        <v>481</v>
      </c>
      <c r="T11" s="528">
        <f t="shared" si="7"/>
        <v>1151</v>
      </c>
      <c r="U11" s="619" t="str">
        <f t="shared" si="8"/>
        <v>TRUE</v>
      </c>
      <c r="V11" s="619" t="str">
        <f t="shared" si="9"/>
        <v>TRUE</v>
      </c>
      <c r="W11" s="619" t="str">
        <f t="shared" si="10"/>
        <v>TRUE</v>
      </c>
      <c r="Y11" s="620">
        <f>Death!X9</f>
        <v>670</v>
      </c>
      <c r="Z11" s="620">
        <f>Death!Y9</f>
        <v>481</v>
      </c>
      <c r="AA11" s="620">
        <f>Death!Z9</f>
        <v>1151</v>
      </c>
    </row>
    <row r="12" spans="1:27" ht="15" customHeight="1">
      <c r="A12" s="528">
        <v>4</v>
      </c>
      <c r="B12" s="629" t="s">
        <v>100</v>
      </c>
      <c r="C12" s="942">
        <v>0</v>
      </c>
      <c r="D12" s="942">
        <v>0</v>
      </c>
      <c r="E12" s="528">
        <f t="shared" si="1"/>
        <v>0</v>
      </c>
      <c r="F12" s="942">
        <v>0</v>
      </c>
      <c r="G12" s="942">
        <v>0</v>
      </c>
      <c r="H12" s="528">
        <f t="shared" si="2"/>
        <v>0</v>
      </c>
      <c r="I12" s="49"/>
      <c r="J12" s="49"/>
      <c r="K12" s="184">
        <f t="shared" si="3"/>
        <v>0</v>
      </c>
      <c r="L12" s="49"/>
      <c r="M12" s="49"/>
      <c r="N12" s="184">
        <f t="shared" si="4"/>
        <v>0</v>
      </c>
      <c r="O12" s="942">
        <v>803</v>
      </c>
      <c r="P12" s="942">
        <v>553</v>
      </c>
      <c r="Q12" s="184">
        <f t="shared" si="0"/>
        <v>1356</v>
      </c>
      <c r="R12" s="528">
        <f t="shared" si="5"/>
        <v>803</v>
      </c>
      <c r="S12" s="528">
        <f t="shared" si="6"/>
        <v>553</v>
      </c>
      <c r="T12" s="528">
        <f t="shared" si="7"/>
        <v>1356</v>
      </c>
      <c r="U12" s="619" t="str">
        <f t="shared" si="8"/>
        <v>TRUE</v>
      </c>
      <c r="V12" s="619" t="str">
        <f t="shared" si="9"/>
        <v>TRUE</v>
      </c>
      <c r="W12" s="619" t="str">
        <f t="shared" si="10"/>
        <v>TRUE</v>
      </c>
      <c r="Y12" s="620">
        <f>Death!X10</f>
        <v>803</v>
      </c>
      <c r="Z12" s="620">
        <f>Death!Y10</f>
        <v>553</v>
      </c>
      <c r="AA12" s="620">
        <f>Death!Z10</f>
        <v>1356</v>
      </c>
    </row>
    <row r="13" spans="1:27" ht="15" customHeight="1">
      <c r="A13" s="528">
        <v>5</v>
      </c>
      <c r="B13" s="626" t="s">
        <v>101</v>
      </c>
      <c r="C13" s="177">
        <v>0</v>
      </c>
      <c r="D13" s="177">
        <v>0</v>
      </c>
      <c r="E13" s="528">
        <f t="shared" si="1"/>
        <v>0</v>
      </c>
      <c r="F13" s="177">
        <v>7</v>
      </c>
      <c r="G13" s="177">
        <v>5</v>
      </c>
      <c r="H13" s="528">
        <f t="shared" si="2"/>
        <v>12</v>
      </c>
      <c r="I13" s="49"/>
      <c r="J13" s="49"/>
      <c r="K13" s="184">
        <f t="shared" si="3"/>
        <v>0</v>
      </c>
      <c r="L13" s="49"/>
      <c r="M13" s="49"/>
      <c r="N13" s="184">
        <f t="shared" si="4"/>
        <v>0</v>
      </c>
      <c r="O13" s="177">
        <v>586</v>
      </c>
      <c r="P13" s="177">
        <v>429</v>
      </c>
      <c r="Q13" s="184">
        <f t="shared" si="0"/>
        <v>1015</v>
      </c>
      <c r="R13" s="528">
        <f t="shared" si="5"/>
        <v>593</v>
      </c>
      <c r="S13" s="528">
        <f t="shared" si="6"/>
        <v>434</v>
      </c>
      <c r="T13" s="528">
        <f t="shared" si="7"/>
        <v>1027</v>
      </c>
      <c r="U13" s="619" t="str">
        <f t="shared" si="8"/>
        <v>TRUE</v>
      </c>
      <c r="V13" s="619" t="str">
        <f t="shared" si="9"/>
        <v>TRUE</v>
      </c>
      <c r="W13" s="619" t="str">
        <f t="shared" si="10"/>
        <v>TRUE</v>
      </c>
      <c r="Y13" s="620">
        <f>Death!X11</f>
        <v>593</v>
      </c>
      <c r="Z13" s="620">
        <f>Death!Y11</f>
        <v>434</v>
      </c>
      <c r="AA13" s="620">
        <f>Death!Z11</f>
        <v>1027</v>
      </c>
    </row>
    <row r="14" spans="1:27" ht="15" customHeight="1">
      <c r="A14" s="528">
        <v>6</v>
      </c>
      <c r="B14" s="626" t="s">
        <v>102</v>
      </c>
      <c r="C14" s="177">
        <v>0</v>
      </c>
      <c r="D14" s="177">
        <v>0</v>
      </c>
      <c r="E14" s="528">
        <f t="shared" si="1"/>
        <v>0</v>
      </c>
      <c r="F14" s="177">
        <v>7</v>
      </c>
      <c r="G14" s="177">
        <v>12</v>
      </c>
      <c r="H14" s="528">
        <f t="shared" si="2"/>
        <v>19</v>
      </c>
      <c r="I14" s="49"/>
      <c r="J14" s="49"/>
      <c r="K14" s="184">
        <f t="shared" si="3"/>
        <v>0</v>
      </c>
      <c r="L14" s="49"/>
      <c r="M14" s="49"/>
      <c r="N14" s="184">
        <f t="shared" si="4"/>
        <v>0</v>
      </c>
      <c r="O14" s="177">
        <v>767</v>
      </c>
      <c r="P14" s="177">
        <v>567</v>
      </c>
      <c r="Q14" s="184">
        <f t="shared" si="0"/>
        <v>1334</v>
      </c>
      <c r="R14" s="528">
        <f t="shared" si="5"/>
        <v>774</v>
      </c>
      <c r="S14" s="528">
        <f t="shared" si="6"/>
        <v>579</v>
      </c>
      <c r="T14" s="528">
        <f t="shared" si="7"/>
        <v>1353</v>
      </c>
      <c r="U14" s="619" t="str">
        <f t="shared" si="8"/>
        <v>TRUE</v>
      </c>
      <c r="V14" s="619" t="str">
        <f t="shared" si="9"/>
        <v>TRUE</v>
      </c>
      <c r="W14" s="619" t="str">
        <f t="shared" si="10"/>
        <v>TRUE</v>
      </c>
      <c r="Y14" s="620">
        <f>Death!X12</f>
        <v>774</v>
      </c>
      <c r="Z14" s="620">
        <f>Death!Y12</f>
        <v>579</v>
      </c>
      <c r="AA14" s="620">
        <f>Death!Z12</f>
        <v>1353</v>
      </c>
    </row>
    <row r="15" spans="1:27" ht="15" customHeight="1">
      <c r="A15" s="528">
        <v>7</v>
      </c>
      <c r="B15" s="630" t="s">
        <v>103</v>
      </c>
      <c r="C15" s="177"/>
      <c r="D15" s="177"/>
      <c r="E15" s="528">
        <f t="shared" si="1"/>
        <v>0</v>
      </c>
      <c r="F15" s="177">
        <v>362</v>
      </c>
      <c r="G15" s="177">
        <v>260</v>
      </c>
      <c r="H15" s="528">
        <f t="shared" si="2"/>
        <v>622</v>
      </c>
      <c r="I15" s="49"/>
      <c r="J15" s="49"/>
      <c r="K15" s="184">
        <f t="shared" si="3"/>
        <v>0</v>
      </c>
      <c r="L15" s="49"/>
      <c r="M15" s="49"/>
      <c r="N15" s="184">
        <f t="shared" si="4"/>
        <v>0</v>
      </c>
      <c r="O15" s="177">
        <v>717</v>
      </c>
      <c r="P15" s="177">
        <v>525</v>
      </c>
      <c r="Q15" s="184">
        <f t="shared" si="0"/>
        <v>1242</v>
      </c>
      <c r="R15" s="528">
        <f t="shared" si="5"/>
        <v>1079</v>
      </c>
      <c r="S15" s="528">
        <f t="shared" si="6"/>
        <v>785</v>
      </c>
      <c r="T15" s="528">
        <f t="shared" si="7"/>
        <v>1864</v>
      </c>
      <c r="U15" s="619" t="str">
        <f t="shared" si="8"/>
        <v>TRUE</v>
      </c>
      <c r="V15" s="619" t="str">
        <f t="shared" si="9"/>
        <v>TRUE</v>
      </c>
      <c r="W15" s="619" t="str">
        <f t="shared" si="10"/>
        <v>TRUE</v>
      </c>
      <c r="Y15" s="620">
        <f>Death!X13</f>
        <v>1079</v>
      </c>
      <c r="Z15" s="620">
        <f>Death!Y13</f>
        <v>785</v>
      </c>
      <c r="AA15" s="620">
        <f>Death!Z13</f>
        <v>1864</v>
      </c>
    </row>
    <row r="16" spans="1:27" s="625" customFormat="1" ht="15" customHeight="1">
      <c r="A16" s="541"/>
      <c r="B16" s="631" t="s">
        <v>6</v>
      </c>
      <c r="C16" s="541">
        <f>SUM(C9:C15)</f>
        <v>9</v>
      </c>
      <c r="D16" s="541">
        <f t="shared" ref="D16:T16" si="11">SUM(D9:D15)</f>
        <v>5</v>
      </c>
      <c r="E16" s="541">
        <f t="shared" si="11"/>
        <v>14</v>
      </c>
      <c r="F16" s="541">
        <f t="shared" si="11"/>
        <v>442</v>
      </c>
      <c r="G16" s="541">
        <f t="shared" si="11"/>
        <v>324</v>
      </c>
      <c r="H16" s="541">
        <f t="shared" si="11"/>
        <v>766</v>
      </c>
      <c r="I16" s="541">
        <f t="shared" si="11"/>
        <v>0</v>
      </c>
      <c r="J16" s="541">
        <f t="shared" si="11"/>
        <v>0</v>
      </c>
      <c r="K16" s="541">
        <f t="shared" si="11"/>
        <v>0</v>
      </c>
      <c r="L16" s="541">
        <f t="shared" si="11"/>
        <v>0</v>
      </c>
      <c r="M16" s="541">
        <f t="shared" si="11"/>
        <v>0</v>
      </c>
      <c r="N16" s="541">
        <f t="shared" si="11"/>
        <v>0</v>
      </c>
      <c r="O16" s="541">
        <f t="shared" si="11"/>
        <v>5290</v>
      </c>
      <c r="P16" s="541">
        <f t="shared" si="11"/>
        <v>4025</v>
      </c>
      <c r="Q16" s="541">
        <f t="shared" si="11"/>
        <v>9315</v>
      </c>
      <c r="R16" s="541">
        <f t="shared" si="11"/>
        <v>5741</v>
      </c>
      <c r="S16" s="541">
        <f t="shared" si="11"/>
        <v>4354</v>
      </c>
      <c r="T16" s="541">
        <f t="shared" si="11"/>
        <v>10095</v>
      </c>
      <c r="U16" s="619" t="str">
        <f t="shared" si="8"/>
        <v>TRUE</v>
      </c>
      <c r="V16" s="619" t="str">
        <f t="shared" si="9"/>
        <v>TRUE</v>
      </c>
      <c r="W16" s="619" t="str">
        <f t="shared" si="10"/>
        <v>TRUE</v>
      </c>
      <c r="Y16" s="625">
        <f>Death!X14</f>
        <v>5741</v>
      </c>
      <c r="Z16" s="625">
        <f>Death!Y14</f>
        <v>4354</v>
      </c>
      <c r="AA16" s="625">
        <f>Death!Z14</f>
        <v>10095</v>
      </c>
    </row>
    <row r="17" spans="1:27" s="625" customFormat="1" ht="15" customHeight="1">
      <c r="A17" s="632" t="s">
        <v>20</v>
      </c>
      <c r="B17" s="207"/>
      <c r="C17" s="624"/>
      <c r="D17" s="624"/>
      <c r="E17" s="624"/>
      <c r="F17" s="624"/>
      <c r="G17" s="624"/>
      <c r="H17" s="624"/>
      <c r="I17" s="624"/>
      <c r="J17" s="624"/>
      <c r="K17" s="624"/>
      <c r="L17" s="624"/>
      <c r="M17" s="624"/>
      <c r="N17" s="624"/>
      <c r="O17" s="624"/>
      <c r="P17" s="624"/>
      <c r="Q17" s="624"/>
      <c r="R17" s="624"/>
      <c r="S17" s="624"/>
      <c r="T17" s="635"/>
      <c r="U17" s="619" t="str">
        <f t="shared" si="8"/>
        <v>TRUE</v>
      </c>
      <c r="V17" s="619" t="str">
        <f t="shared" si="9"/>
        <v>TRUE</v>
      </c>
      <c r="W17" s="619" t="str">
        <f t="shared" si="10"/>
        <v>TRUE</v>
      </c>
      <c r="Y17" s="625">
        <f>Death!X15</f>
        <v>0</v>
      </c>
      <c r="Z17" s="625">
        <f>Death!Y15</f>
        <v>0</v>
      </c>
      <c r="AA17" s="625">
        <f>Death!Z15</f>
        <v>0</v>
      </c>
    </row>
    <row r="18" spans="1:27" s="625" customFormat="1" ht="15" customHeight="1">
      <c r="A18" s="633">
        <v>8</v>
      </c>
      <c r="B18" s="457" t="s">
        <v>641</v>
      </c>
      <c r="C18" s="529"/>
      <c r="D18" s="529"/>
      <c r="E18" s="528">
        <f>+C18+D18</f>
        <v>0</v>
      </c>
      <c r="F18" s="529">
        <v>1</v>
      </c>
      <c r="G18" s="529"/>
      <c r="H18" s="528">
        <f>+F18+G18</f>
        <v>1</v>
      </c>
      <c r="I18" s="529"/>
      <c r="J18" s="529"/>
      <c r="K18" s="528">
        <f>+I18+J18</f>
        <v>0</v>
      </c>
      <c r="L18" s="529"/>
      <c r="M18" s="529"/>
      <c r="N18" s="184">
        <f>L18+M18</f>
        <v>0</v>
      </c>
      <c r="O18" s="889">
        <v>641</v>
      </c>
      <c r="P18" s="889">
        <v>479</v>
      </c>
      <c r="Q18" s="184">
        <f>O18+P18</f>
        <v>1120</v>
      </c>
      <c r="R18" s="528">
        <f t="shared" ref="R18:T20" si="12">C18+F18+I18+L18+O18</f>
        <v>642</v>
      </c>
      <c r="S18" s="528">
        <f t="shared" si="12"/>
        <v>479</v>
      </c>
      <c r="T18" s="528">
        <f t="shared" si="12"/>
        <v>1121</v>
      </c>
      <c r="U18" s="619" t="str">
        <f t="shared" si="8"/>
        <v>TRUE</v>
      </c>
      <c r="V18" s="619" t="str">
        <f t="shared" si="9"/>
        <v>TRUE</v>
      </c>
      <c r="W18" s="619" t="str">
        <f t="shared" si="10"/>
        <v>TRUE</v>
      </c>
      <c r="Y18" s="625">
        <f>Death!X16</f>
        <v>642</v>
      </c>
      <c r="Z18" s="625">
        <f>Death!Y16</f>
        <v>479</v>
      </c>
      <c r="AA18" s="625">
        <f>Death!Z16</f>
        <v>1121</v>
      </c>
    </row>
    <row r="19" spans="1:27" s="625" customFormat="1" ht="15" customHeight="1">
      <c r="A19" s="633">
        <v>9</v>
      </c>
      <c r="B19" s="457" t="s">
        <v>642</v>
      </c>
      <c r="C19" s="529">
        <v>30</v>
      </c>
      <c r="D19" s="529">
        <v>17</v>
      </c>
      <c r="E19" s="528">
        <f>+C19+D19</f>
        <v>47</v>
      </c>
      <c r="F19" s="529">
        <v>3</v>
      </c>
      <c r="G19" s="529"/>
      <c r="H19" s="528">
        <f>+F19+G19</f>
        <v>3</v>
      </c>
      <c r="I19" s="529"/>
      <c r="J19" s="529"/>
      <c r="K19" s="528">
        <f>+I19+J19</f>
        <v>0</v>
      </c>
      <c r="L19" s="529"/>
      <c r="M19" s="529"/>
      <c r="N19" s="184">
        <f>L19+M19</f>
        <v>0</v>
      </c>
      <c r="O19" s="889">
        <v>497</v>
      </c>
      <c r="P19" s="889">
        <v>405</v>
      </c>
      <c r="Q19" s="528">
        <f>+O19+P19</f>
        <v>902</v>
      </c>
      <c r="R19" s="528">
        <f t="shared" si="12"/>
        <v>530</v>
      </c>
      <c r="S19" s="528">
        <f t="shared" si="12"/>
        <v>422</v>
      </c>
      <c r="T19" s="528">
        <f t="shared" si="12"/>
        <v>952</v>
      </c>
      <c r="U19" s="619" t="str">
        <f t="shared" si="8"/>
        <v>TRUE</v>
      </c>
      <c r="V19" s="619" t="str">
        <f t="shared" si="9"/>
        <v>TRUE</v>
      </c>
      <c r="W19" s="619" t="str">
        <f t="shared" si="10"/>
        <v>TRUE</v>
      </c>
      <c r="Y19" s="625">
        <f>Death!X17</f>
        <v>530</v>
      </c>
      <c r="Z19" s="625">
        <f>Death!Y17</f>
        <v>422</v>
      </c>
      <c r="AA19" s="625">
        <f>Death!Z17</f>
        <v>952</v>
      </c>
    </row>
    <row r="20" spans="1:27" s="625" customFormat="1" ht="15" customHeight="1">
      <c r="A20" s="633">
        <v>10</v>
      </c>
      <c r="B20" s="457" t="s">
        <v>788</v>
      </c>
      <c r="C20" s="529">
        <v>5</v>
      </c>
      <c r="D20" s="529">
        <v>4</v>
      </c>
      <c r="E20" s="528">
        <f>+C20+D20</f>
        <v>9</v>
      </c>
      <c r="F20" s="529"/>
      <c r="G20" s="529"/>
      <c r="H20" s="528">
        <f>+F20+G20</f>
        <v>0</v>
      </c>
      <c r="I20" s="529">
        <v>912</v>
      </c>
      <c r="J20" s="529">
        <v>610</v>
      </c>
      <c r="K20" s="528">
        <f>+I20+J20</f>
        <v>1522</v>
      </c>
      <c r="L20" s="529"/>
      <c r="M20" s="529"/>
      <c r="N20" s="184">
        <f>L20+M20</f>
        <v>0</v>
      </c>
      <c r="O20" s="889">
        <v>80</v>
      </c>
      <c r="P20" s="889">
        <v>44</v>
      </c>
      <c r="Q20" s="528">
        <f>+O20+P20</f>
        <v>124</v>
      </c>
      <c r="R20" s="528">
        <f t="shared" si="12"/>
        <v>997</v>
      </c>
      <c r="S20" s="528">
        <f t="shared" si="12"/>
        <v>658</v>
      </c>
      <c r="T20" s="528">
        <f t="shared" si="12"/>
        <v>1655</v>
      </c>
      <c r="U20" s="619" t="str">
        <f t="shared" si="8"/>
        <v>TRUE</v>
      </c>
      <c r="V20" s="619" t="str">
        <f t="shared" si="9"/>
        <v>TRUE</v>
      </c>
      <c r="W20" s="619" t="str">
        <f t="shared" si="10"/>
        <v>TRUE</v>
      </c>
      <c r="Y20" s="625">
        <f>Death!X18</f>
        <v>997</v>
      </c>
      <c r="Z20" s="625">
        <f>Death!Y18</f>
        <v>658</v>
      </c>
      <c r="AA20" s="625">
        <f>Death!Z18</f>
        <v>1655</v>
      </c>
    </row>
    <row r="21" spans="1:27" s="625" customFormat="1" ht="15" customHeight="1">
      <c r="A21" s="541"/>
      <c r="B21" s="631" t="s">
        <v>6</v>
      </c>
      <c r="C21" s="541">
        <f t="shared" ref="C21:T21" si="13">SUM(C18:C20)</f>
        <v>35</v>
      </c>
      <c r="D21" s="541">
        <f t="shared" si="13"/>
        <v>21</v>
      </c>
      <c r="E21" s="541">
        <f t="shared" si="13"/>
        <v>56</v>
      </c>
      <c r="F21" s="541">
        <f t="shared" si="13"/>
        <v>4</v>
      </c>
      <c r="G21" s="541">
        <f t="shared" si="13"/>
        <v>0</v>
      </c>
      <c r="H21" s="541">
        <f t="shared" si="13"/>
        <v>4</v>
      </c>
      <c r="I21" s="541">
        <f t="shared" si="13"/>
        <v>912</v>
      </c>
      <c r="J21" s="541">
        <f t="shared" si="13"/>
        <v>610</v>
      </c>
      <c r="K21" s="541">
        <f t="shared" si="13"/>
        <v>1522</v>
      </c>
      <c r="L21" s="541">
        <f t="shared" si="13"/>
        <v>0</v>
      </c>
      <c r="M21" s="541">
        <f t="shared" si="13"/>
        <v>0</v>
      </c>
      <c r="N21" s="541">
        <f t="shared" si="13"/>
        <v>0</v>
      </c>
      <c r="O21" s="541">
        <f t="shared" si="13"/>
        <v>1218</v>
      </c>
      <c r="P21" s="541">
        <f t="shared" si="13"/>
        <v>928</v>
      </c>
      <c r="Q21" s="541">
        <f t="shared" si="13"/>
        <v>2146</v>
      </c>
      <c r="R21" s="541">
        <f t="shared" si="13"/>
        <v>2169</v>
      </c>
      <c r="S21" s="541">
        <f t="shared" si="13"/>
        <v>1559</v>
      </c>
      <c r="T21" s="541">
        <f t="shared" si="13"/>
        <v>3728</v>
      </c>
      <c r="U21" s="619" t="str">
        <f t="shared" si="8"/>
        <v>TRUE</v>
      </c>
      <c r="V21" s="619" t="str">
        <f t="shared" si="9"/>
        <v>TRUE</v>
      </c>
      <c r="W21" s="619" t="str">
        <f t="shared" si="10"/>
        <v>TRUE</v>
      </c>
      <c r="Y21" s="625">
        <f>Death!X19</f>
        <v>2169</v>
      </c>
      <c r="Z21" s="625">
        <f>Death!Y19</f>
        <v>1559</v>
      </c>
      <c r="AA21" s="625">
        <f>Death!Z19</f>
        <v>3728</v>
      </c>
    </row>
    <row r="22" spans="1:27" s="625" customFormat="1" ht="15" customHeight="1">
      <c r="A22" s="629" t="s">
        <v>21</v>
      </c>
      <c r="B22" s="623"/>
      <c r="C22" s="624"/>
      <c r="D22" s="624"/>
      <c r="E22" s="624"/>
      <c r="F22" s="624"/>
      <c r="G22" s="624"/>
      <c r="H22" s="624"/>
      <c r="I22" s="624"/>
      <c r="J22" s="624"/>
      <c r="K22" s="624"/>
      <c r="L22" s="624"/>
      <c r="M22" s="624"/>
      <c r="N22" s="624"/>
      <c r="O22" s="624"/>
      <c r="P22" s="624"/>
      <c r="Q22" s="624"/>
      <c r="R22" s="624"/>
      <c r="S22" s="624"/>
      <c r="T22" s="635"/>
      <c r="U22" s="619" t="str">
        <f t="shared" si="8"/>
        <v>TRUE</v>
      </c>
      <c r="V22" s="619" t="str">
        <f t="shared" si="9"/>
        <v>TRUE</v>
      </c>
      <c r="W22" s="619" t="str">
        <f t="shared" si="10"/>
        <v>TRUE</v>
      </c>
      <c r="Y22" s="625">
        <f>Death!X20</f>
        <v>0</v>
      </c>
      <c r="Z22" s="625">
        <f>Death!Y20</f>
        <v>0</v>
      </c>
      <c r="AA22" s="625">
        <f>Death!Z20</f>
        <v>0</v>
      </c>
    </row>
    <row r="23" spans="1:27" s="625" customFormat="1" ht="15" customHeight="1">
      <c r="A23" s="633">
        <v>11</v>
      </c>
      <c r="B23" s="457" t="s">
        <v>22</v>
      </c>
      <c r="C23" s="646">
        <v>0</v>
      </c>
      <c r="D23" s="646">
        <v>0</v>
      </c>
      <c r="E23" s="528">
        <f t="shared" ref="E23:E28" si="14">+C23+D23</f>
        <v>0</v>
      </c>
      <c r="F23" s="646">
        <v>0</v>
      </c>
      <c r="G23" s="646">
        <v>0</v>
      </c>
      <c r="H23" s="528">
        <f t="shared" ref="H23:H28" si="15">+F23+G23</f>
        <v>0</v>
      </c>
      <c r="I23" s="646"/>
      <c r="J23" s="646"/>
      <c r="K23" s="646">
        <f t="shared" ref="K23:K28" si="16">I23+J23</f>
        <v>0</v>
      </c>
      <c r="L23" s="646"/>
      <c r="M23" s="646"/>
      <c r="N23" s="646">
        <f t="shared" ref="N23:N28" si="17">L23+M23</f>
        <v>0</v>
      </c>
      <c r="O23" s="946">
        <v>854</v>
      </c>
      <c r="P23" s="946">
        <v>559</v>
      </c>
      <c r="Q23" s="646">
        <f t="shared" ref="Q23:Q28" si="18">O23+P23</f>
        <v>1413</v>
      </c>
      <c r="R23" s="528">
        <f t="shared" ref="R23:T28" si="19">C23+F23+I23+L23+O23</f>
        <v>854</v>
      </c>
      <c r="S23" s="528">
        <f t="shared" si="19"/>
        <v>559</v>
      </c>
      <c r="T23" s="528">
        <f t="shared" si="19"/>
        <v>1413</v>
      </c>
      <c r="U23" s="619" t="str">
        <f t="shared" si="8"/>
        <v>TRUE</v>
      </c>
      <c r="V23" s="619" t="str">
        <f t="shared" si="9"/>
        <v>TRUE</v>
      </c>
      <c r="W23" s="619" t="str">
        <f t="shared" si="10"/>
        <v>TRUE</v>
      </c>
      <c r="Y23" s="625">
        <f>Death!X21</f>
        <v>854</v>
      </c>
      <c r="Z23" s="625">
        <f>Death!Y21</f>
        <v>559</v>
      </c>
      <c r="AA23" s="625">
        <f>Death!Z21</f>
        <v>1413</v>
      </c>
    </row>
    <row r="24" spans="1:27" s="625" customFormat="1" ht="15" customHeight="1">
      <c r="A24" s="633">
        <v>12</v>
      </c>
      <c r="B24" s="457" t="s">
        <v>23</v>
      </c>
      <c r="C24" s="646">
        <v>0</v>
      </c>
      <c r="D24" s="646">
        <v>2</v>
      </c>
      <c r="E24" s="528">
        <f t="shared" si="14"/>
        <v>2</v>
      </c>
      <c r="F24" s="646">
        <v>2</v>
      </c>
      <c r="G24" s="646">
        <v>2</v>
      </c>
      <c r="H24" s="528">
        <f t="shared" si="15"/>
        <v>4</v>
      </c>
      <c r="I24" s="646"/>
      <c r="J24" s="646"/>
      <c r="K24" s="646">
        <f t="shared" si="16"/>
        <v>0</v>
      </c>
      <c r="L24" s="646"/>
      <c r="M24" s="646"/>
      <c r="N24" s="646">
        <f t="shared" si="17"/>
        <v>0</v>
      </c>
      <c r="O24" s="946">
        <v>740</v>
      </c>
      <c r="P24" s="946">
        <v>464</v>
      </c>
      <c r="Q24" s="646">
        <f t="shared" si="18"/>
        <v>1204</v>
      </c>
      <c r="R24" s="528">
        <f t="shared" si="19"/>
        <v>742</v>
      </c>
      <c r="S24" s="528">
        <f t="shared" si="19"/>
        <v>468</v>
      </c>
      <c r="T24" s="528">
        <f t="shared" si="19"/>
        <v>1210</v>
      </c>
      <c r="U24" s="619" t="str">
        <f t="shared" si="8"/>
        <v>TRUE</v>
      </c>
      <c r="V24" s="619" t="str">
        <f t="shared" si="9"/>
        <v>TRUE</v>
      </c>
      <c r="W24" s="619" t="str">
        <f t="shared" si="10"/>
        <v>TRUE</v>
      </c>
      <c r="Y24" s="625">
        <f>Death!X22</f>
        <v>742</v>
      </c>
      <c r="Z24" s="625">
        <f>Death!Y22</f>
        <v>468</v>
      </c>
      <c r="AA24" s="625">
        <f>Death!Z22</f>
        <v>1210</v>
      </c>
    </row>
    <row r="25" spans="1:27" s="625" customFormat="1" ht="15" customHeight="1">
      <c r="A25" s="633">
        <v>13</v>
      </c>
      <c r="B25" s="457" t="s">
        <v>106</v>
      </c>
      <c r="C25" s="646">
        <v>0</v>
      </c>
      <c r="D25" s="646">
        <v>0</v>
      </c>
      <c r="E25" s="528">
        <f t="shared" si="14"/>
        <v>0</v>
      </c>
      <c r="F25" s="646">
        <v>697</v>
      </c>
      <c r="G25" s="646">
        <v>370</v>
      </c>
      <c r="H25" s="528">
        <f t="shared" si="15"/>
        <v>1067</v>
      </c>
      <c r="I25" s="646"/>
      <c r="J25" s="646"/>
      <c r="K25" s="646">
        <f t="shared" si="16"/>
        <v>0</v>
      </c>
      <c r="L25" s="646"/>
      <c r="M25" s="646"/>
      <c r="N25" s="646">
        <f t="shared" si="17"/>
        <v>0</v>
      </c>
      <c r="O25" s="946">
        <v>579</v>
      </c>
      <c r="P25" s="946">
        <v>373</v>
      </c>
      <c r="Q25" s="646">
        <f t="shared" si="18"/>
        <v>952</v>
      </c>
      <c r="R25" s="528">
        <f t="shared" si="19"/>
        <v>1276</v>
      </c>
      <c r="S25" s="528">
        <f t="shared" si="19"/>
        <v>743</v>
      </c>
      <c r="T25" s="528">
        <f t="shared" si="19"/>
        <v>2019</v>
      </c>
      <c r="U25" s="619" t="str">
        <f t="shared" si="8"/>
        <v>TRUE</v>
      </c>
      <c r="V25" s="619" t="str">
        <f t="shared" si="9"/>
        <v>TRUE</v>
      </c>
      <c r="W25" s="619" t="str">
        <f t="shared" si="10"/>
        <v>TRUE</v>
      </c>
      <c r="Y25" s="625">
        <f>Death!X23</f>
        <v>1276</v>
      </c>
      <c r="Z25" s="625">
        <f>Death!Y23</f>
        <v>743</v>
      </c>
      <c r="AA25" s="625">
        <f>Death!Z23</f>
        <v>2019</v>
      </c>
    </row>
    <row r="26" spans="1:27" s="625" customFormat="1" ht="15" customHeight="1">
      <c r="A26" s="633">
        <v>14</v>
      </c>
      <c r="B26" s="457" t="s">
        <v>457</v>
      </c>
      <c r="C26" s="646">
        <v>0</v>
      </c>
      <c r="D26" s="646">
        <v>1</v>
      </c>
      <c r="E26" s="528">
        <f t="shared" si="14"/>
        <v>1</v>
      </c>
      <c r="F26" s="646">
        <v>0</v>
      </c>
      <c r="G26" s="646">
        <v>0</v>
      </c>
      <c r="H26" s="528">
        <f t="shared" si="15"/>
        <v>0</v>
      </c>
      <c r="I26" s="646"/>
      <c r="J26" s="646"/>
      <c r="K26" s="646">
        <f t="shared" si="16"/>
        <v>0</v>
      </c>
      <c r="L26" s="646"/>
      <c r="M26" s="646"/>
      <c r="N26" s="646">
        <f t="shared" si="17"/>
        <v>0</v>
      </c>
      <c r="O26" s="946">
        <v>352</v>
      </c>
      <c r="P26" s="946">
        <v>253</v>
      </c>
      <c r="Q26" s="646">
        <f t="shared" si="18"/>
        <v>605</v>
      </c>
      <c r="R26" s="528">
        <f t="shared" si="19"/>
        <v>352</v>
      </c>
      <c r="S26" s="528">
        <f t="shared" si="19"/>
        <v>254</v>
      </c>
      <c r="T26" s="528">
        <f t="shared" si="19"/>
        <v>606</v>
      </c>
      <c r="U26" s="619" t="str">
        <f t="shared" si="8"/>
        <v>TRUE</v>
      </c>
      <c r="V26" s="619" t="str">
        <f t="shared" si="9"/>
        <v>TRUE</v>
      </c>
      <c r="W26" s="619" t="str">
        <f t="shared" si="10"/>
        <v>TRUE</v>
      </c>
      <c r="Y26" s="625">
        <f>Death!X24</f>
        <v>352</v>
      </c>
      <c r="Z26" s="625">
        <f>Death!Y24</f>
        <v>254</v>
      </c>
      <c r="AA26" s="625">
        <f>Death!Z24</f>
        <v>606</v>
      </c>
    </row>
    <row r="27" spans="1:27" s="625" customFormat="1" ht="15" customHeight="1">
      <c r="A27" s="633">
        <v>15</v>
      </c>
      <c r="B27" s="457" t="s">
        <v>24</v>
      </c>
      <c r="C27" s="646">
        <v>0</v>
      </c>
      <c r="D27" s="646">
        <v>1</v>
      </c>
      <c r="E27" s="528">
        <f t="shared" si="14"/>
        <v>1</v>
      </c>
      <c r="F27" s="646">
        <v>0</v>
      </c>
      <c r="G27" s="646">
        <v>0</v>
      </c>
      <c r="H27" s="528">
        <f t="shared" si="15"/>
        <v>0</v>
      </c>
      <c r="I27" s="646"/>
      <c r="J27" s="646"/>
      <c r="K27" s="646">
        <f t="shared" si="16"/>
        <v>0</v>
      </c>
      <c r="L27" s="646"/>
      <c r="M27" s="646"/>
      <c r="N27" s="646">
        <f t="shared" si="17"/>
        <v>0</v>
      </c>
      <c r="O27" s="946">
        <v>895</v>
      </c>
      <c r="P27" s="946">
        <v>594</v>
      </c>
      <c r="Q27" s="646">
        <f t="shared" si="18"/>
        <v>1489</v>
      </c>
      <c r="R27" s="528">
        <f t="shared" si="19"/>
        <v>895</v>
      </c>
      <c r="S27" s="528">
        <f t="shared" si="19"/>
        <v>595</v>
      </c>
      <c r="T27" s="528">
        <f t="shared" si="19"/>
        <v>1490</v>
      </c>
      <c r="U27" s="619" t="str">
        <f t="shared" si="8"/>
        <v>TRUE</v>
      </c>
      <c r="V27" s="619" t="str">
        <f t="shared" si="9"/>
        <v>TRUE</v>
      </c>
      <c r="W27" s="619" t="str">
        <f t="shared" si="10"/>
        <v>TRUE</v>
      </c>
      <c r="Y27" s="625">
        <f>Death!X25</f>
        <v>895</v>
      </c>
      <c r="Z27" s="625">
        <f>Death!Y25</f>
        <v>595</v>
      </c>
      <c r="AA27" s="625">
        <f>Death!Z25</f>
        <v>1490</v>
      </c>
    </row>
    <row r="28" spans="1:27" s="625" customFormat="1" ht="15" customHeight="1">
      <c r="A28" s="633">
        <v>16</v>
      </c>
      <c r="B28" s="457" t="s">
        <v>105</v>
      </c>
      <c r="C28" s="646">
        <v>0</v>
      </c>
      <c r="D28" s="646">
        <v>0</v>
      </c>
      <c r="E28" s="528">
        <f t="shared" si="14"/>
        <v>0</v>
      </c>
      <c r="F28" s="646">
        <v>0</v>
      </c>
      <c r="G28" s="646">
        <v>0</v>
      </c>
      <c r="H28" s="528">
        <f t="shared" si="15"/>
        <v>0</v>
      </c>
      <c r="I28" s="646"/>
      <c r="J28" s="646"/>
      <c r="K28" s="646">
        <f t="shared" si="16"/>
        <v>0</v>
      </c>
      <c r="L28" s="646"/>
      <c r="M28" s="646"/>
      <c r="N28" s="646">
        <f t="shared" si="17"/>
        <v>0</v>
      </c>
      <c r="O28" s="946">
        <v>555</v>
      </c>
      <c r="P28" s="946">
        <v>376</v>
      </c>
      <c r="Q28" s="646">
        <f t="shared" si="18"/>
        <v>931</v>
      </c>
      <c r="R28" s="528">
        <f t="shared" si="19"/>
        <v>555</v>
      </c>
      <c r="S28" s="528">
        <f t="shared" si="19"/>
        <v>376</v>
      </c>
      <c r="T28" s="528">
        <f t="shared" si="19"/>
        <v>931</v>
      </c>
      <c r="U28" s="619" t="str">
        <f t="shared" si="8"/>
        <v>TRUE</v>
      </c>
      <c r="V28" s="619" t="str">
        <f t="shared" si="9"/>
        <v>TRUE</v>
      </c>
      <c r="W28" s="619" t="str">
        <f t="shared" si="10"/>
        <v>TRUE</v>
      </c>
      <c r="Y28" s="625">
        <f>Death!X26</f>
        <v>555</v>
      </c>
      <c r="Z28" s="625">
        <f>Death!Y26</f>
        <v>376</v>
      </c>
      <c r="AA28" s="625">
        <f>Death!Z26</f>
        <v>931</v>
      </c>
    </row>
    <row r="29" spans="1:27" s="625" customFormat="1" ht="15" customHeight="1">
      <c r="A29" s="541"/>
      <c r="B29" s="631" t="s">
        <v>6</v>
      </c>
      <c r="C29" s="541">
        <f t="shared" ref="C29:Q29" si="20">SUM(C23:C28)</f>
        <v>0</v>
      </c>
      <c r="D29" s="541">
        <f t="shared" si="20"/>
        <v>4</v>
      </c>
      <c r="E29" s="541">
        <f t="shared" si="20"/>
        <v>4</v>
      </c>
      <c r="F29" s="541">
        <f t="shared" si="20"/>
        <v>699</v>
      </c>
      <c r="G29" s="541">
        <f t="shared" si="20"/>
        <v>372</v>
      </c>
      <c r="H29" s="541">
        <f t="shared" si="20"/>
        <v>1071</v>
      </c>
      <c r="I29" s="541">
        <f t="shared" si="20"/>
        <v>0</v>
      </c>
      <c r="J29" s="541">
        <f t="shared" si="20"/>
        <v>0</v>
      </c>
      <c r="K29" s="541">
        <f t="shared" si="20"/>
        <v>0</v>
      </c>
      <c r="L29" s="541">
        <f t="shared" si="20"/>
        <v>0</v>
      </c>
      <c r="M29" s="541">
        <f t="shared" si="20"/>
        <v>0</v>
      </c>
      <c r="N29" s="541">
        <f t="shared" si="20"/>
        <v>0</v>
      </c>
      <c r="O29" s="541">
        <f t="shared" si="20"/>
        <v>3975</v>
      </c>
      <c r="P29" s="541">
        <f t="shared" si="20"/>
        <v>2619</v>
      </c>
      <c r="Q29" s="541">
        <f t="shared" si="20"/>
        <v>6594</v>
      </c>
      <c r="R29" s="541">
        <f>SUM(R22:R28)</f>
        <v>4674</v>
      </c>
      <c r="S29" s="541">
        <f>SUM(S22:S28)</f>
        <v>2995</v>
      </c>
      <c r="T29" s="541">
        <f>SUM(T22:T28)</f>
        <v>7669</v>
      </c>
      <c r="U29" s="619" t="str">
        <f t="shared" si="8"/>
        <v>TRUE</v>
      </c>
      <c r="V29" s="619" t="str">
        <f t="shared" si="9"/>
        <v>TRUE</v>
      </c>
      <c r="W29" s="619" t="str">
        <f t="shared" si="10"/>
        <v>TRUE</v>
      </c>
      <c r="Y29" s="625">
        <f>Death!X27</f>
        <v>4674</v>
      </c>
      <c r="Z29" s="625">
        <f>Death!Y27</f>
        <v>2995</v>
      </c>
      <c r="AA29" s="625">
        <f>Death!Z27</f>
        <v>7669</v>
      </c>
    </row>
    <row r="30" spans="1:27" s="625" customFormat="1" ht="15" customHeight="1">
      <c r="A30" s="636" t="s">
        <v>25</v>
      </c>
      <c r="B30" s="209"/>
      <c r="C30" s="624"/>
      <c r="D30" s="624"/>
      <c r="E30" s="624"/>
      <c r="F30" s="624"/>
      <c r="G30" s="624"/>
      <c r="H30" s="624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35"/>
      <c r="U30" s="619" t="str">
        <f t="shared" si="8"/>
        <v>TRUE</v>
      </c>
      <c r="V30" s="619" t="str">
        <f t="shared" si="9"/>
        <v>TRUE</v>
      </c>
      <c r="W30" s="619" t="str">
        <f t="shared" si="10"/>
        <v>TRUE</v>
      </c>
      <c r="Y30" s="625">
        <f>Death!X28</f>
        <v>0</v>
      </c>
      <c r="Z30" s="625">
        <f>Death!Y28</f>
        <v>0</v>
      </c>
      <c r="AA30" s="625">
        <f>Death!Z28</f>
        <v>0</v>
      </c>
    </row>
    <row r="31" spans="1:27" s="625" customFormat="1" ht="15" customHeight="1">
      <c r="A31" s="633">
        <v>17</v>
      </c>
      <c r="B31" s="634" t="s">
        <v>107</v>
      </c>
      <c r="C31" s="529"/>
      <c r="D31" s="529"/>
      <c r="E31" s="646">
        <f>C31+D31</f>
        <v>0</v>
      </c>
      <c r="F31" s="529"/>
      <c r="G31" s="529"/>
      <c r="H31" s="646">
        <f>F31+G31</f>
        <v>0</v>
      </c>
      <c r="I31" s="529"/>
      <c r="J31" s="529"/>
      <c r="K31" s="646">
        <f>I31+J31</f>
        <v>0</v>
      </c>
      <c r="L31" s="529"/>
      <c r="M31" s="529"/>
      <c r="N31" s="646">
        <f>L31+M31</f>
        <v>0</v>
      </c>
      <c r="O31" s="921">
        <v>1047</v>
      </c>
      <c r="P31" s="921">
        <v>778</v>
      </c>
      <c r="Q31" s="646">
        <f>O31+P31</f>
        <v>1825</v>
      </c>
      <c r="R31" s="528">
        <f t="shared" ref="R31:T32" si="21">C31+F31+I31+L31+O31</f>
        <v>1047</v>
      </c>
      <c r="S31" s="528">
        <f t="shared" si="21"/>
        <v>778</v>
      </c>
      <c r="T31" s="528">
        <f t="shared" si="21"/>
        <v>1825</v>
      </c>
      <c r="U31" s="619" t="str">
        <f t="shared" si="8"/>
        <v>TRUE</v>
      </c>
      <c r="V31" s="619" t="str">
        <f t="shared" si="9"/>
        <v>TRUE</v>
      </c>
      <c r="W31" s="619" t="str">
        <f t="shared" si="10"/>
        <v>TRUE</v>
      </c>
      <c r="Y31" s="625">
        <f>Death!X29</f>
        <v>1047</v>
      </c>
      <c r="Z31" s="625">
        <f>Death!Y29</f>
        <v>778</v>
      </c>
      <c r="AA31" s="625">
        <f>Death!Z29</f>
        <v>1825</v>
      </c>
    </row>
    <row r="32" spans="1:27" s="625" customFormat="1" ht="15" customHeight="1">
      <c r="A32" s="633">
        <v>18</v>
      </c>
      <c r="B32" s="634" t="s">
        <v>108</v>
      </c>
      <c r="C32" s="529">
        <v>1</v>
      </c>
      <c r="D32" s="529">
        <v>4</v>
      </c>
      <c r="E32" s="646">
        <f>C32+D32</f>
        <v>5</v>
      </c>
      <c r="F32" s="529"/>
      <c r="G32" s="529"/>
      <c r="H32" s="646">
        <f>F32+G32</f>
        <v>0</v>
      </c>
      <c r="I32" s="529"/>
      <c r="J32" s="529"/>
      <c r="K32" s="646">
        <f>I32+J32</f>
        <v>0</v>
      </c>
      <c r="L32" s="529"/>
      <c r="M32" s="529"/>
      <c r="N32" s="646">
        <f>L32+M32</f>
        <v>0</v>
      </c>
      <c r="O32" s="921">
        <v>711</v>
      </c>
      <c r="P32" s="921">
        <v>537</v>
      </c>
      <c r="Q32" s="646">
        <f>O32+P32</f>
        <v>1248</v>
      </c>
      <c r="R32" s="528">
        <f t="shared" si="21"/>
        <v>712</v>
      </c>
      <c r="S32" s="528">
        <f t="shared" si="21"/>
        <v>541</v>
      </c>
      <c r="T32" s="528">
        <f t="shared" si="21"/>
        <v>1253</v>
      </c>
      <c r="U32" s="619" t="str">
        <f t="shared" si="8"/>
        <v>TRUE</v>
      </c>
      <c r="V32" s="619" t="str">
        <f t="shared" si="9"/>
        <v>TRUE</v>
      </c>
      <c r="W32" s="619" t="str">
        <f t="shared" si="10"/>
        <v>TRUE</v>
      </c>
      <c r="Y32" s="625">
        <f>Death!X30</f>
        <v>712</v>
      </c>
      <c r="Z32" s="625">
        <f>Death!Y30</f>
        <v>541</v>
      </c>
      <c r="AA32" s="625">
        <f>Death!Z30</f>
        <v>1253</v>
      </c>
    </row>
    <row r="33" spans="1:27" s="625" customFormat="1" ht="15" customHeight="1">
      <c r="A33" s="541"/>
      <c r="B33" s="631" t="s">
        <v>6</v>
      </c>
      <c r="C33" s="541">
        <f t="shared" ref="C33:T33" si="22">SUM(C31:C32)</f>
        <v>1</v>
      </c>
      <c r="D33" s="541">
        <f t="shared" si="22"/>
        <v>4</v>
      </c>
      <c r="E33" s="541">
        <f t="shared" si="22"/>
        <v>5</v>
      </c>
      <c r="F33" s="541">
        <f t="shared" si="22"/>
        <v>0</v>
      </c>
      <c r="G33" s="541">
        <f t="shared" si="22"/>
        <v>0</v>
      </c>
      <c r="H33" s="541">
        <f t="shared" si="22"/>
        <v>0</v>
      </c>
      <c r="I33" s="541">
        <f t="shared" si="22"/>
        <v>0</v>
      </c>
      <c r="J33" s="541">
        <f t="shared" si="22"/>
        <v>0</v>
      </c>
      <c r="K33" s="541">
        <f t="shared" si="22"/>
        <v>0</v>
      </c>
      <c r="L33" s="541">
        <f t="shared" si="22"/>
        <v>0</v>
      </c>
      <c r="M33" s="541">
        <f t="shared" si="22"/>
        <v>0</v>
      </c>
      <c r="N33" s="541">
        <f t="shared" si="22"/>
        <v>0</v>
      </c>
      <c r="O33" s="541">
        <f t="shared" si="22"/>
        <v>1758</v>
      </c>
      <c r="P33" s="541">
        <f t="shared" si="22"/>
        <v>1315</v>
      </c>
      <c r="Q33" s="541">
        <f t="shared" si="22"/>
        <v>3073</v>
      </c>
      <c r="R33" s="541">
        <f t="shared" si="22"/>
        <v>1759</v>
      </c>
      <c r="S33" s="541">
        <f t="shared" si="22"/>
        <v>1319</v>
      </c>
      <c r="T33" s="541">
        <f t="shared" si="22"/>
        <v>3078</v>
      </c>
      <c r="U33" s="619" t="str">
        <f t="shared" si="8"/>
        <v>TRUE</v>
      </c>
      <c r="V33" s="619" t="str">
        <f t="shared" si="9"/>
        <v>TRUE</v>
      </c>
      <c r="W33" s="619" t="str">
        <f t="shared" si="10"/>
        <v>TRUE</v>
      </c>
      <c r="Y33" s="625">
        <f>Death!X31</f>
        <v>1759</v>
      </c>
      <c r="Z33" s="625">
        <f>Death!Y31</f>
        <v>1319</v>
      </c>
      <c r="AA33" s="625">
        <f>Death!Z31</f>
        <v>3078</v>
      </c>
    </row>
    <row r="34" spans="1:27" s="625" customFormat="1" ht="15" customHeight="1">
      <c r="A34" s="632" t="s">
        <v>27</v>
      </c>
      <c r="B34" s="207"/>
      <c r="C34" s="624"/>
      <c r="D34" s="624"/>
      <c r="E34" s="624"/>
      <c r="F34" s="624"/>
      <c r="G34" s="624"/>
      <c r="H34" s="624"/>
      <c r="I34" s="624"/>
      <c r="J34" s="624"/>
      <c r="K34" s="624"/>
      <c r="L34" s="624"/>
      <c r="M34" s="624"/>
      <c r="N34" s="624"/>
      <c r="O34" s="624"/>
      <c r="P34" s="624"/>
      <c r="Q34" s="624"/>
      <c r="R34" s="624"/>
      <c r="S34" s="624"/>
      <c r="T34" s="635"/>
      <c r="U34" s="619" t="str">
        <f t="shared" si="8"/>
        <v>TRUE</v>
      </c>
      <c r="V34" s="619" t="str">
        <f t="shared" si="9"/>
        <v>TRUE</v>
      </c>
      <c r="W34" s="619" t="str">
        <f t="shared" si="10"/>
        <v>TRUE</v>
      </c>
      <c r="Y34" s="625">
        <f>Death!X32</f>
        <v>0</v>
      </c>
      <c r="Z34" s="625">
        <f>Death!Y32</f>
        <v>0</v>
      </c>
      <c r="AA34" s="625">
        <f>Death!Z32</f>
        <v>0</v>
      </c>
    </row>
    <row r="35" spans="1:27" s="625" customFormat="1" ht="15" customHeight="1">
      <c r="A35" s="633">
        <v>19</v>
      </c>
      <c r="B35" s="654" t="s">
        <v>447</v>
      </c>
      <c r="C35" s="921"/>
      <c r="D35" s="921"/>
      <c r="E35" s="646">
        <f t="shared" ref="E35:E38" si="23">C35+D35</f>
        <v>0</v>
      </c>
      <c r="F35" s="921"/>
      <c r="G35" s="921"/>
      <c r="H35" s="646">
        <f>F35+G35</f>
        <v>0</v>
      </c>
      <c r="I35" s="637"/>
      <c r="J35" s="637"/>
      <c r="K35" s="184">
        <f>I35+J35</f>
        <v>0</v>
      </c>
      <c r="L35" s="637"/>
      <c r="M35" s="637"/>
      <c r="N35" s="184">
        <f>L35+M35</f>
        <v>0</v>
      </c>
      <c r="O35" s="921">
        <v>725</v>
      </c>
      <c r="P35" s="921">
        <v>514</v>
      </c>
      <c r="Q35" s="184">
        <f>O35+P35</f>
        <v>1239</v>
      </c>
      <c r="R35" s="528">
        <f t="shared" ref="R35:S38" si="24">C35+F35+I35+L35+O35</f>
        <v>725</v>
      </c>
      <c r="S35" s="528">
        <f t="shared" si="24"/>
        <v>514</v>
      </c>
      <c r="T35" s="184">
        <f>R35+S35</f>
        <v>1239</v>
      </c>
      <c r="U35" s="619" t="str">
        <f t="shared" si="8"/>
        <v>TRUE</v>
      </c>
      <c r="V35" s="619" t="str">
        <f t="shared" si="9"/>
        <v>TRUE</v>
      </c>
      <c r="W35" s="619" t="str">
        <f t="shared" si="10"/>
        <v>TRUE</v>
      </c>
      <c r="Y35" s="625">
        <f>Death!X33</f>
        <v>725</v>
      </c>
      <c r="Z35" s="625">
        <f>Death!Y33</f>
        <v>514</v>
      </c>
      <c r="AA35" s="625">
        <f>Death!Z33</f>
        <v>1239</v>
      </c>
    </row>
    <row r="36" spans="1:27" s="625" customFormat="1" ht="15" customHeight="1">
      <c r="A36" s="633">
        <v>20</v>
      </c>
      <c r="B36" s="654" t="s">
        <v>448</v>
      </c>
      <c r="C36" s="921"/>
      <c r="D36" s="921"/>
      <c r="E36" s="646">
        <f t="shared" si="23"/>
        <v>0</v>
      </c>
      <c r="F36" s="921"/>
      <c r="G36" s="921"/>
      <c r="H36" s="184">
        <f>F36+G36</f>
        <v>0</v>
      </c>
      <c r="I36" s="637"/>
      <c r="J36" s="637"/>
      <c r="K36" s="184">
        <f>I36+J36</f>
        <v>0</v>
      </c>
      <c r="L36" s="637"/>
      <c r="M36" s="637"/>
      <c r="N36" s="184">
        <f>L36+M36</f>
        <v>0</v>
      </c>
      <c r="O36" s="921">
        <v>734</v>
      </c>
      <c r="P36" s="921">
        <v>468</v>
      </c>
      <c r="Q36" s="184">
        <f>O36+P36</f>
        <v>1202</v>
      </c>
      <c r="R36" s="528">
        <f t="shared" si="24"/>
        <v>734</v>
      </c>
      <c r="S36" s="528">
        <f t="shared" si="24"/>
        <v>468</v>
      </c>
      <c r="T36" s="184">
        <f>R36+S36</f>
        <v>1202</v>
      </c>
      <c r="U36" s="619" t="str">
        <f t="shared" si="8"/>
        <v>TRUE</v>
      </c>
      <c r="V36" s="619" t="str">
        <f t="shared" si="9"/>
        <v>TRUE</v>
      </c>
      <c r="W36" s="619" t="str">
        <f t="shared" si="10"/>
        <v>TRUE</v>
      </c>
      <c r="Y36" s="625">
        <f>Death!X34</f>
        <v>734</v>
      </c>
      <c r="Z36" s="625">
        <f>Death!Y34</f>
        <v>468</v>
      </c>
      <c r="AA36" s="625">
        <f>Death!Z34</f>
        <v>1202</v>
      </c>
    </row>
    <row r="37" spans="1:27" s="625" customFormat="1" ht="15" customHeight="1">
      <c r="A37" s="633">
        <v>21</v>
      </c>
      <c r="B37" s="654" t="s">
        <v>109</v>
      </c>
      <c r="C37" s="921"/>
      <c r="D37" s="921"/>
      <c r="E37" s="646">
        <f t="shared" si="23"/>
        <v>0</v>
      </c>
      <c r="F37" s="921">
        <v>6</v>
      </c>
      <c r="G37" s="921">
        <v>5</v>
      </c>
      <c r="H37" s="184">
        <f>F37+G37</f>
        <v>11</v>
      </c>
      <c r="I37" s="637"/>
      <c r="J37" s="637"/>
      <c r="K37" s="184">
        <f>I37+J37</f>
        <v>0</v>
      </c>
      <c r="L37" s="637"/>
      <c r="M37" s="637"/>
      <c r="N37" s="184">
        <f>L37+M37</f>
        <v>0</v>
      </c>
      <c r="O37" s="921">
        <v>670</v>
      </c>
      <c r="P37" s="921">
        <v>497</v>
      </c>
      <c r="Q37" s="184">
        <f>O37+P37</f>
        <v>1167</v>
      </c>
      <c r="R37" s="528">
        <f t="shared" si="24"/>
        <v>676</v>
      </c>
      <c r="S37" s="528">
        <f t="shared" si="24"/>
        <v>502</v>
      </c>
      <c r="T37" s="184">
        <f>R37+S37</f>
        <v>1178</v>
      </c>
      <c r="U37" s="619" t="str">
        <f t="shared" si="8"/>
        <v>TRUE</v>
      </c>
      <c r="V37" s="619" t="str">
        <f t="shared" si="9"/>
        <v>TRUE</v>
      </c>
      <c r="W37" s="619" t="str">
        <f t="shared" si="10"/>
        <v>TRUE</v>
      </c>
      <c r="Y37" s="625">
        <f>Death!X35</f>
        <v>676</v>
      </c>
      <c r="Z37" s="625">
        <f>Death!Y35</f>
        <v>502</v>
      </c>
      <c r="AA37" s="625">
        <f>Death!Z35</f>
        <v>1178</v>
      </c>
    </row>
    <row r="38" spans="1:27" s="625" customFormat="1" ht="15" customHeight="1">
      <c r="A38" s="633">
        <v>22</v>
      </c>
      <c r="B38" s="654" t="s">
        <v>450</v>
      </c>
      <c r="C38" s="921"/>
      <c r="D38" s="921"/>
      <c r="E38" s="646">
        <f t="shared" si="23"/>
        <v>0</v>
      </c>
      <c r="F38" s="921"/>
      <c r="G38" s="921"/>
      <c r="H38" s="184">
        <f>F38+G38</f>
        <v>0</v>
      </c>
      <c r="I38" s="637"/>
      <c r="J38" s="637"/>
      <c r="K38" s="184">
        <f>I38+J38</f>
        <v>0</v>
      </c>
      <c r="L38" s="637"/>
      <c r="M38" s="637"/>
      <c r="N38" s="184">
        <f>L38+M38</f>
        <v>0</v>
      </c>
      <c r="O38" s="921">
        <v>708</v>
      </c>
      <c r="P38" s="921">
        <v>526</v>
      </c>
      <c r="Q38" s="184">
        <f>O38+P38</f>
        <v>1234</v>
      </c>
      <c r="R38" s="528">
        <f t="shared" si="24"/>
        <v>708</v>
      </c>
      <c r="S38" s="528">
        <f t="shared" si="24"/>
        <v>526</v>
      </c>
      <c r="T38" s="184">
        <f>R38+S38</f>
        <v>1234</v>
      </c>
      <c r="U38" s="619" t="str">
        <f t="shared" si="8"/>
        <v>TRUE</v>
      </c>
      <c r="V38" s="619" t="str">
        <f t="shared" si="9"/>
        <v>TRUE</v>
      </c>
      <c r="W38" s="619" t="str">
        <f t="shared" si="10"/>
        <v>TRUE</v>
      </c>
      <c r="Y38" s="625">
        <f>Death!X36</f>
        <v>708</v>
      </c>
      <c r="Z38" s="625">
        <f>Death!Y36</f>
        <v>526</v>
      </c>
      <c r="AA38" s="625">
        <f>Death!Z36</f>
        <v>1234</v>
      </c>
    </row>
    <row r="39" spans="1:27" s="625" customFormat="1" ht="15" customHeight="1">
      <c r="A39" s="541"/>
      <c r="B39" s="631" t="s">
        <v>6</v>
      </c>
      <c r="C39" s="541">
        <f t="shared" ref="C39:T39" si="25">SUM(C35:C38)</f>
        <v>0</v>
      </c>
      <c r="D39" s="541">
        <f t="shared" si="25"/>
        <v>0</v>
      </c>
      <c r="E39" s="541">
        <f t="shared" si="25"/>
        <v>0</v>
      </c>
      <c r="F39" s="541">
        <f t="shared" si="25"/>
        <v>6</v>
      </c>
      <c r="G39" s="541">
        <f t="shared" si="25"/>
        <v>5</v>
      </c>
      <c r="H39" s="541">
        <f t="shared" si="25"/>
        <v>11</v>
      </c>
      <c r="I39" s="541">
        <f t="shared" si="25"/>
        <v>0</v>
      </c>
      <c r="J39" s="541">
        <f t="shared" si="25"/>
        <v>0</v>
      </c>
      <c r="K39" s="541">
        <f t="shared" si="25"/>
        <v>0</v>
      </c>
      <c r="L39" s="541">
        <f t="shared" si="25"/>
        <v>0</v>
      </c>
      <c r="M39" s="541">
        <f t="shared" si="25"/>
        <v>0</v>
      </c>
      <c r="N39" s="541">
        <f t="shared" si="25"/>
        <v>0</v>
      </c>
      <c r="O39" s="541">
        <f t="shared" si="25"/>
        <v>2837</v>
      </c>
      <c r="P39" s="541">
        <f t="shared" si="25"/>
        <v>2005</v>
      </c>
      <c r="Q39" s="541">
        <f t="shared" si="25"/>
        <v>4842</v>
      </c>
      <c r="R39" s="541">
        <f t="shared" si="25"/>
        <v>2843</v>
      </c>
      <c r="S39" s="541">
        <f t="shared" si="25"/>
        <v>2010</v>
      </c>
      <c r="T39" s="541">
        <f t="shared" si="25"/>
        <v>4853</v>
      </c>
      <c r="U39" s="619" t="str">
        <f t="shared" si="8"/>
        <v>TRUE</v>
      </c>
      <c r="V39" s="619" t="str">
        <f t="shared" si="9"/>
        <v>TRUE</v>
      </c>
      <c r="W39" s="619" t="str">
        <f t="shared" si="10"/>
        <v>TRUE</v>
      </c>
      <c r="Y39" s="625">
        <f>Death!X37</f>
        <v>2843</v>
      </c>
      <c r="Z39" s="625">
        <f>Death!Y37</f>
        <v>2010</v>
      </c>
      <c r="AA39" s="625">
        <f>Death!Z37</f>
        <v>4853</v>
      </c>
    </row>
    <row r="40" spans="1:27" s="625" customFormat="1" ht="15" customHeight="1">
      <c r="A40" s="629" t="s">
        <v>29</v>
      </c>
      <c r="B40" s="623"/>
      <c r="C40" s="624"/>
      <c r="D40" s="624"/>
      <c r="E40" s="624"/>
      <c r="F40" s="624"/>
      <c r="G40" s="624"/>
      <c r="H40" s="624"/>
      <c r="I40" s="624"/>
      <c r="J40" s="624"/>
      <c r="K40" s="624"/>
      <c r="L40" s="624"/>
      <c r="M40" s="624"/>
      <c r="N40" s="624"/>
      <c r="O40" s="624"/>
      <c r="P40" s="624"/>
      <c r="Q40" s="624"/>
      <c r="R40" s="624"/>
      <c r="S40" s="624"/>
      <c r="T40" s="635"/>
      <c r="U40" s="619" t="str">
        <f t="shared" si="8"/>
        <v>TRUE</v>
      </c>
      <c r="V40" s="619" t="str">
        <f t="shared" si="9"/>
        <v>TRUE</v>
      </c>
      <c r="W40" s="619" t="str">
        <f t="shared" si="10"/>
        <v>TRUE</v>
      </c>
      <c r="Y40" s="625">
        <f>Death!X38</f>
        <v>0</v>
      </c>
      <c r="Z40" s="625">
        <f>Death!Y38</f>
        <v>0</v>
      </c>
      <c r="AA40" s="625">
        <f>Death!Z38</f>
        <v>0</v>
      </c>
    </row>
    <row r="41" spans="1:27" s="625" customFormat="1" ht="15" customHeight="1">
      <c r="A41" s="633">
        <v>23</v>
      </c>
      <c r="B41" s="634" t="s">
        <v>484</v>
      </c>
      <c r="C41" s="529"/>
      <c r="D41" s="529"/>
      <c r="E41" s="184">
        <f>C41+D41</f>
        <v>0</v>
      </c>
      <c r="F41" s="921">
        <v>54</v>
      </c>
      <c r="G41" s="921">
        <v>45</v>
      </c>
      <c r="H41" s="184">
        <f>F41+G41</f>
        <v>99</v>
      </c>
      <c r="I41" s="529">
        <v>541</v>
      </c>
      <c r="J41" s="529">
        <v>412</v>
      </c>
      <c r="K41" s="184">
        <f>I41+J41</f>
        <v>953</v>
      </c>
      <c r="L41" s="529"/>
      <c r="M41" s="529"/>
      <c r="N41" s="184">
        <f>L41+M41</f>
        <v>0</v>
      </c>
      <c r="O41" s="921">
        <v>34</v>
      </c>
      <c r="P41" s="921">
        <v>3</v>
      </c>
      <c r="Q41" s="184">
        <f>O41+P41</f>
        <v>37</v>
      </c>
      <c r="R41" s="528">
        <f t="shared" ref="R41:T43" si="26">C41+F41+I41+L41+O41</f>
        <v>629</v>
      </c>
      <c r="S41" s="528">
        <f t="shared" si="26"/>
        <v>460</v>
      </c>
      <c r="T41" s="528">
        <f t="shared" si="26"/>
        <v>1089</v>
      </c>
      <c r="U41" s="619" t="str">
        <f t="shared" si="8"/>
        <v>TRUE</v>
      </c>
      <c r="V41" s="619" t="str">
        <f t="shared" si="9"/>
        <v>TRUE</v>
      </c>
      <c r="W41" s="619" t="str">
        <f t="shared" si="10"/>
        <v>TRUE</v>
      </c>
      <c r="Y41" s="625">
        <f>Death!X39</f>
        <v>629</v>
      </c>
      <c r="Z41" s="625">
        <f>Death!Y39</f>
        <v>460</v>
      </c>
      <c r="AA41" s="625">
        <f>Death!Z39</f>
        <v>1089</v>
      </c>
    </row>
    <row r="42" spans="1:27" s="625" customFormat="1" ht="15" customHeight="1">
      <c r="A42" s="633">
        <v>24</v>
      </c>
      <c r="B42" s="634" t="s">
        <v>485</v>
      </c>
      <c r="C42" s="529"/>
      <c r="D42" s="529"/>
      <c r="E42" s="184">
        <f>C42+D42</f>
        <v>0</v>
      </c>
      <c r="F42" s="921">
        <v>0</v>
      </c>
      <c r="G42" s="921">
        <v>0</v>
      </c>
      <c r="H42" s="184">
        <f>F42+G42</f>
        <v>0</v>
      </c>
      <c r="I42" s="529">
        <v>365</v>
      </c>
      <c r="J42" s="529">
        <v>273</v>
      </c>
      <c r="K42" s="184">
        <f>I42+J42</f>
        <v>638</v>
      </c>
      <c r="L42" s="529"/>
      <c r="M42" s="529"/>
      <c r="N42" s="184">
        <f>L42+M42</f>
        <v>0</v>
      </c>
      <c r="O42" s="921">
        <v>14</v>
      </c>
      <c r="P42" s="921">
        <v>14</v>
      </c>
      <c r="Q42" s="184">
        <f>O42+P42</f>
        <v>28</v>
      </c>
      <c r="R42" s="528">
        <f t="shared" si="26"/>
        <v>379</v>
      </c>
      <c r="S42" s="528">
        <f t="shared" si="26"/>
        <v>287</v>
      </c>
      <c r="T42" s="528">
        <f t="shared" si="26"/>
        <v>666</v>
      </c>
      <c r="U42" s="619" t="str">
        <f t="shared" si="8"/>
        <v>TRUE</v>
      </c>
      <c r="V42" s="619" t="str">
        <f t="shared" si="9"/>
        <v>TRUE</v>
      </c>
      <c r="W42" s="619" t="str">
        <f t="shared" si="10"/>
        <v>TRUE</v>
      </c>
      <c r="Y42" s="625">
        <f>Death!X40</f>
        <v>379</v>
      </c>
      <c r="Z42" s="625">
        <f>Death!Y40</f>
        <v>287</v>
      </c>
      <c r="AA42" s="625">
        <f>Death!Z40</f>
        <v>666</v>
      </c>
    </row>
    <row r="43" spans="1:27" s="625" customFormat="1" ht="15" customHeight="1">
      <c r="A43" s="633"/>
      <c r="B43" s="828" t="s">
        <v>486</v>
      </c>
      <c r="C43" s="529">
        <v>1</v>
      </c>
      <c r="D43" s="529"/>
      <c r="E43" s="184">
        <f>C43+D43</f>
        <v>1</v>
      </c>
      <c r="F43" s="921">
        <v>7</v>
      </c>
      <c r="G43" s="921">
        <v>1</v>
      </c>
      <c r="H43" s="184">
        <f>F43+G43</f>
        <v>8</v>
      </c>
      <c r="I43" s="529">
        <v>755</v>
      </c>
      <c r="J43" s="529">
        <v>544</v>
      </c>
      <c r="K43" s="184">
        <f>I43+J43</f>
        <v>1299</v>
      </c>
      <c r="L43" s="529"/>
      <c r="M43" s="529"/>
      <c r="N43" s="184">
        <f>L43+M43</f>
        <v>0</v>
      </c>
      <c r="O43" s="921">
        <v>57</v>
      </c>
      <c r="P43" s="921">
        <v>10</v>
      </c>
      <c r="Q43" s="184">
        <f>O43+P43</f>
        <v>67</v>
      </c>
      <c r="R43" s="528">
        <f t="shared" si="26"/>
        <v>820</v>
      </c>
      <c r="S43" s="528">
        <f t="shared" si="26"/>
        <v>555</v>
      </c>
      <c r="T43" s="528">
        <f t="shared" si="26"/>
        <v>1375</v>
      </c>
      <c r="U43" s="619" t="str">
        <f t="shared" si="8"/>
        <v>TRUE</v>
      </c>
      <c r="V43" s="619" t="str">
        <f t="shared" si="9"/>
        <v>TRUE</v>
      </c>
      <c r="W43" s="619" t="str">
        <f t="shared" si="10"/>
        <v>TRUE</v>
      </c>
      <c r="Y43" s="625">
        <f>Death!X41</f>
        <v>820</v>
      </c>
      <c r="Z43" s="625">
        <f>Death!Y41</f>
        <v>555</v>
      </c>
      <c r="AA43" s="625">
        <f>Death!Z41</f>
        <v>1375</v>
      </c>
    </row>
    <row r="44" spans="1:27" s="625" customFormat="1" ht="14.25" customHeight="1">
      <c r="A44" s="541"/>
      <c r="B44" s="638" t="s">
        <v>6</v>
      </c>
      <c r="C44" s="541">
        <f>SUM(C41:C43)</f>
        <v>1</v>
      </c>
      <c r="D44" s="541">
        <f t="shared" ref="D44:T44" si="27">SUM(D41:D43)</f>
        <v>0</v>
      </c>
      <c r="E44" s="541">
        <f t="shared" si="27"/>
        <v>1</v>
      </c>
      <c r="F44" s="541">
        <f t="shared" si="27"/>
        <v>61</v>
      </c>
      <c r="G44" s="541">
        <f t="shared" si="27"/>
        <v>46</v>
      </c>
      <c r="H44" s="541">
        <f t="shared" si="27"/>
        <v>107</v>
      </c>
      <c r="I44" s="541">
        <f t="shared" si="27"/>
        <v>1661</v>
      </c>
      <c r="J44" s="541">
        <f t="shared" si="27"/>
        <v>1229</v>
      </c>
      <c r="K44" s="541">
        <f t="shared" si="27"/>
        <v>2890</v>
      </c>
      <c r="L44" s="541">
        <f t="shared" si="27"/>
        <v>0</v>
      </c>
      <c r="M44" s="541">
        <f t="shared" si="27"/>
        <v>0</v>
      </c>
      <c r="N44" s="541">
        <f t="shared" si="27"/>
        <v>0</v>
      </c>
      <c r="O44" s="541">
        <f t="shared" si="27"/>
        <v>105</v>
      </c>
      <c r="P44" s="541">
        <f t="shared" si="27"/>
        <v>27</v>
      </c>
      <c r="Q44" s="541">
        <f t="shared" si="27"/>
        <v>132</v>
      </c>
      <c r="R44" s="541">
        <f t="shared" si="27"/>
        <v>1828</v>
      </c>
      <c r="S44" s="541">
        <f t="shared" si="27"/>
        <v>1302</v>
      </c>
      <c r="T44" s="541">
        <f t="shared" si="27"/>
        <v>3130</v>
      </c>
      <c r="U44" s="619" t="str">
        <f t="shared" si="8"/>
        <v>TRUE</v>
      </c>
      <c r="V44" s="619" t="str">
        <f t="shared" si="9"/>
        <v>TRUE</v>
      </c>
      <c r="W44" s="619" t="str">
        <f t="shared" si="10"/>
        <v>TRUE</v>
      </c>
      <c r="Y44" s="625">
        <f>Death!X42</f>
        <v>1828</v>
      </c>
      <c r="Z44" s="625">
        <f>Death!Y42</f>
        <v>1302</v>
      </c>
      <c r="AA44" s="625">
        <f>Death!Z42</f>
        <v>3130</v>
      </c>
    </row>
    <row r="45" spans="1:27" s="625" customFormat="1" ht="15" customHeight="1">
      <c r="A45" s="629" t="s">
        <v>33</v>
      </c>
      <c r="B45" s="623"/>
      <c r="C45" s="624"/>
      <c r="D45" s="624"/>
      <c r="E45" s="624"/>
      <c r="F45" s="624"/>
      <c r="G45" s="624"/>
      <c r="H45" s="624"/>
      <c r="I45" s="624"/>
      <c r="J45" s="624"/>
      <c r="K45" s="624"/>
      <c r="L45" s="624"/>
      <c r="M45" s="624"/>
      <c r="N45" s="624"/>
      <c r="O45" s="624"/>
      <c r="P45" s="624"/>
      <c r="Q45" s="624"/>
      <c r="R45" s="624"/>
      <c r="S45" s="624"/>
      <c r="T45" s="635"/>
      <c r="U45" s="619" t="str">
        <f t="shared" si="8"/>
        <v>TRUE</v>
      </c>
      <c r="V45" s="619" t="str">
        <f t="shared" si="9"/>
        <v>TRUE</v>
      </c>
      <c r="W45" s="619" t="str">
        <f t="shared" si="10"/>
        <v>TRUE</v>
      </c>
      <c r="Y45" s="625">
        <f>Death!X43</f>
        <v>0</v>
      </c>
      <c r="Z45" s="625">
        <f>Death!Y43</f>
        <v>0</v>
      </c>
      <c r="AA45" s="625">
        <f>Death!Z43</f>
        <v>0</v>
      </c>
    </row>
    <row r="46" spans="1:27" s="625" customFormat="1" ht="15" customHeight="1">
      <c r="A46" s="633">
        <v>25</v>
      </c>
      <c r="B46" s="634" t="s">
        <v>110</v>
      </c>
      <c r="C46" s="529"/>
      <c r="D46" s="529"/>
      <c r="E46" s="184">
        <f>C46+D46</f>
        <v>0</v>
      </c>
      <c r="F46" s="529"/>
      <c r="G46" s="529"/>
      <c r="H46" s="184">
        <f>F46+G46</f>
        <v>0</v>
      </c>
      <c r="I46" s="921">
        <v>916</v>
      </c>
      <c r="J46" s="921">
        <v>671</v>
      </c>
      <c r="K46" s="184">
        <f>I46+J46</f>
        <v>1587</v>
      </c>
      <c r="L46" s="529"/>
      <c r="M46" s="529"/>
      <c r="N46" s="184">
        <f>L46+M46</f>
        <v>0</v>
      </c>
      <c r="O46" s="921"/>
      <c r="P46" s="921"/>
      <c r="Q46" s="184">
        <f>O46+P46</f>
        <v>0</v>
      </c>
      <c r="R46" s="528">
        <f t="shared" ref="R46:T49" si="28">C46+F46+I46+L46+O46</f>
        <v>916</v>
      </c>
      <c r="S46" s="528">
        <f t="shared" si="28"/>
        <v>671</v>
      </c>
      <c r="T46" s="528">
        <f t="shared" si="28"/>
        <v>1587</v>
      </c>
      <c r="U46" s="619" t="str">
        <f t="shared" si="8"/>
        <v>TRUE</v>
      </c>
      <c r="V46" s="619" t="str">
        <f t="shared" si="9"/>
        <v>TRUE</v>
      </c>
      <c r="W46" s="619" t="str">
        <f t="shared" si="10"/>
        <v>TRUE</v>
      </c>
      <c r="Y46" s="625">
        <f>Death!X44</f>
        <v>916</v>
      </c>
      <c r="Z46" s="625">
        <f>Death!Y44</f>
        <v>671</v>
      </c>
      <c r="AA46" s="625">
        <f>Death!Z44</f>
        <v>1587</v>
      </c>
    </row>
    <row r="47" spans="1:27" s="625" customFormat="1" ht="15" customHeight="1">
      <c r="A47" s="633">
        <v>26</v>
      </c>
      <c r="B47" s="634" t="s">
        <v>469</v>
      </c>
      <c r="C47" s="529"/>
      <c r="D47" s="529"/>
      <c r="E47" s="184">
        <f>C47+D47</f>
        <v>0</v>
      </c>
      <c r="F47" s="529"/>
      <c r="G47" s="529"/>
      <c r="H47" s="184">
        <f>F47+G47</f>
        <v>0</v>
      </c>
      <c r="I47" s="921">
        <v>606</v>
      </c>
      <c r="J47" s="921">
        <v>383</v>
      </c>
      <c r="K47" s="184">
        <f>I47+J47</f>
        <v>989</v>
      </c>
      <c r="L47" s="529"/>
      <c r="M47" s="529"/>
      <c r="N47" s="184">
        <f>L47+M47</f>
        <v>0</v>
      </c>
      <c r="O47" s="921"/>
      <c r="P47" s="921"/>
      <c r="Q47" s="184">
        <f>O47+P47</f>
        <v>0</v>
      </c>
      <c r="R47" s="528">
        <f t="shared" si="28"/>
        <v>606</v>
      </c>
      <c r="S47" s="528">
        <f t="shared" si="28"/>
        <v>383</v>
      </c>
      <c r="T47" s="528">
        <f t="shared" si="28"/>
        <v>989</v>
      </c>
      <c r="U47" s="619" t="str">
        <f t="shared" si="8"/>
        <v>TRUE</v>
      </c>
      <c r="V47" s="619" t="str">
        <f t="shared" si="9"/>
        <v>TRUE</v>
      </c>
      <c r="W47" s="619" t="str">
        <f t="shared" si="10"/>
        <v>TRUE</v>
      </c>
      <c r="Y47" s="625">
        <f>Death!X45</f>
        <v>606</v>
      </c>
      <c r="Z47" s="625">
        <f>Death!Y45</f>
        <v>383</v>
      </c>
      <c r="AA47" s="625">
        <f>Death!Z45</f>
        <v>989</v>
      </c>
    </row>
    <row r="48" spans="1:27" s="625" customFormat="1" ht="15" customHeight="1">
      <c r="A48" s="633">
        <v>27</v>
      </c>
      <c r="B48" s="634" t="s">
        <v>34</v>
      </c>
      <c r="C48" s="529"/>
      <c r="D48" s="529"/>
      <c r="E48" s="184">
        <f>C48+D48</f>
        <v>0</v>
      </c>
      <c r="F48" s="529"/>
      <c r="G48" s="529"/>
      <c r="H48" s="184">
        <f>F48+G48</f>
        <v>0</v>
      </c>
      <c r="I48" s="921">
        <v>636</v>
      </c>
      <c r="J48" s="921">
        <v>487</v>
      </c>
      <c r="K48" s="184">
        <f>I48+J48</f>
        <v>1123</v>
      </c>
      <c r="L48" s="529"/>
      <c r="M48" s="529"/>
      <c r="N48" s="184">
        <f>L48+M48</f>
        <v>0</v>
      </c>
      <c r="O48" s="921"/>
      <c r="P48" s="921"/>
      <c r="Q48" s="184">
        <f>O48+P48</f>
        <v>0</v>
      </c>
      <c r="R48" s="528">
        <f t="shared" si="28"/>
        <v>636</v>
      </c>
      <c r="S48" s="528">
        <f t="shared" si="28"/>
        <v>487</v>
      </c>
      <c r="T48" s="528">
        <f t="shared" si="28"/>
        <v>1123</v>
      </c>
      <c r="U48" s="619" t="str">
        <f t="shared" si="8"/>
        <v>TRUE</v>
      </c>
      <c r="V48" s="619" t="str">
        <f t="shared" si="9"/>
        <v>TRUE</v>
      </c>
      <c r="W48" s="619" t="str">
        <f t="shared" si="10"/>
        <v>TRUE</v>
      </c>
      <c r="Y48" s="625">
        <f>Death!X46</f>
        <v>636</v>
      </c>
      <c r="Z48" s="625">
        <f>Death!Y46</f>
        <v>487</v>
      </c>
      <c r="AA48" s="625">
        <f>Death!Z46</f>
        <v>1123</v>
      </c>
    </row>
    <row r="49" spans="1:27" s="625" customFormat="1" ht="15" customHeight="1">
      <c r="A49" s="633">
        <v>28</v>
      </c>
      <c r="B49" s="634" t="s">
        <v>111</v>
      </c>
      <c r="C49" s="529"/>
      <c r="D49" s="529"/>
      <c r="E49" s="184">
        <f>C49+D49</f>
        <v>0</v>
      </c>
      <c r="F49" s="529"/>
      <c r="G49" s="529"/>
      <c r="H49" s="184">
        <f>F49+G49</f>
        <v>0</v>
      </c>
      <c r="I49" s="921">
        <v>141</v>
      </c>
      <c r="J49" s="921">
        <v>152</v>
      </c>
      <c r="K49" s="184">
        <f>I49+J49</f>
        <v>293</v>
      </c>
      <c r="L49" s="529"/>
      <c r="M49" s="529"/>
      <c r="N49" s="184">
        <f>L49+M49</f>
        <v>0</v>
      </c>
      <c r="O49" s="921"/>
      <c r="P49" s="921"/>
      <c r="Q49" s="184">
        <f>O49+P49</f>
        <v>0</v>
      </c>
      <c r="R49" s="528">
        <f t="shared" si="28"/>
        <v>141</v>
      </c>
      <c r="S49" s="528">
        <f t="shared" si="28"/>
        <v>152</v>
      </c>
      <c r="T49" s="528">
        <f t="shared" si="28"/>
        <v>293</v>
      </c>
      <c r="U49" s="619" t="str">
        <f t="shared" si="8"/>
        <v>TRUE</v>
      </c>
      <c r="V49" s="619" t="str">
        <f t="shared" si="9"/>
        <v>TRUE</v>
      </c>
      <c r="W49" s="619" t="str">
        <f t="shared" si="10"/>
        <v>TRUE</v>
      </c>
      <c r="Y49" s="625">
        <f>Death!X47</f>
        <v>141</v>
      </c>
      <c r="Z49" s="625">
        <f>Death!Y47</f>
        <v>152</v>
      </c>
      <c r="AA49" s="625">
        <f>Death!Z47</f>
        <v>293</v>
      </c>
    </row>
    <row r="50" spans="1:27" s="625" customFormat="1" ht="15" customHeight="1">
      <c r="A50" s="541"/>
      <c r="B50" s="631" t="s">
        <v>6</v>
      </c>
      <c r="C50" s="541">
        <f t="shared" ref="C50:T50" si="29">SUM(C46:C49)</f>
        <v>0</v>
      </c>
      <c r="D50" s="541">
        <f t="shared" si="29"/>
        <v>0</v>
      </c>
      <c r="E50" s="541">
        <f t="shared" si="29"/>
        <v>0</v>
      </c>
      <c r="F50" s="541">
        <f t="shared" si="29"/>
        <v>0</v>
      </c>
      <c r="G50" s="541">
        <f t="shared" si="29"/>
        <v>0</v>
      </c>
      <c r="H50" s="541">
        <f t="shared" si="29"/>
        <v>0</v>
      </c>
      <c r="I50" s="541">
        <f t="shared" si="29"/>
        <v>2299</v>
      </c>
      <c r="J50" s="541">
        <f t="shared" si="29"/>
        <v>1693</v>
      </c>
      <c r="K50" s="541">
        <f t="shared" si="29"/>
        <v>3992</v>
      </c>
      <c r="L50" s="541">
        <f t="shared" si="29"/>
        <v>0</v>
      </c>
      <c r="M50" s="541">
        <f t="shared" si="29"/>
        <v>0</v>
      </c>
      <c r="N50" s="541">
        <f t="shared" si="29"/>
        <v>0</v>
      </c>
      <c r="O50" s="541">
        <f t="shared" si="29"/>
        <v>0</v>
      </c>
      <c r="P50" s="541">
        <f t="shared" si="29"/>
        <v>0</v>
      </c>
      <c r="Q50" s="541">
        <f t="shared" si="29"/>
        <v>0</v>
      </c>
      <c r="R50" s="541">
        <f t="shared" si="29"/>
        <v>2299</v>
      </c>
      <c r="S50" s="541">
        <f t="shared" si="29"/>
        <v>1693</v>
      </c>
      <c r="T50" s="541">
        <f t="shared" si="29"/>
        <v>3992</v>
      </c>
      <c r="U50" s="619" t="str">
        <f t="shared" si="8"/>
        <v>TRUE</v>
      </c>
      <c r="V50" s="619" t="str">
        <f t="shared" si="9"/>
        <v>TRUE</v>
      </c>
      <c r="W50" s="619" t="str">
        <f t="shared" si="10"/>
        <v>TRUE</v>
      </c>
      <c r="Y50" s="625">
        <f>Death!X48</f>
        <v>2299</v>
      </c>
      <c r="Z50" s="625">
        <f>Death!Y48</f>
        <v>1693</v>
      </c>
      <c r="AA50" s="625">
        <f>Death!Z48</f>
        <v>3992</v>
      </c>
    </row>
    <row r="51" spans="1:27" s="625" customFormat="1" ht="15" customHeight="1">
      <c r="A51" s="629" t="s">
        <v>40</v>
      </c>
      <c r="B51" s="623"/>
      <c r="C51" s="624"/>
      <c r="D51" s="624"/>
      <c r="E51" s="624"/>
      <c r="F51" s="624"/>
      <c r="G51" s="624"/>
      <c r="H51" s="624"/>
      <c r="I51" s="624"/>
      <c r="J51" s="624"/>
      <c r="K51" s="624"/>
      <c r="L51" s="624"/>
      <c r="M51" s="624"/>
      <c r="N51" s="624"/>
      <c r="O51" s="624"/>
      <c r="P51" s="624"/>
      <c r="Q51" s="624"/>
      <c r="R51" s="624"/>
      <c r="S51" s="624"/>
      <c r="T51" s="635"/>
      <c r="U51" s="619" t="str">
        <f t="shared" si="8"/>
        <v>TRUE</v>
      </c>
      <c r="V51" s="619" t="str">
        <f t="shared" si="9"/>
        <v>TRUE</v>
      </c>
      <c r="W51" s="619" t="str">
        <f t="shared" si="10"/>
        <v>TRUE</v>
      </c>
      <c r="Y51" s="625">
        <f>Death!X49</f>
        <v>0</v>
      </c>
      <c r="Z51" s="625">
        <f>Death!Y49</f>
        <v>0</v>
      </c>
      <c r="AA51" s="625">
        <f>Death!Z49</f>
        <v>0</v>
      </c>
    </row>
    <row r="52" spans="1:27" s="625" customFormat="1" ht="15" customHeight="1">
      <c r="A52" s="633">
        <v>29</v>
      </c>
      <c r="B52" s="634" t="s">
        <v>114</v>
      </c>
      <c r="C52" s="926"/>
      <c r="D52" s="926"/>
      <c r="E52" s="646">
        <f t="shared" ref="E52:E61" si="30">C52+D52</f>
        <v>0</v>
      </c>
      <c r="F52" s="926"/>
      <c r="G52" s="926"/>
      <c r="H52" s="646">
        <f t="shared" ref="H52:H61" si="31">F52+G52</f>
        <v>0</v>
      </c>
      <c r="I52" s="926"/>
      <c r="J52" s="926"/>
      <c r="K52" s="646">
        <f t="shared" ref="K52:K61" si="32">I52+J52</f>
        <v>0</v>
      </c>
      <c r="L52" s="926"/>
      <c r="M52" s="926"/>
      <c r="N52" s="646">
        <f t="shared" ref="N52:N61" si="33">L52+M52</f>
        <v>0</v>
      </c>
      <c r="O52" s="854">
        <v>195</v>
      </c>
      <c r="P52" s="854">
        <v>125</v>
      </c>
      <c r="Q52" s="646">
        <f t="shared" ref="Q52:Q61" si="34">O52+P52</f>
        <v>320</v>
      </c>
      <c r="R52" s="528">
        <f>C52+F52+I52+L52+O52</f>
        <v>195</v>
      </c>
      <c r="S52" s="528">
        <f>D52+G52+J52+M52+P52</f>
        <v>125</v>
      </c>
      <c r="T52" s="528">
        <f>E52+H52+K52+N52+Q52</f>
        <v>320</v>
      </c>
      <c r="U52" s="619" t="str">
        <f t="shared" si="8"/>
        <v>TRUE</v>
      </c>
      <c r="V52" s="619" t="str">
        <f t="shared" si="9"/>
        <v>TRUE</v>
      </c>
      <c r="W52" s="619" t="str">
        <f t="shared" si="10"/>
        <v>TRUE</v>
      </c>
      <c r="Y52" s="625">
        <f>Death!X50</f>
        <v>195</v>
      </c>
      <c r="Z52" s="625">
        <f>Death!Y50</f>
        <v>125</v>
      </c>
      <c r="AA52" s="625">
        <f>Death!Z50</f>
        <v>320</v>
      </c>
    </row>
    <row r="53" spans="1:27" s="625" customFormat="1" ht="15" customHeight="1">
      <c r="A53" s="633">
        <v>30</v>
      </c>
      <c r="B53" s="634" t="s">
        <v>452</v>
      </c>
      <c r="C53" s="926"/>
      <c r="D53" s="926"/>
      <c r="E53" s="646">
        <f t="shared" si="30"/>
        <v>0</v>
      </c>
      <c r="F53" s="926"/>
      <c r="G53" s="926"/>
      <c r="H53" s="646">
        <f t="shared" si="31"/>
        <v>0</v>
      </c>
      <c r="I53" s="926"/>
      <c r="J53" s="926"/>
      <c r="K53" s="646">
        <f t="shared" si="32"/>
        <v>0</v>
      </c>
      <c r="L53" s="926"/>
      <c r="M53" s="926"/>
      <c r="N53" s="646">
        <f t="shared" si="33"/>
        <v>0</v>
      </c>
      <c r="O53" s="854">
        <v>514</v>
      </c>
      <c r="P53" s="854">
        <v>389</v>
      </c>
      <c r="Q53" s="646">
        <f t="shared" si="34"/>
        <v>903</v>
      </c>
      <c r="R53" s="528">
        <f t="shared" ref="R53:R61" si="35">C53+F53+I53+L53+O53</f>
        <v>514</v>
      </c>
      <c r="S53" s="528">
        <f t="shared" ref="S53:S61" si="36">D53+G53+J53+M53+P53</f>
        <v>389</v>
      </c>
      <c r="T53" s="528">
        <f t="shared" ref="T53:T61" si="37">E53+H53+K53+N53+Q53</f>
        <v>903</v>
      </c>
      <c r="U53" s="619" t="str">
        <f t="shared" si="8"/>
        <v>TRUE</v>
      </c>
      <c r="V53" s="619" t="str">
        <f t="shared" si="9"/>
        <v>TRUE</v>
      </c>
      <c r="W53" s="619" t="str">
        <f t="shared" si="10"/>
        <v>TRUE</v>
      </c>
      <c r="Y53" s="625">
        <f>Death!X51</f>
        <v>514</v>
      </c>
      <c r="Z53" s="625">
        <f>Death!Y51</f>
        <v>389</v>
      </c>
      <c r="AA53" s="625">
        <f>Death!Z51</f>
        <v>903</v>
      </c>
    </row>
    <row r="54" spans="1:27" s="625" customFormat="1" ht="15" customHeight="1">
      <c r="A54" s="633">
        <v>31</v>
      </c>
      <c r="B54" s="634" t="s">
        <v>113</v>
      </c>
      <c r="C54" s="926"/>
      <c r="D54" s="926"/>
      <c r="E54" s="646">
        <f t="shared" si="30"/>
        <v>0</v>
      </c>
      <c r="F54" s="926"/>
      <c r="G54" s="926"/>
      <c r="H54" s="646">
        <f t="shared" si="31"/>
        <v>0</v>
      </c>
      <c r="I54" s="926"/>
      <c r="J54" s="926"/>
      <c r="K54" s="646">
        <f t="shared" si="32"/>
        <v>0</v>
      </c>
      <c r="L54" s="926"/>
      <c r="M54" s="926"/>
      <c r="N54" s="646">
        <f t="shared" si="33"/>
        <v>0</v>
      </c>
      <c r="O54" s="854">
        <v>833</v>
      </c>
      <c r="P54" s="854">
        <v>696</v>
      </c>
      <c r="Q54" s="646">
        <f t="shared" si="34"/>
        <v>1529</v>
      </c>
      <c r="R54" s="528">
        <f t="shared" si="35"/>
        <v>833</v>
      </c>
      <c r="S54" s="528">
        <f t="shared" si="36"/>
        <v>696</v>
      </c>
      <c r="T54" s="528">
        <f t="shared" si="37"/>
        <v>1529</v>
      </c>
      <c r="U54" s="619" t="str">
        <f t="shared" si="8"/>
        <v>TRUE</v>
      </c>
      <c r="V54" s="619" t="str">
        <f t="shared" si="9"/>
        <v>TRUE</v>
      </c>
      <c r="W54" s="619" t="str">
        <f t="shared" si="10"/>
        <v>TRUE</v>
      </c>
      <c r="Y54" s="625">
        <f>Death!X52</f>
        <v>833</v>
      </c>
      <c r="Z54" s="625">
        <f>Death!Y52</f>
        <v>696</v>
      </c>
      <c r="AA54" s="625">
        <f>Death!Z52</f>
        <v>1529</v>
      </c>
    </row>
    <row r="55" spans="1:27" s="625" customFormat="1" ht="15" customHeight="1">
      <c r="A55" s="633">
        <v>32</v>
      </c>
      <c r="B55" s="634" t="s">
        <v>453</v>
      </c>
      <c r="C55" s="926"/>
      <c r="D55" s="926"/>
      <c r="E55" s="646">
        <f t="shared" si="30"/>
        <v>0</v>
      </c>
      <c r="F55" s="926">
        <v>25</v>
      </c>
      <c r="G55" s="926">
        <v>17</v>
      </c>
      <c r="H55" s="646">
        <f t="shared" si="31"/>
        <v>42</v>
      </c>
      <c r="I55" s="926"/>
      <c r="J55" s="926"/>
      <c r="K55" s="646">
        <f t="shared" si="32"/>
        <v>0</v>
      </c>
      <c r="L55" s="926"/>
      <c r="M55" s="926"/>
      <c r="N55" s="646">
        <f t="shared" si="33"/>
        <v>0</v>
      </c>
      <c r="O55" s="854">
        <v>671</v>
      </c>
      <c r="P55" s="854">
        <v>572</v>
      </c>
      <c r="Q55" s="646">
        <f t="shared" si="34"/>
        <v>1243</v>
      </c>
      <c r="R55" s="528">
        <f t="shared" si="35"/>
        <v>696</v>
      </c>
      <c r="S55" s="528">
        <f t="shared" si="36"/>
        <v>589</v>
      </c>
      <c r="T55" s="528">
        <f t="shared" si="37"/>
        <v>1285</v>
      </c>
      <c r="U55" s="619" t="str">
        <f t="shared" si="8"/>
        <v>TRUE</v>
      </c>
      <c r="V55" s="619" t="str">
        <f t="shared" si="9"/>
        <v>TRUE</v>
      </c>
      <c r="W55" s="619" t="str">
        <f t="shared" si="10"/>
        <v>TRUE</v>
      </c>
      <c r="Y55" s="625">
        <f>Death!X53</f>
        <v>696</v>
      </c>
      <c r="Z55" s="625">
        <f>Death!Y53</f>
        <v>589</v>
      </c>
      <c r="AA55" s="625">
        <f>Death!Z53</f>
        <v>1285</v>
      </c>
    </row>
    <row r="56" spans="1:27" s="625" customFormat="1" ht="15" customHeight="1">
      <c r="A56" s="633">
        <v>33</v>
      </c>
      <c r="B56" s="634" t="s">
        <v>117</v>
      </c>
      <c r="C56" s="926"/>
      <c r="D56" s="926"/>
      <c r="E56" s="646">
        <f t="shared" si="30"/>
        <v>0</v>
      </c>
      <c r="F56" s="926"/>
      <c r="G56" s="926"/>
      <c r="H56" s="646">
        <f t="shared" si="31"/>
        <v>0</v>
      </c>
      <c r="I56" s="926"/>
      <c r="J56" s="926"/>
      <c r="K56" s="646">
        <f t="shared" si="32"/>
        <v>0</v>
      </c>
      <c r="L56" s="926"/>
      <c r="M56" s="926"/>
      <c r="N56" s="646">
        <f t="shared" si="33"/>
        <v>0</v>
      </c>
      <c r="O56" s="854">
        <v>209</v>
      </c>
      <c r="P56" s="854">
        <v>187</v>
      </c>
      <c r="Q56" s="646">
        <f t="shared" si="34"/>
        <v>396</v>
      </c>
      <c r="R56" s="528">
        <f t="shared" si="35"/>
        <v>209</v>
      </c>
      <c r="S56" s="528">
        <f t="shared" si="36"/>
        <v>187</v>
      </c>
      <c r="T56" s="528">
        <f t="shared" si="37"/>
        <v>396</v>
      </c>
      <c r="U56" s="619" t="str">
        <f t="shared" si="8"/>
        <v>TRUE</v>
      </c>
      <c r="V56" s="619" t="str">
        <f t="shared" si="9"/>
        <v>TRUE</v>
      </c>
      <c r="W56" s="619" t="str">
        <f t="shared" si="10"/>
        <v>TRUE</v>
      </c>
      <c r="Y56" s="625">
        <f>Death!X54</f>
        <v>209</v>
      </c>
      <c r="Z56" s="625">
        <f>Death!Y54</f>
        <v>187</v>
      </c>
      <c r="AA56" s="625">
        <f>Death!Z54</f>
        <v>396</v>
      </c>
    </row>
    <row r="57" spans="1:27" s="625" customFormat="1" ht="15" customHeight="1">
      <c r="A57" s="633">
        <v>34</v>
      </c>
      <c r="B57" s="634" t="s">
        <v>454</v>
      </c>
      <c r="C57" s="926"/>
      <c r="D57" s="926"/>
      <c r="E57" s="646">
        <f t="shared" si="30"/>
        <v>0</v>
      </c>
      <c r="F57" s="926">
        <v>11</v>
      </c>
      <c r="G57" s="926">
        <v>8</v>
      </c>
      <c r="H57" s="646">
        <f t="shared" si="31"/>
        <v>19</v>
      </c>
      <c r="I57" s="926"/>
      <c r="J57" s="926"/>
      <c r="K57" s="646">
        <f t="shared" si="32"/>
        <v>0</v>
      </c>
      <c r="L57" s="926"/>
      <c r="M57" s="926"/>
      <c r="N57" s="646">
        <f t="shared" si="33"/>
        <v>0</v>
      </c>
      <c r="O57" s="854">
        <v>666</v>
      </c>
      <c r="P57" s="854">
        <v>601</v>
      </c>
      <c r="Q57" s="646">
        <f t="shared" si="34"/>
        <v>1267</v>
      </c>
      <c r="R57" s="528">
        <f t="shared" si="35"/>
        <v>677</v>
      </c>
      <c r="S57" s="528">
        <f t="shared" si="36"/>
        <v>609</v>
      </c>
      <c r="T57" s="528">
        <f t="shared" si="37"/>
        <v>1286</v>
      </c>
      <c r="U57" s="619" t="str">
        <f t="shared" si="8"/>
        <v>TRUE</v>
      </c>
      <c r="V57" s="619" t="str">
        <f t="shared" si="9"/>
        <v>TRUE</v>
      </c>
      <c r="W57" s="619" t="str">
        <f t="shared" si="10"/>
        <v>TRUE</v>
      </c>
      <c r="Y57" s="625">
        <f>Death!X55</f>
        <v>677</v>
      </c>
      <c r="Z57" s="625">
        <f>Death!Y55</f>
        <v>609</v>
      </c>
      <c r="AA57" s="625">
        <f>Death!Z55</f>
        <v>1286</v>
      </c>
    </row>
    <row r="58" spans="1:27" s="625" customFormat="1" ht="15" customHeight="1">
      <c r="A58" s="633">
        <v>35</v>
      </c>
      <c r="B58" s="634" t="s">
        <v>455</v>
      </c>
      <c r="C58" s="926"/>
      <c r="D58" s="926"/>
      <c r="E58" s="646">
        <f t="shared" si="30"/>
        <v>0</v>
      </c>
      <c r="F58" s="926"/>
      <c r="G58" s="926"/>
      <c r="H58" s="646">
        <f t="shared" si="31"/>
        <v>0</v>
      </c>
      <c r="I58" s="926"/>
      <c r="J58" s="926"/>
      <c r="K58" s="646">
        <f t="shared" si="32"/>
        <v>0</v>
      </c>
      <c r="L58" s="926"/>
      <c r="M58" s="926"/>
      <c r="N58" s="646">
        <f t="shared" si="33"/>
        <v>0</v>
      </c>
      <c r="O58" s="854">
        <v>485</v>
      </c>
      <c r="P58" s="854">
        <v>386</v>
      </c>
      <c r="Q58" s="646">
        <f t="shared" si="34"/>
        <v>871</v>
      </c>
      <c r="R58" s="528">
        <f t="shared" si="35"/>
        <v>485</v>
      </c>
      <c r="S58" s="528">
        <f t="shared" si="36"/>
        <v>386</v>
      </c>
      <c r="T58" s="528">
        <f t="shared" si="37"/>
        <v>871</v>
      </c>
      <c r="U58" s="619" t="str">
        <f t="shared" si="8"/>
        <v>TRUE</v>
      </c>
      <c r="V58" s="619" t="str">
        <f t="shared" si="9"/>
        <v>TRUE</v>
      </c>
      <c r="W58" s="619" t="str">
        <f t="shared" si="10"/>
        <v>TRUE</v>
      </c>
      <c r="Y58" s="625">
        <f>Death!X56</f>
        <v>485</v>
      </c>
      <c r="Z58" s="625">
        <f>Death!Y56</f>
        <v>386</v>
      </c>
      <c r="AA58" s="625">
        <f>Death!Z56</f>
        <v>871</v>
      </c>
    </row>
    <row r="59" spans="1:27" s="625" customFormat="1" ht="15" customHeight="1">
      <c r="A59" s="633">
        <v>36</v>
      </c>
      <c r="B59" s="634" t="s">
        <v>115</v>
      </c>
      <c r="C59" s="926"/>
      <c r="D59" s="926"/>
      <c r="E59" s="646">
        <f t="shared" si="30"/>
        <v>0</v>
      </c>
      <c r="F59" s="926"/>
      <c r="G59" s="926"/>
      <c r="H59" s="646">
        <f t="shared" si="31"/>
        <v>0</v>
      </c>
      <c r="I59" s="926"/>
      <c r="J59" s="926"/>
      <c r="K59" s="646">
        <f t="shared" si="32"/>
        <v>0</v>
      </c>
      <c r="L59" s="926"/>
      <c r="M59" s="926"/>
      <c r="N59" s="646">
        <f t="shared" si="33"/>
        <v>0</v>
      </c>
      <c r="O59" s="854">
        <v>305</v>
      </c>
      <c r="P59" s="854">
        <v>245</v>
      </c>
      <c r="Q59" s="646">
        <f t="shared" si="34"/>
        <v>550</v>
      </c>
      <c r="R59" s="528">
        <f t="shared" si="35"/>
        <v>305</v>
      </c>
      <c r="S59" s="528">
        <f t="shared" si="36"/>
        <v>245</v>
      </c>
      <c r="T59" s="528">
        <f t="shared" si="37"/>
        <v>550</v>
      </c>
      <c r="U59" s="619" t="str">
        <f t="shared" si="8"/>
        <v>TRUE</v>
      </c>
      <c r="V59" s="619" t="str">
        <f t="shared" si="9"/>
        <v>TRUE</v>
      </c>
      <c r="W59" s="619" t="str">
        <f t="shared" si="10"/>
        <v>TRUE</v>
      </c>
      <c r="Y59" s="625">
        <f>Death!X57</f>
        <v>305</v>
      </c>
      <c r="Z59" s="625">
        <f>Death!Y57</f>
        <v>245</v>
      </c>
      <c r="AA59" s="625">
        <f>Death!Z57</f>
        <v>550</v>
      </c>
    </row>
    <row r="60" spans="1:27" s="625" customFormat="1" ht="15" customHeight="1">
      <c r="A60" s="633">
        <v>37</v>
      </c>
      <c r="B60" s="634" t="s">
        <v>116</v>
      </c>
      <c r="C60" s="926"/>
      <c r="D60" s="926">
        <v>4</v>
      </c>
      <c r="E60" s="646">
        <f t="shared" si="30"/>
        <v>4</v>
      </c>
      <c r="F60" s="926"/>
      <c r="G60" s="926"/>
      <c r="H60" s="646">
        <f t="shared" si="31"/>
        <v>0</v>
      </c>
      <c r="I60" s="926"/>
      <c r="J60" s="926"/>
      <c r="K60" s="646">
        <f t="shared" si="32"/>
        <v>0</v>
      </c>
      <c r="L60" s="926"/>
      <c r="M60" s="926"/>
      <c r="N60" s="646">
        <f t="shared" si="33"/>
        <v>0</v>
      </c>
      <c r="O60" s="854">
        <v>307</v>
      </c>
      <c r="P60" s="854">
        <v>303</v>
      </c>
      <c r="Q60" s="646">
        <f t="shared" si="34"/>
        <v>610</v>
      </c>
      <c r="R60" s="528">
        <f t="shared" si="35"/>
        <v>307</v>
      </c>
      <c r="S60" s="528">
        <f t="shared" si="36"/>
        <v>307</v>
      </c>
      <c r="T60" s="528">
        <f t="shared" si="37"/>
        <v>614</v>
      </c>
      <c r="U60" s="619" t="str">
        <f t="shared" si="8"/>
        <v>TRUE</v>
      </c>
      <c r="V60" s="619" t="str">
        <f t="shared" si="9"/>
        <v>TRUE</v>
      </c>
      <c r="W60" s="619" t="str">
        <f t="shared" si="10"/>
        <v>TRUE</v>
      </c>
      <c r="Y60" s="625">
        <f>Death!X58</f>
        <v>307</v>
      </c>
      <c r="Z60" s="625">
        <f>Death!Y58</f>
        <v>307</v>
      </c>
      <c r="AA60" s="625">
        <f>Death!Z58</f>
        <v>614</v>
      </c>
    </row>
    <row r="61" spans="1:27" s="625" customFormat="1" ht="15" customHeight="1">
      <c r="A61" s="633">
        <v>38</v>
      </c>
      <c r="B61" s="634" t="s">
        <v>112</v>
      </c>
      <c r="C61" s="926"/>
      <c r="D61" s="926"/>
      <c r="E61" s="646">
        <f t="shared" si="30"/>
        <v>0</v>
      </c>
      <c r="F61" s="926"/>
      <c r="G61" s="926"/>
      <c r="H61" s="646">
        <f t="shared" si="31"/>
        <v>0</v>
      </c>
      <c r="I61" s="926"/>
      <c r="J61" s="926"/>
      <c r="K61" s="646">
        <f t="shared" si="32"/>
        <v>0</v>
      </c>
      <c r="L61" s="926"/>
      <c r="M61" s="926"/>
      <c r="N61" s="646">
        <f t="shared" si="33"/>
        <v>0</v>
      </c>
      <c r="O61" s="854">
        <v>595</v>
      </c>
      <c r="P61" s="854">
        <v>489</v>
      </c>
      <c r="Q61" s="646">
        <f t="shared" si="34"/>
        <v>1084</v>
      </c>
      <c r="R61" s="528">
        <f t="shared" si="35"/>
        <v>595</v>
      </c>
      <c r="S61" s="528">
        <f t="shared" si="36"/>
        <v>489</v>
      </c>
      <c r="T61" s="528">
        <f t="shared" si="37"/>
        <v>1084</v>
      </c>
      <c r="U61" s="619" t="str">
        <f t="shared" si="8"/>
        <v>TRUE</v>
      </c>
      <c r="V61" s="619" t="str">
        <f t="shared" si="9"/>
        <v>TRUE</v>
      </c>
      <c r="W61" s="619" t="str">
        <f t="shared" si="10"/>
        <v>TRUE</v>
      </c>
      <c r="Y61" s="625">
        <f>Death!X59</f>
        <v>595</v>
      </c>
      <c r="Z61" s="625">
        <f>Death!Y59</f>
        <v>489</v>
      </c>
      <c r="AA61" s="625">
        <f>Death!Z59</f>
        <v>1084</v>
      </c>
    </row>
    <row r="62" spans="1:27" s="625" customFormat="1" ht="15" customHeight="1">
      <c r="A62" s="541"/>
      <c r="B62" s="631" t="s">
        <v>6</v>
      </c>
      <c r="C62" s="541">
        <f>SUM(C52:C61)</f>
        <v>0</v>
      </c>
      <c r="D62" s="541">
        <f t="shared" ref="D62:Q62" si="38">SUM(D52:D61)</f>
        <v>4</v>
      </c>
      <c r="E62" s="541">
        <f t="shared" si="38"/>
        <v>4</v>
      </c>
      <c r="F62" s="541">
        <f t="shared" si="38"/>
        <v>36</v>
      </c>
      <c r="G62" s="541">
        <f t="shared" si="38"/>
        <v>25</v>
      </c>
      <c r="H62" s="541">
        <f t="shared" si="38"/>
        <v>61</v>
      </c>
      <c r="I62" s="541">
        <f t="shared" si="38"/>
        <v>0</v>
      </c>
      <c r="J62" s="541">
        <f t="shared" si="38"/>
        <v>0</v>
      </c>
      <c r="K62" s="541">
        <f t="shared" si="38"/>
        <v>0</v>
      </c>
      <c r="L62" s="541">
        <f t="shared" si="38"/>
        <v>0</v>
      </c>
      <c r="M62" s="541">
        <f t="shared" si="38"/>
        <v>0</v>
      </c>
      <c r="N62" s="541">
        <f t="shared" si="38"/>
        <v>0</v>
      </c>
      <c r="O62" s="541">
        <f t="shared" si="38"/>
        <v>4780</v>
      </c>
      <c r="P62" s="541">
        <f t="shared" si="38"/>
        <v>3993</v>
      </c>
      <c r="Q62" s="541">
        <f t="shared" si="38"/>
        <v>8773</v>
      </c>
      <c r="R62" s="541">
        <f>SUM(R52:R61)</f>
        <v>4816</v>
      </c>
      <c r="S62" s="541">
        <f>SUM(S52:S61)</f>
        <v>4022</v>
      </c>
      <c r="T62" s="541">
        <f>SUM(T52:T61)</f>
        <v>8838</v>
      </c>
      <c r="U62" s="619" t="str">
        <f t="shared" si="8"/>
        <v>TRUE</v>
      </c>
      <c r="V62" s="619" t="str">
        <f t="shared" si="9"/>
        <v>TRUE</v>
      </c>
      <c r="W62" s="619" t="str">
        <f t="shared" si="10"/>
        <v>TRUE</v>
      </c>
      <c r="Y62" s="625">
        <f>Death!X60</f>
        <v>4816</v>
      </c>
      <c r="Z62" s="625">
        <f>Death!Y60</f>
        <v>4022</v>
      </c>
      <c r="AA62" s="625">
        <f>Death!Z60</f>
        <v>8838</v>
      </c>
    </row>
    <row r="63" spans="1:27" s="625" customFormat="1" ht="15" customHeight="1">
      <c r="A63" s="629" t="s">
        <v>44</v>
      </c>
      <c r="B63" s="623"/>
      <c r="C63" s="624"/>
      <c r="D63" s="624"/>
      <c r="E63" s="624"/>
      <c r="F63" s="624"/>
      <c r="G63" s="624"/>
      <c r="H63" s="624"/>
      <c r="I63" s="624"/>
      <c r="J63" s="624"/>
      <c r="K63" s="624"/>
      <c r="L63" s="624"/>
      <c r="M63" s="624"/>
      <c r="N63" s="624"/>
      <c r="O63" s="624"/>
      <c r="P63" s="624"/>
      <c r="Q63" s="624"/>
      <c r="R63" s="624"/>
      <c r="S63" s="624"/>
      <c r="T63" s="635"/>
      <c r="U63" s="619" t="str">
        <f t="shared" si="8"/>
        <v>TRUE</v>
      </c>
      <c r="V63" s="619" t="str">
        <f t="shared" si="9"/>
        <v>TRUE</v>
      </c>
      <c r="W63" s="619" t="str">
        <f t="shared" si="10"/>
        <v>TRUE</v>
      </c>
      <c r="Y63" s="625">
        <f>Death!X61</f>
        <v>0</v>
      </c>
      <c r="Z63" s="625">
        <f>Death!Y61</f>
        <v>0</v>
      </c>
      <c r="AA63" s="625">
        <f>Death!Z61</f>
        <v>0</v>
      </c>
    </row>
    <row r="64" spans="1:27" s="625" customFormat="1" ht="15" customHeight="1">
      <c r="A64" s="633">
        <v>39</v>
      </c>
      <c r="B64" s="634" t="s">
        <v>459</v>
      </c>
      <c r="C64" s="529">
        <v>0</v>
      </c>
      <c r="D64" s="529">
        <v>0</v>
      </c>
      <c r="E64" s="646">
        <f t="shared" ref="E64:E72" si="39">C64+D64</f>
        <v>0</v>
      </c>
      <c r="F64" s="529">
        <v>0</v>
      </c>
      <c r="G64" s="529">
        <v>0</v>
      </c>
      <c r="H64" s="184">
        <f t="shared" ref="H64:H72" si="40">F64+G64</f>
        <v>0</v>
      </c>
      <c r="I64" s="529"/>
      <c r="J64" s="529"/>
      <c r="K64" s="184">
        <f t="shared" ref="K64:K72" si="41">I64+J64</f>
        <v>0</v>
      </c>
      <c r="L64" s="529"/>
      <c r="M64" s="529"/>
      <c r="N64" s="184">
        <f t="shared" ref="N64:N72" si="42">L64+M64</f>
        <v>0</v>
      </c>
      <c r="O64" s="159">
        <v>697</v>
      </c>
      <c r="P64" s="159">
        <v>548</v>
      </c>
      <c r="Q64" s="184">
        <f t="shared" ref="Q64:Q72" si="43">O64+P64</f>
        <v>1245</v>
      </c>
      <c r="R64" s="528">
        <f t="shared" ref="R64:R72" si="44">C64+F64+I64+L64+O64</f>
        <v>697</v>
      </c>
      <c r="S64" s="528">
        <f t="shared" ref="S64:S72" si="45">D64+G64+J64+M64+P64</f>
        <v>548</v>
      </c>
      <c r="T64" s="528">
        <f t="shared" ref="T64:T72" si="46">E64+H64+K64+N64+Q64</f>
        <v>1245</v>
      </c>
      <c r="U64" s="619" t="str">
        <f t="shared" si="8"/>
        <v>TRUE</v>
      </c>
      <c r="V64" s="619" t="str">
        <f t="shared" si="9"/>
        <v>TRUE</v>
      </c>
      <c r="W64" s="619" t="str">
        <f t="shared" si="10"/>
        <v>TRUE</v>
      </c>
      <c r="Y64" s="625">
        <f>Death!X62</f>
        <v>697</v>
      </c>
      <c r="Z64" s="625">
        <f>Death!Y62</f>
        <v>548</v>
      </c>
      <c r="AA64" s="625">
        <f>Death!Z62</f>
        <v>1245</v>
      </c>
    </row>
    <row r="65" spans="1:27" s="625" customFormat="1" ht="15" customHeight="1">
      <c r="A65" s="633">
        <v>40</v>
      </c>
      <c r="B65" s="634" t="s">
        <v>50</v>
      </c>
      <c r="C65" s="529">
        <v>0</v>
      </c>
      <c r="D65" s="529">
        <v>0</v>
      </c>
      <c r="E65" s="646">
        <f t="shared" si="39"/>
        <v>0</v>
      </c>
      <c r="F65" s="529">
        <v>0</v>
      </c>
      <c r="G65" s="529">
        <v>0</v>
      </c>
      <c r="H65" s="184">
        <f t="shared" si="40"/>
        <v>0</v>
      </c>
      <c r="I65" s="529"/>
      <c r="J65" s="529"/>
      <c r="K65" s="184">
        <f t="shared" si="41"/>
        <v>0</v>
      </c>
      <c r="L65" s="529"/>
      <c r="M65" s="529"/>
      <c r="N65" s="184">
        <f t="shared" si="42"/>
        <v>0</v>
      </c>
      <c r="O65" s="159">
        <v>524</v>
      </c>
      <c r="P65" s="159">
        <v>463</v>
      </c>
      <c r="Q65" s="184">
        <f t="shared" si="43"/>
        <v>987</v>
      </c>
      <c r="R65" s="528">
        <f t="shared" si="44"/>
        <v>524</v>
      </c>
      <c r="S65" s="528">
        <f t="shared" si="45"/>
        <v>463</v>
      </c>
      <c r="T65" s="528">
        <f t="shared" si="46"/>
        <v>987</v>
      </c>
      <c r="U65" s="619" t="str">
        <f t="shared" si="8"/>
        <v>TRUE</v>
      </c>
      <c r="V65" s="619" t="str">
        <f t="shared" si="9"/>
        <v>TRUE</v>
      </c>
      <c r="W65" s="619" t="str">
        <f t="shared" si="10"/>
        <v>TRUE</v>
      </c>
      <c r="Y65" s="625">
        <f>Death!X63</f>
        <v>524</v>
      </c>
      <c r="Z65" s="625">
        <f>Death!Y63</f>
        <v>463</v>
      </c>
      <c r="AA65" s="625">
        <f>Death!Z63</f>
        <v>987</v>
      </c>
    </row>
    <row r="66" spans="1:27" s="625" customFormat="1" ht="15" customHeight="1">
      <c r="A66" s="633">
        <v>41</v>
      </c>
      <c r="B66" s="634" t="s">
        <v>119</v>
      </c>
      <c r="C66" s="529">
        <v>14</v>
      </c>
      <c r="D66" s="529">
        <v>11</v>
      </c>
      <c r="E66" s="646">
        <f t="shared" si="39"/>
        <v>25</v>
      </c>
      <c r="F66" s="529">
        <v>179</v>
      </c>
      <c r="G66" s="529">
        <v>127</v>
      </c>
      <c r="H66" s="184">
        <f t="shared" si="40"/>
        <v>306</v>
      </c>
      <c r="I66" s="529"/>
      <c r="J66" s="529"/>
      <c r="K66" s="184">
        <f t="shared" si="41"/>
        <v>0</v>
      </c>
      <c r="L66" s="529"/>
      <c r="M66" s="529"/>
      <c r="N66" s="184">
        <f t="shared" si="42"/>
        <v>0</v>
      </c>
      <c r="O66" s="159">
        <v>626</v>
      </c>
      <c r="P66" s="159">
        <v>525</v>
      </c>
      <c r="Q66" s="184">
        <f t="shared" si="43"/>
        <v>1151</v>
      </c>
      <c r="R66" s="528">
        <f t="shared" si="44"/>
        <v>819</v>
      </c>
      <c r="S66" s="528">
        <f t="shared" si="45"/>
        <v>663</v>
      </c>
      <c r="T66" s="528">
        <f t="shared" si="46"/>
        <v>1482</v>
      </c>
      <c r="U66" s="619" t="str">
        <f t="shared" si="8"/>
        <v>TRUE</v>
      </c>
      <c r="V66" s="619" t="str">
        <f t="shared" si="9"/>
        <v>TRUE</v>
      </c>
      <c r="W66" s="619" t="str">
        <f t="shared" si="10"/>
        <v>TRUE</v>
      </c>
      <c r="Y66" s="625">
        <f>Death!X64</f>
        <v>819</v>
      </c>
      <c r="Z66" s="625">
        <f>Death!Y64</f>
        <v>663</v>
      </c>
      <c r="AA66" s="625">
        <f>Death!Z64</f>
        <v>1482</v>
      </c>
    </row>
    <row r="67" spans="1:27" s="625" customFormat="1" ht="15" customHeight="1">
      <c r="A67" s="633">
        <v>42</v>
      </c>
      <c r="B67" s="634" t="s">
        <v>629</v>
      </c>
      <c r="C67" s="529">
        <v>0</v>
      </c>
      <c r="D67" s="529">
        <v>2</v>
      </c>
      <c r="E67" s="646">
        <f t="shared" si="39"/>
        <v>2</v>
      </c>
      <c r="F67" s="529">
        <v>0</v>
      </c>
      <c r="G67" s="529">
        <v>0</v>
      </c>
      <c r="H67" s="184">
        <f t="shared" si="40"/>
        <v>0</v>
      </c>
      <c r="I67" s="529"/>
      <c r="J67" s="529"/>
      <c r="K67" s="184">
        <f t="shared" si="41"/>
        <v>0</v>
      </c>
      <c r="L67" s="529"/>
      <c r="M67" s="529"/>
      <c r="N67" s="184">
        <f t="shared" si="42"/>
        <v>0</v>
      </c>
      <c r="O67" s="159">
        <v>315</v>
      </c>
      <c r="P67" s="159">
        <v>256</v>
      </c>
      <c r="Q67" s="184">
        <f t="shared" si="43"/>
        <v>571</v>
      </c>
      <c r="R67" s="528">
        <f t="shared" si="44"/>
        <v>315</v>
      </c>
      <c r="S67" s="528">
        <f t="shared" si="45"/>
        <v>258</v>
      </c>
      <c r="T67" s="528">
        <f t="shared" si="46"/>
        <v>573</v>
      </c>
      <c r="U67" s="619" t="str">
        <f t="shared" si="8"/>
        <v>TRUE</v>
      </c>
      <c r="V67" s="619" t="str">
        <f t="shared" si="9"/>
        <v>TRUE</v>
      </c>
      <c r="W67" s="619" t="str">
        <f t="shared" si="10"/>
        <v>TRUE</v>
      </c>
      <c r="Y67" s="625">
        <f>Death!X65</f>
        <v>315</v>
      </c>
      <c r="Z67" s="625">
        <f>Death!Y65</f>
        <v>258</v>
      </c>
      <c r="AA67" s="625">
        <f>Death!Z65</f>
        <v>573</v>
      </c>
    </row>
    <row r="68" spans="1:27" s="625" customFormat="1" ht="15" customHeight="1">
      <c r="A68" s="633">
        <v>43</v>
      </c>
      <c r="B68" s="634" t="s">
        <v>121</v>
      </c>
      <c r="C68" s="529">
        <v>0</v>
      </c>
      <c r="D68" s="529">
        <v>0</v>
      </c>
      <c r="E68" s="646">
        <f t="shared" si="39"/>
        <v>0</v>
      </c>
      <c r="F68" s="529">
        <v>13</v>
      </c>
      <c r="G68" s="529">
        <v>8</v>
      </c>
      <c r="H68" s="184">
        <f t="shared" si="40"/>
        <v>21</v>
      </c>
      <c r="I68" s="529"/>
      <c r="J68" s="529"/>
      <c r="K68" s="184">
        <f t="shared" si="41"/>
        <v>0</v>
      </c>
      <c r="L68" s="529"/>
      <c r="M68" s="529"/>
      <c r="N68" s="184">
        <f t="shared" si="42"/>
        <v>0</v>
      </c>
      <c r="O68" s="159">
        <v>835</v>
      </c>
      <c r="P68" s="159">
        <v>598</v>
      </c>
      <c r="Q68" s="184">
        <f t="shared" si="43"/>
        <v>1433</v>
      </c>
      <c r="R68" s="528">
        <f t="shared" si="44"/>
        <v>848</v>
      </c>
      <c r="S68" s="528">
        <f t="shared" si="45"/>
        <v>606</v>
      </c>
      <c r="T68" s="528">
        <f t="shared" si="46"/>
        <v>1454</v>
      </c>
      <c r="U68" s="619" t="str">
        <f t="shared" si="8"/>
        <v>TRUE</v>
      </c>
      <c r="V68" s="619" t="str">
        <f t="shared" si="9"/>
        <v>TRUE</v>
      </c>
      <c r="W68" s="619" t="str">
        <f t="shared" si="10"/>
        <v>TRUE</v>
      </c>
      <c r="Y68" s="625">
        <f>Death!X66</f>
        <v>848</v>
      </c>
      <c r="Z68" s="625">
        <f>Death!Y66</f>
        <v>606</v>
      </c>
      <c r="AA68" s="625">
        <f>Death!Z66</f>
        <v>1454</v>
      </c>
    </row>
    <row r="69" spans="1:27" s="625" customFormat="1" ht="15" customHeight="1">
      <c r="A69" s="633">
        <v>44</v>
      </c>
      <c r="B69" s="634" t="s">
        <v>630</v>
      </c>
      <c r="C69" s="529">
        <v>0</v>
      </c>
      <c r="D69" s="529">
        <v>0</v>
      </c>
      <c r="E69" s="646">
        <f t="shared" si="39"/>
        <v>0</v>
      </c>
      <c r="F69" s="529">
        <v>0</v>
      </c>
      <c r="G69" s="529">
        <v>0</v>
      </c>
      <c r="H69" s="184">
        <f t="shared" si="40"/>
        <v>0</v>
      </c>
      <c r="I69" s="529"/>
      <c r="J69" s="529"/>
      <c r="K69" s="184">
        <f t="shared" si="41"/>
        <v>0</v>
      </c>
      <c r="L69" s="529"/>
      <c r="M69" s="529"/>
      <c r="N69" s="184">
        <f t="shared" si="42"/>
        <v>0</v>
      </c>
      <c r="O69" s="159">
        <v>530</v>
      </c>
      <c r="P69" s="159">
        <v>417</v>
      </c>
      <c r="Q69" s="184">
        <f t="shared" si="43"/>
        <v>947</v>
      </c>
      <c r="R69" s="528">
        <f t="shared" si="44"/>
        <v>530</v>
      </c>
      <c r="S69" s="528">
        <f t="shared" si="45"/>
        <v>417</v>
      </c>
      <c r="T69" s="528">
        <f t="shared" si="46"/>
        <v>947</v>
      </c>
      <c r="U69" s="619" t="str">
        <f t="shared" si="8"/>
        <v>TRUE</v>
      </c>
      <c r="V69" s="619" t="str">
        <f t="shared" si="9"/>
        <v>TRUE</v>
      </c>
      <c r="W69" s="619" t="str">
        <f t="shared" si="10"/>
        <v>TRUE</v>
      </c>
      <c r="Y69" s="625">
        <f>Death!X67</f>
        <v>530</v>
      </c>
      <c r="Z69" s="625">
        <f>Death!Y67</f>
        <v>417</v>
      </c>
      <c r="AA69" s="625">
        <f>Death!Z67</f>
        <v>947</v>
      </c>
    </row>
    <row r="70" spans="1:27" s="625" customFormat="1" ht="15" customHeight="1">
      <c r="A70" s="633">
        <v>45</v>
      </c>
      <c r="B70" s="634" t="s">
        <v>120</v>
      </c>
      <c r="C70" s="529">
        <v>0</v>
      </c>
      <c r="D70" s="529">
        <v>0</v>
      </c>
      <c r="E70" s="646">
        <f t="shared" si="39"/>
        <v>0</v>
      </c>
      <c r="F70" s="529">
        <v>0</v>
      </c>
      <c r="G70" s="529">
        <v>0</v>
      </c>
      <c r="H70" s="184">
        <f t="shared" si="40"/>
        <v>0</v>
      </c>
      <c r="I70" s="529"/>
      <c r="J70" s="529"/>
      <c r="K70" s="184">
        <f t="shared" si="41"/>
        <v>0</v>
      </c>
      <c r="L70" s="529"/>
      <c r="M70" s="529"/>
      <c r="N70" s="184">
        <f t="shared" si="42"/>
        <v>0</v>
      </c>
      <c r="O70" s="159">
        <v>655</v>
      </c>
      <c r="P70" s="159">
        <v>502</v>
      </c>
      <c r="Q70" s="184">
        <f t="shared" si="43"/>
        <v>1157</v>
      </c>
      <c r="R70" s="528">
        <f t="shared" si="44"/>
        <v>655</v>
      </c>
      <c r="S70" s="528">
        <f t="shared" si="45"/>
        <v>502</v>
      </c>
      <c r="T70" s="528">
        <f t="shared" si="46"/>
        <v>1157</v>
      </c>
      <c r="U70" s="619" t="str">
        <f t="shared" si="8"/>
        <v>TRUE</v>
      </c>
      <c r="V70" s="619" t="str">
        <f t="shared" si="9"/>
        <v>TRUE</v>
      </c>
      <c r="W70" s="619" t="str">
        <f t="shared" si="10"/>
        <v>TRUE</v>
      </c>
      <c r="Y70" s="625">
        <f>Death!X68</f>
        <v>655</v>
      </c>
      <c r="Z70" s="625">
        <f>Death!Y68</f>
        <v>502</v>
      </c>
      <c r="AA70" s="625">
        <f>Death!Z68</f>
        <v>1157</v>
      </c>
    </row>
    <row r="71" spans="1:27" s="625" customFormat="1" ht="15" customHeight="1">
      <c r="A71" s="633">
        <v>46</v>
      </c>
      <c r="B71" s="634" t="s">
        <v>631</v>
      </c>
      <c r="C71" s="529">
        <v>0</v>
      </c>
      <c r="D71" s="529">
        <v>0</v>
      </c>
      <c r="E71" s="646">
        <f t="shared" si="39"/>
        <v>0</v>
      </c>
      <c r="F71" s="529">
        <v>0</v>
      </c>
      <c r="G71" s="529">
        <v>0</v>
      </c>
      <c r="H71" s="184">
        <f t="shared" si="40"/>
        <v>0</v>
      </c>
      <c r="I71" s="529"/>
      <c r="J71" s="529"/>
      <c r="K71" s="184">
        <f t="shared" si="41"/>
        <v>0</v>
      </c>
      <c r="L71" s="529"/>
      <c r="M71" s="529"/>
      <c r="N71" s="184">
        <f t="shared" si="42"/>
        <v>0</v>
      </c>
      <c r="O71" s="159">
        <v>557</v>
      </c>
      <c r="P71" s="159">
        <v>470</v>
      </c>
      <c r="Q71" s="184">
        <f t="shared" si="43"/>
        <v>1027</v>
      </c>
      <c r="R71" s="528">
        <f t="shared" si="44"/>
        <v>557</v>
      </c>
      <c r="S71" s="528">
        <f t="shared" si="45"/>
        <v>470</v>
      </c>
      <c r="T71" s="528">
        <f t="shared" si="46"/>
        <v>1027</v>
      </c>
      <c r="U71" s="619" t="str">
        <f t="shared" si="8"/>
        <v>TRUE</v>
      </c>
      <c r="V71" s="619" t="str">
        <f t="shared" si="9"/>
        <v>TRUE</v>
      </c>
      <c r="W71" s="619" t="str">
        <f t="shared" si="10"/>
        <v>TRUE</v>
      </c>
      <c r="Y71" s="625">
        <f>Death!X69</f>
        <v>557</v>
      </c>
      <c r="Z71" s="625">
        <f>Death!Y69</f>
        <v>470</v>
      </c>
      <c r="AA71" s="625">
        <f>Death!Z69</f>
        <v>1027</v>
      </c>
    </row>
    <row r="72" spans="1:27" s="625" customFormat="1" ht="15" customHeight="1">
      <c r="A72" s="633">
        <v>47</v>
      </c>
      <c r="B72" s="634" t="s">
        <v>118</v>
      </c>
      <c r="C72" s="529">
        <v>2</v>
      </c>
      <c r="D72" s="529">
        <v>2</v>
      </c>
      <c r="E72" s="646">
        <f t="shared" si="39"/>
        <v>4</v>
      </c>
      <c r="F72" s="529">
        <v>1</v>
      </c>
      <c r="G72" s="529">
        <v>0</v>
      </c>
      <c r="H72" s="184">
        <f t="shared" si="40"/>
        <v>1</v>
      </c>
      <c r="I72" s="529"/>
      <c r="J72" s="529"/>
      <c r="K72" s="184">
        <f t="shared" si="41"/>
        <v>0</v>
      </c>
      <c r="L72" s="529"/>
      <c r="M72" s="529"/>
      <c r="N72" s="184">
        <f t="shared" si="42"/>
        <v>0</v>
      </c>
      <c r="O72" s="159">
        <v>648</v>
      </c>
      <c r="P72" s="159">
        <v>487</v>
      </c>
      <c r="Q72" s="184">
        <f t="shared" si="43"/>
        <v>1135</v>
      </c>
      <c r="R72" s="528">
        <f t="shared" si="44"/>
        <v>651</v>
      </c>
      <c r="S72" s="528">
        <f t="shared" si="45"/>
        <v>489</v>
      </c>
      <c r="T72" s="528">
        <f t="shared" si="46"/>
        <v>1140</v>
      </c>
      <c r="U72" s="619" t="str">
        <f t="shared" si="8"/>
        <v>TRUE</v>
      </c>
      <c r="V72" s="619" t="str">
        <f t="shared" si="9"/>
        <v>TRUE</v>
      </c>
      <c r="W72" s="619" t="str">
        <f t="shared" si="10"/>
        <v>TRUE</v>
      </c>
      <c r="Y72" s="625">
        <f>Death!X70</f>
        <v>651</v>
      </c>
      <c r="Z72" s="625">
        <f>Death!Y70</f>
        <v>489</v>
      </c>
      <c r="AA72" s="625">
        <f>Death!Z70</f>
        <v>1140</v>
      </c>
    </row>
    <row r="73" spans="1:27" s="625" customFormat="1" ht="15" customHeight="1">
      <c r="A73" s="541"/>
      <c r="B73" s="631" t="s">
        <v>6</v>
      </c>
      <c r="C73" s="541">
        <f>SUM(C64:C72)</f>
        <v>16</v>
      </c>
      <c r="D73" s="541">
        <f t="shared" ref="D73:Q73" si="47">SUM(D64:D72)</f>
        <v>15</v>
      </c>
      <c r="E73" s="541">
        <f t="shared" si="47"/>
        <v>31</v>
      </c>
      <c r="F73" s="541">
        <f t="shared" si="47"/>
        <v>193</v>
      </c>
      <c r="G73" s="541">
        <f t="shared" si="47"/>
        <v>135</v>
      </c>
      <c r="H73" s="541">
        <f t="shared" si="47"/>
        <v>328</v>
      </c>
      <c r="I73" s="541">
        <f t="shared" si="47"/>
        <v>0</v>
      </c>
      <c r="J73" s="541">
        <f t="shared" si="47"/>
        <v>0</v>
      </c>
      <c r="K73" s="541">
        <f t="shared" si="47"/>
        <v>0</v>
      </c>
      <c r="L73" s="541">
        <f t="shared" si="47"/>
        <v>0</v>
      </c>
      <c r="M73" s="541">
        <f t="shared" si="47"/>
        <v>0</v>
      </c>
      <c r="N73" s="541">
        <f t="shared" si="47"/>
        <v>0</v>
      </c>
      <c r="O73" s="541">
        <f t="shared" si="47"/>
        <v>5387</v>
      </c>
      <c r="P73" s="541">
        <f t="shared" si="47"/>
        <v>4266</v>
      </c>
      <c r="Q73" s="541">
        <f t="shared" si="47"/>
        <v>9653</v>
      </c>
      <c r="R73" s="541">
        <f>SUM(R64:R72)</f>
        <v>5596</v>
      </c>
      <c r="S73" s="541">
        <f>SUM(S64:S72)</f>
        <v>4416</v>
      </c>
      <c r="T73" s="541">
        <f>SUM(T64:T72)</f>
        <v>10012</v>
      </c>
      <c r="U73" s="619" t="str">
        <f t="shared" si="8"/>
        <v>TRUE</v>
      </c>
      <c r="V73" s="619" t="str">
        <f t="shared" si="9"/>
        <v>TRUE</v>
      </c>
      <c r="W73" s="619" t="str">
        <f t="shared" si="10"/>
        <v>TRUE</v>
      </c>
      <c r="Y73" s="625">
        <f>Death!X71</f>
        <v>5596</v>
      </c>
      <c r="Z73" s="625">
        <f>Death!Y71</f>
        <v>4416</v>
      </c>
      <c r="AA73" s="625">
        <f>Death!Z71</f>
        <v>10012</v>
      </c>
    </row>
    <row r="74" spans="1:27" s="625" customFormat="1" ht="15" customHeight="1">
      <c r="A74" s="629" t="s">
        <v>51</v>
      </c>
      <c r="B74" s="623"/>
      <c r="C74" s="624"/>
      <c r="D74" s="624"/>
      <c r="E74" s="624"/>
      <c r="F74" s="624"/>
      <c r="G74" s="624"/>
      <c r="H74" s="624"/>
      <c r="I74" s="624"/>
      <c r="J74" s="624"/>
      <c r="K74" s="624"/>
      <c r="L74" s="624"/>
      <c r="M74" s="624"/>
      <c r="N74" s="624"/>
      <c r="O74" s="624"/>
      <c r="P74" s="624"/>
      <c r="Q74" s="624"/>
      <c r="R74" s="624"/>
      <c r="S74" s="624"/>
      <c r="T74" s="635"/>
      <c r="U74" s="619" t="str">
        <f t="shared" ref="U74:U137" si="48">IF(R74=Y74,"TRUE","FALSE")</f>
        <v>TRUE</v>
      </c>
      <c r="V74" s="619" t="str">
        <f t="shared" ref="V74:V137" si="49">IF(S74=Z74,"TRUE","FALSE")</f>
        <v>TRUE</v>
      </c>
      <c r="W74" s="619" t="str">
        <f t="shared" ref="W74:W137" si="50">IF(T74=AA74,"TRUE","FALSE")</f>
        <v>TRUE</v>
      </c>
      <c r="Y74" s="625">
        <f>Death!X72</f>
        <v>0</v>
      </c>
      <c r="Z74" s="625">
        <f>Death!Y72</f>
        <v>0</v>
      </c>
      <c r="AA74" s="625">
        <f>Death!Z72</f>
        <v>0</v>
      </c>
    </row>
    <row r="75" spans="1:27" s="625" customFormat="1" ht="15" customHeight="1">
      <c r="A75" s="633">
        <v>48</v>
      </c>
      <c r="B75" s="634" t="s">
        <v>632</v>
      </c>
      <c r="C75" s="529">
        <v>0</v>
      </c>
      <c r="D75" s="921">
        <v>1</v>
      </c>
      <c r="E75" s="184">
        <f t="shared" ref="E75:E83" si="51">C75+D75</f>
        <v>1</v>
      </c>
      <c r="F75" s="921">
        <v>50</v>
      </c>
      <c r="G75" s="921">
        <v>30</v>
      </c>
      <c r="H75" s="184">
        <f t="shared" ref="H75:H83" si="52">F75+G75</f>
        <v>80</v>
      </c>
      <c r="I75" s="529"/>
      <c r="J75" s="529"/>
      <c r="K75" s="184">
        <f t="shared" ref="K75:K83" si="53">I75+J75</f>
        <v>0</v>
      </c>
      <c r="L75" s="529">
        <v>398</v>
      </c>
      <c r="M75" s="529">
        <v>333</v>
      </c>
      <c r="N75" s="184">
        <f t="shared" ref="N75:N83" si="54">L75+M75</f>
        <v>731</v>
      </c>
      <c r="O75" s="921">
        <v>23</v>
      </c>
      <c r="P75" s="921">
        <v>10</v>
      </c>
      <c r="Q75" s="184">
        <f t="shared" ref="Q75:Q83" si="55">O75+P75</f>
        <v>33</v>
      </c>
      <c r="R75" s="528">
        <f t="shared" ref="R75:R81" si="56">C75+F75+I75+L75+O75</f>
        <v>471</v>
      </c>
      <c r="S75" s="528">
        <f t="shared" ref="S75:S81" si="57">D75+G75+J75+M75+P75</f>
        <v>374</v>
      </c>
      <c r="T75" s="528">
        <f t="shared" ref="T75:T83" si="58">R75+S75</f>
        <v>845</v>
      </c>
      <c r="U75" s="619" t="str">
        <f t="shared" si="48"/>
        <v>TRUE</v>
      </c>
      <c r="V75" s="619" t="str">
        <f t="shared" si="49"/>
        <v>TRUE</v>
      </c>
      <c r="W75" s="619" t="str">
        <f t="shared" si="50"/>
        <v>TRUE</v>
      </c>
      <c r="Y75" s="625">
        <f>Death!X73</f>
        <v>471</v>
      </c>
      <c r="Z75" s="625">
        <f>Death!Y73</f>
        <v>374</v>
      </c>
      <c r="AA75" s="625">
        <f>Death!Z73</f>
        <v>845</v>
      </c>
    </row>
    <row r="76" spans="1:27" s="625" customFormat="1" ht="15" customHeight="1">
      <c r="A76" s="633">
        <v>49</v>
      </c>
      <c r="B76" s="634" t="s">
        <v>633</v>
      </c>
      <c r="C76" s="529">
        <v>3</v>
      </c>
      <c r="D76" s="921">
        <v>1</v>
      </c>
      <c r="E76" s="184">
        <f t="shared" si="51"/>
        <v>4</v>
      </c>
      <c r="F76" s="921">
        <v>4</v>
      </c>
      <c r="G76" s="921">
        <v>0</v>
      </c>
      <c r="H76" s="184">
        <f t="shared" si="52"/>
        <v>4</v>
      </c>
      <c r="I76" s="529"/>
      <c r="J76" s="529"/>
      <c r="K76" s="184">
        <f t="shared" si="53"/>
        <v>0</v>
      </c>
      <c r="L76" s="529">
        <v>413</v>
      </c>
      <c r="M76" s="529">
        <v>353</v>
      </c>
      <c r="N76" s="184">
        <f t="shared" si="54"/>
        <v>766</v>
      </c>
      <c r="O76" s="921">
        <v>10</v>
      </c>
      <c r="P76" s="921">
        <v>10</v>
      </c>
      <c r="Q76" s="184">
        <f t="shared" si="55"/>
        <v>20</v>
      </c>
      <c r="R76" s="528">
        <f t="shared" si="56"/>
        <v>430</v>
      </c>
      <c r="S76" s="528">
        <f t="shared" si="57"/>
        <v>364</v>
      </c>
      <c r="T76" s="528">
        <f t="shared" si="58"/>
        <v>794</v>
      </c>
      <c r="U76" s="619" t="str">
        <f t="shared" si="48"/>
        <v>TRUE</v>
      </c>
      <c r="V76" s="619" t="str">
        <f t="shared" si="49"/>
        <v>TRUE</v>
      </c>
      <c r="W76" s="619" t="str">
        <f t="shared" si="50"/>
        <v>TRUE</v>
      </c>
      <c r="Y76" s="625">
        <f>Death!X74</f>
        <v>430</v>
      </c>
      <c r="Z76" s="625">
        <f>Death!Y74</f>
        <v>364</v>
      </c>
      <c r="AA76" s="625">
        <f>Death!Z74</f>
        <v>794</v>
      </c>
    </row>
    <row r="77" spans="1:27" s="625" customFormat="1" ht="15" customHeight="1">
      <c r="A77" s="633">
        <v>50</v>
      </c>
      <c r="B77" s="634" t="s">
        <v>634</v>
      </c>
      <c r="C77" s="529">
        <v>0</v>
      </c>
      <c r="D77" s="921">
        <v>0</v>
      </c>
      <c r="E77" s="184">
        <f t="shared" si="51"/>
        <v>0</v>
      </c>
      <c r="F77" s="921">
        <v>0</v>
      </c>
      <c r="G77" s="921">
        <v>1</v>
      </c>
      <c r="H77" s="184">
        <f t="shared" si="52"/>
        <v>1</v>
      </c>
      <c r="I77" s="529"/>
      <c r="J77" s="529"/>
      <c r="K77" s="184">
        <f t="shared" si="53"/>
        <v>0</v>
      </c>
      <c r="L77" s="529">
        <v>435</v>
      </c>
      <c r="M77" s="529">
        <v>366</v>
      </c>
      <c r="N77" s="184">
        <f t="shared" si="54"/>
        <v>801</v>
      </c>
      <c r="O77" s="921">
        <v>10</v>
      </c>
      <c r="P77" s="921">
        <v>0</v>
      </c>
      <c r="Q77" s="184">
        <f t="shared" si="55"/>
        <v>10</v>
      </c>
      <c r="R77" s="528">
        <f t="shared" si="56"/>
        <v>445</v>
      </c>
      <c r="S77" s="528">
        <f t="shared" si="57"/>
        <v>367</v>
      </c>
      <c r="T77" s="528">
        <f t="shared" si="58"/>
        <v>812</v>
      </c>
      <c r="U77" s="619" t="str">
        <f t="shared" si="48"/>
        <v>TRUE</v>
      </c>
      <c r="V77" s="619" t="str">
        <f t="shared" si="49"/>
        <v>TRUE</v>
      </c>
      <c r="W77" s="619" t="str">
        <f t="shared" si="50"/>
        <v>TRUE</v>
      </c>
      <c r="Y77" s="625">
        <f>Death!X75</f>
        <v>445</v>
      </c>
      <c r="Z77" s="625">
        <f>Death!Y75</f>
        <v>367</v>
      </c>
      <c r="AA77" s="625">
        <f>Death!Z75</f>
        <v>812</v>
      </c>
    </row>
    <row r="78" spans="1:27" s="625" customFormat="1" ht="15" customHeight="1">
      <c r="A78" s="633">
        <v>51</v>
      </c>
      <c r="B78" s="634" t="s">
        <v>635</v>
      </c>
      <c r="C78" s="529">
        <v>2</v>
      </c>
      <c r="D78" s="921">
        <v>1</v>
      </c>
      <c r="E78" s="184">
        <f t="shared" si="51"/>
        <v>3</v>
      </c>
      <c r="F78" s="921">
        <v>0</v>
      </c>
      <c r="G78" s="921">
        <v>0</v>
      </c>
      <c r="H78" s="184">
        <f t="shared" si="52"/>
        <v>0</v>
      </c>
      <c r="I78" s="529"/>
      <c r="J78" s="529"/>
      <c r="K78" s="184">
        <f t="shared" si="53"/>
        <v>0</v>
      </c>
      <c r="L78" s="529">
        <v>589</v>
      </c>
      <c r="M78" s="529">
        <v>475</v>
      </c>
      <c r="N78" s="184">
        <f t="shared" si="54"/>
        <v>1064</v>
      </c>
      <c r="O78" s="921">
        <v>42</v>
      </c>
      <c r="P78" s="921">
        <v>27</v>
      </c>
      <c r="Q78" s="184">
        <f t="shared" si="55"/>
        <v>69</v>
      </c>
      <c r="R78" s="528">
        <f t="shared" si="56"/>
        <v>633</v>
      </c>
      <c r="S78" s="528">
        <f t="shared" si="57"/>
        <v>503</v>
      </c>
      <c r="T78" s="528">
        <f t="shared" si="58"/>
        <v>1136</v>
      </c>
      <c r="U78" s="619" t="str">
        <f t="shared" si="48"/>
        <v>TRUE</v>
      </c>
      <c r="V78" s="619" t="str">
        <f t="shared" si="49"/>
        <v>TRUE</v>
      </c>
      <c r="W78" s="619" t="str">
        <f t="shared" si="50"/>
        <v>TRUE</v>
      </c>
      <c r="Y78" s="625">
        <f>Death!X76</f>
        <v>633</v>
      </c>
      <c r="Z78" s="625">
        <f>Death!Y76</f>
        <v>503</v>
      </c>
      <c r="AA78" s="625">
        <f>Death!Z76</f>
        <v>1136</v>
      </c>
    </row>
    <row r="79" spans="1:27" s="625" customFormat="1" ht="15" customHeight="1">
      <c r="A79" s="633">
        <v>52</v>
      </c>
      <c r="B79" s="634" t="s">
        <v>636</v>
      </c>
      <c r="C79" s="529">
        <v>0</v>
      </c>
      <c r="D79" s="921">
        <v>0</v>
      </c>
      <c r="E79" s="184">
        <f t="shared" si="51"/>
        <v>0</v>
      </c>
      <c r="F79" s="921">
        <v>0</v>
      </c>
      <c r="G79" s="921">
        <v>0</v>
      </c>
      <c r="H79" s="184">
        <f t="shared" si="52"/>
        <v>0</v>
      </c>
      <c r="I79" s="529"/>
      <c r="J79" s="529"/>
      <c r="K79" s="184">
        <f t="shared" si="53"/>
        <v>0</v>
      </c>
      <c r="L79" s="529">
        <v>0</v>
      </c>
      <c r="M79" s="529">
        <v>0</v>
      </c>
      <c r="N79" s="184">
        <f t="shared" si="54"/>
        <v>0</v>
      </c>
      <c r="O79" s="921">
        <v>787</v>
      </c>
      <c r="P79" s="921">
        <v>572</v>
      </c>
      <c r="Q79" s="184">
        <f t="shared" si="55"/>
        <v>1359</v>
      </c>
      <c r="R79" s="528">
        <f t="shared" si="56"/>
        <v>787</v>
      </c>
      <c r="S79" s="528">
        <f t="shared" si="57"/>
        <v>572</v>
      </c>
      <c r="T79" s="528">
        <f t="shared" si="58"/>
        <v>1359</v>
      </c>
      <c r="U79" s="619" t="str">
        <f t="shared" si="48"/>
        <v>TRUE</v>
      </c>
      <c r="V79" s="619" t="str">
        <f t="shared" si="49"/>
        <v>TRUE</v>
      </c>
      <c r="W79" s="619" t="str">
        <f t="shared" si="50"/>
        <v>TRUE</v>
      </c>
      <c r="Y79" s="625">
        <f>Death!X77</f>
        <v>787</v>
      </c>
      <c r="Z79" s="625">
        <f>Death!Y77</f>
        <v>572</v>
      </c>
      <c r="AA79" s="625">
        <f>Death!Z77</f>
        <v>1359</v>
      </c>
    </row>
    <row r="80" spans="1:27" s="625" customFormat="1" ht="15" customHeight="1">
      <c r="A80" s="633">
        <v>53</v>
      </c>
      <c r="B80" s="634" t="s">
        <v>637</v>
      </c>
      <c r="C80" s="529">
        <v>19</v>
      </c>
      <c r="D80" s="921">
        <v>0</v>
      </c>
      <c r="E80" s="184">
        <f t="shared" si="51"/>
        <v>19</v>
      </c>
      <c r="F80" s="921">
        <v>1</v>
      </c>
      <c r="G80" s="921">
        <v>1</v>
      </c>
      <c r="H80" s="184">
        <f t="shared" si="52"/>
        <v>2</v>
      </c>
      <c r="I80" s="529"/>
      <c r="J80" s="529"/>
      <c r="K80" s="184">
        <f t="shared" si="53"/>
        <v>0</v>
      </c>
      <c r="L80" s="529">
        <v>764</v>
      </c>
      <c r="M80" s="529">
        <v>545</v>
      </c>
      <c r="N80" s="184">
        <f t="shared" si="54"/>
        <v>1309</v>
      </c>
      <c r="O80" s="921">
        <v>21</v>
      </c>
      <c r="P80" s="921">
        <v>7</v>
      </c>
      <c r="Q80" s="184">
        <f t="shared" si="55"/>
        <v>28</v>
      </c>
      <c r="R80" s="528">
        <f t="shared" si="56"/>
        <v>805</v>
      </c>
      <c r="S80" s="528">
        <f t="shared" si="57"/>
        <v>553</v>
      </c>
      <c r="T80" s="528">
        <f t="shared" si="58"/>
        <v>1358</v>
      </c>
      <c r="U80" s="619" t="str">
        <f t="shared" si="48"/>
        <v>TRUE</v>
      </c>
      <c r="V80" s="619" t="str">
        <f t="shared" si="49"/>
        <v>TRUE</v>
      </c>
      <c r="W80" s="619" t="str">
        <f t="shared" si="50"/>
        <v>TRUE</v>
      </c>
      <c r="Y80" s="625">
        <f>Death!X78</f>
        <v>805</v>
      </c>
      <c r="Z80" s="625">
        <f>Death!Y78</f>
        <v>553</v>
      </c>
      <c r="AA80" s="625">
        <f>Death!Z78</f>
        <v>1358</v>
      </c>
    </row>
    <row r="81" spans="1:29" s="625" customFormat="1" ht="15" customHeight="1">
      <c r="A81" s="633">
        <v>54</v>
      </c>
      <c r="B81" s="634" t="s">
        <v>638</v>
      </c>
      <c r="C81" s="529">
        <v>1</v>
      </c>
      <c r="D81" s="921">
        <v>1</v>
      </c>
      <c r="E81" s="184">
        <f t="shared" si="51"/>
        <v>2</v>
      </c>
      <c r="F81" s="921">
        <v>3</v>
      </c>
      <c r="G81" s="921">
        <v>0</v>
      </c>
      <c r="H81" s="184">
        <f t="shared" si="52"/>
        <v>3</v>
      </c>
      <c r="I81" s="529"/>
      <c r="J81" s="529"/>
      <c r="K81" s="184">
        <f t="shared" si="53"/>
        <v>0</v>
      </c>
      <c r="L81" s="529">
        <v>480</v>
      </c>
      <c r="M81" s="529">
        <v>368</v>
      </c>
      <c r="N81" s="184">
        <f t="shared" si="54"/>
        <v>848</v>
      </c>
      <c r="O81" s="921">
        <v>11</v>
      </c>
      <c r="P81" s="921">
        <v>4</v>
      </c>
      <c r="Q81" s="184">
        <f t="shared" si="55"/>
        <v>15</v>
      </c>
      <c r="R81" s="528">
        <f t="shared" si="56"/>
        <v>495</v>
      </c>
      <c r="S81" s="528">
        <f t="shared" si="57"/>
        <v>373</v>
      </c>
      <c r="T81" s="528">
        <f t="shared" si="58"/>
        <v>868</v>
      </c>
      <c r="U81" s="619" t="str">
        <f t="shared" si="48"/>
        <v>TRUE</v>
      </c>
      <c r="V81" s="619" t="str">
        <f t="shared" si="49"/>
        <v>TRUE</v>
      </c>
      <c r="W81" s="619" t="str">
        <f t="shared" si="50"/>
        <v>TRUE</v>
      </c>
      <c r="Y81" s="625">
        <f>Death!X79</f>
        <v>495</v>
      </c>
      <c r="Z81" s="625">
        <f>Death!Y79</f>
        <v>373</v>
      </c>
      <c r="AA81" s="625">
        <f>Death!Z79</f>
        <v>868</v>
      </c>
    </row>
    <row r="82" spans="1:29" s="625" customFormat="1" ht="15" customHeight="1">
      <c r="A82" s="633">
        <v>55</v>
      </c>
      <c r="B82" s="634" t="s">
        <v>639</v>
      </c>
      <c r="C82" s="529">
        <v>2</v>
      </c>
      <c r="D82" s="529">
        <v>0</v>
      </c>
      <c r="E82" s="184">
        <f t="shared" si="51"/>
        <v>2</v>
      </c>
      <c r="F82" s="921">
        <v>0</v>
      </c>
      <c r="G82" s="921">
        <v>3</v>
      </c>
      <c r="H82" s="184">
        <f t="shared" si="52"/>
        <v>3</v>
      </c>
      <c r="I82" s="529"/>
      <c r="J82" s="529"/>
      <c r="K82" s="184">
        <f t="shared" si="53"/>
        <v>0</v>
      </c>
      <c r="L82" s="529">
        <v>663</v>
      </c>
      <c r="M82" s="529">
        <v>532</v>
      </c>
      <c r="N82" s="184">
        <f t="shared" si="54"/>
        <v>1195</v>
      </c>
      <c r="O82" s="921">
        <v>18</v>
      </c>
      <c r="P82" s="921">
        <v>3</v>
      </c>
      <c r="Q82" s="184">
        <f t="shared" si="55"/>
        <v>21</v>
      </c>
      <c r="R82" s="528">
        <f>C82+F82+I82+L82+O82</f>
        <v>683</v>
      </c>
      <c r="S82" s="528">
        <f>D82+G82+J82+M82+P82</f>
        <v>538</v>
      </c>
      <c r="T82" s="528">
        <f t="shared" si="58"/>
        <v>1221</v>
      </c>
      <c r="U82" s="619" t="str">
        <f t="shared" si="48"/>
        <v>TRUE</v>
      </c>
      <c r="V82" s="619" t="str">
        <f t="shared" si="49"/>
        <v>TRUE</v>
      </c>
      <c r="W82" s="619" t="str">
        <f t="shared" si="50"/>
        <v>TRUE</v>
      </c>
      <c r="Y82" s="625">
        <f>Death!X80</f>
        <v>683</v>
      </c>
      <c r="Z82" s="625">
        <f>Death!Y80</f>
        <v>538</v>
      </c>
      <c r="AA82" s="625">
        <f>Death!Z80</f>
        <v>1221</v>
      </c>
    </row>
    <row r="83" spans="1:29" s="625" customFormat="1" ht="15" customHeight="1">
      <c r="A83" s="633">
        <v>56</v>
      </c>
      <c r="B83" s="634" t="s">
        <v>640</v>
      </c>
      <c r="C83" s="529">
        <v>2</v>
      </c>
      <c r="D83" s="529">
        <v>3</v>
      </c>
      <c r="E83" s="184">
        <f t="shared" si="51"/>
        <v>5</v>
      </c>
      <c r="F83" s="928">
        <v>3</v>
      </c>
      <c r="G83" s="928">
        <v>1</v>
      </c>
      <c r="H83" s="184">
        <f t="shared" si="52"/>
        <v>4</v>
      </c>
      <c r="I83" s="529"/>
      <c r="J83" s="529"/>
      <c r="K83" s="184">
        <f t="shared" si="53"/>
        <v>0</v>
      </c>
      <c r="L83" s="529">
        <v>494</v>
      </c>
      <c r="M83" s="529">
        <v>424</v>
      </c>
      <c r="N83" s="184">
        <f t="shared" si="54"/>
        <v>918</v>
      </c>
      <c r="O83" s="928">
        <v>22</v>
      </c>
      <c r="P83" s="928">
        <v>6</v>
      </c>
      <c r="Q83" s="184">
        <f t="shared" si="55"/>
        <v>28</v>
      </c>
      <c r="R83" s="528">
        <f>C83+F83+I83+L83+O83</f>
        <v>521</v>
      </c>
      <c r="S83" s="528">
        <f>D83+G83+J83+M83+P83</f>
        <v>434</v>
      </c>
      <c r="T83" s="528">
        <f t="shared" si="58"/>
        <v>955</v>
      </c>
      <c r="U83" s="619" t="str">
        <f t="shared" si="48"/>
        <v>TRUE</v>
      </c>
      <c r="V83" s="619" t="str">
        <f t="shared" si="49"/>
        <v>TRUE</v>
      </c>
      <c r="W83" s="619" t="str">
        <f t="shared" si="50"/>
        <v>TRUE</v>
      </c>
      <c r="Y83" s="625">
        <f>Death!X81</f>
        <v>521</v>
      </c>
      <c r="Z83" s="625">
        <f>Death!Y81</f>
        <v>434</v>
      </c>
      <c r="AA83" s="625">
        <f>Death!Z81</f>
        <v>955</v>
      </c>
    </row>
    <row r="84" spans="1:29" s="625" customFormat="1" ht="15" customHeight="1">
      <c r="A84" s="541"/>
      <c r="B84" s="631" t="s">
        <v>6</v>
      </c>
      <c r="C84" s="541">
        <f>SUM(C75:C83)</f>
        <v>29</v>
      </c>
      <c r="D84" s="541">
        <f t="shared" ref="D84:Q84" si="59">SUM(D75:D83)</f>
        <v>7</v>
      </c>
      <c r="E84" s="541">
        <f t="shared" si="59"/>
        <v>36</v>
      </c>
      <c r="F84" s="541">
        <f t="shared" si="59"/>
        <v>61</v>
      </c>
      <c r="G84" s="541">
        <f t="shared" si="59"/>
        <v>36</v>
      </c>
      <c r="H84" s="541">
        <f t="shared" si="59"/>
        <v>97</v>
      </c>
      <c r="I84" s="541">
        <f t="shared" si="59"/>
        <v>0</v>
      </c>
      <c r="J84" s="541">
        <f t="shared" si="59"/>
        <v>0</v>
      </c>
      <c r="K84" s="541">
        <f t="shared" si="59"/>
        <v>0</v>
      </c>
      <c r="L84" s="541">
        <f t="shared" si="59"/>
        <v>4236</v>
      </c>
      <c r="M84" s="541">
        <f t="shared" si="59"/>
        <v>3396</v>
      </c>
      <c r="N84" s="541">
        <f t="shared" si="59"/>
        <v>7632</v>
      </c>
      <c r="O84" s="541">
        <f t="shared" si="59"/>
        <v>944</v>
      </c>
      <c r="P84" s="541">
        <f t="shared" si="59"/>
        <v>639</v>
      </c>
      <c r="Q84" s="541">
        <f t="shared" si="59"/>
        <v>1583</v>
      </c>
      <c r="R84" s="541">
        <f>SUM(R75:R83)</f>
        <v>5270</v>
      </c>
      <c r="S84" s="541">
        <f>SUM(S75:S83)</f>
        <v>4078</v>
      </c>
      <c r="T84" s="541">
        <f>SUM(T75:T83)</f>
        <v>9348</v>
      </c>
      <c r="U84" s="619" t="str">
        <f t="shared" si="48"/>
        <v>TRUE</v>
      </c>
      <c r="V84" s="619" t="str">
        <f t="shared" si="49"/>
        <v>TRUE</v>
      </c>
      <c r="W84" s="619" t="str">
        <f t="shared" si="50"/>
        <v>TRUE</v>
      </c>
      <c r="Y84" s="625">
        <f>Death!X82</f>
        <v>5270</v>
      </c>
      <c r="Z84" s="625">
        <f>Death!Y82</f>
        <v>4078</v>
      </c>
      <c r="AA84" s="625">
        <f>Death!Z82</f>
        <v>9348</v>
      </c>
    </row>
    <row r="85" spans="1:29" s="625" customFormat="1" ht="15" customHeight="1">
      <c r="A85" s="629" t="s">
        <v>57</v>
      </c>
      <c r="B85" s="623"/>
      <c r="C85" s="624"/>
      <c r="D85" s="624"/>
      <c r="E85" s="624"/>
      <c r="F85" s="624"/>
      <c r="G85" s="624"/>
      <c r="H85" s="624"/>
      <c r="I85" s="624"/>
      <c r="J85" s="624"/>
      <c r="K85" s="624"/>
      <c r="L85" s="624"/>
      <c r="M85" s="624"/>
      <c r="N85" s="624"/>
      <c r="O85" s="624"/>
      <c r="P85" s="624"/>
      <c r="Q85" s="624"/>
      <c r="R85" s="624"/>
      <c r="S85" s="624"/>
      <c r="T85" s="635"/>
      <c r="U85" s="619" t="str">
        <f t="shared" si="48"/>
        <v>TRUE</v>
      </c>
      <c r="V85" s="619" t="str">
        <f t="shared" si="49"/>
        <v>TRUE</v>
      </c>
      <c r="W85" s="619" t="str">
        <f t="shared" si="50"/>
        <v>TRUE</v>
      </c>
      <c r="Y85" s="625">
        <f>Death!X83</f>
        <v>0</v>
      </c>
      <c r="Z85" s="625">
        <f>Death!Y83</f>
        <v>0</v>
      </c>
      <c r="AA85" s="625">
        <f>Death!Z83</f>
        <v>0</v>
      </c>
    </row>
    <row r="86" spans="1:29" s="625" customFormat="1" ht="15" customHeight="1">
      <c r="A86" s="633">
        <v>57</v>
      </c>
      <c r="B86" s="634" t="s">
        <v>123</v>
      </c>
      <c r="C86" s="529">
        <v>2</v>
      </c>
      <c r="D86" s="529">
        <v>1</v>
      </c>
      <c r="E86" s="184">
        <f t="shared" ref="E86:E89" si="60">C86+D86</f>
        <v>3</v>
      </c>
      <c r="F86" s="529">
        <v>1</v>
      </c>
      <c r="G86" s="529">
        <v>1</v>
      </c>
      <c r="H86" s="184">
        <f t="shared" ref="H86:H89" si="61">F86+G86</f>
        <v>2</v>
      </c>
      <c r="I86" s="529"/>
      <c r="J86" s="529"/>
      <c r="K86" s="184">
        <f t="shared" ref="K86:K89" si="62">I86+J86</f>
        <v>0</v>
      </c>
      <c r="L86" s="529">
        <v>666</v>
      </c>
      <c r="M86" s="529">
        <v>454</v>
      </c>
      <c r="N86" s="184">
        <f t="shared" ref="N86:N89" si="63">L86+M86</f>
        <v>1120</v>
      </c>
      <c r="O86" s="529">
        <v>52</v>
      </c>
      <c r="P86" s="529">
        <v>29</v>
      </c>
      <c r="Q86" s="184">
        <f t="shared" ref="Q86:Q89" si="64">O86+P86</f>
        <v>81</v>
      </c>
      <c r="R86" s="528">
        <f t="shared" ref="R86:T89" si="65">C86+F86+I86+L86+O86</f>
        <v>721</v>
      </c>
      <c r="S86" s="528">
        <f t="shared" si="65"/>
        <v>485</v>
      </c>
      <c r="T86" s="528">
        <f t="shared" si="65"/>
        <v>1206</v>
      </c>
      <c r="U86" s="619" t="str">
        <f t="shared" si="48"/>
        <v>TRUE</v>
      </c>
      <c r="V86" s="619" t="str">
        <f t="shared" si="49"/>
        <v>TRUE</v>
      </c>
      <c r="W86" s="619" t="str">
        <f t="shared" si="50"/>
        <v>TRUE</v>
      </c>
      <c r="Y86" s="625">
        <f>Death!X84</f>
        <v>721</v>
      </c>
      <c r="Z86" s="625">
        <f>Death!Y84</f>
        <v>485</v>
      </c>
      <c r="AA86" s="625">
        <f>Death!Z84</f>
        <v>1206</v>
      </c>
    </row>
    <row r="87" spans="1:29" s="625" customFormat="1" ht="15" customHeight="1">
      <c r="A87" s="633">
        <v>58</v>
      </c>
      <c r="B87" s="634" t="s">
        <v>124</v>
      </c>
      <c r="C87" s="529">
        <v>1</v>
      </c>
      <c r="D87" s="529">
        <v>1</v>
      </c>
      <c r="E87" s="184">
        <f t="shared" si="60"/>
        <v>2</v>
      </c>
      <c r="F87" s="529">
        <v>0</v>
      </c>
      <c r="G87" s="529">
        <v>0</v>
      </c>
      <c r="H87" s="184">
        <f t="shared" si="61"/>
        <v>0</v>
      </c>
      <c r="I87" s="529"/>
      <c r="J87" s="529"/>
      <c r="K87" s="184">
        <f t="shared" si="62"/>
        <v>0</v>
      </c>
      <c r="L87" s="529">
        <v>527</v>
      </c>
      <c r="M87" s="529">
        <v>444</v>
      </c>
      <c r="N87" s="184">
        <f t="shared" si="63"/>
        <v>971</v>
      </c>
      <c r="O87" s="529">
        <v>27</v>
      </c>
      <c r="P87" s="529">
        <v>10</v>
      </c>
      <c r="Q87" s="184">
        <f t="shared" si="64"/>
        <v>37</v>
      </c>
      <c r="R87" s="528">
        <f t="shared" si="65"/>
        <v>555</v>
      </c>
      <c r="S87" s="528">
        <f t="shared" si="65"/>
        <v>455</v>
      </c>
      <c r="T87" s="528">
        <f t="shared" si="65"/>
        <v>1010</v>
      </c>
      <c r="U87" s="619" t="str">
        <f t="shared" si="48"/>
        <v>TRUE</v>
      </c>
      <c r="V87" s="619" t="str">
        <f t="shared" si="49"/>
        <v>TRUE</v>
      </c>
      <c r="W87" s="619" t="str">
        <f t="shared" si="50"/>
        <v>TRUE</v>
      </c>
      <c r="Y87" s="625">
        <f>Death!X85</f>
        <v>555</v>
      </c>
      <c r="Z87" s="625">
        <f>Death!Y85</f>
        <v>455</v>
      </c>
      <c r="AA87" s="625">
        <f>Death!Z85</f>
        <v>1010</v>
      </c>
    </row>
    <row r="88" spans="1:29" s="625" customFormat="1" ht="15" customHeight="1">
      <c r="A88" s="633">
        <v>59</v>
      </c>
      <c r="B88" s="634" t="s">
        <v>125</v>
      </c>
      <c r="C88" s="529">
        <v>0</v>
      </c>
      <c r="D88" s="529">
        <v>1</v>
      </c>
      <c r="E88" s="184">
        <f t="shared" si="60"/>
        <v>1</v>
      </c>
      <c r="F88" s="529">
        <v>1</v>
      </c>
      <c r="G88" s="529">
        <v>0</v>
      </c>
      <c r="H88" s="184">
        <f t="shared" si="61"/>
        <v>1</v>
      </c>
      <c r="I88" s="529"/>
      <c r="J88" s="529"/>
      <c r="K88" s="184">
        <f t="shared" si="62"/>
        <v>0</v>
      </c>
      <c r="L88" s="529">
        <v>502</v>
      </c>
      <c r="M88" s="529">
        <v>359</v>
      </c>
      <c r="N88" s="184">
        <f t="shared" si="63"/>
        <v>861</v>
      </c>
      <c r="O88" s="529">
        <v>30</v>
      </c>
      <c r="P88" s="529">
        <v>17</v>
      </c>
      <c r="Q88" s="184">
        <f t="shared" si="64"/>
        <v>47</v>
      </c>
      <c r="R88" s="528">
        <f t="shared" si="65"/>
        <v>533</v>
      </c>
      <c r="S88" s="528">
        <f t="shared" si="65"/>
        <v>377</v>
      </c>
      <c r="T88" s="528">
        <f t="shared" si="65"/>
        <v>910</v>
      </c>
      <c r="U88" s="619" t="str">
        <f t="shared" si="48"/>
        <v>TRUE</v>
      </c>
      <c r="V88" s="619" t="str">
        <f t="shared" si="49"/>
        <v>TRUE</v>
      </c>
      <c r="W88" s="619" t="str">
        <f t="shared" si="50"/>
        <v>TRUE</v>
      </c>
      <c r="Y88" s="625">
        <f>Death!X86</f>
        <v>533</v>
      </c>
      <c r="Z88" s="625">
        <f>Death!Y86</f>
        <v>377</v>
      </c>
      <c r="AA88" s="625">
        <f>Death!Z86</f>
        <v>910</v>
      </c>
    </row>
    <row r="89" spans="1:29" s="625" customFormat="1" ht="15" customHeight="1">
      <c r="A89" s="633">
        <v>60</v>
      </c>
      <c r="B89" s="634" t="s">
        <v>59</v>
      </c>
      <c r="C89" s="529">
        <v>1</v>
      </c>
      <c r="D89" s="529">
        <v>1</v>
      </c>
      <c r="E89" s="184">
        <f t="shared" si="60"/>
        <v>2</v>
      </c>
      <c r="F89" s="529">
        <v>22</v>
      </c>
      <c r="G89" s="529">
        <v>24</v>
      </c>
      <c r="H89" s="184">
        <f t="shared" si="61"/>
        <v>46</v>
      </c>
      <c r="I89" s="529"/>
      <c r="J89" s="529"/>
      <c r="K89" s="184">
        <f t="shared" si="62"/>
        <v>0</v>
      </c>
      <c r="L89" s="529">
        <v>649</v>
      </c>
      <c r="M89" s="529">
        <v>556</v>
      </c>
      <c r="N89" s="184">
        <f t="shared" si="63"/>
        <v>1205</v>
      </c>
      <c r="O89" s="529">
        <v>49</v>
      </c>
      <c r="P89" s="529">
        <v>16</v>
      </c>
      <c r="Q89" s="184">
        <f t="shared" si="64"/>
        <v>65</v>
      </c>
      <c r="R89" s="528">
        <f t="shared" si="65"/>
        <v>721</v>
      </c>
      <c r="S89" s="528">
        <f t="shared" si="65"/>
        <v>597</v>
      </c>
      <c r="T89" s="528">
        <f t="shared" si="65"/>
        <v>1318</v>
      </c>
      <c r="U89" s="619" t="str">
        <f t="shared" si="48"/>
        <v>TRUE</v>
      </c>
      <c r="V89" s="619" t="str">
        <f t="shared" si="49"/>
        <v>TRUE</v>
      </c>
      <c r="W89" s="619" t="str">
        <f t="shared" si="50"/>
        <v>TRUE</v>
      </c>
      <c r="Y89" s="625">
        <f>Death!X87</f>
        <v>721</v>
      </c>
      <c r="Z89" s="625">
        <f>Death!Y87</f>
        <v>597</v>
      </c>
      <c r="AA89" s="625">
        <f>Death!Z87</f>
        <v>1318</v>
      </c>
    </row>
    <row r="90" spans="1:29" s="625" customFormat="1" ht="15" customHeight="1">
      <c r="A90" s="541"/>
      <c r="B90" s="631" t="s">
        <v>6</v>
      </c>
      <c r="C90" s="541">
        <f>SUM(C86:C89)</f>
        <v>4</v>
      </c>
      <c r="D90" s="541">
        <f t="shared" ref="D90:Q90" si="66">SUM(D86:D89)</f>
        <v>4</v>
      </c>
      <c r="E90" s="541">
        <f t="shared" si="66"/>
        <v>8</v>
      </c>
      <c r="F90" s="541">
        <f t="shared" si="66"/>
        <v>24</v>
      </c>
      <c r="G90" s="541">
        <f t="shared" si="66"/>
        <v>25</v>
      </c>
      <c r="H90" s="541">
        <f t="shared" si="66"/>
        <v>49</v>
      </c>
      <c r="I90" s="541">
        <f t="shared" si="66"/>
        <v>0</v>
      </c>
      <c r="J90" s="541">
        <f t="shared" si="66"/>
        <v>0</v>
      </c>
      <c r="K90" s="541">
        <f t="shared" si="66"/>
        <v>0</v>
      </c>
      <c r="L90" s="541">
        <f t="shared" si="66"/>
        <v>2344</v>
      </c>
      <c r="M90" s="541">
        <f t="shared" si="66"/>
        <v>1813</v>
      </c>
      <c r="N90" s="541">
        <f t="shared" si="66"/>
        <v>4157</v>
      </c>
      <c r="O90" s="541">
        <f t="shared" si="66"/>
        <v>158</v>
      </c>
      <c r="P90" s="541">
        <f t="shared" si="66"/>
        <v>72</v>
      </c>
      <c r="Q90" s="541">
        <f t="shared" si="66"/>
        <v>230</v>
      </c>
      <c r="R90" s="541">
        <f>SUM(R86:R89)</f>
        <v>2530</v>
      </c>
      <c r="S90" s="541">
        <f>SUM(S86:S89)</f>
        <v>1914</v>
      </c>
      <c r="T90" s="541">
        <f>SUM(T86:T89)</f>
        <v>4444</v>
      </c>
      <c r="U90" s="619" t="str">
        <f t="shared" si="48"/>
        <v>TRUE</v>
      </c>
      <c r="V90" s="619" t="str">
        <f t="shared" si="49"/>
        <v>TRUE</v>
      </c>
      <c r="W90" s="619" t="str">
        <f t="shared" si="50"/>
        <v>TRUE</v>
      </c>
      <c r="Y90" s="625">
        <f>Death!X88</f>
        <v>2530</v>
      </c>
      <c r="Z90" s="625">
        <f>Death!Y88</f>
        <v>1914</v>
      </c>
      <c r="AA90" s="625">
        <f>Death!Z88</f>
        <v>4444</v>
      </c>
    </row>
    <row r="91" spans="1:29" s="625" customFormat="1" ht="15" customHeight="1">
      <c r="A91" s="629" t="s">
        <v>61</v>
      </c>
      <c r="B91" s="623"/>
      <c r="C91" s="624"/>
      <c r="D91" s="624"/>
      <c r="E91" s="624"/>
      <c r="F91" s="624"/>
      <c r="G91" s="624"/>
      <c r="H91" s="624"/>
      <c r="I91" s="624"/>
      <c r="J91" s="624"/>
      <c r="K91" s="624"/>
      <c r="L91" s="624"/>
      <c r="M91" s="624"/>
      <c r="N91" s="624"/>
      <c r="O91" s="624"/>
      <c r="P91" s="624"/>
      <c r="Q91" s="624"/>
      <c r="R91" s="624"/>
      <c r="S91" s="624"/>
      <c r="T91" s="635"/>
      <c r="U91" s="619" t="str">
        <f t="shared" si="48"/>
        <v>TRUE</v>
      </c>
      <c r="V91" s="619" t="str">
        <f t="shared" si="49"/>
        <v>TRUE</v>
      </c>
      <c r="W91" s="619" t="str">
        <f t="shared" si="50"/>
        <v>TRUE</v>
      </c>
      <c r="Y91" s="625">
        <f>Death!X89</f>
        <v>0</v>
      </c>
      <c r="Z91" s="625">
        <f>Death!Y89</f>
        <v>0</v>
      </c>
      <c r="AA91" s="625">
        <f>Death!Z89</f>
        <v>0</v>
      </c>
    </row>
    <row r="92" spans="1:29" s="625" customFormat="1" ht="15" customHeight="1">
      <c r="A92" s="633">
        <v>61</v>
      </c>
      <c r="B92" s="953" t="s">
        <v>654</v>
      </c>
      <c r="C92" s="627"/>
      <c r="D92" s="627">
        <v>1</v>
      </c>
      <c r="E92" s="184">
        <f t="shared" ref="E92:E101" si="67">C92+D92</f>
        <v>1</v>
      </c>
      <c r="F92" s="889">
        <v>38</v>
      </c>
      <c r="G92" s="889">
        <v>26</v>
      </c>
      <c r="H92" s="627">
        <f>F92+G92</f>
        <v>64</v>
      </c>
      <c r="I92" s="627"/>
      <c r="J92" s="627"/>
      <c r="K92" s="627">
        <f>I92+J92</f>
        <v>0</v>
      </c>
      <c r="L92" s="627"/>
      <c r="M92" s="627"/>
      <c r="N92" s="627">
        <f>L92+M92</f>
        <v>0</v>
      </c>
      <c r="O92" s="889">
        <v>768</v>
      </c>
      <c r="P92" s="889">
        <v>544</v>
      </c>
      <c r="Q92" s="627">
        <f>O92+P92</f>
        <v>1312</v>
      </c>
      <c r="R92" s="528">
        <f>C92+F92+I92+L92+O92</f>
        <v>806</v>
      </c>
      <c r="S92" s="528">
        <f>D92+G92+J92+M92+P92</f>
        <v>571</v>
      </c>
      <c r="T92" s="528">
        <f>E92+H92+K92+N92+Q92</f>
        <v>1377</v>
      </c>
      <c r="U92" s="619" t="str">
        <f t="shared" si="48"/>
        <v>TRUE</v>
      </c>
      <c r="V92" s="619" t="str">
        <f t="shared" si="49"/>
        <v>TRUE</v>
      </c>
      <c r="W92" s="619" t="str">
        <f t="shared" si="50"/>
        <v>TRUE</v>
      </c>
      <c r="Y92" s="625">
        <f>Death!X90</f>
        <v>806</v>
      </c>
      <c r="Z92" s="625">
        <f>Death!Y90</f>
        <v>571</v>
      </c>
      <c r="AA92" s="625">
        <f>Death!Z90</f>
        <v>1377</v>
      </c>
    </row>
    <row r="93" spans="1:29" s="625" customFormat="1" ht="15" customHeight="1">
      <c r="A93" s="633">
        <v>62</v>
      </c>
      <c r="B93" s="953" t="s">
        <v>846</v>
      </c>
      <c r="C93" s="627"/>
      <c r="D93" s="627"/>
      <c r="E93" s="184">
        <f t="shared" si="67"/>
        <v>0</v>
      </c>
      <c r="F93" s="889">
        <v>0</v>
      </c>
      <c r="G93" s="889">
        <v>0</v>
      </c>
      <c r="H93" s="627">
        <f t="shared" ref="H93:H101" si="68">F93+G93</f>
        <v>0</v>
      </c>
      <c r="I93" s="627"/>
      <c r="J93" s="627"/>
      <c r="K93" s="627">
        <f t="shared" ref="K93:K101" si="69">I93+J93</f>
        <v>0</v>
      </c>
      <c r="L93" s="627"/>
      <c r="M93" s="627"/>
      <c r="N93" s="627">
        <f t="shared" ref="N93:N101" si="70">L93+M93</f>
        <v>0</v>
      </c>
      <c r="O93" s="889">
        <v>58</v>
      </c>
      <c r="P93" s="889">
        <v>70</v>
      </c>
      <c r="Q93" s="627">
        <f t="shared" ref="Q93:Q101" si="71">O93+P93</f>
        <v>128</v>
      </c>
      <c r="R93" s="528">
        <f t="shared" ref="R93:R101" si="72">C93+F93+I93+L93+O93</f>
        <v>58</v>
      </c>
      <c r="S93" s="528">
        <f t="shared" ref="S93:S101" si="73">D93+G93+J93+M93+P93</f>
        <v>70</v>
      </c>
      <c r="T93" s="528">
        <f t="shared" ref="T93:T101" si="74">E93+H93+K93+N93+Q93</f>
        <v>128</v>
      </c>
      <c r="U93" s="619" t="str">
        <f t="shared" si="48"/>
        <v>TRUE</v>
      </c>
      <c r="V93" s="619" t="str">
        <f t="shared" si="49"/>
        <v>TRUE</v>
      </c>
      <c r="W93" s="619" t="str">
        <f t="shared" si="50"/>
        <v>TRUE</v>
      </c>
      <c r="Y93" s="625">
        <f>Death!X91</f>
        <v>58</v>
      </c>
      <c r="Z93" s="625">
        <f>Death!Y91</f>
        <v>70</v>
      </c>
      <c r="AA93" s="625">
        <f>Death!Z91</f>
        <v>128</v>
      </c>
      <c r="AC93" s="625">
        <f>538-505</f>
        <v>33</v>
      </c>
    </row>
    <row r="94" spans="1:29" s="625" customFormat="1" ht="15" customHeight="1">
      <c r="A94" s="633">
        <v>63</v>
      </c>
      <c r="B94" s="953" t="s">
        <v>653</v>
      </c>
      <c r="C94" s="627"/>
      <c r="D94" s="627"/>
      <c r="E94" s="184">
        <f t="shared" si="67"/>
        <v>0</v>
      </c>
      <c r="F94" s="889">
        <v>31</v>
      </c>
      <c r="G94" s="889">
        <v>12</v>
      </c>
      <c r="H94" s="627">
        <f t="shared" si="68"/>
        <v>43</v>
      </c>
      <c r="I94" s="627"/>
      <c r="J94" s="627"/>
      <c r="K94" s="627">
        <f t="shared" si="69"/>
        <v>0</v>
      </c>
      <c r="L94" s="627"/>
      <c r="M94" s="627"/>
      <c r="N94" s="627">
        <f t="shared" si="70"/>
        <v>0</v>
      </c>
      <c r="O94" s="889">
        <v>622</v>
      </c>
      <c r="P94" s="889">
        <v>464</v>
      </c>
      <c r="Q94" s="627">
        <f t="shared" si="71"/>
        <v>1086</v>
      </c>
      <c r="R94" s="528">
        <f t="shared" si="72"/>
        <v>653</v>
      </c>
      <c r="S94" s="528">
        <f t="shared" si="73"/>
        <v>476</v>
      </c>
      <c r="T94" s="528">
        <f t="shared" si="74"/>
        <v>1129</v>
      </c>
      <c r="U94" s="619" t="str">
        <f t="shared" si="48"/>
        <v>TRUE</v>
      </c>
      <c r="V94" s="619" t="str">
        <f t="shared" si="49"/>
        <v>TRUE</v>
      </c>
      <c r="W94" s="619" t="str">
        <f t="shared" si="50"/>
        <v>TRUE</v>
      </c>
      <c r="Y94" s="625">
        <f>Death!X92</f>
        <v>653</v>
      </c>
      <c r="Z94" s="625">
        <f>Death!Y92</f>
        <v>476</v>
      </c>
      <c r="AA94" s="625">
        <f>Death!Z92</f>
        <v>1129</v>
      </c>
    </row>
    <row r="95" spans="1:29" s="625" customFormat="1" ht="15" customHeight="1">
      <c r="A95" s="633">
        <v>64</v>
      </c>
      <c r="B95" s="953" t="s">
        <v>651</v>
      </c>
      <c r="C95" s="627"/>
      <c r="D95" s="627"/>
      <c r="E95" s="184">
        <f t="shared" si="67"/>
        <v>0</v>
      </c>
      <c r="F95" s="889">
        <v>0</v>
      </c>
      <c r="G95" s="889">
        <v>0</v>
      </c>
      <c r="H95" s="627">
        <f t="shared" si="68"/>
        <v>0</v>
      </c>
      <c r="I95" s="627"/>
      <c r="J95" s="627"/>
      <c r="K95" s="627">
        <f t="shared" si="69"/>
        <v>0</v>
      </c>
      <c r="L95" s="627"/>
      <c r="M95" s="627"/>
      <c r="N95" s="627">
        <f t="shared" si="70"/>
        <v>0</v>
      </c>
      <c r="O95" s="889">
        <v>917</v>
      </c>
      <c r="P95" s="889">
        <v>702</v>
      </c>
      <c r="Q95" s="627">
        <f t="shared" si="71"/>
        <v>1619</v>
      </c>
      <c r="R95" s="528">
        <f t="shared" si="72"/>
        <v>917</v>
      </c>
      <c r="S95" s="528">
        <f t="shared" si="73"/>
        <v>702</v>
      </c>
      <c r="T95" s="528">
        <f t="shared" si="74"/>
        <v>1619</v>
      </c>
      <c r="U95" s="619" t="str">
        <f t="shared" si="48"/>
        <v>TRUE</v>
      </c>
      <c r="V95" s="619" t="str">
        <f t="shared" si="49"/>
        <v>TRUE</v>
      </c>
      <c r="W95" s="619" t="str">
        <f t="shared" si="50"/>
        <v>TRUE</v>
      </c>
      <c r="Y95" s="625">
        <f>Death!X93</f>
        <v>917</v>
      </c>
      <c r="Z95" s="625">
        <f>Death!Y93</f>
        <v>702</v>
      </c>
      <c r="AA95" s="625">
        <f>Death!Z93</f>
        <v>1619</v>
      </c>
    </row>
    <row r="96" spans="1:29" s="625" customFormat="1" ht="15" customHeight="1">
      <c r="A96" s="633">
        <v>65</v>
      </c>
      <c r="B96" s="953" t="s">
        <v>847</v>
      </c>
      <c r="C96" s="627"/>
      <c r="D96" s="627"/>
      <c r="E96" s="184">
        <f t="shared" si="67"/>
        <v>0</v>
      </c>
      <c r="F96" s="889">
        <v>40</v>
      </c>
      <c r="G96" s="889">
        <v>19</v>
      </c>
      <c r="H96" s="627">
        <f t="shared" si="68"/>
        <v>59</v>
      </c>
      <c r="I96" s="627"/>
      <c r="J96" s="627"/>
      <c r="K96" s="627">
        <f t="shared" si="69"/>
        <v>0</v>
      </c>
      <c r="L96" s="627"/>
      <c r="M96" s="627"/>
      <c r="N96" s="627">
        <f t="shared" si="70"/>
        <v>0</v>
      </c>
      <c r="O96" s="889">
        <v>1058</v>
      </c>
      <c r="P96" s="889">
        <v>739</v>
      </c>
      <c r="Q96" s="627">
        <f t="shared" si="71"/>
        <v>1797</v>
      </c>
      <c r="R96" s="528">
        <f t="shared" si="72"/>
        <v>1098</v>
      </c>
      <c r="S96" s="528">
        <f t="shared" si="73"/>
        <v>758</v>
      </c>
      <c r="T96" s="528">
        <f t="shared" si="74"/>
        <v>1856</v>
      </c>
      <c r="U96" s="619" t="str">
        <f t="shared" si="48"/>
        <v>TRUE</v>
      </c>
      <c r="V96" s="619" t="str">
        <f t="shared" si="49"/>
        <v>TRUE</v>
      </c>
      <c r="W96" s="619" t="str">
        <f t="shared" si="50"/>
        <v>TRUE</v>
      </c>
      <c r="Y96" s="625">
        <f>Death!X94</f>
        <v>1098</v>
      </c>
      <c r="Z96" s="625">
        <f>Death!Y94</f>
        <v>758</v>
      </c>
      <c r="AA96" s="625">
        <f>Death!Z94</f>
        <v>1856</v>
      </c>
    </row>
    <row r="97" spans="1:27" s="625" customFormat="1" ht="15" customHeight="1">
      <c r="A97" s="633">
        <v>66</v>
      </c>
      <c r="B97" s="954" t="s">
        <v>848</v>
      </c>
      <c r="C97" s="627"/>
      <c r="D97" s="627"/>
      <c r="E97" s="184">
        <f t="shared" si="67"/>
        <v>0</v>
      </c>
      <c r="F97" s="889">
        <v>12</v>
      </c>
      <c r="G97" s="889">
        <v>7</v>
      </c>
      <c r="H97" s="627">
        <f t="shared" si="68"/>
        <v>19</v>
      </c>
      <c r="I97" s="627"/>
      <c r="J97" s="627"/>
      <c r="K97" s="627">
        <f t="shared" si="69"/>
        <v>0</v>
      </c>
      <c r="L97" s="627"/>
      <c r="M97" s="627"/>
      <c r="N97" s="627">
        <f t="shared" si="70"/>
        <v>0</v>
      </c>
      <c r="O97" s="889">
        <v>749</v>
      </c>
      <c r="P97" s="889">
        <v>496</v>
      </c>
      <c r="Q97" s="627">
        <f t="shared" si="71"/>
        <v>1245</v>
      </c>
      <c r="R97" s="528">
        <f t="shared" si="72"/>
        <v>761</v>
      </c>
      <c r="S97" s="528">
        <f t="shared" si="73"/>
        <v>503</v>
      </c>
      <c r="T97" s="528">
        <f t="shared" si="74"/>
        <v>1264</v>
      </c>
      <c r="U97" s="619" t="str">
        <f t="shared" si="48"/>
        <v>TRUE</v>
      </c>
      <c r="V97" s="619" t="str">
        <f t="shared" si="49"/>
        <v>TRUE</v>
      </c>
      <c r="W97" s="619" t="str">
        <f t="shared" si="50"/>
        <v>TRUE</v>
      </c>
      <c r="Y97" s="625">
        <f>Death!X95</f>
        <v>761</v>
      </c>
      <c r="Z97" s="625">
        <f>Death!Y95</f>
        <v>503</v>
      </c>
      <c r="AA97" s="625">
        <f>Death!Z95</f>
        <v>1264</v>
      </c>
    </row>
    <row r="98" spans="1:27" s="625" customFormat="1" ht="15" customHeight="1">
      <c r="A98" s="633">
        <v>67</v>
      </c>
      <c r="B98" s="954" t="s">
        <v>652</v>
      </c>
      <c r="C98" s="627">
        <v>4</v>
      </c>
      <c r="D98" s="627">
        <v>3</v>
      </c>
      <c r="E98" s="184">
        <f t="shared" si="67"/>
        <v>7</v>
      </c>
      <c r="F98" s="889">
        <v>5</v>
      </c>
      <c r="G98" s="889">
        <v>3</v>
      </c>
      <c r="H98" s="627">
        <f t="shared" si="68"/>
        <v>8</v>
      </c>
      <c r="I98" s="627"/>
      <c r="J98" s="627"/>
      <c r="K98" s="627">
        <f t="shared" si="69"/>
        <v>0</v>
      </c>
      <c r="L98" s="627"/>
      <c r="M98" s="627"/>
      <c r="N98" s="627">
        <f t="shared" si="70"/>
        <v>0</v>
      </c>
      <c r="O98" s="889">
        <v>819</v>
      </c>
      <c r="P98" s="889">
        <v>620</v>
      </c>
      <c r="Q98" s="627">
        <f t="shared" si="71"/>
        <v>1439</v>
      </c>
      <c r="R98" s="528">
        <f t="shared" si="72"/>
        <v>828</v>
      </c>
      <c r="S98" s="528">
        <f t="shared" si="73"/>
        <v>626</v>
      </c>
      <c r="T98" s="528">
        <f t="shared" si="74"/>
        <v>1454</v>
      </c>
      <c r="U98" s="619" t="str">
        <f t="shared" si="48"/>
        <v>TRUE</v>
      </c>
      <c r="V98" s="619" t="str">
        <f t="shared" si="49"/>
        <v>TRUE</v>
      </c>
      <c r="W98" s="619" t="str">
        <f t="shared" si="50"/>
        <v>TRUE</v>
      </c>
      <c r="Y98" s="625">
        <f>Death!X96</f>
        <v>828</v>
      </c>
      <c r="Z98" s="625">
        <f>Death!Y96</f>
        <v>626</v>
      </c>
      <c r="AA98" s="625">
        <f>Death!Z96</f>
        <v>1454</v>
      </c>
    </row>
    <row r="99" spans="1:27" s="625" customFormat="1" ht="15" customHeight="1">
      <c r="A99" s="633">
        <v>68</v>
      </c>
      <c r="B99" s="954" t="s">
        <v>849</v>
      </c>
      <c r="C99" s="627"/>
      <c r="D99" s="627"/>
      <c r="E99" s="184">
        <f t="shared" si="67"/>
        <v>0</v>
      </c>
      <c r="F99" s="889">
        <v>15</v>
      </c>
      <c r="G99" s="889">
        <v>4</v>
      </c>
      <c r="H99" s="627">
        <f t="shared" si="68"/>
        <v>19</v>
      </c>
      <c r="I99" s="627"/>
      <c r="J99" s="627"/>
      <c r="K99" s="627">
        <f t="shared" si="69"/>
        <v>0</v>
      </c>
      <c r="L99" s="627"/>
      <c r="M99" s="627"/>
      <c r="N99" s="627">
        <f t="shared" si="70"/>
        <v>0</v>
      </c>
      <c r="O99" s="889">
        <v>740</v>
      </c>
      <c r="P99" s="889">
        <v>546</v>
      </c>
      <c r="Q99" s="627">
        <f t="shared" si="71"/>
        <v>1286</v>
      </c>
      <c r="R99" s="528">
        <f t="shared" si="72"/>
        <v>755</v>
      </c>
      <c r="S99" s="528">
        <f t="shared" si="73"/>
        <v>550</v>
      </c>
      <c r="T99" s="528">
        <f t="shared" si="74"/>
        <v>1305</v>
      </c>
      <c r="U99" s="619" t="str">
        <f t="shared" si="48"/>
        <v>TRUE</v>
      </c>
      <c r="V99" s="619" t="str">
        <f t="shared" si="49"/>
        <v>TRUE</v>
      </c>
      <c r="W99" s="619" t="str">
        <f t="shared" si="50"/>
        <v>TRUE</v>
      </c>
      <c r="Y99" s="625">
        <f>Death!X97</f>
        <v>755</v>
      </c>
      <c r="Z99" s="625">
        <f>Death!Y97</f>
        <v>550</v>
      </c>
      <c r="AA99" s="625">
        <f>Death!Z97</f>
        <v>1305</v>
      </c>
    </row>
    <row r="100" spans="1:27" s="625" customFormat="1" ht="15" customHeight="1">
      <c r="A100" s="633">
        <v>69</v>
      </c>
      <c r="B100" s="954" t="s">
        <v>655</v>
      </c>
      <c r="C100" s="627"/>
      <c r="D100" s="627"/>
      <c r="E100" s="184">
        <f t="shared" si="67"/>
        <v>0</v>
      </c>
      <c r="F100" s="889">
        <v>0</v>
      </c>
      <c r="G100" s="889">
        <v>0</v>
      </c>
      <c r="H100" s="627">
        <f t="shared" si="68"/>
        <v>0</v>
      </c>
      <c r="I100" s="627"/>
      <c r="J100" s="627"/>
      <c r="K100" s="627">
        <f t="shared" si="69"/>
        <v>0</v>
      </c>
      <c r="L100" s="627"/>
      <c r="M100" s="627"/>
      <c r="N100" s="627">
        <f t="shared" si="70"/>
        <v>0</v>
      </c>
      <c r="O100" s="889">
        <v>358</v>
      </c>
      <c r="P100" s="889">
        <v>255</v>
      </c>
      <c r="Q100" s="627">
        <f t="shared" si="71"/>
        <v>613</v>
      </c>
      <c r="R100" s="528">
        <f t="shared" si="72"/>
        <v>358</v>
      </c>
      <c r="S100" s="528">
        <f t="shared" si="73"/>
        <v>255</v>
      </c>
      <c r="T100" s="528">
        <f t="shared" si="74"/>
        <v>613</v>
      </c>
      <c r="U100" s="619" t="str">
        <f t="shared" si="48"/>
        <v>TRUE</v>
      </c>
      <c r="V100" s="619" t="str">
        <f t="shared" si="49"/>
        <v>TRUE</v>
      </c>
      <c r="W100" s="619" t="str">
        <f t="shared" si="50"/>
        <v>TRUE</v>
      </c>
      <c r="Y100" s="625">
        <f>Death!X98</f>
        <v>358</v>
      </c>
      <c r="Z100" s="625">
        <f>Death!Y98</f>
        <v>255</v>
      </c>
      <c r="AA100" s="625">
        <f>Death!Z98</f>
        <v>613</v>
      </c>
    </row>
    <row r="101" spans="1:27" s="625" customFormat="1" ht="15" customHeight="1">
      <c r="A101" s="633">
        <v>70</v>
      </c>
      <c r="B101" s="954" t="s">
        <v>541</v>
      </c>
      <c r="C101" s="627">
        <v>1</v>
      </c>
      <c r="D101" s="627"/>
      <c r="E101" s="184">
        <f t="shared" si="67"/>
        <v>1</v>
      </c>
      <c r="F101" s="889">
        <v>1</v>
      </c>
      <c r="G101" s="889">
        <v>1</v>
      </c>
      <c r="H101" s="627">
        <f t="shared" si="68"/>
        <v>2</v>
      </c>
      <c r="I101" s="627"/>
      <c r="J101" s="627"/>
      <c r="K101" s="627">
        <f t="shared" si="69"/>
        <v>0</v>
      </c>
      <c r="L101" s="627"/>
      <c r="M101" s="627"/>
      <c r="N101" s="627">
        <f t="shared" si="70"/>
        <v>0</v>
      </c>
      <c r="O101" s="889">
        <v>704</v>
      </c>
      <c r="P101" s="889">
        <v>425</v>
      </c>
      <c r="Q101" s="627">
        <f t="shared" si="71"/>
        <v>1129</v>
      </c>
      <c r="R101" s="528">
        <f t="shared" si="72"/>
        <v>706</v>
      </c>
      <c r="S101" s="528">
        <f t="shared" si="73"/>
        <v>426</v>
      </c>
      <c r="T101" s="528">
        <f t="shared" si="74"/>
        <v>1132</v>
      </c>
      <c r="U101" s="619" t="str">
        <f t="shared" si="48"/>
        <v>TRUE</v>
      </c>
      <c r="V101" s="619" t="str">
        <f t="shared" si="49"/>
        <v>TRUE</v>
      </c>
      <c r="W101" s="619" t="str">
        <f t="shared" si="50"/>
        <v>TRUE</v>
      </c>
      <c r="Y101" s="625">
        <f>Death!X99</f>
        <v>706</v>
      </c>
      <c r="Z101" s="625">
        <f>Death!Y99</f>
        <v>426</v>
      </c>
      <c r="AA101" s="625">
        <f>Death!Z99</f>
        <v>1132</v>
      </c>
    </row>
    <row r="102" spans="1:27" s="625" customFormat="1" ht="15" customHeight="1">
      <c r="A102" s="541"/>
      <c r="B102" s="631" t="s">
        <v>6</v>
      </c>
      <c r="C102" s="541">
        <f>SUM(C92:C101)</f>
        <v>5</v>
      </c>
      <c r="D102" s="541">
        <f t="shared" ref="D102:T102" si="75">SUM(D92:D101)</f>
        <v>4</v>
      </c>
      <c r="E102" s="541">
        <f t="shared" si="75"/>
        <v>9</v>
      </c>
      <c r="F102" s="541">
        <f t="shared" si="75"/>
        <v>142</v>
      </c>
      <c r="G102" s="541">
        <f t="shared" si="75"/>
        <v>72</v>
      </c>
      <c r="H102" s="541">
        <f t="shared" si="75"/>
        <v>214</v>
      </c>
      <c r="I102" s="541">
        <f t="shared" si="75"/>
        <v>0</v>
      </c>
      <c r="J102" s="541">
        <f t="shared" si="75"/>
        <v>0</v>
      </c>
      <c r="K102" s="541">
        <f t="shared" si="75"/>
        <v>0</v>
      </c>
      <c r="L102" s="541">
        <f t="shared" si="75"/>
        <v>0</v>
      </c>
      <c r="M102" s="541">
        <f t="shared" si="75"/>
        <v>0</v>
      </c>
      <c r="N102" s="541">
        <f t="shared" si="75"/>
        <v>0</v>
      </c>
      <c r="O102" s="541">
        <f t="shared" si="75"/>
        <v>6793</v>
      </c>
      <c r="P102" s="541">
        <f t="shared" si="75"/>
        <v>4861</v>
      </c>
      <c r="Q102" s="541">
        <f t="shared" si="75"/>
        <v>11654</v>
      </c>
      <c r="R102" s="541">
        <f t="shared" si="75"/>
        <v>6940</v>
      </c>
      <c r="S102" s="541">
        <f t="shared" si="75"/>
        <v>4937</v>
      </c>
      <c r="T102" s="541">
        <f t="shared" si="75"/>
        <v>11877</v>
      </c>
      <c r="U102" s="619" t="str">
        <f t="shared" si="48"/>
        <v>TRUE</v>
      </c>
      <c r="V102" s="619" t="str">
        <f t="shared" si="49"/>
        <v>TRUE</v>
      </c>
      <c r="W102" s="619" t="str">
        <f t="shared" si="50"/>
        <v>TRUE</v>
      </c>
      <c r="Y102" s="625">
        <f>Death!X100</f>
        <v>6940</v>
      </c>
      <c r="Z102" s="625">
        <f>Death!Y100</f>
        <v>4937</v>
      </c>
      <c r="AA102" s="625">
        <f>Death!Z100</f>
        <v>11877</v>
      </c>
    </row>
    <row r="103" spans="1:27" s="625" customFormat="1" ht="15" customHeight="1">
      <c r="A103" s="632" t="s">
        <v>62</v>
      </c>
      <c r="B103" s="207"/>
      <c r="C103" s="624"/>
      <c r="D103" s="624"/>
      <c r="E103" s="624"/>
      <c r="F103" s="624"/>
      <c r="G103" s="624"/>
      <c r="H103" s="624"/>
      <c r="I103" s="624"/>
      <c r="J103" s="624"/>
      <c r="K103" s="624"/>
      <c r="L103" s="624"/>
      <c r="M103" s="624"/>
      <c r="N103" s="624"/>
      <c r="O103" s="624"/>
      <c r="P103" s="624"/>
      <c r="Q103" s="624"/>
      <c r="R103" s="624"/>
      <c r="S103" s="624"/>
      <c r="T103" s="635"/>
      <c r="U103" s="619" t="str">
        <f t="shared" si="48"/>
        <v>TRUE</v>
      </c>
      <c r="V103" s="619" t="str">
        <f t="shared" si="49"/>
        <v>TRUE</v>
      </c>
      <c r="W103" s="619" t="str">
        <f t="shared" si="50"/>
        <v>TRUE</v>
      </c>
      <c r="Y103" s="625">
        <f>Death!X101</f>
        <v>0</v>
      </c>
      <c r="Z103" s="625">
        <f>Death!Y101</f>
        <v>0</v>
      </c>
      <c r="AA103" s="625">
        <f>Death!Z101</f>
        <v>0</v>
      </c>
    </row>
    <row r="104" spans="1:27" s="625" customFormat="1" ht="15" customHeight="1">
      <c r="A104" s="633">
        <v>71</v>
      </c>
      <c r="B104" s="634" t="s">
        <v>65</v>
      </c>
      <c r="C104" s="829"/>
      <c r="D104" s="829"/>
      <c r="E104" s="829">
        <f>C104+D104</f>
        <v>0</v>
      </c>
      <c r="F104" s="829"/>
      <c r="G104" s="829"/>
      <c r="H104" s="829">
        <f>F104+G104</f>
        <v>0</v>
      </c>
      <c r="I104" s="829"/>
      <c r="J104" s="829"/>
      <c r="K104" s="829">
        <f>I104+J104</f>
        <v>0</v>
      </c>
      <c r="L104" s="829"/>
      <c r="M104" s="829"/>
      <c r="N104" s="829">
        <f>L104+M104</f>
        <v>0</v>
      </c>
      <c r="O104" s="159">
        <v>907</v>
      </c>
      <c r="P104" s="159">
        <v>624</v>
      </c>
      <c r="Q104" s="829">
        <f>O104+P104</f>
        <v>1531</v>
      </c>
      <c r="R104" s="528">
        <f>C104+F104+I104+L104+O104</f>
        <v>907</v>
      </c>
      <c r="S104" s="528">
        <f t="shared" ref="R104:S106" si="76">D104+G104+J104+M104+P104</f>
        <v>624</v>
      </c>
      <c r="T104" s="528">
        <f>R104+S104</f>
        <v>1531</v>
      </c>
      <c r="U104" s="619" t="str">
        <f t="shared" si="48"/>
        <v>TRUE</v>
      </c>
      <c r="V104" s="619" t="str">
        <f t="shared" si="49"/>
        <v>TRUE</v>
      </c>
      <c r="W104" s="619" t="str">
        <f t="shared" si="50"/>
        <v>TRUE</v>
      </c>
      <c r="Y104" s="625">
        <f>Death!X102</f>
        <v>907</v>
      </c>
      <c r="Z104" s="625">
        <f>Death!Y102</f>
        <v>624</v>
      </c>
      <c r="AA104" s="625">
        <f>Death!Z102</f>
        <v>1531</v>
      </c>
    </row>
    <row r="105" spans="1:27" s="625" customFormat="1" ht="15" customHeight="1">
      <c r="A105" s="633">
        <v>72</v>
      </c>
      <c r="B105" s="634" t="s">
        <v>126</v>
      </c>
      <c r="C105" s="829"/>
      <c r="D105" s="829"/>
      <c r="E105" s="829">
        <f>C105+D105</f>
        <v>0</v>
      </c>
      <c r="F105" s="829"/>
      <c r="G105" s="829"/>
      <c r="H105" s="829">
        <f>F105+G105</f>
        <v>0</v>
      </c>
      <c r="I105" s="829"/>
      <c r="J105" s="829"/>
      <c r="K105" s="829">
        <f>I105+J105</f>
        <v>0</v>
      </c>
      <c r="L105" s="829"/>
      <c r="M105" s="829"/>
      <c r="N105" s="829">
        <f>L105+M105</f>
        <v>0</v>
      </c>
      <c r="O105" s="159">
        <v>1075</v>
      </c>
      <c r="P105" s="159">
        <v>701</v>
      </c>
      <c r="Q105" s="829">
        <f>O105+P105</f>
        <v>1776</v>
      </c>
      <c r="R105" s="528">
        <f t="shared" si="76"/>
        <v>1075</v>
      </c>
      <c r="S105" s="528">
        <f t="shared" si="76"/>
        <v>701</v>
      </c>
      <c r="T105" s="528">
        <f>R105+S105</f>
        <v>1776</v>
      </c>
      <c r="U105" s="619" t="str">
        <f t="shared" si="48"/>
        <v>TRUE</v>
      </c>
      <c r="V105" s="619" t="str">
        <f t="shared" si="49"/>
        <v>TRUE</v>
      </c>
      <c r="W105" s="619" t="str">
        <f t="shared" si="50"/>
        <v>TRUE</v>
      </c>
      <c r="Y105" s="625">
        <f>Death!X103</f>
        <v>1075</v>
      </c>
      <c r="Z105" s="625">
        <f>Death!Y103</f>
        <v>701</v>
      </c>
      <c r="AA105" s="625">
        <f>Death!Z103</f>
        <v>1776</v>
      </c>
    </row>
    <row r="106" spans="1:27" s="625" customFormat="1" ht="15" customHeight="1">
      <c r="A106" s="633">
        <v>73</v>
      </c>
      <c r="B106" s="634" t="s">
        <v>66</v>
      </c>
      <c r="C106" s="829"/>
      <c r="D106" s="829"/>
      <c r="E106" s="829">
        <f>C106+D106</f>
        <v>0</v>
      </c>
      <c r="F106" s="829"/>
      <c r="G106" s="829"/>
      <c r="H106" s="829">
        <f>F106+G106</f>
        <v>0</v>
      </c>
      <c r="I106" s="829"/>
      <c r="J106" s="829"/>
      <c r="K106" s="829">
        <f>I106+J106</f>
        <v>0</v>
      </c>
      <c r="L106" s="829"/>
      <c r="M106" s="829"/>
      <c r="N106" s="829">
        <f>L106+M106</f>
        <v>0</v>
      </c>
      <c r="O106" s="159">
        <v>472</v>
      </c>
      <c r="P106" s="159">
        <v>475</v>
      </c>
      <c r="Q106" s="829">
        <f>O106+P106</f>
        <v>947</v>
      </c>
      <c r="R106" s="528">
        <f t="shared" si="76"/>
        <v>472</v>
      </c>
      <c r="S106" s="528">
        <f t="shared" si="76"/>
        <v>475</v>
      </c>
      <c r="T106" s="528">
        <f>R106+S106</f>
        <v>947</v>
      </c>
      <c r="U106" s="619" t="str">
        <f t="shared" si="48"/>
        <v>TRUE</v>
      </c>
      <c r="V106" s="619" t="str">
        <f t="shared" si="49"/>
        <v>TRUE</v>
      </c>
      <c r="W106" s="619" t="str">
        <f t="shared" si="50"/>
        <v>TRUE</v>
      </c>
      <c r="Y106" s="625">
        <f>Death!X104</f>
        <v>472</v>
      </c>
      <c r="Z106" s="625">
        <f>Death!Y104</f>
        <v>475</v>
      </c>
      <c r="AA106" s="625">
        <f>Death!Z104</f>
        <v>947</v>
      </c>
    </row>
    <row r="107" spans="1:27" s="625" customFormat="1" ht="15" customHeight="1">
      <c r="A107" s="541"/>
      <c r="B107" s="631" t="s">
        <v>6</v>
      </c>
      <c r="C107" s="541">
        <f>SUM(C104:C106)</f>
        <v>0</v>
      </c>
      <c r="D107" s="541">
        <f t="shared" ref="D107:Q107" si="77">SUM(D104:D106)</f>
        <v>0</v>
      </c>
      <c r="E107" s="541">
        <f t="shared" si="77"/>
        <v>0</v>
      </c>
      <c r="F107" s="541">
        <f t="shared" si="77"/>
        <v>0</v>
      </c>
      <c r="G107" s="541">
        <f t="shared" si="77"/>
        <v>0</v>
      </c>
      <c r="H107" s="541">
        <f t="shared" si="77"/>
        <v>0</v>
      </c>
      <c r="I107" s="541">
        <f t="shared" si="77"/>
        <v>0</v>
      </c>
      <c r="J107" s="541">
        <f t="shared" si="77"/>
        <v>0</v>
      </c>
      <c r="K107" s="541">
        <f t="shared" si="77"/>
        <v>0</v>
      </c>
      <c r="L107" s="541">
        <f t="shared" si="77"/>
        <v>0</v>
      </c>
      <c r="M107" s="541">
        <f t="shared" si="77"/>
        <v>0</v>
      </c>
      <c r="N107" s="541">
        <f t="shared" si="77"/>
        <v>0</v>
      </c>
      <c r="O107" s="541">
        <f t="shared" si="77"/>
        <v>2454</v>
      </c>
      <c r="P107" s="541">
        <f t="shared" si="77"/>
        <v>1800</v>
      </c>
      <c r="Q107" s="541">
        <f t="shared" si="77"/>
        <v>4254</v>
      </c>
      <c r="R107" s="541">
        <f>SUM(R104:R106)</f>
        <v>2454</v>
      </c>
      <c r="S107" s="541">
        <f>SUM(S104:S106)</f>
        <v>1800</v>
      </c>
      <c r="T107" s="541">
        <f>SUM(T104:T106)</f>
        <v>4254</v>
      </c>
      <c r="U107" s="619" t="str">
        <f t="shared" si="48"/>
        <v>TRUE</v>
      </c>
      <c r="V107" s="619" t="str">
        <f t="shared" si="49"/>
        <v>TRUE</v>
      </c>
      <c r="W107" s="619" t="str">
        <f t="shared" si="50"/>
        <v>TRUE</v>
      </c>
      <c r="Y107" s="625">
        <f>Death!X105</f>
        <v>2454</v>
      </c>
      <c r="Z107" s="625">
        <f>Death!Y105</f>
        <v>1800</v>
      </c>
      <c r="AA107" s="625">
        <f>Death!Z105</f>
        <v>4254</v>
      </c>
    </row>
    <row r="108" spans="1:27" s="625" customFormat="1" ht="15" customHeight="1">
      <c r="A108" s="632" t="s">
        <v>67</v>
      </c>
      <c r="B108" s="207"/>
      <c r="C108" s="830"/>
      <c r="D108" s="624"/>
      <c r="E108" s="624"/>
      <c r="F108" s="624"/>
      <c r="G108" s="624"/>
      <c r="H108" s="624"/>
      <c r="I108" s="624"/>
      <c r="J108" s="624"/>
      <c r="K108" s="624"/>
      <c r="L108" s="624"/>
      <c r="M108" s="624"/>
      <c r="N108" s="624"/>
      <c r="O108" s="624"/>
      <c r="P108" s="624"/>
      <c r="Q108" s="624"/>
      <c r="R108" s="624"/>
      <c r="S108" s="624"/>
      <c r="T108" s="635"/>
      <c r="U108" s="619" t="str">
        <f t="shared" si="48"/>
        <v>TRUE</v>
      </c>
      <c r="V108" s="619" t="str">
        <f t="shared" si="49"/>
        <v>TRUE</v>
      </c>
      <c r="W108" s="619" t="str">
        <f t="shared" si="50"/>
        <v>TRUE</v>
      </c>
      <c r="Y108" s="625">
        <f>Death!X106</f>
        <v>0</v>
      </c>
      <c r="Z108" s="625">
        <f>Death!Y106</f>
        <v>0</v>
      </c>
      <c r="AA108" s="625">
        <f>Death!Z106</f>
        <v>0</v>
      </c>
    </row>
    <row r="109" spans="1:27" s="625" customFormat="1" ht="15" customHeight="1">
      <c r="A109" s="633">
        <v>74</v>
      </c>
      <c r="B109" s="96" t="s">
        <v>807</v>
      </c>
      <c r="C109" s="529"/>
      <c r="D109" s="529"/>
      <c r="E109" s="529">
        <f>C109+D109</f>
        <v>0</v>
      </c>
      <c r="F109" s="529"/>
      <c r="G109" s="529"/>
      <c r="H109" s="529">
        <f>F109+G109</f>
        <v>0</v>
      </c>
      <c r="I109" s="529"/>
      <c r="J109" s="529"/>
      <c r="K109" s="529">
        <f>I109+J109</f>
        <v>0</v>
      </c>
      <c r="L109" s="529">
        <v>346</v>
      </c>
      <c r="M109" s="529">
        <v>275</v>
      </c>
      <c r="N109" s="529">
        <f>L109+M109</f>
        <v>621</v>
      </c>
      <c r="O109" s="921">
        <v>393</v>
      </c>
      <c r="P109" s="921">
        <v>248</v>
      </c>
      <c r="Q109" s="529">
        <f>O109+P109</f>
        <v>641</v>
      </c>
      <c r="R109" s="528">
        <f t="shared" ref="R109:T113" si="78">C109+F109+I109+L109+O109</f>
        <v>739</v>
      </c>
      <c r="S109" s="528">
        <f t="shared" si="78"/>
        <v>523</v>
      </c>
      <c r="T109" s="528">
        <f t="shared" si="78"/>
        <v>1262</v>
      </c>
      <c r="U109" s="619" t="str">
        <f t="shared" si="48"/>
        <v>TRUE</v>
      </c>
      <c r="V109" s="619" t="str">
        <f t="shared" si="49"/>
        <v>TRUE</v>
      </c>
      <c r="W109" s="619" t="str">
        <f t="shared" si="50"/>
        <v>TRUE</v>
      </c>
      <c r="Y109" s="625">
        <f>Death!X107</f>
        <v>739</v>
      </c>
      <c r="Z109" s="625">
        <f>Death!Y107</f>
        <v>523</v>
      </c>
      <c r="AA109" s="625">
        <f>Death!Z107</f>
        <v>1262</v>
      </c>
    </row>
    <row r="110" spans="1:27" s="625" customFormat="1" ht="15" customHeight="1">
      <c r="A110" s="633">
        <v>75</v>
      </c>
      <c r="B110" s="96" t="s">
        <v>470</v>
      </c>
      <c r="C110" s="529"/>
      <c r="D110" s="529"/>
      <c r="E110" s="529">
        <f>C110+D110</f>
        <v>0</v>
      </c>
      <c r="F110" s="529"/>
      <c r="G110" s="529"/>
      <c r="H110" s="529">
        <f>F110+G110</f>
        <v>0</v>
      </c>
      <c r="I110" s="529"/>
      <c r="J110" s="529"/>
      <c r="K110" s="529">
        <f>I110+J110</f>
        <v>0</v>
      </c>
      <c r="L110" s="529">
        <v>198</v>
      </c>
      <c r="M110" s="529">
        <v>145</v>
      </c>
      <c r="N110" s="529">
        <f>L110+M110</f>
        <v>343</v>
      </c>
      <c r="O110" s="921">
        <v>307</v>
      </c>
      <c r="P110" s="921">
        <v>234</v>
      </c>
      <c r="Q110" s="529">
        <f>O110+P110</f>
        <v>541</v>
      </c>
      <c r="R110" s="528">
        <f t="shared" si="78"/>
        <v>505</v>
      </c>
      <c r="S110" s="528">
        <f t="shared" si="78"/>
        <v>379</v>
      </c>
      <c r="T110" s="528">
        <f t="shared" si="78"/>
        <v>884</v>
      </c>
      <c r="U110" s="619" t="str">
        <f t="shared" si="48"/>
        <v>TRUE</v>
      </c>
      <c r="V110" s="619" t="str">
        <f t="shared" si="49"/>
        <v>TRUE</v>
      </c>
      <c r="W110" s="619" t="str">
        <f t="shared" si="50"/>
        <v>TRUE</v>
      </c>
      <c r="Y110" s="625">
        <f>Death!X108</f>
        <v>505</v>
      </c>
      <c r="Z110" s="625">
        <f>Death!Y108</f>
        <v>379</v>
      </c>
      <c r="AA110" s="625">
        <f>Death!Z108</f>
        <v>884</v>
      </c>
    </row>
    <row r="111" spans="1:27" s="625" customFormat="1" ht="15" customHeight="1">
      <c r="A111" s="633">
        <v>76</v>
      </c>
      <c r="B111" s="96" t="s">
        <v>808</v>
      </c>
      <c r="C111" s="529"/>
      <c r="D111" s="529"/>
      <c r="E111" s="529">
        <f>C111+D111</f>
        <v>0</v>
      </c>
      <c r="F111" s="529"/>
      <c r="G111" s="529"/>
      <c r="H111" s="529">
        <f>F111+G111</f>
        <v>0</v>
      </c>
      <c r="I111" s="529"/>
      <c r="J111" s="529"/>
      <c r="K111" s="529">
        <f>I111+J111</f>
        <v>0</v>
      </c>
      <c r="L111" s="529">
        <v>348</v>
      </c>
      <c r="M111" s="529">
        <v>241</v>
      </c>
      <c r="N111" s="529">
        <f>L111+M111</f>
        <v>589</v>
      </c>
      <c r="O111" s="921">
        <v>352</v>
      </c>
      <c r="P111" s="921">
        <v>266</v>
      </c>
      <c r="Q111" s="529">
        <f>O111+P111</f>
        <v>618</v>
      </c>
      <c r="R111" s="528">
        <f t="shared" si="78"/>
        <v>700</v>
      </c>
      <c r="S111" s="528">
        <f t="shared" si="78"/>
        <v>507</v>
      </c>
      <c r="T111" s="528">
        <f t="shared" si="78"/>
        <v>1207</v>
      </c>
      <c r="U111" s="619" t="str">
        <f t="shared" si="48"/>
        <v>TRUE</v>
      </c>
      <c r="V111" s="619" t="str">
        <f t="shared" si="49"/>
        <v>TRUE</v>
      </c>
      <c r="W111" s="619" t="str">
        <f t="shared" si="50"/>
        <v>TRUE</v>
      </c>
      <c r="Y111" s="625">
        <f>Death!X109</f>
        <v>700</v>
      </c>
      <c r="Z111" s="625">
        <f>Death!Y109</f>
        <v>507</v>
      </c>
      <c r="AA111" s="625">
        <f>Death!Z109</f>
        <v>1207</v>
      </c>
    </row>
    <row r="112" spans="1:27" s="625" customFormat="1" ht="15" customHeight="1">
      <c r="A112" s="633">
        <v>77</v>
      </c>
      <c r="B112" s="96" t="s">
        <v>472</v>
      </c>
      <c r="C112" s="529"/>
      <c r="D112" s="529"/>
      <c r="E112" s="529">
        <f>C112+D112</f>
        <v>0</v>
      </c>
      <c r="F112" s="529"/>
      <c r="G112" s="529"/>
      <c r="H112" s="529">
        <f>F112+G112</f>
        <v>0</v>
      </c>
      <c r="I112" s="529"/>
      <c r="J112" s="529"/>
      <c r="K112" s="529">
        <f>I112+J112</f>
        <v>0</v>
      </c>
      <c r="L112" s="529">
        <v>422</v>
      </c>
      <c r="M112" s="529">
        <v>267</v>
      </c>
      <c r="N112" s="529">
        <f>L112+M112</f>
        <v>689</v>
      </c>
      <c r="O112" s="921">
        <v>515</v>
      </c>
      <c r="P112" s="921">
        <v>427</v>
      </c>
      <c r="Q112" s="529">
        <f>O112+P112</f>
        <v>942</v>
      </c>
      <c r="R112" s="528">
        <f t="shared" si="78"/>
        <v>937</v>
      </c>
      <c r="S112" s="528">
        <f t="shared" si="78"/>
        <v>694</v>
      </c>
      <c r="T112" s="528">
        <f t="shared" si="78"/>
        <v>1631</v>
      </c>
      <c r="U112" s="619" t="str">
        <f t="shared" si="48"/>
        <v>TRUE</v>
      </c>
      <c r="V112" s="619" t="str">
        <f t="shared" si="49"/>
        <v>TRUE</v>
      </c>
      <c r="W112" s="619" t="str">
        <f t="shared" si="50"/>
        <v>TRUE</v>
      </c>
      <c r="Y112" s="625">
        <f>Death!X110</f>
        <v>937</v>
      </c>
      <c r="Z112" s="625">
        <f>Death!Y110</f>
        <v>694</v>
      </c>
      <c r="AA112" s="625">
        <f>Death!Z110</f>
        <v>1631</v>
      </c>
    </row>
    <row r="113" spans="1:27" s="625" customFormat="1" ht="15" customHeight="1">
      <c r="A113" s="633">
        <v>78</v>
      </c>
      <c r="B113" s="96" t="s">
        <v>471</v>
      </c>
      <c r="C113" s="529"/>
      <c r="D113" s="529"/>
      <c r="E113" s="529">
        <f>C113+D113</f>
        <v>0</v>
      </c>
      <c r="F113" s="529"/>
      <c r="G113" s="529"/>
      <c r="H113" s="529">
        <f>F113+G113</f>
        <v>0</v>
      </c>
      <c r="I113" s="529"/>
      <c r="J113" s="529"/>
      <c r="K113" s="529">
        <f>I113+J113</f>
        <v>0</v>
      </c>
      <c r="L113" s="529">
        <v>292</v>
      </c>
      <c r="M113" s="529">
        <v>198</v>
      </c>
      <c r="N113" s="529">
        <f>L113+M113</f>
        <v>490</v>
      </c>
      <c r="O113" s="921">
        <v>400</v>
      </c>
      <c r="P113" s="921">
        <v>266</v>
      </c>
      <c r="Q113" s="529">
        <f>O113+P113</f>
        <v>666</v>
      </c>
      <c r="R113" s="528">
        <f t="shared" si="78"/>
        <v>692</v>
      </c>
      <c r="S113" s="528">
        <f t="shared" si="78"/>
        <v>464</v>
      </c>
      <c r="T113" s="528">
        <f t="shared" si="78"/>
        <v>1156</v>
      </c>
      <c r="U113" s="619" t="str">
        <f t="shared" si="48"/>
        <v>TRUE</v>
      </c>
      <c r="V113" s="619" t="str">
        <f t="shared" si="49"/>
        <v>TRUE</v>
      </c>
      <c r="W113" s="619" t="str">
        <f t="shared" si="50"/>
        <v>TRUE</v>
      </c>
      <c r="Y113" s="625">
        <f>Death!X111</f>
        <v>692</v>
      </c>
      <c r="Z113" s="625">
        <f>Death!Y111</f>
        <v>464</v>
      </c>
      <c r="AA113" s="625">
        <f>Death!Z111</f>
        <v>1156</v>
      </c>
    </row>
    <row r="114" spans="1:27" s="625" customFormat="1" ht="15" customHeight="1">
      <c r="A114" s="541"/>
      <c r="B114" s="631" t="s">
        <v>6</v>
      </c>
      <c r="C114" s="541">
        <f>SUM(C109:C113)</f>
        <v>0</v>
      </c>
      <c r="D114" s="541">
        <f t="shared" ref="D114:T114" si="79">SUM(D109:D113)</f>
        <v>0</v>
      </c>
      <c r="E114" s="541">
        <f t="shared" si="79"/>
        <v>0</v>
      </c>
      <c r="F114" s="541">
        <f t="shared" si="79"/>
        <v>0</v>
      </c>
      <c r="G114" s="541">
        <f t="shared" si="79"/>
        <v>0</v>
      </c>
      <c r="H114" s="541">
        <f t="shared" si="79"/>
        <v>0</v>
      </c>
      <c r="I114" s="541">
        <f t="shared" si="79"/>
        <v>0</v>
      </c>
      <c r="J114" s="541">
        <f t="shared" si="79"/>
        <v>0</v>
      </c>
      <c r="K114" s="541">
        <f t="shared" si="79"/>
        <v>0</v>
      </c>
      <c r="L114" s="541">
        <f t="shared" si="79"/>
        <v>1606</v>
      </c>
      <c r="M114" s="541">
        <f t="shared" si="79"/>
        <v>1126</v>
      </c>
      <c r="N114" s="541">
        <f t="shared" si="79"/>
        <v>2732</v>
      </c>
      <c r="O114" s="541">
        <f t="shared" si="79"/>
        <v>1967</v>
      </c>
      <c r="P114" s="541">
        <f t="shared" si="79"/>
        <v>1441</v>
      </c>
      <c r="Q114" s="541">
        <f t="shared" si="79"/>
        <v>3408</v>
      </c>
      <c r="R114" s="541">
        <f t="shared" si="79"/>
        <v>3573</v>
      </c>
      <c r="S114" s="541">
        <f t="shared" si="79"/>
        <v>2567</v>
      </c>
      <c r="T114" s="541">
        <f t="shared" si="79"/>
        <v>6140</v>
      </c>
      <c r="U114" s="619" t="str">
        <f t="shared" si="48"/>
        <v>TRUE</v>
      </c>
      <c r="V114" s="619" t="str">
        <f t="shared" si="49"/>
        <v>TRUE</v>
      </c>
      <c r="W114" s="619" t="str">
        <f t="shared" si="50"/>
        <v>TRUE</v>
      </c>
      <c r="Y114" s="625">
        <f>Death!X112</f>
        <v>3573</v>
      </c>
      <c r="Z114" s="625">
        <f>Death!Y112</f>
        <v>2567</v>
      </c>
      <c r="AA114" s="625">
        <f>Death!Z112</f>
        <v>6140</v>
      </c>
    </row>
    <row r="115" spans="1:27" s="625" customFormat="1" ht="15" customHeight="1">
      <c r="A115" s="632" t="s">
        <v>256</v>
      </c>
      <c r="B115" s="207"/>
      <c r="C115" s="830"/>
      <c r="D115" s="624"/>
      <c r="E115" s="624"/>
      <c r="F115" s="624"/>
      <c r="G115" s="624"/>
      <c r="H115" s="624"/>
      <c r="I115" s="624"/>
      <c r="J115" s="624"/>
      <c r="K115" s="624"/>
      <c r="L115" s="624"/>
      <c r="M115" s="624"/>
      <c r="N115" s="624"/>
      <c r="O115" s="624"/>
      <c r="P115" s="624"/>
      <c r="Q115" s="624"/>
      <c r="R115" s="624"/>
      <c r="S115" s="624"/>
      <c r="T115" s="635"/>
      <c r="U115" s="619" t="str">
        <f t="shared" si="48"/>
        <v>TRUE</v>
      </c>
      <c r="V115" s="619" t="str">
        <f t="shared" si="49"/>
        <v>TRUE</v>
      </c>
      <c r="W115" s="619" t="str">
        <f t="shared" si="50"/>
        <v>TRUE</v>
      </c>
      <c r="Y115" s="625">
        <f>Death!X113</f>
        <v>0</v>
      </c>
      <c r="Z115" s="625">
        <f>Death!Y113</f>
        <v>0</v>
      </c>
      <c r="AA115" s="625">
        <f>Death!Z113</f>
        <v>0</v>
      </c>
    </row>
    <row r="116" spans="1:27" s="625" customFormat="1" ht="15" customHeight="1">
      <c r="A116" s="633">
        <v>79</v>
      </c>
      <c r="B116" s="96" t="s">
        <v>443</v>
      </c>
      <c r="C116" s="921"/>
      <c r="D116" s="921"/>
      <c r="E116" s="184">
        <f t="shared" ref="E116:E119" si="80">C116+D116</f>
        <v>0</v>
      </c>
      <c r="F116" s="921"/>
      <c r="G116" s="921"/>
      <c r="H116" s="184">
        <f t="shared" ref="H116:H119" si="81">F116+G116</f>
        <v>0</v>
      </c>
      <c r="I116" s="921"/>
      <c r="J116" s="921"/>
      <c r="K116" s="184">
        <f t="shared" ref="K116:K119" si="82">I116+J116</f>
        <v>0</v>
      </c>
      <c r="L116" s="921"/>
      <c r="M116" s="921"/>
      <c r="N116" s="529">
        <f>+L116+M116</f>
        <v>0</v>
      </c>
      <c r="O116" s="921">
        <v>458</v>
      </c>
      <c r="P116" s="921">
        <v>344</v>
      </c>
      <c r="Q116" s="529">
        <f>+O116+P116</f>
        <v>802</v>
      </c>
      <c r="R116" s="528">
        <f t="shared" ref="R116:T119" si="83">C116+F116+I116+L116+O116</f>
        <v>458</v>
      </c>
      <c r="S116" s="528">
        <f t="shared" si="83"/>
        <v>344</v>
      </c>
      <c r="T116" s="528">
        <f t="shared" si="83"/>
        <v>802</v>
      </c>
      <c r="U116" s="619" t="str">
        <f t="shared" si="48"/>
        <v>TRUE</v>
      </c>
      <c r="V116" s="619" t="str">
        <f t="shared" si="49"/>
        <v>TRUE</v>
      </c>
      <c r="W116" s="619" t="str">
        <f t="shared" si="50"/>
        <v>TRUE</v>
      </c>
      <c r="Y116" s="625">
        <f>Death!X114</f>
        <v>458</v>
      </c>
      <c r="Z116" s="625">
        <f>Death!Y114</f>
        <v>344</v>
      </c>
      <c r="AA116" s="625">
        <f>Death!Z114</f>
        <v>802</v>
      </c>
    </row>
    <row r="117" spans="1:27" s="625" customFormat="1" ht="15" customHeight="1">
      <c r="A117" s="633">
        <v>80</v>
      </c>
      <c r="B117" s="96" t="s">
        <v>446</v>
      </c>
      <c r="C117" s="921"/>
      <c r="D117" s="921"/>
      <c r="E117" s="184">
        <f t="shared" si="80"/>
        <v>0</v>
      </c>
      <c r="F117" s="921"/>
      <c r="G117" s="921"/>
      <c r="H117" s="184">
        <f t="shared" si="81"/>
        <v>0</v>
      </c>
      <c r="I117" s="921"/>
      <c r="J117" s="921"/>
      <c r="K117" s="184">
        <f t="shared" si="82"/>
        <v>0</v>
      </c>
      <c r="L117" s="921"/>
      <c r="M117" s="921"/>
      <c r="N117" s="529">
        <f>+L117+M117</f>
        <v>0</v>
      </c>
      <c r="O117" s="921">
        <v>737</v>
      </c>
      <c r="P117" s="921">
        <v>538</v>
      </c>
      <c r="Q117" s="529">
        <f>+O117+P117</f>
        <v>1275</v>
      </c>
      <c r="R117" s="528">
        <f t="shared" si="83"/>
        <v>737</v>
      </c>
      <c r="S117" s="528">
        <f t="shared" si="83"/>
        <v>538</v>
      </c>
      <c r="T117" s="528">
        <f t="shared" si="83"/>
        <v>1275</v>
      </c>
      <c r="U117" s="619" t="str">
        <f t="shared" si="48"/>
        <v>TRUE</v>
      </c>
      <c r="V117" s="619" t="str">
        <f t="shared" si="49"/>
        <v>TRUE</v>
      </c>
      <c r="W117" s="619" t="str">
        <f t="shared" si="50"/>
        <v>TRUE</v>
      </c>
      <c r="Y117" s="625">
        <f>Death!X115</f>
        <v>737</v>
      </c>
      <c r="Z117" s="625">
        <f>Death!Y115</f>
        <v>538</v>
      </c>
      <c r="AA117" s="625">
        <f>Death!Z115</f>
        <v>1275</v>
      </c>
    </row>
    <row r="118" spans="1:27" s="625" customFormat="1" ht="15" customHeight="1">
      <c r="A118" s="633">
        <v>81</v>
      </c>
      <c r="B118" s="96" t="s">
        <v>445</v>
      </c>
      <c r="C118" s="921"/>
      <c r="D118" s="921"/>
      <c r="E118" s="184">
        <f t="shared" si="80"/>
        <v>0</v>
      </c>
      <c r="F118" s="921"/>
      <c r="G118" s="921"/>
      <c r="H118" s="184">
        <f t="shared" si="81"/>
        <v>0</v>
      </c>
      <c r="I118" s="921"/>
      <c r="J118" s="921"/>
      <c r="K118" s="184">
        <f t="shared" si="82"/>
        <v>0</v>
      </c>
      <c r="L118" s="921"/>
      <c r="M118" s="921"/>
      <c r="N118" s="529">
        <f>+L118+M118</f>
        <v>0</v>
      </c>
      <c r="O118" s="921">
        <v>872</v>
      </c>
      <c r="P118" s="921">
        <v>707</v>
      </c>
      <c r="Q118" s="529">
        <f>+O118+P118</f>
        <v>1579</v>
      </c>
      <c r="R118" s="528">
        <f t="shared" si="83"/>
        <v>872</v>
      </c>
      <c r="S118" s="528">
        <f t="shared" si="83"/>
        <v>707</v>
      </c>
      <c r="T118" s="528">
        <f t="shared" si="83"/>
        <v>1579</v>
      </c>
      <c r="U118" s="619" t="str">
        <f t="shared" si="48"/>
        <v>TRUE</v>
      </c>
      <c r="V118" s="619" t="str">
        <f t="shared" si="49"/>
        <v>TRUE</v>
      </c>
      <c r="W118" s="619" t="str">
        <f t="shared" si="50"/>
        <v>TRUE</v>
      </c>
      <c r="Y118" s="625">
        <f>Death!X116</f>
        <v>872</v>
      </c>
      <c r="Z118" s="625">
        <f>Death!Y116</f>
        <v>707</v>
      </c>
      <c r="AA118" s="625">
        <f>Death!Z116</f>
        <v>1579</v>
      </c>
    </row>
    <row r="119" spans="1:27" s="625" customFormat="1" ht="15" customHeight="1">
      <c r="A119" s="633">
        <v>82</v>
      </c>
      <c r="B119" s="96" t="s">
        <v>444</v>
      </c>
      <c r="C119" s="921">
        <v>11</v>
      </c>
      <c r="D119" s="921">
        <v>4</v>
      </c>
      <c r="E119" s="184">
        <f t="shared" si="80"/>
        <v>15</v>
      </c>
      <c r="F119" s="921">
        <v>9</v>
      </c>
      <c r="G119" s="921">
        <v>5</v>
      </c>
      <c r="H119" s="184">
        <f t="shared" si="81"/>
        <v>14</v>
      </c>
      <c r="I119" s="921"/>
      <c r="J119" s="921"/>
      <c r="K119" s="184">
        <f t="shared" si="82"/>
        <v>0</v>
      </c>
      <c r="L119" s="921"/>
      <c r="M119" s="921"/>
      <c r="N119" s="529">
        <f>+L119+M119</f>
        <v>0</v>
      </c>
      <c r="O119" s="921">
        <v>733</v>
      </c>
      <c r="P119" s="921">
        <v>533</v>
      </c>
      <c r="Q119" s="529">
        <f>+O119+P119</f>
        <v>1266</v>
      </c>
      <c r="R119" s="528">
        <f t="shared" si="83"/>
        <v>753</v>
      </c>
      <c r="S119" s="528">
        <f t="shared" si="83"/>
        <v>542</v>
      </c>
      <c r="T119" s="528">
        <f t="shared" si="83"/>
        <v>1295</v>
      </c>
      <c r="U119" s="619" t="str">
        <f t="shared" si="48"/>
        <v>TRUE</v>
      </c>
      <c r="V119" s="619" t="str">
        <f t="shared" si="49"/>
        <v>TRUE</v>
      </c>
      <c r="W119" s="619" t="str">
        <f t="shared" si="50"/>
        <v>TRUE</v>
      </c>
      <c r="Y119" s="625">
        <f>Death!X117</f>
        <v>753</v>
      </c>
      <c r="Z119" s="625">
        <f>Death!Y117</f>
        <v>542</v>
      </c>
      <c r="AA119" s="625">
        <f>Death!Z117</f>
        <v>1295</v>
      </c>
    </row>
    <row r="120" spans="1:27" s="625" customFormat="1" ht="15" customHeight="1">
      <c r="A120" s="541"/>
      <c r="B120" s="631" t="s">
        <v>6</v>
      </c>
      <c r="C120" s="541">
        <f t="shared" ref="C120:Q120" si="84">SUM(C116:C119)</f>
        <v>11</v>
      </c>
      <c r="D120" s="541">
        <f t="shared" si="84"/>
        <v>4</v>
      </c>
      <c r="E120" s="541">
        <f t="shared" si="84"/>
        <v>15</v>
      </c>
      <c r="F120" s="541">
        <f t="shared" si="84"/>
        <v>9</v>
      </c>
      <c r="G120" s="541">
        <f t="shared" si="84"/>
        <v>5</v>
      </c>
      <c r="H120" s="541">
        <f t="shared" si="84"/>
        <v>14</v>
      </c>
      <c r="I120" s="541">
        <f t="shared" si="84"/>
        <v>0</v>
      </c>
      <c r="J120" s="541">
        <f t="shared" si="84"/>
        <v>0</v>
      </c>
      <c r="K120" s="541">
        <f t="shared" si="84"/>
        <v>0</v>
      </c>
      <c r="L120" s="541">
        <f t="shared" si="84"/>
        <v>0</v>
      </c>
      <c r="M120" s="541">
        <f t="shared" si="84"/>
        <v>0</v>
      </c>
      <c r="N120" s="541">
        <f t="shared" si="84"/>
        <v>0</v>
      </c>
      <c r="O120" s="541">
        <f t="shared" si="84"/>
        <v>2800</v>
      </c>
      <c r="P120" s="541">
        <f t="shared" si="84"/>
        <v>2122</v>
      </c>
      <c r="Q120" s="541">
        <f t="shared" si="84"/>
        <v>4922</v>
      </c>
      <c r="R120" s="541">
        <f>SUM(R116:R119)</f>
        <v>2820</v>
      </c>
      <c r="S120" s="541">
        <f>SUM(S116:S119)</f>
        <v>2131</v>
      </c>
      <c r="T120" s="541">
        <f>SUM(T116:T119)</f>
        <v>4951</v>
      </c>
      <c r="U120" s="619" t="str">
        <f t="shared" si="48"/>
        <v>TRUE</v>
      </c>
      <c r="V120" s="619" t="str">
        <f t="shared" si="49"/>
        <v>TRUE</v>
      </c>
      <c r="W120" s="619" t="str">
        <f t="shared" si="50"/>
        <v>TRUE</v>
      </c>
      <c r="Y120" s="625">
        <f>Death!X118</f>
        <v>2820</v>
      </c>
      <c r="Z120" s="625">
        <f>Death!Y118</f>
        <v>2131</v>
      </c>
      <c r="AA120" s="625">
        <f>Death!Z118</f>
        <v>4951</v>
      </c>
    </row>
    <row r="121" spans="1:27" s="625" customFormat="1" ht="15" customHeight="1">
      <c r="A121" s="629" t="s">
        <v>73</v>
      </c>
      <c r="B121" s="623"/>
      <c r="C121" s="624"/>
      <c r="D121" s="624"/>
      <c r="E121" s="624"/>
      <c r="F121" s="624"/>
      <c r="G121" s="624"/>
      <c r="H121" s="624"/>
      <c r="I121" s="624"/>
      <c r="J121" s="624"/>
      <c r="K121" s="624"/>
      <c r="L121" s="624"/>
      <c r="M121" s="624"/>
      <c r="N121" s="624"/>
      <c r="O121" s="624"/>
      <c r="P121" s="624"/>
      <c r="Q121" s="624"/>
      <c r="R121" s="624"/>
      <c r="S121" s="624"/>
      <c r="T121" s="635"/>
      <c r="U121" s="619" t="str">
        <f t="shared" si="48"/>
        <v>TRUE</v>
      </c>
      <c r="V121" s="619" t="str">
        <f t="shared" si="49"/>
        <v>TRUE</v>
      </c>
      <c r="W121" s="619" t="str">
        <f t="shared" si="50"/>
        <v>TRUE</v>
      </c>
      <c r="Y121" s="625">
        <f>Death!X119</f>
        <v>0</v>
      </c>
      <c r="Z121" s="625">
        <f>Death!Y119</f>
        <v>0</v>
      </c>
      <c r="AA121" s="625">
        <f>Death!Z119</f>
        <v>0</v>
      </c>
    </row>
    <row r="122" spans="1:27" s="625" customFormat="1" ht="15" customHeight="1">
      <c r="A122" s="633">
        <v>83</v>
      </c>
      <c r="B122" s="634" t="s">
        <v>132</v>
      </c>
      <c r="C122" s="529"/>
      <c r="D122" s="529"/>
      <c r="E122" s="184">
        <f t="shared" ref="E122:E124" si="85">C122+D122</f>
        <v>0</v>
      </c>
      <c r="F122" s="529">
        <v>19</v>
      </c>
      <c r="G122" s="529">
        <v>14</v>
      </c>
      <c r="H122" s="529">
        <f>+F122+G122</f>
        <v>33</v>
      </c>
      <c r="I122" s="529"/>
      <c r="J122" s="529"/>
      <c r="K122" s="529">
        <f>+I122+J122</f>
        <v>0</v>
      </c>
      <c r="L122" s="529"/>
      <c r="M122" s="529"/>
      <c r="N122" s="529">
        <f>+L122+M122</f>
        <v>0</v>
      </c>
      <c r="O122" s="923">
        <v>482</v>
      </c>
      <c r="P122" s="923">
        <v>364</v>
      </c>
      <c r="Q122" s="529">
        <f>+O122+P122</f>
        <v>846</v>
      </c>
      <c r="R122" s="528">
        <f t="shared" ref="R122:S124" si="86">C122+F122+I122+L122+O122</f>
        <v>501</v>
      </c>
      <c r="S122" s="528">
        <f t="shared" si="86"/>
        <v>378</v>
      </c>
      <c r="T122" s="528">
        <f>R122+S122</f>
        <v>879</v>
      </c>
      <c r="U122" s="619" t="str">
        <f t="shared" si="48"/>
        <v>TRUE</v>
      </c>
      <c r="V122" s="619" t="str">
        <f t="shared" si="49"/>
        <v>TRUE</v>
      </c>
      <c r="W122" s="619" t="str">
        <f t="shared" si="50"/>
        <v>TRUE</v>
      </c>
      <c r="Y122" s="625">
        <f>Death!X120</f>
        <v>501</v>
      </c>
      <c r="Z122" s="625">
        <f>Death!Y120</f>
        <v>378</v>
      </c>
      <c r="AA122" s="625">
        <f>Death!Z120</f>
        <v>879</v>
      </c>
    </row>
    <row r="123" spans="1:27" s="625" customFormat="1" ht="15" customHeight="1">
      <c r="A123" s="633">
        <v>84</v>
      </c>
      <c r="B123" s="634" t="s">
        <v>133</v>
      </c>
      <c r="C123" s="529"/>
      <c r="D123" s="529"/>
      <c r="E123" s="184">
        <f t="shared" si="85"/>
        <v>0</v>
      </c>
      <c r="F123" s="529">
        <v>317</v>
      </c>
      <c r="G123" s="529">
        <v>205</v>
      </c>
      <c r="H123" s="529">
        <f>+F123+G123</f>
        <v>522</v>
      </c>
      <c r="I123" s="529"/>
      <c r="J123" s="529"/>
      <c r="K123" s="529">
        <f>+I123+J123</f>
        <v>0</v>
      </c>
      <c r="L123" s="923"/>
      <c r="M123" s="923"/>
      <c r="N123" s="529">
        <f>+L123+M123</f>
        <v>0</v>
      </c>
      <c r="O123" s="923">
        <v>922</v>
      </c>
      <c r="P123" s="923">
        <v>758</v>
      </c>
      <c r="Q123" s="529">
        <f>+O123+P123</f>
        <v>1680</v>
      </c>
      <c r="R123" s="528">
        <f t="shared" si="86"/>
        <v>1239</v>
      </c>
      <c r="S123" s="528">
        <f t="shared" si="86"/>
        <v>963</v>
      </c>
      <c r="T123" s="528">
        <f>R123+S123</f>
        <v>2202</v>
      </c>
      <c r="U123" s="619" t="str">
        <f t="shared" si="48"/>
        <v>TRUE</v>
      </c>
      <c r="V123" s="619" t="str">
        <f t="shared" si="49"/>
        <v>TRUE</v>
      </c>
      <c r="W123" s="619" t="str">
        <f t="shared" si="50"/>
        <v>TRUE</v>
      </c>
      <c r="Y123" s="625">
        <f>Death!X121</f>
        <v>1239</v>
      </c>
      <c r="Z123" s="625">
        <f>Death!Y121</f>
        <v>963</v>
      </c>
      <c r="AA123" s="625">
        <f>Death!Z121</f>
        <v>2202</v>
      </c>
    </row>
    <row r="124" spans="1:27" s="625" customFormat="1" ht="15" customHeight="1">
      <c r="A124" s="633">
        <v>85</v>
      </c>
      <c r="B124" s="634" t="s">
        <v>134</v>
      </c>
      <c r="C124" s="529"/>
      <c r="D124" s="529"/>
      <c r="E124" s="184">
        <f t="shared" si="85"/>
        <v>0</v>
      </c>
      <c r="F124" s="529"/>
      <c r="G124" s="529"/>
      <c r="H124" s="529">
        <f>+F124+G124</f>
        <v>0</v>
      </c>
      <c r="I124" s="529"/>
      <c r="J124" s="529"/>
      <c r="K124" s="529">
        <f>+I124+J124</f>
        <v>0</v>
      </c>
      <c r="L124" s="529"/>
      <c r="M124" s="529"/>
      <c r="N124" s="529">
        <f>+L124+M124</f>
        <v>0</v>
      </c>
      <c r="O124" s="923">
        <v>448</v>
      </c>
      <c r="P124" s="923">
        <v>341</v>
      </c>
      <c r="Q124" s="529">
        <f>+O124+P124</f>
        <v>789</v>
      </c>
      <c r="R124" s="528">
        <f t="shared" si="86"/>
        <v>448</v>
      </c>
      <c r="S124" s="528">
        <f t="shared" si="86"/>
        <v>341</v>
      </c>
      <c r="T124" s="528">
        <f>R124+S124</f>
        <v>789</v>
      </c>
      <c r="U124" s="619" t="str">
        <f t="shared" si="48"/>
        <v>TRUE</v>
      </c>
      <c r="V124" s="619" t="str">
        <f t="shared" si="49"/>
        <v>TRUE</v>
      </c>
      <c r="W124" s="619" t="str">
        <f t="shared" si="50"/>
        <v>TRUE</v>
      </c>
      <c r="Y124" s="625">
        <f>Death!X122</f>
        <v>448</v>
      </c>
      <c r="Z124" s="625">
        <f>Death!Y122</f>
        <v>341</v>
      </c>
      <c r="AA124" s="625">
        <f>Death!Z122</f>
        <v>789</v>
      </c>
    </row>
    <row r="125" spans="1:27" s="625" customFormat="1" ht="15" customHeight="1">
      <c r="A125" s="541"/>
      <c r="B125" s="631" t="s">
        <v>6</v>
      </c>
      <c r="C125" s="541">
        <f>SUM(C122:C124)</f>
        <v>0</v>
      </c>
      <c r="D125" s="541">
        <f t="shared" ref="D125:Q125" si="87">SUM(D122:D124)</f>
        <v>0</v>
      </c>
      <c r="E125" s="541">
        <f t="shared" si="87"/>
        <v>0</v>
      </c>
      <c r="F125" s="541">
        <f t="shared" si="87"/>
        <v>336</v>
      </c>
      <c r="G125" s="541">
        <f t="shared" si="87"/>
        <v>219</v>
      </c>
      <c r="H125" s="541">
        <f t="shared" si="87"/>
        <v>555</v>
      </c>
      <c r="I125" s="541">
        <f t="shared" si="87"/>
        <v>0</v>
      </c>
      <c r="J125" s="541">
        <f t="shared" si="87"/>
        <v>0</v>
      </c>
      <c r="K125" s="541">
        <f t="shared" si="87"/>
        <v>0</v>
      </c>
      <c r="L125" s="541">
        <f t="shared" si="87"/>
        <v>0</v>
      </c>
      <c r="M125" s="541">
        <f t="shared" si="87"/>
        <v>0</v>
      </c>
      <c r="N125" s="541">
        <f t="shared" si="87"/>
        <v>0</v>
      </c>
      <c r="O125" s="541">
        <f t="shared" si="87"/>
        <v>1852</v>
      </c>
      <c r="P125" s="541">
        <f t="shared" si="87"/>
        <v>1463</v>
      </c>
      <c r="Q125" s="541">
        <f t="shared" si="87"/>
        <v>3315</v>
      </c>
      <c r="R125" s="541">
        <f>SUM(R122:R124)</f>
        <v>2188</v>
      </c>
      <c r="S125" s="541">
        <f>SUM(S122:S124)</f>
        <v>1682</v>
      </c>
      <c r="T125" s="541">
        <f>SUM(T122:T124)</f>
        <v>3870</v>
      </c>
      <c r="U125" s="619" t="str">
        <f t="shared" si="48"/>
        <v>TRUE</v>
      </c>
      <c r="V125" s="619" t="str">
        <f t="shared" si="49"/>
        <v>TRUE</v>
      </c>
      <c r="W125" s="619" t="str">
        <f t="shared" si="50"/>
        <v>TRUE</v>
      </c>
      <c r="Y125" s="625">
        <f>Death!X123</f>
        <v>2188</v>
      </c>
      <c r="Z125" s="625">
        <f>Death!Y123</f>
        <v>1682</v>
      </c>
      <c r="AA125" s="625">
        <f>Death!Z123</f>
        <v>3870</v>
      </c>
    </row>
    <row r="126" spans="1:27" s="625" customFormat="1" ht="15" customHeight="1">
      <c r="A126" s="632" t="s">
        <v>75</v>
      </c>
      <c r="B126" s="207"/>
      <c r="C126" s="624"/>
      <c r="D126" s="624"/>
      <c r="E126" s="624"/>
      <c r="F126" s="624"/>
      <c r="G126" s="624"/>
      <c r="H126" s="624"/>
      <c r="I126" s="624"/>
      <c r="J126" s="624"/>
      <c r="K126" s="624"/>
      <c r="L126" s="624"/>
      <c r="M126" s="624"/>
      <c r="N126" s="624"/>
      <c r="O126" s="624"/>
      <c r="P126" s="624"/>
      <c r="Q126" s="624"/>
      <c r="R126" s="624"/>
      <c r="S126" s="624"/>
      <c r="T126" s="635"/>
      <c r="U126" s="619" t="str">
        <f t="shared" si="48"/>
        <v>TRUE</v>
      </c>
      <c r="V126" s="619" t="str">
        <f t="shared" si="49"/>
        <v>TRUE</v>
      </c>
      <c r="W126" s="619" t="str">
        <f t="shared" si="50"/>
        <v>TRUE</v>
      </c>
      <c r="Y126" s="625">
        <f>Death!X124</f>
        <v>0</v>
      </c>
      <c r="Z126" s="625">
        <f>Death!Y124</f>
        <v>0</v>
      </c>
      <c r="AA126" s="625">
        <f>Death!Z124</f>
        <v>0</v>
      </c>
    </row>
    <row r="127" spans="1:27" s="625" customFormat="1" ht="15" customHeight="1">
      <c r="A127" s="633">
        <v>86</v>
      </c>
      <c r="B127" s="169" t="s">
        <v>460</v>
      </c>
      <c r="C127" s="159"/>
      <c r="D127" s="159"/>
      <c r="E127" s="529">
        <f>+C127+D127</f>
        <v>0</v>
      </c>
      <c r="F127" s="159">
        <v>203</v>
      </c>
      <c r="G127" s="159">
        <v>116</v>
      </c>
      <c r="H127" s="529">
        <f>+F127+G127</f>
        <v>319</v>
      </c>
      <c r="I127" s="159"/>
      <c r="J127" s="159"/>
      <c r="K127" s="529">
        <f>+I127+J127</f>
        <v>0</v>
      </c>
      <c r="L127" s="159"/>
      <c r="M127" s="159"/>
      <c r="N127" s="529">
        <f>+L127+M127</f>
        <v>0</v>
      </c>
      <c r="O127" s="159">
        <v>510</v>
      </c>
      <c r="P127" s="159">
        <v>377</v>
      </c>
      <c r="Q127" s="529">
        <f>+O127+P127</f>
        <v>887</v>
      </c>
      <c r="R127" s="528">
        <f t="shared" ref="R127:S132" si="88">C127+F127+I127+L127+O127</f>
        <v>713</v>
      </c>
      <c r="S127" s="528">
        <f t="shared" si="88"/>
        <v>493</v>
      </c>
      <c r="T127" s="528">
        <f t="shared" ref="T127:T132" si="89">R127+S127</f>
        <v>1206</v>
      </c>
      <c r="U127" s="619" t="str">
        <f t="shared" si="48"/>
        <v>TRUE</v>
      </c>
      <c r="V127" s="619" t="str">
        <f t="shared" si="49"/>
        <v>TRUE</v>
      </c>
      <c r="W127" s="619" t="str">
        <f t="shared" si="50"/>
        <v>TRUE</v>
      </c>
      <c r="Y127" s="625">
        <f>Death!X125</f>
        <v>713</v>
      </c>
      <c r="Z127" s="625">
        <f>Death!Y125</f>
        <v>493</v>
      </c>
      <c r="AA127" s="625">
        <f>Death!Z125</f>
        <v>1206</v>
      </c>
    </row>
    <row r="128" spans="1:27" s="625" customFormat="1" ht="15" customHeight="1">
      <c r="A128" s="633">
        <v>87</v>
      </c>
      <c r="B128" s="169" t="s">
        <v>461</v>
      </c>
      <c r="C128" s="159"/>
      <c r="D128" s="159"/>
      <c r="E128" s="529">
        <f t="shared" ref="E128:E132" si="90">+C128+D128</f>
        <v>0</v>
      </c>
      <c r="F128" s="159">
        <v>124</v>
      </c>
      <c r="G128" s="159">
        <v>63</v>
      </c>
      <c r="H128" s="529">
        <f t="shared" ref="H128:H132" si="91">+F128+G128</f>
        <v>187</v>
      </c>
      <c r="I128" s="159"/>
      <c r="J128" s="159"/>
      <c r="K128" s="529">
        <f t="shared" ref="K128:K132" si="92">+I128+J128</f>
        <v>0</v>
      </c>
      <c r="L128" s="159"/>
      <c r="M128" s="159"/>
      <c r="N128" s="529">
        <f t="shared" ref="N128:N132" si="93">+L128+M128</f>
        <v>0</v>
      </c>
      <c r="O128" s="159">
        <v>620</v>
      </c>
      <c r="P128" s="159">
        <v>488</v>
      </c>
      <c r="Q128" s="529">
        <f t="shared" ref="Q128:Q132" si="94">+O128+P128</f>
        <v>1108</v>
      </c>
      <c r="R128" s="528">
        <f t="shared" si="88"/>
        <v>744</v>
      </c>
      <c r="S128" s="528">
        <f t="shared" si="88"/>
        <v>551</v>
      </c>
      <c r="T128" s="528">
        <f t="shared" si="89"/>
        <v>1295</v>
      </c>
      <c r="U128" s="619" t="str">
        <f t="shared" si="48"/>
        <v>TRUE</v>
      </c>
      <c r="V128" s="619" t="str">
        <f t="shared" si="49"/>
        <v>TRUE</v>
      </c>
      <c r="W128" s="619" t="str">
        <f t="shared" si="50"/>
        <v>TRUE</v>
      </c>
      <c r="Y128" s="625">
        <f>Death!X126</f>
        <v>744</v>
      </c>
      <c r="Z128" s="625">
        <f>Death!Y126</f>
        <v>551</v>
      </c>
      <c r="AA128" s="625">
        <f>Death!Z126</f>
        <v>1295</v>
      </c>
    </row>
    <row r="129" spans="1:27" s="625" customFormat="1" ht="15" customHeight="1">
      <c r="A129" s="633">
        <v>88</v>
      </c>
      <c r="B129" s="169" t="s">
        <v>462</v>
      </c>
      <c r="C129" s="159"/>
      <c r="D129" s="159"/>
      <c r="E129" s="529">
        <f t="shared" si="90"/>
        <v>0</v>
      </c>
      <c r="F129" s="159"/>
      <c r="G129" s="159"/>
      <c r="H129" s="529">
        <f t="shared" si="91"/>
        <v>0</v>
      </c>
      <c r="I129" s="159"/>
      <c r="J129" s="159"/>
      <c r="K129" s="529">
        <f t="shared" si="92"/>
        <v>0</v>
      </c>
      <c r="L129" s="159"/>
      <c r="M129" s="159"/>
      <c r="N129" s="529">
        <f t="shared" si="93"/>
        <v>0</v>
      </c>
      <c r="O129" s="159">
        <v>772</v>
      </c>
      <c r="P129" s="159">
        <v>591</v>
      </c>
      <c r="Q129" s="529">
        <f t="shared" si="94"/>
        <v>1363</v>
      </c>
      <c r="R129" s="528">
        <f t="shared" si="88"/>
        <v>772</v>
      </c>
      <c r="S129" s="528">
        <f t="shared" si="88"/>
        <v>591</v>
      </c>
      <c r="T129" s="528">
        <f t="shared" si="89"/>
        <v>1363</v>
      </c>
      <c r="U129" s="619" t="str">
        <f t="shared" si="48"/>
        <v>TRUE</v>
      </c>
      <c r="V129" s="619" t="str">
        <f t="shared" si="49"/>
        <v>TRUE</v>
      </c>
      <c r="W129" s="619" t="str">
        <f t="shared" si="50"/>
        <v>TRUE</v>
      </c>
      <c r="Y129" s="625">
        <f>Death!X127</f>
        <v>772</v>
      </c>
      <c r="Z129" s="625">
        <f>Death!Y127</f>
        <v>591</v>
      </c>
      <c r="AA129" s="625">
        <f>Death!Z127</f>
        <v>1363</v>
      </c>
    </row>
    <row r="130" spans="1:27" s="625" customFormat="1" ht="15" customHeight="1">
      <c r="A130" s="633">
        <v>89</v>
      </c>
      <c r="B130" s="169" t="s">
        <v>463</v>
      </c>
      <c r="C130" s="159"/>
      <c r="D130" s="159"/>
      <c r="E130" s="529">
        <f t="shared" si="90"/>
        <v>0</v>
      </c>
      <c r="F130" s="159"/>
      <c r="G130" s="159"/>
      <c r="H130" s="529">
        <f t="shared" si="91"/>
        <v>0</v>
      </c>
      <c r="I130" s="159"/>
      <c r="J130" s="159"/>
      <c r="K130" s="529">
        <f t="shared" si="92"/>
        <v>0</v>
      </c>
      <c r="L130" s="159"/>
      <c r="M130" s="159"/>
      <c r="N130" s="529">
        <f t="shared" si="93"/>
        <v>0</v>
      </c>
      <c r="O130" s="159">
        <v>562</v>
      </c>
      <c r="P130" s="159">
        <v>391</v>
      </c>
      <c r="Q130" s="529">
        <f t="shared" si="94"/>
        <v>953</v>
      </c>
      <c r="R130" s="528">
        <f t="shared" si="88"/>
        <v>562</v>
      </c>
      <c r="S130" s="528">
        <f t="shared" si="88"/>
        <v>391</v>
      </c>
      <c r="T130" s="528">
        <f t="shared" si="89"/>
        <v>953</v>
      </c>
      <c r="U130" s="619" t="str">
        <f t="shared" si="48"/>
        <v>TRUE</v>
      </c>
      <c r="V130" s="619" t="str">
        <f t="shared" si="49"/>
        <v>TRUE</v>
      </c>
      <c r="W130" s="619" t="str">
        <f t="shared" si="50"/>
        <v>TRUE</v>
      </c>
      <c r="Y130" s="625">
        <f>Death!X128</f>
        <v>562</v>
      </c>
      <c r="Z130" s="625">
        <f>Death!Y128</f>
        <v>391</v>
      </c>
      <c r="AA130" s="625">
        <f>Death!Z128</f>
        <v>953</v>
      </c>
    </row>
    <row r="131" spans="1:27" s="625" customFormat="1" ht="15" customHeight="1">
      <c r="A131" s="633">
        <v>90</v>
      </c>
      <c r="B131" s="169" t="s">
        <v>464</v>
      </c>
      <c r="C131" s="159">
        <v>1</v>
      </c>
      <c r="D131" s="159">
        <v>3</v>
      </c>
      <c r="E131" s="529">
        <f t="shared" si="90"/>
        <v>4</v>
      </c>
      <c r="F131" s="159"/>
      <c r="G131" s="159"/>
      <c r="H131" s="529">
        <f t="shared" si="91"/>
        <v>0</v>
      </c>
      <c r="I131" s="159"/>
      <c r="J131" s="159"/>
      <c r="K131" s="529">
        <f t="shared" si="92"/>
        <v>0</v>
      </c>
      <c r="L131" s="159"/>
      <c r="M131" s="159"/>
      <c r="N131" s="529">
        <f t="shared" si="93"/>
        <v>0</v>
      </c>
      <c r="O131" s="159">
        <v>753</v>
      </c>
      <c r="P131" s="159">
        <v>574</v>
      </c>
      <c r="Q131" s="529">
        <f t="shared" si="94"/>
        <v>1327</v>
      </c>
      <c r="R131" s="528">
        <f t="shared" si="88"/>
        <v>754</v>
      </c>
      <c r="S131" s="528">
        <f t="shared" si="88"/>
        <v>577</v>
      </c>
      <c r="T131" s="528">
        <f t="shared" si="89"/>
        <v>1331</v>
      </c>
      <c r="U131" s="619" t="str">
        <f t="shared" si="48"/>
        <v>TRUE</v>
      </c>
      <c r="V131" s="619" t="str">
        <f t="shared" si="49"/>
        <v>TRUE</v>
      </c>
      <c r="W131" s="619" t="str">
        <f t="shared" si="50"/>
        <v>TRUE</v>
      </c>
      <c r="Y131" s="625">
        <f>Death!X129</f>
        <v>754</v>
      </c>
      <c r="Z131" s="625">
        <f>Death!Y129</f>
        <v>577</v>
      </c>
      <c r="AA131" s="625">
        <f>Death!Z129</f>
        <v>1331</v>
      </c>
    </row>
    <row r="132" spans="1:27" s="625" customFormat="1" ht="15" customHeight="1">
      <c r="A132" s="633">
        <v>91</v>
      </c>
      <c r="B132" s="169" t="s">
        <v>465</v>
      </c>
      <c r="C132" s="159"/>
      <c r="D132" s="159"/>
      <c r="E132" s="529">
        <f t="shared" si="90"/>
        <v>0</v>
      </c>
      <c r="F132" s="159"/>
      <c r="G132" s="159"/>
      <c r="H132" s="529">
        <f t="shared" si="91"/>
        <v>0</v>
      </c>
      <c r="I132" s="159"/>
      <c r="J132" s="159"/>
      <c r="K132" s="529">
        <f t="shared" si="92"/>
        <v>0</v>
      </c>
      <c r="L132" s="159"/>
      <c r="M132" s="159"/>
      <c r="N132" s="529">
        <f t="shared" si="93"/>
        <v>0</v>
      </c>
      <c r="O132" s="159">
        <v>941</v>
      </c>
      <c r="P132" s="159">
        <v>648</v>
      </c>
      <c r="Q132" s="529">
        <f t="shared" si="94"/>
        <v>1589</v>
      </c>
      <c r="R132" s="528">
        <f t="shared" si="88"/>
        <v>941</v>
      </c>
      <c r="S132" s="528">
        <f t="shared" si="88"/>
        <v>648</v>
      </c>
      <c r="T132" s="528">
        <f t="shared" si="89"/>
        <v>1589</v>
      </c>
      <c r="U132" s="619" t="str">
        <f t="shared" si="48"/>
        <v>TRUE</v>
      </c>
      <c r="V132" s="619" t="str">
        <f t="shared" si="49"/>
        <v>TRUE</v>
      </c>
      <c r="W132" s="619" t="str">
        <f t="shared" si="50"/>
        <v>TRUE</v>
      </c>
      <c r="Y132" s="625">
        <f>Death!X130</f>
        <v>941</v>
      </c>
      <c r="Z132" s="625">
        <f>Death!Y130</f>
        <v>648</v>
      </c>
      <c r="AA132" s="625">
        <f>Death!Z130</f>
        <v>1589</v>
      </c>
    </row>
    <row r="133" spans="1:27" s="625" customFormat="1" ht="15" customHeight="1">
      <c r="A133" s="541"/>
      <c r="B133" s="631" t="s">
        <v>6</v>
      </c>
      <c r="C133" s="541">
        <f>SUM(C127:C132)</f>
        <v>1</v>
      </c>
      <c r="D133" s="541">
        <f t="shared" ref="D133:Q133" si="95">SUM(D127:D132)</f>
        <v>3</v>
      </c>
      <c r="E133" s="541">
        <f t="shared" si="95"/>
        <v>4</v>
      </c>
      <c r="F133" s="541">
        <f t="shared" si="95"/>
        <v>327</v>
      </c>
      <c r="G133" s="541">
        <f t="shared" si="95"/>
        <v>179</v>
      </c>
      <c r="H133" s="541">
        <f t="shared" si="95"/>
        <v>506</v>
      </c>
      <c r="I133" s="541">
        <f t="shared" si="95"/>
        <v>0</v>
      </c>
      <c r="J133" s="541">
        <f t="shared" si="95"/>
        <v>0</v>
      </c>
      <c r="K133" s="541">
        <f t="shared" si="95"/>
        <v>0</v>
      </c>
      <c r="L133" s="541">
        <f t="shared" si="95"/>
        <v>0</v>
      </c>
      <c r="M133" s="541">
        <f t="shared" si="95"/>
        <v>0</v>
      </c>
      <c r="N133" s="541">
        <f t="shared" si="95"/>
        <v>0</v>
      </c>
      <c r="O133" s="541">
        <f t="shared" si="95"/>
        <v>4158</v>
      </c>
      <c r="P133" s="541">
        <f t="shared" si="95"/>
        <v>3069</v>
      </c>
      <c r="Q133" s="541">
        <f t="shared" si="95"/>
        <v>7227</v>
      </c>
      <c r="R133" s="541">
        <f>SUM(R127:R132)</f>
        <v>4486</v>
      </c>
      <c r="S133" s="541">
        <f>SUM(S127:S132)</f>
        <v>3251</v>
      </c>
      <c r="T133" s="541">
        <f>SUM(T127:T132)</f>
        <v>7737</v>
      </c>
      <c r="U133" s="619" t="str">
        <f t="shared" si="48"/>
        <v>TRUE</v>
      </c>
      <c r="V133" s="619" t="str">
        <f t="shared" si="49"/>
        <v>TRUE</v>
      </c>
      <c r="W133" s="619" t="str">
        <f t="shared" si="50"/>
        <v>TRUE</v>
      </c>
      <c r="Y133" s="625">
        <f>Death!X131</f>
        <v>4486</v>
      </c>
      <c r="Z133" s="625">
        <f>Death!Y131</f>
        <v>3251</v>
      </c>
      <c r="AA133" s="625">
        <f>Death!Z131</f>
        <v>7737</v>
      </c>
    </row>
    <row r="134" spans="1:27" s="625" customFormat="1" ht="15" customHeight="1">
      <c r="A134" s="629" t="s">
        <v>161</v>
      </c>
      <c r="B134" s="623"/>
      <c r="C134" s="624"/>
      <c r="D134" s="624"/>
      <c r="E134" s="624"/>
      <c r="F134" s="624"/>
      <c r="G134" s="624"/>
      <c r="H134" s="624"/>
      <c r="I134" s="624"/>
      <c r="J134" s="624"/>
      <c r="K134" s="624"/>
      <c r="L134" s="624"/>
      <c r="M134" s="624"/>
      <c r="N134" s="624"/>
      <c r="O134" s="624"/>
      <c r="P134" s="624"/>
      <c r="Q134" s="624"/>
      <c r="R134" s="624"/>
      <c r="S134" s="624"/>
      <c r="T134" s="635"/>
      <c r="U134" s="619" t="str">
        <f t="shared" si="48"/>
        <v>TRUE</v>
      </c>
      <c r="V134" s="619" t="str">
        <f t="shared" si="49"/>
        <v>TRUE</v>
      </c>
      <c r="W134" s="619" t="str">
        <f t="shared" si="50"/>
        <v>TRUE</v>
      </c>
      <c r="Y134" s="625">
        <f>Death!X132</f>
        <v>0</v>
      </c>
      <c r="Z134" s="625">
        <f>Death!Y132</f>
        <v>0</v>
      </c>
      <c r="AA134" s="625">
        <f>Death!Z132</f>
        <v>0</v>
      </c>
    </row>
    <row r="135" spans="1:27" s="625" customFormat="1" ht="15" customHeight="1">
      <c r="A135" s="633">
        <v>92</v>
      </c>
      <c r="B135" s="654" t="s">
        <v>82</v>
      </c>
      <c r="C135" s="637"/>
      <c r="D135" s="637"/>
      <c r="E135" s="529">
        <f t="shared" ref="E135:E138" si="96">+C135+D135</f>
        <v>0</v>
      </c>
      <c r="F135" s="637"/>
      <c r="G135" s="637"/>
      <c r="H135" s="529">
        <f t="shared" ref="H135:H138" si="97">+F135+G135</f>
        <v>0</v>
      </c>
      <c r="I135" s="637"/>
      <c r="J135" s="637"/>
      <c r="K135" s="529">
        <f t="shared" ref="K135:K138" si="98">+I135+J135</f>
        <v>0</v>
      </c>
      <c r="L135" s="637"/>
      <c r="M135" s="637"/>
      <c r="N135" s="529">
        <f t="shared" ref="N135:N138" si="99">+L135+M135</f>
        <v>0</v>
      </c>
      <c r="O135" s="637">
        <v>501</v>
      </c>
      <c r="P135" s="637">
        <v>358</v>
      </c>
      <c r="Q135" s="529">
        <f t="shared" ref="Q135:Q138" si="100">+O135+P135</f>
        <v>859</v>
      </c>
      <c r="R135" s="528">
        <f t="shared" ref="R135:S138" si="101">C135+F135+I135+L135+O135</f>
        <v>501</v>
      </c>
      <c r="S135" s="528">
        <f t="shared" si="101"/>
        <v>358</v>
      </c>
      <c r="T135" s="528">
        <f>R135+S135</f>
        <v>859</v>
      </c>
      <c r="U135" s="619" t="str">
        <f t="shared" si="48"/>
        <v>TRUE</v>
      </c>
      <c r="V135" s="619" t="str">
        <f t="shared" si="49"/>
        <v>TRUE</v>
      </c>
      <c r="W135" s="619" t="str">
        <f t="shared" si="50"/>
        <v>TRUE</v>
      </c>
      <c r="Y135" s="625">
        <f>Death!X133</f>
        <v>501</v>
      </c>
      <c r="Z135" s="625">
        <f>Death!Y133</f>
        <v>358</v>
      </c>
      <c r="AA135" s="625">
        <f>Death!Z133</f>
        <v>859</v>
      </c>
    </row>
    <row r="136" spans="1:27" s="625" customFormat="1" ht="15" customHeight="1">
      <c r="A136" s="633">
        <v>93</v>
      </c>
      <c r="B136" s="654" t="s">
        <v>442</v>
      </c>
      <c r="C136" s="637"/>
      <c r="D136" s="637"/>
      <c r="E136" s="529">
        <f t="shared" si="96"/>
        <v>0</v>
      </c>
      <c r="F136" s="637"/>
      <c r="G136" s="637"/>
      <c r="H136" s="529">
        <f t="shared" si="97"/>
        <v>0</v>
      </c>
      <c r="I136" s="637"/>
      <c r="J136" s="637"/>
      <c r="K136" s="529">
        <f t="shared" si="98"/>
        <v>0</v>
      </c>
      <c r="L136" s="637"/>
      <c r="M136" s="637"/>
      <c r="N136" s="529">
        <f t="shared" si="99"/>
        <v>0</v>
      </c>
      <c r="O136" s="637">
        <v>479</v>
      </c>
      <c r="P136" s="637">
        <v>342</v>
      </c>
      <c r="Q136" s="529">
        <f t="shared" si="100"/>
        <v>821</v>
      </c>
      <c r="R136" s="528">
        <f t="shared" si="101"/>
        <v>479</v>
      </c>
      <c r="S136" s="528">
        <f t="shared" si="101"/>
        <v>342</v>
      </c>
      <c r="T136" s="528">
        <f>R136+S136</f>
        <v>821</v>
      </c>
      <c r="U136" s="619" t="str">
        <f t="shared" si="48"/>
        <v>TRUE</v>
      </c>
      <c r="V136" s="619" t="str">
        <f t="shared" si="49"/>
        <v>TRUE</v>
      </c>
      <c r="W136" s="619" t="str">
        <f t="shared" si="50"/>
        <v>TRUE</v>
      </c>
      <c r="Y136" s="625">
        <f>Death!X134</f>
        <v>479</v>
      </c>
      <c r="Z136" s="625">
        <f>Death!Y134</f>
        <v>342</v>
      </c>
      <c r="AA136" s="625">
        <f>Death!Z134</f>
        <v>821</v>
      </c>
    </row>
    <row r="137" spans="1:27" s="625" customFormat="1" ht="15" customHeight="1">
      <c r="A137" s="633">
        <v>94</v>
      </c>
      <c r="B137" s="654" t="s">
        <v>135</v>
      </c>
      <c r="C137" s="637">
        <v>1</v>
      </c>
      <c r="D137" s="637">
        <v>2</v>
      </c>
      <c r="E137" s="529">
        <f t="shared" si="96"/>
        <v>3</v>
      </c>
      <c r="F137" s="637">
        <v>66</v>
      </c>
      <c r="G137" s="637">
        <v>40</v>
      </c>
      <c r="H137" s="529">
        <f t="shared" si="97"/>
        <v>106</v>
      </c>
      <c r="I137" s="637"/>
      <c r="J137" s="637"/>
      <c r="K137" s="529">
        <f t="shared" si="98"/>
        <v>0</v>
      </c>
      <c r="L137" s="637"/>
      <c r="M137" s="637"/>
      <c r="N137" s="529">
        <f t="shared" si="99"/>
        <v>0</v>
      </c>
      <c r="O137" s="637">
        <v>437</v>
      </c>
      <c r="P137" s="637">
        <v>343</v>
      </c>
      <c r="Q137" s="529">
        <f t="shared" si="100"/>
        <v>780</v>
      </c>
      <c r="R137" s="528">
        <f t="shared" si="101"/>
        <v>504</v>
      </c>
      <c r="S137" s="528">
        <f t="shared" si="101"/>
        <v>385</v>
      </c>
      <c r="T137" s="528">
        <f>R137+S137</f>
        <v>889</v>
      </c>
      <c r="U137" s="619" t="str">
        <f t="shared" si="48"/>
        <v>TRUE</v>
      </c>
      <c r="V137" s="619" t="str">
        <f t="shared" si="49"/>
        <v>TRUE</v>
      </c>
      <c r="W137" s="619" t="str">
        <f t="shared" si="50"/>
        <v>TRUE</v>
      </c>
      <c r="Y137" s="625">
        <f>Death!X135</f>
        <v>504</v>
      </c>
      <c r="Z137" s="625">
        <f>Death!Y135</f>
        <v>385</v>
      </c>
      <c r="AA137" s="625">
        <f>Death!Z135</f>
        <v>889</v>
      </c>
    </row>
    <row r="138" spans="1:27" s="625" customFormat="1" ht="15" customHeight="1">
      <c r="A138" s="633">
        <v>95</v>
      </c>
      <c r="B138" s="654" t="s">
        <v>81</v>
      </c>
      <c r="C138" s="637"/>
      <c r="D138" s="637"/>
      <c r="E138" s="529">
        <f t="shared" si="96"/>
        <v>0</v>
      </c>
      <c r="F138" s="637"/>
      <c r="G138" s="637"/>
      <c r="H138" s="529">
        <f t="shared" si="97"/>
        <v>0</v>
      </c>
      <c r="I138" s="637"/>
      <c r="J138" s="637"/>
      <c r="K138" s="529">
        <f t="shared" si="98"/>
        <v>0</v>
      </c>
      <c r="L138" s="637"/>
      <c r="M138" s="637"/>
      <c r="N138" s="529">
        <f t="shared" si="99"/>
        <v>0</v>
      </c>
      <c r="O138" s="637">
        <v>609</v>
      </c>
      <c r="P138" s="637">
        <v>479</v>
      </c>
      <c r="Q138" s="529">
        <f t="shared" si="100"/>
        <v>1088</v>
      </c>
      <c r="R138" s="528">
        <f t="shared" si="101"/>
        <v>609</v>
      </c>
      <c r="S138" s="528">
        <f t="shared" si="101"/>
        <v>479</v>
      </c>
      <c r="T138" s="528">
        <f>R138+S138</f>
        <v>1088</v>
      </c>
      <c r="U138" s="619" t="str">
        <f t="shared" ref="U138:U171" si="102">IF(R138=Y138,"TRUE","FALSE")</f>
        <v>TRUE</v>
      </c>
      <c r="V138" s="619" t="str">
        <f t="shared" ref="V138:V171" si="103">IF(S138=Z138,"TRUE","FALSE")</f>
        <v>TRUE</v>
      </c>
      <c r="W138" s="619" t="str">
        <f t="shared" ref="W138:W171" si="104">IF(T138=AA138,"TRUE","FALSE")</f>
        <v>TRUE</v>
      </c>
      <c r="Y138" s="625">
        <f>Death!X136</f>
        <v>609</v>
      </c>
      <c r="Z138" s="625">
        <f>Death!Y136</f>
        <v>479</v>
      </c>
      <c r="AA138" s="625">
        <f>Death!Z136</f>
        <v>1088</v>
      </c>
    </row>
    <row r="139" spans="1:27" s="625" customFormat="1" ht="15" customHeight="1">
      <c r="A139" s="541"/>
      <c r="B139" s="203" t="s">
        <v>6</v>
      </c>
      <c r="C139" s="541">
        <f t="shared" ref="C139:Q139" si="105">SUM(C135:C138)</f>
        <v>1</v>
      </c>
      <c r="D139" s="541">
        <f t="shared" si="105"/>
        <v>2</v>
      </c>
      <c r="E139" s="541">
        <f t="shared" si="105"/>
        <v>3</v>
      </c>
      <c r="F139" s="541">
        <f t="shared" si="105"/>
        <v>66</v>
      </c>
      <c r="G139" s="541">
        <f t="shared" si="105"/>
        <v>40</v>
      </c>
      <c r="H139" s="541">
        <f t="shared" si="105"/>
        <v>106</v>
      </c>
      <c r="I139" s="541">
        <f t="shared" si="105"/>
        <v>0</v>
      </c>
      <c r="J139" s="541">
        <f t="shared" si="105"/>
        <v>0</v>
      </c>
      <c r="K139" s="541">
        <f t="shared" si="105"/>
        <v>0</v>
      </c>
      <c r="L139" s="541">
        <f t="shared" si="105"/>
        <v>0</v>
      </c>
      <c r="M139" s="541">
        <f t="shared" si="105"/>
        <v>0</v>
      </c>
      <c r="N139" s="541">
        <f t="shared" si="105"/>
        <v>0</v>
      </c>
      <c r="O139" s="541">
        <f t="shared" si="105"/>
        <v>2026</v>
      </c>
      <c r="P139" s="541">
        <f t="shared" si="105"/>
        <v>1522</v>
      </c>
      <c r="Q139" s="541">
        <f t="shared" si="105"/>
        <v>3548</v>
      </c>
      <c r="R139" s="541">
        <f>SUM(R135:R138)</f>
        <v>2093</v>
      </c>
      <c r="S139" s="541">
        <f>SUM(S135:S138)</f>
        <v>1564</v>
      </c>
      <c r="T139" s="541">
        <f>SUM(T135:T138)</f>
        <v>3657</v>
      </c>
      <c r="U139" s="619" t="str">
        <f t="shared" si="102"/>
        <v>TRUE</v>
      </c>
      <c r="V139" s="619" t="str">
        <f t="shared" si="103"/>
        <v>TRUE</v>
      </c>
      <c r="W139" s="619" t="str">
        <f t="shared" si="104"/>
        <v>TRUE</v>
      </c>
      <c r="Y139" s="625">
        <f>Death!X137</f>
        <v>2093</v>
      </c>
      <c r="Z139" s="625">
        <f>Death!Y137</f>
        <v>1564</v>
      </c>
      <c r="AA139" s="625">
        <f>Death!Z137</f>
        <v>3657</v>
      </c>
    </row>
    <row r="140" spans="1:27" s="625" customFormat="1" ht="15" customHeight="1">
      <c r="A140" s="640" t="s">
        <v>86</v>
      </c>
      <c r="B140" s="207"/>
      <c r="C140" s="624"/>
      <c r="D140" s="624"/>
      <c r="E140" s="624"/>
      <c r="F140" s="624"/>
      <c r="G140" s="624"/>
      <c r="H140" s="624"/>
      <c r="I140" s="624"/>
      <c r="J140" s="624"/>
      <c r="K140" s="624"/>
      <c r="L140" s="624"/>
      <c r="M140" s="624"/>
      <c r="N140" s="624"/>
      <c r="O140" s="624"/>
      <c r="P140" s="624"/>
      <c r="Q140" s="624"/>
      <c r="R140" s="624"/>
      <c r="S140" s="624"/>
      <c r="T140" s="635"/>
      <c r="U140" s="619" t="str">
        <f t="shared" si="102"/>
        <v>TRUE</v>
      </c>
      <c r="V140" s="619" t="str">
        <f t="shared" si="103"/>
        <v>TRUE</v>
      </c>
      <c r="W140" s="619" t="str">
        <f t="shared" si="104"/>
        <v>TRUE</v>
      </c>
      <c r="Y140" s="625">
        <f>Death!X138</f>
        <v>0</v>
      </c>
      <c r="Z140" s="625">
        <f>Death!Y138</f>
        <v>0</v>
      </c>
      <c r="AA140" s="625">
        <f>Death!Z138</f>
        <v>0</v>
      </c>
    </row>
    <row r="141" spans="1:27" s="625" customFormat="1" ht="15" customHeight="1">
      <c r="A141" s="633">
        <v>96</v>
      </c>
      <c r="B141" s="634" t="s">
        <v>643</v>
      </c>
      <c r="C141" s="529"/>
      <c r="D141" s="529"/>
      <c r="E141" s="184">
        <f t="shared" ref="E141:E147" si="106">C141+D141</f>
        <v>0</v>
      </c>
      <c r="F141" s="529">
        <v>22</v>
      </c>
      <c r="G141" s="529">
        <v>19</v>
      </c>
      <c r="H141" s="184">
        <f t="shared" ref="H141:H147" si="107">F141+G141</f>
        <v>41</v>
      </c>
      <c r="I141" s="529"/>
      <c r="J141" s="529"/>
      <c r="K141" s="184">
        <f t="shared" ref="K141:K147" si="108">I141+J141</f>
        <v>0</v>
      </c>
      <c r="L141" s="529"/>
      <c r="M141" s="529"/>
      <c r="N141" s="529">
        <f>+L141+M141</f>
        <v>0</v>
      </c>
      <c r="O141" s="529">
        <v>819</v>
      </c>
      <c r="P141" s="529">
        <v>537</v>
      </c>
      <c r="Q141" s="529">
        <f>+O141+P141</f>
        <v>1356</v>
      </c>
      <c r="R141" s="528">
        <f>C141+F141+I141+L141+O141</f>
        <v>841</v>
      </c>
      <c r="S141" s="528">
        <f>D141+G141+J141+M141+P141</f>
        <v>556</v>
      </c>
      <c r="T141" s="528">
        <f>E141+H141+K141+N141+Q141</f>
        <v>1397</v>
      </c>
      <c r="U141" s="619" t="str">
        <f t="shared" si="102"/>
        <v>TRUE</v>
      </c>
      <c r="V141" s="619" t="str">
        <f t="shared" si="103"/>
        <v>TRUE</v>
      </c>
      <c r="W141" s="619" t="str">
        <f t="shared" si="104"/>
        <v>TRUE</v>
      </c>
      <c r="Y141" s="625">
        <f>Death!X139</f>
        <v>841</v>
      </c>
      <c r="Z141" s="625">
        <f>Death!Y139</f>
        <v>556</v>
      </c>
      <c r="AA141" s="625">
        <f>Death!Z139</f>
        <v>1397</v>
      </c>
    </row>
    <row r="142" spans="1:27" s="625" customFormat="1" ht="15" customHeight="1">
      <c r="A142" s="633">
        <v>97</v>
      </c>
      <c r="B142" s="634" t="s">
        <v>644</v>
      </c>
      <c r="C142" s="529"/>
      <c r="D142" s="529"/>
      <c r="E142" s="184">
        <f t="shared" si="106"/>
        <v>0</v>
      </c>
      <c r="F142" s="529">
        <v>0</v>
      </c>
      <c r="G142" s="529">
        <v>0</v>
      </c>
      <c r="H142" s="184">
        <f t="shared" si="107"/>
        <v>0</v>
      </c>
      <c r="I142" s="529"/>
      <c r="J142" s="529"/>
      <c r="K142" s="184">
        <f t="shared" si="108"/>
        <v>0</v>
      </c>
      <c r="L142" s="529"/>
      <c r="M142" s="529"/>
      <c r="N142" s="529">
        <f t="shared" ref="N142:N147" si="109">+L142+M142</f>
        <v>0</v>
      </c>
      <c r="O142" s="529">
        <v>849</v>
      </c>
      <c r="P142" s="529">
        <v>631</v>
      </c>
      <c r="Q142" s="529">
        <f t="shared" ref="Q142:Q147" si="110">+O142+P142</f>
        <v>1480</v>
      </c>
      <c r="R142" s="528">
        <f t="shared" ref="R142:R147" si="111">C142+F142+I142+L142+O142</f>
        <v>849</v>
      </c>
      <c r="S142" s="528">
        <f t="shared" ref="S142:S147" si="112">D142+G142+J142+M142+P142</f>
        <v>631</v>
      </c>
      <c r="T142" s="528">
        <f t="shared" ref="T142:T147" si="113">E142+H142+K142+N142+Q142</f>
        <v>1480</v>
      </c>
      <c r="U142" s="619" t="str">
        <f t="shared" si="102"/>
        <v>TRUE</v>
      </c>
      <c r="V142" s="619" t="str">
        <f t="shared" si="103"/>
        <v>TRUE</v>
      </c>
      <c r="W142" s="619" t="str">
        <f t="shared" si="104"/>
        <v>TRUE</v>
      </c>
      <c r="Y142" s="625">
        <f>Death!X140</f>
        <v>849</v>
      </c>
      <c r="Z142" s="625">
        <f>Death!Y140</f>
        <v>631</v>
      </c>
      <c r="AA142" s="625">
        <f>Death!Z140</f>
        <v>1480</v>
      </c>
    </row>
    <row r="143" spans="1:27" s="625" customFormat="1" ht="15" customHeight="1">
      <c r="A143" s="633">
        <v>98</v>
      </c>
      <c r="B143" s="634" t="s">
        <v>645</v>
      </c>
      <c r="C143" s="529"/>
      <c r="D143" s="529"/>
      <c r="E143" s="184">
        <f t="shared" si="106"/>
        <v>0</v>
      </c>
      <c r="F143" s="529">
        <v>4</v>
      </c>
      <c r="G143" s="529">
        <v>3</v>
      </c>
      <c r="H143" s="184">
        <f t="shared" si="107"/>
        <v>7</v>
      </c>
      <c r="I143" s="529"/>
      <c r="J143" s="529"/>
      <c r="K143" s="184">
        <f t="shared" si="108"/>
        <v>0</v>
      </c>
      <c r="L143" s="529"/>
      <c r="M143" s="529"/>
      <c r="N143" s="529">
        <f t="shared" si="109"/>
        <v>0</v>
      </c>
      <c r="O143" s="529">
        <v>820</v>
      </c>
      <c r="P143" s="529">
        <v>621</v>
      </c>
      <c r="Q143" s="529">
        <f t="shared" si="110"/>
        <v>1441</v>
      </c>
      <c r="R143" s="528">
        <f t="shared" si="111"/>
        <v>824</v>
      </c>
      <c r="S143" s="528">
        <f t="shared" si="112"/>
        <v>624</v>
      </c>
      <c r="T143" s="528">
        <f t="shared" si="113"/>
        <v>1448</v>
      </c>
      <c r="U143" s="619" t="str">
        <f t="shared" si="102"/>
        <v>TRUE</v>
      </c>
      <c r="V143" s="619" t="str">
        <f t="shared" si="103"/>
        <v>TRUE</v>
      </c>
      <c r="W143" s="619" t="str">
        <f t="shared" si="104"/>
        <v>TRUE</v>
      </c>
      <c r="Y143" s="625">
        <f>Death!X141</f>
        <v>824</v>
      </c>
      <c r="Z143" s="625">
        <f>Death!Y141</f>
        <v>624</v>
      </c>
      <c r="AA143" s="625">
        <f>Death!Z141</f>
        <v>1448</v>
      </c>
    </row>
    <row r="144" spans="1:27" s="625" customFormat="1" ht="15" customHeight="1">
      <c r="A144" s="633">
        <v>99</v>
      </c>
      <c r="B144" s="634" t="s">
        <v>646</v>
      </c>
      <c r="C144" s="529"/>
      <c r="D144" s="529"/>
      <c r="E144" s="184">
        <f t="shared" si="106"/>
        <v>0</v>
      </c>
      <c r="F144" s="529">
        <v>0</v>
      </c>
      <c r="G144" s="529">
        <v>0</v>
      </c>
      <c r="H144" s="184">
        <f t="shared" si="107"/>
        <v>0</v>
      </c>
      <c r="I144" s="529"/>
      <c r="J144" s="529"/>
      <c r="K144" s="184">
        <f t="shared" si="108"/>
        <v>0</v>
      </c>
      <c r="L144" s="529"/>
      <c r="M144" s="529"/>
      <c r="N144" s="529">
        <f t="shared" si="109"/>
        <v>0</v>
      </c>
      <c r="O144" s="529">
        <v>773</v>
      </c>
      <c r="P144" s="529">
        <v>520</v>
      </c>
      <c r="Q144" s="529">
        <f t="shared" si="110"/>
        <v>1293</v>
      </c>
      <c r="R144" s="528">
        <f t="shared" si="111"/>
        <v>773</v>
      </c>
      <c r="S144" s="528">
        <f t="shared" si="112"/>
        <v>520</v>
      </c>
      <c r="T144" s="528">
        <f t="shared" si="113"/>
        <v>1293</v>
      </c>
      <c r="U144" s="619" t="str">
        <f t="shared" si="102"/>
        <v>TRUE</v>
      </c>
      <c r="V144" s="619" t="str">
        <f t="shared" si="103"/>
        <v>TRUE</v>
      </c>
      <c r="W144" s="619" t="str">
        <f t="shared" si="104"/>
        <v>TRUE</v>
      </c>
      <c r="Y144" s="625">
        <f>Death!X142</f>
        <v>773</v>
      </c>
      <c r="Z144" s="625">
        <f>Death!Y142</f>
        <v>520</v>
      </c>
      <c r="AA144" s="625">
        <f>Death!Z142</f>
        <v>1293</v>
      </c>
    </row>
    <row r="145" spans="1:27" s="625" customFormat="1" ht="15" customHeight="1">
      <c r="A145" s="633">
        <v>100</v>
      </c>
      <c r="B145" s="634" t="s">
        <v>647</v>
      </c>
      <c r="C145" s="529"/>
      <c r="D145" s="529"/>
      <c r="E145" s="184">
        <f t="shared" si="106"/>
        <v>0</v>
      </c>
      <c r="F145" s="529">
        <v>0</v>
      </c>
      <c r="G145" s="529">
        <v>0</v>
      </c>
      <c r="H145" s="184">
        <f t="shared" si="107"/>
        <v>0</v>
      </c>
      <c r="I145" s="529"/>
      <c r="J145" s="529"/>
      <c r="K145" s="184">
        <f t="shared" si="108"/>
        <v>0</v>
      </c>
      <c r="L145" s="529"/>
      <c r="M145" s="529"/>
      <c r="N145" s="529">
        <f t="shared" si="109"/>
        <v>0</v>
      </c>
      <c r="O145" s="529">
        <v>551</v>
      </c>
      <c r="P145" s="529">
        <v>369</v>
      </c>
      <c r="Q145" s="529">
        <f t="shared" si="110"/>
        <v>920</v>
      </c>
      <c r="R145" s="528">
        <f t="shared" si="111"/>
        <v>551</v>
      </c>
      <c r="S145" s="528">
        <f t="shared" si="112"/>
        <v>369</v>
      </c>
      <c r="T145" s="528">
        <f t="shared" si="113"/>
        <v>920</v>
      </c>
      <c r="U145" s="619" t="str">
        <f t="shared" si="102"/>
        <v>TRUE</v>
      </c>
      <c r="V145" s="619" t="str">
        <f t="shared" si="103"/>
        <v>TRUE</v>
      </c>
      <c r="W145" s="619" t="str">
        <f t="shared" si="104"/>
        <v>TRUE</v>
      </c>
      <c r="Y145" s="625">
        <f>Death!X143</f>
        <v>551</v>
      </c>
      <c r="Z145" s="625">
        <f>Death!Y143</f>
        <v>369</v>
      </c>
      <c r="AA145" s="625">
        <f>Death!Z143</f>
        <v>920</v>
      </c>
    </row>
    <row r="146" spans="1:27" s="625" customFormat="1" ht="15" customHeight="1">
      <c r="A146" s="633">
        <v>101</v>
      </c>
      <c r="B146" s="634" t="s">
        <v>648</v>
      </c>
      <c r="C146" s="529"/>
      <c r="D146" s="529"/>
      <c r="E146" s="184">
        <f t="shared" si="106"/>
        <v>0</v>
      </c>
      <c r="F146" s="529">
        <v>0</v>
      </c>
      <c r="G146" s="529">
        <v>0</v>
      </c>
      <c r="H146" s="184">
        <f t="shared" si="107"/>
        <v>0</v>
      </c>
      <c r="I146" s="529"/>
      <c r="J146" s="529"/>
      <c r="K146" s="184">
        <f t="shared" si="108"/>
        <v>0</v>
      </c>
      <c r="L146" s="529"/>
      <c r="M146" s="529"/>
      <c r="N146" s="529">
        <f t="shared" si="109"/>
        <v>0</v>
      </c>
      <c r="O146" s="529">
        <v>1163</v>
      </c>
      <c r="P146" s="529">
        <v>739</v>
      </c>
      <c r="Q146" s="529">
        <f t="shared" si="110"/>
        <v>1902</v>
      </c>
      <c r="R146" s="528">
        <f t="shared" si="111"/>
        <v>1163</v>
      </c>
      <c r="S146" s="528">
        <f t="shared" si="112"/>
        <v>739</v>
      </c>
      <c r="T146" s="528">
        <f t="shared" si="113"/>
        <v>1902</v>
      </c>
      <c r="U146" s="619" t="str">
        <f t="shared" si="102"/>
        <v>TRUE</v>
      </c>
      <c r="V146" s="619" t="str">
        <f t="shared" si="103"/>
        <v>TRUE</v>
      </c>
      <c r="W146" s="619" t="str">
        <f t="shared" si="104"/>
        <v>TRUE</v>
      </c>
      <c r="Y146" s="625">
        <f>Death!X144</f>
        <v>1163</v>
      </c>
      <c r="Z146" s="625">
        <f>Death!Y144</f>
        <v>739</v>
      </c>
      <c r="AA146" s="625">
        <f>Death!Z144</f>
        <v>1902</v>
      </c>
    </row>
    <row r="147" spans="1:27" s="625" customFormat="1" ht="15" customHeight="1">
      <c r="A147" s="633">
        <v>102</v>
      </c>
      <c r="B147" s="634" t="s">
        <v>649</v>
      </c>
      <c r="C147" s="529"/>
      <c r="D147" s="529"/>
      <c r="E147" s="184">
        <f t="shared" si="106"/>
        <v>0</v>
      </c>
      <c r="F147" s="529">
        <v>0</v>
      </c>
      <c r="G147" s="529">
        <v>0</v>
      </c>
      <c r="H147" s="184">
        <f t="shared" si="107"/>
        <v>0</v>
      </c>
      <c r="I147" s="529"/>
      <c r="J147" s="529"/>
      <c r="K147" s="184">
        <f t="shared" si="108"/>
        <v>0</v>
      </c>
      <c r="L147" s="529"/>
      <c r="M147" s="529"/>
      <c r="N147" s="529">
        <f t="shared" si="109"/>
        <v>0</v>
      </c>
      <c r="O147" s="529">
        <v>1063</v>
      </c>
      <c r="P147" s="529">
        <v>625</v>
      </c>
      <c r="Q147" s="529">
        <f t="shared" si="110"/>
        <v>1688</v>
      </c>
      <c r="R147" s="528">
        <f t="shared" si="111"/>
        <v>1063</v>
      </c>
      <c r="S147" s="528">
        <f t="shared" si="112"/>
        <v>625</v>
      </c>
      <c r="T147" s="528">
        <f t="shared" si="113"/>
        <v>1688</v>
      </c>
      <c r="U147" s="619" t="str">
        <f t="shared" si="102"/>
        <v>TRUE</v>
      </c>
      <c r="V147" s="619" t="str">
        <f t="shared" si="103"/>
        <v>TRUE</v>
      </c>
      <c r="W147" s="619" t="str">
        <f t="shared" si="104"/>
        <v>TRUE</v>
      </c>
      <c r="Y147" s="625">
        <f>Death!X145</f>
        <v>1063</v>
      </c>
      <c r="Z147" s="625">
        <f>Death!Y145</f>
        <v>625</v>
      </c>
      <c r="AA147" s="625">
        <f>Death!Z145</f>
        <v>1688</v>
      </c>
    </row>
    <row r="148" spans="1:27" s="625" customFormat="1" ht="15" customHeight="1">
      <c r="A148" s="541"/>
      <c r="B148" s="631" t="s">
        <v>6</v>
      </c>
      <c r="C148" s="541">
        <f>SUM(C141:C147)</f>
        <v>0</v>
      </c>
      <c r="D148" s="541">
        <f t="shared" ref="D148:T148" si="114">SUM(D141:D147)</f>
        <v>0</v>
      </c>
      <c r="E148" s="541">
        <f t="shared" si="114"/>
        <v>0</v>
      </c>
      <c r="F148" s="541">
        <f t="shared" si="114"/>
        <v>26</v>
      </c>
      <c r="G148" s="541">
        <f t="shared" si="114"/>
        <v>22</v>
      </c>
      <c r="H148" s="541">
        <f t="shared" si="114"/>
        <v>48</v>
      </c>
      <c r="I148" s="541">
        <f t="shared" si="114"/>
        <v>0</v>
      </c>
      <c r="J148" s="541">
        <f t="shared" si="114"/>
        <v>0</v>
      </c>
      <c r="K148" s="541">
        <f t="shared" si="114"/>
        <v>0</v>
      </c>
      <c r="L148" s="541">
        <f t="shared" si="114"/>
        <v>0</v>
      </c>
      <c r="M148" s="541">
        <f t="shared" si="114"/>
        <v>0</v>
      </c>
      <c r="N148" s="541">
        <f t="shared" si="114"/>
        <v>0</v>
      </c>
      <c r="O148" s="541">
        <f t="shared" si="114"/>
        <v>6038</v>
      </c>
      <c r="P148" s="541">
        <f t="shared" si="114"/>
        <v>4042</v>
      </c>
      <c r="Q148" s="541">
        <f t="shared" si="114"/>
        <v>10080</v>
      </c>
      <c r="R148" s="541">
        <f t="shared" si="114"/>
        <v>6064</v>
      </c>
      <c r="S148" s="541">
        <f t="shared" si="114"/>
        <v>4064</v>
      </c>
      <c r="T148" s="541">
        <f t="shared" si="114"/>
        <v>10128</v>
      </c>
      <c r="U148" s="619" t="str">
        <f t="shared" si="102"/>
        <v>TRUE</v>
      </c>
      <c r="V148" s="619" t="str">
        <f t="shared" si="103"/>
        <v>TRUE</v>
      </c>
      <c r="W148" s="619" t="str">
        <f t="shared" si="104"/>
        <v>TRUE</v>
      </c>
      <c r="Y148" s="625">
        <f>Death!X146</f>
        <v>6064</v>
      </c>
      <c r="Z148" s="625">
        <f>Death!Y146</f>
        <v>4064</v>
      </c>
      <c r="AA148" s="625">
        <f>Death!Z146</f>
        <v>10128</v>
      </c>
    </row>
    <row r="149" spans="1:27" s="625" customFormat="1" ht="15" customHeight="1">
      <c r="A149" s="629" t="s">
        <v>143</v>
      </c>
      <c r="B149" s="623"/>
      <c r="C149" s="624"/>
      <c r="D149" s="624"/>
      <c r="E149" s="624"/>
      <c r="F149" s="624"/>
      <c r="G149" s="624"/>
      <c r="H149" s="624"/>
      <c r="I149" s="624"/>
      <c r="J149" s="624"/>
      <c r="K149" s="624"/>
      <c r="L149" s="624"/>
      <c r="M149" s="624"/>
      <c r="N149" s="624"/>
      <c r="O149" s="624"/>
      <c r="P149" s="624"/>
      <c r="Q149" s="624"/>
      <c r="R149" s="624"/>
      <c r="S149" s="624"/>
      <c r="T149" s="635"/>
      <c r="U149" s="619" t="str">
        <f t="shared" si="102"/>
        <v>TRUE</v>
      </c>
      <c r="V149" s="619" t="str">
        <f t="shared" si="103"/>
        <v>TRUE</v>
      </c>
      <c r="W149" s="619" t="str">
        <f t="shared" si="104"/>
        <v>TRUE</v>
      </c>
      <c r="Y149" s="625">
        <f>Death!X147</f>
        <v>0</v>
      </c>
      <c r="Z149" s="625">
        <f>Death!Y147</f>
        <v>0</v>
      </c>
      <c r="AA149" s="625">
        <f>Death!Z147</f>
        <v>0</v>
      </c>
    </row>
    <row r="150" spans="1:27" s="625" customFormat="1" ht="15" customHeight="1">
      <c r="A150" s="633">
        <v>103</v>
      </c>
      <c r="B150" s="939" t="s">
        <v>796</v>
      </c>
      <c r="C150" s="529"/>
      <c r="D150" s="529"/>
      <c r="E150" s="529">
        <f>+C150+D150</f>
        <v>0</v>
      </c>
      <c r="F150" s="529"/>
      <c r="G150" s="529"/>
      <c r="H150" s="529">
        <f>+F150+G150</f>
        <v>0</v>
      </c>
      <c r="I150" s="529"/>
      <c r="J150" s="529"/>
      <c r="K150" s="529">
        <f>+I150+J150</f>
        <v>0</v>
      </c>
      <c r="L150" s="529"/>
      <c r="M150" s="529"/>
      <c r="N150" s="529">
        <f>+L150+M150</f>
        <v>0</v>
      </c>
      <c r="O150" s="1310">
        <v>478</v>
      </c>
      <c r="P150" s="1310">
        <v>320</v>
      </c>
      <c r="Q150" s="529">
        <f>+O150+P150</f>
        <v>798</v>
      </c>
      <c r="R150" s="528">
        <f t="shared" ref="R150:S152" si="115">C150+F150+I150+L150+O150</f>
        <v>478</v>
      </c>
      <c r="S150" s="528">
        <f t="shared" si="115"/>
        <v>320</v>
      </c>
      <c r="T150" s="528">
        <f>R150+S150</f>
        <v>798</v>
      </c>
      <c r="U150" s="619" t="str">
        <f t="shared" si="102"/>
        <v>TRUE</v>
      </c>
      <c r="V150" s="619" t="str">
        <f t="shared" si="103"/>
        <v>TRUE</v>
      </c>
      <c r="W150" s="619" t="str">
        <f t="shared" si="104"/>
        <v>TRUE</v>
      </c>
      <c r="Y150" s="625">
        <f>Death!X148</f>
        <v>478</v>
      </c>
      <c r="Z150" s="625">
        <f>Death!Y148</f>
        <v>320</v>
      </c>
      <c r="AA150" s="625">
        <f>Death!Z148</f>
        <v>798</v>
      </c>
    </row>
    <row r="151" spans="1:27" s="625" customFormat="1" ht="15" customHeight="1">
      <c r="A151" s="633">
        <v>104</v>
      </c>
      <c r="B151" s="939" t="s">
        <v>797</v>
      </c>
      <c r="C151" s="529"/>
      <c r="D151" s="529"/>
      <c r="E151" s="529">
        <f>+C151+D151</f>
        <v>0</v>
      </c>
      <c r="F151" s="529"/>
      <c r="G151" s="529"/>
      <c r="H151" s="529">
        <f>+F151+G151</f>
        <v>0</v>
      </c>
      <c r="I151" s="529"/>
      <c r="J151" s="529"/>
      <c r="K151" s="529">
        <f>+I151+J151</f>
        <v>0</v>
      </c>
      <c r="L151" s="529"/>
      <c r="M151" s="529"/>
      <c r="N151" s="529">
        <f>+L151+M151</f>
        <v>0</v>
      </c>
      <c r="O151" s="1310">
        <v>596</v>
      </c>
      <c r="P151" s="1310">
        <v>391</v>
      </c>
      <c r="Q151" s="529">
        <f>+O151+P151</f>
        <v>987</v>
      </c>
      <c r="R151" s="528">
        <f t="shared" si="115"/>
        <v>596</v>
      </c>
      <c r="S151" s="528">
        <f t="shared" si="115"/>
        <v>391</v>
      </c>
      <c r="T151" s="528">
        <f>R151+S151</f>
        <v>987</v>
      </c>
      <c r="U151" s="619" t="str">
        <f t="shared" si="102"/>
        <v>TRUE</v>
      </c>
      <c r="V151" s="619" t="str">
        <f t="shared" si="103"/>
        <v>TRUE</v>
      </c>
      <c r="W151" s="619" t="str">
        <f t="shared" si="104"/>
        <v>TRUE</v>
      </c>
      <c r="Y151" s="625">
        <f>Death!X149</f>
        <v>596</v>
      </c>
      <c r="Z151" s="625">
        <f>Death!Y149</f>
        <v>391</v>
      </c>
      <c r="AA151" s="625">
        <f>Death!Z149</f>
        <v>987</v>
      </c>
    </row>
    <row r="152" spans="1:27" s="625" customFormat="1" ht="15" customHeight="1">
      <c r="A152" s="633">
        <v>105</v>
      </c>
      <c r="B152" s="939" t="s">
        <v>798</v>
      </c>
      <c r="C152" s="529"/>
      <c r="D152" s="529"/>
      <c r="E152" s="529">
        <f>+C152+D152</f>
        <v>0</v>
      </c>
      <c r="F152" s="529">
        <v>43</v>
      </c>
      <c r="G152" s="529">
        <v>27</v>
      </c>
      <c r="H152" s="529">
        <f>+F152+G152</f>
        <v>70</v>
      </c>
      <c r="I152" s="529"/>
      <c r="J152" s="529"/>
      <c r="K152" s="529">
        <f>+I152+J152</f>
        <v>0</v>
      </c>
      <c r="L152" s="529"/>
      <c r="M152" s="529"/>
      <c r="N152" s="529">
        <f>+L152+M152</f>
        <v>0</v>
      </c>
      <c r="O152" s="1310">
        <v>768</v>
      </c>
      <c r="P152" s="1310">
        <v>510</v>
      </c>
      <c r="Q152" s="529">
        <f>+O152+P152</f>
        <v>1278</v>
      </c>
      <c r="R152" s="528">
        <f t="shared" si="115"/>
        <v>811</v>
      </c>
      <c r="S152" s="528">
        <f t="shared" si="115"/>
        <v>537</v>
      </c>
      <c r="T152" s="528">
        <f>R152+S152</f>
        <v>1348</v>
      </c>
      <c r="U152" s="619" t="str">
        <f t="shared" si="102"/>
        <v>TRUE</v>
      </c>
      <c r="V152" s="619" t="str">
        <f t="shared" si="103"/>
        <v>TRUE</v>
      </c>
      <c r="W152" s="619" t="str">
        <f t="shared" si="104"/>
        <v>TRUE</v>
      </c>
      <c r="Y152" s="625">
        <f>Death!X150</f>
        <v>811</v>
      </c>
      <c r="Z152" s="625">
        <f>Death!Y150</f>
        <v>537</v>
      </c>
      <c r="AA152" s="625">
        <f>Death!Z150</f>
        <v>1348</v>
      </c>
    </row>
    <row r="153" spans="1:27" s="625" customFormat="1" ht="15" customHeight="1">
      <c r="A153" s="541"/>
      <c r="B153" s="631" t="s">
        <v>6</v>
      </c>
      <c r="C153" s="541">
        <f>SUM(C150:C152)</f>
        <v>0</v>
      </c>
      <c r="D153" s="541">
        <f t="shared" ref="D153:Q153" si="116">SUM(D150:D152)</f>
        <v>0</v>
      </c>
      <c r="E153" s="541">
        <f t="shared" si="116"/>
        <v>0</v>
      </c>
      <c r="F153" s="541">
        <f t="shared" si="116"/>
        <v>43</v>
      </c>
      <c r="G153" s="541">
        <f t="shared" si="116"/>
        <v>27</v>
      </c>
      <c r="H153" s="541">
        <f t="shared" si="116"/>
        <v>70</v>
      </c>
      <c r="I153" s="541">
        <f t="shared" si="116"/>
        <v>0</v>
      </c>
      <c r="J153" s="541">
        <f t="shared" si="116"/>
        <v>0</v>
      </c>
      <c r="K153" s="541">
        <f t="shared" si="116"/>
        <v>0</v>
      </c>
      <c r="L153" s="541">
        <f t="shared" si="116"/>
        <v>0</v>
      </c>
      <c r="M153" s="541">
        <f t="shared" si="116"/>
        <v>0</v>
      </c>
      <c r="N153" s="541">
        <f t="shared" si="116"/>
        <v>0</v>
      </c>
      <c r="O153" s="541">
        <f t="shared" si="116"/>
        <v>1842</v>
      </c>
      <c r="P153" s="541">
        <f t="shared" si="116"/>
        <v>1221</v>
      </c>
      <c r="Q153" s="541">
        <f t="shared" si="116"/>
        <v>3063</v>
      </c>
      <c r="R153" s="541">
        <f>SUM(R150:R152)</f>
        <v>1885</v>
      </c>
      <c r="S153" s="541">
        <f>SUM(S150:S152)</f>
        <v>1248</v>
      </c>
      <c r="T153" s="541">
        <f>SUM(T150:T152)</f>
        <v>3133</v>
      </c>
      <c r="U153" s="619" t="str">
        <f t="shared" si="102"/>
        <v>TRUE</v>
      </c>
      <c r="V153" s="619" t="str">
        <f t="shared" si="103"/>
        <v>TRUE</v>
      </c>
      <c r="W153" s="619" t="str">
        <f t="shared" si="104"/>
        <v>TRUE</v>
      </c>
      <c r="Y153" s="625">
        <f>Death!X151</f>
        <v>1885</v>
      </c>
      <c r="Z153" s="625">
        <f>Death!Y151</f>
        <v>1248</v>
      </c>
      <c r="AA153" s="625">
        <f>Death!Z151</f>
        <v>3133</v>
      </c>
    </row>
    <row r="154" spans="1:27" s="625" customFormat="1" ht="15" customHeight="1">
      <c r="A154" s="629" t="s">
        <v>191</v>
      </c>
      <c r="B154" s="623"/>
      <c r="C154" s="624"/>
      <c r="D154" s="624"/>
      <c r="E154" s="624"/>
      <c r="F154" s="624"/>
      <c r="G154" s="624"/>
      <c r="H154" s="624"/>
      <c r="I154" s="624"/>
      <c r="J154" s="624"/>
      <c r="K154" s="624"/>
      <c r="L154" s="624"/>
      <c r="M154" s="624"/>
      <c r="N154" s="624"/>
      <c r="O154" s="624"/>
      <c r="P154" s="624"/>
      <c r="Q154" s="624"/>
      <c r="R154" s="624"/>
      <c r="S154" s="624"/>
      <c r="T154" s="635"/>
      <c r="U154" s="619" t="str">
        <f t="shared" si="102"/>
        <v>TRUE</v>
      </c>
      <c r="V154" s="619" t="str">
        <f t="shared" si="103"/>
        <v>TRUE</v>
      </c>
      <c r="W154" s="619" t="str">
        <f t="shared" si="104"/>
        <v>TRUE</v>
      </c>
      <c r="Y154" s="625">
        <f>Death!X152</f>
        <v>0</v>
      </c>
      <c r="Z154" s="625">
        <f>Death!Y152</f>
        <v>0</v>
      </c>
      <c r="AA154" s="625">
        <f>Death!Z152</f>
        <v>0</v>
      </c>
    </row>
    <row r="155" spans="1:27" s="625" customFormat="1" ht="15" customHeight="1">
      <c r="A155" s="633">
        <v>106</v>
      </c>
      <c r="B155" s="921" t="s">
        <v>810</v>
      </c>
      <c r="C155" s="1201"/>
      <c r="D155" s="1201"/>
      <c r="E155" s="529">
        <f>+C155+D155</f>
        <v>0</v>
      </c>
      <c r="F155" s="1197">
        <v>152</v>
      </c>
      <c r="G155" s="1197">
        <v>93</v>
      </c>
      <c r="H155" s="529">
        <f>+F155+G155</f>
        <v>245</v>
      </c>
      <c r="I155" s="529"/>
      <c r="J155" s="529"/>
      <c r="K155" s="529">
        <f>+I155+J155</f>
        <v>0</v>
      </c>
      <c r="L155" s="529"/>
      <c r="M155" s="529"/>
      <c r="N155" s="529">
        <f>+L155+M155</f>
        <v>0</v>
      </c>
      <c r="O155" s="1197">
        <v>593</v>
      </c>
      <c r="P155" s="1197">
        <v>442</v>
      </c>
      <c r="Q155" s="529">
        <f>O155+P155</f>
        <v>1035</v>
      </c>
      <c r="R155" s="528">
        <f t="shared" ref="R155:T159" si="117">C155+F155+I155+L155+O155</f>
        <v>745</v>
      </c>
      <c r="S155" s="528">
        <f t="shared" si="117"/>
        <v>535</v>
      </c>
      <c r="T155" s="528">
        <f t="shared" si="117"/>
        <v>1280</v>
      </c>
      <c r="U155" s="619" t="str">
        <f t="shared" si="102"/>
        <v>TRUE</v>
      </c>
      <c r="V155" s="619" t="str">
        <f t="shared" si="103"/>
        <v>TRUE</v>
      </c>
      <c r="W155" s="619" t="str">
        <f t="shared" si="104"/>
        <v>TRUE</v>
      </c>
      <c r="Y155" s="625">
        <f>Death!X153</f>
        <v>745</v>
      </c>
      <c r="Z155" s="625">
        <f>Death!Y153</f>
        <v>535</v>
      </c>
      <c r="AA155" s="625">
        <f>Death!Z153</f>
        <v>1280</v>
      </c>
    </row>
    <row r="156" spans="1:27" s="625" customFormat="1" ht="15" customHeight="1">
      <c r="A156" s="633">
        <v>107</v>
      </c>
      <c r="B156" s="921" t="s">
        <v>809</v>
      </c>
      <c r="C156" s="1201">
        <v>3</v>
      </c>
      <c r="D156" s="1201">
        <v>2</v>
      </c>
      <c r="E156" s="529">
        <f>+C156+D156</f>
        <v>5</v>
      </c>
      <c r="F156" s="1197">
        <v>40</v>
      </c>
      <c r="G156" s="1197">
        <v>21</v>
      </c>
      <c r="H156" s="529">
        <f>+F156+G156</f>
        <v>61</v>
      </c>
      <c r="I156" s="529"/>
      <c r="J156" s="529"/>
      <c r="K156" s="529">
        <f>+I156+J156</f>
        <v>0</v>
      </c>
      <c r="L156" s="529"/>
      <c r="M156" s="529"/>
      <c r="N156" s="529">
        <f>+L156+M156</f>
        <v>0</v>
      </c>
      <c r="O156" s="1197">
        <v>416</v>
      </c>
      <c r="P156" s="1197">
        <v>312</v>
      </c>
      <c r="Q156" s="529">
        <f>O156+P156</f>
        <v>728</v>
      </c>
      <c r="R156" s="528">
        <f t="shared" si="117"/>
        <v>459</v>
      </c>
      <c r="S156" s="528">
        <f t="shared" si="117"/>
        <v>335</v>
      </c>
      <c r="T156" s="528">
        <f t="shared" si="117"/>
        <v>794</v>
      </c>
      <c r="U156" s="619" t="str">
        <f t="shared" si="102"/>
        <v>TRUE</v>
      </c>
      <c r="V156" s="619" t="str">
        <f t="shared" si="103"/>
        <v>TRUE</v>
      </c>
      <c r="W156" s="619" t="str">
        <f t="shared" si="104"/>
        <v>TRUE</v>
      </c>
      <c r="Y156" s="625">
        <f>Death!X154</f>
        <v>459</v>
      </c>
      <c r="Z156" s="625">
        <f>Death!Y154</f>
        <v>335</v>
      </c>
      <c r="AA156" s="625">
        <f>Death!Z154</f>
        <v>794</v>
      </c>
    </row>
    <row r="157" spans="1:27" s="625" customFormat="1" ht="15" customHeight="1">
      <c r="A157" s="633">
        <v>108</v>
      </c>
      <c r="B157" s="921" t="s">
        <v>812</v>
      </c>
      <c r="C157" s="1201"/>
      <c r="D157" s="1201"/>
      <c r="E157" s="529">
        <f>+C157+D157</f>
        <v>0</v>
      </c>
      <c r="F157" s="1197">
        <v>11</v>
      </c>
      <c r="G157" s="1197">
        <v>1</v>
      </c>
      <c r="H157" s="529">
        <f>+F157+G157</f>
        <v>12</v>
      </c>
      <c r="I157" s="529"/>
      <c r="J157" s="529"/>
      <c r="K157" s="529">
        <f>+I157+J157</f>
        <v>0</v>
      </c>
      <c r="L157" s="529"/>
      <c r="M157" s="529"/>
      <c r="N157" s="529">
        <f>+L157+M157</f>
        <v>0</v>
      </c>
      <c r="O157" s="1197">
        <v>605</v>
      </c>
      <c r="P157" s="1197">
        <v>477</v>
      </c>
      <c r="Q157" s="529">
        <f>O157+P157</f>
        <v>1082</v>
      </c>
      <c r="R157" s="528">
        <f t="shared" si="117"/>
        <v>616</v>
      </c>
      <c r="S157" s="528">
        <f t="shared" si="117"/>
        <v>478</v>
      </c>
      <c r="T157" s="528">
        <f t="shared" si="117"/>
        <v>1094</v>
      </c>
      <c r="U157" s="619" t="str">
        <f t="shared" si="102"/>
        <v>TRUE</v>
      </c>
      <c r="V157" s="619" t="str">
        <f t="shared" si="103"/>
        <v>TRUE</v>
      </c>
      <c r="W157" s="619" t="str">
        <f t="shared" si="104"/>
        <v>TRUE</v>
      </c>
      <c r="Y157" s="625">
        <f>Death!X155</f>
        <v>616</v>
      </c>
      <c r="Z157" s="625">
        <f>Death!Y155</f>
        <v>478</v>
      </c>
      <c r="AA157" s="625">
        <f>Death!Z155</f>
        <v>1094</v>
      </c>
    </row>
    <row r="158" spans="1:27" s="625" customFormat="1" ht="15" customHeight="1">
      <c r="A158" s="633">
        <v>109</v>
      </c>
      <c r="B158" s="921" t="s">
        <v>811</v>
      </c>
      <c r="C158" s="1201">
        <v>1</v>
      </c>
      <c r="D158" s="1201">
        <v>1</v>
      </c>
      <c r="E158" s="529">
        <f>+C158+D158</f>
        <v>2</v>
      </c>
      <c r="F158" s="1197">
        <v>12</v>
      </c>
      <c r="G158" s="1197">
        <v>6</v>
      </c>
      <c r="H158" s="529">
        <f>+F158+G158</f>
        <v>18</v>
      </c>
      <c r="I158" s="529"/>
      <c r="J158" s="529"/>
      <c r="K158" s="529">
        <f>+I158+J158</f>
        <v>0</v>
      </c>
      <c r="L158" s="529"/>
      <c r="M158" s="529"/>
      <c r="N158" s="529">
        <f>+L158+M158</f>
        <v>0</v>
      </c>
      <c r="O158" s="1197">
        <v>319</v>
      </c>
      <c r="P158" s="1197">
        <v>235</v>
      </c>
      <c r="Q158" s="529">
        <f>O158+P158</f>
        <v>554</v>
      </c>
      <c r="R158" s="528">
        <f t="shared" si="117"/>
        <v>332</v>
      </c>
      <c r="S158" s="528">
        <f t="shared" si="117"/>
        <v>242</v>
      </c>
      <c r="T158" s="528">
        <f t="shared" si="117"/>
        <v>574</v>
      </c>
      <c r="U158" s="619" t="str">
        <f t="shared" si="102"/>
        <v>TRUE</v>
      </c>
      <c r="V158" s="619" t="str">
        <f t="shared" si="103"/>
        <v>TRUE</v>
      </c>
      <c r="W158" s="619" t="str">
        <f t="shared" si="104"/>
        <v>TRUE</v>
      </c>
      <c r="Y158" s="625">
        <f>Death!X156</f>
        <v>332</v>
      </c>
      <c r="Z158" s="625">
        <f>Death!Y156</f>
        <v>242</v>
      </c>
      <c r="AA158" s="625">
        <f>Death!Z156</f>
        <v>574</v>
      </c>
    </row>
    <row r="159" spans="1:27" s="625" customFormat="1" ht="15" customHeight="1">
      <c r="A159" s="633">
        <v>110</v>
      </c>
      <c r="B159" s="921" t="s">
        <v>813</v>
      </c>
      <c r="C159" s="1201"/>
      <c r="D159" s="1201"/>
      <c r="E159" s="529">
        <f>+C159+D159</f>
        <v>0</v>
      </c>
      <c r="F159" s="1197">
        <v>34</v>
      </c>
      <c r="G159" s="1197">
        <v>24</v>
      </c>
      <c r="H159" s="529">
        <f>+F159+G159</f>
        <v>58</v>
      </c>
      <c r="I159" s="529"/>
      <c r="J159" s="529"/>
      <c r="K159" s="529">
        <f>+I159+J159</f>
        <v>0</v>
      </c>
      <c r="L159" s="529"/>
      <c r="M159" s="529"/>
      <c r="N159" s="529">
        <f>+L159+M159</f>
        <v>0</v>
      </c>
      <c r="O159" s="1197">
        <v>398</v>
      </c>
      <c r="P159" s="1197">
        <v>300</v>
      </c>
      <c r="Q159" s="529">
        <f>O159+P159</f>
        <v>698</v>
      </c>
      <c r="R159" s="528">
        <f t="shared" si="117"/>
        <v>432</v>
      </c>
      <c r="S159" s="528">
        <f t="shared" si="117"/>
        <v>324</v>
      </c>
      <c r="T159" s="528">
        <f t="shared" si="117"/>
        <v>756</v>
      </c>
      <c r="U159" s="619" t="str">
        <f t="shared" si="102"/>
        <v>TRUE</v>
      </c>
      <c r="V159" s="619" t="str">
        <f t="shared" si="103"/>
        <v>TRUE</v>
      </c>
      <c r="W159" s="619" t="str">
        <f t="shared" si="104"/>
        <v>TRUE</v>
      </c>
      <c r="Y159" s="625">
        <f>Death!X157</f>
        <v>432</v>
      </c>
      <c r="Z159" s="625">
        <f>Death!Y157</f>
        <v>324</v>
      </c>
      <c r="AA159" s="625">
        <f>Death!Z157</f>
        <v>756</v>
      </c>
    </row>
    <row r="160" spans="1:27" s="625" customFormat="1" ht="15" customHeight="1">
      <c r="A160" s="541"/>
      <c r="B160" s="631" t="s">
        <v>6</v>
      </c>
      <c r="C160" s="541">
        <f>SUM(C155:C159)</f>
        <v>4</v>
      </c>
      <c r="D160" s="541">
        <f t="shared" ref="D160:Q160" si="118">SUM(D155:D159)</f>
        <v>3</v>
      </c>
      <c r="E160" s="541">
        <f t="shared" si="118"/>
        <v>7</v>
      </c>
      <c r="F160" s="541">
        <f t="shared" si="118"/>
        <v>249</v>
      </c>
      <c r="G160" s="541">
        <f t="shared" si="118"/>
        <v>145</v>
      </c>
      <c r="H160" s="541">
        <f t="shared" si="118"/>
        <v>394</v>
      </c>
      <c r="I160" s="541">
        <f t="shared" si="118"/>
        <v>0</v>
      </c>
      <c r="J160" s="541">
        <f t="shared" si="118"/>
        <v>0</v>
      </c>
      <c r="K160" s="541">
        <f t="shared" si="118"/>
        <v>0</v>
      </c>
      <c r="L160" s="541">
        <f t="shared" si="118"/>
        <v>0</v>
      </c>
      <c r="M160" s="541">
        <f t="shared" si="118"/>
        <v>0</v>
      </c>
      <c r="N160" s="541">
        <f t="shared" si="118"/>
        <v>0</v>
      </c>
      <c r="O160" s="541">
        <f t="shared" si="118"/>
        <v>2331</v>
      </c>
      <c r="P160" s="541">
        <f t="shared" si="118"/>
        <v>1766</v>
      </c>
      <c r="Q160" s="541">
        <f t="shared" si="118"/>
        <v>4097</v>
      </c>
      <c r="R160" s="541">
        <f>SUM(R155:R159)</f>
        <v>2584</v>
      </c>
      <c r="S160" s="541">
        <f>SUM(S155:S159)</f>
        <v>1914</v>
      </c>
      <c r="T160" s="541">
        <f>SUM(T155:T159)</f>
        <v>4498</v>
      </c>
      <c r="U160" s="619" t="str">
        <f t="shared" si="102"/>
        <v>TRUE</v>
      </c>
      <c r="V160" s="619" t="str">
        <f t="shared" si="103"/>
        <v>TRUE</v>
      </c>
      <c r="W160" s="619" t="str">
        <f t="shared" si="104"/>
        <v>TRUE</v>
      </c>
      <c r="Y160" s="625">
        <f>Death!X158</f>
        <v>2584</v>
      </c>
      <c r="Z160" s="625">
        <f>Death!Y158</f>
        <v>1914</v>
      </c>
      <c r="AA160" s="625">
        <f>Death!Z158</f>
        <v>4498</v>
      </c>
    </row>
    <row r="161" spans="1:27" s="625" customFormat="1" ht="15" customHeight="1">
      <c r="A161" s="629" t="s">
        <v>145</v>
      </c>
      <c r="B161" s="623"/>
      <c r="C161" s="624"/>
      <c r="D161" s="624"/>
      <c r="E161" s="624"/>
      <c r="F161" s="624"/>
      <c r="G161" s="624"/>
      <c r="H161" s="624"/>
      <c r="I161" s="624"/>
      <c r="J161" s="624"/>
      <c r="K161" s="624"/>
      <c r="L161" s="624"/>
      <c r="M161" s="624"/>
      <c r="N161" s="624"/>
      <c r="O161" s="624"/>
      <c r="P161" s="624"/>
      <c r="Q161" s="624"/>
      <c r="R161" s="624"/>
      <c r="S161" s="624"/>
      <c r="T161" s="635"/>
      <c r="U161" s="619" t="str">
        <f t="shared" si="102"/>
        <v>TRUE</v>
      </c>
      <c r="V161" s="619" t="str">
        <f t="shared" si="103"/>
        <v>TRUE</v>
      </c>
      <c r="W161" s="619" t="str">
        <f t="shared" si="104"/>
        <v>TRUE</v>
      </c>
      <c r="Y161" s="625">
        <f>Death!X159</f>
        <v>0</v>
      </c>
      <c r="Z161" s="625">
        <f>Death!Y159</f>
        <v>0</v>
      </c>
      <c r="AA161" s="625">
        <f>Death!Z159</f>
        <v>0</v>
      </c>
    </row>
    <row r="162" spans="1:27" s="625" customFormat="1" ht="15" customHeight="1">
      <c r="A162" s="633">
        <v>111</v>
      </c>
      <c r="B162" s="949" t="s">
        <v>834</v>
      </c>
      <c r="C162" s="949">
        <v>1</v>
      </c>
      <c r="D162" s="949"/>
      <c r="E162" s="529">
        <f t="shared" ref="E162:E169" si="119">+C162+D162</f>
        <v>1</v>
      </c>
      <c r="F162" s="949">
        <v>1</v>
      </c>
      <c r="G162" s="949">
        <v>1</v>
      </c>
      <c r="H162" s="529">
        <f t="shared" ref="H162:H169" si="120">+F162+G162</f>
        <v>2</v>
      </c>
      <c r="I162" s="949"/>
      <c r="J162" s="949"/>
      <c r="K162" s="529">
        <f t="shared" ref="K162:K169" si="121">+I162+J162</f>
        <v>0</v>
      </c>
      <c r="L162" s="637"/>
      <c r="M162" s="637"/>
      <c r="N162" s="529">
        <f>+L162+M162</f>
        <v>0</v>
      </c>
      <c r="O162" s="949">
        <v>530</v>
      </c>
      <c r="P162" s="949">
        <v>418</v>
      </c>
      <c r="Q162" s="529">
        <f>+O162+P162</f>
        <v>948</v>
      </c>
      <c r="R162" s="528">
        <f>C162+F162+I162+L162+O162</f>
        <v>532</v>
      </c>
      <c r="S162" s="528">
        <f>D162+G162+J162+M162+P162</f>
        <v>419</v>
      </c>
      <c r="T162" s="528">
        <f>E162+H162+K162+N162+Q162</f>
        <v>951</v>
      </c>
      <c r="U162" s="619" t="str">
        <f t="shared" si="102"/>
        <v>TRUE</v>
      </c>
      <c r="V162" s="619" t="str">
        <f t="shared" si="103"/>
        <v>TRUE</v>
      </c>
      <c r="W162" s="619" t="str">
        <f t="shared" si="104"/>
        <v>TRUE</v>
      </c>
      <c r="Y162" s="625">
        <f>Death!X160</f>
        <v>532</v>
      </c>
      <c r="Z162" s="625">
        <f>Death!Y160</f>
        <v>419</v>
      </c>
      <c r="AA162" s="625">
        <f>Death!Z160</f>
        <v>951</v>
      </c>
    </row>
    <row r="163" spans="1:27" s="625" customFormat="1" ht="15" customHeight="1">
      <c r="A163" s="633">
        <v>112</v>
      </c>
      <c r="B163" s="949" t="s">
        <v>835</v>
      </c>
      <c r="C163" s="949"/>
      <c r="D163" s="949"/>
      <c r="E163" s="529">
        <f t="shared" si="119"/>
        <v>0</v>
      </c>
      <c r="F163" s="949">
        <v>0</v>
      </c>
      <c r="G163" s="949">
        <v>0</v>
      </c>
      <c r="H163" s="529">
        <f t="shared" si="120"/>
        <v>0</v>
      </c>
      <c r="I163" s="949"/>
      <c r="J163" s="949"/>
      <c r="K163" s="529">
        <f t="shared" si="121"/>
        <v>0</v>
      </c>
      <c r="L163" s="637"/>
      <c r="M163" s="637"/>
      <c r="N163" s="529">
        <f t="shared" ref="N163:N169" si="122">+L163+M163</f>
        <v>0</v>
      </c>
      <c r="O163" s="949">
        <v>800</v>
      </c>
      <c r="P163" s="949">
        <v>570</v>
      </c>
      <c r="Q163" s="529">
        <f t="shared" ref="Q163:Q169" si="123">+O163+P163</f>
        <v>1370</v>
      </c>
      <c r="R163" s="528">
        <f t="shared" ref="R163:R169" si="124">C163+F163+I163+L163+O163</f>
        <v>800</v>
      </c>
      <c r="S163" s="528">
        <f t="shared" ref="S163:S169" si="125">D163+G163+J163+M163+P163</f>
        <v>570</v>
      </c>
      <c r="T163" s="528">
        <f t="shared" ref="T163:T169" si="126">E163+H163+K163+N163+Q163</f>
        <v>1370</v>
      </c>
      <c r="U163" s="619" t="str">
        <f t="shared" si="102"/>
        <v>TRUE</v>
      </c>
      <c r="V163" s="619" t="str">
        <f t="shared" si="103"/>
        <v>TRUE</v>
      </c>
      <c r="W163" s="619" t="str">
        <f t="shared" si="104"/>
        <v>TRUE</v>
      </c>
      <c r="Y163" s="625">
        <f>Death!X161</f>
        <v>800</v>
      </c>
      <c r="Z163" s="625">
        <f>Death!Y161</f>
        <v>570</v>
      </c>
      <c r="AA163" s="625">
        <f>Death!Z161</f>
        <v>1370</v>
      </c>
    </row>
    <row r="164" spans="1:27" s="625" customFormat="1" ht="15" customHeight="1">
      <c r="A164" s="633">
        <v>113</v>
      </c>
      <c r="B164" s="949" t="s">
        <v>836</v>
      </c>
      <c r="C164" s="949"/>
      <c r="D164" s="949"/>
      <c r="E164" s="529">
        <f t="shared" si="119"/>
        <v>0</v>
      </c>
      <c r="F164" s="949">
        <v>5</v>
      </c>
      <c r="G164" s="949">
        <v>3</v>
      </c>
      <c r="H164" s="529">
        <f t="shared" si="120"/>
        <v>8</v>
      </c>
      <c r="I164" s="949"/>
      <c r="J164" s="949"/>
      <c r="K164" s="529">
        <f t="shared" si="121"/>
        <v>0</v>
      </c>
      <c r="L164" s="637"/>
      <c r="M164" s="637"/>
      <c r="N164" s="529">
        <f t="shared" si="122"/>
        <v>0</v>
      </c>
      <c r="O164" s="949">
        <v>441</v>
      </c>
      <c r="P164" s="949">
        <v>334</v>
      </c>
      <c r="Q164" s="529">
        <f t="shared" si="123"/>
        <v>775</v>
      </c>
      <c r="R164" s="528">
        <f t="shared" si="124"/>
        <v>446</v>
      </c>
      <c r="S164" s="528">
        <f t="shared" si="125"/>
        <v>337</v>
      </c>
      <c r="T164" s="528">
        <f t="shared" si="126"/>
        <v>783</v>
      </c>
      <c r="U164" s="619" t="str">
        <f t="shared" si="102"/>
        <v>TRUE</v>
      </c>
      <c r="V164" s="619" t="str">
        <f t="shared" si="103"/>
        <v>TRUE</v>
      </c>
      <c r="W164" s="619" t="str">
        <f t="shared" si="104"/>
        <v>TRUE</v>
      </c>
      <c r="Y164" s="625">
        <f>Death!X162</f>
        <v>446</v>
      </c>
      <c r="Z164" s="625">
        <f>Death!Y162</f>
        <v>337</v>
      </c>
      <c r="AA164" s="625">
        <f>Death!Z162</f>
        <v>783</v>
      </c>
    </row>
    <row r="165" spans="1:27" s="625" customFormat="1" ht="15" customHeight="1">
      <c r="A165" s="633">
        <v>114</v>
      </c>
      <c r="B165" s="949" t="s">
        <v>837</v>
      </c>
      <c r="C165" s="949"/>
      <c r="D165" s="949"/>
      <c r="E165" s="529">
        <f t="shared" si="119"/>
        <v>0</v>
      </c>
      <c r="F165" s="949">
        <v>0</v>
      </c>
      <c r="G165" s="949">
        <v>0</v>
      </c>
      <c r="H165" s="529">
        <f t="shared" si="120"/>
        <v>0</v>
      </c>
      <c r="I165" s="949"/>
      <c r="J165" s="949"/>
      <c r="K165" s="529">
        <f t="shared" si="121"/>
        <v>0</v>
      </c>
      <c r="L165" s="637"/>
      <c r="M165" s="637"/>
      <c r="N165" s="529">
        <f t="shared" si="122"/>
        <v>0</v>
      </c>
      <c r="O165" s="949">
        <v>654</v>
      </c>
      <c r="P165" s="949">
        <v>458</v>
      </c>
      <c r="Q165" s="529">
        <f t="shared" si="123"/>
        <v>1112</v>
      </c>
      <c r="R165" s="528">
        <f t="shared" si="124"/>
        <v>654</v>
      </c>
      <c r="S165" s="528">
        <f t="shared" si="125"/>
        <v>458</v>
      </c>
      <c r="T165" s="528">
        <f t="shared" si="126"/>
        <v>1112</v>
      </c>
      <c r="U165" s="619" t="str">
        <f t="shared" si="102"/>
        <v>TRUE</v>
      </c>
      <c r="V165" s="619" t="str">
        <f t="shared" si="103"/>
        <v>TRUE</v>
      </c>
      <c r="W165" s="619" t="str">
        <f t="shared" si="104"/>
        <v>TRUE</v>
      </c>
      <c r="Y165" s="625">
        <f>Death!X163</f>
        <v>654</v>
      </c>
      <c r="Z165" s="625">
        <f>Death!Y163</f>
        <v>458</v>
      </c>
      <c r="AA165" s="625">
        <f>Death!Z163</f>
        <v>1112</v>
      </c>
    </row>
    <row r="166" spans="1:27" s="625" customFormat="1" ht="15" customHeight="1">
      <c r="A166" s="633">
        <v>115</v>
      </c>
      <c r="B166" s="950" t="s">
        <v>838</v>
      </c>
      <c r="C166" s="951"/>
      <c r="D166" s="951"/>
      <c r="E166" s="529">
        <f t="shared" si="119"/>
        <v>0</v>
      </c>
      <c r="F166" s="951">
        <v>0</v>
      </c>
      <c r="G166" s="951">
        <v>0</v>
      </c>
      <c r="H166" s="529">
        <f t="shared" si="120"/>
        <v>0</v>
      </c>
      <c r="I166" s="951"/>
      <c r="J166" s="951"/>
      <c r="K166" s="529">
        <f t="shared" si="121"/>
        <v>0</v>
      </c>
      <c r="L166" s="952"/>
      <c r="M166" s="952"/>
      <c r="N166" s="837">
        <f t="shared" si="122"/>
        <v>0</v>
      </c>
      <c r="O166" s="951">
        <v>491</v>
      </c>
      <c r="P166" s="951">
        <v>333</v>
      </c>
      <c r="Q166" s="529">
        <f t="shared" si="123"/>
        <v>824</v>
      </c>
      <c r="R166" s="528">
        <f t="shared" si="124"/>
        <v>491</v>
      </c>
      <c r="S166" s="528">
        <f t="shared" si="125"/>
        <v>333</v>
      </c>
      <c r="T166" s="528">
        <f t="shared" si="126"/>
        <v>824</v>
      </c>
      <c r="U166" s="619" t="str">
        <f t="shared" si="102"/>
        <v>TRUE</v>
      </c>
      <c r="V166" s="619" t="str">
        <f t="shared" si="103"/>
        <v>TRUE</v>
      </c>
      <c r="W166" s="619" t="str">
        <f t="shared" si="104"/>
        <v>TRUE</v>
      </c>
      <c r="Y166" s="625">
        <f>Death!X164</f>
        <v>491</v>
      </c>
      <c r="Z166" s="625">
        <f>Death!Y164</f>
        <v>333</v>
      </c>
      <c r="AA166" s="625">
        <f>Death!Z164</f>
        <v>824</v>
      </c>
    </row>
    <row r="167" spans="1:27" s="625" customFormat="1" ht="15" customHeight="1">
      <c r="A167" s="633">
        <v>116</v>
      </c>
      <c r="B167" s="949" t="s">
        <v>839</v>
      </c>
      <c r="C167" s="949"/>
      <c r="D167" s="949"/>
      <c r="E167" s="529">
        <f t="shared" si="119"/>
        <v>0</v>
      </c>
      <c r="F167" s="949">
        <v>22</v>
      </c>
      <c r="G167" s="949">
        <v>12</v>
      </c>
      <c r="H167" s="529">
        <f t="shared" si="120"/>
        <v>34</v>
      </c>
      <c r="I167" s="949"/>
      <c r="J167" s="949"/>
      <c r="K167" s="529">
        <f t="shared" si="121"/>
        <v>0</v>
      </c>
      <c r="L167" s="637"/>
      <c r="M167" s="637"/>
      <c r="N167" s="529">
        <f t="shared" si="122"/>
        <v>0</v>
      </c>
      <c r="O167" s="949">
        <v>294</v>
      </c>
      <c r="P167" s="949">
        <v>292</v>
      </c>
      <c r="Q167" s="529">
        <f t="shared" si="123"/>
        <v>586</v>
      </c>
      <c r="R167" s="528">
        <f t="shared" si="124"/>
        <v>316</v>
      </c>
      <c r="S167" s="528">
        <f t="shared" si="125"/>
        <v>304</v>
      </c>
      <c r="T167" s="528">
        <f t="shared" si="126"/>
        <v>620</v>
      </c>
      <c r="U167" s="619" t="str">
        <f t="shared" si="102"/>
        <v>TRUE</v>
      </c>
      <c r="V167" s="619" t="str">
        <f t="shared" si="103"/>
        <v>TRUE</v>
      </c>
      <c r="W167" s="619" t="str">
        <f t="shared" si="104"/>
        <v>TRUE</v>
      </c>
      <c r="Y167" s="625">
        <f>Death!X165</f>
        <v>316</v>
      </c>
      <c r="Z167" s="625">
        <f>Death!Y165</f>
        <v>304</v>
      </c>
      <c r="AA167" s="625">
        <f>Death!Z165</f>
        <v>620</v>
      </c>
    </row>
    <row r="168" spans="1:27" s="625" customFormat="1" ht="15" customHeight="1">
      <c r="A168" s="633">
        <v>117</v>
      </c>
      <c r="B168" s="949" t="s">
        <v>840</v>
      </c>
      <c r="C168" s="949"/>
      <c r="D168" s="949"/>
      <c r="E168" s="529">
        <f t="shared" si="119"/>
        <v>0</v>
      </c>
      <c r="F168" s="949">
        <v>40</v>
      </c>
      <c r="G168" s="949">
        <v>33</v>
      </c>
      <c r="H168" s="529">
        <f t="shared" si="120"/>
        <v>73</v>
      </c>
      <c r="I168" s="949"/>
      <c r="J168" s="949"/>
      <c r="K168" s="529">
        <f t="shared" si="121"/>
        <v>0</v>
      </c>
      <c r="L168" s="637"/>
      <c r="M168" s="637"/>
      <c r="N168" s="529">
        <f t="shared" si="122"/>
        <v>0</v>
      </c>
      <c r="O168" s="949">
        <v>665</v>
      </c>
      <c r="P168" s="949">
        <v>509</v>
      </c>
      <c r="Q168" s="529">
        <f t="shared" si="123"/>
        <v>1174</v>
      </c>
      <c r="R168" s="528">
        <f t="shared" si="124"/>
        <v>705</v>
      </c>
      <c r="S168" s="528">
        <f t="shared" si="125"/>
        <v>542</v>
      </c>
      <c r="T168" s="528">
        <f t="shared" si="126"/>
        <v>1247</v>
      </c>
      <c r="U168" s="619" t="str">
        <f t="shared" si="102"/>
        <v>TRUE</v>
      </c>
      <c r="V168" s="619" t="str">
        <f t="shared" si="103"/>
        <v>TRUE</v>
      </c>
      <c r="W168" s="619" t="str">
        <f t="shared" si="104"/>
        <v>TRUE</v>
      </c>
      <c r="Y168" s="625">
        <f>Death!X166</f>
        <v>705</v>
      </c>
      <c r="Z168" s="625">
        <f>Death!Y166</f>
        <v>542</v>
      </c>
      <c r="AA168" s="625">
        <f>Death!Z166</f>
        <v>1247</v>
      </c>
    </row>
    <row r="169" spans="1:27" s="625" customFormat="1" ht="15" customHeight="1">
      <c r="A169" s="633">
        <v>118</v>
      </c>
      <c r="B169" s="949" t="s">
        <v>841</v>
      </c>
      <c r="C169" s="949"/>
      <c r="D169" s="949"/>
      <c r="E169" s="529">
        <f t="shared" si="119"/>
        <v>0</v>
      </c>
      <c r="F169" s="949"/>
      <c r="G169" s="949"/>
      <c r="H169" s="529">
        <f t="shared" si="120"/>
        <v>0</v>
      </c>
      <c r="I169" s="949"/>
      <c r="J169" s="949"/>
      <c r="K169" s="529">
        <f t="shared" si="121"/>
        <v>0</v>
      </c>
      <c r="L169" s="637"/>
      <c r="M169" s="637"/>
      <c r="N169" s="529">
        <f t="shared" si="122"/>
        <v>0</v>
      </c>
      <c r="O169" s="637">
        <v>970</v>
      </c>
      <c r="P169" s="637">
        <v>711</v>
      </c>
      <c r="Q169" s="529">
        <f t="shared" si="123"/>
        <v>1681</v>
      </c>
      <c r="R169" s="528">
        <f t="shared" si="124"/>
        <v>970</v>
      </c>
      <c r="S169" s="528">
        <f t="shared" si="125"/>
        <v>711</v>
      </c>
      <c r="T169" s="528">
        <f t="shared" si="126"/>
        <v>1681</v>
      </c>
      <c r="U169" s="619" t="str">
        <f t="shared" si="102"/>
        <v>TRUE</v>
      </c>
      <c r="V169" s="619" t="str">
        <f t="shared" si="103"/>
        <v>TRUE</v>
      </c>
      <c r="W169" s="619" t="str">
        <f t="shared" si="104"/>
        <v>TRUE</v>
      </c>
      <c r="Y169" s="625">
        <f>Death!X167</f>
        <v>970</v>
      </c>
      <c r="Z169" s="625">
        <f>Death!Y167</f>
        <v>711</v>
      </c>
      <c r="AA169" s="625">
        <f>Death!Z167</f>
        <v>1681</v>
      </c>
    </row>
    <row r="170" spans="1:27" s="625" customFormat="1" ht="15" customHeight="1">
      <c r="A170" s="541"/>
      <c r="B170" s="631" t="s">
        <v>145</v>
      </c>
      <c r="C170" s="541">
        <f>SUM(C162:C169)</f>
        <v>1</v>
      </c>
      <c r="D170" s="541">
        <f t="shared" ref="D170:Q170" si="127">SUM(D162:D169)</f>
        <v>0</v>
      </c>
      <c r="E170" s="541">
        <f t="shared" si="127"/>
        <v>1</v>
      </c>
      <c r="F170" s="541">
        <f t="shared" si="127"/>
        <v>68</v>
      </c>
      <c r="G170" s="541">
        <f t="shared" si="127"/>
        <v>49</v>
      </c>
      <c r="H170" s="541">
        <f t="shared" si="127"/>
        <v>117</v>
      </c>
      <c r="I170" s="541">
        <f t="shared" si="127"/>
        <v>0</v>
      </c>
      <c r="J170" s="541">
        <f t="shared" si="127"/>
        <v>0</v>
      </c>
      <c r="K170" s="541">
        <f t="shared" si="127"/>
        <v>0</v>
      </c>
      <c r="L170" s="541">
        <f t="shared" si="127"/>
        <v>0</v>
      </c>
      <c r="M170" s="541">
        <f t="shared" si="127"/>
        <v>0</v>
      </c>
      <c r="N170" s="541">
        <f t="shared" si="127"/>
        <v>0</v>
      </c>
      <c r="O170" s="541">
        <f t="shared" si="127"/>
        <v>4845</v>
      </c>
      <c r="P170" s="541">
        <f t="shared" si="127"/>
        <v>3625</v>
      </c>
      <c r="Q170" s="541">
        <f t="shared" si="127"/>
        <v>8470</v>
      </c>
      <c r="R170" s="541">
        <f>SUM(R162:R169)</f>
        <v>4914</v>
      </c>
      <c r="S170" s="541">
        <f>SUM(S162:S169)</f>
        <v>3674</v>
      </c>
      <c r="T170" s="541">
        <f>SUM(T162:T169)</f>
        <v>8588</v>
      </c>
      <c r="U170" s="619" t="str">
        <f t="shared" si="102"/>
        <v>TRUE</v>
      </c>
      <c r="V170" s="619" t="str">
        <f t="shared" si="103"/>
        <v>TRUE</v>
      </c>
      <c r="W170" s="619" t="str">
        <f t="shared" si="104"/>
        <v>TRUE</v>
      </c>
      <c r="Y170" s="625">
        <f>Death!X168</f>
        <v>4914</v>
      </c>
      <c r="Z170" s="625">
        <f>Death!Y168</f>
        <v>3674</v>
      </c>
      <c r="AA170" s="625">
        <f>Death!Z168</f>
        <v>8588</v>
      </c>
    </row>
    <row r="171" spans="1:27" s="625" customFormat="1" ht="15" customHeight="1">
      <c r="A171" s="1533" t="s">
        <v>14</v>
      </c>
      <c r="B171" s="1534"/>
      <c r="C171" s="542">
        <f>C16+C21+C29+C33+C39+C44+C50+C62+C73+C84+C90+C102+C107+C114+C120+C125+C133+C139+C148+C153+C160+C170</f>
        <v>118</v>
      </c>
      <c r="D171" s="542">
        <f t="shared" ref="D171:T171" si="128">D16+D21+D29+D33+D39+D44+D50+D62+D73+D84+D90+D102+D107+D114+D120+D125+D133+D139+D148+D153+D160+D170</f>
        <v>80</v>
      </c>
      <c r="E171" s="542">
        <f t="shared" si="128"/>
        <v>198</v>
      </c>
      <c r="F171" s="542">
        <f t="shared" si="128"/>
        <v>2792</v>
      </c>
      <c r="G171" s="542">
        <f t="shared" si="128"/>
        <v>1726</v>
      </c>
      <c r="H171" s="542">
        <f t="shared" si="128"/>
        <v>4518</v>
      </c>
      <c r="I171" s="542">
        <f t="shared" si="128"/>
        <v>4872</v>
      </c>
      <c r="J171" s="542">
        <f t="shared" si="128"/>
        <v>3532</v>
      </c>
      <c r="K171" s="542">
        <f t="shared" si="128"/>
        <v>8404</v>
      </c>
      <c r="L171" s="542">
        <f t="shared" si="128"/>
        <v>8186</v>
      </c>
      <c r="M171" s="542">
        <f t="shared" si="128"/>
        <v>6335</v>
      </c>
      <c r="N171" s="542">
        <f t="shared" si="128"/>
        <v>14521</v>
      </c>
      <c r="O171" s="542">
        <f t="shared" si="128"/>
        <v>63558</v>
      </c>
      <c r="P171" s="542">
        <f t="shared" si="128"/>
        <v>46821</v>
      </c>
      <c r="Q171" s="542">
        <f t="shared" si="128"/>
        <v>110379</v>
      </c>
      <c r="R171" s="542">
        <f t="shared" si="128"/>
        <v>79526</v>
      </c>
      <c r="S171" s="542">
        <f t="shared" si="128"/>
        <v>58494</v>
      </c>
      <c r="T171" s="542">
        <f t="shared" si="128"/>
        <v>138020</v>
      </c>
      <c r="U171" s="619" t="str">
        <f t="shared" si="102"/>
        <v>TRUE</v>
      </c>
      <c r="V171" s="619" t="str">
        <f t="shared" si="103"/>
        <v>TRUE</v>
      </c>
      <c r="W171" s="619" t="str">
        <f t="shared" si="104"/>
        <v>TRUE</v>
      </c>
      <c r="Y171" s="625">
        <f>Death!X169</f>
        <v>79526</v>
      </c>
      <c r="Z171" s="625">
        <f>Death!Y169</f>
        <v>58494</v>
      </c>
      <c r="AA171" s="625">
        <f>Death!Z169</f>
        <v>138020</v>
      </c>
    </row>
    <row r="174" spans="1:27" ht="21">
      <c r="A174" s="620"/>
      <c r="C174" s="1850" t="s">
        <v>299</v>
      </c>
      <c r="D174" s="1850"/>
      <c r="E174" s="1850"/>
      <c r="F174" s="1850"/>
      <c r="G174" s="1850"/>
      <c r="H174" s="1850"/>
      <c r="I174" s="1850"/>
      <c r="J174" s="1850"/>
      <c r="K174" s="1850"/>
      <c r="L174" s="1850"/>
      <c r="M174" s="1850"/>
      <c r="N174" s="1850"/>
      <c r="O174" s="1850"/>
      <c r="P174" s="1850"/>
      <c r="Q174" s="826"/>
      <c r="T174" s="641"/>
    </row>
    <row r="175" spans="1:27" ht="21">
      <c r="A175" s="621" t="s">
        <v>280</v>
      </c>
      <c r="B175" s="619"/>
      <c r="C175" s="1851" t="s">
        <v>881</v>
      </c>
      <c r="D175" s="1851"/>
      <c r="E175" s="1851"/>
      <c r="F175" s="1851"/>
      <c r="G175" s="1851"/>
      <c r="H175" s="1851"/>
      <c r="I175" s="1852"/>
      <c r="J175" s="1852"/>
      <c r="K175" s="1852"/>
      <c r="L175" s="1852"/>
      <c r="M175" s="1852"/>
      <c r="N175" s="1852"/>
      <c r="O175" s="1852"/>
      <c r="P175" s="1852"/>
      <c r="Q175" s="827"/>
    </row>
    <row r="176" spans="1:27" ht="15" customHeight="1">
      <c r="A176" s="1537" t="s">
        <v>1</v>
      </c>
      <c r="B176" s="1538" t="s">
        <v>296</v>
      </c>
      <c r="C176" s="1863" t="s">
        <v>148</v>
      </c>
      <c r="D176" s="1863"/>
      <c r="E176" s="1863"/>
      <c r="F176" s="1863"/>
      <c r="G176" s="1863"/>
      <c r="H176" s="1863"/>
      <c r="I176" s="1860" t="s">
        <v>383</v>
      </c>
      <c r="J176" s="1861"/>
      <c r="K176" s="1861"/>
      <c r="L176" s="1861"/>
      <c r="M176" s="1861"/>
      <c r="N176" s="1861"/>
      <c r="O176" s="1861"/>
      <c r="P176" s="1861"/>
      <c r="Q176" s="1862"/>
      <c r="R176" s="1538" t="s">
        <v>6</v>
      </c>
      <c r="S176" s="1538"/>
      <c r="T176" s="1538"/>
      <c r="U176" s="1864" t="s">
        <v>6</v>
      </c>
      <c r="V176" s="1864"/>
      <c r="W176" s="1864"/>
      <c r="Y176" s="1864" t="str">
        <f>Death!X175</f>
        <v>Total</v>
      </c>
      <c r="Z176" s="1864"/>
      <c r="AA176" s="1864"/>
    </row>
    <row r="177" spans="1:27" s="622" customFormat="1" ht="33.75" customHeight="1">
      <c r="A177" s="1537"/>
      <c r="B177" s="1538"/>
      <c r="C177" s="1853" t="s">
        <v>150</v>
      </c>
      <c r="D177" s="1853"/>
      <c r="E177" s="1853"/>
      <c r="F177" s="1853" t="s">
        <v>151</v>
      </c>
      <c r="G177" s="1853"/>
      <c r="H177" s="1853"/>
      <c r="I177" s="1857" t="s">
        <v>154</v>
      </c>
      <c r="J177" s="1858"/>
      <c r="K177" s="1859"/>
      <c r="L177" s="1857" t="s">
        <v>155</v>
      </c>
      <c r="M177" s="1858"/>
      <c r="N177" s="1859"/>
      <c r="O177" s="1857" t="s">
        <v>153</v>
      </c>
      <c r="P177" s="1858"/>
      <c r="Q177" s="1859"/>
      <c r="R177" s="1538"/>
      <c r="S177" s="1538"/>
      <c r="T177" s="1538"/>
      <c r="U177" s="1864"/>
      <c r="V177" s="1864"/>
      <c r="W177" s="1864"/>
      <c r="Y177" s="1864"/>
      <c r="Z177" s="1864"/>
      <c r="AA177" s="1864"/>
    </row>
    <row r="178" spans="1:27" s="622" customFormat="1" ht="17.25" customHeight="1">
      <c r="A178" s="1537"/>
      <c r="B178" s="1538"/>
      <c r="C178" s="825" t="s">
        <v>242</v>
      </c>
      <c r="D178" s="825" t="s">
        <v>243</v>
      </c>
      <c r="E178" s="825" t="s">
        <v>236</v>
      </c>
      <c r="F178" s="825" t="s">
        <v>242</v>
      </c>
      <c r="G178" s="825" t="s">
        <v>243</v>
      </c>
      <c r="H178" s="825" t="s">
        <v>236</v>
      </c>
      <c r="I178" s="825" t="s">
        <v>242</v>
      </c>
      <c r="J178" s="825" t="s">
        <v>243</v>
      </c>
      <c r="K178" s="825" t="s">
        <v>236</v>
      </c>
      <c r="L178" s="825" t="s">
        <v>242</v>
      </c>
      <c r="M178" s="825" t="s">
        <v>243</v>
      </c>
      <c r="N178" s="825" t="s">
        <v>236</v>
      </c>
      <c r="O178" s="825" t="s">
        <v>242</v>
      </c>
      <c r="P178" s="825" t="s">
        <v>243</v>
      </c>
      <c r="Q178" s="825" t="s">
        <v>236</v>
      </c>
      <c r="R178" s="825" t="s">
        <v>242</v>
      </c>
      <c r="S178" s="825" t="s">
        <v>243</v>
      </c>
      <c r="T178" s="825" t="s">
        <v>236</v>
      </c>
      <c r="U178" s="100" t="s">
        <v>242</v>
      </c>
      <c r="V178" s="100" t="s">
        <v>243</v>
      </c>
      <c r="W178" s="100" t="s">
        <v>236</v>
      </c>
      <c r="Y178" s="100" t="s">
        <v>242</v>
      </c>
      <c r="Z178" s="100" t="s">
        <v>243</v>
      </c>
      <c r="AA178" s="100" t="s">
        <v>236</v>
      </c>
    </row>
    <row r="179" spans="1:27" ht="15" customHeight="1">
      <c r="A179" s="207" t="s">
        <v>15</v>
      </c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608"/>
      <c r="S179" s="608"/>
      <c r="T179" s="608"/>
      <c r="Y179" s="831"/>
      <c r="Z179" s="831"/>
      <c r="AA179" s="831"/>
    </row>
    <row r="180" spans="1:27" ht="15" customHeight="1">
      <c r="A180" s="832">
        <v>1</v>
      </c>
      <c r="B180" s="654" t="s">
        <v>15</v>
      </c>
      <c r="C180" s="177">
        <v>2455</v>
      </c>
      <c r="D180" s="177">
        <v>1872</v>
      </c>
      <c r="E180" s="171">
        <f>C180+D180</f>
        <v>4327</v>
      </c>
      <c r="F180" s="177">
        <v>2674</v>
      </c>
      <c r="G180" s="177">
        <v>2007</v>
      </c>
      <c r="H180" s="171">
        <f>F180+G180</f>
        <v>4681</v>
      </c>
      <c r="I180" s="171"/>
      <c r="J180" s="171"/>
      <c r="K180" s="171">
        <f>I180+J180</f>
        <v>0</v>
      </c>
      <c r="L180" s="171"/>
      <c r="M180" s="171"/>
      <c r="N180" s="171">
        <f>L180+M180</f>
        <v>0</v>
      </c>
      <c r="O180" s="177">
        <v>5448</v>
      </c>
      <c r="P180" s="177">
        <v>3759</v>
      </c>
      <c r="Q180" s="171">
        <f>O180+P180</f>
        <v>9207</v>
      </c>
      <c r="R180" s="529">
        <f>C180+F180+I180+L180+O180</f>
        <v>10577</v>
      </c>
      <c r="S180" s="529">
        <f>D180+G180+J180+M180+P180</f>
        <v>7638</v>
      </c>
      <c r="T180" s="529">
        <f>E180+H180+K180+N180+Q180</f>
        <v>18215</v>
      </c>
      <c r="U180" s="619" t="str">
        <f>IF(R180=Y180,"TRUE","FALSE")</f>
        <v>TRUE</v>
      </c>
      <c r="V180" s="619" t="str">
        <f>IF(S180=Z180,"TRUE","FALSE")</f>
        <v>TRUE</v>
      </c>
      <c r="W180" s="619" t="str">
        <f>IF(T180=AA180,"TRUE","FALSE")</f>
        <v>TRUE</v>
      </c>
      <c r="Y180" s="620">
        <f>Death!X178</f>
        <v>10577</v>
      </c>
      <c r="Z180" s="620">
        <f>Death!Y178</f>
        <v>7638</v>
      </c>
      <c r="AA180" s="620">
        <f>Death!Z178</f>
        <v>18215</v>
      </c>
    </row>
    <row r="181" spans="1:27" ht="15" customHeight="1">
      <c r="A181" s="832">
        <v>2</v>
      </c>
      <c r="B181" s="654" t="s">
        <v>502</v>
      </c>
      <c r="C181" s="177">
        <v>85</v>
      </c>
      <c r="D181" s="177">
        <v>71</v>
      </c>
      <c r="E181" s="171">
        <f t="shared" ref="E181:E187" si="129">C181+D181</f>
        <v>156</v>
      </c>
      <c r="F181" s="177">
        <v>0</v>
      </c>
      <c r="G181" s="177">
        <v>0</v>
      </c>
      <c r="H181" s="171">
        <f t="shared" ref="H181:H187" si="130">F181+G181</f>
        <v>0</v>
      </c>
      <c r="I181" s="171"/>
      <c r="J181" s="171"/>
      <c r="K181" s="171">
        <f t="shared" ref="K181:K187" si="131">I181+J181</f>
        <v>0</v>
      </c>
      <c r="L181" s="171"/>
      <c r="M181" s="171"/>
      <c r="N181" s="171">
        <f t="shared" ref="N181:N187" si="132">L181+M181</f>
        <v>0</v>
      </c>
      <c r="O181" s="177">
        <v>0</v>
      </c>
      <c r="P181" s="177">
        <v>0</v>
      </c>
      <c r="Q181" s="171">
        <f t="shared" ref="Q181:Q187" si="133">O181+P181</f>
        <v>0</v>
      </c>
      <c r="R181" s="529">
        <f t="shared" ref="R181:R187" si="134">C181+F181+I181+L181+O181</f>
        <v>85</v>
      </c>
      <c r="S181" s="529">
        <f t="shared" ref="S181:S187" si="135">D181+G181+J181+M181+P181</f>
        <v>71</v>
      </c>
      <c r="T181" s="529">
        <f t="shared" ref="T181:T187" si="136">E181+H181+K181+N181+Q181</f>
        <v>156</v>
      </c>
      <c r="U181" s="619" t="str">
        <f t="shared" ref="U181:U186" si="137">IF(R181=Y181,"TRUE","FALSE")</f>
        <v>TRUE</v>
      </c>
      <c r="V181" s="619" t="str">
        <f t="shared" ref="V181:V186" si="138">IF(S181=Z181,"TRUE","FALSE")</f>
        <v>TRUE</v>
      </c>
      <c r="W181" s="619" t="str">
        <f t="shared" ref="W181:W186" si="139">IF(T181=AA181,"TRUE","FALSE")</f>
        <v>TRUE</v>
      </c>
      <c r="Y181" s="620">
        <f>Death!X179</f>
        <v>85</v>
      </c>
      <c r="Z181" s="620">
        <f>Death!Y179</f>
        <v>71</v>
      </c>
      <c r="AA181" s="620">
        <f>Death!Z179</f>
        <v>156</v>
      </c>
    </row>
    <row r="182" spans="1:27" ht="15" customHeight="1">
      <c r="A182" s="832">
        <v>3</v>
      </c>
      <c r="B182" s="654" t="s">
        <v>16</v>
      </c>
      <c r="C182" s="177">
        <v>0</v>
      </c>
      <c r="D182" s="177">
        <v>0</v>
      </c>
      <c r="E182" s="171">
        <f t="shared" si="129"/>
        <v>0</v>
      </c>
      <c r="F182" s="177">
        <v>34</v>
      </c>
      <c r="G182" s="177">
        <v>18</v>
      </c>
      <c r="H182" s="171">
        <f t="shared" si="130"/>
        <v>52</v>
      </c>
      <c r="I182" s="171"/>
      <c r="J182" s="171"/>
      <c r="K182" s="171">
        <f t="shared" si="131"/>
        <v>0</v>
      </c>
      <c r="L182" s="171"/>
      <c r="M182" s="171"/>
      <c r="N182" s="171">
        <f t="shared" si="132"/>
        <v>0</v>
      </c>
      <c r="O182" s="177">
        <v>88</v>
      </c>
      <c r="P182" s="177">
        <v>44</v>
      </c>
      <c r="Q182" s="171">
        <f t="shared" si="133"/>
        <v>132</v>
      </c>
      <c r="R182" s="529">
        <f t="shared" si="134"/>
        <v>122</v>
      </c>
      <c r="S182" s="529">
        <f t="shared" si="135"/>
        <v>62</v>
      </c>
      <c r="T182" s="529">
        <f t="shared" si="136"/>
        <v>184</v>
      </c>
      <c r="U182" s="619" t="str">
        <f t="shared" si="137"/>
        <v>TRUE</v>
      </c>
      <c r="V182" s="619" t="str">
        <f t="shared" si="138"/>
        <v>TRUE</v>
      </c>
      <c r="W182" s="619" t="str">
        <f t="shared" si="139"/>
        <v>TRUE</v>
      </c>
      <c r="Y182" s="620">
        <f>Death!X180</f>
        <v>122</v>
      </c>
      <c r="Z182" s="620">
        <f>Death!Y180</f>
        <v>62</v>
      </c>
      <c r="AA182" s="620">
        <f>Death!Z180</f>
        <v>184</v>
      </c>
    </row>
    <row r="183" spans="1:27" ht="15" customHeight="1">
      <c r="A183" s="832">
        <v>4</v>
      </c>
      <c r="B183" s="654" t="s">
        <v>690</v>
      </c>
      <c r="C183" s="177">
        <v>0</v>
      </c>
      <c r="D183" s="177">
        <v>0</v>
      </c>
      <c r="E183" s="171">
        <f t="shared" si="129"/>
        <v>0</v>
      </c>
      <c r="F183" s="177">
        <v>8</v>
      </c>
      <c r="G183" s="177">
        <v>8</v>
      </c>
      <c r="H183" s="171">
        <f t="shared" si="130"/>
        <v>16</v>
      </c>
      <c r="I183" s="171"/>
      <c r="J183" s="171"/>
      <c r="K183" s="171">
        <f t="shared" si="131"/>
        <v>0</v>
      </c>
      <c r="L183" s="171"/>
      <c r="M183" s="171"/>
      <c r="N183" s="171">
        <f t="shared" si="132"/>
        <v>0</v>
      </c>
      <c r="O183" s="177">
        <v>144</v>
      </c>
      <c r="P183" s="177">
        <v>109</v>
      </c>
      <c r="Q183" s="171">
        <f t="shared" si="133"/>
        <v>253</v>
      </c>
      <c r="R183" s="529">
        <f t="shared" si="134"/>
        <v>152</v>
      </c>
      <c r="S183" s="529">
        <f t="shared" si="135"/>
        <v>117</v>
      </c>
      <c r="T183" s="529">
        <f t="shared" si="136"/>
        <v>269</v>
      </c>
      <c r="U183" s="619" t="str">
        <f t="shared" si="137"/>
        <v>TRUE</v>
      </c>
      <c r="V183" s="619" t="str">
        <f t="shared" si="138"/>
        <v>TRUE</v>
      </c>
      <c r="W183" s="619" t="str">
        <f t="shared" si="139"/>
        <v>TRUE</v>
      </c>
      <c r="Y183" s="620">
        <f>Death!X181</f>
        <v>152</v>
      </c>
      <c r="Z183" s="620">
        <f>Death!Y181</f>
        <v>117</v>
      </c>
      <c r="AA183" s="620">
        <f>Death!Z181</f>
        <v>269</v>
      </c>
    </row>
    <row r="184" spans="1:27" ht="15" customHeight="1">
      <c r="A184" s="832">
        <v>5</v>
      </c>
      <c r="B184" s="654" t="s">
        <v>17</v>
      </c>
      <c r="C184" s="177">
        <v>0</v>
      </c>
      <c r="D184" s="177">
        <v>0</v>
      </c>
      <c r="E184" s="171">
        <f t="shared" si="129"/>
        <v>0</v>
      </c>
      <c r="F184" s="177">
        <v>1</v>
      </c>
      <c r="G184" s="177">
        <v>4</v>
      </c>
      <c r="H184" s="171">
        <f t="shared" si="130"/>
        <v>5</v>
      </c>
      <c r="I184" s="171"/>
      <c r="J184" s="171"/>
      <c r="K184" s="171">
        <f t="shared" si="131"/>
        <v>0</v>
      </c>
      <c r="L184" s="171"/>
      <c r="M184" s="171"/>
      <c r="N184" s="171">
        <f t="shared" si="132"/>
        <v>0</v>
      </c>
      <c r="O184" s="177">
        <v>85</v>
      </c>
      <c r="P184" s="177">
        <v>61</v>
      </c>
      <c r="Q184" s="171">
        <f t="shared" si="133"/>
        <v>146</v>
      </c>
      <c r="R184" s="529">
        <f t="shared" si="134"/>
        <v>86</v>
      </c>
      <c r="S184" s="529">
        <f t="shared" si="135"/>
        <v>65</v>
      </c>
      <c r="T184" s="529">
        <f t="shared" si="136"/>
        <v>151</v>
      </c>
      <c r="U184" s="619" t="str">
        <f t="shared" si="137"/>
        <v>TRUE</v>
      </c>
      <c r="V184" s="619" t="str">
        <f t="shared" si="138"/>
        <v>TRUE</v>
      </c>
      <c r="W184" s="619" t="str">
        <f t="shared" si="139"/>
        <v>TRUE</v>
      </c>
      <c r="Y184" s="620">
        <f>Death!X182</f>
        <v>86</v>
      </c>
      <c r="Z184" s="620">
        <f>Death!Y182</f>
        <v>65</v>
      </c>
      <c r="AA184" s="620">
        <f>Death!Z182</f>
        <v>151</v>
      </c>
    </row>
    <row r="185" spans="1:27" ht="15" customHeight="1">
      <c r="A185" s="832">
        <v>6</v>
      </c>
      <c r="B185" s="654" t="s">
        <v>670</v>
      </c>
      <c r="C185" s="177">
        <v>0</v>
      </c>
      <c r="D185" s="177">
        <v>0</v>
      </c>
      <c r="E185" s="171">
        <f t="shared" si="129"/>
        <v>0</v>
      </c>
      <c r="F185" s="177">
        <v>0</v>
      </c>
      <c r="G185" s="177">
        <v>0</v>
      </c>
      <c r="H185" s="171">
        <f t="shared" si="130"/>
        <v>0</v>
      </c>
      <c r="I185" s="171"/>
      <c r="J185" s="171"/>
      <c r="K185" s="171">
        <f t="shared" si="131"/>
        <v>0</v>
      </c>
      <c r="L185" s="171"/>
      <c r="M185" s="171"/>
      <c r="N185" s="171">
        <f t="shared" si="132"/>
        <v>0</v>
      </c>
      <c r="O185" s="177">
        <v>68</v>
      </c>
      <c r="P185" s="177">
        <v>44</v>
      </c>
      <c r="Q185" s="171">
        <f t="shared" si="133"/>
        <v>112</v>
      </c>
      <c r="R185" s="529">
        <f t="shared" si="134"/>
        <v>68</v>
      </c>
      <c r="S185" s="529">
        <f t="shared" si="135"/>
        <v>44</v>
      </c>
      <c r="T185" s="529">
        <f t="shared" si="136"/>
        <v>112</v>
      </c>
      <c r="U185" s="619" t="str">
        <f t="shared" si="137"/>
        <v>TRUE</v>
      </c>
      <c r="V185" s="619" t="str">
        <f t="shared" si="138"/>
        <v>TRUE</v>
      </c>
      <c r="W185" s="619" t="str">
        <f t="shared" si="139"/>
        <v>TRUE</v>
      </c>
      <c r="Y185" s="620">
        <f>Death!X183</f>
        <v>68</v>
      </c>
      <c r="Z185" s="620">
        <f>Death!Y183</f>
        <v>44</v>
      </c>
      <c r="AA185" s="620">
        <f>Death!Z183</f>
        <v>112</v>
      </c>
    </row>
    <row r="186" spans="1:27" ht="15" customHeight="1">
      <c r="A186" s="832">
        <v>7</v>
      </c>
      <c r="B186" s="654" t="s">
        <v>18</v>
      </c>
      <c r="C186" s="177">
        <v>0</v>
      </c>
      <c r="D186" s="177">
        <v>0</v>
      </c>
      <c r="E186" s="171">
        <f t="shared" si="129"/>
        <v>0</v>
      </c>
      <c r="F186" s="177">
        <v>0</v>
      </c>
      <c r="G186" s="177">
        <v>0</v>
      </c>
      <c r="H186" s="171">
        <f t="shared" si="130"/>
        <v>0</v>
      </c>
      <c r="I186" s="171"/>
      <c r="J186" s="171"/>
      <c r="K186" s="171">
        <f t="shared" si="131"/>
        <v>0</v>
      </c>
      <c r="L186" s="171"/>
      <c r="M186" s="171"/>
      <c r="N186" s="171">
        <f t="shared" si="132"/>
        <v>0</v>
      </c>
      <c r="O186" s="177">
        <v>26</v>
      </c>
      <c r="P186" s="177">
        <v>22</v>
      </c>
      <c r="Q186" s="171">
        <f t="shared" si="133"/>
        <v>48</v>
      </c>
      <c r="R186" s="529">
        <f t="shared" si="134"/>
        <v>26</v>
      </c>
      <c r="S186" s="529">
        <f t="shared" si="135"/>
        <v>22</v>
      </c>
      <c r="T186" s="529">
        <f t="shared" si="136"/>
        <v>48</v>
      </c>
      <c r="U186" s="619" t="str">
        <f t="shared" si="137"/>
        <v>TRUE</v>
      </c>
      <c r="V186" s="619" t="str">
        <f t="shared" si="138"/>
        <v>TRUE</v>
      </c>
      <c r="W186" s="619" t="str">
        <f t="shared" si="139"/>
        <v>TRUE</v>
      </c>
      <c r="Y186" s="620">
        <f>Death!X184</f>
        <v>26</v>
      </c>
      <c r="Z186" s="620">
        <f>Death!Y184</f>
        <v>22</v>
      </c>
      <c r="AA186" s="620">
        <f>Death!Z184</f>
        <v>48</v>
      </c>
    </row>
    <row r="187" spans="1:27" ht="15" customHeight="1">
      <c r="A187" s="832">
        <v>8</v>
      </c>
      <c r="B187" s="654" t="s">
        <v>19</v>
      </c>
      <c r="C187" s="177">
        <v>0</v>
      </c>
      <c r="D187" s="177">
        <v>0</v>
      </c>
      <c r="E187" s="171">
        <f t="shared" si="129"/>
        <v>0</v>
      </c>
      <c r="F187" s="177">
        <v>11</v>
      </c>
      <c r="G187" s="177">
        <v>8</v>
      </c>
      <c r="H187" s="171">
        <f t="shared" si="130"/>
        <v>19</v>
      </c>
      <c r="I187" s="171"/>
      <c r="J187" s="171"/>
      <c r="K187" s="171">
        <f t="shared" si="131"/>
        <v>0</v>
      </c>
      <c r="L187" s="171"/>
      <c r="M187" s="171"/>
      <c r="N187" s="171">
        <f t="shared" si="132"/>
        <v>0</v>
      </c>
      <c r="O187" s="177">
        <v>78</v>
      </c>
      <c r="P187" s="177">
        <v>46</v>
      </c>
      <c r="Q187" s="171">
        <f t="shared" si="133"/>
        <v>124</v>
      </c>
      <c r="R187" s="529">
        <f t="shared" si="134"/>
        <v>89</v>
      </c>
      <c r="S187" s="529">
        <f t="shared" si="135"/>
        <v>54</v>
      </c>
      <c r="T187" s="529">
        <f t="shared" si="136"/>
        <v>143</v>
      </c>
      <c r="U187" s="619" t="str">
        <f t="shared" ref="U187:U246" si="140">IF(R187=Y187,"TRUE","FALSE")</f>
        <v>TRUE</v>
      </c>
      <c r="V187" s="619" t="str">
        <f t="shared" ref="V187:V246" si="141">IF(S187=Z187,"TRUE","FALSE")</f>
        <v>TRUE</v>
      </c>
      <c r="W187" s="619" t="str">
        <f t="shared" ref="W187:W246" si="142">IF(T187=AA187,"TRUE","FALSE")</f>
        <v>TRUE</v>
      </c>
      <c r="Y187" s="620">
        <f>Death!X185</f>
        <v>89</v>
      </c>
      <c r="Z187" s="620">
        <f>Death!Y185</f>
        <v>54</v>
      </c>
      <c r="AA187" s="620">
        <f>Death!Z185</f>
        <v>143</v>
      </c>
    </row>
    <row r="188" spans="1:27" ht="15" customHeight="1">
      <c r="A188" s="541"/>
      <c r="B188" s="643" t="s">
        <v>6</v>
      </c>
      <c r="C188" s="203">
        <f>SUM(C180:C187)</f>
        <v>2540</v>
      </c>
      <c r="D188" s="203">
        <f t="shared" ref="D188:T188" si="143">SUM(D180:D187)</f>
        <v>1943</v>
      </c>
      <c r="E188" s="203">
        <f t="shared" si="143"/>
        <v>4483</v>
      </c>
      <c r="F188" s="203">
        <f t="shared" si="143"/>
        <v>2728</v>
      </c>
      <c r="G188" s="203">
        <f t="shared" si="143"/>
        <v>2045</v>
      </c>
      <c r="H188" s="203">
        <f t="shared" si="143"/>
        <v>4773</v>
      </c>
      <c r="I188" s="203">
        <f t="shared" si="143"/>
        <v>0</v>
      </c>
      <c r="J188" s="203">
        <f t="shared" si="143"/>
        <v>0</v>
      </c>
      <c r="K188" s="203">
        <f t="shared" si="143"/>
        <v>0</v>
      </c>
      <c r="L188" s="203">
        <f t="shared" si="143"/>
        <v>0</v>
      </c>
      <c r="M188" s="203">
        <f t="shared" si="143"/>
        <v>0</v>
      </c>
      <c r="N188" s="203">
        <f t="shared" si="143"/>
        <v>0</v>
      </c>
      <c r="O188" s="203">
        <f t="shared" si="143"/>
        <v>5937</v>
      </c>
      <c r="P188" s="203">
        <f t="shared" si="143"/>
        <v>4085</v>
      </c>
      <c r="Q188" s="203">
        <f t="shared" si="143"/>
        <v>10022</v>
      </c>
      <c r="R188" s="203">
        <f t="shared" si="143"/>
        <v>11205</v>
      </c>
      <c r="S188" s="203">
        <f t="shared" si="143"/>
        <v>8073</v>
      </c>
      <c r="T188" s="203">
        <f t="shared" si="143"/>
        <v>19278</v>
      </c>
      <c r="U188" s="619" t="str">
        <f t="shared" si="140"/>
        <v>TRUE</v>
      </c>
      <c r="V188" s="619" t="str">
        <f t="shared" si="141"/>
        <v>TRUE</v>
      </c>
      <c r="W188" s="619" t="str">
        <f t="shared" si="142"/>
        <v>TRUE</v>
      </c>
      <c r="Y188" s="620">
        <f>Death!X186</f>
        <v>11205</v>
      </c>
      <c r="Z188" s="620">
        <f>Death!Y186</f>
        <v>8073</v>
      </c>
      <c r="AA188" s="620">
        <f>Death!Z186</f>
        <v>19278</v>
      </c>
    </row>
    <row r="189" spans="1:27" ht="15" customHeight="1">
      <c r="A189" s="608" t="s">
        <v>20</v>
      </c>
      <c r="B189" s="644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608"/>
      <c r="S189" s="608"/>
      <c r="T189" s="608"/>
      <c r="U189" s="619" t="str">
        <f t="shared" si="140"/>
        <v>TRUE</v>
      </c>
      <c r="V189" s="619" t="str">
        <f t="shared" si="141"/>
        <v>TRUE</v>
      </c>
      <c r="W189" s="619" t="str">
        <f t="shared" si="142"/>
        <v>TRUE</v>
      </c>
      <c r="Y189" s="620">
        <f>Death!X187</f>
        <v>0</v>
      </c>
      <c r="Z189" s="620">
        <f>Death!Y187</f>
        <v>0</v>
      </c>
      <c r="AA189" s="620">
        <f>Death!Z187</f>
        <v>0</v>
      </c>
    </row>
    <row r="190" spans="1:27" ht="15" customHeight="1">
      <c r="A190" s="633">
        <v>9</v>
      </c>
      <c r="B190" s="889" t="s">
        <v>789</v>
      </c>
      <c r="C190" s="889">
        <v>92</v>
      </c>
      <c r="D190" s="889">
        <v>68</v>
      </c>
      <c r="E190" s="833">
        <f>SUM(C190:D190)</f>
        <v>160</v>
      </c>
      <c r="F190" s="889">
        <v>37</v>
      </c>
      <c r="G190" s="889">
        <v>33</v>
      </c>
      <c r="H190" s="833">
        <f>SUM(F190:G190)</f>
        <v>70</v>
      </c>
      <c r="I190" s="833">
        <v>495</v>
      </c>
      <c r="J190" s="833">
        <v>337</v>
      </c>
      <c r="K190" s="833">
        <f>SUM(I190:J190)</f>
        <v>832</v>
      </c>
      <c r="L190" s="833"/>
      <c r="M190" s="833"/>
      <c r="N190" s="833">
        <f>SUM(L190:M190)</f>
        <v>0</v>
      </c>
      <c r="O190" s="889">
        <v>34</v>
      </c>
      <c r="P190" s="889">
        <v>18</v>
      </c>
      <c r="Q190" s="833">
        <f>SUM(O190:P190)</f>
        <v>52</v>
      </c>
      <c r="R190" s="529">
        <f t="shared" ref="R190:T194" si="144">C190+F190+I190+L190+O190</f>
        <v>658</v>
      </c>
      <c r="S190" s="529">
        <f t="shared" si="144"/>
        <v>456</v>
      </c>
      <c r="T190" s="529">
        <f t="shared" si="144"/>
        <v>1114</v>
      </c>
      <c r="U190" s="619" t="str">
        <f t="shared" si="140"/>
        <v>TRUE</v>
      </c>
      <c r="V190" s="619" t="str">
        <f t="shared" si="141"/>
        <v>TRUE</v>
      </c>
      <c r="W190" s="619" t="str">
        <f t="shared" si="142"/>
        <v>TRUE</v>
      </c>
      <c r="Y190" s="620">
        <f>Death!X188</f>
        <v>658</v>
      </c>
      <c r="Z190" s="620">
        <f>Death!Y188</f>
        <v>456</v>
      </c>
      <c r="AA190" s="620">
        <f>Death!Z188</f>
        <v>1114</v>
      </c>
    </row>
    <row r="191" spans="1:27" ht="15" customHeight="1">
      <c r="A191" s="633">
        <v>10</v>
      </c>
      <c r="B191" s="927" t="s">
        <v>790</v>
      </c>
      <c r="C191" s="889">
        <v>2</v>
      </c>
      <c r="D191" s="889">
        <v>1</v>
      </c>
      <c r="E191" s="833">
        <f>SUM(C191:D191)</f>
        <v>3</v>
      </c>
      <c r="F191" s="889"/>
      <c r="G191" s="889"/>
      <c r="H191" s="833">
        <f>SUM(F191:G191)</f>
        <v>0</v>
      </c>
      <c r="I191" s="833">
        <v>100</v>
      </c>
      <c r="J191" s="833">
        <v>91</v>
      </c>
      <c r="K191" s="833">
        <f>SUM(I191:J191)</f>
        <v>191</v>
      </c>
      <c r="L191" s="833"/>
      <c r="M191" s="833"/>
      <c r="N191" s="833">
        <f>SUM(L191:M191)</f>
        <v>0</v>
      </c>
      <c r="O191" s="889">
        <v>2</v>
      </c>
      <c r="P191" s="889">
        <v>0</v>
      </c>
      <c r="Q191" s="833">
        <f>SUM(O191:P191)</f>
        <v>2</v>
      </c>
      <c r="R191" s="529">
        <f t="shared" si="144"/>
        <v>104</v>
      </c>
      <c r="S191" s="529">
        <f t="shared" si="144"/>
        <v>92</v>
      </c>
      <c r="T191" s="529">
        <f t="shared" si="144"/>
        <v>196</v>
      </c>
      <c r="U191" s="619" t="str">
        <f t="shared" si="140"/>
        <v>TRUE</v>
      </c>
      <c r="V191" s="619" t="str">
        <f t="shared" si="141"/>
        <v>TRUE</v>
      </c>
      <c r="W191" s="619" t="str">
        <f t="shared" si="142"/>
        <v>TRUE</v>
      </c>
      <c r="Y191" s="620">
        <f>Death!X189</f>
        <v>104</v>
      </c>
      <c r="Z191" s="620">
        <f>Death!Y189</f>
        <v>92</v>
      </c>
      <c r="AA191" s="620">
        <f>Death!Z189</f>
        <v>196</v>
      </c>
    </row>
    <row r="192" spans="1:27" ht="15" customHeight="1">
      <c r="A192" s="633">
        <v>11</v>
      </c>
      <c r="B192" s="889" t="s">
        <v>791</v>
      </c>
      <c r="C192" s="889">
        <v>27</v>
      </c>
      <c r="D192" s="889">
        <v>13</v>
      </c>
      <c r="E192" s="833">
        <f>SUM(C192:D192)</f>
        <v>40</v>
      </c>
      <c r="F192" s="889">
        <v>5</v>
      </c>
      <c r="G192" s="889">
        <v>4</v>
      </c>
      <c r="H192" s="833">
        <f>SUM(F192:G192)</f>
        <v>9</v>
      </c>
      <c r="I192" s="833">
        <v>95</v>
      </c>
      <c r="J192" s="833">
        <v>55</v>
      </c>
      <c r="K192" s="833">
        <f>SUM(I192:J192)</f>
        <v>150</v>
      </c>
      <c r="L192" s="833"/>
      <c r="M192" s="833"/>
      <c r="N192" s="833">
        <f>SUM(L192:M192)</f>
        <v>0</v>
      </c>
      <c r="O192" s="889">
        <v>16</v>
      </c>
      <c r="P192" s="889">
        <v>2</v>
      </c>
      <c r="Q192" s="833">
        <f>SUM(O192:P192)</f>
        <v>18</v>
      </c>
      <c r="R192" s="529">
        <f t="shared" si="144"/>
        <v>143</v>
      </c>
      <c r="S192" s="529">
        <f t="shared" si="144"/>
        <v>74</v>
      </c>
      <c r="T192" s="529">
        <f t="shared" si="144"/>
        <v>217</v>
      </c>
      <c r="U192" s="619" t="str">
        <f t="shared" si="140"/>
        <v>TRUE</v>
      </c>
      <c r="V192" s="619" t="str">
        <f t="shared" si="141"/>
        <v>TRUE</v>
      </c>
      <c r="W192" s="619" t="str">
        <f t="shared" si="142"/>
        <v>TRUE</v>
      </c>
      <c r="Y192" s="620">
        <f>Death!X190</f>
        <v>143</v>
      </c>
      <c r="Z192" s="620">
        <f>Death!Y190</f>
        <v>74</v>
      </c>
      <c r="AA192" s="620">
        <f>Death!Z190</f>
        <v>217</v>
      </c>
    </row>
    <row r="193" spans="1:27" ht="15" customHeight="1">
      <c r="A193" s="633">
        <v>12</v>
      </c>
      <c r="B193" s="889" t="s">
        <v>792</v>
      </c>
      <c r="C193" s="889">
        <v>2</v>
      </c>
      <c r="D193" s="889"/>
      <c r="E193" s="833">
        <f>SUM(C193:D193)</f>
        <v>2</v>
      </c>
      <c r="F193" s="889"/>
      <c r="G193" s="889"/>
      <c r="H193" s="833">
        <f>SUM(F193:G193)</f>
        <v>0</v>
      </c>
      <c r="I193" s="833"/>
      <c r="J193" s="833"/>
      <c r="K193" s="833">
        <f>SUM(I193:J193)</f>
        <v>0</v>
      </c>
      <c r="L193" s="833"/>
      <c r="M193" s="833"/>
      <c r="N193" s="833">
        <f>SUM(L193:M193)</f>
        <v>0</v>
      </c>
      <c r="O193" s="889">
        <v>83</v>
      </c>
      <c r="P193" s="889">
        <v>66</v>
      </c>
      <c r="Q193" s="833">
        <f>SUM(O193:P193)</f>
        <v>149</v>
      </c>
      <c r="R193" s="529">
        <f t="shared" si="144"/>
        <v>85</v>
      </c>
      <c r="S193" s="529">
        <f t="shared" si="144"/>
        <v>66</v>
      </c>
      <c r="T193" s="529">
        <f t="shared" si="144"/>
        <v>151</v>
      </c>
      <c r="U193" s="619" t="str">
        <f t="shared" si="140"/>
        <v>TRUE</v>
      </c>
      <c r="V193" s="619" t="str">
        <f t="shared" si="141"/>
        <v>TRUE</v>
      </c>
      <c r="W193" s="619" t="str">
        <f t="shared" si="142"/>
        <v>TRUE</v>
      </c>
      <c r="Y193" s="620">
        <f>Death!X191</f>
        <v>85</v>
      </c>
      <c r="Z193" s="620">
        <f>Death!Y191</f>
        <v>66</v>
      </c>
      <c r="AA193" s="620">
        <f>Death!Z191</f>
        <v>151</v>
      </c>
    </row>
    <row r="194" spans="1:27" ht="15" customHeight="1">
      <c r="A194" s="633">
        <v>13</v>
      </c>
      <c r="B194" s="889" t="s">
        <v>793</v>
      </c>
      <c r="C194" s="889"/>
      <c r="D194" s="889"/>
      <c r="E194" s="833">
        <f>SUM(C194:D194)</f>
        <v>0</v>
      </c>
      <c r="F194" s="889"/>
      <c r="G194" s="889"/>
      <c r="H194" s="833">
        <f>SUM(F194:G194)</f>
        <v>0</v>
      </c>
      <c r="I194" s="833"/>
      <c r="J194" s="833"/>
      <c r="K194" s="833">
        <f>SUM(I194:J194)</f>
        <v>0</v>
      </c>
      <c r="L194" s="833"/>
      <c r="M194" s="833"/>
      <c r="N194" s="833">
        <f>SUM(L194:M194)</f>
        <v>0</v>
      </c>
      <c r="O194" s="889">
        <v>39</v>
      </c>
      <c r="P194" s="929">
        <v>31</v>
      </c>
      <c r="Q194" s="833">
        <f>SUM(O194:P194)</f>
        <v>70</v>
      </c>
      <c r="R194" s="529">
        <f t="shared" si="144"/>
        <v>39</v>
      </c>
      <c r="S194" s="529">
        <f t="shared" si="144"/>
        <v>31</v>
      </c>
      <c r="T194" s="529">
        <f t="shared" si="144"/>
        <v>70</v>
      </c>
      <c r="U194" s="619" t="str">
        <f t="shared" si="140"/>
        <v>TRUE</v>
      </c>
      <c r="V194" s="619" t="str">
        <f t="shared" si="141"/>
        <v>TRUE</v>
      </c>
      <c r="W194" s="619" t="str">
        <f t="shared" si="142"/>
        <v>TRUE</v>
      </c>
      <c r="Y194" s="620">
        <f>Death!X192</f>
        <v>39</v>
      </c>
      <c r="Z194" s="620">
        <f>Death!Y192</f>
        <v>31</v>
      </c>
      <c r="AA194" s="620">
        <f>Death!Z192</f>
        <v>70</v>
      </c>
    </row>
    <row r="195" spans="1:27" ht="15" customHeight="1">
      <c r="A195" s="541"/>
      <c r="B195" s="643" t="s">
        <v>6</v>
      </c>
      <c r="C195" s="203">
        <f>SUM(C190:C194)</f>
        <v>123</v>
      </c>
      <c r="D195" s="203">
        <f t="shared" ref="D195:Q195" si="145">SUM(D190:D194)</f>
        <v>82</v>
      </c>
      <c r="E195" s="203">
        <f t="shared" si="145"/>
        <v>205</v>
      </c>
      <c r="F195" s="203">
        <f t="shared" si="145"/>
        <v>42</v>
      </c>
      <c r="G195" s="203">
        <f t="shared" si="145"/>
        <v>37</v>
      </c>
      <c r="H195" s="203">
        <f t="shared" si="145"/>
        <v>79</v>
      </c>
      <c r="I195" s="203">
        <f t="shared" si="145"/>
        <v>690</v>
      </c>
      <c r="J195" s="203">
        <f t="shared" si="145"/>
        <v>483</v>
      </c>
      <c r="K195" s="203">
        <f t="shared" si="145"/>
        <v>1173</v>
      </c>
      <c r="L195" s="203">
        <f t="shared" si="145"/>
        <v>0</v>
      </c>
      <c r="M195" s="203">
        <f t="shared" si="145"/>
        <v>0</v>
      </c>
      <c r="N195" s="203">
        <f t="shared" si="145"/>
        <v>0</v>
      </c>
      <c r="O195" s="203">
        <f t="shared" si="145"/>
        <v>174</v>
      </c>
      <c r="P195" s="203">
        <f t="shared" si="145"/>
        <v>117</v>
      </c>
      <c r="Q195" s="203">
        <f t="shared" si="145"/>
        <v>291</v>
      </c>
      <c r="R195" s="541">
        <f>SUM(R190:R194)</f>
        <v>1029</v>
      </c>
      <c r="S195" s="541">
        <f>SUM(S190:S194)</f>
        <v>719</v>
      </c>
      <c r="T195" s="541">
        <f>SUM(T190:T194)</f>
        <v>1748</v>
      </c>
      <c r="U195" s="619" t="str">
        <f t="shared" si="140"/>
        <v>TRUE</v>
      </c>
      <c r="V195" s="619" t="str">
        <f t="shared" si="141"/>
        <v>TRUE</v>
      </c>
      <c r="W195" s="619" t="str">
        <f t="shared" si="142"/>
        <v>TRUE</v>
      </c>
      <c r="Y195" s="620">
        <f>Death!X193</f>
        <v>1029</v>
      </c>
      <c r="Z195" s="620">
        <f>Death!Y193</f>
        <v>719</v>
      </c>
      <c r="AA195" s="620">
        <f>Death!Z193</f>
        <v>1748</v>
      </c>
    </row>
    <row r="196" spans="1:27" ht="15" customHeight="1">
      <c r="A196" s="608" t="s">
        <v>21</v>
      </c>
      <c r="B196" s="644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608"/>
      <c r="S196" s="608"/>
      <c r="T196" s="608"/>
      <c r="U196" s="619" t="str">
        <f t="shared" si="140"/>
        <v>TRUE</v>
      </c>
      <c r="V196" s="619" t="str">
        <f t="shared" si="141"/>
        <v>TRUE</v>
      </c>
      <c r="W196" s="619" t="str">
        <f t="shared" si="142"/>
        <v>TRUE</v>
      </c>
      <c r="Y196" s="620">
        <f>Death!X194</f>
        <v>0</v>
      </c>
      <c r="Z196" s="620">
        <f>Death!Y194</f>
        <v>0</v>
      </c>
      <c r="AA196" s="620">
        <f>Death!Z194</f>
        <v>0</v>
      </c>
    </row>
    <row r="197" spans="1:27" ht="15" customHeight="1">
      <c r="A197" s="633">
        <v>14</v>
      </c>
      <c r="B197" s="450" t="s">
        <v>818</v>
      </c>
      <c r="C197" s="829">
        <v>274</v>
      </c>
      <c r="D197" s="829">
        <v>159</v>
      </c>
      <c r="E197" s="833">
        <f>SUM(C197:D197)</f>
        <v>433</v>
      </c>
      <c r="F197" s="829">
        <v>1350</v>
      </c>
      <c r="G197" s="829">
        <v>783</v>
      </c>
      <c r="H197" s="833">
        <f>SUM(F197:G197)</f>
        <v>2133</v>
      </c>
      <c r="I197" s="829"/>
      <c r="J197" s="829"/>
      <c r="K197" s="833">
        <f>SUM(I197:J197)</f>
        <v>0</v>
      </c>
      <c r="L197" s="829"/>
      <c r="M197" s="829"/>
      <c r="N197" s="833">
        <f>SUM(L197:M197)</f>
        <v>0</v>
      </c>
      <c r="O197" s="1194">
        <v>999</v>
      </c>
      <c r="P197" s="1194">
        <v>719</v>
      </c>
      <c r="Q197" s="833">
        <f>SUM(O197:P197)</f>
        <v>1718</v>
      </c>
      <c r="R197" s="529">
        <f>C197+F197+I197+L197+O197</f>
        <v>2623</v>
      </c>
      <c r="S197" s="529">
        <f>D197+G197+J197+M197+P197</f>
        <v>1661</v>
      </c>
      <c r="T197" s="529">
        <f>E197+H197+K197+N197+Q197</f>
        <v>4284</v>
      </c>
      <c r="U197" s="619" t="str">
        <f t="shared" si="140"/>
        <v>TRUE</v>
      </c>
      <c r="V197" s="619" t="str">
        <f t="shared" si="141"/>
        <v>TRUE</v>
      </c>
      <c r="W197" s="619" t="str">
        <f t="shared" si="142"/>
        <v>TRUE</v>
      </c>
      <c r="Y197" s="620">
        <f>Death!X195</f>
        <v>2623</v>
      </c>
      <c r="Z197" s="620">
        <f>Death!Y195</f>
        <v>1661</v>
      </c>
      <c r="AA197" s="620">
        <f>Death!Z195</f>
        <v>4284</v>
      </c>
    </row>
    <row r="198" spans="1:27" ht="15" customHeight="1">
      <c r="A198" s="633">
        <v>15</v>
      </c>
      <c r="B198" s="450" t="s">
        <v>819</v>
      </c>
      <c r="C198" s="829">
        <v>0</v>
      </c>
      <c r="D198" s="829">
        <v>0</v>
      </c>
      <c r="E198" s="833">
        <f t="shared" ref="E198:E213" si="146">SUM(C198:D198)</f>
        <v>0</v>
      </c>
      <c r="F198" s="829">
        <v>28</v>
      </c>
      <c r="G198" s="829">
        <v>15</v>
      </c>
      <c r="H198" s="833">
        <f t="shared" ref="H198:H213" si="147">SUM(F198:G198)</f>
        <v>43</v>
      </c>
      <c r="I198" s="829"/>
      <c r="J198" s="829"/>
      <c r="K198" s="833">
        <f t="shared" ref="K198:K213" si="148">SUM(I198:J198)</f>
        <v>0</v>
      </c>
      <c r="L198" s="829"/>
      <c r="M198" s="829"/>
      <c r="N198" s="833">
        <f t="shared" ref="N198:N213" si="149">SUM(L198:M198)</f>
        <v>0</v>
      </c>
      <c r="O198" s="1194">
        <v>37</v>
      </c>
      <c r="P198" s="1194">
        <v>25</v>
      </c>
      <c r="Q198" s="833">
        <f t="shared" ref="Q198:Q213" si="150">SUM(O198:P198)</f>
        <v>62</v>
      </c>
      <c r="R198" s="529">
        <f t="shared" ref="R198:R213" si="151">C198+F198+I198+L198+O198</f>
        <v>65</v>
      </c>
      <c r="S198" s="529">
        <f t="shared" ref="S198:S213" si="152">D198+G198+J198+M198+P198</f>
        <v>40</v>
      </c>
      <c r="T198" s="529">
        <f t="shared" ref="T198:T213" si="153">E198+H198+K198+N198+Q198</f>
        <v>105</v>
      </c>
      <c r="U198" s="619" t="str">
        <f t="shared" si="140"/>
        <v>TRUE</v>
      </c>
      <c r="V198" s="619" t="str">
        <f t="shared" si="141"/>
        <v>TRUE</v>
      </c>
      <c r="W198" s="619" t="str">
        <f t="shared" si="142"/>
        <v>TRUE</v>
      </c>
      <c r="Y198" s="620">
        <f>Death!X196</f>
        <v>65</v>
      </c>
      <c r="Z198" s="620">
        <f>Death!Y196</f>
        <v>40</v>
      </c>
      <c r="AA198" s="620">
        <f>Death!Z196</f>
        <v>105</v>
      </c>
    </row>
    <row r="199" spans="1:27" ht="15" customHeight="1">
      <c r="A199" s="633">
        <v>16</v>
      </c>
      <c r="B199" s="450" t="s">
        <v>820</v>
      </c>
      <c r="C199" s="829">
        <v>0</v>
      </c>
      <c r="D199" s="829">
        <v>0</v>
      </c>
      <c r="E199" s="833">
        <f t="shared" si="146"/>
        <v>0</v>
      </c>
      <c r="F199" s="829">
        <v>22</v>
      </c>
      <c r="G199" s="829">
        <v>12</v>
      </c>
      <c r="H199" s="833">
        <f t="shared" si="147"/>
        <v>34</v>
      </c>
      <c r="I199" s="829"/>
      <c r="J199" s="829"/>
      <c r="K199" s="833">
        <f t="shared" si="148"/>
        <v>0</v>
      </c>
      <c r="L199" s="829"/>
      <c r="M199" s="829"/>
      <c r="N199" s="833">
        <f t="shared" si="149"/>
        <v>0</v>
      </c>
      <c r="O199" s="1194">
        <v>156</v>
      </c>
      <c r="P199" s="1194">
        <v>99</v>
      </c>
      <c r="Q199" s="833">
        <f t="shared" si="150"/>
        <v>255</v>
      </c>
      <c r="R199" s="529">
        <f t="shared" si="151"/>
        <v>178</v>
      </c>
      <c r="S199" s="529">
        <f t="shared" si="152"/>
        <v>111</v>
      </c>
      <c r="T199" s="529">
        <f t="shared" si="153"/>
        <v>289</v>
      </c>
      <c r="U199" s="619" t="str">
        <f t="shared" si="140"/>
        <v>TRUE</v>
      </c>
      <c r="V199" s="619" t="str">
        <f t="shared" si="141"/>
        <v>TRUE</v>
      </c>
      <c r="W199" s="619" t="str">
        <f t="shared" si="142"/>
        <v>TRUE</v>
      </c>
      <c r="Y199" s="620">
        <f>Death!X197</f>
        <v>178</v>
      </c>
      <c r="Z199" s="620">
        <f>Death!Y197</f>
        <v>111</v>
      </c>
      <c r="AA199" s="620">
        <f>Death!Z197</f>
        <v>289</v>
      </c>
    </row>
    <row r="200" spans="1:27" ht="15" customHeight="1">
      <c r="A200" s="633">
        <v>17</v>
      </c>
      <c r="B200" s="450" t="s">
        <v>821</v>
      </c>
      <c r="C200" s="829">
        <v>0</v>
      </c>
      <c r="D200" s="829">
        <v>0</v>
      </c>
      <c r="E200" s="833">
        <f t="shared" si="146"/>
        <v>0</v>
      </c>
      <c r="F200" s="829">
        <v>0</v>
      </c>
      <c r="G200" s="829">
        <v>0</v>
      </c>
      <c r="H200" s="833">
        <f t="shared" si="147"/>
        <v>0</v>
      </c>
      <c r="I200" s="829"/>
      <c r="J200" s="829"/>
      <c r="K200" s="833">
        <f t="shared" si="148"/>
        <v>0</v>
      </c>
      <c r="L200" s="829"/>
      <c r="M200" s="829"/>
      <c r="N200" s="833">
        <f t="shared" si="149"/>
        <v>0</v>
      </c>
      <c r="O200" s="1194">
        <v>9</v>
      </c>
      <c r="P200" s="1194">
        <v>10</v>
      </c>
      <c r="Q200" s="833">
        <f t="shared" si="150"/>
        <v>19</v>
      </c>
      <c r="R200" s="529">
        <f t="shared" si="151"/>
        <v>9</v>
      </c>
      <c r="S200" s="529">
        <f t="shared" si="152"/>
        <v>10</v>
      </c>
      <c r="T200" s="529">
        <f t="shared" si="153"/>
        <v>19</v>
      </c>
      <c r="U200" s="619" t="str">
        <f t="shared" si="140"/>
        <v>TRUE</v>
      </c>
      <c r="V200" s="619" t="str">
        <f t="shared" si="141"/>
        <v>TRUE</v>
      </c>
      <c r="W200" s="619" t="str">
        <f t="shared" si="142"/>
        <v>TRUE</v>
      </c>
      <c r="Y200" s="620">
        <f>Death!X198</f>
        <v>9</v>
      </c>
      <c r="Z200" s="620">
        <f>Death!Y198</f>
        <v>10</v>
      </c>
      <c r="AA200" s="620">
        <f>Death!Z198</f>
        <v>19</v>
      </c>
    </row>
    <row r="201" spans="1:27" ht="15" customHeight="1">
      <c r="A201" s="633">
        <v>18</v>
      </c>
      <c r="B201" s="450" t="s">
        <v>903</v>
      </c>
      <c r="C201" s="829">
        <v>0</v>
      </c>
      <c r="D201" s="829">
        <v>0</v>
      </c>
      <c r="E201" s="833">
        <f t="shared" si="146"/>
        <v>0</v>
      </c>
      <c r="F201" s="829">
        <v>0</v>
      </c>
      <c r="G201" s="829">
        <v>0</v>
      </c>
      <c r="H201" s="833">
        <f t="shared" si="147"/>
        <v>0</v>
      </c>
      <c r="I201" s="829"/>
      <c r="J201" s="829"/>
      <c r="K201" s="833">
        <f t="shared" si="148"/>
        <v>0</v>
      </c>
      <c r="L201" s="829"/>
      <c r="M201" s="829"/>
      <c r="N201" s="833">
        <f t="shared" si="149"/>
        <v>0</v>
      </c>
      <c r="O201" s="1194">
        <v>88</v>
      </c>
      <c r="P201" s="1194">
        <v>55</v>
      </c>
      <c r="Q201" s="833">
        <f t="shared" si="150"/>
        <v>143</v>
      </c>
      <c r="R201" s="529">
        <f t="shared" si="151"/>
        <v>88</v>
      </c>
      <c r="S201" s="529">
        <f t="shared" si="152"/>
        <v>55</v>
      </c>
      <c r="T201" s="529">
        <f t="shared" si="153"/>
        <v>143</v>
      </c>
      <c r="U201" s="619" t="str">
        <f t="shared" si="140"/>
        <v>TRUE</v>
      </c>
      <c r="V201" s="619" t="str">
        <f t="shared" si="141"/>
        <v>TRUE</v>
      </c>
      <c r="W201" s="619" t="str">
        <f t="shared" si="142"/>
        <v>TRUE</v>
      </c>
      <c r="Y201" s="620">
        <f>Death!X199</f>
        <v>88</v>
      </c>
      <c r="Z201" s="620">
        <f>Death!Y199</f>
        <v>55</v>
      </c>
      <c r="AA201" s="620">
        <f>Death!Z199</f>
        <v>143</v>
      </c>
    </row>
    <row r="202" spans="1:27" ht="15" customHeight="1">
      <c r="A202" s="633">
        <v>19</v>
      </c>
      <c r="B202" s="450" t="s">
        <v>822</v>
      </c>
      <c r="C202" s="1317">
        <v>3</v>
      </c>
      <c r="D202" s="1317">
        <v>4</v>
      </c>
      <c r="E202" s="833">
        <f t="shared" si="146"/>
        <v>7</v>
      </c>
      <c r="F202" s="1317">
        <v>22</v>
      </c>
      <c r="G202" s="1317">
        <v>4</v>
      </c>
      <c r="H202" s="833">
        <f t="shared" si="147"/>
        <v>26</v>
      </c>
      <c r="I202" s="829"/>
      <c r="J202" s="829"/>
      <c r="K202" s="833">
        <f t="shared" si="148"/>
        <v>0</v>
      </c>
      <c r="L202" s="829"/>
      <c r="M202" s="829"/>
      <c r="N202" s="833">
        <f t="shared" si="149"/>
        <v>0</v>
      </c>
      <c r="O202" s="1194">
        <v>108</v>
      </c>
      <c r="P202" s="1194">
        <v>70</v>
      </c>
      <c r="Q202" s="833">
        <f t="shared" si="150"/>
        <v>178</v>
      </c>
      <c r="R202" s="529">
        <f t="shared" si="151"/>
        <v>133</v>
      </c>
      <c r="S202" s="529">
        <f t="shared" si="152"/>
        <v>78</v>
      </c>
      <c r="T202" s="529">
        <f t="shared" si="153"/>
        <v>211</v>
      </c>
      <c r="U202" s="619" t="str">
        <f t="shared" si="140"/>
        <v>TRUE</v>
      </c>
      <c r="V202" s="619" t="str">
        <f t="shared" si="141"/>
        <v>TRUE</v>
      </c>
      <c r="W202" s="619" t="str">
        <f t="shared" si="142"/>
        <v>TRUE</v>
      </c>
      <c r="Y202" s="620">
        <f>Death!X200</f>
        <v>133</v>
      </c>
      <c r="Z202" s="620">
        <f>Death!Y200</f>
        <v>78</v>
      </c>
      <c r="AA202" s="620">
        <f>Death!Z200</f>
        <v>211</v>
      </c>
    </row>
    <row r="203" spans="1:27" ht="15" customHeight="1">
      <c r="A203" s="633">
        <v>20</v>
      </c>
      <c r="B203" s="450" t="s">
        <v>823</v>
      </c>
      <c r="C203" s="829">
        <v>0</v>
      </c>
      <c r="D203" s="829">
        <v>0</v>
      </c>
      <c r="E203" s="833">
        <f t="shared" si="146"/>
        <v>0</v>
      </c>
      <c r="F203" s="829">
        <v>0</v>
      </c>
      <c r="G203" s="829">
        <v>0</v>
      </c>
      <c r="H203" s="833">
        <f t="shared" si="147"/>
        <v>0</v>
      </c>
      <c r="I203" s="829"/>
      <c r="J203" s="829"/>
      <c r="K203" s="833">
        <f t="shared" si="148"/>
        <v>0</v>
      </c>
      <c r="L203" s="829"/>
      <c r="M203" s="829"/>
      <c r="N203" s="833">
        <f t="shared" si="149"/>
        <v>0</v>
      </c>
      <c r="O203" s="1194">
        <v>38</v>
      </c>
      <c r="P203" s="1194">
        <v>16</v>
      </c>
      <c r="Q203" s="833">
        <f t="shared" si="150"/>
        <v>54</v>
      </c>
      <c r="R203" s="529">
        <f t="shared" si="151"/>
        <v>38</v>
      </c>
      <c r="S203" s="529">
        <f t="shared" si="152"/>
        <v>16</v>
      </c>
      <c r="T203" s="529">
        <f t="shared" si="153"/>
        <v>54</v>
      </c>
      <c r="U203" s="619" t="str">
        <f t="shared" si="140"/>
        <v>TRUE</v>
      </c>
      <c r="V203" s="619" t="str">
        <f t="shared" si="141"/>
        <v>TRUE</v>
      </c>
      <c r="W203" s="619" t="str">
        <f t="shared" si="142"/>
        <v>TRUE</v>
      </c>
      <c r="Y203" s="620">
        <f>Death!X201</f>
        <v>38</v>
      </c>
      <c r="Z203" s="620">
        <f>Death!Y201</f>
        <v>16</v>
      </c>
      <c r="AA203" s="620">
        <f>Death!Z201</f>
        <v>54</v>
      </c>
    </row>
    <row r="204" spans="1:27" ht="15" customHeight="1">
      <c r="A204" s="633">
        <v>21</v>
      </c>
      <c r="B204" s="450" t="s">
        <v>824</v>
      </c>
      <c r="C204" s="829">
        <v>12</v>
      </c>
      <c r="D204" s="829">
        <v>6</v>
      </c>
      <c r="E204" s="833">
        <f t="shared" si="146"/>
        <v>18</v>
      </c>
      <c r="F204" s="829">
        <v>30</v>
      </c>
      <c r="G204" s="829">
        <v>17</v>
      </c>
      <c r="H204" s="833">
        <f t="shared" si="147"/>
        <v>47</v>
      </c>
      <c r="I204" s="829"/>
      <c r="J204" s="829"/>
      <c r="K204" s="833">
        <f t="shared" si="148"/>
        <v>0</v>
      </c>
      <c r="L204" s="829"/>
      <c r="M204" s="829"/>
      <c r="N204" s="833">
        <f t="shared" si="149"/>
        <v>0</v>
      </c>
      <c r="O204" s="1194">
        <v>254</v>
      </c>
      <c r="P204" s="1194">
        <v>161</v>
      </c>
      <c r="Q204" s="833">
        <f t="shared" si="150"/>
        <v>415</v>
      </c>
      <c r="R204" s="529">
        <f t="shared" si="151"/>
        <v>296</v>
      </c>
      <c r="S204" s="529">
        <f t="shared" si="152"/>
        <v>184</v>
      </c>
      <c r="T204" s="529">
        <f t="shared" si="153"/>
        <v>480</v>
      </c>
      <c r="U204" s="619" t="str">
        <f t="shared" si="140"/>
        <v>TRUE</v>
      </c>
      <c r="V204" s="619" t="str">
        <f t="shared" si="141"/>
        <v>TRUE</v>
      </c>
      <c r="W204" s="619" t="str">
        <f t="shared" si="142"/>
        <v>TRUE</v>
      </c>
      <c r="Y204" s="620">
        <f>Death!X202</f>
        <v>296</v>
      </c>
      <c r="Z204" s="620">
        <f>Death!Y202</f>
        <v>184</v>
      </c>
      <c r="AA204" s="620">
        <f>Death!Z202</f>
        <v>480</v>
      </c>
    </row>
    <row r="205" spans="1:27" ht="15" customHeight="1">
      <c r="A205" s="633">
        <v>22</v>
      </c>
      <c r="B205" s="450" t="s">
        <v>825</v>
      </c>
      <c r="C205" s="829">
        <v>0</v>
      </c>
      <c r="D205" s="829">
        <v>0</v>
      </c>
      <c r="E205" s="833">
        <f t="shared" si="146"/>
        <v>0</v>
      </c>
      <c r="F205" s="829">
        <v>0</v>
      </c>
      <c r="G205" s="829">
        <v>0</v>
      </c>
      <c r="H205" s="833">
        <f t="shared" si="147"/>
        <v>0</v>
      </c>
      <c r="I205" s="829"/>
      <c r="J205" s="829"/>
      <c r="K205" s="833">
        <f t="shared" si="148"/>
        <v>0</v>
      </c>
      <c r="L205" s="829"/>
      <c r="M205" s="829"/>
      <c r="N205" s="833">
        <f t="shared" si="149"/>
        <v>0</v>
      </c>
      <c r="O205" s="1194">
        <v>55</v>
      </c>
      <c r="P205" s="1194">
        <v>47</v>
      </c>
      <c r="Q205" s="833">
        <f t="shared" si="150"/>
        <v>102</v>
      </c>
      <c r="R205" s="529">
        <f t="shared" si="151"/>
        <v>55</v>
      </c>
      <c r="S205" s="529">
        <f t="shared" si="152"/>
        <v>47</v>
      </c>
      <c r="T205" s="529">
        <f t="shared" si="153"/>
        <v>102</v>
      </c>
      <c r="U205" s="619" t="str">
        <f t="shared" si="140"/>
        <v>TRUE</v>
      </c>
      <c r="V205" s="619" t="str">
        <f t="shared" si="141"/>
        <v>TRUE</v>
      </c>
      <c r="W205" s="619" t="str">
        <f t="shared" si="142"/>
        <v>TRUE</v>
      </c>
      <c r="Y205" s="620">
        <f>Death!X203</f>
        <v>55</v>
      </c>
      <c r="Z205" s="620">
        <f>Death!Y203</f>
        <v>47</v>
      </c>
      <c r="AA205" s="620">
        <f>Death!Z203</f>
        <v>102</v>
      </c>
    </row>
    <row r="206" spans="1:27" ht="15" customHeight="1">
      <c r="A206" s="633">
        <v>23</v>
      </c>
      <c r="B206" s="450" t="s">
        <v>826</v>
      </c>
      <c r="C206" s="829">
        <v>0</v>
      </c>
      <c r="D206" s="829">
        <v>0</v>
      </c>
      <c r="E206" s="833">
        <f t="shared" si="146"/>
        <v>0</v>
      </c>
      <c r="F206" s="829">
        <v>0</v>
      </c>
      <c r="G206" s="829">
        <v>0</v>
      </c>
      <c r="H206" s="833">
        <f t="shared" si="147"/>
        <v>0</v>
      </c>
      <c r="I206" s="829"/>
      <c r="J206" s="829"/>
      <c r="K206" s="833">
        <f t="shared" si="148"/>
        <v>0</v>
      </c>
      <c r="L206" s="829"/>
      <c r="M206" s="829"/>
      <c r="N206" s="833">
        <f t="shared" si="149"/>
        <v>0</v>
      </c>
      <c r="O206" s="1194">
        <v>59</v>
      </c>
      <c r="P206" s="1194">
        <v>48</v>
      </c>
      <c r="Q206" s="833">
        <f t="shared" si="150"/>
        <v>107</v>
      </c>
      <c r="R206" s="529">
        <f t="shared" si="151"/>
        <v>59</v>
      </c>
      <c r="S206" s="529">
        <f t="shared" si="152"/>
        <v>48</v>
      </c>
      <c r="T206" s="529">
        <f t="shared" si="153"/>
        <v>107</v>
      </c>
      <c r="U206" s="619" t="str">
        <f t="shared" si="140"/>
        <v>TRUE</v>
      </c>
      <c r="V206" s="619" t="str">
        <f t="shared" si="141"/>
        <v>TRUE</v>
      </c>
      <c r="W206" s="619" t="str">
        <f t="shared" si="142"/>
        <v>TRUE</v>
      </c>
      <c r="Y206" s="620">
        <f>Death!X204</f>
        <v>59</v>
      </c>
      <c r="Z206" s="620">
        <f>Death!Y204</f>
        <v>48</v>
      </c>
      <c r="AA206" s="620">
        <f>Death!Z204</f>
        <v>107</v>
      </c>
    </row>
    <row r="207" spans="1:27" ht="15" customHeight="1">
      <c r="A207" s="633">
        <v>24</v>
      </c>
      <c r="B207" s="450" t="s">
        <v>827</v>
      </c>
      <c r="C207" s="829">
        <v>0</v>
      </c>
      <c r="D207" s="829">
        <v>0</v>
      </c>
      <c r="E207" s="833">
        <f t="shared" si="146"/>
        <v>0</v>
      </c>
      <c r="F207" s="829">
        <v>0</v>
      </c>
      <c r="G207" s="829">
        <v>0</v>
      </c>
      <c r="H207" s="833">
        <f t="shared" si="147"/>
        <v>0</v>
      </c>
      <c r="I207" s="829"/>
      <c r="J207" s="829"/>
      <c r="K207" s="833">
        <f t="shared" si="148"/>
        <v>0</v>
      </c>
      <c r="L207" s="829"/>
      <c r="M207" s="829"/>
      <c r="N207" s="833">
        <f t="shared" si="149"/>
        <v>0</v>
      </c>
      <c r="O207" s="1194">
        <v>47</v>
      </c>
      <c r="P207" s="1194">
        <v>54</v>
      </c>
      <c r="Q207" s="833">
        <f t="shared" si="150"/>
        <v>101</v>
      </c>
      <c r="R207" s="529">
        <f t="shared" si="151"/>
        <v>47</v>
      </c>
      <c r="S207" s="529">
        <f t="shared" si="152"/>
        <v>54</v>
      </c>
      <c r="T207" s="529">
        <f t="shared" si="153"/>
        <v>101</v>
      </c>
      <c r="U207" s="619" t="str">
        <f t="shared" si="140"/>
        <v>TRUE</v>
      </c>
      <c r="V207" s="619" t="str">
        <f t="shared" si="141"/>
        <v>TRUE</v>
      </c>
      <c r="W207" s="619" t="str">
        <f t="shared" si="142"/>
        <v>TRUE</v>
      </c>
      <c r="Y207" s="620">
        <f>Death!X205</f>
        <v>47</v>
      </c>
      <c r="Z207" s="620">
        <f>Death!Y205</f>
        <v>54</v>
      </c>
      <c r="AA207" s="620">
        <f>Death!Z205</f>
        <v>101</v>
      </c>
    </row>
    <row r="208" spans="1:27" ht="15" customHeight="1">
      <c r="A208" s="633">
        <v>25</v>
      </c>
      <c r="B208" s="450" t="s">
        <v>828</v>
      </c>
      <c r="C208" s="829">
        <v>0</v>
      </c>
      <c r="D208" s="829">
        <v>0</v>
      </c>
      <c r="E208" s="833">
        <f t="shared" si="146"/>
        <v>0</v>
      </c>
      <c r="F208" s="829">
        <v>0</v>
      </c>
      <c r="G208" s="829">
        <v>0</v>
      </c>
      <c r="H208" s="833">
        <f t="shared" si="147"/>
        <v>0</v>
      </c>
      <c r="I208" s="829"/>
      <c r="J208" s="829"/>
      <c r="K208" s="833">
        <f t="shared" si="148"/>
        <v>0</v>
      </c>
      <c r="L208" s="829"/>
      <c r="M208" s="829"/>
      <c r="N208" s="833">
        <f t="shared" si="149"/>
        <v>0</v>
      </c>
      <c r="O208" s="1194">
        <v>35</v>
      </c>
      <c r="P208" s="1194">
        <v>32</v>
      </c>
      <c r="Q208" s="833">
        <f t="shared" si="150"/>
        <v>67</v>
      </c>
      <c r="R208" s="529">
        <f t="shared" si="151"/>
        <v>35</v>
      </c>
      <c r="S208" s="529">
        <f t="shared" si="152"/>
        <v>32</v>
      </c>
      <c r="T208" s="529">
        <f t="shared" si="153"/>
        <v>67</v>
      </c>
      <c r="U208" s="619" t="str">
        <f t="shared" si="140"/>
        <v>TRUE</v>
      </c>
      <c r="V208" s="619" t="str">
        <f t="shared" si="141"/>
        <v>TRUE</v>
      </c>
      <c r="W208" s="619" t="str">
        <f t="shared" si="142"/>
        <v>TRUE</v>
      </c>
      <c r="Y208" s="620">
        <f>Death!X206</f>
        <v>35</v>
      </c>
      <c r="Z208" s="620">
        <f>Death!Y206</f>
        <v>32</v>
      </c>
      <c r="AA208" s="620">
        <f>Death!Z206</f>
        <v>67</v>
      </c>
    </row>
    <row r="209" spans="1:27" ht="15" customHeight="1">
      <c r="A209" s="633">
        <v>26</v>
      </c>
      <c r="B209" s="450" t="s">
        <v>829</v>
      </c>
      <c r="C209" s="829">
        <v>0</v>
      </c>
      <c r="D209" s="829">
        <v>0</v>
      </c>
      <c r="E209" s="833">
        <f t="shared" si="146"/>
        <v>0</v>
      </c>
      <c r="F209" s="829">
        <v>0</v>
      </c>
      <c r="G209" s="829">
        <v>0</v>
      </c>
      <c r="H209" s="833">
        <f t="shared" si="147"/>
        <v>0</v>
      </c>
      <c r="I209" s="829"/>
      <c r="J209" s="829"/>
      <c r="K209" s="833">
        <f t="shared" si="148"/>
        <v>0</v>
      </c>
      <c r="L209" s="829"/>
      <c r="M209" s="829"/>
      <c r="N209" s="833">
        <f t="shared" si="149"/>
        <v>0</v>
      </c>
      <c r="O209" s="1194">
        <v>39</v>
      </c>
      <c r="P209" s="1194">
        <v>19</v>
      </c>
      <c r="Q209" s="833">
        <f t="shared" si="150"/>
        <v>58</v>
      </c>
      <c r="R209" s="529">
        <f t="shared" si="151"/>
        <v>39</v>
      </c>
      <c r="S209" s="529">
        <f t="shared" si="152"/>
        <v>19</v>
      </c>
      <c r="T209" s="529">
        <f t="shared" si="153"/>
        <v>58</v>
      </c>
      <c r="U209" s="619" t="str">
        <f t="shared" si="140"/>
        <v>TRUE</v>
      </c>
      <c r="V209" s="619" t="str">
        <f t="shared" si="141"/>
        <v>TRUE</v>
      </c>
      <c r="W209" s="619" t="str">
        <f t="shared" si="142"/>
        <v>TRUE</v>
      </c>
      <c r="Y209" s="620">
        <f>Death!X207</f>
        <v>39</v>
      </c>
      <c r="Z209" s="620">
        <f>Death!Y207</f>
        <v>19</v>
      </c>
      <c r="AA209" s="620">
        <f>Death!Z207</f>
        <v>58</v>
      </c>
    </row>
    <row r="210" spans="1:27" ht="15" customHeight="1">
      <c r="A210" s="633">
        <v>27</v>
      </c>
      <c r="B210" s="450" t="s">
        <v>830</v>
      </c>
      <c r="C210" s="829">
        <v>0</v>
      </c>
      <c r="D210" s="829">
        <v>0</v>
      </c>
      <c r="E210" s="833">
        <f t="shared" si="146"/>
        <v>0</v>
      </c>
      <c r="F210" s="829">
        <v>0</v>
      </c>
      <c r="G210" s="829">
        <v>0</v>
      </c>
      <c r="H210" s="833">
        <f t="shared" si="147"/>
        <v>0</v>
      </c>
      <c r="I210" s="829"/>
      <c r="J210" s="829"/>
      <c r="K210" s="833">
        <f t="shared" si="148"/>
        <v>0</v>
      </c>
      <c r="L210" s="829"/>
      <c r="M210" s="829"/>
      <c r="N210" s="833">
        <f t="shared" si="149"/>
        <v>0</v>
      </c>
      <c r="O210" s="1194">
        <v>29</v>
      </c>
      <c r="P210" s="1194">
        <v>20</v>
      </c>
      <c r="Q210" s="833">
        <f t="shared" si="150"/>
        <v>49</v>
      </c>
      <c r="R210" s="529">
        <f t="shared" si="151"/>
        <v>29</v>
      </c>
      <c r="S210" s="529">
        <f t="shared" si="152"/>
        <v>20</v>
      </c>
      <c r="T210" s="529">
        <f t="shared" si="153"/>
        <v>49</v>
      </c>
      <c r="U210" s="619" t="str">
        <f t="shared" si="140"/>
        <v>TRUE</v>
      </c>
      <c r="V210" s="619" t="str">
        <f t="shared" si="141"/>
        <v>TRUE</v>
      </c>
      <c r="W210" s="619" t="str">
        <f t="shared" si="142"/>
        <v>TRUE</v>
      </c>
      <c r="Y210" s="620">
        <f>Death!X208</f>
        <v>29</v>
      </c>
      <c r="Z210" s="620">
        <f>Death!Y208</f>
        <v>20</v>
      </c>
      <c r="AA210" s="620">
        <f>Death!Z208</f>
        <v>49</v>
      </c>
    </row>
    <row r="211" spans="1:27" ht="15" customHeight="1">
      <c r="A211" s="633">
        <v>28</v>
      </c>
      <c r="B211" s="450" t="s">
        <v>831</v>
      </c>
      <c r="C211" s="829">
        <v>0</v>
      </c>
      <c r="D211" s="829">
        <v>0</v>
      </c>
      <c r="E211" s="833">
        <f t="shared" si="146"/>
        <v>0</v>
      </c>
      <c r="F211" s="829">
        <v>0</v>
      </c>
      <c r="G211" s="829">
        <v>0</v>
      </c>
      <c r="H211" s="833">
        <f t="shared" si="147"/>
        <v>0</v>
      </c>
      <c r="I211" s="829"/>
      <c r="J211" s="829"/>
      <c r="K211" s="833">
        <f t="shared" si="148"/>
        <v>0</v>
      </c>
      <c r="L211" s="829"/>
      <c r="M211" s="829"/>
      <c r="N211" s="833">
        <f t="shared" si="149"/>
        <v>0</v>
      </c>
      <c r="O211" s="1194">
        <v>57</v>
      </c>
      <c r="P211" s="1194">
        <v>39</v>
      </c>
      <c r="Q211" s="833">
        <f t="shared" si="150"/>
        <v>96</v>
      </c>
      <c r="R211" s="529">
        <f t="shared" si="151"/>
        <v>57</v>
      </c>
      <c r="S211" s="529">
        <f t="shared" si="152"/>
        <v>39</v>
      </c>
      <c r="T211" s="529">
        <f t="shared" si="153"/>
        <v>96</v>
      </c>
      <c r="U211" s="619" t="str">
        <f t="shared" si="140"/>
        <v>TRUE</v>
      </c>
      <c r="V211" s="619" t="str">
        <f t="shared" si="141"/>
        <v>TRUE</v>
      </c>
      <c r="W211" s="619" t="str">
        <f t="shared" si="142"/>
        <v>TRUE</v>
      </c>
      <c r="Y211" s="620">
        <f>Death!X209</f>
        <v>57</v>
      </c>
      <c r="Z211" s="620">
        <f>Death!Y209</f>
        <v>39</v>
      </c>
      <c r="AA211" s="620">
        <f>Death!Z209</f>
        <v>96</v>
      </c>
    </row>
    <row r="212" spans="1:27" ht="15" customHeight="1">
      <c r="A212" s="633">
        <v>29</v>
      </c>
      <c r="B212" s="450" t="s">
        <v>832</v>
      </c>
      <c r="C212" s="829">
        <v>0</v>
      </c>
      <c r="D212" s="829">
        <v>0</v>
      </c>
      <c r="E212" s="833">
        <f t="shared" si="146"/>
        <v>0</v>
      </c>
      <c r="F212" s="829">
        <v>0</v>
      </c>
      <c r="G212" s="829">
        <v>0</v>
      </c>
      <c r="H212" s="833">
        <f t="shared" si="147"/>
        <v>0</v>
      </c>
      <c r="I212" s="829"/>
      <c r="J212" s="829"/>
      <c r="K212" s="833">
        <f t="shared" si="148"/>
        <v>0</v>
      </c>
      <c r="L212" s="829"/>
      <c r="M212" s="829"/>
      <c r="N212" s="833">
        <f t="shared" si="149"/>
        <v>0</v>
      </c>
      <c r="O212" s="1194">
        <v>52</v>
      </c>
      <c r="P212" s="1194">
        <v>33</v>
      </c>
      <c r="Q212" s="833">
        <f t="shared" si="150"/>
        <v>85</v>
      </c>
      <c r="R212" s="529">
        <f t="shared" si="151"/>
        <v>52</v>
      </c>
      <c r="S212" s="529">
        <f t="shared" si="152"/>
        <v>33</v>
      </c>
      <c r="T212" s="529">
        <f t="shared" si="153"/>
        <v>85</v>
      </c>
      <c r="U212" s="619" t="str">
        <f t="shared" si="140"/>
        <v>TRUE</v>
      </c>
      <c r="V212" s="619" t="str">
        <f t="shared" si="141"/>
        <v>TRUE</v>
      </c>
      <c r="W212" s="619" t="str">
        <f t="shared" si="142"/>
        <v>TRUE</v>
      </c>
      <c r="Y212" s="620">
        <f>Death!X210</f>
        <v>52</v>
      </c>
      <c r="Z212" s="620">
        <f>Death!Y210</f>
        <v>33</v>
      </c>
      <c r="AA212" s="620">
        <f>Death!Z210</f>
        <v>85</v>
      </c>
    </row>
    <row r="213" spans="1:27" ht="15" customHeight="1">
      <c r="A213" s="633">
        <v>30</v>
      </c>
      <c r="B213" s="450" t="s">
        <v>833</v>
      </c>
      <c r="C213" s="829">
        <v>0</v>
      </c>
      <c r="D213" s="829">
        <v>0</v>
      </c>
      <c r="E213" s="833">
        <f t="shared" si="146"/>
        <v>0</v>
      </c>
      <c r="F213" s="829">
        <v>0</v>
      </c>
      <c r="G213" s="829">
        <v>0</v>
      </c>
      <c r="H213" s="833">
        <f t="shared" si="147"/>
        <v>0</v>
      </c>
      <c r="I213" s="829"/>
      <c r="J213" s="829"/>
      <c r="K213" s="833">
        <f t="shared" si="148"/>
        <v>0</v>
      </c>
      <c r="L213" s="829"/>
      <c r="M213" s="829"/>
      <c r="N213" s="833">
        <f t="shared" si="149"/>
        <v>0</v>
      </c>
      <c r="O213" s="1194">
        <v>25</v>
      </c>
      <c r="P213" s="1194">
        <v>18</v>
      </c>
      <c r="Q213" s="833">
        <f t="shared" si="150"/>
        <v>43</v>
      </c>
      <c r="R213" s="529">
        <f t="shared" si="151"/>
        <v>25</v>
      </c>
      <c r="S213" s="529">
        <f t="shared" si="152"/>
        <v>18</v>
      </c>
      <c r="T213" s="529">
        <f t="shared" si="153"/>
        <v>43</v>
      </c>
      <c r="U213" s="619" t="str">
        <f t="shared" si="140"/>
        <v>TRUE</v>
      </c>
      <c r="V213" s="619" t="str">
        <f t="shared" si="141"/>
        <v>TRUE</v>
      </c>
      <c r="W213" s="619" t="str">
        <f t="shared" si="142"/>
        <v>TRUE</v>
      </c>
      <c r="Y213" s="620">
        <f>Death!X211</f>
        <v>25</v>
      </c>
      <c r="Z213" s="620">
        <f>Death!Y211</f>
        <v>18</v>
      </c>
      <c r="AA213" s="620">
        <f>Death!Z211</f>
        <v>43</v>
      </c>
    </row>
    <row r="214" spans="1:27" ht="15" customHeight="1">
      <c r="A214" s="541"/>
      <c r="B214" s="643" t="s">
        <v>6</v>
      </c>
      <c r="C214" s="203">
        <f t="shared" ref="C214:T214" si="154">SUM(C197:C213)</f>
        <v>289</v>
      </c>
      <c r="D214" s="203">
        <f t="shared" si="154"/>
        <v>169</v>
      </c>
      <c r="E214" s="203">
        <f t="shared" si="154"/>
        <v>458</v>
      </c>
      <c r="F214" s="203">
        <f t="shared" si="154"/>
        <v>1452</v>
      </c>
      <c r="G214" s="203">
        <f t="shared" si="154"/>
        <v>831</v>
      </c>
      <c r="H214" s="203">
        <f t="shared" si="154"/>
        <v>2283</v>
      </c>
      <c r="I214" s="203">
        <f t="shared" si="154"/>
        <v>0</v>
      </c>
      <c r="J214" s="203">
        <f t="shared" si="154"/>
        <v>0</v>
      </c>
      <c r="K214" s="203">
        <f t="shared" si="154"/>
        <v>0</v>
      </c>
      <c r="L214" s="203">
        <f t="shared" si="154"/>
        <v>0</v>
      </c>
      <c r="M214" s="203">
        <f t="shared" si="154"/>
        <v>0</v>
      </c>
      <c r="N214" s="203">
        <f t="shared" si="154"/>
        <v>0</v>
      </c>
      <c r="O214" s="203">
        <f t="shared" si="154"/>
        <v>2087</v>
      </c>
      <c r="P214" s="203">
        <f t="shared" si="154"/>
        <v>1465</v>
      </c>
      <c r="Q214" s="203">
        <f t="shared" si="154"/>
        <v>3552</v>
      </c>
      <c r="R214" s="203">
        <f t="shared" si="154"/>
        <v>3828</v>
      </c>
      <c r="S214" s="203">
        <f t="shared" si="154"/>
        <v>2465</v>
      </c>
      <c r="T214" s="203">
        <f t="shared" si="154"/>
        <v>6293</v>
      </c>
      <c r="U214" s="619" t="str">
        <f t="shared" si="140"/>
        <v>TRUE</v>
      </c>
      <c r="V214" s="619" t="str">
        <f t="shared" si="141"/>
        <v>TRUE</v>
      </c>
      <c r="W214" s="619" t="str">
        <f t="shared" si="142"/>
        <v>TRUE</v>
      </c>
      <c r="Y214" s="620">
        <f>Death!X212</f>
        <v>3828</v>
      </c>
      <c r="Z214" s="620">
        <f>Death!Y212</f>
        <v>2465</v>
      </c>
      <c r="AA214" s="620">
        <f>Death!Z212</f>
        <v>6293</v>
      </c>
    </row>
    <row r="215" spans="1:27" ht="15" customHeight="1">
      <c r="A215" s="608" t="s">
        <v>25</v>
      </c>
      <c r="B215" s="644"/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608"/>
      <c r="S215" s="608"/>
      <c r="T215" s="608"/>
      <c r="U215" s="619" t="str">
        <f t="shared" si="140"/>
        <v>TRUE</v>
      </c>
      <c r="V215" s="619" t="str">
        <f t="shared" si="141"/>
        <v>TRUE</v>
      </c>
      <c r="W215" s="619" t="str">
        <f t="shared" si="142"/>
        <v>TRUE</v>
      </c>
      <c r="Y215" s="620">
        <f>Death!X213</f>
        <v>0</v>
      </c>
      <c r="Z215" s="620">
        <f>Death!Y213</f>
        <v>0</v>
      </c>
      <c r="AA215" s="620">
        <f>Death!Z213</f>
        <v>0</v>
      </c>
    </row>
    <row r="216" spans="1:27" ht="15" customHeight="1">
      <c r="A216" s="633">
        <v>31</v>
      </c>
      <c r="B216" s="645" t="s">
        <v>25</v>
      </c>
      <c r="C216" s="945">
        <v>1812</v>
      </c>
      <c r="D216" s="921">
        <v>1422</v>
      </c>
      <c r="E216" s="833">
        <f t="shared" ref="E216:E218" si="155">SUM(C216:D216)</f>
        <v>3234</v>
      </c>
      <c r="F216" s="921">
        <v>4</v>
      </c>
      <c r="G216" s="921">
        <v>4</v>
      </c>
      <c r="H216" s="833">
        <f t="shared" ref="H216:H218" si="156">SUM(F216:G216)</f>
        <v>8</v>
      </c>
      <c r="I216" s="921"/>
      <c r="J216" s="921"/>
      <c r="K216" s="833">
        <f t="shared" ref="K216:K218" si="157">SUM(I216:J216)</f>
        <v>0</v>
      </c>
      <c r="L216" s="921"/>
      <c r="M216" s="921"/>
      <c r="N216" s="833">
        <f t="shared" ref="N216:N218" si="158">SUM(L216:M216)</f>
        <v>0</v>
      </c>
      <c r="O216" s="921">
        <v>442</v>
      </c>
      <c r="P216" s="921">
        <v>304</v>
      </c>
      <c r="Q216" s="833">
        <f t="shared" ref="Q216:Q218" si="159">SUM(O216:P216)</f>
        <v>746</v>
      </c>
      <c r="R216" s="529">
        <f t="shared" ref="R216" si="160">C216+F216+I216+L216+O216</f>
        <v>2258</v>
      </c>
      <c r="S216" s="529">
        <f t="shared" ref="S216" si="161">D216+G216+J216+M216+P216</f>
        <v>1730</v>
      </c>
      <c r="T216" s="529">
        <f t="shared" ref="T216" si="162">E216+H216+K216+N216+Q216</f>
        <v>3988</v>
      </c>
      <c r="U216" s="619" t="str">
        <f t="shared" si="140"/>
        <v>TRUE</v>
      </c>
      <c r="V216" s="619" t="str">
        <f t="shared" si="141"/>
        <v>TRUE</v>
      </c>
      <c r="W216" s="619" t="str">
        <f t="shared" si="142"/>
        <v>TRUE</v>
      </c>
      <c r="Y216" s="620">
        <f>Death!X214</f>
        <v>2258</v>
      </c>
      <c r="Z216" s="620">
        <f>Death!Y214</f>
        <v>1730</v>
      </c>
      <c r="AA216" s="620">
        <f>Death!Z214</f>
        <v>3988</v>
      </c>
    </row>
    <row r="217" spans="1:27" ht="15" customHeight="1">
      <c r="A217" s="633">
        <v>32</v>
      </c>
      <c r="B217" s="645" t="s">
        <v>671</v>
      </c>
      <c r="C217" s="921">
        <v>11</v>
      </c>
      <c r="D217" s="921">
        <v>3</v>
      </c>
      <c r="E217" s="833">
        <f t="shared" si="155"/>
        <v>14</v>
      </c>
      <c r="F217" s="921">
        <v>43</v>
      </c>
      <c r="G217" s="921">
        <v>32</v>
      </c>
      <c r="H217" s="833">
        <f t="shared" si="156"/>
        <v>75</v>
      </c>
      <c r="I217" s="921"/>
      <c r="J217" s="921"/>
      <c r="K217" s="833">
        <f t="shared" si="157"/>
        <v>0</v>
      </c>
      <c r="L217" s="921"/>
      <c r="M217" s="921"/>
      <c r="N217" s="833">
        <f t="shared" si="158"/>
        <v>0</v>
      </c>
      <c r="O217" s="921">
        <v>356</v>
      </c>
      <c r="P217" s="921">
        <v>255</v>
      </c>
      <c r="Q217" s="833">
        <f t="shared" si="159"/>
        <v>611</v>
      </c>
      <c r="R217" s="529">
        <f t="shared" ref="R217:R218" si="163">C217+F217+I217+L217+O217</f>
        <v>410</v>
      </c>
      <c r="S217" s="529">
        <f t="shared" ref="S217:S218" si="164">D217+G217+J217+M217+P217</f>
        <v>290</v>
      </c>
      <c r="T217" s="529">
        <f t="shared" ref="T217:T218" si="165">E217+H217+K217+N217+Q217</f>
        <v>700</v>
      </c>
      <c r="U217" s="619" t="str">
        <f t="shared" si="140"/>
        <v>TRUE</v>
      </c>
      <c r="V217" s="619" t="str">
        <f t="shared" si="141"/>
        <v>TRUE</v>
      </c>
      <c r="W217" s="619" t="str">
        <f t="shared" si="142"/>
        <v>TRUE</v>
      </c>
      <c r="Y217" s="620">
        <f>Death!X215</f>
        <v>410</v>
      </c>
      <c r="Z217" s="620">
        <f>Death!Y215</f>
        <v>290</v>
      </c>
      <c r="AA217" s="620">
        <f>Death!Z215</f>
        <v>700</v>
      </c>
    </row>
    <row r="218" spans="1:27" ht="15" customHeight="1">
      <c r="A218" s="633">
        <v>33</v>
      </c>
      <c r="B218" s="645" t="s">
        <v>26</v>
      </c>
      <c r="C218" s="921">
        <v>2</v>
      </c>
      <c r="D218" s="921">
        <v>0</v>
      </c>
      <c r="E218" s="833">
        <f t="shared" si="155"/>
        <v>2</v>
      </c>
      <c r="F218" s="921"/>
      <c r="G218" s="921"/>
      <c r="H218" s="833">
        <f t="shared" si="156"/>
        <v>0</v>
      </c>
      <c r="I218" s="921"/>
      <c r="J218" s="921"/>
      <c r="K218" s="833">
        <f t="shared" si="157"/>
        <v>0</v>
      </c>
      <c r="L218" s="921"/>
      <c r="M218" s="921"/>
      <c r="N218" s="833">
        <f t="shared" si="158"/>
        <v>0</v>
      </c>
      <c r="O218" s="921">
        <v>169</v>
      </c>
      <c r="P218" s="921">
        <v>91</v>
      </c>
      <c r="Q218" s="833">
        <f t="shared" si="159"/>
        <v>260</v>
      </c>
      <c r="R218" s="529">
        <f t="shared" si="163"/>
        <v>171</v>
      </c>
      <c r="S218" s="529">
        <f t="shared" si="164"/>
        <v>91</v>
      </c>
      <c r="T218" s="529">
        <f t="shared" si="165"/>
        <v>262</v>
      </c>
      <c r="U218" s="619" t="str">
        <f t="shared" si="140"/>
        <v>TRUE</v>
      </c>
      <c r="V218" s="619" t="str">
        <f t="shared" si="141"/>
        <v>TRUE</v>
      </c>
      <c r="W218" s="619" t="str">
        <f t="shared" si="142"/>
        <v>TRUE</v>
      </c>
      <c r="Y218" s="620">
        <f>Death!X216</f>
        <v>171</v>
      </c>
      <c r="Z218" s="620">
        <f>Death!Y216</f>
        <v>91</v>
      </c>
      <c r="AA218" s="620">
        <f>Death!Z216</f>
        <v>262</v>
      </c>
    </row>
    <row r="219" spans="1:27" ht="15" customHeight="1">
      <c r="A219" s="541"/>
      <c r="B219" s="643" t="s">
        <v>6</v>
      </c>
      <c r="C219" s="203">
        <f>SUM(C216:C218)</f>
        <v>1825</v>
      </c>
      <c r="D219" s="203">
        <f t="shared" ref="D219:T219" si="166">SUM(D216:D218)</f>
        <v>1425</v>
      </c>
      <c r="E219" s="203">
        <f t="shared" si="166"/>
        <v>3250</v>
      </c>
      <c r="F219" s="203">
        <f t="shared" si="166"/>
        <v>47</v>
      </c>
      <c r="G219" s="203">
        <f t="shared" si="166"/>
        <v>36</v>
      </c>
      <c r="H219" s="203">
        <f t="shared" si="166"/>
        <v>83</v>
      </c>
      <c r="I219" s="203">
        <f t="shared" si="166"/>
        <v>0</v>
      </c>
      <c r="J219" s="203">
        <f t="shared" si="166"/>
        <v>0</v>
      </c>
      <c r="K219" s="203">
        <f t="shared" si="166"/>
        <v>0</v>
      </c>
      <c r="L219" s="203">
        <f t="shared" si="166"/>
        <v>0</v>
      </c>
      <c r="M219" s="203">
        <f t="shared" si="166"/>
        <v>0</v>
      </c>
      <c r="N219" s="203">
        <f t="shared" si="166"/>
        <v>0</v>
      </c>
      <c r="O219" s="203">
        <f t="shared" si="166"/>
        <v>967</v>
      </c>
      <c r="P219" s="203">
        <f t="shared" si="166"/>
        <v>650</v>
      </c>
      <c r="Q219" s="203">
        <f t="shared" si="166"/>
        <v>1617</v>
      </c>
      <c r="R219" s="203">
        <f t="shared" si="166"/>
        <v>2839</v>
      </c>
      <c r="S219" s="203">
        <f t="shared" si="166"/>
        <v>2111</v>
      </c>
      <c r="T219" s="203">
        <f t="shared" si="166"/>
        <v>4950</v>
      </c>
      <c r="U219" s="619" t="str">
        <f t="shared" si="140"/>
        <v>TRUE</v>
      </c>
      <c r="V219" s="619" t="str">
        <f t="shared" si="141"/>
        <v>TRUE</v>
      </c>
      <c r="W219" s="619" t="str">
        <f t="shared" si="142"/>
        <v>TRUE</v>
      </c>
      <c r="Y219" s="620">
        <f>Death!X217</f>
        <v>2839</v>
      </c>
      <c r="Z219" s="620">
        <f>Death!Y217</f>
        <v>2111</v>
      </c>
      <c r="AA219" s="620">
        <f>Death!Z217</f>
        <v>4950</v>
      </c>
    </row>
    <row r="220" spans="1:27" ht="15" customHeight="1">
      <c r="A220" s="209" t="s">
        <v>27</v>
      </c>
      <c r="B220" s="644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608"/>
      <c r="S220" s="608"/>
      <c r="T220" s="608"/>
      <c r="U220" s="619" t="str">
        <f t="shared" si="140"/>
        <v>TRUE</v>
      </c>
      <c r="V220" s="619" t="str">
        <f t="shared" si="141"/>
        <v>TRUE</v>
      </c>
      <c r="W220" s="619" t="str">
        <f t="shared" si="142"/>
        <v>TRUE</v>
      </c>
      <c r="Y220" s="620">
        <f>Death!X218</f>
        <v>0</v>
      </c>
      <c r="Z220" s="620">
        <f>Death!Y218</f>
        <v>0</v>
      </c>
      <c r="AA220" s="620">
        <f>Death!Z218</f>
        <v>0</v>
      </c>
    </row>
    <row r="221" spans="1:27" ht="15" customHeight="1">
      <c r="A221" s="633">
        <v>34</v>
      </c>
      <c r="B221" s="550" t="s">
        <v>28</v>
      </c>
      <c r="C221" s="921">
        <v>43</v>
      </c>
      <c r="D221" s="921">
        <v>32</v>
      </c>
      <c r="E221" s="171">
        <f>C221+D221</f>
        <v>75</v>
      </c>
      <c r="F221" s="921">
        <v>33</v>
      </c>
      <c r="G221" s="921">
        <v>23</v>
      </c>
      <c r="H221" s="171">
        <f>F221+G221</f>
        <v>56</v>
      </c>
      <c r="I221" s="171"/>
      <c r="J221" s="171"/>
      <c r="K221" s="171">
        <f>I221+J221</f>
        <v>0</v>
      </c>
      <c r="L221" s="171"/>
      <c r="M221" s="171"/>
      <c r="N221" s="171">
        <f>L221+M221</f>
        <v>0</v>
      </c>
      <c r="O221" s="921">
        <v>605</v>
      </c>
      <c r="P221" s="921">
        <v>425</v>
      </c>
      <c r="Q221" s="171">
        <f>O221+P221</f>
        <v>1030</v>
      </c>
      <c r="R221" s="529">
        <f>C221+F221+I221+L221+O221</f>
        <v>681</v>
      </c>
      <c r="S221" s="529">
        <f t="shared" ref="S221:T223" si="167">D221+G221+J221+M221+P221</f>
        <v>480</v>
      </c>
      <c r="T221" s="529">
        <f t="shared" si="167"/>
        <v>1161</v>
      </c>
      <c r="U221" s="619" t="str">
        <f t="shared" si="140"/>
        <v>TRUE</v>
      </c>
      <c r="V221" s="619" t="str">
        <f t="shared" si="141"/>
        <v>TRUE</v>
      </c>
      <c r="W221" s="619" t="str">
        <f t="shared" si="142"/>
        <v>TRUE</v>
      </c>
      <c r="Y221" s="620">
        <f>Death!X219</f>
        <v>681</v>
      </c>
      <c r="Z221" s="620">
        <f>Death!Y219</f>
        <v>480</v>
      </c>
      <c r="AA221" s="620">
        <f>Death!Z219</f>
        <v>1161</v>
      </c>
    </row>
    <row r="222" spans="1:27" ht="15" customHeight="1">
      <c r="A222" s="633">
        <v>35</v>
      </c>
      <c r="B222" s="162" t="s">
        <v>27</v>
      </c>
      <c r="C222" s="921">
        <v>39</v>
      </c>
      <c r="D222" s="921">
        <v>17</v>
      </c>
      <c r="E222" s="171">
        <f>C222+D222</f>
        <v>56</v>
      </c>
      <c r="F222" s="921">
        <v>67</v>
      </c>
      <c r="G222" s="921">
        <v>60</v>
      </c>
      <c r="H222" s="171">
        <f>F222+G222</f>
        <v>127</v>
      </c>
      <c r="I222" s="171"/>
      <c r="J222" s="171"/>
      <c r="K222" s="171">
        <f>I222+J222</f>
        <v>0</v>
      </c>
      <c r="L222" s="171"/>
      <c r="M222" s="171"/>
      <c r="N222" s="171">
        <f>L222+M222</f>
        <v>0</v>
      </c>
      <c r="O222" s="921">
        <v>315</v>
      </c>
      <c r="P222" s="921">
        <v>195</v>
      </c>
      <c r="Q222" s="171">
        <f>O222+P222</f>
        <v>510</v>
      </c>
      <c r="R222" s="529">
        <f>C222+F222+I222+L222+O222</f>
        <v>421</v>
      </c>
      <c r="S222" s="529">
        <f t="shared" si="167"/>
        <v>272</v>
      </c>
      <c r="T222" s="529">
        <f t="shared" si="167"/>
        <v>693</v>
      </c>
      <c r="U222" s="619" t="str">
        <f t="shared" si="140"/>
        <v>TRUE</v>
      </c>
      <c r="V222" s="619" t="str">
        <f t="shared" si="141"/>
        <v>TRUE</v>
      </c>
      <c r="W222" s="619" t="str">
        <f t="shared" si="142"/>
        <v>TRUE</v>
      </c>
      <c r="Y222" s="620">
        <f>Death!X220</f>
        <v>421</v>
      </c>
      <c r="Z222" s="620">
        <f>Death!Y220</f>
        <v>272</v>
      </c>
      <c r="AA222" s="620">
        <f>Death!Z220</f>
        <v>693</v>
      </c>
    </row>
    <row r="223" spans="1:27" ht="15" customHeight="1">
      <c r="A223" s="633">
        <v>36</v>
      </c>
      <c r="B223" s="162" t="s">
        <v>691</v>
      </c>
      <c r="C223" s="921">
        <v>8</v>
      </c>
      <c r="D223" s="921">
        <v>4</v>
      </c>
      <c r="E223" s="171">
        <f>C223+D223</f>
        <v>12</v>
      </c>
      <c r="F223" s="921">
        <v>41</v>
      </c>
      <c r="G223" s="921">
        <v>37</v>
      </c>
      <c r="H223" s="171">
        <f>F223+G223</f>
        <v>78</v>
      </c>
      <c r="I223" s="171"/>
      <c r="J223" s="171"/>
      <c r="K223" s="171">
        <f>I223+J223</f>
        <v>0</v>
      </c>
      <c r="L223" s="171"/>
      <c r="M223" s="171"/>
      <c r="N223" s="171">
        <f>L223+M223</f>
        <v>0</v>
      </c>
      <c r="O223" s="921">
        <v>162</v>
      </c>
      <c r="P223" s="921">
        <v>102</v>
      </c>
      <c r="Q223" s="171">
        <f>O223+P223</f>
        <v>264</v>
      </c>
      <c r="R223" s="529">
        <f>C223+F223+I223+L223+O223</f>
        <v>211</v>
      </c>
      <c r="S223" s="529">
        <f t="shared" si="167"/>
        <v>143</v>
      </c>
      <c r="T223" s="529">
        <f t="shared" si="167"/>
        <v>354</v>
      </c>
      <c r="U223" s="619" t="str">
        <f t="shared" si="140"/>
        <v>TRUE</v>
      </c>
      <c r="V223" s="619" t="str">
        <f t="shared" si="141"/>
        <v>TRUE</v>
      </c>
      <c r="W223" s="619" t="str">
        <f t="shared" si="142"/>
        <v>TRUE</v>
      </c>
      <c r="Y223" s="620">
        <f>Death!X221</f>
        <v>211</v>
      </c>
      <c r="Z223" s="620">
        <f>Death!Y221</f>
        <v>143</v>
      </c>
      <c r="AA223" s="620">
        <f>Death!Z221</f>
        <v>354</v>
      </c>
    </row>
    <row r="224" spans="1:27" ht="15" customHeight="1">
      <c r="A224" s="541"/>
      <c r="B224" s="643" t="s">
        <v>6</v>
      </c>
      <c r="C224" s="203">
        <f>SUM(C221:C223)</f>
        <v>90</v>
      </c>
      <c r="D224" s="203">
        <f t="shared" ref="D224:T224" si="168">SUM(D221:D223)</f>
        <v>53</v>
      </c>
      <c r="E224" s="203">
        <f t="shared" si="168"/>
        <v>143</v>
      </c>
      <c r="F224" s="203">
        <f t="shared" si="168"/>
        <v>141</v>
      </c>
      <c r="G224" s="203">
        <f t="shared" si="168"/>
        <v>120</v>
      </c>
      <c r="H224" s="203">
        <f t="shared" si="168"/>
        <v>261</v>
      </c>
      <c r="I224" s="203">
        <f t="shared" si="168"/>
        <v>0</v>
      </c>
      <c r="J224" s="203">
        <f t="shared" si="168"/>
        <v>0</v>
      </c>
      <c r="K224" s="203">
        <f t="shared" si="168"/>
        <v>0</v>
      </c>
      <c r="L224" s="203">
        <f t="shared" si="168"/>
        <v>0</v>
      </c>
      <c r="M224" s="203">
        <f t="shared" si="168"/>
        <v>0</v>
      </c>
      <c r="N224" s="203">
        <f t="shared" si="168"/>
        <v>0</v>
      </c>
      <c r="O224" s="203">
        <f t="shared" si="168"/>
        <v>1082</v>
      </c>
      <c r="P224" s="203">
        <f t="shared" si="168"/>
        <v>722</v>
      </c>
      <c r="Q224" s="203">
        <f t="shared" si="168"/>
        <v>1804</v>
      </c>
      <c r="R224" s="203">
        <f t="shared" si="168"/>
        <v>1313</v>
      </c>
      <c r="S224" s="203">
        <f t="shared" si="168"/>
        <v>895</v>
      </c>
      <c r="T224" s="203">
        <f t="shared" si="168"/>
        <v>2208</v>
      </c>
      <c r="U224" s="619" t="str">
        <f t="shared" si="140"/>
        <v>TRUE</v>
      </c>
      <c r="V224" s="619" t="str">
        <f t="shared" si="141"/>
        <v>TRUE</v>
      </c>
      <c r="W224" s="619" t="str">
        <f t="shared" si="142"/>
        <v>TRUE</v>
      </c>
      <c r="Y224" s="620">
        <f>Death!X222</f>
        <v>1313</v>
      </c>
      <c r="Z224" s="620">
        <f>Death!Y222</f>
        <v>895</v>
      </c>
      <c r="AA224" s="620">
        <f>Death!Z222</f>
        <v>2208</v>
      </c>
    </row>
    <row r="225" spans="1:27" ht="15" customHeight="1">
      <c r="A225" s="209" t="s">
        <v>29</v>
      </c>
      <c r="B225" s="644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608"/>
      <c r="S225" s="608"/>
      <c r="T225" s="608"/>
      <c r="U225" s="619" t="str">
        <f t="shared" si="140"/>
        <v>TRUE</v>
      </c>
      <c r="V225" s="619" t="str">
        <f t="shared" si="141"/>
        <v>TRUE</v>
      </c>
      <c r="W225" s="619" t="str">
        <f t="shared" si="142"/>
        <v>TRUE</v>
      </c>
      <c r="Y225" s="620">
        <f>Death!X223</f>
        <v>0</v>
      </c>
      <c r="Z225" s="620">
        <f>Death!Y223</f>
        <v>0</v>
      </c>
      <c r="AA225" s="620">
        <f>Death!Z223</f>
        <v>0</v>
      </c>
    </row>
    <row r="226" spans="1:27" ht="15" customHeight="1">
      <c r="A226" s="633">
        <v>37</v>
      </c>
      <c r="B226" s="834" t="s">
        <v>30</v>
      </c>
      <c r="C226" s="921">
        <v>3</v>
      </c>
      <c r="D226" s="921">
        <v>3</v>
      </c>
      <c r="E226" s="171">
        <f>C226+D226</f>
        <v>6</v>
      </c>
      <c r="F226" s="921">
        <v>0</v>
      </c>
      <c r="G226" s="921">
        <v>1</v>
      </c>
      <c r="H226" s="171">
        <f>F226+G226</f>
        <v>1</v>
      </c>
      <c r="I226" s="171">
        <v>75</v>
      </c>
      <c r="J226" s="171">
        <v>47</v>
      </c>
      <c r="K226" s="171">
        <f>I226+J226</f>
        <v>122</v>
      </c>
      <c r="L226" s="171"/>
      <c r="M226" s="171"/>
      <c r="N226" s="171">
        <f>L226+M226</f>
        <v>0</v>
      </c>
      <c r="O226" s="921">
        <v>3</v>
      </c>
      <c r="P226" s="921">
        <v>1</v>
      </c>
      <c r="Q226" s="171">
        <f>O226+P226</f>
        <v>4</v>
      </c>
      <c r="R226" s="529">
        <f t="shared" ref="R226:T230" si="169">C226+F226+I226+L226+O226</f>
        <v>81</v>
      </c>
      <c r="S226" s="529">
        <f t="shared" si="169"/>
        <v>52</v>
      </c>
      <c r="T226" s="529">
        <f t="shared" si="169"/>
        <v>133</v>
      </c>
      <c r="U226" s="619" t="str">
        <f t="shared" si="140"/>
        <v>TRUE</v>
      </c>
      <c r="V226" s="619" t="str">
        <f t="shared" si="141"/>
        <v>TRUE</v>
      </c>
      <c r="W226" s="619" t="str">
        <f t="shared" si="142"/>
        <v>TRUE</v>
      </c>
      <c r="Y226" s="620">
        <f>Death!X224</f>
        <v>81</v>
      </c>
      <c r="Z226" s="620">
        <f>Death!Y224</f>
        <v>52</v>
      </c>
      <c r="AA226" s="620">
        <f>Death!Z224</f>
        <v>133</v>
      </c>
    </row>
    <row r="227" spans="1:27" ht="15" customHeight="1">
      <c r="A227" s="633">
        <v>38</v>
      </c>
      <c r="B227" s="834" t="s">
        <v>31</v>
      </c>
      <c r="C227" s="921">
        <v>1</v>
      </c>
      <c r="D227" s="921">
        <v>1</v>
      </c>
      <c r="E227" s="171">
        <f t="shared" ref="E227:E230" si="170">C227+D227</f>
        <v>2</v>
      </c>
      <c r="F227" s="921">
        <v>7</v>
      </c>
      <c r="G227" s="921">
        <v>6</v>
      </c>
      <c r="H227" s="171">
        <f t="shared" ref="H227:H230" si="171">F227+G227</f>
        <v>13</v>
      </c>
      <c r="I227" s="171">
        <v>69</v>
      </c>
      <c r="J227" s="171">
        <v>65</v>
      </c>
      <c r="K227" s="171">
        <f>I227+J227</f>
        <v>134</v>
      </c>
      <c r="L227" s="171"/>
      <c r="M227" s="171"/>
      <c r="N227" s="171">
        <f>L227+M227</f>
        <v>0</v>
      </c>
      <c r="O227" s="921">
        <v>6</v>
      </c>
      <c r="P227" s="921">
        <v>2</v>
      </c>
      <c r="Q227" s="171">
        <f>O227+P227</f>
        <v>8</v>
      </c>
      <c r="R227" s="529">
        <f t="shared" si="169"/>
        <v>83</v>
      </c>
      <c r="S227" s="529">
        <f t="shared" si="169"/>
        <v>74</v>
      </c>
      <c r="T227" s="529">
        <f t="shared" si="169"/>
        <v>157</v>
      </c>
      <c r="U227" s="619" t="str">
        <f t="shared" si="140"/>
        <v>TRUE</v>
      </c>
      <c r="V227" s="619" t="str">
        <f t="shared" si="141"/>
        <v>TRUE</v>
      </c>
      <c r="W227" s="619" t="str">
        <f t="shared" si="142"/>
        <v>TRUE</v>
      </c>
      <c r="Y227" s="620">
        <f>Death!X225</f>
        <v>83</v>
      </c>
      <c r="Z227" s="620">
        <f>Death!Y225</f>
        <v>74</v>
      </c>
      <c r="AA227" s="620">
        <f>Death!Z225</f>
        <v>157</v>
      </c>
    </row>
    <row r="228" spans="1:27" ht="15" customHeight="1">
      <c r="A228" s="633">
        <v>39</v>
      </c>
      <c r="B228" s="310" t="s">
        <v>32</v>
      </c>
      <c r="C228" s="921">
        <v>5</v>
      </c>
      <c r="D228" s="921">
        <v>3</v>
      </c>
      <c r="E228" s="171">
        <f t="shared" si="170"/>
        <v>8</v>
      </c>
      <c r="F228" s="921">
        <v>1</v>
      </c>
      <c r="G228" s="921">
        <v>2</v>
      </c>
      <c r="H228" s="171">
        <f t="shared" si="171"/>
        <v>3</v>
      </c>
      <c r="I228" s="171">
        <v>282</v>
      </c>
      <c r="J228" s="171">
        <v>174</v>
      </c>
      <c r="K228" s="171">
        <f>I228+J228</f>
        <v>456</v>
      </c>
      <c r="L228" s="171"/>
      <c r="M228" s="171"/>
      <c r="N228" s="171">
        <f>L228+M228</f>
        <v>0</v>
      </c>
      <c r="O228" s="921">
        <v>61</v>
      </c>
      <c r="P228" s="921">
        <v>0</v>
      </c>
      <c r="Q228" s="171">
        <f>O228+P228</f>
        <v>61</v>
      </c>
      <c r="R228" s="529">
        <f t="shared" si="169"/>
        <v>349</v>
      </c>
      <c r="S228" s="529">
        <f t="shared" si="169"/>
        <v>179</v>
      </c>
      <c r="T228" s="529">
        <f t="shared" si="169"/>
        <v>528</v>
      </c>
      <c r="U228" s="619" t="str">
        <f t="shared" si="140"/>
        <v>TRUE</v>
      </c>
      <c r="V228" s="619" t="str">
        <f t="shared" si="141"/>
        <v>TRUE</v>
      </c>
      <c r="W228" s="619" t="str">
        <f t="shared" si="142"/>
        <v>TRUE</v>
      </c>
      <c r="Y228" s="620">
        <f>Death!X226</f>
        <v>349</v>
      </c>
      <c r="Z228" s="620">
        <f>Death!Y226</f>
        <v>179</v>
      </c>
      <c r="AA228" s="620">
        <f>Death!Z226</f>
        <v>528</v>
      </c>
    </row>
    <row r="229" spans="1:27" ht="15" customHeight="1">
      <c r="A229" s="633">
        <v>40</v>
      </c>
      <c r="B229" s="310" t="s">
        <v>672</v>
      </c>
      <c r="C229" s="921">
        <v>4</v>
      </c>
      <c r="D229" s="921">
        <v>0</v>
      </c>
      <c r="E229" s="171">
        <f t="shared" si="170"/>
        <v>4</v>
      </c>
      <c r="F229" s="921">
        <v>22</v>
      </c>
      <c r="G229" s="921">
        <v>17</v>
      </c>
      <c r="H229" s="171">
        <f t="shared" si="171"/>
        <v>39</v>
      </c>
      <c r="I229" s="171">
        <v>37</v>
      </c>
      <c r="J229" s="171">
        <v>35</v>
      </c>
      <c r="K229" s="171">
        <f>I229+J229</f>
        <v>72</v>
      </c>
      <c r="L229" s="171"/>
      <c r="M229" s="171"/>
      <c r="N229" s="171">
        <f>L229+M229</f>
        <v>0</v>
      </c>
      <c r="O229" s="921">
        <v>7</v>
      </c>
      <c r="P229" s="921">
        <v>8</v>
      </c>
      <c r="Q229" s="171">
        <f>O229+P229</f>
        <v>15</v>
      </c>
      <c r="R229" s="529">
        <f t="shared" si="169"/>
        <v>70</v>
      </c>
      <c r="S229" s="529">
        <f t="shared" si="169"/>
        <v>60</v>
      </c>
      <c r="T229" s="529">
        <f t="shared" si="169"/>
        <v>130</v>
      </c>
      <c r="U229" s="619" t="str">
        <f t="shared" si="140"/>
        <v>TRUE</v>
      </c>
      <c r="V229" s="619" t="str">
        <f t="shared" si="141"/>
        <v>TRUE</v>
      </c>
      <c r="W229" s="619" t="str">
        <f t="shared" si="142"/>
        <v>TRUE</v>
      </c>
      <c r="Y229" s="620">
        <f>Death!X227</f>
        <v>70</v>
      </c>
      <c r="Z229" s="620">
        <f>Death!Y227</f>
        <v>60</v>
      </c>
      <c r="AA229" s="620">
        <f>Death!Z227</f>
        <v>130</v>
      </c>
    </row>
    <row r="230" spans="1:27" ht="15" customHeight="1">
      <c r="A230" s="633">
        <v>41</v>
      </c>
      <c r="B230" s="310" t="s">
        <v>673</v>
      </c>
      <c r="C230" s="921">
        <v>25</v>
      </c>
      <c r="D230" s="921">
        <v>8</v>
      </c>
      <c r="E230" s="171">
        <f t="shared" si="170"/>
        <v>33</v>
      </c>
      <c r="F230" s="921">
        <v>5</v>
      </c>
      <c r="G230" s="921">
        <v>3</v>
      </c>
      <c r="H230" s="171">
        <f t="shared" si="171"/>
        <v>8</v>
      </c>
      <c r="I230" s="171">
        <v>173</v>
      </c>
      <c r="J230" s="171">
        <v>161</v>
      </c>
      <c r="K230" s="171">
        <f>I230+J230</f>
        <v>334</v>
      </c>
      <c r="L230" s="171"/>
      <c r="M230" s="171"/>
      <c r="N230" s="171">
        <f>L230+M230</f>
        <v>0</v>
      </c>
      <c r="O230" s="921">
        <v>53</v>
      </c>
      <c r="P230" s="921">
        <v>14</v>
      </c>
      <c r="Q230" s="171">
        <f>O230+P230</f>
        <v>67</v>
      </c>
      <c r="R230" s="529">
        <f t="shared" si="169"/>
        <v>256</v>
      </c>
      <c r="S230" s="529">
        <f t="shared" si="169"/>
        <v>186</v>
      </c>
      <c r="T230" s="529">
        <f t="shared" si="169"/>
        <v>442</v>
      </c>
      <c r="U230" s="619" t="str">
        <f t="shared" si="140"/>
        <v>TRUE</v>
      </c>
      <c r="V230" s="619" t="str">
        <f t="shared" si="141"/>
        <v>TRUE</v>
      </c>
      <c r="W230" s="619" t="str">
        <f t="shared" si="142"/>
        <v>TRUE</v>
      </c>
      <c r="Y230" s="620">
        <f>Death!X228</f>
        <v>256</v>
      </c>
      <c r="Z230" s="620">
        <f>Death!Y228</f>
        <v>186</v>
      </c>
      <c r="AA230" s="620">
        <f>Death!Z228</f>
        <v>442</v>
      </c>
    </row>
    <row r="231" spans="1:27" ht="15" customHeight="1">
      <c r="A231" s="541"/>
      <c r="B231" s="643" t="s">
        <v>6</v>
      </c>
      <c r="C231" s="203">
        <f>SUM(C226:C230)</f>
        <v>38</v>
      </c>
      <c r="D231" s="203">
        <f t="shared" ref="D231:Q231" si="172">SUM(D226:D230)</f>
        <v>15</v>
      </c>
      <c r="E231" s="203">
        <f t="shared" si="172"/>
        <v>53</v>
      </c>
      <c r="F231" s="203">
        <f t="shared" si="172"/>
        <v>35</v>
      </c>
      <c r="G231" s="203">
        <f t="shared" si="172"/>
        <v>29</v>
      </c>
      <c r="H231" s="203">
        <f t="shared" si="172"/>
        <v>64</v>
      </c>
      <c r="I231" s="203">
        <f t="shared" si="172"/>
        <v>636</v>
      </c>
      <c r="J231" s="203">
        <f t="shared" si="172"/>
        <v>482</v>
      </c>
      <c r="K231" s="203">
        <f t="shared" si="172"/>
        <v>1118</v>
      </c>
      <c r="L231" s="203">
        <f t="shared" si="172"/>
        <v>0</v>
      </c>
      <c r="M231" s="203">
        <f t="shared" si="172"/>
        <v>0</v>
      </c>
      <c r="N231" s="203">
        <f t="shared" si="172"/>
        <v>0</v>
      </c>
      <c r="O231" s="203">
        <f t="shared" si="172"/>
        <v>130</v>
      </c>
      <c r="P231" s="203">
        <f t="shared" si="172"/>
        <v>25</v>
      </c>
      <c r="Q231" s="203">
        <f t="shared" si="172"/>
        <v>155</v>
      </c>
      <c r="R231" s="541">
        <f>SUM(R226:R230)</f>
        <v>839</v>
      </c>
      <c r="S231" s="541">
        <f>SUM(S226:S230)</f>
        <v>551</v>
      </c>
      <c r="T231" s="541">
        <f>SUM(T226:T230)</f>
        <v>1390</v>
      </c>
      <c r="U231" s="619" t="str">
        <f t="shared" si="140"/>
        <v>TRUE</v>
      </c>
      <c r="V231" s="619" t="str">
        <f t="shared" si="141"/>
        <v>TRUE</v>
      </c>
      <c r="W231" s="619" t="str">
        <f t="shared" si="142"/>
        <v>TRUE</v>
      </c>
      <c r="Y231" s="620">
        <f>Death!X229</f>
        <v>839</v>
      </c>
      <c r="Z231" s="620">
        <f>Death!Y229</f>
        <v>551</v>
      </c>
      <c r="AA231" s="620">
        <f>Death!Z229</f>
        <v>1390</v>
      </c>
    </row>
    <row r="232" spans="1:27" ht="15" customHeight="1">
      <c r="A232" s="209" t="s">
        <v>33</v>
      </c>
      <c r="B232" s="644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608"/>
      <c r="S232" s="608"/>
      <c r="T232" s="608"/>
      <c r="U232" s="619" t="str">
        <f t="shared" si="140"/>
        <v>TRUE</v>
      </c>
      <c r="V232" s="619" t="str">
        <f t="shared" si="141"/>
        <v>TRUE</v>
      </c>
      <c r="W232" s="619" t="str">
        <f t="shared" si="142"/>
        <v>TRUE</v>
      </c>
      <c r="Y232" s="620">
        <f>Death!X230</f>
        <v>0</v>
      </c>
      <c r="Z232" s="620">
        <f>Death!Y230</f>
        <v>0</v>
      </c>
      <c r="AA232" s="620">
        <f>Death!Z230</f>
        <v>0</v>
      </c>
    </row>
    <row r="233" spans="1:27" ht="15" customHeight="1">
      <c r="A233" s="633">
        <v>42</v>
      </c>
      <c r="B233" s="626" t="s">
        <v>692</v>
      </c>
      <c r="C233" s="921">
        <v>62</v>
      </c>
      <c r="D233" s="921">
        <v>55</v>
      </c>
      <c r="E233" s="171">
        <f t="shared" ref="E233:E241" si="173">C233+D233</f>
        <v>117</v>
      </c>
      <c r="F233" s="921">
        <v>232</v>
      </c>
      <c r="G233" s="921">
        <v>199</v>
      </c>
      <c r="H233" s="171">
        <f t="shared" ref="H233:H241" si="174">F233+G233</f>
        <v>431</v>
      </c>
      <c r="I233" s="921">
        <v>313</v>
      </c>
      <c r="J233" s="921">
        <v>250</v>
      </c>
      <c r="K233" s="171">
        <f>I233+J233</f>
        <v>563</v>
      </c>
      <c r="L233" s="171"/>
      <c r="M233" s="171"/>
      <c r="N233" s="171">
        <f>L233+M233</f>
        <v>0</v>
      </c>
      <c r="O233" s="921"/>
      <c r="P233" s="921"/>
      <c r="Q233" s="171">
        <f>O233+P233</f>
        <v>0</v>
      </c>
      <c r="R233" s="529">
        <f>C233+F233+I233+L233+O233</f>
        <v>607</v>
      </c>
      <c r="S233" s="529">
        <f>D233+G233+J233+M233+P233</f>
        <v>504</v>
      </c>
      <c r="T233" s="529">
        <f>E233+H233+K233+N233+Q233</f>
        <v>1111</v>
      </c>
      <c r="U233" s="619" t="str">
        <f t="shared" si="140"/>
        <v>TRUE</v>
      </c>
      <c r="V233" s="619" t="str">
        <f t="shared" si="141"/>
        <v>TRUE</v>
      </c>
      <c r="W233" s="619" t="str">
        <f t="shared" si="142"/>
        <v>TRUE</v>
      </c>
      <c r="Y233" s="620">
        <f>Death!X231</f>
        <v>607</v>
      </c>
      <c r="Z233" s="620">
        <f>Death!Y231</f>
        <v>504</v>
      </c>
      <c r="AA233" s="620">
        <f>Death!Z231</f>
        <v>1111</v>
      </c>
    </row>
    <row r="234" spans="1:27" ht="15" customHeight="1">
      <c r="A234" s="633">
        <v>43</v>
      </c>
      <c r="B234" s="626" t="s">
        <v>693</v>
      </c>
      <c r="C234" s="921">
        <v>36</v>
      </c>
      <c r="D234" s="921">
        <v>18</v>
      </c>
      <c r="E234" s="171">
        <f t="shared" si="173"/>
        <v>54</v>
      </c>
      <c r="F234" s="921">
        <v>0</v>
      </c>
      <c r="G234" s="921">
        <v>0</v>
      </c>
      <c r="H234" s="171">
        <f t="shared" si="174"/>
        <v>0</v>
      </c>
      <c r="I234" s="921">
        <v>117</v>
      </c>
      <c r="J234" s="921">
        <v>105</v>
      </c>
      <c r="K234" s="171">
        <f t="shared" ref="K234:K241" si="175">I234+J234</f>
        <v>222</v>
      </c>
      <c r="L234" s="171"/>
      <c r="M234" s="171"/>
      <c r="N234" s="171">
        <f t="shared" ref="N234:N241" si="176">L234+M234</f>
        <v>0</v>
      </c>
      <c r="O234" s="921"/>
      <c r="P234" s="921"/>
      <c r="Q234" s="171">
        <f t="shared" ref="Q234:Q241" si="177">O234+P234</f>
        <v>0</v>
      </c>
      <c r="R234" s="529">
        <f t="shared" ref="R234:R241" si="178">C234+F234+I234+L234+O234</f>
        <v>153</v>
      </c>
      <c r="S234" s="529">
        <f t="shared" ref="S234:S241" si="179">D234+G234+J234+M234+P234</f>
        <v>123</v>
      </c>
      <c r="T234" s="529">
        <f t="shared" ref="T234:T241" si="180">E234+H234+K234+N234+Q234</f>
        <v>276</v>
      </c>
      <c r="U234" s="619" t="str">
        <f t="shared" si="140"/>
        <v>TRUE</v>
      </c>
      <c r="V234" s="619" t="str">
        <f t="shared" si="141"/>
        <v>TRUE</v>
      </c>
      <c r="W234" s="619" t="str">
        <f t="shared" si="142"/>
        <v>TRUE</v>
      </c>
      <c r="Y234" s="620">
        <f>Death!X232</f>
        <v>153</v>
      </c>
      <c r="Z234" s="620">
        <f>Death!Y232</f>
        <v>123</v>
      </c>
      <c r="AA234" s="620">
        <f>Death!Z232</f>
        <v>276</v>
      </c>
    </row>
    <row r="235" spans="1:27" ht="15" customHeight="1">
      <c r="A235" s="633">
        <v>44</v>
      </c>
      <c r="B235" s="626" t="s">
        <v>34</v>
      </c>
      <c r="C235" s="921">
        <v>0</v>
      </c>
      <c r="D235" s="921">
        <v>3</v>
      </c>
      <c r="E235" s="171">
        <f t="shared" si="173"/>
        <v>3</v>
      </c>
      <c r="F235" s="921">
        <v>10</v>
      </c>
      <c r="G235" s="921">
        <v>3</v>
      </c>
      <c r="H235" s="171">
        <f t="shared" si="174"/>
        <v>13</v>
      </c>
      <c r="I235" s="921">
        <v>125</v>
      </c>
      <c r="J235" s="921">
        <v>73</v>
      </c>
      <c r="K235" s="171">
        <f t="shared" si="175"/>
        <v>198</v>
      </c>
      <c r="L235" s="171"/>
      <c r="M235" s="171"/>
      <c r="N235" s="171">
        <f t="shared" si="176"/>
        <v>0</v>
      </c>
      <c r="O235" s="921"/>
      <c r="P235" s="921"/>
      <c r="Q235" s="171">
        <f t="shared" si="177"/>
        <v>0</v>
      </c>
      <c r="R235" s="529">
        <f t="shared" si="178"/>
        <v>135</v>
      </c>
      <c r="S235" s="529">
        <f t="shared" si="179"/>
        <v>79</v>
      </c>
      <c r="T235" s="529">
        <f t="shared" si="180"/>
        <v>214</v>
      </c>
      <c r="U235" s="619" t="str">
        <f t="shared" si="140"/>
        <v>TRUE</v>
      </c>
      <c r="V235" s="619" t="str">
        <f t="shared" si="141"/>
        <v>TRUE</v>
      </c>
      <c r="W235" s="619" t="str">
        <f t="shared" si="142"/>
        <v>TRUE</v>
      </c>
      <c r="Y235" s="620">
        <f>Death!X233</f>
        <v>135</v>
      </c>
      <c r="Z235" s="620">
        <f>Death!Y233</f>
        <v>79</v>
      </c>
      <c r="AA235" s="620">
        <f>Death!Z233</f>
        <v>214</v>
      </c>
    </row>
    <row r="236" spans="1:27" ht="15" customHeight="1">
      <c r="A236" s="633">
        <v>45</v>
      </c>
      <c r="B236" s="626" t="s">
        <v>39</v>
      </c>
      <c r="C236" s="921">
        <v>14</v>
      </c>
      <c r="D236" s="921">
        <v>3</v>
      </c>
      <c r="E236" s="171">
        <f t="shared" si="173"/>
        <v>17</v>
      </c>
      <c r="F236" s="921">
        <v>59</v>
      </c>
      <c r="G236" s="921">
        <v>25</v>
      </c>
      <c r="H236" s="171">
        <f t="shared" si="174"/>
        <v>84</v>
      </c>
      <c r="I236" s="921">
        <v>182</v>
      </c>
      <c r="J236" s="921">
        <v>107</v>
      </c>
      <c r="K236" s="171">
        <f t="shared" si="175"/>
        <v>289</v>
      </c>
      <c r="L236" s="171"/>
      <c r="M236" s="171"/>
      <c r="N236" s="171">
        <f t="shared" si="176"/>
        <v>0</v>
      </c>
      <c r="O236" s="921"/>
      <c r="P236" s="921"/>
      <c r="Q236" s="171">
        <f t="shared" si="177"/>
        <v>0</v>
      </c>
      <c r="R236" s="529">
        <f t="shared" si="178"/>
        <v>255</v>
      </c>
      <c r="S236" s="529">
        <f t="shared" si="179"/>
        <v>135</v>
      </c>
      <c r="T236" s="529">
        <f t="shared" si="180"/>
        <v>390</v>
      </c>
      <c r="U236" s="619" t="str">
        <f t="shared" si="140"/>
        <v>TRUE</v>
      </c>
      <c r="V236" s="619" t="str">
        <f t="shared" si="141"/>
        <v>TRUE</v>
      </c>
      <c r="W236" s="619" t="str">
        <f t="shared" si="142"/>
        <v>TRUE</v>
      </c>
      <c r="Y236" s="620">
        <f>Death!X234</f>
        <v>255</v>
      </c>
      <c r="Z236" s="620">
        <f>Death!Y234</f>
        <v>135</v>
      </c>
      <c r="AA236" s="620">
        <f>Death!Z234</f>
        <v>390</v>
      </c>
    </row>
    <row r="237" spans="1:27" ht="15" customHeight="1">
      <c r="A237" s="633">
        <v>46</v>
      </c>
      <c r="B237" s="626" t="s">
        <v>35</v>
      </c>
      <c r="C237" s="921">
        <v>1</v>
      </c>
      <c r="D237" s="921">
        <v>0</v>
      </c>
      <c r="E237" s="171">
        <f t="shared" si="173"/>
        <v>1</v>
      </c>
      <c r="F237" s="921">
        <v>7</v>
      </c>
      <c r="G237" s="921">
        <v>9</v>
      </c>
      <c r="H237" s="171">
        <f t="shared" si="174"/>
        <v>16</v>
      </c>
      <c r="I237" s="921">
        <v>68</v>
      </c>
      <c r="J237" s="921">
        <v>85</v>
      </c>
      <c r="K237" s="171">
        <f t="shared" si="175"/>
        <v>153</v>
      </c>
      <c r="L237" s="171"/>
      <c r="M237" s="171"/>
      <c r="N237" s="171">
        <f t="shared" si="176"/>
        <v>0</v>
      </c>
      <c r="O237" s="921"/>
      <c r="P237" s="921"/>
      <c r="Q237" s="171">
        <f t="shared" si="177"/>
        <v>0</v>
      </c>
      <c r="R237" s="529">
        <f t="shared" si="178"/>
        <v>76</v>
      </c>
      <c r="S237" s="529">
        <f t="shared" si="179"/>
        <v>94</v>
      </c>
      <c r="T237" s="529">
        <f t="shared" si="180"/>
        <v>170</v>
      </c>
      <c r="U237" s="619" t="str">
        <f t="shared" si="140"/>
        <v>TRUE</v>
      </c>
      <c r="V237" s="619" t="str">
        <f t="shared" si="141"/>
        <v>TRUE</v>
      </c>
      <c r="W237" s="619" t="str">
        <f t="shared" si="142"/>
        <v>TRUE</v>
      </c>
      <c r="Y237" s="620">
        <f>Death!X235</f>
        <v>76</v>
      </c>
      <c r="Z237" s="620">
        <f>Death!Y235</f>
        <v>94</v>
      </c>
      <c r="AA237" s="620">
        <f>Death!Z235</f>
        <v>170</v>
      </c>
    </row>
    <row r="238" spans="1:27" ht="15" customHeight="1">
      <c r="A238" s="633">
        <v>47</v>
      </c>
      <c r="B238" s="626" t="s">
        <v>38</v>
      </c>
      <c r="C238" s="921">
        <v>0</v>
      </c>
      <c r="D238" s="921">
        <v>0</v>
      </c>
      <c r="E238" s="171">
        <f t="shared" si="173"/>
        <v>0</v>
      </c>
      <c r="F238" s="921">
        <v>0</v>
      </c>
      <c r="G238" s="921">
        <v>0</v>
      </c>
      <c r="H238" s="171">
        <f t="shared" si="174"/>
        <v>0</v>
      </c>
      <c r="I238" s="921">
        <v>71</v>
      </c>
      <c r="J238" s="921">
        <v>55</v>
      </c>
      <c r="K238" s="171">
        <f t="shared" si="175"/>
        <v>126</v>
      </c>
      <c r="L238" s="171"/>
      <c r="M238" s="171"/>
      <c r="N238" s="171">
        <f t="shared" si="176"/>
        <v>0</v>
      </c>
      <c r="O238" s="921"/>
      <c r="P238" s="921"/>
      <c r="Q238" s="171">
        <f t="shared" si="177"/>
        <v>0</v>
      </c>
      <c r="R238" s="529">
        <f t="shared" si="178"/>
        <v>71</v>
      </c>
      <c r="S238" s="529">
        <f t="shared" si="179"/>
        <v>55</v>
      </c>
      <c r="T238" s="529">
        <f t="shared" si="180"/>
        <v>126</v>
      </c>
      <c r="U238" s="619" t="str">
        <f t="shared" si="140"/>
        <v>TRUE</v>
      </c>
      <c r="V238" s="619" t="str">
        <f t="shared" si="141"/>
        <v>TRUE</v>
      </c>
      <c r="W238" s="619" t="str">
        <f t="shared" si="142"/>
        <v>TRUE</v>
      </c>
      <c r="Y238" s="620">
        <f>Death!X236</f>
        <v>71</v>
      </c>
      <c r="Z238" s="620">
        <f>Death!Y236</f>
        <v>55</v>
      </c>
      <c r="AA238" s="620">
        <f>Death!Z236</f>
        <v>126</v>
      </c>
    </row>
    <row r="239" spans="1:27" ht="15" customHeight="1">
      <c r="A239" s="633">
        <v>48</v>
      </c>
      <c r="B239" s="626" t="s">
        <v>36</v>
      </c>
      <c r="C239" s="921">
        <v>0</v>
      </c>
      <c r="D239" s="921">
        <v>0</v>
      </c>
      <c r="E239" s="171">
        <f t="shared" si="173"/>
        <v>0</v>
      </c>
      <c r="F239" s="921">
        <v>1</v>
      </c>
      <c r="G239" s="921">
        <v>3</v>
      </c>
      <c r="H239" s="171">
        <f t="shared" si="174"/>
        <v>4</v>
      </c>
      <c r="I239" s="921">
        <v>73</v>
      </c>
      <c r="J239" s="921">
        <v>50</v>
      </c>
      <c r="K239" s="171">
        <f t="shared" si="175"/>
        <v>123</v>
      </c>
      <c r="L239" s="171"/>
      <c r="M239" s="171"/>
      <c r="N239" s="171">
        <f t="shared" si="176"/>
        <v>0</v>
      </c>
      <c r="O239" s="921"/>
      <c r="P239" s="921"/>
      <c r="Q239" s="171">
        <f t="shared" si="177"/>
        <v>0</v>
      </c>
      <c r="R239" s="529">
        <f t="shared" si="178"/>
        <v>74</v>
      </c>
      <c r="S239" s="529">
        <f t="shared" si="179"/>
        <v>53</v>
      </c>
      <c r="T239" s="529">
        <f t="shared" si="180"/>
        <v>127</v>
      </c>
      <c r="U239" s="619" t="str">
        <f t="shared" si="140"/>
        <v>TRUE</v>
      </c>
      <c r="V239" s="619" t="str">
        <f t="shared" si="141"/>
        <v>TRUE</v>
      </c>
      <c r="W239" s="619" t="str">
        <f t="shared" si="142"/>
        <v>TRUE</v>
      </c>
      <c r="Y239" s="620">
        <f>Death!X237</f>
        <v>74</v>
      </c>
      <c r="Z239" s="620">
        <f>Death!Y237</f>
        <v>53</v>
      </c>
      <c r="AA239" s="620">
        <f>Death!Z237</f>
        <v>127</v>
      </c>
    </row>
    <row r="240" spans="1:27" ht="15" customHeight="1">
      <c r="A240" s="633">
        <v>49</v>
      </c>
      <c r="B240" s="629" t="s">
        <v>37</v>
      </c>
      <c r="C240" s="921">
        <v>0</v>
      </c>
      <c r="D240" s="921">
        <v>0</v>
      </c>
      <c r="E240" s="171">
        <f t="shared" si="173"/>
        <v>0</v>
      </c>
      <c r="F240" s="921">
        <v>1</v>
      </c>
      <c r="G240" s="921">
        <v>2</v>
      </c>
      <c r="H240" s="171">
        <f t="shared" si="174"/>
        <v>3</v>
      </c>
      <c r="I240" s="921">
        <v>29</v>
      </c>
      <c r="J240" s="921">
        <v>23</v>
      </c>
      <c r="K240" s="171">
        <f t="shared" si="175"/>
        <v>52</v>
      </c>
      <c r="L240" s="171"/>
      <c r="M240" s="171"/>
      <c r="N240" s="171">
        <f t="shared" si="176"/>
        <v>0</v>
      </c>
      <c r="O240" s="921"/>
      <c r="P240" s="921"/>
      <c r="Q240" s="171">
        <f t="shared" si="177"/>
        <v>0</v>
      </c>
      <c r="R240" s="529">
        <f t="shared" si="178"/>
        <v>30</v>
      </c>
      <c r="S240" s="529">
        <f t="shared" si="179"/>
        <v>25</v>
      </c>
      <c r="T240" s="529">
        <f t="shared" si="180"/>
        <v>55</v>
      </c>
      <c r="U240" s="619" t="str">
        <f t="shared" si="140"/>
        <v>TRUE</v>
      </c>
      <c r="V240" s="619" t="str">
        <f t="shared" si="141"/>
        <v>TRUE</v>
      </c>
      <c r="W240" s="619" t="str">
        <f t="shared" si="142"/>
        <v>TRUE</v>
      </c>
      <c r="Y240" s="620">
        <f>Death!X238</f>
        <v>30</v>
      </c>
      <c r="Z240" s="620">
        <f>Death!Y238</f>
        <v>25</v>
      </c>
      <c r="AA240" s="620">
        <f>Death!Z238</f>
        <v>55</v>
      </c>
    </row>
    <row r="241" spans="1:27" ht="15" customHeight="1">
      <c r="A241" s="633">
        <v>50</v>
      </c>
      <c r="B241" s="629" t="s">
        <v>111</v>
      </c>
      <c r="C241" s="921">
        <v>0</v>
      </c>
      <c r="D241" s="921">
        <v>0</v>
      </c>
      <c r="E241" s="171">
        <f t="shared" si="173"/>
        <v>0</v>
      </c>
      <c r="F241" s="921">
        <v>0</v>
      </c>
      <c r="G241" s="921">
        <v>0</v>
      </c>
      <c r="H241" s="171">
        <f t="shared" si="174"/>
        <v>0</v>
      </c>
      <c r="I241" s="921">
        <v>32</v>
      </c>
      <c r="J241" s="921">
        <v>30</v>
      </c>
      <c r="K241" s="171">
        <f t="shared" si="175"/>
        <v>62</v>
      </c>
      <c r="L241" s="171"/>
      <c r="M241" s="171"/>
      <c r="N241" s="171">
        <f t="shared" si="176"/>
        <v>0</v>
      </c>
      <c r="O241" s="921"/>
      <c r="P241" s="921"/>
      <c r="Q241" s="171">
        <f t="shared" si="177"/>
        <v>0</v>
      </c>
      <c r="R241" s="529">
        <f t="shared" si="178"/>
        <v>32</v>
      </c>
      <c r="S241" s="529">
        <f t="shared" si="179"/>
        <v>30</v>
      </c>
      <c r="T241" s="529">
        <f t="shared" si="180"/>
        <v>62</v>
      </c>
      <c r="U241" s="619" t="str">
        <f t="shared" si="140"/>
        <v>TRUE</v>
      </c>
      <c r="V241" s="619" t="str">
        <f t="shared" si="141"/>
        <v>TRUE</v>
      </c>
      <c r="W241" s="619" t="str">
        <f t="shared" si="142"/>
        <v>TRUE</v>
      </c>
      <c r="Y241" s="620">
        <f>Death!X239</f>
        <v>32</v>
      </c>
      <c r="Z241" s="620">
        <f>Death!Y239</f>
        <v>30</v>
      </c>
      <c r="AA241" s="620">
        <f>Death!Z239</f>
        <v>62</v>
      </c>
    </row>
    <row r="242" spans="1:27" ht="15" customHeight="1">
      <c r="A242" s="541"/>
      <c r="B242" s="643" t="s">
        <v>6</v>
      </c>
      <c r="C242" s="203">
        <f t="shared" ref="C242:T242" si="181">SUM(C233:C241)</f>
        <v>113</v>
      </c>
      <c r="D242" s="203">
        <f t="shared" si="181"/>
        <v>79</v>
      </c>
      <c r="E242" s="203">
        <f t="shared" si="181"/>
        <v>192</v>
      </c>
      <c r="F242" s="203">
        <f t="shared" si="181"/>
        <v>310</v>
      </c>
      <c r="G242" s="203">
        <f t="shared" si="181"/>
        <v>241</v>
      </c>
      <c r="H242" s="203">
        <f t="shared" si="181"/>
        <v>551</v>
      </c>
      <c r="I242" s="203">
        <f t="shared" si="181"/>
        <v>1010</v>
      </c>
      <c r="J242" s="203">
        <f t="shared" si="181"/>
        <v>778</v>
      </c>
      <c r="K242" s="203">
        <f t="shared" si="181"/>
        <v>1788</v>
      </c>
      <c r="L242" s="203">
        <f t="shared" si="181"/>
        <v>0</v>
      </c>
      <c r="M242" s="203">
        <f t="shared" si="181"/>
        <v>0</v>
      </c>
      <c r="N242" s="203">
        <f t="shared" si="181"/>
        <v>0</v>
      </c>
      <c r="O242" s="203">
        <f t="shared" si="181"/>
        <v>0</v>
      </c>
      <c r="P242" s="203">
        <f t="shared" si="181"/>
        <v>0</v>
      </c>
      <c r="Q242" s="203">
        <f t="shared" si="181"/>
        <v>0</v>
      </c>
      <c r="R242" s="203">
        <f t="shared" si="181"/>
        <v>1433</v>
      </c>
      <c r="S242" s="203">
        <f t="shared" si="181"/>
        <v>1098</v>
      </c>
      <c r="T242" s="203">
        <f t="shared" si="181"/>
        <v>2531</v>
      </c>
      <c r="U242" s="619" t="str">
        <f t="shared" si="140"/>
        <v>TRUE</v>
      </c>
      <c r="V242" s="619" t="str">
        <f t="shared" si="141"/>
        <v>TRUE</v>
      </c>
      <c r="W242" s="619" t="str">
        <f t="shared" si="142"/>
        <v>TRUE</v>
      </c>
      <c r="Y242" s="620">
        <f>Death!X240</f>
        <v>1433</v>
      </c>
      <c r="Z242" s="620">
        <f>Death!Y240</f>
        <v>1098</v>
      </c>
      <c r="AA242" s="620">
        <f>Death!Z240</f>
        <v>2531</v>
      </c>
    </row>
    <row r="243" spans="1:27" ht="15" customHeight="1">
      <c r="A243" s="209" t="s">
        <v>40</v>
      </c>
      <c r="B243" s="644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608"/>
      <c r="S243" s="608"/>
      <c r="T243" s="608"/>
      <c r="U243" s="619" t="str">
        <f t="shared" si="140"/>
        <v>TRUE</v>
      </c>
      <c r="V243" s="619" t="str">
        <f t="shared" si="141"/>
        <v>TRUE</v>
      </c>
      <c r="W243" s="619" t="str">
        <f t="shared" si="142"/>
        <v>TRUE</v>
      </c>
      <c r="Y243" s="620">
        <f>Death!X241</f>
        <v>0</v>
      </c>
      <c r="Z243" s="620">
        <f>Death!Y241</f>
        <v>0</v>
      </c>
      <c r="AA243" s="620">
        <f>Death!Z241</f>
        <v>0</v>
      </c>
    </row>
    <row r="244" spans="1:27" ht="15" customHeight="1">
      <c r="A244" s="633">
        <v>51</v>
      </c>
      <c r="B244" s="654" t="s">
        <v>40</v>
      </c>
      <c r="C244" s="925">
        <v>275</v>
      </c>
      <c r="D244" s="925">
        <v>120</v>
      </c>
      <c r="E244" s="171">
        <f t="shared" ref="E244:E251" si="182">C244+D244</f>
        <v>395</v>
      </c>
      <c r="F244" s="925">
        <v>96</v>
      </c>
      <c r="G244" s="925">
        <v>84</v>
      </c>
      <c r="H244" s="925">
        <f>SUM(F244,G244)</f>
        <v>180</v>
      </c>
      <c r="I244" s="925"/>
      <c r="J244" s="925"/>
      <c r="K244" s="925">
        <f>SUM(I244,J244)</f>
        <v>0</v>
      </c>
      <c r="L244" s="925"/>
      <c r="M244" s="925"/>
      <c r="N244" s="925">
        <f>SUM(L244,M244)</f>
        <v>0</v>
      </c>
      <c r="O244" s="925">
        <v>183</v>
      </c>
      <c r="P244" s="925">
        <v>121</v>
      </c>
      <c r="Q244" s="925">
        <f>SUM(O244,P244)</f>
        <v>304</v>
      </c>
      <c r="R244" s="529">
        <f>C244+F244+I244+L244+O244</f>
        <v>554</v>
      </c>
      <c r="S244" s="529">
        <f t="shared" ref="S244:T251" si="183">D244+G244+J244+M244+P244</f>
        <v>325</v>
      </c>
      <c r="T244" s="529">
        <f t="shared" si="183"/>
        <v>879</v>
      </c>
      <c r="U244" s="619" t="str">
        <f t="shared" si="140"/>
        <v>TRUE</v>
      </c>
      <c r="V244" s="619" t="str">
        <f t="shared" si="141"/>
        <v>TRUE</v>
      </c>
      <c r="W244" s="619" t="str">
        <f t="shared" si="142"/>
        <v>TRUE</v>
      </c>
      <c r="Y244" s="620">
        <f>Death!X242</f>
        <v>554</v>
      </c>
      <c r="Z244" s="620">
        <f>Death!Y242</f>
        <v>325</v>
      </c>
      <c r="AA244" s="620">
        <f>Death!Z242</f>
        <v>879</v>
      </c>
    </row>
    <row r="245" spans="1:27" ht="15" customHeight="1">
      <c r="A245" s="633">
        <v>52</v>
      </c>
      <c r="B245" s="654" t="s">
        <v>41</v>
      </c>
      <c r="C245" s="925">
        <v>101</v>
      </c>
      <c r="D245" s="925">
        <v>77</v>
      </c>
      <c r="E245" s="171">
        <f t="shared" si="182"/>
        <v>178</v>
      </c>
      <c r="F245" s="925">
        <v>79</v>
      </c>
      <c r="G245" s="925">
        <v>61</v>
      </c>
      <c r="H245" s="925">
        <f t="shared" ref="H245:H251" si="184">SUM(F245,G245)</f>
        <v>140</v>
      </c>
      <c r="I245" s="925"/>
      <c r="J245" s="925"/>
      <c r="K245" s="925">
        <f t="shared" ref="K245:K251" si="185">SUM(I245,J245)</f>
        <v>0</v>
      </c>
      <c r="L245" s="925"/>
      <c r="M245" s="925"/>
      <c r="N245" s="925">
        <f t="shared" ref="N245:N251" si="186">SUM(L245,M245)</f>
        <v>0</v>
      </c>
      <c r="O245" s="925">
        <v>853</v>
      </c>
      <c r="P245" s="925">
        <v>635</v>
      </c>
      <c r="Q245" s="925">
        <f t="shared" ref="Q245:Q251" si="187">SUM(O245,P245)</f>
        <v>1488</v>
      </c>
      <c r="R245" s="529">
        <f t="shared" ref="R245:R251" si="188">C245+F245+I245+L245+O245</f>
        <v>1033</v>
      </c>
      <c r="S245" s="529">
        <f t="shared" si="183"/>
        <v>773</v>
      </c>
      <c r="T245" s="529">
        <f t="shared" si="183"/>
        <v>1806</v>
      </c>
      <c r="U245" s="619" t="str">
        <f t="shared" si="140"/>
        <v>TRUE</v>
      </c>
      <c r="V245" s="619" t="str">
        <f t="shared" si="141"/>
        <v>TRUE</v>
      </c>
      <c r="W245" s="619" t="str">
        <f t="shared" si="142"/>
        <v>TRUE</v>
      </c>
      <c r="Y245" s="620">
        <f>Death!X243</f>
        <v>1033</v>
      </c>
      <c r="Z245" s="620">
        <f>Death!Y243</f>
        <v>773</v>
      </c>
      <c r="AA245" s="620">
        <f>Death!Z243</f>
        <v>1806</v>
      </c>
    </row>
    <row r="246" spans="1:27" ht="15" customHeight="1">
      <c r="A246" s="633">
        <v>53</v>
      </c>
      <c r="B246" s="654" t="s">
        <v>43</v>
      </c>
      <c r="C246" s="925">
        <v>0</v>
      </c>
      <c r="D246" s="925">
        <v>0</v>
      </c>
      <c r="E246" s="171">
        <f t="shared" si="182"/>
        <v>0</v>
      </c>
      <c r="F246" s="925">
        <v>6</v>
      </c>
      <c r="G246" s="925">
        <v>6</v>
      </c>
      <c r="H246" s="925">
        <f t="shared" si="184"/>
        <v>12</v>
      </c>
      <c r="I246" s="925"/>
      <c r="J246" s="925"/>
      <c r="K246" s="925">
        <f t="shared" si="185"/>
        <v>0</v>
      </c>
      <c r="L246" s="925"/>
      <c r="M246" s="925"/>
      <c r="N246" s="925">
        <f t="shared" si="186"/>
        <v>0</v>
      </c>
      <c r="O246" s="925">
        <v>74</v>
      </c>
      <c r="P246" s="925">
        <v>53</v>
      </c>
      <c r="Q246" s="925">
        <f t="shared" si="187"/>
        <v>127</v>
      </c>
      <c r="R246" s="529">
        <f t="shared" si="188"/>
        <v>80</v>
      </c>
      <c r="S246" s="529">
        <f t="shared" si="183"/>
        <v>59</v>
      </c>
      <c r="T246" s="529">
        <f t="shared" si="183"/>
        <v>139</v>
      </c>
      <c r="U246" s="619" t="str">
        <f t="shared" si="140"/>
        <v>TRUE</v>
      </c>
      <c r="V246" s="619" t="str">
        <f t="shared" si="141"/>
        <v>TRUE</v>
      </c>
      <c r="W246" s="619" t="str">
        <f t="shared" si="142"/>
        <v>TRUE</v>
      </c>
      <c r="Y246" s="620">
        <f>Death!X244</f>
        <v>80</v>
      </c>
      <c r="Z246" s="620">
        <f>Death!Y244</f>
        <v>59</v>
      </c>
      <c r="AA246" s="620">
        <f>Death!Z244</f>
        <v>139</v>
      </c>
    </row>
    <row r="247" spans="1:27" ht="15" customHeight="1">
      <c r="A247" s="633">
        <v>54</v>
      </c>
      <c r="B247" s="654" t="s">
        <v>674</v>
      </c>
      <c r="C247" s="925">
        <v>0</v>
      </c>
      <c r="D247" s="925">
        <v>0</v>
      </c>
      <c r="E247" s="171">
        <f t="shared" si="182"/>
        <v>0</v>
      </c>
      <c r="F247" s="925">
        <v>28</v>
      </c>
      <c r="G247" s="925">
        <v>13</v>
      </c>
      <c r="H247" s="925">
        <f t="shared" si="184"/>
        <v>41</v>
      </c>
      <c r="I247" s="925"/>
      <c r="J247" s="925"/>
      <c r="K247" s="925">
        <f t="shared" si="185"/>
        <v>0</v>
      </c>
      <c r="L247" s="925"/>
      <c r="M247" s="925"/>
      <c r="N247" s="925">
        <f t="shared" si="186"/>
        <v>0</v>
      </c>
      <c r="O247" s="925">
        <v>100</v>
      </c>
      <c r="P247" s="925">
        <v>62</v>
      </c>
      <c r="Q247" s="925">
        <f t="shared" si="187"/>
        <v>162</v>
      </c>
      <c r="R247" s="529">
        <f t="shared" si="188"/>
        <v>128</v>
      </c>
      <c r="S247" s="529">
        <f t="shared" si="183"/>
        <v>75</v>
      </c>
      <c r="T247" s="529">
        <f t="shared" si="183"/>
        <v>203</v>
      </c>
      <c r="U247" s="619" t="str">
        <f t="shared" ref="U247:U311" si="189">IF(R247=Y247,"TRUE","FALSE")</f>
        <v>TRUE</v>
      </c>
      <c r="V247" s="619" t="str">
        <f t="shared" ref="V247:V311" si="190">IF(S247=Z247,"TRUE","FALSE")</f>
        <v>TRUE</v>
      </c>
      <c r="W247" s="619" t="str">
        <f t="shared" ref="W247:W311" si="191">IF(T247=AA247,"TRUE","FALSE")</f>
        <v>TRUE</v>
      </c>
      <c r="Y247" s="620">
        <f>Death!X245</f>
        <v>128</v>
      </c>
      <c r="Z247" s="620">
        <f>Death!Y245</f>
        <v>75</v>
      </c>
      <c r="AA247" s="620">
        <f>Death!Z245</f>
        <v>203</v>
      </c>
    </row>
    <row r="248" spans="1:27" ht="15" customHeight="1">
      <c r="A248" s="633">
        <v>55</v>
      </c>
      <c r="B248" s="654" t="s">
        <v>694</v>
      </c>
      <c r="C248" s="925">
        <v>0</v>
      </c>
      <c r="D248" s="925">
        <v>0</v>
      </c>
      <c r="E248" s="171">
        <f t="shared" si="182"/>
        <v>0</v>
      </c>
      <c r="F248" s="925">
        <v>37</v>
      </c>
      <c r="G248" s="925">
        <v>22</v>
      </c>
      <c r="H248" s="925">
        <f t="shared" si="184"/>
        <v>59</v>
      </c>
      <c r="I248" s="925"/>
      <c r="J248" s="925"/>
      <c r="K248" s="925">
        <f t="shared" si="185"/>
        <v>0</v>
      </c>
      <c r="L248" s="925"/>
      <c r="M248" s="925"/>
      <c r="N248" s="925">
        <f t="shared" si="186"/>
        <v>0</v>
      </c>
      <c r="O248" s="925">
        <v>42</v>
      </c>
      <c r="P248" s="925">
        <v>45</v>
      </c>
      <c r="Q248" s="925">
        <f t="shared" si="187"/>
        <v>87</v>
      </c>
      <c r="R248" s="529">
        <f t="shared" si="188"/>
        <v>79</v>
      </c>
      <c r="S248" s="529">
        <f t="shared" si="183"/>
        <v>67</v>
      </c>
      <c r="T248" s="529">
        <f t="shared" si="183"/>
        <v>146</v>
      </c>
      <c r="U248" s="619" t="str">
        <f t="shared" si="189"/>
        <v>TRUE</v>
      </c>
      <c r="V248" s="619" t="str">
        <f t="shared" si="190"/>
        <v>TRUE</v>
      </c>
      <c r="W248" s="619" t="str">
        <f t="shared" si="191"/>
        <v>TRUE</v>
      </c>
      <c r="Y248" s="620">
        <f>Death!X246</f>
        <v>79</v>
      </c>
      <c r="Z248" s="620">
        <f>Death!Y246</f>
        <v>67</v>
      </c>
      <c r="AA248" s="620">
        <f>Death!Z246</f>
        <v>146</v>
      </c>
    </row>
    <row r="249" spans="1:27" ht="15" customHeight="1">
      <c r="A249" s="633">
        <v>56</v>
      </c>
      <c r="B249" s="654" t="s">
        <v>42</v>
      </c>
      <c r="C249" s="925">
        <v>1</v>
      </c>
      <c r="D249" s="925">
        <v>0</v>
      </c>
      <c r="E249" s="171">
        <f t="shared" si="182"/>
        <v>1</v>
      </c>
      <c r="F249" s="925">
        <v>2</v>
      </c>
      <c r="G249" s="925">
        <v>1</v>
      </c>
      <c r="H249" s="925">
        <f t="shared" si="184"/>
        <v>3</v>
      </c>
      <c r="I249" s="925"/>
      <c r="J249" s="925"/>
      <c r="K249" s="925">
        <f t="shared" si="185"/>
        <v>0</v>
      </c>
      <c r="L249" s="925"/>
      <c r="M249" s="925"/>
      <c r="N249" s="925">
        <f t="shared" si="186"/>
        <v>0</v>
      </c>
      <c r="O249" s="925">
        <v>24</v>
      </c>
      <c r="P249" s="925">
        <v>13</v>
      </c>
      <c r="Q249" s="925">
        <f t="shared" si="187"/>
        <v>37</v>
      </c>
      <c r="R249" s="529">
        <f t="shared" si="188"/>
        <v>27</v>
      </c>
      <c r="S249" s="529">
        <f t="shared" si="183"/>
        <v>14</v>
      </c>
      <c r="T249" s="529">
        <f t="shared" si="183"/>
        <v>41</v>
      </c>
      <c r="U249" s="619" t="str">
        <f t="shared" si="189"/>
        <v>TRUE</v>
      </c>
      <c r="V249" s="619" t="str">
        <f t="shared" si="190"/>
        <v>TRUE</v>
      </c>
      <c r="W249" s="619" t="str">
        <f t="shared" si="191"/>
        <v>TRUE</v>
      </c>
      <c r="Y249" s="620">
        <f>Death!X247</f>
        <v>27</v>
      </c>
      <c r="Z249" s="620">
        <f>Death!Y247</f>
        <v>14</v>
      </c>
      <c r="AA249" s="620">
        <f>Death!Z247</f>
        <v>41</v>
      </c>
    </row>
    <row r="250" spans="1:27" ht="15" customHeight="1">
      <c r="A250" s="633">
        <v>57</v>
      </c>
      <c r="B250" s="654" t="s">
        <v>675</v>
      </c>
      <c r="C250" s="925">
        <v>0</v>
      </c>
      <c r="D250" s="925">
        <v>0</v>
      </c>
      <c r="E250" s="171">
        <f t="shared" si="182"/>
        <v>0</v>
      </c>
      <c r="F250" s="925">
        <v>0</v>
      </c>
      <c r="G250" s="925">
        <v>0</v>
      </c>
      <c r="H250" s="925">
        <f t="shared" si="184"/>
        <v>0</v>
      </c>
      <c r="I250" s="925"/>
      <c r="J250" s="925"/>
      <c r="K250" s="925">
        <f t="shared" si="185"/>
        <v>0</v>
      </c>
      <c r="L250" s="925"/>
      <c r="M250" s="925"/>
      <c r="N250" s="925">
        <f t="shared" si="186"/>
        <v>0</v>
      </c>
      <c r="O250" s="925">
        <v>87</v>
      </c>
      <c r="P250" s="925">
        <v>60</v>
      </c>
      <c r="Q250" s="925">
        <f t="shared" si="187"/>
        <v>147</v>
      </c>
      <c r="R250" s="529">
        <f t="shared" si="188"/>
        <v>87</v>
      </c>
      <c r="S250" s="529">
        <f t="shared" si="183"/>
        <v>60</v>
      </c>
      <c r="T250" s="529">
        <f t="shared" si="183"/>
        <v>147</v>
      </c>
      <c r="U250" s="619" t="str">
        <f t="shared" si="189"/>
        <v>TRUE</v>
      </c>
      <c r="V250" s="619" t="str">
        <f t="shared" si="190"/>
        <v>TRUE</v>
      </c>
      <c r="W250" s="619" t="str">
        <f t="shared" si="191"/>
        <v>TRUE</v>
      </c>
      <c r="Y250" s="620">
        <f>Death!X248</f>
        <v>87</v>
      </c>
      <c r="Z250" s="620">
        <f>Death!Y248</f>
        <v>60</v>
      </c>
      <c r="AA250" s="620">
        <f>Death!Z248</f>
        <v>147</v>
      </c>
    </row>
    <row r="251" spans="1:27" ht="15" customHeight="1">
      <c r="A251" s="633">
        <v>58</v>
      </c>
      <c r="B251" s="654" t="s">
        <v>695</v>
      </c>
      <c r="C251" s="925">
        <v>0</v>
      </c>
      <c r="D251" s="925">
        <v>0</v>
      </c>
      <c r="E251" s="171">
        <f t="shared" si="182"/>
        <v>0</v>
      </c>
      <c r="F251" s="925">
        <v>1</v>
      </c>
      <c r="G251" s="925">
        <v>2</v>
      </c>
      <c r="H251" s="925">
        <f t="shared" si="184"/>
        <v>3</v>
      </c>
      <c r="I251" s="925"/>
      <c r="J251" s="925"/>
      <c r="K251" s="925">
        <f t="shared" si="185"/>
        <v>0</v>
      </c>
      <c r="L251" s="925"/>
      <c r="M251" s="925"/>
      <c r="N251" s="925">
        <f t="shared" si="186"/>
        <v>0</v>
      </c>
      <c r="O251" s="925">
        <v>47</v>
      </c>
      <c r="P251" s="925">
        <v>42</v>
      </c>
      <c r="Q251" s="925">
        <f t="shared" si="187"/>
        <v>89</v>
      </c>
      <c r="R251" s="529">
        <f t="shared" si="188"/>
        <v>48</v>
      </c>
      <c r="S251" s="529">
        <f t="shared" si="183"/>
        <v>44</v>
      </c>
      <c r="T251" s="529">
        <f t="shared" si="183"/>
        <v>92</v>
      </c>
      <c r="U251" s="619" t="str">
        <f t="shared" si="189"/>
        <v>TRUE</v>
      </c>
      <c r="V251" s="619" t="str">
        <f t="shared" si="190"/>
        <v>TRUE</v>
      </c>
      <c r="W251" s="619" t="str">
        <f t="shared" si="191"/>
        <v>TRUE</v>
      </c>
      <c r="Y251" s="620">
        <f>Death!X249</f>
        <v>48</v>
      </c>
      <c r="Z251" s="620">
        <f>Death!Y249</f>
        <v>44</v>
      </c>
      <c r="AA251" s="620">
        <f>Death!Z249</f>
        <v>92</v>
      </c>
    </row>
    <row r="252" spans="1:27" ht="15" customHeight="1">
      <c r="A252" s="541"/>
      <c r="B252" s="643" t="s">
        <v>6</v>
      </c>
      <c r="C252" s="203">
        <f>SUM(C244:C251)</f>
        <v>377</v>
      </c>
      <c r="D252" s="203">
        <f t="shared" ref="D252:Q252" si="192">SUM(D244:D251)</f>
        <v>197</v>
      </c>
      <c r="E252" s="203">
        <f t="shared" si="192"/>
        <v>574</v>
      </c>
      <c r="F252" s="203">
        <f t="shared" si="192"/>
        <v>249</v>
      </c>
      <c r="G252" s="203">
        <f t="shared" si="192"/>
        <v>189</v>
      </c>
      <c r="H252" s="203">
        <f t="shared" si="192"/>
        <v>438</v>
      </c>
      <c r="I252" s="203">
        <f t="shared" si="192"/>
        <v>0</v>
      </c>
      <c r="J252" s="203">
        <f t="shared" si="192"/>
        <v>0</v>
      </c>
      <c r="K252" s="203">
        <f t="shared" si="192"/>
        <v>0</v>
      </c>
      <c r="L252" s="203">
        <f t="shared" si="192"/>
        <v>0</v>
      </c>
      <c r="M252" s="203">
        <f t="shared" si="192"/>
        <v>0</v>
      </c>
      <c r="N252" s="203">
        <f t="shared" si="192"/>
        <v>0</v>
      </c>
      <c r="O252" s="203">
        <f t="shared" si="192"/>
        <v>1410</v>
      </c>
      <c r="P252" s="203">
        <f t="shared" si="192"/>
        <v>1031</v>
      </c>
      <c r="Q252" s="203">
        <f t="shared" si="192"/>
        <v>2441</v>
      </c>
      <c r="R252" s="541">
        <f>SUM(R244:R251)</f>
        <v>2036</v>
      </c>
      <c r="S252" s="541">
        <f>SUM(S244:S251)</f>
        <v>1417</v>
      </c>
      <c r="T252" s="541">
        <f>SUM(T244:T251)</f>
        <v>3453</v>
      </c>
      <c r="U252" s="619" t="str">
        <f t="shared" si="189"/>
        <v>TRUE</v>
      </c>
      <c r="V252" s="619" t="str">
        <f t="shared" si="190"/>
        <v>TRUE</v>
      </c>
      <c r="W252" s="619" t="str">
        <f t="shared" si="191"/>
        <v>TRUE</v>
      </c>
      <c r="Y252" s="620">
        <f>Death!X250</f>
        <v>2036</v>
      </c>
      <c r="Z252" s="620">
        <f>Death!Y250</f>
        <v>1417</v>
      </c>
      <c r="AA252" s="620">
        <f>Death!Z250</f>
        <v>3453</v>
      </c>
    </row>
    <row r="253" spans="1:27" ht="15" customHeight="1">
      <c r="A253" s="209" t="s">
        <v>44</v>
      </c>
      <c r="B253" s="644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608"/>
      <c r="S253" s="608"/>
      <c r="T253" s="608"/>
      <c r="U253" s="619" t="str">
        <f t="shared" si="189"/>
        <v>TRUE</v>
      </c>
      <c r="V253" s="619" t="str">
        <f t="shared" si="190"/>
        <v>TRUE</v>
      </c>
      <c r="W253" s="619" t="str">
        <f t="shared" si="191"/>
        <v>TRUE</v>
      </c>
      <c r="Y253" s="620">
        <f>Death!X251</f>
        <v>0</v>
      </c>
      <c r="Z253" s="620">
        <f>Death!Y251</f>
        <v>0</v>
      </c>
      <c r="AA253" s="620">
        <f>Death!Z251</f>
        <v>0</v>
      </c>
    </row>
    <row r="254" spans="1:27" ht="15" customHeight="1">
      <c r="A254" s="633">
        <v>59</v>
      </c>
      <c r="B254" s="552" t="s">
        <v>44</v>
      </c>
      <c r="C254" s="171">
        <v>351</v>
      </c>
      <c r="D254" s="171">
        <v>268</v>
      </c>
      <c r="E254" s="171">
        <f t="shared" ref="E254:E263" si="193">C254+D254</f>
        <v>619</v>
      </c>
      <c r="F254" s="171">
        <v>438</v>
      </c>
      <c r="G254" s="171">
        <v>451</v>
      </c>
      <c r="H254" s="171">
        <f t="shared" ref="H254:H263" si="194">F254+G254</f>
        <v>889</v>
      </c>
      <c r="I254" s="171"/>
      <c r="J254" s="171"/>
      <c r="K254" s="171">
        <f t="shared" ref="K254:K263" si="195">I254+J254</f>
        <v>0</v>
      </c>
      <c r="L254" s="171"/>
      <c r="M254" s="171"/>
      <c r="N254" s="171">
        <f t="shared" ref="N254:N263" si="196">L254+M254</f>
        <v>0</v>
      </c>
      <c r="O254" s="159">
        <v>675</v>
      </c>
      <c r="P254" s="159">
        <v>557</v>
      </c>
      <c r="Q254" s="171">
        <f t="shared" ref="Q254:Q263" si="197">O254+P254</f>
        <v>1232</v>
      </c>
      <c r="R254" s="529">
        <f>C254+F254+I254+L254+O254</f>
        <v>1464</v>
      </c>
      <c r="S254" s="529">
        <f>D254+G254+J254+M254+P254</f>
        <v>1276</v>
      </c>
      <c r="T254" s="529">
        <f>E254+H254+K254+N254+Q254</f>
        <v>2740</v>
      </c>
      <c r="U254" s="619" t="str">
        <f t="shared" si="189"/>
        <v>TRUE</v>
      </c>
      <c r="V254" s="619" t="str">
        <f t="shared" si="190"/>
        <v>TRUE</v>
      </c>
      <c r="W254" s="619" t="str">
        <f t="shared" si="191"/>
        <v>TRUE</v>
      </c>
      <c r="Y254" s="620">
        <f>Death!X252</f>
        <v>1464</v>
      </c>
      <c r="Z254" s="620">
        <f>Death!Y252</f>
        <v>1276</v>
      </c>
      <c r="AA254" s="620">
        <f>Death!Z252</f>
        <v>2740</v>
      </c>
    </row>
    <row r="255" spans="1:27" ht="15" customHeight="1">
      <c r="A255" s="633">
        <v>60</v>
      </c>
      <c r="B255" s="553" t="s">
        <v>49</v>
      </c>
      <c r="C255" s="171">
        <v>45</v>
      </c>
      <c r="D255" s="171">
        <v>27</v>
      </c>
      <c r="E255" s="171">
        <f t="shared" si="193"/>
        <v>72</v>
      </c>
      <c r="F255" s="171">
        <v>172</v>
      </c>
      <c r="G255" s="171">
        <v>151</v>
      </c>
      <c r="H255" s="171">
        <f t="shared" si="194"/>
        <v>323</v>
      </c>
      <c r="I255" s="171"/>
      <c r="J255" s="171"/>
      <c r="K255" s="171">
        <f t="shared" si="195"/>
        <v>0</v>
      </c>
      <c r="L255" s="171"/>
      <c r="M255" s="171"/>
      <c r="N255" s="171">
        <f t="shared" si="196"/>
        <v>0</v>
      </c>
      <c r="O255" s="159">
        <f>2+17+12+16+13+13+4+9+13+7+12+0</f>
        <v>118</v>
      </c>
      <c r="P255" s="159">
        <f>2+6+8+12+8+14+11+4+13+9+7+0</f>
        <v>94</v>
      </c>
      <c r="Q255" s="171">
        <f t="shared" si="197"/>
        <v>212</v>
      </c>
      <c r="R255" s="529">
        <f t="shared" ref="R255:R263" si="198">C255+F255+I255+L255+O255</f>
        <v>335</v>
      </c>
      <c r="S255" s="529">
        <f t="shared" ref="S255:S263" si="199">D255+G255+J255+M255+P255</f>
        <v>272</v>
      </c>
      <c r="T255" s="529">
        <f t="shared" ref="T255:T263" si="200">E255+H255+K255+N255+Q255</f>
        <v>607</v>
      </c>
      <c r="U255" s="619" t="str">
        <f t="shared" si="189"/>
        <v>TRUE</v>
      </c>
      <c r="V255" s="619" t="str">
        <f t="shared" si="190"/>
        <v>TRUE</v>
      </c>
      <c r="W255" s="619" t="str">
        <f t="shared" si="191"/>
        <v>TRUE</v>
      </c>
      <c r="Y255" s="620">
        <f>Death!X253</f>
        <v>335</v>
      </c>
      <c r="Z255" s="620">
        <f>Death!Y253</f>
        <v>272</v>
      </c>
      <c r="AA255" s="620">
        <f>Death!Z253</f>
        <v>607</v>
      </c>
    </row>
    <row r="256" spans="1:27" ht="15" customHeight="1">
      <c r="A256" s="633">
        <v>61</v>
      </c>
      <c r="B256" s="552" t="s">
        <v>45</v>
      </c>
      <c r="C256" s="171">
        <v>87</v>
      </c>
      <c r="D256" s="171">
        <v>90</v>
      </c>
      <c r="E256" s="171">
        <f t="shared" si="193"/>
        <v>177</v>
      </c>
      <c r="F256" s="171">
        <v>8</v>
      </c>
      <c r="G256" s="171">
        <v>8</v>
      </c>
      <c r="H256" s="171">
        <f t="shared" si="194"/>
        <v>16</v>
      </c>
      <c r="I256" s="171"/>
      <c r="J256" s="171"/>
      <c r="K256" s="171">
        <f t="shared" si="195"/>
        <v>0</v>
      </c>
      <c r="L256" s="171"/>
      <c r="M256" s="171"/>
      <c r="N256" s="171">
        <f t="shared" si="196"/>
        <v>0</v>
      </c>
      <c r="O256" s="159">
        <f>10+6+8+12+18+14+13+2+9+8+7+9</f>
        <v>116</v>
      </c>
      <c r="P256" s="159">
        <v>90</v>
      </c>
      <c r="Q256" s="171">
        <f t="shared" si="197"/>
        <v>206</v>
      </c>
      <c r="R256" s="529">
        <f t="shared" si="198"/>
        <v>211</v>
      </c>
      <c r="S256" s="529">
        <f t="shared" si="199"/>
        <v>188</v>
      </c>
      <c r="T256" s="529">
        <f t="shared" si="200"/>
        <v>399</v>
      </c>
      <c r="U256" s="619" t="str">
        <f t="shared" si="189"/>
        <v>TRUE</v>
      </c>
      <c r="V256" s="619" t="str">
        <f t="shared" si="190"/>
        <v>TRUE</v>
      </c>
      <c r="W256" s="619" t="str">
        <f t="shared" si="191"/>
        <v>TRUE</v>
      </c>
      <c r="Y256" s="620">
        <f>Death!X254</f>
        <v>211</v>
      </c>
      <c r="Z256" s="620">
        <f>Death!Y254</f>
        <v>188</v>
      </c>
      <c r="AA256" s="620">
        <f>Death!Z254</f>
        <v>399</v>
      </c>
    </row>
    <row r="257" spans="1:27" ht="15" customHeight="1">
      <c r="A257" s="633">
        <v>62</v>
      </c>
      <c r="B257" s="552" t="s">
        <v>676</v>
      </c>
      <c r="C257" s="171">
        <v>1</v>
      </c>
      <c r="D257" s="171">
        <v>0</v>
      </c>
      <c r="E257" s="171">
        <f t="shared" si="193"/>
        <v>1</v>
      </c>
      <c r="F257" s="171">
        <v>0</v>
      </c>
      <c r="G257" s="171">
        <v>0</v>
      </c>
      <c r="H257" s="171">
        <f t="shared" si="194"/>
        <v>0</v>
      </c>
      <c r="I257" s="171"/>
      <c r="J257" s="171"/>
      <c r="K257" s="171">
        <f t="shared" si="195"/>
        <v>0</v>
      </c>
      <c r="L257" s="171"/>
      <c r="M257" s="171"/>
      <c r="N257" s="171">
        <f t="shared" si="196"/>
        <v>0</v>
      </c>
      <c r="O257" s="159">
        <v>38</v>
      </c>
      <c r="P257" s="159">
        <v>32</v>
      </c>
      <c r="Q257" s="171">
        <f t="shared" si="197"/>
        <v>70</v>
      </c>
      <c r="R257" s="529">
        <f t="shared" si="198"/>
        <v>39</v>
      </c>
      <c r="S257" s="529">
        <f t="shared" si="199"/>
        <v>32</v>
      </c>
      <c r="T257" s="529">
        <f t="shared" si="200"/>
        <v>71</v>
      </c>
      <c r="U257" s="619" t="str">
        <f t="shared" si="189"/>
        <v>TRUE</v>
      </c>
      <c r="V257" s="619" t="str">
        <f t="shared" si="190"/>
        <v>TRUE</v>
      </c>
      <c r="W257" s="619" t="str">
        <f t="shared" si="191"/>
        <v>TRUE</v>
      </c>
      <c r="Y257" s="620">
        <f>Death!X255</f>
        <v>39</v>
      </c>
      <c r="Z257" s="620">
        <f>Death!Y255</f>
        <v>32</v>
      </c>
      <c r="AA257" s="620">
        <f>Death!Z255</f>
        <v>71</v>
      </c>
    </row>
    <row r="258" spans="1:27" ht="15" customHeight="1">
      <c r="A258" s="633">
        <v>63</v>
      </c>
      <c r="B258" s="552" t="s">
        <v>677</v>
      </c>
      <c r="C258" s="171">
        <v>8</v>
      </c>
      <c r="D258" s="171">
        <v>2</v>
      </c>
      <c r="E258" s="171">
        <f t="shared" si="193"/>
        <v>10</v>
      </c>
      <c r="F258" s="171">
        <v>0</v>
      </c>
      <c r="G258" s="171">
        <v>0</v>
      </c>
      <c r="H258" s="171">
        <f t="shared" si="194"/>
        <v>0</v>
      </c>
      <c r="I258" s="171"/>
      <c r="J258" s="171"/>
      <c r="K258" s="171">
        <f t="shared" si="195"/>
        <v>0</v>
      </c>
      <c r="L258" s="171"/>
      <c r="M258" s="171"/>
      <c r="N258" s="171">
        <f t="shared" si="196"/>
        <v>0</v>
      </c>
      <c r="O258" s="159">
        <v>49</v>
      </c>
      <c r="P258" s="159">
        <v>45</v>
      </c>
      <c r="Q258" s="171">
        <f t="shared" si="197"/>
        <v>94</v>
      </c>
      <c r="R258" s="529">
        <f t="shared" si="198"/>
        <v>57</v>
      </c>
      <c r="S258" s="529">
        <f t="shared" si="199"/>
        <v>47</v>
      </c>
      <c r="T258" s="529">
        <f t="shared" si="200"/>
        <v>104</v>
      </c>
      <c r="U258" s="619" t="str">
        <f t="shared" si="189"/>
        <v>TRUE</v>
      </c>
      <c r="V258" s="619" t="str">
        <f t="shared" si="190"/>
        <v>TRUE</v>
      </c>
      <c r="W258" s="619" t="str">
        <f t="shared" si="191"/>
        <v>TRUE</v>
      </c>
      <c r="Y258" s="620">
        <f>Death!X256</f>
        <v>57</v>
      </c>
      <c r="Z258" s="620">
        <f>Death!Y256</f>
        <v>47</v>
      </c>
      <c r="AA258" s="620">
        <f>Death!Z256</f>
        <v>104</v>
      </c>
    </row>
    <row r="259" spans="1:27" ht="15" customHeight="1">
      <c r="A259" s="633">
        <v>64</v>
      </c>
      <c r="B259" s="552" t="s">
        <v>46</v>
      </c>
      <c r="C259" s="171">
        <v>0</v>
      </c>
      <c r="D259" s="171">
        <v>0</v>
      </c>
      <c r="E259" s="171">
        <f t="shared" si="193"/>
        <v>0</v>
      </c>
      <c r="F259" s="171">
        <v>2</v>
      </c>
      <c r="G259" s="171">
        <v>0</v>
      </c>
      <c r="H259" s="171">
        <f t="shared" si="194"/>
        <v>2</v>
      </c>
      <c r="I259" s="171"/>
      <c r="J259" s="171"/>
      <c r="K259" s="171">
        <f t="shared" si="195"/>
        <v>0</v>
      </c>
      <c r="L259" s="171"/>
      <c r="M259" s="171"/>
      <c r="N259" s="171">
        <f t="shared" si="196"/>
        <v>0</v>
      </c>
      <c r="O259" s="159">
        <v>33</v>
      </c>
      <c r="P259" s="159">
        <v>32</v>
      </c>
      <c r="Q259" s="171">
        <f t="shared" si="197"/>
        <v>65</v>
      </c>
      <c r="R259" s="529">
        <f t="shared" si="198"/>
        <v>35</v>
      </c>
      <c r="S259" s="529">
        <f t="shared" si="199"/>
        <v>32</v>
      </c>
      <c r="T259" s="529">
        <f t="shared" si="200"/>
        <v>67</v>
      </c>
      <c r="U259" s="619" t="str">
        <f t="shared" si="189"/>
        <v>TRUE</v>
      </c>
      <c r="V259" s="619" t="str">
        <f t="shared" si="190"/>
        <v>TRUE</v>
      </c>
      <c r="W259" s="619" t="str">
        <f t="shared" si="191"/>
        <v>TRUE</v>
      </c>
      <c r="Y259" s="620">
        <f>Death!X257</f>
        <v>35</v>
      </c>
      <c r="Z259" s="620">
        <f>Death!Y257</f>
        <v>32</v>
      </c>
      <c r="AA259" s="620">
        <f>Death!Z257</f>
        <v>67</v>
      </c>
    </row>
    <row r="260" spans="1:27" ht="15" customHeight="1">
      <c r="A260" s="633">
        <v>65</v>
      </c>
      <c r="B260" s="552" t="s">
        <v>47</v>
      </c>
      <c r="C260" s="171">
        <v>11</v>
      </c>
      <c r="D260" s="171">
        <v>8</v>
      </c>
      <c r="E260" s="171">
        <f t="shared" si="193"/>
        <v>19</v>
      </c>
      <c r="F260" s="171">
        <v>33</v>
      </c>
      <c r="G260" s="171">
        <v>16</v>
      </c>
      <c r="H260" s="171">
        <f t="shared" si="194"/>
        <v>49</v>
      </c>
      <c r="I260" s="171"/>
      <c r="J260" s="171"/>
      <c r="K260" s="171">
        <f t="shared" si="195"/>
        <v>0</v>
      </c>
      <c r="L260" s="171"/>
      <c r="M260" s="171"/>
      <c r="N260" s="171">
        <f t="shared" si="196"/>
        <v>0</v>
      </c>
      <c r="O260" s="932">
        <v>69</v>
      </c>
      <c r="P260" s="932">
        <v>62</v>
      </c>
      <c r="Q260" s="171">
        <f t="shared" si="197"/>
        <v>131</v>
      </c>
      <c r="R260" s="529">
        <f t="shared" si="198"/>
        <v>113</v>
      </c>
      <c r="S260" s="529">
        <f t="shared" si="199"/>
        <v>86</v>
      </c>
      <c r="T260" s="529">
        <f t="shared" si="200"/>
        <v>199</v>
      </c>
      <c r="U260" s="619" t="str">
        <f t="shared" si="189"/>
        <v>TRUE</v>
      </c>
      <c r="V260" s="619" t="str">
        <f t="shared" si="190"/>
        <v>TRUE</v>
      </c>
      <c r="W260" s="619" t="str">
        <f t="shared" si="191"/>
        <v>TRUE</v>
      </c>
      <c r="Y260" s="620">
        <f>Death!X258</f>
        <v>113</v>
      </c>
      <c r="Z260" s="620">
        <f>Death!Y258</f>
        <v>86</v>
      </c>
      <c r="AA260" s="620">
        <f>Death!Z258</f>
        <v>199</v>
      </c>
    </row>
    <row r="261" spans="1:27" ht="15" customHeight="1">
      <c r="A261" s="633">
        <v>66</v>
      </c>
      <c r="B261" s="552" t="s">
        <v>678</v>
      </c>
      <c r="C261" s="171">
        <v>11</v>
      </c>
      <c r="D261" s="171">
        <v>2</v>
      </c>
      <c r="E261" s="171">
        <f t="shared" si="193"/>
        <v>13</v>
      </c>
      <c r="F261" s="171">
        <v>176</v>
      </c>
      <c r="G261" s="171">
        <v>100</v>
      </c>
      <c r="H261" s="171">
        <f t="shared" si="194"/>
        <v>276</v>
      </c>
      <c r="I261" s="171"/>
      <c r="J261" s="171"/>
      <c r="K261" s="171">
        <f t="shared" si="195"/>
        <v>0</v>
      </c>
      <c r="L261" s="171"/>
      <c r="M261" s="171"/>
      <c r="N261" s="171">
        <f t="shared" si="196"/>
        <v>0</v>
      </c>
      <c r="O261" s="159">
        <v>0</v>
      </c>
      <c r="P261" s="159">
        <v>0</v>
      </c>
      <c r="Q261" s="171">
        <f t="shared" si="197"/>
        <v>0</v>
      </c>
      <c r="R261" s="529">
        <f t="shared" si="198"/>
        <v>187</v>
      </c>
      <c r="S261" s="529">
        <f t="shared" si="199"/>
        <v>102</v>
      </c>
      <c r="T261" s="529">
        <f t="shared" si="200"/>
        <v>289</v>
      </c>
      <c r="U261" s="619" t="str">
        <f t="shared" si="189"/>
        <v>TRUE</v>
      </c>
      <c r="V261" s="619" t="str">
        <f t="shared" si="190"/>
        <v>TRUE</v>
      </c>
      <c r="W261" s="619" t="str">
        <f t="shared" si="191"/>
        <v>TRUE</v>
      </c>
      <c r="Y261" s="620">
        <f>Death!X259</f>
        <v>187</v>
      </c>
      <c r="Z261" s="620">
        <f>Death!Y259</f>
        <v>102</v>
      </c>
      <c r="AA261" s="620">
        <f>Death!Z259</f>
        <v>289</v>
      </c>
    </row>
    <row r="262" spans="1:27" ht="15" customHeight="1">
      <c r="A262" s="633">
        <v>67</v>
      </c>
      <c r="B262" s="552" t="s">
        <v>613</v>
      </c>
      <c r="C262" s="171">
        <v>1</v>
      </c>
      <c r="D262" s="171">
        <v>2</v>
      </c>
      <c r="E262" s="171">
        <f t="shared" si="193"/>
        <v>3</v>
      </c>
      <c r="F262" s="171">
        <v>0</v>
      </c>
      <c r="G262" s="171">
        <v>0</v>
      </c>
      <c r="H262" s="171">
        <f t="shared" si="194"/>
        <v>0</v>
      </c>
      <c r="I262" s="171"/>
      <c r="J262" s="171"/>
      <c r="K262" s="171">
        <f t="shared" si="195"/>
        <v>0</v>
      </c>
      <c r="L262" s="171"/>
      <c r="M262" s="171"/>
      <c r="N262" s="171">
        <f t="shared" si="196"/>
        <v>0</v>
      </c>
      <c r="O262" s="159">
        <f>4+0+6+1+1+1+1+1+2+2+4+1</f>
        <v>24</v>
      </c>
      <c r="P262" s="159">
        <f>0+4+0+2+0+0+1+0+3+0+3+1</f>
        <v>14</v>
      </c>
      <c r="Q262" s="171">
        <f t="shared" si="197"/>
        <v>38</v>
      </c>
      <c r="R262" s="529">
        <f t="shared" si="198"/>
        <v>25</v>
      </c>
      <c r="S262" s="529">
        <f t="shared" si="199"/>
        <v>16</v>
      </c>
      <c r="T262" s="529">
        <f t="shared" si="200"/>
        <v>41</v>
      </c>
      <c r="U262" s="619" t="str">
        <f t="shared" si="189"/>
        <v>TRUE</v>
      </c>
      <c r="V262" s="619" t="str">
        <f t="shared" si="190"/>
        <v>TRUE</v>
      </c>
      <c r="W262" s="619" t="str">
        <f t="shared" si="191"/>
        <v>TRUE</v>
      </c>
      <c r="Y262" s="620">
        <f>Death!X260</f>
        <v>25</v>
      </c>
      <c r="Z262" s="620">
        <f>Death!Y260</f>
        <v>16</v>
      </c>
      <c r="AA262" s="620">
        <f>Death!Z260</f>
        <v>41</v>
      </c>
    </row>
    <row r="263" spans="1:27" ht="15" customHeight="1">
      <c r="A263" s="633">
        <v>68</v>
      </c>
      <c r="B263" s="552" t="s">
        <v>48</v>
      </c>
      <c r="C263" s="171">
        <v>11</v>
      </c>
      <c r="D263" s="171">
        <v>1</v>
      </c>
      <c r="E263" s="171">
        <f t="shared" si="193"/>
        <v>12</v>
      </c>
      <c r="F263" s="171">
        <v>0</v>
      </c>
      <c r="G263" s="171">
        <v>0</v>
      </c>
      <c r="H263" s="171">
        <f t="shared" si="194"/>
        <v>0</v>
      </c>
      <c r="I263" s="171"/>
      <c r="J263" s="171"/>
      <c r="K263" s="171">
        <f t="shared" si="195"/>
        <v>0</v>
      </c>
      <c r="L263" s="171"/>
      <c r="M263" s="171"/>
      <c r="N263" s="171">
        <f t="shared" si="196"/>
        <v>0</v>
      </c>
      <c r="O263" s="947">
        <f>7+2+6+2+9+4+6+5+8+13+2</f>
        <v>64</v>
      </c>
      <c r="P263" s="947">
        <f>2+2+8+10+3+2+3+5+3+1+2</f>
        <v>41</v>
      </c>
      <c r="Q263" s="171">
        <f t="shared" si="197"/>
        <v>105</v>
      </c>
      <c r="R263" s="529">
        <f t="shared" si="198"/>
        <v>75</v>
      </c>
      <c r="S263" s="529">
        <f t="shared" si="199"/>
        <v>42</v>
      </c>
      <c r="T263" s="529">
        <f t="shared" si="200"/>
        <v>117</v>
      </c>
      <c r="U263" s="619" t="str">
        <f t="shared" si="189"/>
        <v>TRUE</v>
      </c>
      <c r="V263" s="619" t="str">
        <f t="shared" si="190"/>
        <v>TRUE</v>
      </c>
      <c r="W263" s="619" t="str">
        <f t="shared" si="191"/>
        <v>TRUE</v>
      </c>
      <c r="Y263" s="620">
        <f>Death!X261</f>
        <v>75</v>
      </c>
      <c r="Z263" s="620">
        <f>Death!Y261</f>
        <v>42</v>
      </c>
      <c r="AA263" s="620">
        <f>Death!Z261</f>
        <v>117</v>
      </c>
    </row>
    <row r="264" spans="1:27" ht="15" customHeight="1">
      <c r="A264" s="541"/>
      <c r="B264" s="643" t="s">
        <v>6</v>
      </c>
      <c r="C264" s="203">
        <f>SUM(C254:C263)</f>
        <v>526</v>
      </c>
      <c r="D264" s="203">
        <f t="shared" ref="D264:Q264" si="201">SUM(D254:D263)</f>
        <v>400</v>
      </c>
      <c r="E264" s="203">
        <f t="shared" si="201"/>
        <v>926</v>
      </c>
      <c r="F264" s="203">
        <f t="shared" si="201"/>
        <v>829</v>
      </c>
      <c r="G264" s="203">
        <f t="shared" si="201"/>
        <v>726</v>
      </c>
      <c r="H264" s="203">
        <f t="shared" si="201"/>
        <v>1555</v>
      </c>
      <c r="I264" s="203">
        <f t="shared" si="201"/>
        <v>0</v>
      </c>
      <c r="J264" s="203">
        <f t="shared" si="201"/>
        <v>0</v>
      </c>
      <c r="K264" s="203">
        <f t="shared" si="201"/>
        <v>0</v>
      </c>
      <c r="L264" s="203">
        <f t="shared" si="201"/>
        <v>0</v>
      </c>
      <c r="M264" s="203">
        <f t="shared" si="201"/>
        <v>0</v>
      </c>
      <c r="N264" s="203">
        <f t="shared" si="201"/>
        <v>0</v>
      </c>
      <c r="O264" s="203">
        <f t="shared" si="201"/>
        <v>1186</v>
      </c>
      <c r="P264" s="203">
        <f t="shared" si="201"/>
        <v>967</v>
      </c>
      <c r="Q264" s="203">
        <f t="shared" si="201"/>
        <v>2153</v>
      </c>
      <c r="R264" s="541">
        <f>SUM(R254:R263)</f>
        <v>2541</v>
      </c>
      <c r="S264" s="541">
        <f>SUM(S254:S263)</f>
        <v>2093</v>
      </c>
      <c r="T264" s="541">
        <f>SUM(T254:T263)</f>
        <v>4634</v>
      </c>
      <c r="U264" s="619" t="str">
        <f t="shared" si="189"/>
        <v>TRUE</v>
      </c>
      <c r="V264" s="619" t="str">
        <f t="shared" si="190"/>
        <v>TRUE</v>
      </c>
      <c r="W264" s="619" t="str">
        <f t="shared" si="191"/>
        <v>TRUE</v>
      </c>
      <c r="Y264" s="620">
        <f>Death!X262</f>
        <v>2541</v>
      </c>
      <c r="Z264" s="620">
        <f>Death!Y262</f>
        <v>2093</v>
      </c>
      <c r="AA264" s="620">
        <f>Death!Z262</f>
        <v>4634</v>
      </c>
    </row>
    <row r="265" spans="1:27" ht="15" customHeight="1">
      <c r="A265" s="209" t="s">
        <v>51</v>
      </c>
      <c r="B265" s="644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608"/>
      <c r="S265" s="608"/>
      <c r="T265" s="608"/>
      <c r="U265" s="619" t="str">
        <f t="shared" si="189"/>
        <v>TRUE</v>
      </c>
      <c r="V265" s="619" t="str">
        <f t="shared" si="190"/>
        <v>TRUE</v>
      </c>
      <c r="W265" s="619" t="str">
        <f t="shared" si="191"/>
        <v>TRUE</v>
      </c>
      <c r="Y265" s="620">
        <f>Death!X263</f>
        <v>0</v>
      </c>
      <c r="Z265" s="620">
        <f>Death!Y263</f>
        <v>0</v>
      </c>
      <c r="AA265" s="620">
        <f>Death!Z263</f>
        <v>0</v>
      </c>
    </row>
    <row r="266" spans="1:27" ht="15" customHeight="1">
      <c r="A266" s="633">
        <v>69</v>
      </c>
      <c r="B266" s="835" t="s">
        <v>51</v>
      </c>
      <c r="C266" s="171">
        <v>688</v>
      </c>
      <c r="D266" s="171">
        <v>514</v>
      </c>
      <c r="E266" s="171">
        <f t="shared" ref="E266:E279" si="202">C266+D266</f>
        <v>1202</v>
      </c>
      <c r="F266" s="171">
        <v>4925</v>
      </c>
      <c r="G266" s="171">
        <v>3382</v>
      </c>
      <c r="H266" s="171">
        <f t="shared" ref="H266:H279" si="203">F266+G266</f>
        <v>8307</v>
      </c>
      <c r="I266" s="171"/>
      <c r="J266" s="171"/>
      <c r="K266" s="171">
        <f t="shared" ref="K266:K279" si="204">I266+J266</f>
        <v>0</v>
      </c>
      <c r="L266" s="171">
        <v>3215</v>
      </c>
      <c r="M266" s="171">
        <v>2412</v>
      </c>
      <c r="N266" s="171">
        <f t="shared" ref="N266:N277" si="205">L266+M266</f>
        <v>5627</v>
      </c>
      <c r="O266" s="171">
        <v>159</v>
      </c>
      <c r="P266" s="171">
        <v>55</v>
      </c>
      <c r="Q266" s="171">
        <f t="shared" ref="Q266:Q277" si="206">O266+P266</f>
        <v>214</v>
      </c>
      <c r="R266" s="529">
        <f>C266+F266+I266+L266+O266</f>
        <v>8987</v>
      </c>
      <c r="S266" s="529">
        <f t="shared" ref="S266:T277" si="207">D266+G266+J266+M266+P266</f>
        <v>6363</v>
      </c>
      <c r="T266" s="529">
        <f t="shared" si="207"/>
        <v>15350</v>
      </c>
      <c r="U266" s="619" t="str">
        <f t="shared" si="189"/>
        <v>TRUE</v>
      </c>
      <c r="V266" s="619" t="str">
        <f t="shared" si="190"/>
        <v>TRUE</v>
      </c>
      <c r="W266" s="619" t="str">
        <f t="shared" si="191"/>
        <v>TRUE</v>
      </c>
      <c r="Y266" s="620">
        <f>Death!X264</f>
        <v>8987</v>
      </c>
      <c r="Z266" s="620">
        <f>Death!Y264</f>
        <v>6363</v>
      </c>
      <c r="AA266" s="620">
        <f>Death!Z264</f>
        <v>15350</v>
      </c>
    </row>
    <row r="267" spans="1:27" ht="15" customHeight="1">
      <c r="A267" s="633">
        <v>70</v>
      </c>
      <c r="B267" s="835" t="s">
        <v>54</v>
      </c>
      <c r="C267" s="171">
        <v>289</v>
      </c>
      <c r="D267" s="171">
        <v>193</v>
      </c>
      <c r="E267" s="171">
        <f t="shared" si="202"/>
        <v>482</v>
      </c>
      <c r="F267" s="171">
        <v>0</v>
      </c>
      <c r="G267" s="171">
        <v>0</v>
      </c>
      <c r="H267" s="171">
        <f t="shared" si="203"/>
        <v>0</v>
      </c>
      <c r="I267" s="171"/>
      <c r="J267" s="171"/>
      <c r="K267" s="171">
        <f t="shared" si="204"/>
        <v>0</v>
      </c>
      <c r="L267" s="171">
        <v>83</v>
      </c>
      <c r="M267" s="171">
        <v>70</v>
      </c>
      <c r="N267" s="171">
        <f t="shared" si="205"/>
        <v>153</v>
      </c>
      <c r="O267" s="171">
        <v>10</v>
      </c>
      <c r="P267" s="171">
        <v>2</v>
      </c>
      <c r="Q267" s="171">
        <f t="shared" si="206"/>
        <v>12</v>
      </c>
      <c r="R267" s="529">
        <f>C267+F267+I267+L267+O267</f>
        <v>382</v>
      </c>
      <c r="S267" s="529">
        <f>D267+G267+J267+M267+P267</f>
        <v>265</v>
      </c>
      <c r="T267" s="529">
        <f>E267+H267+K267+N267+Q267</f>
        <v>647</v>
      </c>
      <c r="U267" s="619" t="str">
        <f t="shared" si="189"/>
        <v>TRUE</v>
      </c>
      <c r="V267" s="619" t="str">
        <f t="shared" si="190"/>
        <v>TRUE</v>
      </c>
      <c r="W267" s="619" t="str">
        <f t="shared" si="191"/>
        <v>TRUE</v>
      </c>
      <c r="Y267" s="620">
        <f>Death!X265</f>
        <v>382</v>
      </c>
      <c r="Z267" s="620">
        <f>Death!Y265</f>
        <v>265</v>
      </c>
      <c r="AA267" s="620">
        <f>Death!Z265</f>
        <v>647</v>
      </c>
    </row>
    <row r="268" spans="1:27" ht="15" customHeight="1">
      <c r="A268" s="633">
        <v>71</v>
      </c>
      <c r="B268" s="835" t="s">
        <v>55</v>
      </c>
      <c r="C268" s="171">
        <v>1</v>
      </c>
      <c r="D268" s="171">
        <v>0</v>
      </c>
      <c r="E268" s="171">
        <f t="shared" si="202"/>
        <v>1</v>
      </c>
      <c r="F268" s="171">
        <v>7</v>
      </c>
      <c r="G268" s="171">
        <v>8</v>
      </c>
      <c r="H268" s="171">
        <f t="shared" si="203"/>
        <v>15</v>
      </c>
      <c r="I268" s="171"/>
      <c r="J268" s="171"/>
      <c r="K268" s="171">
        <f t="shared" si="204"/>
        <v>0</v>
      </c>
      <c r="L268" s="171">
        <v>119</v>
      </c>
      <c r="M268" s="171">
        <v>83</v>
      </c>
      <c r="N268" s="171">
        <f t="shared" si="205"/>
        <v>202</v>
      </c>
      <c r="O268" s="171">
        <v>14</v>
      </c>
      <c r="P268" s="171">
        <v>1</v>
      </c>
      <c r="Q268" s="171">
        <f t="shared" si="206"/>
        <v>15</v>
      </c>
      <c r="R268" s="529">
        <f t="shared" ref="R268:R277" si="208">C268+F268+I268+L268+O268</f>
        <v>141</v>
      </c>
      <c r="S268" s="529">
        <f t="shared" si="207"/>
        <v>92</v>
      </c>
      <c r="T268" s="529">
        <f t="shared" si="207"/>
        <v>233</v>
      </c>
      <c r="U268" s="619" t="str">
        <f t="shared" si="189"/>
        <v>TRUE</v>
      </c>
      <c r="V268" s="619" t="str">
        <f t="shared" si="190"/>
        <v>TRUE</v>
      </c>
      <c r="W268" s="619" t="str">
        <f t="shared" si="191"/>
        <v>TRUE</v>
      </c>
      <c r="Y268" s="620">
        <f>Death!X266</f>
        <v>141</v>
      </c>
      <c r="Z268" s="620">
        <f>Death!Y266</f>
        <v>92</v>
      </c>
      <c r="AA268" s="620">
        <f>Death!Z266</f>
        <v>233</v>
      </c>
    </row>
    <row r="269" spans="1:27" ht="15" customHeight="1">
      <c r="A269" s="633">
        <v>72</v>
      </c>
      <c r="B269" s="835" t="s">
        <v>696</v>
      </c>
      <c r="C269" s="171">
        <v>0</v>
      </c>
      <c r="D269" s="171">
        <v>0</v>
      </c>
      <c r="E269" s="171">
        <f t="shared" si="202"/>
        <v>0</v>
      </c>
      <c r="F269" s="171">
        <v>0</v>
      </c>
      <c r="G269" s="171">
        <v>0</v>
      </c>
      <c r="H269" s="171">
        <f t="shared" si="203"/>
        <v>0</v>
      </c>
      <c r="I269" s="171"/>
      <c r="J269" s="171"/>
      <c r="K269" s="171">
        <f t="shared" si="204"/>
        <v>0</v>
      </c>
      <c r="L269" s="171">
        <v>31</v>
      </c>
      <c r="M269" s="171">
        <v>30</v>
      </c>
      <c r="N269" s="171">
        <f t="shared" si="205"/>
        <v>61</v>
      </c>
      <c r="O269" s="171">
        <v>0</v>
      </c>
      <c r="P269" s="171">
        <v>1</v>
      </c>
      <c r="Q269" s="171">
        <f t="shared" si="206"/>
        <v>1</v>
      </c>
      <c r="R269" s="529">
        <f t="shared" si="208"/>
        <v>31</v>
      </c>
      <c r="S269" s="529">
        <f t="shared" si="207"/>
        <v>31</v>
      </c>
      <c r="T269" s="529">
        <f t="shared" si="207"/>
        <v>62</v>
      </c>
      <c r="U269" s="619" t="str">
        <f t="shared" si="189"/>
        <v>TRUE</v>
      </c>
      <c r="V269" s="619" t="str">
        <f t="shared" si="190"/>
        <v>TRUE</v>
      </c>
      <c r="W269" s="619" t="str">
        <f t="shared" si="191"/>
        <v>TRUE</v>
      </c>
      <c r="Y269" s="620">
        <f>Death!X267</f>
        <v>31</v>
      </c>
      <c r="Z269" s="620">
        <f>Death!Y267</f>
        <v>31</v>
      </c>
      <c r="AA269" s="620">
        <f>Death!Z267</f>
        <v>62</v>
      </c>
    </row>
    <row r="270" spans="1:27" ht="15" customHeight="1">
      <c r="A270" s="633">
        <v>73</v>
      </c>
      <c r="B270" s="835" t="s">
        <v>53</v>
      </c>
      <c r="C270" s="171">
        <v>0</v>
      </c>
      <c r="D270" s="171">
        <v>0</v>
      </c>
      <c r="E270" s="171">
        <f t="shared" si="202"/>
        <v>0</v>
      </c>
      <c r="F270" s="171">
        <v>0</v>
      </c>
      <c r="G270" s="171">
        <v>1</v>
      </c>
      <c r="H270" s="171">
        <f t="shared" si="203"/>
        <v>1</v>
      </c>
      <c r="I270" s="171"/>
      <c r="J270" s="171"/>
      <c r="K270" s="171">
        <f t="shared" si="204"/>
        <v>0</v>
      </c>
      <c r="L270" s="171">
        <v>64</v>
      </c>
      <c r="M270" s="171">
        <v>52</v>
      </c>
      <c r="N270" s="171">
        <f t="shared" si="205"/>
        <v>116</v>
      </c>
      <c r="O270" s="171">
        <v>6</v>
      </c>
      <c r="P270" s="171">
        <v>4</v>
      </c>
      <c r="Q270" s="171">
        <f t="shared" si="206"/>
        <v>10</v>
      </c>
      <c r="R270" s="529">
        <f t="shared" si="208"/>
        <v>70</v>
      </c>
      <c r="S270" s="529">
        <f t="shared" si="207"/>
        <v>57</v>
      </c>
      <c r="T270" s="529">
        <f t="shared" si="207"/>
        <v>127</v>
      </c>
      <c r="U270" s="619" t="str">
        <f t="shared" si="189"/>
        <v>TRUE</v>
      </c>
      <c r="V270" s="619" t="str">
        <f t="shared" si="190"/>
        <v>TRUE</v>
      </c>
      <c r="W270" s="619" t="str">
        <f t="shared" si="191"/>
        <v>TRUE</v>
      </c>
      <c r="Y270" s="620">
        <f>Death!X268</f>
        <v>70</v>
      </c>
      <c r="Z270" s="620">
        <f>Death!Y268</f>
        <v>57</v>
      </c>
      <c r="AA270" s="620">
        <f>Death!Z268</f>
        <v>127</v>
      </c>
    </row>
    <row r="271" spans="1:27" ht="15" customHeight="1">
      <c r="A271" s="633">
        <v>74</v>
      </c>
      <c r="B271" s="835" t="s">
        <v>52</v>
      </c>
      <c r="C271" s="171">
        <v>0</v>
      </c>
      <c r="D271" s="171">
        <v>0</v>
      </c>
      <c r="E271" s="171">
        <f t="shared" si="202"/>
        <v>0</v>
      </c>
      <c r="F271" s="171">
        <v>56</v>
      </c>
      <c r="G271" s="171">
        <v>45</v>
      </c>
      <c r="H271" s="171">
        <f t="shared" si="203"/>
        <v>101</v>
      </c>
      <c r="I271" s="171"/>
      <c r="J271" s="171"/>
      <c r="K271" s="171">
        <f t="shared" si="204"/>
        <v>0</v>
      </c>
      <c r="L271" s="171">
        <v>46</v>
      </c>
      <c r="M271" s="171">
        <v>53</v>
      </c>
      <c r="N271" s="171">
        <f t="shared" si="205"/>
        <v>99</v>
      </c>
      <c r="O271" s="171">
        <v>9</v>
      </c>
      <c r="P271" s="171">
        <v>13</v>
      </c>
      <c r="Q271" s="171">
        <f t="shared" si="206"/>
        <v>22</v>
      </c>
      <c r="R271" s="529">
        <f t="shared" si="208"/>
        <v>111</v>
      </c>
      <c r="S271" s="529">
        <f t="shared" si="207"/>
        <v>111</v>
      </c>
      <c r="T271" s="529">
        <f t="shared" si="207"/>
        <v>222</v>
      </c>
      <c r="U271" s="619" t="str">
        <f t="shared" si="189"/>
        <v>TRUE</v>
      </c>
      <c r="V271" s="619" t="str">
        <f t="shared" si="190"/>
        <v>TRUE</v>
      </c>
      <c r="W271" s="619" t="str">
        <f t="shared" si="191"/>
        <v>TRUE</v>
      </c>
      <c r="Y271" s="620">
        <f>Death!X269</f>
        <v>111</v>
      </c>
      <c r="Z271" s="620">
        <f>Death!Y269</f>
        <v>111</v>
      </c>
      <c r="AA271" s="620">
        <f>Death!Z269</f>
        <v>222</v>
      </c>
    </row>
    <row r="272" spans="1:27" ht="15" customHeight="1">
      <c r="A272" s="633">
        <v>75</v>
      </c>
      <c r="B272" s="835" t="s">
        <v>56</v>
      </c>
      <c r="C272" s="171">
        <v>14</v>
      </c>
      <c r="D272" s="171">
        <v>6</v>
      </c>
      <c r="E272" s="171">
        <f t="shared" si="202"/>
        <v>20</v>
      </c>
      <c r="F272" s="171">
        <v>53</v>
      </c>
      <c r="G272" s="171">
        <v>38</v>
      </c>
      <c r="H272" s="171">
        <f t="shared" si="203"/>
        <v>91</v>
      </c>
      <c r="I272" s="171"/>
      <c r="J272" s="171"/>
      <c r="K272" s="171">
        <f t="shared" si="204"/>
        <v>0</v>
      </c>
      <c r="L272" s="171">
        <v>153</v>
      </c>
      <c r="M272" s="171">
        <v>111</v>
      </c>
      <c r="N272" s="171">
        <f t="shared" si="205"/>
        <v>264</v>
      </c>
      <c r="O272" s="171">
        <v>11</v>
      </c>
      <c r="P272" s="171">
        <v>3</v>
      </c>
      <c r="Q272" s="171">
        <f t="shared" si="206"/>
        <v>14</v>
      </c>
      <c r="R272" s="529">
        <f t="shared" si="208"/>
        <v>231</v>
      </c>
      <c r="S272" s="529">
        <f t="shared" si="207"/>
        <v>158</v>
      </c>
      <c r="T272" s="529">
        <f t="shared" si="207"/>
        <v>389</v>
      </c>
      <c r="U272" s="619" t="str">
        <f t="shared" si="189"/>
        <v>TRUE</v>
      </c>
      <c r="V272" s="619" t="str">
        <f t="shared" si="190"/>
        <v>TRUE</v>
      </c>
      <c r="W272" s="619" t="str">
        <f t="shared" si="191"/>
        <v>TRUE</v>
      </c>
      <c r="Y272" s="620">
        <f>Death!X270</f>
        <v>231</v>
      </c>
      <c r="Z272" s="620">
        <f>Death!Y270</f>
        <v>158</v>
      </c>
      <c r="AA272" s="620">
        <f>Death!Z270</f>
        <v>389</v>
      </c>
    </row>
    <row r="273" spans="1:27" ht="15" customHeight="1">
      <c r="A273" s="633">
        <v>76</v>
      </c>
      <c r="B273" s="835" t="s">
        <v>697</v>
      </c>
      <c r="C273" s="171">
        <v>0</v>
      </c>
      <c r="D273" s="171">
        <v>0</v>
      </c>
      <c r="E273" s="171">
        <f t="shared" si="202"/>
        <v>0</v>
      </c>
      <c r="F273" s="171">
        <v>24</v>
      </c>
      <c r="G273" s="171">
        <v>24</v>
      </c>
      <c r="H273" s="171">
        <f t="shared" si="203"/>
        <v>48</v>
      </c>
      <c r="I273" s="171"/>
      <c r="J273" s="171"/>
      <c r="K273" s="171">
        <f t="shared" si="204"/>
        <v>0</v>
      </c>
      <c r="L273" s="171">
        <v>66</v>
      </c>
      <c r="M273" s="171">
        <v>36</v>
      </c>
      <c r="N273" s="171">
        <f t="shared" si="205"/>
        <v>102</v>
      </c>
      <c r="O273" s="171">
        <v>2</v>
      </c>
      <c r="P273" s="171">
        <v>1</v>
      </c>
      <c r="Q273" s="171">
        <f t="shared" si="206"/>
        <v>3</v>
      </c>
      <c r="R273" s="529">
        <f t="shared" si="208"/>
        <v>92</v>
      </c>
      <c r="S273" s="529">
        <f t="shared" si="207"/>
        <v>61</v>
      </c>
      <c r="T273" s="529">
        <f t="shared" si="207"/>
        <v>153</v>
      </c>
      <c r="U273" s="619" t="str">
        <f t="shared" si="189"/>
        <v>TRUE</v>
      </c>
      <c r="V273" s="619" t="str">
        <f t="shared" si="190"/>
        <v>TRUE</v>
      </c>
      <c r="W273" s="619" t="str">
        <f t="shared" si="191"/>
        <v>TRUE</v>
      </c>
      <c r="Y273" s="620">
        <f>Death!X271</f>
        <v>92</v>
      </c>
      <c r="Z273" s="620">
        <f>Death!Y271</f>
        <v>61</v>
      </c>
      <c r="AA273" s="620">
        <f>Death!Z271</f>
        <v>153</v>
      </c>
    </row>
    <row r="274" spans="1:27" ht="15" customHeight="1">
      <c r="A274" s="633">
        <v>77</v>
      </c>
      <c r="B274" s="835" t="s">
        <v>698</v>
      </c>
      <c r="C274" s="171">
        <v>4</v>
      </c>
      <c r="D274" s="171">
        <v>1</v>
      </c>
      <c r="E274" s="171">
        <f t="shared" si="202"/>
        <v>5</v>
      </c>
      <c r="F274" s="171">
        <v>33</v>
      </c>
      <c r="G274" s="171">
        <v>23</v>
      </c>
      <c r="H274" s="171">
        <f t="shared" si="203"/>
        <v>56</v>
      </c>
      <c r="I274" s="171"/>
      <c r="J274" s="171"/>
      <c r="K274" s="171">
        <f t="shared" si="204"/>
        <v>0</v>
      </c>
      <c r="L274" s="171">
        <v>50</v>
      </c>
      <c r="M274" s="171">
        <v>33</v>
      </c>
      <c r="N274" s="171">
        <f t="shared" si="205"/>
        <v>83</v>
      </c>
      <c r="O274" s="171">
        <v>3</v>
      </c>
      <c r="P274" s="171">
        <v>0</v>
      </c>
      <c r="Q274" s="171">
        <f t="shared" si="206"/>
        <v>3</v>
      </c>
      <c r="R274" s="529">
        <f t="shared" si="208"/>
        <v>90</v>
      </c>
      <c r="S274" s="529">
        <f t="shared" si="207"/>
        <v>57</v>
      </c>
      <c r="T274" s="529">
        <f t="shared" si="207"/>
        <v>147</v>
      </c>
      <c r="U274" s="619" t="str">
        <f t="shared" si="189"/>
        <v>TRUE</v>
      </c>
      <c r="V274" s="619" t="str">
        <f t="shared" si="190"/>
        <v>TRUE</v>
      </c>
      <c r="W274" s="619" t="str">
        <f t="shared" si="191"/>
        <v>TRUE</v>
      </c>
      <c r="Y274" s="620">
        <f>Death!X272</f>
        <v>90</v>
      </c>
      <c r="Z274" s="620">
        <f>Death!Y272</f>
        <v>57</v>
      </c>
      <c r="AA274" s="620">
        <f>Death!Z272</f>
        <v>147</v>
      </c>
    </row>
    <row r="275" spans="1:27" ht="15" customHeight="1">
      <c r="A275" s="633">
        <v>78</v>
      </c>
      <c r="B275" s="835" t="s">
        <v>699</v>
      </c>
      <c r="C275" s="171">
        <v>0</v>
      </c>
      <c r="D275" s="171">
        <v>0</v>
      </c>
      <c r="E275" s="171">
        <f t="shared" si="202"/>
        <v>0</v>
      </c>
      <c r="F275" s="171">
        <v>15</v>
      </c>
      <c r="G275" s="171">
        <v>6</v>
      </c>
      <c r="H275" s="171">
        <f t="shared" si="203"/>
        <v>21</v>
      </c>
      <c r="I275" s="171"/>
      <c r="J275" s="171"/>
      <c r="K275" s="171">
        <f t="shared" si="204"/>
        <v>0</v>
      </c>
      <c r="L275" s="171">
        <v>68</v>
      </c>
      <c r="M275" s="171">
        <v>37</v>
      </c>
      <c r="N275" s="171">
        <f t="shared" si="205"/>
        <v>105</v>
      </c>
      <c r="O275" s="171">
        <v>3</v>
      </c>
      <c r="P275" s="171">
        <v>1</v>
      </c>
      <c r="Q275" s="171">
        <f t="shared" si="206"/>
        <v>4</v>
      </c>
      <c r="R275" s="529">
        <f t="shared" si="208"/>
        <v>86</v>
      </c>
      <c r="S275" s="529">
        <f t="shared" si="207"/>
        <v>44</v>
      </c>
      <c r="T275" s="529">
        <f t="shared" si="207"/>
        <v>130</v>
      </c>
      <c r="U275" s="619" t="str">
        <f t="shared" si="189"/>
        <v>TRUE</v>
      </c>
      <c r="V275" s="619" t="str">
        <f t="shared" si="190"/>
        <v>TRUE</v>
      </c>
      <c r="W275" s="619" t="str">
        <f t="shared" si="191"/>
        <v>TRUE</v>
      </c>
      <c r="Y275" s="620">
        <f>Death!X273</f>
        <v>86</v>
      </c>
      <c r="Z275" s="620">
        <f>Death!Y273</f>
        <v>44</v>
      </c>
      <c r="AA275" s="620">
        <f>Death!Z273</f>
        <v>130</v>
      </c>
    </row>
    <row r="276" spans="1:27" ht="15" customHeight="1">
      <c r="A276" s="633">
        <v>79</v>
      </c>
      <c r="B276" s="835" t="s">
        <v>700</v>
      </c>
      <c r="C276" s="171">
        <v>10</v>
      </c>
      <c r="D276" s="171">
        <v>4</v>
      </c>
      <c r="E276" s="171">
        <f t="shared" si="202"/>
        <v>14</v>
      </c>
      <c r="F276" s="171">
        <v>12</v>
      </c>
      <c r="G276" s="171">
        <v>10</v>
      </c>
      <c r="H276" s="171">
        <f t="shared" si="203"/>
        <v>22</v>
      </c>
      <c r="I276" s="171"/>
      <c r="J276" s="171"/>
      <c r="K276" s="171">
        <f t="shared" si="204"/>
        <v>0</v>
      </c>
      <c r="L276" s="171">
        <v>113</v>
      </c>
      <c r="M276" s="171">
        <v>81</v>
      </c>
      <c r="N276" s="171">
        <f t="shared" si="205"/>
        <v>194</v>
      </c>
      <c r="O276" s="171">
        <v>27</v>
      </c>
      <c r="P276" s="171">
        <v>4</v>
      </c>
      <c r="Q276" s="171">
        <f t="shared" si="206"/>
        <v>31</v>
      </c>
      <c r="R276" s="529">
        <f t="shared" si="208"/>
        <v>162</v>
      </c>
      <c r="S276" s="529">
        <f t="shared" si="207"/>
        <v>99</v>
      </c>
      <c r="T276" s="529">
        <f t="shared" si="207"/>
        <v>261</v>
      </c>
      <c r="U276" s="619" t="str">
        <f t="shared" si="189"/>
        <v>TRUE</v>
      </c>
      <c r="V276" s="619" t="str">
        <f t="shared" si="190"/>
        <v>TRUE</v>
      </c>
      <c r="W276" s="619" t="str">
        <f t="shared" si="191"/>
        <v>TRUE</v>
      </c>
      <c r="Y276" s="620">
        <f>Death!X274</f>
        <v>162</v>
      </c>
      <c r="Z276" s="620">
        <f>Death!Y274</f>
        <v>99</v>
      </c>
      <c r="AA276" s="620">
        <f>Death!Z274</f>
        <v>261</v>
      </c>
    </row>
    <row r="277" spans="1:27" ht="15" customHeight="1">
      <c r="A277" s="633">
        <v>80</v>
      </c>
      <c r="B277" s="835" t="s">
        <v>701</v>
      </c>
      <c r="C277" s="171">
        <v>0</v>
      </c>
      <c r="D277" s="171">
        <v>0</v>
      </c>
      <c r="E277" s="171">
        <f t="shared" si="202"/>
        <v>0</v>
      </c>
      <c r="F277" s="171">
        <v>4</v>
      </c>
      <c r="G277" s="171">
        <v>3</v>
      </c>
      <c r="H277" s="171">
        <f t="shared" si="203"/>
        <v>7</v>
      </c>
      <c r="I277" s="171"/>
      <c r="J277" s="171"/>
      <c r="K277" s="171">
        <f t="shared" si="204"/>
        <v>0</v>
      </c>
      <c r="L277" s="171">
        <v>64</v>
      </c>
      <c r="M277" s="171">
        <v>47</v>
      </c>
      <c r="N277" s="171">
        <f t="shared" si="205"/>
        <v>111</v>
      </c>
      <c r="O277" s="171">
        <v>6</v>
      </c>
      <c r="P277" s="171">
        <v>2</v>
      </c>
      <c r="Q277" s="171">
        <f t="shared" si="206"/>
        <v>8</v>
      </c>
      <c r="R277" s="529">
        <f t="shared" si="208"/>
        <v>74</v>
      </c>
      <c r="S277" s="529">
        <f t="shared" si="207"/>
        <v>52</v>
      </c>
      <c r="T277" s="529">
        <f t="shared" si="207"/>
        <v>126</v>
      </c>
      <c r="U277" s="619" t="str">
        <f t="shared" si="189"/>
        <v>TRUE</v>
      </c>
      <c r="V277" s="619" t="str">
        <f t="shared" si="190"/>
        <v>TRUE</v>
      </c>
      <c r="W277" s="619" t="str">
        <f t="shared" si="191"/>
        <v>TRUE</v>
      </c>
      <c r="Y277" s="620">
        <f>Death!X275</f>
        <v>74</v>
      </c>
      <c r="Z277" s="620">
        <f>Death!Y275</f>
        <v>52</v>
      </c>
      <c r="AA277" s="620">
        <f>Death!Z275</f>
        <v>126</v>
      </c>
    </row>
    <row r="278" spans="1:27" ht="15" customHeight="1">
      <c r="A278" s="633">
        <v>81</v>
      </c>
      <c r="B278" s="836" t="s">
        <v>122</v>
      </c>
      <c r="C278" s="171">
        <v>0</v>
      </c>
      <c r="D278" s="171">
        <v>0</v>
      </c>
      <c r="E278" s="171">
        <f t="shared" si="202"/>
        <v>0</v>
      </c>
      <c r="F278" s="171">
        <v>27</v>
      </c>
      <c r="G278" s="171">
        <v>25</v>
      </c>
      <c r="H278" s="171">
        <f t="shared" si="203"/>
        <v>52</v>
      </c>
      <c r="I278" s="171"/>
      <c r="J278" s="171"/>
      <c r="K278" s="171">
        <f t="shared" si="204"/>
        <v>0</v>
      </c>
      <c r="L278" s="171">
        <v>57</v>
      </c>
      <c r="M278" s="171">
        <v>40</v>
      </c>
      <c r="N278" s="171">
        <f>L278+M278</f>
        <v>97</v>
      </c>
      <c r="O278" s="171">
        <v>8</v>
      </c>
      <c r="P278" s="171">
        <v>2</v>
      </c>
      <c r="Q278" s="171">
        <f>O278+P278</f>
        <v>10</v>
      </c>
      <c r="R278" s="529">
        <f t="shared" ref="R278:T279" si="209">C278+F278+I278+L278+O278</f>
        <v>92</v>
      </c>
      <c r="S278" s="529">
        <f t="shared" si="209"/>
        <v>67</v>
      </c>
      <c r="T278" s="529">
        <f t="shared" si="209"/>
        <v>159</v>
      </c>
      <c r="U278" s="619" t="str">
        <f t="shared" ref="U278:W279" si="210">IF(R278=Y278,"TRUE","FALSE")</f>
        <v>TRUE</v>
      </c>
      <c r="V278" s="619" t="str">
        <f t="shared" si="210"/>
        <v>TRUE</v>
      </c>
      <c r="W278" s="619" t="str">
        <f t="shared" si="210"/>
        <v>TRUE</v>
      </c>
      <c r="Y278" s="620">
        <f>Death!X276</f>
        <v>92</v>
      </c>
      <c r="Z278" s="620">
        <f>Death!Y276</f>
        <v>67</v>
      </c>
      <c r="AA278" s="620">
        <f>Death!Z276</f>
        <v>159</v>
      </c>
    </row>
    <row r="279" spans="1:27" ht="15" customHeight="1">
      <c r="A279" s="633">
        <v>82</v>
      </c>
      <c r="B279" s="620" t="s">
        <v>783</v>
      </c>
      <c r="C279" s="171">
        <v>0</v>
      </c>
      <c r="D279" s="171">
        <v>0</v>
      </c>
      <c r="E279" s="171">
        <f t="shared" si="202"/>
        <v>0</v>
      </c>
      <c r="F279" s="171">
        <v>3</v>
      </c>
      <c r="G279" s="171">
        <v>2</v>
      </c>
      <c r="H279" s="171">
        <f t="shared" si="203"/>
        <v>5</v>
      </c>
      <c r="I279" s="171"/>
      <c r="J279" s="171"/>
      <c r="K279" s="171">
        <f t="shared" si="204"/>
        <v>0</v>
      </c>
      <c r="L279" s="171">
        <v>51</v>
      </c>
      <c r="M279" s="171">
        <v>49</v>
      </c>
      <c r="N279" s="171">
        <f>L279+M279</f>
        <v>100</v>
      </c>
      <c r="O279" s="171">
        <v>0</v>
      </c>
      <c r="P279" s="171">
        <v>0</v>
      </c>
      <c r="Q279" s="171">
        <f>O279+P279</f>
        <v>0</v>
      </c>
      <c r="R279" s="529">
        <f t="shared" si="209"/>
        <v>54</v>
      </c>
      <c r="S279" s="529">
        <f t="shared" si="209"/>
        <v>51</v>
      </c>
      <c r="T279" s="529">
        <f t="shared" si="209"/>
        <v>105</v>
      </c>
      <c r="U279" s="619" t="str">
        <f t="shared" si="210"/>
        <v>TRUE</v>
      </c>
      <c r="V279" s="619" t="str">
        <f t="shared" si="210"/>
        <v>TRUE</v>
      </c>
      <c r="W279" s="619" t="str">
        <f t="shared" si="210"/>
        <v>TRUE</v>
      </c>
      <c r="Y279" s="620">
        <f>Death!X277</f>
        <v>54</v>
      </c>
      <c r="Z279" s="620">
        <f>Death!Y277</f>
        <v>51</v>
      </c>
      <c r="AA279" s="620">
        <f>Death!Z277</f>
        <v>105</v>
      </c>
    </row>
    <row r="280" spans="1:27" ht="15" customHeight="1">
      <c r="A280" s="541"/>
      <c r="B280" s="643" t="s">
        <v>6</v>
      </c>
      <c r="C280" s="203">
        <f>SUM(C266:C279)</f>
        <v>1006</v>
      </c>
      <c r="D280" s="203">
        <f t="shared" ref="D280:T280" si="211">SUM(D266:D279)</f>
        <v>718</v>
      </c>
      <c r="E280" s="203">
        <f t="shared" si="211"/>
        <v>1724</v>
      </c>
      <c r="F280" s="203">
        <f t="shared" si="211"/>
        <v>5159</v>
      </c>
      <c r="G280" s="203">
        <f t="shared" si="211"/>
        <v>3567</v>
      </c>
      <c r="H280" s="203">
        <f t="shared" si="211"/>
        <v>8726</v>
      </c>
      <c r="I280" s="203">
        <f t="shared" si="211"/>
        <v>0</v>
      </c>
      <c r="J280" s="203">
        <f t="shared" si="211"/>
        <v>0</v>
      </c>
      <c r="K280" s="203">
        <f t="shared" si="211"/>
        <v>0</v>
      </c>
      <c r="L280" s="203">
        <f t="shared" si="211"/>
        <v>4180</v>
      </c>
      <c r="M280" s="203">
        <f t="shared" si="211"/>
        <v>3134</v>
      </c>
      <c r="N280" s="203">
        <f t="shared" si="211"/>
        <v>7314</v>
      </c>
      <c r="O280" s="203">
        <f t="shared" si="211"/>
        <v>258</v>
      </c>
      <c r="P280" s="203">
        <f t="shared" si="211"/>
        <v>89</v>
      </c>
      <c r="Q280" s="203">
        <f t="shared" si="211"/>
        <v>347</v>
      </c>
      <c r="R280" s="203">
        <f t="shared" si="211"/>
        <v>10603</v>
      </c>
      <c r="S280" s="203">
        <f t="shared" si="211"/>
        <v>7508</v>
      </c>
      <c r="T280" s="203">
        <f t="shared" si="211"/>
        <v>18111</v>
      </c>
      <c r="U280" s="619" t="str">
        <f t="shared" si="189"/>
        <v>TRUE</v>
      </c>
      <c r="V280" s="619" t="str">
        <f t="shared" si="190"/>
        <v>TRUE</v>
      </c>
      <c r="W280" s="619" t="str">
        <f t="shared" si="191"/>
        <v>TRUE</v>
      </c>
      <c r="Y280" s="620">
        <f>Death!X278</f>
        <v>10603</v>
      </c>
      <c r="Z280" s="620">
        <f>Death!Y278</f>
        <v>7508</v>
      </c>
      <c r="AA280" s="620">
        <f>Death!Z278</f>
        <v>18111</v>
      </c>
    </row>
    <row r="281" spans="1:27" ht="15" customHeight="1">
      <c r="A281" s="209" t="s">
        <v>57</v>
      </c>
      <c r="B281" s="644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608"/>
      <c r="S281" s="608"/>
      <c r="T281" s="608"/>
      <c r="U281" s="619" t="str">
        <f t="shared" si="189"/>
        <v>TRUE</v>
      </c>
      <c r="V281" s="619" t="str">
        <f t="shared" si="190"/>
        <v>TRUE</v>
      </c>
      <c r="W281" s="619" t="str">
        <f t="shared" si="191"/>
        <v>TRUE</v>
      </c>
      <c r="Y281" s="620">
        <f>Death!X279</f>
        <v>0</v>
      </c>
      <c r="Z281" s="620">
        <f>Death!Y279</f>
        <v>0</v>
      </c>
      <c r="AA281" s="620">
        <f>Death!Z279</f>
        <v>0</v>
      </c>
    </row>
    <row r="282" spans="1:27" ht="15" customHeight="1">
      <c r="A282" s="633">
        <v>83</v>
      </c>
      <c r="B282" s="162" t="s">
        <v>679</v>
      </c>
      <c r="C282" s="171">
        <v>118</v>
      </c>
      <c r="D282" s="171">
        <v>69</v>
      </c>
      <c r="E282" s="171">
        <f t="shared" ref="E282:E288" si="212">C282+D282</f>
        <v>187</v>
      </c>
      <c r="F282" s="171">
        <v>9</v>
      </c>
      <c r="G282" s="171">
        <v>10</v>
      </c>
      <c r="H282" s="171">
        <f t="shared" ref="H282:H288" si="213">F282+G282</f>
        <v>19</v>
      </c>
      <c r="I282" s="171"/>
      <c r="J282" s="171"/>
      <c r="K282" s="171">
        <f t="shared" ref="K282:K288" si="214">I282+J282</f>
        <v>0</v>
      </c>
      <c r="L282" s="171">
        <v>427</v>
      </c>
      <c r="M282" s="171">
        <v>289</v>
      </c>
      <c r="N282" s="171">
        <f t="shared" ref="N282:N288" si="215">L282+M282</f>
        <v>716</v>
      </c>
      <c r="O282" s="171">
        <v>6</v>
      </c>
      <c r="P282" s="171">
        <v>4</v>
      </c>
      <c r="Q282" s="171">
        <f t="shared" ref="Q282:Q288" si="216">O282+P282</f>
        <v>10</v>
      </c>
      <c r="R282" s="529">
        <f t="shared" ref="R282:R288" si="217">C282+F282+I282+L282+O282</f>
        <v>560</v>
      </c>
      <c r="S282" s="529">
        <f t="shared" ref="S282:T285" si="218">D282+G282+J282+M282+P282</f>
        <v>372</v>
      </c>
      <c r="T282" s="529">
        <f t="shared" si="218"/>
        <v>932</v>
      </c>
      <c r="U282" s="619" t="str">
        <f t="shared" si="189"/>
        <v>TRUE</v>
      </c>
      <c r="V282" s="619" t="str">
        <f t="shared" si="190"/>
        <v>TRUE</v>
      </c>
      <c r="W282" s="619" t="str">
        <f t="shared" si="191"/>
        <v>TRUE</v>
      </c>
      <c r="Y282" s="620">
        <f>Death!X280</f>
        <v>560</v>
      </c>
      <c r="Z282" s="620">
        <f>Death!Y280</f>
        <v>372</v>
      </c>
      <c r="AA282" s="620">
        <f>Death!Z280</f>
        <v>932</v>
      </c>
    </row>
    <row r="283" spans="1:27" ht="15" customHeight="1">
      <c r="A283" s="633">
        <v>84</v>
      </c>
      <c r="B283" s="162" t="s">
        <v>60</v>
      </c>
      <c r="C283" s="171">
        <v>62</v>
      </c>
      <c r="D283" s="171">
        <v>56</v>
      </c>
      <c r="E283" s="171">
        <f t="shared" si="212"/>
        <v>118</v>
      </c>
      <c r="F283" s="171">
        <v>159</v>
      </c>
      <c r="G283" s="171">
        <v>130</v>
      </c>
      <c r="H283" s="171">
        <f t="shared" si="213"/>
        <v>289</v>
      </c>
      <c r="I283" s="171"/>
      <c r="J283" s="171"/>
      <c r="K283" s="171">
        <f t="shared" si="214"/>
        <v>0</v>
      </c>
      <c r="L283" s="171">
        <v>507</v>
      </c>
      <c r="M283" s="171">
        <v>355</v>
      </c>
      <c r="N283" s="171">
        <f t="shared" si="215"/>
        <v>862</v>
      </c>
      <c r="O283" s="171">
        <v>45</v>
      </c>
      <c r="P283" s="171">
        <v>8</v>
      </c>
      <c r="Q283" s="171">
        <f t="shared" si="216"/>
        <v>53</v>
      </c>
      <c r="R283" s="529">
        <f t="shared" si="217"/>
        <v>773</v>
      </c>
      <c r="S283" s="529">
        <f t="shared" si="218"/>
        <v>549</v>
      </c>
      <c r="T283" s="529">
        <f t="shared" si="218"/>
        <v>1322</v>
      </c>
      <c r="U283" s="619" t="str">
        <f t="shared" si="189"/>
        <v>TRUE</v>
      </c>
      <c r="V283" s="619" t="str">
        <f t="shared" si="190"/>
        <v>TRUE</v>
      </c>
      <c r="W283" s="619" t="str">
        <f t="shared" si="191"/>
        <v>TRUE</v>
      </c>
      <c r="Y283" s="620">
        <f>Death!X281</f>
        <v>773</v>
      </c>
      <c r="Z283" s="620">
        <f>Death!Y281</f>
        <v>549</v>
      </c>
      <c r="AA283" s="620">
        <f>Death!Z281</f>
        <v>1322</v>
      </c>
    </row>
    <row r="284" spans="1:27" ht="15" customHeight="1">
      <c r="A284" s="633">
        <v>85</v>
      </c>
      <c r="B284" s="162" t="s">
        <v>515</v>
      </c>
      <c r="C284" s="171">
        <v>12</v>
      </c>
      <c r="D284" s="171">
        <v>3</v>
      </c>
      <c r="E284" s="171">
        <f t="shared" si="212"/>
        <v>15</v>
      </c>
      <c r="F284" s="171">
        <v>4</v>
      </c>
      <c r="G284" s="171">
        <v>3</v>
      </c>
      <c r="H284" s="171">
        <f t="shared" si="213"/>
        <v>7</v>
      </c>
      <c r="I284" s="171"/>
      <c r="J284" s="171"/>
      <c r="K284" s="171">
        <f t="shared" si="214"/>
        <v>0</v>
      </c>
      <c r="L284" s="171">
        <v>64</v>
      </c>
      <c r="M284" s="171">
        <v>63</v>
      </c>
      <c r="N284" s="171">
        <f t="shared" si="215"/>
        <v>127</v>
      </c>
      <c r="O284" s="171">
        <v>5</v>
      </c>
      <c r="P284" s="171">
        <v>2</v>
      </c>
      <c r="Q284" s="171">
        <f t="shared" si="216"/>
        <v>7</v>
      </c>
      <c r="R284" s="529">
        <f t="shared" si="217"/>
        <v>85</v>
      </c>
      <c r="S284" s="529">
        <f t="shared" si="218"/>
        <v>71</v>
      </c>
      <c r="T284" s="529">
        <f t="shared" si="218"/>
        <v>156</v>
      </c>
      <c r="U284" s="619" t="str">
        <f t="shared" si="189"/>
        <v>TRUE</v>
      </c>
      <c r="V284" s="619" t="str">
        <f t="shared" si="190"/>
        <v>TRUE</v>
      </c>
      <c r="W284" s="619" t="str">
        <f t="shared" si="191"/>
        <v>TRUE</v>
      </c>
      <c r="Y284" s="620">
        <f>Death!X282</f>
        <v>85</v>
      </c>
      <c r="Z284" s="620">
        <f>Death!Y282</f>
        <v>71</v>
      </c>
      <c r="AA284" s="620">
        <f>Death!Z282</f>
        <v>156</v>
      </c>
    </row>
    <row r="285" spans="1:27" ht="15" customHeight="1">
      <c r="A285" s="633">
        <v>86</v>
      </c>
      <c r="B285" s="162" t="s">
        <v>680</v>
      </c>
      <c r="C285" s="171">
        <v>1</v>
      </c>
      <c r="D285" s="171">
        <v>5</v>
      </c>
      <c r="E285" s="171">
        <f t="shared" si="212"/>
        <v>6</v>
      </c>
      <c r="F285" s="171">
        <v>1</v>
      </c>
      <c r="G285" s="171">
        <v>0</v>
      </c>
      <c r="H285" s="171">
        <f t="shared" si="213"/>
        <v>1</v>
      </c>
      <c r="I285" s="171"/>
      <c r="J285" s="171"/>
      <c r="K285" s="171">
        <f t="shared" si="214"/>
        <v>0</v>
      </c>
      <c r="L285" s="171">
        <v>54</v>
      </c>
      <c r="M285" s="171">
        <v>37</v>
      </c>
      <c r="N285" s="171">
        <f t="shared" si="215"/>
        <v>91</v>
      </c>
      <c r="O285" s="171">
        <v>1</v>
      </c>
      <c r="P285" s="171">
        <v>0</v>
      </c>
      <c r="Q285" s="171">
        <f t="shared" si="216"/>
        <v>1</v>
      </c>
      <c r="R285" s="529">
        <f t="shared" si="217"/>
        <v>57</v>
      </c>
      <c r="S285" s="529">
        <f t="shared" si="218"/>
        <v>42</v>
      </c>
      <c r="T285" s="529">
        <f t="shared" si="218"/>
        <v>99</v>
      </c>
      <c r="U285" s="619" t="str">
        <f t="shared" si="189"/>
        <v>TRUE</v>
      </c>
      <c r="V285" s="619" t="str">
        <f t="shared" si="190"/>
        <v>TRUE</v>
      </c>
      <c r="W285" s="619" t="str">
        <f t="shared" si="191"/>
        <v>TRUE</v>
      </c>
      <c r="Y285" s="620">
        <f>Death!X283</f>
        <v>57</v>
      </c>
      <c r="Z285" s="620">
        <f>Death!Y283</f>
        <v>42</v>
      </c>
      <c r="AA285" s="620">
        <f>Death!Z283</f>
        <v>99</v>
      </c>
    </row>
    <row r="286" spans="1:27" ht="15" customHeight="1">
      <c r="A286" s="633">
        <v>87</v>
      </c>
      <c r="B286" s="162" t="s">
        <v>58</v>
      </c>
      <c r="C286" s="171">
        <v>0</v>
      </c>
      <c r="D286" s="171">
        <v>0</v>
      </c>
      <c r="E286" s="171">
        <f t="shared" si="212"/>
        <v>0</v>
      </c>
      <c r="F286" s="171">
        <v>0</v>
      </c>
      <c r="G286" s="171">
        <v>0</v>
      </c>
      <c r="H286" s="171">
        <f t="shared" si="213"/>
        <v>0</v>
      </c>
      <c r="I286" s="171"/>
      <c r="J286" s="171"/>
      <c r="K286" s="171">
        <f t="shared" si="214"/>
        <v>0</v>
      </c>
      <c r="L286" s="171">
        <v>60</v>
      </c>
      <c r="M286" s="171">
        <v>30</v>
      </c>
      <c r="N286" s="171">
        <f t="shared" si="215"/>
        <v>90</v>
      </c>
      <c r="O286" s="171">
        <v>7</v>
      </c>
      <c r="P286" s="171">
        <v>1</v>
      </c>
      <c r="Q286" s="171">
        <f t="shared" si="216"/>
        <v>8</v>
      </c>
      <c r="R286" s="529">
        <f t="shared" si="217"/>
        <v>67</v>
      </c>
      <c r="S286" s="529">
        <f t="shared" ref="S286:T288" si="219">D286+G286+J286+M286+P286</f>
        <v>31</v>
      </c>
      <c r="T286" s="529">
        <f t="shared" si="219"/>
        <v>98</v>
      </c>
      <c r="U286" s="619" t="str">
        <f t="shared" si="189"/>
        <v>TRUE</v>
      </c>
      <c r="V286" s="619" t="str">
        <f t="shared" si="190"/>
        <v>TRUE</v>
      </c>
      <c r="W286" s="619" t="str">
        <f t="shared" si="191"/>
        <v>TRUE</v>
      </c>
      <c r="Y286" s="620">
        <f>Death!X284</f>
        <v>67</v>
      </c>
      <c r="Z286" s="620">
        <f>Death!Y284</f>
        <v>31</v>
      </c>
      <c r="AA286" s="620">
        <f>Death!Z284</f>
        <v>98</v>
      </c>
    </row>
    <row r="287" spans="1:27" ht="15" customHeight="1">
      <c r="A287" s="633">
        <v>88</v>
      </c>
      <c r="B287" s="162" t="s">
        <v>59</v>
      </c>
      <c r="C287" s="171">
        <v>0</v>
      </c>
      <c r="D287" s="171">
        <v>0</v>
      </c>
      <c r="E287" s="171">
        <f t="shared" si="212"/>
        <v>0</v>
      </c>
      <c r="F287" s="171">
        <v>0</v>
      </c>
      <c r="G287" s="171">
        <v>0</v>
      </c>
      <c r="H287" s="171">
        <f t="shared" si="213"/>
        <v>0</v>
      </c>
      <c r="I287" s="171"/>
      <c r="J287" s="171"/>
      <c r="K287" s="171">
        <f t="shared" si="214"/>
        <v>0</v>
      </c>
      <c r="L287" s="171">
        <v>45</v>
      </c>
      <c r="M287" s="171">
        <v>27</v>
      </c>
      <c r="N287" s="171">
        <f t="shared" si="215"/>
        <v>72</v>
      </c>
      <c r="O287" s="171">
        <v>3</v>
      </c>
      <c r="P287" s="171">
        <v>3</v>
      </c>
      <c r="Q287" s="171">
        <f t="shared" si="216"/>
        <v>6</v>
      </c>
      <c r="R287" s="529">
        <f t="shared" si="217"/>
        <v>48</v>
      </c>
      <c r="S287" s="529">
        <f t="shared" si="219"/>
        <v>30</v>
      </c>
      <c r="T287" s="529">
        <f t="shared" si="219"/>
        <v>78</v>
      </c>
      <c r="U287" s="619" t="str">
        <f t="shared" si="189"/>
        <v>TRUE</v>
      </c>
      <c r="V287" s="619" t="str">
        <f t="shared" si="190"/>
        <v>TRUE</v>
      </c>
      <c r="W287" s="619" t="str">
        <f t="shared" si="191"/>
        <v>TRUE</v>
      </c>
      <c r="Y287" s="620">
        <f>Death!X285</f>
        <v>48</v>
      </c>
      <c r="Z287" s="620">
        <f>Death!Y285</f>
        <v>30</v>
      </c>
      <c r="AA287" s="620">
        <f>Death!Z285</f>
        <v>78</v>
      </c>
    </row>
    <row r="288" spans="1:27" ht="15" customHeight="1">
      <c r="A288" s="633">
        <v>89</v>
      </c>
      <c r="B288" s="163" t="s">
        <v>681</v>
      </c>
      <c r="C288" s="171">
        <v>0</v>
      </c>
      <c r="D288" s="171">
        <v>0</v>
      </c>
      <c r="E288" s="171">
        <f t="shared" si="212"/>
        <v>0</v>
      </c>
      <c r="F288" s="171">
        <v>3</v>
      </c>
      <c r="G288" s="171">
        <v>4</v>
      </c>
      <c r="H288" s="171">
        <f t="shared" si="213"/>
        <v>7</v>
      </c>
      <c r="I288" s="171"/>
      <c r="J288" s="171"/>
      <c r="K288" s="171">
        <f t="shared" si="214"/>
        <v>0</v>
      </c>
      <c r="L288" s="171">
        <v>28</v>
      </c>
      <c r="M288" s="171">
        <v>19</v>
      </c>
      <c r="N288" s="171">
        <f t="shared" si="215"/>
        <v>47</v>
      </c>
      <c r="O288" s="171">
        <v>4</v>
      </c>
      <c r="P288" s="171">
        <v>5</v>
      </c>
      <c r="Q288" s="171">
        <f t="shared" si="216"/>
        <v>9</v>
      </c>
      <c r="R288" s="529">
        <f t="shared" si="217"/>
        <v>35</v>
      </c>
      <c r="S288" s="529">
        <f t="shared" si="219"/>
        <v>28</v>
      </c>
      <c r="T288" s="529">
        <f t="shared" si="219"/>
        <v>63</v>
      </c>
      <c r="U288" s="619" t="str">
        <f t="shared" si="189"/>
        <v>TRUE</v>
      </c>
      <c r="V288" s="619" t="str">
        <f t="shared" si="190"/>
        <v>TRUE</v>
      </c>
      <c r="W288" s="619" t="str">
        <f t="shared" si="191"/>
        <v>TRUE</v>
      </c>
      <c r="Y288" s="620">
        <f>Death!X286</f>
        <v>35</v>
      </c>
      <c r="Z288" s="620">
        <f>Death!Y286</f>
        <v>28</v>
      </c>
      <c r="AA288" s="620">
        <f>Death!Z286</f>
        <v>63</v>
      </c>
    </row>
    <row r="289" spans="1:27" ht="15" customHeight="1">
      <c r="A289" s="541"/>
      <c r="B289" s="643" t="s">
        <v>6</v>
      </c>
      <c r="C289" s="203">
        <f>SUM(C282:C288)</f>
        <v>193</v>
      </c>
      <c r="D289" s="203">
        <f t="shared" ref="D289:Q289" si="220">SUM(D282:D288)</f>
        <v>133</v>
      </c>
      <c r="E289" s="203">
        <f t="shared" si="220"/>
        <v>326</v>
      </c>
      <c r="F289" s="203">
        <f t="shared" si="220"/>
        <v>176</v>
      </c>
      <c r="G289" s="203">
        <f t="shared" si="220"/>
        <v>147</v>
      </c>
      <c r="H289" s="203">
        <f t="shared" si="220"/>
        <v>323</v>
      </c>
      <c r="I289" s="203">
        <f t="shared" si="220"/>
        <v>0</v>
      </c>
      <c r="J289" s="203">
        <f t="shared" si="220"/>
        <v>0</v>
      </c>
      <c r="K289" s="203">
        <f t="shared" si="220"/>
        <v>0</v>
      </c>
      <c r="L289" s="203">
        <f t="shared" si="220"/>
        <v>1185</v>
      </c>
      <c r="M289" s="203">
        <f t="shared" si="220"/>
        <v>820</v>
      </c>
      <c r="N289" s="203">
        <f t="shared" si="220"/>
        <v>2005</v>
      </c>
      <c r="O289" s="203">
        <f t="shared" si="220"/>
        <v>71</v>
      </c>
      <c r="P289" s="203">
        <f t="shared" si="220"/>
        <v>23</v>
      </c>
      <c r="Q289" s="203">
        <f t="shared" si="220"/>
        <v>94</v>
      </c>
      <c r="R289" s="541">
        <f>SUM(R282:R288)</f>
        <v>1625</v>
      </c>
      <c r="S289" s="541">
        <f>SUM(S282:S288)</f>
        <v>1123</v>
      </c>
      <c r="T289" s="541">
        <f>SUM(T282:T288)</f>
        <v>2748</v>
      </c>
      <c r="U289" s="619" t="str">
        <f t="shared" si="189"/>
        <v>TRUE</v>
      </c>
      <c r="V289" s="619" t="str">
        <f t="shared" si="190"/>
        <v>TRUE</v>
      </c>
      <c r="W289" s="619" t="str">
        <f t="shared" si="191"/>
        <v>TRUE</v>
      </c>
      <c r="Y289" s="620">
        <f>Death!X287</f>
        <v>1625</v>
      </c>
      <c r="Z289" s="620">
        <f>Death!Y287</f>
        <v>1123</v>
      </c>
      <c r="AA289" s="620">
        <f>Death!Z287</f>
        <v>2748</v>
      </c>
    </row>
    <row r="290" spans="1:27" ht="15" customHeight="1">
      <c r="A290" s="209" t="s">
        <v>61</v>
      </c>
      <c r="B290" s="644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608"/>
      <c r="S290" s="608"/>
      <c r="T290" s="608"/>
      <c r="U290" s="619" t="str">
        <f t="shared" si="189"/>
        <v>TRUE</v>
      </c>
      <c r="V290" s="619" t="str">
        <f t="shared" si="190"/>
        <v>TRUE</v>
      </c>
      <c r="W290" s="619" t="str">
        <f t="shared" si="191"/>
        <v>TRUE</v>
      </c>
      <c r="Y290" s="620">
        <f>Death!X288</f>
        <v>0</v>
      </c>
      <c r="Z290" s="620">
        <f>Death!Y288</f>
        <v>0</v>
      </c>
      <c r="AA290" s="620">
        <f>Death!Z288</f>
        <v>0</v>
      </c>
    </row>
    <row r="291" spans="1:27" ht="15" customHeight="1">
      <c r="A291" s="633">
        <v>90</v>
      </c>
      <c r="B291" s="178" t="s">
        <v>850</v>
      </c>
      <c r="C291" s="587">
        <v>810</v>
      </c>
      <c r="D291" s="587">
        <v>514</v>
      </c>
      <c r="E291" s="171">
        <f t="shared" ref="E291:E301" si="221">C291+D291</f>
        <v>1324</v>
      </c>
      <c r="F291" s="587">
        <v>5154</v>
      </c>
      <c r="G291" s="587">
        <v>4451</v>
      </c>
      <c r="H291" s="171">
        <f t="shared" ref="H291:H301" si="222">F291+G291</f>
        <v>9605</v>
      </c>
      <c r="I291" s="586"/>
      <c r="J291" s="586"/>
      <c r="K291" s="586">
        <f>J291+I291</f>
        <v>0</v>
      </c>
      <c r="L291" s="586"/>
      <c r="M291" s="586"/>
      <c r="N291" s="586">
        <f>M291+L291</f>
        <v>0</v>
      </c>
      <c r="O291" s="889">
        <v>5991</v>
      </c>
      <c r="P291" s="889">
        <v>1901</v>
      </c>
      <c r="Q291" s="586">
        <f>P291+O291</f>
        <v>7892</v>
      </c>
      <c r="R291" s="610">
        <f>C291+F291+I291+L291+O291</f>
        <v>11955</v>
      </c>
      <c r="S291" s="610">
        <f>D291+G291+J291+M291+P291</f>
        <v>6866</v>
      </c>
      <c r="T291" s="610">
        <f>E291+H291+K291+N291+Q291</f>
        <v>18821</v>
      </c>
      <c r="U291" s="619" t="str">
        <f t="shared" si="189"/>
        <v>TRUE</v>
      </c>
      <c r="V291" s="619" t="str">
        <f t="shared" si="190"/>
        <v>TRUE</v>
      </c>
      <c r="W291" s="619" t="str">
        <f t="shared" si="191"/>
        <v>TRUE</v>
      </c>
      <c r="Y291" s="620">
        <f>Death!X289</f>
        <v>11955</v>
      </c>
      <c r="Z291" s="620">
        <f>Death!Y289</f>
        <v>6866</v>
      </c>
      <c r="AA291" s="620">
        <f>Death!Z289</f>
        <v>18821</v>
      </c>
    </row>
    <row r="292" spans="1:27" ht="15" customHeight="1">
      <c r="A292" s="633">
        <v>91</v>
      </c>
      <c r="B292" s="421" t="s">
        <v>851</v>
      </c>
      <c r="C292" s="587">
        <v>0</v>
      </c>
      <c r="D292" s="587">
        <v>0</v>
      </c>
      <c r="E292" s="171">
        <f t="shared" si="221"/>
        <v>0</v>
      </c>
      <c r="F292" s="587">
        <v>6</v>
      </c>
      <c r="G292" s="587">
        <v>4</v>
      </c>
      <c r="H292" s="171">
        <f t="shared" si="222"/>
        <v>10</v>
      </c>
      <c r="I292" s="586"/>
      <c r="J292" s="586"/>
      <c r="K292" s="586">
        <f t="shared" ref="K292:K301" si="223">J292+I292</f>
        <v>0</v>
      </c>
      <c r="L292" s="586"/>
      <c r="M292" s="586"/>
      <c r="N292" s="586">
        <f t="shared" ref="N292:N301" si="224">M292+L292</f>
        <v>0</v>
      </c>
      <c r="O292" s="889">
        <v>54</v>
      </c>
      <c r="P292" s="889">
        <v>39</v>
      </c>
      <c r="Q292" s="586">
        <f t="shared" ref="Q292:Q301" si="225">P292+O292</f>
        <v>93</v>
      </c>
      <c r="R292" s="610">
        <f t="shared" ref="R292:R301" si="226">C292+F292+I292+L292+O292</f>
        <v>60</v>
      </c>
      <c r="S292" s="610">
        <f t="shared" ref="S292:S301" si="227">D292+G292+J292+M292+P292</f>
        <v>43</v>
      </c>
      <c r="T292" s="610">
        <f t="shared" ref="T292:T301" si="228">E292+H292+K292+N292+Q292</f>
        <v>103</v>
      </c>
      <c r="U292" s="619" t="str">
        <f t="shared" si="189"/>
        <v>TRUE</v>
      </c>
      <c r="V292" s="619" t="str">
        <f t="shared" si="190"/>
        <v>TRUE</v>
      </c>
      <c r="W292" s="619" t="str">
        <f t="shared" si="191"/>
        <v>TRUE</v>
      </c>
      <c r="Y292" s="620">
        <f>Death!X290</f>
        <v>60</v>
      </c>
      <c r="Z292" s="620">
        <f>Death!Y290</f>
        <v>43</v>
      </c>
      <c r="AA292" s="620">
        <f>Death!Z290</f>
        <v>103</v>
      </c>
    </row>
    <row r="293" spans="1:27" ht="15" customHeight="1">
      <c r="A293" s="633">
        <v>92</v>
      </c>
      <c r="B293" s="163" t="s">
        <v>852</v>
      </c>
      <c r="C293" s="587">
        <v>0</v>
      </c>
      <c r="D293" s="587">
        <v>0</v>
      </c>
      <c r="E293" s="171">
        <f t="shared" si="221"/>
        <v>0</v>
      </c>
      <c r="F293" s="587">
        <v>7</v>
      </c>
      <c r="G293" s="587">
        <v>3</v>
      </c>
      <c r="H293" s="171">
        <f t="shared" si="222"/>
        <v>10</v>
      </c>
      <c r="I293" s="586"/>
      <c r="J293" s="586"/>
      <c r="K293" s="586">
        <f t="shared" si="223"/>
        <v>0</v>
      </c>
      <c r="L293" s="586"/>
      <c r="M293" s="586"/>
      <c r="N293" s="586">
        <f t="shared" si="224"/>
        <v>0</v>
      </c>
      <c r="O293" s="889">
        <v>89</v>
      </c>
      <c r="P293" s="889">
        <v>41</v>
      </c>
      <c r="Q293" s="586">
        <f t="shared" si="225"/>
        <v>130</v>
      </c>
      <c r="R293" s="610">
        <f t="shared" si="226"/>
        <v>96</v>
      </c>
      <c r="S293" s="610">
        <f t="shared" si="227"/>
        <v>44</v>
      </c>
      <c r="T293" s="610">
        <f t="shared" si="228"/>
        <v>140</v>
      </c>
      <c r="U293" s="619" t="str">
        <f t="shared" si="189"/>
        <v>TRUE</v>
      </c>
      <c r="V293" s="619" t="str">
        <f t="shared" si="190"/>
        <v>TRUE</v>
      </c>
      <c r="W293" s="619" t="str">
        <f t="shared" si="191"/>
        <v>TRUE</v>
      </c>
      <c r="Y293" s="620">
        <f>Death!X291</f>
        <v>96</v>
      </c>
      <c r="Z293" s="620">
        <f>Death!Y291</f>
        <v>44</v>
      </c>
      <c r="AA293" s="620">
        <f>Death!Z291</f>
        <v>140</v>
      </c>
    </row>
    <row r="294" spans="1:27" ht="15" customHeight="1">
      <c r="A294" s="633">
        <v>93</v>
      </c>
      <c r="B294" s="178" t="s">
        <v>853</v>
      </c>
      <c r="C294" s="587">
        <v>33</v>
      </c>
      <c r="D294" s="587">
        <v>19</v>
      </c>
      <c r="E294" s="171">
        <f t="shared" si="221"/>
        <v>52</v>
      </c>
      <c r="F294" s="587">
        <v>150</v>
      </c>
      <c r="G294" s="587">
        <v>135</v>
      </c>
      <c r="H294" s="171">
        <f t="shared" si="222"/>
        <v>285</v>
      </c>
      <c r="I294" s="586"/>
      <c r="J294" s="586"/>
      <c r="K294" s="586">
        <f t="shared" si="223"/>
        <v>0</v>
      </c>
      <c r="L294" s="586"/>
      <c r="M294" s="586"/>
      <c r="N294" s="586">
        <f t="shared" si="224"/>
        <v>0</v>
      </c>
      <c r="O294" s="889">
        <v>481</v>
      </c>
      <c r="P294" s="889">
        <v>372</v>
      </c>
      <c r="Q294" s="586">
        <f t="shared" si="225"/>
        <v>853</v>
      </c>
      <c r="R294" s="610">
        <f t="shared" si="226"/>
        <v>664</v>
      </c>
      <c r="S294" s="610">
        <f t="shared" si="227"/>
        <v>526</v>
      </c>
      <c r="T294" s="610">
        <f t="shared" si="228"/>
        <v>1190</v>
      </c>
      <c r="U294" s="619" t="str">
        <f t="shared" si="189"/>
        <v>TRUE</v>
      </c>
      <c r="V294" s="619" t="str">
        <f t="shared" si="190"/>
        <v>TRUE</v>
      </c>
      <c r="W294" s="619" t="str">
        <f t="shared" si="191"/>
        <v>TRUE</v>
      </c>
      <c r="Y294" s="620">
        <f>Death!X292</f>
        <v>664</v>
      </c>
      <c r="Z294" s="620">
        <f>Death!Y292</f>
        <v>526</v>
      </c>
      <c r="AA294" s="620">
        <f>Death!Z292</f>
        <v>1190</v>
      </c>
    </row>
    <row r="295" spans="1:27" ht="15" customHeight="1">
      <c r="A295" s="633">
        <v>94</v>
      </c>
      <c r="B295" s="178" t="s">
        <v>653</v>
      </c>
      <c r="C295" s="587">
        <v>1</v>
      </c>
      <c r="D295" s="587">
        <v>0</v>
      </c>
      <c r="E295" s="171">
        <f t="shared" si="221"/>
        <v>1</v>
      </c>
      <c r="F295" s="587">
        <v>1</v>
      </c>
      <c r="G295" s="587">
        <v>0</v>
      </c>
      <c r="H295" s="171">
        <f t="shared" si="222"/>
        <v>1</v>
      </c>
      <c r="I295" s="586"/>
      <c r="J295" s="586"/>
      <c r="K295" s="586">
        <f t="shared" si="223"/>
        <v>0</v>
      </c>
      <c r="L295" s="586"/>
      <c r="M295" s="586"/>
      <c r="N295" s="586">
        <f t="shared" si="224"/>
        <v>0</v>
      </c>
      <c r="O295" s="889">
        <v>37</v>
      </c>
      <c r="P295" s="889">
        <v>25</v>
      </c>
      <c r="Q295" s="586">
        <f t="shared" si="225"/>
        <v>62</v>
      </c>
      <c r="R295" s="610">
        <f t="shared" si="226"/>
        <v>39</v>
      </c>
      <c r="S295" s="610">
        <f t="shared" si="227"/>
        <v>25</v>
      </c>
      <c r="T295" s="610">
        <f t="shared" si="228"/>
        <v>64</v>
      </c>
      <c r="U295" s="619" t="str">
        <f t="shared" si="189"/>
        <v>TRUE</v>
      </c>
      <c r="V295" s="619" t="str">
        <f t="shared" si="190"/>
        <v>TRUE</v>
      </c>
      <c r="W295" s="619" t="str">
        <f t="shared" si="191"/>
        <v>TRUE</v>
      </c>
      <c r="Y295" s="620">
        <f>Death!X293</f>
        <v>39</v>
      </c>
      <c r="Z295" s="620">
        <f>Death!Y293</f>
        <v>25</v>
      </c>
      <c r="AA295" s="620">
        <f>Death!Z293</f>
        <v>64</v>
      </c>
    </row>
    <row r="296" spans="1:27" ht="15" customHeight="1">
      <c r="A296" s="633">
        <v>95</v>
      </c>
      <c r="B296" s="421" t="s">
        <v>848</v>
      </c>
      <c r="C296" s="587">
        <v>0</v>
      </c>
      <c r="D296" s="587">
        <v>0</v>
      </c>
      <c r="E296" s="171">
        <f t="shared" si="221"/>
        <v>0</v>
      </c>
      <c r="F296" s="587">
        <v>0</v>
      </c>
      <c r="G296" s="587">
        <v>0</v>
      </c>
      <c r="H296" s="171">
        <f t="shared" si="222"/>
        <v>0</v>
      </c>
      <c r="I296" s="586"/>
      <c r="J296" s="586"/>
      <c r="K296" s="586">
        <f t="shared" si="223"/>
        <v>0</v>
      </c>
      <c r="L296" s="586"/>
      <c r="M296" s="586"/>
      <c r="N296" s="586">
        <f t="shared" si="224"/>
        <v>0</v>
      </c>
      <c r="O296" s="889">
        <v>37</v>
      </c>
      <c r="P296" s="889">
        <v>32</v>
      </c>
      <c r="Q296" s="586">
        <f t="shared" si="225"/>
        <v>69</v>
      </c>
      <c r="R296" s="610">
        <f t="shared" si="226"/>
        <v>37</v>
      </c>
      <c r="S296" s="610">
        <f t="shared" si="227"/>
        <v>32</v>
      </c>
      <c r="T296" s="610">
        <f t="shared" si="228"/>
        <v>69</v>
      </c>
      <c r="U296" s="619" t="str">
        <f t="shared" si="189"/>
        <v>TRUE</v>
      </c>
      <c r="V296" s="619" t="str">
        <f t="shared" si="190"/>
        <v>TRUE</v>
      </c>
      <c r="W296" s="619" t="str">
        <f t="shared" si="191"/>
        <v>TRUE</v>
      </c>
      <c r="Y296" s="620">
        <f>Death!X294</f>
        <v>37</v>
      </c>
      <c r="Z296" s="620">
        <f>Death!Y294</f>
        <v>32</v>
      </c>
      <c r="AA296" s="620">
        <f>Death!Z294</f>
        <v>69</v>
      </c>
    </row>
    <row r="297" spans="1:27" ht="15" customHeight="1">
      <c r="A297" s="633">
        <v>96</v>
      </c>
      <c r="B297" s="421" t="s">
        <v>854</v>
      </c>
      <c r="C297" s="587">
        <v>3</v>
      </c>
      <c r="D297" s="587">
        <v>4</v>
      </c>
      <c r="E297" s="171">
        <f t="shared" si="221"/>
        <v>7</v>
      </c>
      <c r="F297" s="587">
        <v>40</v>
      </c>
      <c r="G297" s="587">
        <v>18</v>
      </c>
      <c r="H297" s="171">
        <f t="shared" si="222"/>
        <v>58</v>
      </c>
      <c r="I297" s="586"/>
      <c r="J297" s="586"/>
      <c r="K297" s="586">
        <f t="shared" si="223"/>
        <v>0</v>
      </c>
      <c r="L297" s="586"/>
      <c r="M297" s="586"/>
      <c r="N297" s="586">
        <f t="shared" si="224"/>
        <v>0</v>
      </c>
      <c r="O297" s="889">
        <v>130</v>
      </c>
      <c r="P297" s="889">
        <v>132</v>
      </c>
      <c r="Q297" s="586">
        <f t="shared" si="225"/>
        <v>262</v>
      </c>
      <c r="R297" s="610">
        <f t="shared" si="226"/>
        <v>173</v>
      </c>
      <c r="S297" s="610">
        <f t="shared" si="227"/>
        <v>154</v>
      </c>
      <c r="T297" s="610">
        <f t="shared" si="228"/>
        <v>327</v>
      </c>
      <c r="U297" s="619" t="str">
        <f t="shared" si="189"/>
        <v>TRUE</v>
      </c>
      <c r="V297" s="619" t="str">
        <f t="shared" si="190"/>
        <v>TRUE</v>
      </c>
      <c r="W297" s="619" t="str">
        <f t="shared" si="191"/>
        <v>TRUE</v>
      </c>
      <c r="Y297" s="620">
        <f>Death!X295</f>
        <v>173</v>
      </c>
      <c r="Z297" s="620">
        <f>Death!Y295</f>
        <v>154</v>
      </c>
      <c r="AA297" s="620">
        <f>Death!Z295</f>
        <v>327</v>
      </c>
    </row>
    <row r="298" spans="1:27" ht="15" customHeight="1">
      <c r="A298" s="633">
        <v>97</v>
      </c>
      <c r="B298" s="421" t="s">
        <v>846</v>
      </c>
      <c r="C298" s="587">
        <v>1</v>
      </c>
      <c r="D298" s="587">
        <v>1</v>
      </c>
      <c r="E298" s="171">
        <f t="shared" si="221"/>
        <v>2</v>
      </c>
      <c r="F298" s="587">
        <v>0</v>
      </c>
      <c r="G298" s="587">
        <v>0</v>
      </c>
      <c r="H298" s="171">
        <f t="shared" si="222"/>
        <v>0</v>
      </c>
      <c r="I298" s="586"/>
      <c r="J298" s="586"/>
      <c r="K298" s="586">
        <f t="shared" si="223"/>
        <v>0</v>
      </c>
      <c r="L298" s="586"/>
      <c r="M298" s="586"/>
      <c r="N298" s="586">
        <f t="shared" si="224"/>
        <v>0</v>
      </c>
      <c r="O298" s="889">
        <v>98</v>
      </c>
      <c r="P298" s="889">
        <v>78</v>
      </c>
      <c r="Q298" s="586">
        <f t="shared" si="225"/>
        <v>176</v>
      </c>
      <c r="R298" s="610">
        <f t="shared" si="226"/>
        <v>99</v>
      </c>
      <c r="S298" s="610">
        <f t="shared" si="227"/>
        <v>79</v>
      </c>
      <c r="T298" s="610">
        <f t="shared" si="228"/>
        <v>178</v>
      </c>
      <c r="U298" s="619" t="str">
        <f t="shared" si="189"/>
        <v>TRUE</v>
      </c>
      <c r="V298" s="619" t="str">
        <f t="shared" si="190"/>
        <v>TRUE</v>
      </c>
      <c r="W298" s="619" t="str">
        <f t="shared" si="191"/>
        <v>TRUE</v>
      </c>
      <c r="Y298" s="620">
        <f>Death!X296</f>
        <v>99</v>
      </c>
      <c r="Z298" s="620">
        <f>Death!Y296</f>
        <v>79</v>
      </c>
      <c r="AA298" s="620">
        <f>Death!Z296</f>
        <v>178</v>
      </c>
    </row>
    <row r="299" spans="1:27" ht="15" customHeight="1">
      <c r="A299" s="633">
        <v>98</v>
      </c>
      <c r="B299" s="421" t="s">
        <v>855</v>
      </c>
      <c r="C299" s="587">
        <v>0</v>
      </c>
      <c r="D299" s="587">
        <v>0</v>
      </c>
      <c r="E299" s="171">
        <f t="shared" si="221"/>
        <v>0</v>
      </c>
      <c r="F299" s="587">
        <v>180</v>
      </c>
      <c r="G299" s="587">
        <v>124</v>
      </c>
      <c r="H299" s="171">
        <f t="shared" si="222"/>
        <v>304</v>
      </c>
      <c r="I299" s="586"/>
      <c r="J299" s="586"/>
      <c r="K299" s="586">
        <f t="shared" si="223"/>
        <v>0</v>
      </c>
      <c r="L299" s="586"/>
      <c r="M299" s="586"/>
      <c r="N299" s="586">
        <f t="shared" si="224"/>
        <v>0</v>
      </c>
      <c r="O299" s="889">
        <v>113</v>
      </c>
      <c r="P299" s="889">
        <v>67</v>
      </c>
      <c r="Q299" s="586">
        <f t="shared" si="225"/>
        <v>180</v>
      </c>
      <c r="R299" s="610">
        <f t="shared" si="226"/>
        <v>293</v>
      </c>
      <c r="S299" s="610">
        <f t="shared" si="227"/>
        <v>191</v>
      </c>
      <c r="T299" s="610">
        <f t="shared" si="228"/>
        <v>484</v>
      </c>
      <c r="U299" s="619" t="str">
        <f t="shared" si="189"/>
        <v>TRUE</v>
      </c>
      <c r="V299" s="619" t="str">
        <f t="shared" si="190"/>
        <v>TRUE</v>
      </c>
      <c r="W299" s="619" t="str">
        <f t="shared" si="191"/>
        <v>TRUE</v>
      </c>
      <c r="Y299" s="620">
        <f>Death!X297</f>
        <v>293</v>
      </c>
      <c r="Z299" s="620">
        <f>Death!Y297</f>
        <v>191</v>
      </c>
      <c r="AA299" s="620">
        <f>Death!Z297</f>
        <v>484</v>
      </c>
    </row>
    <row r="300" spans="1:27" ht="15" customHeight="1">
      <c r="A300" s="633">
        <v>99</v>
      </c>
      <c r="B300" s="421" t="s">
        <v>856</v>
      </c>
      <c r="C300" s="587">
        <v>0</v>
      </c>
      <c r="D300" s="587">
        <v>0</v>
      </c>
      <c r="E300" s="171">
        <f t="shared" si="221"/>
        <v>0</v>
      </c>
      <c r="F300" s="587">
        <v>38</v>
      </c>
      <c r="G300" s="587">
        <v>25</v>
      </c>
      <c r="H300" s="171">
        <f t="shared" si="222"/>
        <v>63</v>
      </c>
      <c r="I300" s="586"/>
      <c r="J300" s="586"/>
      <c r="K300" s="586">
        <f t="shared" si="223"/>
        <v>0</v>
      </c>
      <c r="L300" s="586"/>
      <c r="M300" s="586"/>
      <c r="N300" s="586">
        <f t="shared" si="224"/>
        <v>0</v>
      </c>
      <c r="O300" s="889">
        <v>277</v>
      </c>
      <c r="P300" s="889">
        <v>285</v>
      </c>
      <c r="Q300" s="586">
        <f t="shared" si="225"/>
        <v>562</v>
      </c>
      <c r="R300" s="610">
        <f t="shared" si="226"/>
        <v>315</v>
      </c>
      <c r="S300" s="610">
        <f t="shared" si="227"/>
        <v>310</v>
      </c>
      <c r="T300" s="610">
        <f t="shared" si="228"/>
        <v>625</v>
      </c>
      <c r="U300" s="619" t="str">
        <f t="shared" si="189"/>
        <v>TRUE</v>
      </c>
      <c r="V300" s="619" t="str">
        <f t="shared" si="190"/>
        <v>TRUE</v>
      </c>
      <c r="W300" s="619" t="str">
        <f t="shared" si="191"/>
        <v>TRUE</v>
      </c>
      <c r="Y300" s="620">
        <f>Death!X298</f>
        <v>315</v>
      </c>
      <c r="Z300" s="620">
        <f>Death!Y298</f>
        <v>310</v>
      </c>
      <c r="AA300" s="620">
        <f>Death!Z298</f>
        <v>625</v>
      </c>
    </row>
    <row r="301" spans="1:27" ht="15" customHeight="1">
      <c r="A301" s="633">
        <v>100</v>
      </c>
      <c r="B301" s="421" t="s">
        <v>857</v>
      </c>
      <c r="C301" s="587">
        <v>40</v>
      </c>
      <c r="D301" s="587">
        <v>24</v>
      </c>
      <c r="E301" s="171">
        <f t="shared" si="221"/>
        <v>64</v>
      </c>
      <c r="F301" s="587">
        <v>132</v>
      </c>
      <c r="G301" s="587">
        <v>116</v>
      </c>
      <c r="H301" s="171">
        <f t="shared" si="222"/>
        <v>248</v>
      </c>
      <c r="I301" s="586"/>
      <c r="J301" s="586"/>
      <c r="K301" s="586">
        <f t="shared" si="223"/>
        <v>0</v>
      </c>
      <c r="L301" s="586"/>
      <c r="M301" s="586"/>
      <c r="N301" s="586">
        <f t="shared" si="224"/>
        <v>0</v>
      </c>
      <c r="O301" s="889">
        <v>264</v>
      </c>
      <c r="P301" s="889">
        <v>171</v>
      </c>
      <c r="Q301" s="586">
        <f t="shared" si="225"/>
        <v>435</v>
      </c>
      <c r="R301" s="610">
        <f t="shared" si="226"/>
        <v>436</v>
      </c>
      <c r="S301" s="610">
        <f t="shared" si="227"/>
        <v>311</v>
      </c>
      <c r="T301" s="610">
        <f t="shared" si="228"/>
        <v>747</v>
      </c>
      <c r="U301" s="619" t="str">
        <f t="shared" si="189"/>
        <v>TRUE</v>
      </c>
      <c r="V301" s="619" t="str">
        <f t="shared" si="190"/>
        <v>TRUE</v>
      </c>
      <c r="W301" s="619" t="str">
        <f t="shared" si="191"/>
        <v>TRUE</v>
      </c>
      <c r="Y301" s="620">
        <f>Death!X299</f>
        <v>436</v>
      </c>
      <c r="Z301" s="620">
        <f>Death!Y299</f>
        <v>311</v>
      </c>
      <c r="AA301" s="620">
        <f>Death!Z299</f>
        <v>747</v>
      </c>
    </row>
    <row r="302" spans="1:27" ht="15" customHeight="1">
      <c r="A302" s="541"/>
      <c r="B302" s="643" t="s">
        <v>6</v>
      </c>
      <c r="C302" s="203">
        <f>SUM(C291:C301)</f>
        <v>888</v>
      </c>
      <c r="D302" s="203">
        <f t="shared" ref="D302:Q302" si="229">SUM(D291:D301)</f>
        <v>562</v>
      </c>
      <c r="E302" s="203">
        <f t="shared" si="229"/>
        <v>1450</v>
      </c>
      <c r="F302" s="203">
        <f t="shared" si="229"/>
        <v>5708</v>
      </c>
      <c r="G302" s="203">
        <f t="shared" si="229"/>
        <v>4876</v>
      </c>
      <c r="H302" s="203">
        <f t="shared" si="229"/>
        <v>10584</v>
      </c>
      <c r="I302" s="203">
        <f t="shared" si="229"/>
        <v>0</v>
      </c>
      <c r="J302" s="203">
        <f t="shared" si="229"/>
        <v>0</v>
      </c>
      <c r="K302" s="203">
        <f t="shared" si="229"/>
        <v>0</v>
      </c>
      <c r="L302" s="203">
        <f t="shared" si="229"/>
        <v>0</v>
      </c>
      <c r="M302" s="203">
        <f t="shared" si="229"/>
        <v>0</v>
      </c>
      <c r="N302" s="203">
        <f t="shared" si="229"/>
        <v>0</v>
      </c>
      <c r="O302" s="203">
        <f t="shared" si="229"/>
        <v>7571</v>
      </c>
      <c r="P302" s="203">
        <f t="shared" si="229"/>
        <v>3143</v>
      </c>
      <c r="Q302" s="203">
        <f t="shared" si="229"/>
        <v>10714</v>
      </c>
      <c r="R302" s="541">
        <f>SUM(R291:R301)</f>
        <v>14167</v>
      </c>
      <c r="S302" s="541">
        <f>SUM(S291:S301)</f>
        <v>8581</v>
      </c>
      <c r="T302" s="541">
        <f>SUM(T291:T301)</f>
        <v>22748</v>
      </c>
      <c r="U302" s="619" t="str">
        <f t="shared" si="189"/>
        <v>TRUE</v>
      </c>
      <c r="V302" s="619" t="str">
        <f t="shared" si="190"/>
        <v>TRUE</v>
      </c>
      <c r="W302" s="619" t="str">
        <f t="shared" si="191"/>
        <v>TRUE</v>
      </c>
      <c r="Y302" s="620">
        <f>Death!X300</f>
        <v>14167</v>
      </c>
      <c r="Z302" s="620">
        <f>Death!Y300</f>
        <v>8581</v>
      </c>
      <c r="AA302" s="620">
        <f>Death!Z300</f>
        <v>22748</v>
      </c>
    </row>
    <row r="303" spans="1:27" ht="15" customHeight="1">
      <c r="A303" s="209" t="s">
        <v>62</v>
      </c>
      <c r="B303" s="644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608"/>
      <c r="S303" s="608"/>
      <c r="T303" s="608"/>
      <c r="U303" s="619" t="str">
        <f t="shared" si="189"/>
        <v>TRUE</v>
      </c>
      <c r="V303" s="619" t="str">
        <f t="shared" si="190"/>
        <v>TRUE</v>
      </c>
      <c r="W303" s="619" t="str">
        <f t="shared" si="191"/>
        <v>TRUE</v>
      </c>
      <c r="Y303" s="620">
        <f>Death!X301</f>
        <v>0</v>
      </c>
      <c r="Z303" s="620">
        <f>Death!Y301</f>
        <v>0</v>
      </c>
      <c r="AA303" s="620">
        <f>Death!Z301</f>
        <v>0</v>
      </c>
    </row>
    <row r="304" spans="1:27" ht="15" customHeight="1">
      <c r="A304" s="633">
        <v>101</v>
      </c>
      <c r="B304" s="556" t="s">
        <v>682</v>
      </c>
      <c r="C304" s="171">
        <v>3</v>
      </c>
      <c r="D304" s="171">
        <v>5</v>
      </c>
      <c r="E304" s="586">
        <f t="shared" ref="E304:E310" si="230">D304+C304</f>
        <v>8</v>
      </c>
      <c r="F304" s="171">
        <v>3</v>
      </c>
      <c r="G304" s="171"/>
      <c r="H304" s="586">
        <f t="shared" ref="H304:H310" si="231">G304+F304</f>
        <v>3</v>
      </c>
      <c r="I304" s="171"/>
      <c r="J304" s="171"/>
      <c r="K304" s="171">
        <f t="shared" ref="K304:K310" si="232">I304+J304</f>
        <v>0</v>
      </c>
      <c r="L304" s="171"/>
      <c r="M304" s="171"/>
      <c r="N304" s="171">
        <f t="shared" ref="N304:N310" si="233">L304+M304</f>
        <v>0</v>
      </c>
      <c r="O304" s="160">
        <v>183</v>
      </c>
      <c r="P304" s="160">
        <v>107</v>
      </c>
      <c r="Q304" s="171">
        <f t="shared" ref="Q304:Q310" si="234">O304+P304</f>
        <v>290</v>
      </c>
      <c r="R304" s="529">
        <f>C304+F304+I304+L304+O304</f>
        <v>189</v>
      </c>
      <c r="S304" s="529">
        <f>D304+G304+J304+M304+P304</f>
        <v>112</v>
      </c>
      <c r="T304" s="529">
        <f>E304+H304+K304+N304+Q304</f>
        <v>301</v>
      </c>
      <c r="U304" s="619" t="str">
        <f t="shared" si="189"/>
        <v>TRUE</v>
      </c>
      <c r="V304" s="619" t="str">
        <f t="shared" si="190"/>
        <v>TRUE</v>
      </c>
      <c r="W304" s="619" t="str">
        <f t="shared" si="191"/>
        <v>TRUE</v>
      </c>
      <c r="Y304" s="620">
        <f>Death!X302</f>
        <v>189</v>
      </c>
      <c r="Z304" s="620">
        <f>Death!Y302</f>
        <v>112</v>
      </c>
      <c r="AA304" s="620">
        <f>Death!Z302</f>
        <v>301</v>
      </c>
    </row>
    <row r="305" spans="1:27" ht="15" customHeight="1">
      <c r="A305" s="633">
        <v>102</v>
      </c>
      <c r="B305" s="556" t="s">
        <v>685</v>
      </c>
      <c r="C305" s="171">
        <v>0</v>
      </c>
      <c r="D305" s="171">
        <v>0</v>
      </c>
      <c r="E305" s="586">
        <f t="shared" si="230"/>
        <v>0</v>
      </c>
      <c r="F305" s="171">
        <v>0</v>
      </c>
      <c r="G305" s="171"/>
      <c r="H305" s="586">
        <f t="shared" si="231"/>
        <v>0</v>
      </c>
      <c r="I305" s="171"/>
      <c r="J305" s="171"/>
      <c r="K305" s="171">
        <f t="shared" si="232"/>
        <v>0</v>
      </c>
      <c r="L305" s="171"/>
      <c r="M305" s="171"/>
      <c r="N305" s="171">
        <f t="shared" si="233"/>
        <v>0</v>
      </c>
      <c r="O305" s="160">
        <v>59</v>
      </c>
      <c r="P305" s="160">
        <v>35</v>
      </c>
      <c r="Q305" s="171">
        <f t="shared" si="234"/>
        <v>94</v>
      </c>
      <c r="R305" s="529">
        <f t="shared" ref="R305:R310" si="235">C305+F305+I305+L305+O305</f>
        <v>59</v>
      </c>
      <c r="S305" s="529">
        <f t="shared" ref="S305:S310" si="236">D305+G305+J305+M305+P305</f>
        <v>35</v>
      </c>
      <c r="T305" s="529">
        <f t="shared" ref="T305:T310" si="237">E305+H305+K305+N305+Q305</f>
        <v>94</v>
      </c>
      <c r="U305" s="619" t="str">
        <f t="shared" si="189"/>
        <v>TRUE</v>
      </c>
      <c r="V305" s="619" t="str">
        <f t="shared" si="190"/>
        <v>TRUE</v>
      </c>
      <c r="W305" s="619" t="str">
        <f t="shared" si="191"/>
        <v>TRUE</v>
      </c>
      <c r="Y305" s="620">
        <f>Death!X303</f>
        <v>59</v>
      </c>
      <c r="Z305" s="620">
        <f>Death!Y303</f>
        <v>35</v>
      </c>
      <c r="AA305" s="620">
        <f>Death!Z303</f>
        <v>94</v>
      </c>
    </row>
    <row r="306" spans="1:27" ht="15" customHeight="1">
      <c r="A306" s="633">
        <v>103</v>
      </c>
      <c r="B306" s="556" t="s">
        <v>684</v>
      </c>
      <c r="C306" s="171">
        <v>0</v>
      </c>
      <c r="D306" s="171">
        <v>0</v>
      </c>
      <c r="E306" s="586">
        <f t="shared" si="230"/>
        <v>0</v>
      </c>
      <c r="F306" s="171">
        <v>0</v>
      </c>
      <c r="G306" s="171"/>
      <c r="H306" s="586">
        <f t="shared" si="231"/>
        <v>0</v>
      </c>
      <c r="I306" s="171"/>
      <c r="J306" s="171"/>
      <c r="K306" s="171">
        <f t="shared" si="232"/>
        <v>0</v>
      </c>
      <c r="L306" s="171"/>
      <c r="M306" s="171"/>
      <c r="N306" s="171">
        <f t="shared" si="233"/>
        <v>0</v>
      </c>
      <c r="O306" s="160">
        <v>70</v>
      </c>
      <c r="P306" s="160">
        <v>38</v>
      </c>
      <c r="Q306" s="171">
        <f t="shared" si="234"/>
        <v>108</v>
      </c>
      <c r="R306" s="529">
        <f t="shared" si="235"/>
        <v>70</v>
      </c>
      <c r="S306" s="529">
        <f t="shared" si="236"/>
        <v>38</v>
      </c>
      <c r="T306" s="529">
        <f t="shared" si="237"/>
        <v>108</v>
      </c>
      <c r="U306" s="619" t="str">
        <f t="shared" si="189"/>
        <v>TRUE</v>
      </c>
      <c r="V306" s="619" t="str">
        <f t="shared" si="190"/>
        <v>TRUE</v>
      </c>
      <c r="W306" s="619" t="str">
        <f t="shared" si="191"/>
        <v>TRUE</v>
      </c>
      <c r="Y306" s="620">
        <f>Death!X304</f>
        <v>70</v>
      </c>
      <c r="Z306" s="620">
        <f>Death!Y304</f>
        <v>38</v>
      </c>
      <c r="AA306" s="620">
        <f>Death!Z304</f>
        <v>108</v>
      </c>
    </row>
    <row r="307" spans="1:27" ht="15" customHeight="1">
      <c r="A307" s="633">
        <v>104</v>
      </c>
      <c r="B307" s="556" t="s">
        <v>683</v>
      </c>
      <c r="C307" s="171">
        <v>16</v>
      </c>
      <c r="D307" s="171">
        <v>6</v>
      </c>
      <c r="E307" s="586">
        <f t="shared" si="230"/>
        <v>22</v>
      </c>
      <c r="F307" s="171">
        <v>6</v>
      </c>
      <c r="G307" s="171">
        <v>5</v>
      </c>
      <c r="H307" s="586">
        <f t="shared" si="231"/>
        <v>11</v>
      </c>
      <c r="I307" s="171"/>
      <c r="J307" s="171"/>
      <c r="K307" s="171">
        <f t="shared" si="232"/>
        <v>0</v>
      </c>
      <c r="L307" s="171"/>
      <c r="M307" s="171"/>
      <c r="N307" s="171">
        <f t="shared" si="233"/>
        <v>0</v>
      </c>
      <c r="O307" s="160">
        <v>90</v>
      </c>
      <c r="P307" s="160">
        <v>73</v>
      </c>
      <c r="Q307" s="171">
        <f t="shared" si="234"/>
        <v>163</v>
      </c>
      <c r="R307" s="529">
        <f t="shared" si="235"/>
        <v>112</v>
      </c>
      <c r="S307" s="529">
        <f t="shared" si="236"/>
        <v>84</v>
      </c>
      <c r="T307" s="529">
        <f t="shared" si="237"/>
        <v>196</v>
      </c>
      <c r="U307" s="619" t="str">
        <f t="shared" si="189"/>
        <v>TRUE</v>
      </c>
      <c r="V307" s="619" t="str">
        <f t="shared" si="190"/>
        <v>TRUE</v>
      </c>
      <c r="W307" s="619" t="str">
        <f t="shared" si="191"/>
        <v>TRUE</v>
      </c>
      <c r="Y307" s="620">
        <f>Death!X305</f>
        <v>112</v>
      </c>
      <c r="Z307" s="620">
        <f>Death!Y305</f>
        <v>84</v>
      </c>
      <c r="AA307" s="620">
        <f>Death!Z305</f>
        <v>196</v>
      </c>
    </row>
    <row r="308" spans="1:27" ht="15" customHeight="1">
      <c r="A308" s="633">
        <v>105</v>
      </c>
      <c r="B308" s="556" t="s">
        <v>62</v>
      </c>
      <c r="C308" s="171">
        <v>142</v>
      </c>
      <c r="D308" s="171">
        <v>86</v>
      </c>
      <c r="E308" s="586">
        <f t="shared" si="230"/>
        <v>228</v>
      </c>
      <c r="F308" s="171">
        <v>109</v>
      </c>
      <c r="G308" s="171">
        <v>60</v>
      </c>
      <c r="H308" s="586">
        <f t="shared" si="231"/>
        <v>169</v>
      </c>
      <c r="I308" s="171"/>
      <c r="J308" s="171"/>
      <c r="K308" s="171">
        <f t="shared" si="232"/>
        <v>0</v>
      </c>
      <c r="L308" s="171"/>
      <c r="M308" s="171"/>
      <c r="N308" s="171">
        <f t="shared" si="233"/>
        <v>0</v>
      </c>
      <c r="O308" s="160">
        <v>404</v>
      </c>
      <c r="P308" s="160">
        <v>216</v>
      </c>
      <c r="Q308" s="171">
        <f t="shared" si="234"/>
        <v>620</v>
      </c>
      <c r="R308" s="529">
        <f t="shared" si="235"/>
        <v>655</v>
      </c>
      <c r="S308" s="529">
        <f t="shared" si="236"/>
        <v>362</v>
      </c>
      <c r="T308" s="529">
        <f t="shared" si="237"/>
        <v>1017</v>
      </c>
      <c r="U308" s="619" t="str">
        <f t="shared" si="189"/>
        <v>TRUE</v>
      </c>
      <c r="V308" s="619" t="str">
        <f t="shared" si="190"/>
        <v>TRUE</v>
      </c>
      <c r="W308" s="619" t="str">
        <f t="shared" si="191"/>
        <v>TRUE</v>
      </c>
      <c r="Y308" s="620">
        <f>Death!X306</f>
        <v>655</v>
      </c>
      <c r="Z308" s="620">
        <f>Death!Y306</f>
        <v>362</v>
      </c>
      <c r="AA308" s="620">
        <f>Death!Z306</f>
        <v>1017</v>
      </c>
    </row>
    <row r="309" spans="1:27" ht="15" customHeight="1">
      <c r="A309" s="633">
        <v>106</v>
      </c>
      <c r="B309" s="556" t="s">
        <v>64</v>
      </c>
      <c r="C309" s="171">
        <v>0</v>
      </c>
      <c r="D309" s="171">
        <v>0</v>
      </c>
      <c r="E309" s="586">
        <f t="shared" si="230"/>
        <v>0</v>
      </c>
      <c r="F309" s="171">
        <v>5</v>
      </c>
      <c r="G309" s="171">
        <v>5</v>
      </c>
      <c r="H309" s="586">
        <f t="shared" si="231"/>
        <v>10</v>
      </c>
      <c r="I309" s="171"/>
      <c r="J309" s="171"/>
      <c r="K309" s="171">
        <f t="shared" si="232"/>
        <v>0</v>
      </c>
      <c r="L309" s="171"/>
      <c r="M309" s="171"/>
      <c r="N309" s="171">
        <f t="shared" si="233"/>
        <v>0</v>
      </c>
      <c r="O309" s="1194">
        <v>77</v>
      </c>
      <c r="P309" s="1194">
        <v>57</v>
      </c>
      <c r="Q309" s="171">
        <f t="shared" si="234"/>
        <v>134</v>
      </c>
      <c r="R309" s="529">
        <f t="shared" si="235"/>
        <v>82</v>
      </c>
      <c r="S309" s="529">
        <f t="shared" si="236"/>
        <v>62</v>
      </c>
      <c r="T309" s="529">
        <f t="shared" si="237"/>
        <v>144</v>
      </c>
      <c r="U309" s="619" t="str">
        <f t="shared" si="189"/>
        <v>TRUE</v>
      </c>
      <c r="V309" s="619" t="str">
        <f t="shared" si="190"/>
        <v>TRUE</v>
      </c>
      <c r="W309" s="619" t="str">
        <f t="shared" si="191"/>
        <v>TRUE</v>
      </c>
      <c r="Y309" s="620">
        <f>Death!X307</f>
        <v>82</v>
      </c>
      <c r="Z309" s="620">
        <f>Death!Y307</f>
        <v>62</v>
      </c>
      <c r="AA309" s="620">
        <f>Death!Z307</f>
        <v>144</v>
      </c>
    </row>
    <row r="310" spans="1:27" s="625" customFormat="1" ht="15" customHeight="1">
      <c r="A310" s="633">
        <v>107</v>
      </c>
      <c r="B310" s="556" t="s">
        <v>63</v>
      </c>
      <c r="C310" s="171">
        <v>0</v>
      </c>
      <c r="D310" s="171">
        <v>0</v>
      </c>
      <c r="E310" s="586">
        <f t="shared" si="230"/>
        <v>0</v>
      </c>
      <c r="F310" s="171"/>
      <c r="G310" s="171"/>
      <c r="H310" s="586">
        <f t="shared" si="231"/>
        <v>0</v>
      </c>
      <c r="I310" s="171"/>
      <c r="J310" s="171"/>
      <c r="K310" s="171">
        <f t="shared" si="232"/>
        <v>0</v>
      </c>
      <c r="L310" s="171"/>
      <c r="M310" s="171"/>
      <c r="N310" s="171">
        <f t="shared" si="233"/>
        <v>0</v>
      </c>
      <c r="O310" s="160">
        <v>87</v>
      </c>
      <c r="P310" s="160">
        <v>59</v>
      </c>
      <c r="Q310" s="171">
        <f t="shared" si="234"/>
        <v>146</v>
      </c>
      <c r="R310" s="529">
        <f t="shared" si="235"/>
        <v>87</v>
      </c>
      <c r="S310" s="529">
        <f t="shared" si="236"/>
        <v>59</v>
      </c>
      <c r="T310" s="529">
        <f t="shared" si="237"/>
        <v>146</v>
      </c>
      <c r="U310" s="619" t="str">
        <f t="shared" si="189"/>
        <v>TRUE</v>
      </c>
      <c r="V310" s="619" t="str">
        <f t="shared" si="190"/>
        <v>TRUE</v>
      </c>
      <c r="W310" s="619" t="str">
        <f t="shared" si="191"/>
        <v>TRUE</v>
      </c>
      <c r="Y310" s="620">
        <f>Death!X308</f>
        <v>87</v>
      </c>
      <c r="Z310" s="620">
        <f>Death!Y308</f>
        <v>59</v>
      </c>
      <c r="AA310" s="620">
        <f>Death!Z308</f>
        <v>146</v>
      </c>
    </row>
    <row r="311" spans="1:27" ht="15" customHeight="1">
      <c r="A311" s="541"/>
      <c r="B311" s="643" t="s">
        <v>6</v>
      </c>
      <c r="C311" s="203">
        <f>SUM(C304:C310)</f>
        <v>161</v>
      </c>
      <c r="D311" s="203">
        <f t="shared" ref="D311:Q311" si="238">SUM(D304:D310)</f>
        <v>97</v>
      </c>
      <c r="E311" s="203">
        <f t="shared" si="238"/>
        <v>258</v>
      </c>
      <c r="F311" s="203">
        <f t="shared" si="238"/>
        <v>123</v>
      </c>
      <c r="G311" s="203">
        <f t="shared" si="238"/>
        <v>70</v>
      </c>
      <c r="H311" s="203">
        <f t="shared" si="238"/>
        <v>193</v>
      </c>
      <c r="I311" s="203">
        <f t="shared" si="238"/>
        <v>0</v>
      </c>
      <c r="J311" s="203">
        <f t="shared" si="238"/>
        <v>0</v>
      </c>
      <c r="K311" s="203">
        <f t="shared" si="238"/>
        <v>0</v>
      </c>
      <c r="L311" s="203">
        <f t="shared" si="238"/>
        <v>0</v>
      </c>
      <c r="M311" s="203">
        <f t="shared" si="238"/>
        <v>0</v>
      </c>
      <c r="N311" s="203">
        <f t="shared" si="238"/>
        <v>0</v>
      </c>
      <c r="O311" s="203">
        <f t="shared" si="238"/>
        <v>970</v>
      </c>
      <c r="P311" s="203">
        <f t="shared" si="238"/>
        <v>585</v>
      </c>
      <c r="Q311" s="203">
        <f t="shared" si="238"/>
        <v>1555</v>
      </c>
      <c r="R311" s="541">
        <f>SUM(R304:R310)</f>
        <v>1254</v>
      </c>
      <c r="S311" s="541">
        <f>SUM(S304:S310)</f>
        <v>752</v>
      </c>
      <c r="T311" s="541">
        <f>SUM(T304:T310)</f>
        <v>2006</v>
      </c>
      <c r="U311" s="619" t="str">
        <f t="shared" si="189"/>
        <v>TRUE</v>
      </c>
      <c r="V311" s="619" t="str">
        <f t="shared" si="190"/>
        <v>TRUE</v>
      </c>
      <c r="W311" s="619" t="str">
        <f t="shared" si="191"/>
        <v>TRUE</v>
      </c>
      <c r="Y311" s="620">
        <f>Death!X309</f>
        <v>1254</v>
      </c>
      <c r="Z311" s="620">
        <f>Death!Y309</f>
        <v>752</v>
      </c>
      <c r="AA311" s="620">
        <f>Death!Z309</f>
        <v>2006</v>
      </c>
    </row>
    <row r="312" spans="1:27" ht="15" customHeight="1">
      <c r="A312" s="608" t="s">
        <v>67</v>
      </c>
      <c r="B312" s="644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608"/>
      <c r="S312" s="608"/>
      <c r="T312" s="608"/>
      <c r="U312" s="619" t="str">
        <f t="shared" ref="U312:U369" si="239">IF(R312=Y312,"TRUE","FALSE")</f>
        <v>TRUE</v>
      </c>
      <c r="V312" s="619" t="str">
        <f t="shared" ref="V312:V369" si="240">IF(S312=Z312,"TRUE","FALSE")</f>
        <v>TRUE</v>
      </c>
      <c r="W312" s="619" t="str">
        <f t="shared" ref="W312:W369" si="241">IF(T312=AA312,"TRUE","FALSE")</f>
        <v>TRUE</v>
      </c>
      <c r="Y312" s="620">
        <f>Death!X310</f>
        <v>0</v>
      </c>
      <c r="Z312" s="620">
        <f>Death!Y310</f>
        <v>0</v>
      </c>
      <c r="AA312" s="620">
        <f>Death!Z310</f>
        <v>0</v>
      </c>
    </row>
    <row r="313" spans="1:27" ht="15" customHeight="1">
      <c r="A313" s="633">
        <v>108</v>
      </c>
      <c r="B313" s="645" t="s">
        <v>69</v>
      </c>
      <c r="C313" s="171">
        <v>61</v>
      </c>
      <c r="D313" s="171">
        <v>33</v>
      </c>
      <c r="E313" s="586">
        <f t="shared" ref="E313:E319" si="242">D313+C313</f>
        <v>94</v>
      </c>
      <c r="F313" s="171">
        <v>738</v>
      </c>
      <c r="G313" s="171">
        <v>496</v>
      </c>
      <c r="H313" s="586">
        <f t="shared" ref="H313:H319" si="243">G313+F313</f>
        <v>1234</v>
      </c>
      <c r="I313" s="171"/>
      <c r="J313" s="171"/>
      <c r="K313" s="586">
        <f t="shared" ref="K313:K319" si="244">J313+I313</f>
        <v>0</v>
      </c>
      <c r="L313" s="171">
        <v>167</v>
      </c>
      <c r="M313" s="171">
        <v>98</v>
      </c>
      <c r="N313" s="586">
        <f t="shared" ref="N313:N319" si="245">M313+L313</f>
        <v>265</v>
      </c>
      <c r="O313" s="171">
        <v>681</v>
      </c>
      <c r="P313" s="171">
        <v>423</v>
      </c>
      <c r="Q313" s="586">
        <f t="shared" ref="Q313:Q319" si="246">P313+O313</f>
        <v>1104</v>
      </c>
      <c r="R313" s="529">
        <f t="shared" ref="R313:R319" si="247">C313+F313+I313+L313+O313</f>
        <v>1647</v>
      </c>
      <c r="S313" s="529">
        <f t="shared" ref="S313:T319" si="248">D313+G313+J313+M313+P313</f>
        <v>1050</v>
      </c>
      <c r="T313" s="529">
        <f t="shared" si="248"/>
        <v>2697</v>
      </c>
      <c r="U313" s="619" t="str">
        <f t="shared" si="239"/>
        <v>TRUE</v>
      </c>
      <c r="V313" s="619" t="str">
        <f t="shared" si="240"/>
        <v>TRUE</v>
      </c>
      <c r="W313" s="619" t="str">
        <f t="shared" si="241"/>
        <v>TRUE</v>
      </c>
      <c r="Y313" s="620">
        <f>Death!X311</f>
        <v>1647</v>
      </c>
      <c r="Z313" s="620">
        <f>Death!Y311</f>
        <v>1050</v>
      </c>
      <c r="AA313" s="620">
        <f>Death!Z311</f>
        <v>2697</v>
      </c>
    </row>
    <row r="314" spans="1:27" ht="15" customHeight="1">
      <c r="A314" s="633">
        <v>109</v>
      </c>
      <c r="B314" s="645" t="s">
        <v>686</v>
      </c>
      <c r="C314" s="587">
        <v>0</v>
      </c>
      <c r="D314" s="587">
        <v>0</v>
      </c>
      <c r="E314" s="586">
        <f t="shared" si="242"/>
        <v>0</v>
      </c>
      <c r="F314" s="587">
        <v>4</v>
      </c>
      <c r="G314" s="587">
        <v>0</v>
      </c>
      <c r="H314" s="586">
        <f t="shared" si="243"/>
        <v>4</v>
      </c>
      <c r="I314" s="171"/>
      <c r="J314" s="171"/>
      <c r="K314" s="586">
        <f t="shared" si="244"/>
        <v>0</v>
      </c>
      <c r="L314" s="171">
        <v>20</v>
      </c>
      <c r="M314" s="171">
        <v>17</v>
      </c>
      <c r="N314" s="586">
        <f t="shared" si="245"/>
        <v>37</v>
      </c>
      <c r="O314" s="171">
        <v>78</v>
      </c>
      <c r="P314" s="171">
        <v>43</v>
      </c>
      <c r="Q314" s="586">
        <f t="shared" si="246"/>
        <v>121</v>
      </c>
      <c r="R314" s="529">
        <f t="shared" si="247"/>
        <v>102</v>
      </c>
      <c r="S314" s="529">
        <f t="shared" si="248"/>
        <v>60</v>
      </c>
      <c r="T314" s="529">
        <f t="shared" si="248"/>
        <v>162</v>
      </c>
      <c r="U314" s="619" t="str">
        <f t="shared" si="239"/>
        <v>TRUE</v>
      </c>
      <c r="V314" s="619" t="str">
        <f t="shared" si="240"/>
        <v>TRUE</v>
      </c>
      <c r="W314" s="619" t="str">
        <f t="shared" si="241"/>
        <v>TRUE</v>
      </c>
      <c r="Y314" s="620">
        <f>Death!X312</f>
        <v>102</v>
      </c>
      <c r="Z314" s="620">
        <f>Death!Y312</f>
        <v>60</v>
      </c>
      <c r="AA314" s="620">
        <f>Death!Z312</f>
        <v>162</v>
      </c>
    </row>
    <row r="315" spans="1:27" ht="15" customHeight="1">
      <c r="A315" s="633">
        <v>110</v>
      </c>
      <c r="B315" s="645" t="s">
        <v>687</v>
      </c>
      <c r="C315" s="171">
        <v>0</v>
      </c>
      <c r="D315" s="171">
        <v>0</v>
      </c>
      <c r="E315" s="586">
        <f t="shared" si="242"/>
        <v>0</v>
      </c>
      <c r="F315" s="171">
        <v>28</v>
      </c>
      <c r="G315" s="171">
        <v>22</v>
      </c>
      <c r="H315" s="586">
        <f t="shared" si="243"/>
        <v>50</v>
      </c>
      <c r="I315" s="171"/>
      <c r="J315" s="171"/>
      <c r="K315" s="586">
        <f t="shared" si="244"/>
        <v>0</v>
      </c>
      <c r="L315" s="171">
        <v>46</v>
      </c>
      <c r="M315" s="171">
        <v>21</v>
      </c>
      <c r="N315" s="586">
        <f t="shared" si="245"/>
        <v>67</v>
      </c>
      <c r="O315" s="171">
        <v>81</v>
      </c>
      <c r="P315" s="171">
        <v>66</v>
      </c>
      <c r="Q315" s="586">
        <f t="shared" si="246"/>
        <v>147</v>
      </c>
      <c r="R315" s="529">
        <f t="shared" si="247"/>
        <v>155</v>
      </c>
      <c r="S315" s="529">
        <f t="shared" si="248"/>
        <v>109</v>
      </c>
      <c r="T315" s="529">
        <f t="shared" si="248"/>
        <v>264</v>
      </c>
      <c r="U315" s="619" t="str">
        <f t="shared" si="239"/>
        <v>TRUE</v>
      </c>
      <c r="V315" s="619" t="str">
        <f t="shared" si="240"/>
        <v>TRUE</v>
      </c>
      <c r="W315" s="619" t="str">
        <f t="shared" si="241"/>
        <v>TRUE</v>
      </c>
      <c r="Y315" s="620">
        <f>Death!X313</f>
        <v>155</v>
      </c>
      <c r="Z315" s="620">
        <f>Death!Y313</f>
        <v>109</v>
      </c>
      <c r="AA315" s="620">
        <f>Death!Z313</f>
        <v>264</v>
      </c>
    </row>
    <row r="316" spans="1:27" ht="15" customHeight="1">
      <c r="A316" s="633">
        <v>111</v>
      </c>
      <c r="B316" s="645" t="s">
        <v>68</v>
      </c>
      <c r="C316" s="587">
        <v>1</v>
      </c>
      <c r="D316" s="587">
        <v>1</v>
      </c>
      <c r="E316" s="586">
        <f t="shared" si="242"/>
        <v>2</v>
      </c>
      <c r="F316" s="171">
        <v>9</v>
      </c>
      <c r="G316" s="171">
        <v>0</v>
      </c>
      <c r="H316" s="586">
        <f t="shared" si="243"/>
        <v>9</v>
      </c>
      <c r="I316" s="171"/>
      <c r="J316" s="171"/>
      <c r="K316" s="586">
        <f t="shared" si="244"/>
        <v>0</v>
      </c>
      <c r="L316" s="171">
        <v>14</v>
      </c>
      <c r="M316" s="171">
        <v>11</v>
      </c>
      <c r="N316" s="586">
        <f t="shared" si="245"/>
        <v>25</v>
      </c>
      <c r="O316" s="171">
        <v>50</v>
      </c>
      <c r="P316" s="171">
        <v>32</v>
      </c>
      <c r="Q316" s="586">
        <f t="shared" si="246"/>
        <v>82</v>
      </c>
      <c r="R316" s="529">
        <f t="shared" si="247"/>
        <v>74</v>
      </c>
      <c r="S316" s="529">
        <f t="shared" si="248"/>
        <v>44</v>
      </c>
      <c r="T316" s="529">
        <f t="shared" si="248"/>
        <v>118</v>
      </c>
      <c r="U316" s="619" t="str">
        <f t="shared" si="239"/>
        <v>TRUE</v>
      </c>
      <c r="V316" s="619" t="str">
        <f t="shared" si="240"/>
        <v>TRUE</v>
      </c>
      <c r="W316" s="619" t="str">
        <f t="shared" si="241"/>
        <v>TRUE</v>
      </c>
      <c r="Y316" s="620">
        <f>Death!X314</f>
        <v>74</v>
      </c>
      <c r="Z316" s="620">
        <f>Death!Y314</f>
        <v>44</v>
      </c>
      <c r="AA316" s="620">
        <f>Death!Z314</f>
        <v>118</v>
      </c>
    </row>
    <row r="317" spans="1:27" ht="15" customHeight="1">
      <c r="A317" s="633">
        <v>112</v>
      </c>
      <c r="B317" s="645" t="s">
        <v>688</v>
      </c>
      <c r="C317" s="171">
        <v>1</v>
      </c>
      <c r="D317" s="171">
        <v>0</v>
      </c>
      <c r="E317" s="586">
        <f t="shared" si="242"/>
        <v>1</v>
      </c>
      <c r="F317" s="171">
        <v>72</v>
      </c>
      <c r="G317" s="171">
        <v>30</v>
      </c>
      <c r="H317" s="586">
        <f t="shared" si="243"/>
        <v>102</v>
      </c>
      <c r="I317" s="171"/>
      <c r="J317" s="171"/>
      <c r="K317" s="586">
        <f t="shared" si="244"/>
        <v>0</v>
      </c>
      <c r="L317" s="171">
        <v>7</v>
      </c>
      <c r="M317" s="171">
        <v>16</v>
      </c>
      <c r="N317" s="586">
        <f t="shared" si="245"/>
        <v>23</v>
      </c>
      <c r="O317" s="171">
        <v>47</v>
      </c>
      <c r="P317" s="171">
        <v>14</v>
      </c>
      <c r="Q317" s="586">
        <f t="shared" si="246"/>
        <v>61</v>
      </c>
      <c r="R317" s="529">
        <f t="shared" si="247"/>
        <v>127</v>
      </c>
      <c r="S317" s="529">
        <f t="shared" si="248"/>
        <v>60</v>
      </c>
      <c r="T317" s="529">
        <f t="shared" si="248"/>
        <v>187</v>
      </c>
      <c r="U317" s="619" t="str">
        <f t="shared" si="239"/>
        <v>TRUE</v>
      </c>
      <c r="V317" s="619" t="str">
        <f t="shared" si="240"/>
        <v>TRUE</v>
      </c>
      <c r="W317" s="619" t="str">
        <f t="shared" si="241"/>
        <v>TRUE</v>
      </c>
      <c r="Y317" s="620">
        <f>Death!X315</f>
        <v>127</v>
      </c>
      <c r="Z317" s="620">
        <f>Death!Y315</f>
        <v>60</v>
      </c>
      <c r="AA317" s="620">
        <f>Death!Z315</f>
        <v>187</v>
      </c>
    </row>
    <row r="318" spans="1:27" ht="15" customHeight="1">
      <c r="A318" s="633">
        <v>113</v>
      </c>
      <c r="B318" s="645" t="s">
        <v>702</v>
      </c>
      <c r="C318" s="171">
        <v>0</v>
      </c>
      <c r="D318" s="171">
        <v>0</v>
      </c>
      <c r="E318" s="586">
        <f t="shared" si="242"/>
        <v>0</v>
      </c>
      <c r="F318" s="171">
        <v>71</v>
      </c>
      <c r="G318" s="171">
        <v>26</v>
      </c>
      <c r="H318" s="586">
        <f t="shared" si="243"/>
        <v>97</v>
      </c>
      <c r="I318" s="171"/>
      <c r="J318" s="171"/>
      <c r="K318" s="586">
        <f t="shared" si="244"/>
        <v>0</v>
      </c>
      <c r="L318" s="171">
        <v>14</v>
      </c>
      <c r="M318" s="171">
        <v>14</v>
      </c>
      <c r="N318" s="586">
        <f t="shared" si="245"/>
        <v>28</v>
      </c>
      <c r="O318" s="171">
        <v>68</v>
      </c>
      <c r="P318" s="171">
        <v>29</v>
      </c>
      <c r="Q318" s="586">
        <f t="shared" si="246"/>
        <v>97</v>
      </c>
      <c r="R318" s="529">
        <f>C318+F318+I318+L318+O318</f>
        <v>153</v>
      </c>
      <c r="S318" s="529">
        <f>D318+G318+J318+M318+P318</f>
        <v>69</v>
      </c>
      <c r="T318" s="529">
        <f>E318+H318+K318+N318+Q318</f>
        <v>222</v>
      </c>
      <c r="U318" s="619" t="str">
        <f>IF(R318=Y318,"TRUE","FALSE")</f>
        <v>TRUE</v>
      </c>
      <c r="V318" s="619" t="str">
        <f>IF(S318=Z318,"TRUE","FALSE")</f>
        <v>TRUE</v>
      </c>
      <c r="W318" s="619" t="str">
        <f>IF(T318=AA318,"TRUE","FALSE")</f>
        <v>TRUE</v>
      </c>
      <c r="Y318" s="620">
        <f>Death!X316</f>
        <v>153</v>
      </c>
      <c r="Z318" s="620">
        <f>Death!Y316</f>
        <v>69</v>
      </c>
      <c r="AA318" s="620">
        <f>Death!Z316</f>
        <v>222</v>
      </c>
    </row>
    <row r="319" spans="1:27" ht="15" customHeight="1">
      <c r="A319" s="633">
        <v>114</v>
      </c>
      <c r="B319" s="620" t="s">
        <v>775</v>
      </c>
      <c r="C319" s="587">
        <v>0</v>
      </c>
      <c r="D319" s="587">
        <v>0</v>
      </c>
      <c r="E319" s="586">
        <f t="shared" si="242"/>
        <v>0</v>
      </c>
      <c r="F319" s="171">
        <v>3</v>
      </c>
      <c r="G319" s="171">
        <v>0</v>
      </c>
      <c r="H319" s="586">
        <f t="shared" si="243"/>
        <v>3</v>
      </c>
      <c r="I319" s="171"/>
      <c r="J319" s="171"/>
      <c r="K319" s="586">
        <f t="shared" si="244"/>
        <v>0</v>
      </c>
      <c r="L319" s="171">
        <v>6</v>
      </c>
      <c r="M319" s="171">
        <v>8</v>
      </c>
      <c r="N319" s="586">
        <f t="shared" si="245"/>
        <v>14</v>
      </c>
      <c r="O319" s="171">
        <v>19</v>
      </c>
      <c r="P319" s="171">
        <v>10</v>
      </c>
      <c r="Q319" s="586">
        <f t="shared" si="246"/>
        <v>29</v>
      </c>
      <c r="R319" s="529">
        <f t="shared" si="247"/>
        <v>28</v>
      </c>
      <c r="S319" s="529">
        <f t="shared" si="248"/>
        <v>18</v>
      </c>
      <c r="T319" s="529">
        <f t="shared" si="248"/>
        <v>46</v>
      </c>
      <c r="U319" s="619" t="str">
        <f t="shared" si="239"/>
        <v>TRUE</v>
      </c>
      <c r="V319" s="619" t="str">
        <f t="shared" si="240"/>
        <v>TRUE</v>
      </c>
      <c r="W319" s="619" t="str">
        <f t="shared" si="241"/>
        <v>TRUE</v>
      </c>
      <c r="Y319" s="620">
        <f>Death!X317</f>
        <v>28</v>
      </c>
      <c r="Z319" s="620">
        <f>Death!Y317</f>
        <v>18</v>
      </c>
      <c r="AA319" s="620">
        <f>Death!Z317</f>
        <v>46</v>
      </c>
    </row>
    <row r="320" spans="1:27" ht="15" customHeight="1">
      <c r="A320" s="541"/>
      <c r="B320" s="643" t="s">
        <v>6</v>
      </c>
      <c r="C320" s="203">
        <f>SUM(C313:C319)</f>
        <v>63</v>
      </c>
      <c r="D320" s="203">
        <f t="shared" ref="D320:Q320" si="249">SUM(D313:D319)</f>
        <v>34</v>
      </c>
      <c r="E320" s="203">
        <f t="shared" si="249"/>
        <v>97</v>
      </c>
      <c r="F320" s="203">
        <f t="shared" si="249"/>
        <v>925</v>
      </c>
      <c r="G320" s="203">
        <f t="shared" si="249"/>
        <v>574</v>
      </c>
      <c r="H320" s="203">
        <f t="shared" si="249"/>
        <v>1499</v>
      </c>
      <c r="I320" s="203">
        <f t="shared" si="249"/>
        <v>0</v>
      </c>
      <c r="J320" s="203">
        <f t="shared" si="249"/>
        <v>0</v>
      </c>
      <c r="K320" s="203">
        <f t="shared" si="249"/>
        <v>0</v>
      </c>
      <c r="L320" s="203">
        <f t="shared" si="249"/>
        <v>274</v>
      </c>
      <c r="M320" s="203">
        <f t="shared" si="249"/>
        <v>185</v>
      </c>
      <c r="N320" s="203">
        <f t="shared" si="249"/>
        <v>459</v>
      </c>
      <c r="O320" s="203">
        <f t="shared" si="249"/>
        <v>1024</v>
      </c>
      <c r="P320" s="203">
        <f t="shared" si="249"/>
        <v>617</v>
      </c>
      <c r="Q320" s="203">
        <f t="shared" si="249"/>
        <v>1641</v>
      </c>
      <c r="R320" s="541">
        <f>SUM(R313:R319)</f>
        <v>2286</v>
      </c>
      <c r="S320" s="541">
        <f>SUM(S313:S319)</f>
        <v>1410</v>
      </c>
      <c r="T320" s="541">
        <f>SUM(T313:T319)</f>
        <v>3696</v>
      </c>
      <c r="U320" s="619" t="str">
        <f t="shared" si="239"/>
        <v>TRUE</v>
      </c>
      <c r="V320" s="619" t="str">
        <f t="shared" si="240"/>
        <v>TRUE</v>
      </c>
      <c r="W320" s="619" t="str">
        <f t="shared" si="241"/>
        <v>TRUE</v>
      </c>
      <c r="Y320" s="620">
        <f>Death!X318</f>
        <v>2286</v>
      </c>
      <c r="Z320" s="620">
        <f>Death!Y318</f>
        <v>1410</v>
      </c>
      <c r="AA320" s="620">
        <f>Death!Z318</f>
        <v>3696</v>
      </c>
    </row>
    <row r="321" spans="1:27" ht="15" customHeight="1">
      <c r="A321" s="209" t="s">
        <v>70</v>
      </c>
      <c r="B321" s="644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608"/>
      <c r="S321" s="608"/>
      <c r="T321" s="608"/>
      <c r="U321" s="619" t="str">
        <f t="shared" si="239"/>
        <v>TRUE</v>
      </c>
      <c r="V321" s="619" t="str">
        <f t="shared" si="240"/>
        <v>TRUE</v>
      </c>
      <c r="W321" s="619" t="str">
        <f t="shared" si="241"/>
        <v>TRUE</v>
      </c>
      <c r="Y321" s="620">
        <f>Death!X319</f>
        <v>0</v>
      </c>
      <c r="Z321" s="620">
        <f>Death!Y319</f>
        <v>0</v>
      </c>
      <c r="AA321" s="620">
        <f>Death!Z319</f>
        <v>0</v>
      </c>
    </row>
    <row r="322" spans="1:27" ht="15" customHeight="1">
      <c r="A322" s="633">
        <v>115</v>
      </c>
      <c r="B322" s="549" t="s">
        <v>689</v>
      </c>
      <c r="C322" s="171">
        <v>22</v>
      </c>
      <c r="D322" s="171">
        <v>12</v>
      </c>
      <c r="E322" s="171">
        <f>C322+D322</f>
        <v>34</v>
      </c>
      <c r="F322" s="171">
        <v>5</v>
      </c>
      <c r="G322" s="171">
        <v>3</v>
      </c>
      <c r="H322" s="171">
        <f>F322+G322</f>
        <v>8</v>
      </c>
      <c r="I322" s="171"/>
      <c r="J322" s="171"/>
      <c r="K322" s="171">
        <f>I322+J322</f>
        <v>0</v>
      </c>
      <c r="L322" s="171"/>
      <c r="M322" s="171"/>
      <c r="N322" s="171">
        <f>L322+M322</f>
        <v>0</v>
      </c>
      <c r="O322" s="921">
        <v>185</v>
      </c>
      <c r="P322" s="921">
        <v>144</v>
      </c>
      <c r="Q322" s="171">
        <f>O322+P322</f>
        <v>329</v>
      </c>
      <c r="R322" s="529">
        <f t="shared" ref="R322:S325" si="250">C322+F322+I322+L322+O322</f>
        <v>212</v>
      </c>
      <c r="S322" s="529">
        <f t="shared" si="250"/>
        <v>159</v>
      </c>
      <c r="T322" s="529">
        <f>R322+S322</f>
        <v>371</v>
      </c>
      <c r="U322" s="619" t="str">
        <f t="shared" si="239"/>
        <v>TRUE</v>
      </c>
      <c r="V322" s="619" t="str">
        <f t="shared" si="240"/>
        <v>TRUE</v>
      </c>
      <c r="W322" s="619" t="str">
        <f t="shared" si="241"/>
        <v>TRUE</v>
      </c>
      <c r="Y322" s="620">
        <f>Death!X320</f>
        <v>212</v>
      </c>
      <c r="Z322" s="620">
        <f>Death!Y320</f>
        <v>159</v>
      </c>
      <c r="AA322" s="620">
        <f>Death!Z320</f>
        <v>371</v>
      </c>
    </row>
    <row r="323" spans="1:27" ht="15" customHeight="1">
      <c r="A323" s="633">
        <v>116</v>
      </c>
      <c r="B323" s="549" t="s">
        <v>71</v>
      </c>
      <c r="C323" s="171">
        <v>1</v>
      </c>
      <c r="D323" s="171"/>
      <c r="E323" s="171">
        <f>C323+D323</f>
        <v>1</v>
      </c>
      <c r="F323" s="171"/>
      <c r="G323" s="171"/>
      <c r="H323" s="171">
        <f>F323+G323</f>
        <v>0</v>
      </c>
      <c r="I323" s="171"/>
      <c r="J323" s="171"/>
      <c r="K323" s="171">
        <f>I323+J323</f>
        <v>0</v>
      </c>
      <c r="L323" s="171"/>
      <c r="M323" s="171"/>
      <c r="N323" s="171">
        <f>L323+M323</f>
        <v>0</v>
      </c>
      <c r="O323" s="921">
        <v>33</v>
      </c>
      <c r="P323" s="921">
        <v>35</v>
      </c>
      <c r="Q323" s="171">
        <f>O323+P323</f>
        <v>68</v>
      </c>
      <c r="R323" s="529">
        <f t="shared" si="250"/>
        <v>34</v>
      </c>
      <c r="S323" s="529">
        <f t="shared" si="250"/>
        <v>35</v>
      </c>
      <c r="T323" s="529">
        <f>R323+S323</f>
        <v>69</v>
      </c>
      <c r="U323" s="619" t="str">
        <f t="shared" si="239"/>
        <v>TRUE</v>
      </c>
      <c r="V323" s="619" t="str">
        <f t="shared" si="240"/>
        <v>TRUE</v>
      </c>
      <c r="W323" s="619" t="str">
        <f t="shared" si="241"/>
        <v>TRUE</v>
      </c>
      <c r="Y323" s="620">
        <f>Death!X321</f>
        <v>34</v>
      </c>
      <c r="Z323" s="620">
        <f>Death!Y321</f>
        <v>35</v>
      </c>
      <c r="AA323" s="620">
        <f>Death!Z321</f>
        <v>69</v>
      </c>
    </row>
    <row r="324" spans="1:27" ht="15" customHeight="1">
      <c r="A324" s="633">
        <v>117</v>
      </c>
      <c r="B324" s="549" t="s">
        <v>787</v>
      </c>
      <c r="C324" s="171">
        <v>37</v>
      </c>
      <c r="D324" s="171">
        <v>22</v>
      </c>
      <c r="E324" s="171">
        <f>C324+D324</f>
        <v>59</v>
      </c>
      <c r="F324" s="171">
        <v>203</v>
      </c>
      <c r="G324" s="171">
        <v>164</v>
      </c>
      <c r="H324" s="171">
        <f>F324+G324</f>
        <v>367</v>
      </c>
      <c r="I324" s="171"/>
      <c r="J324" s="171"/>
      <c r="K324" s="171">
        <f>I324+J324</f>
        <v>0</v>
      </c>
      <c r="L324" s="171"/>
      <c r="M324" s="171"/>
      <c r="N324" s="171">
        <f>L324+M324</f>
        <v>0</v>
      </c>
      <c r="O324" s="921">
        <v>491</v>
      </c>
      <c r="P324" s="921">
        <v>366</v>
      </c>
      <c r="Q324" s="171">
        <f>O324+P324</f>
        <v>857</v>
      </c>
      <c r="R324" s="529">
        <f t="shared" si="250"/>
        <v>731</v>
      </c>
      <c r="S324" s="529">
        <f t="shared" si="250"/>
        <v>552</v>
      </c>
      <c r="T324" s="529">
        <f>R324+S324</f>
        <v>1283</v>
      </c>
      <c r="U324" s="619" t="str">
        <f t="shared" si="239"/>
        <v>TRUE</v>
      </c>
      <c r="V324" s="619" t="str">
        <f t="shared" si="240"/>
        <v>TRUE</v>
      </c>
      <c r="W324" s="619" t="str">
        <f t="shared" si="241"/>
        <v>TRUE</v>
      </c>
      <c r="Y324" s="620">
        <f>Death!X322</f>
        <v>731</v>
      </c>
      <c r="Z324" s="620">
        <f>Death!Y322</f>
        <v>552</v>
      </c>
      <c r="AA324" s="620">
        <f>Death!Z322</f>
        <v>1283</v>
      </c>
    </row>
    <row r="325" spans="1:27" ht="15" customHeight="1">
      <c r="A325" s="633">
        <v>118</v>
      </c>
      <c r="B325" s="549" t="s">
        <v>72</v>
      </c>
      <c r="C325" s="171">
        <v>26</v>
      </c>
      <c r="D325" s="171">
        <v>19</v>
      </c>
      <c r="E325" s="171">
        <f>C325+D325</f>
        <v>45</v>
      </c>
      <c r="F325" s="171">
        <v>9</v>
      </c>
      <c r="G325" s="171">
        <v>8</v>
      </c>
      <c r="H325" s="171">
        <f>F325+G325</f>
        <v>17</v>
      </c>
      <c r="I325" s="171"/>
      <c r="J325" s="171"/>
      <c r="K325" s="171">
        <f>I325+J325</f>
        <v>0</v>
      </c>
      <c r="L325" s="171"/>
      <c r="M325" s="171"/>
      <c r="N325" s="171">
        <f>L325+M325</f>
        <v>0</v>
      </c>
      <c r="O325" s="921">
        <v>386</v>
      </c>
      <c r="P325" s="921">
        <v>305</v>
      </c>
      <c r="Q325" s="171">
        <f>O325+P325</f>
        <v>691</v>
      </c>
      <c r="R325" s="529">
        <f t="shared" si="250"/>
        <v>421</v>
      </c>
      <c r="S325" s="529">
        <f t="shared" si="250"/>
        <v>332</v>
      </c>
      <c r="T325" s="837">
        <f>R325+S325</f>
        <v>753</v>
      </c>
      <c r="U325" s="619" t="str">
        <f t="shared" si="239"/>
        <v>TRUE</v>
      </c>
      <c r="V325" s="619" t="str">
        <f t="shared" si="240"/>
        <v>TRUE</v>
      </c>
      <c r="W325" s="619" t="str">
        <f t="shared" si="241"/>
        <v>TRUE</v>
      </c>
      <c r="Y325" s="620">
        <f>Death!X323</f>
        <v>421</v>
      </c>
      <c r="Z325" s="620">
        <f>Death!Y323</f>
        <v>332</v>
      </c>
      <c r="AA325" s="620">
        <f>Death!Z323</f>
        <v>753</v>
      </c>
    </row>
    <row r="326" spans="1:27" ht="15" customHeight="1">
      <c r="A326" s="541"/>
      <c r="B326" s="643" t="s">
        <v>6</v>
      </c>
      <c r="C326" s="203">
        <f>SUM(C322:C325)</f>
        <v>86</v>
      </c>
      <c r="D326" s="203">
        <f t="shared" ref="D326:Q326" si="251">SUM(D322:D325)</f>
        <v>53</v>
      </c>
      <c r="E326" s="203">
        <f t="shared" si="251"/>
        <v>139</v>
      </c>
      <c r="F326" s="203">
        <f t="shared" si="251"/>
        <v>217</v>
      </c>
      <c r="G326" s="203">
        <f t="shared" si="251"/>
        <v>175</v>
      </c>
      <c r="H326" s="203">
        <f t="shared" si="251"/>
        <v>392</v>
      </c>
      <c r="I326" s="203">
        <f t="shared" si="251"/>
        <v>0</v>
      </c>
      <c r="J326" s="203">
        <f t="shared" si="251"/>
        <v>0</v>
      </c>
      <c r="K326" s="203">
        <f t="shared" si="251"/>
        <v>0</v>
      </c>
      <c r="L326" s="203">
        <f t="shared" si="251"/>
        <v>0</v>
      </c>
      <c r="M326" s="203">
        <f t="shared" si="251"/>
        <v>0</v>
      </c>
      <c r="N326" s="203">
        <f t="shared" si="251"/>
        <v>0</v>
      </c>
      <c r="O326" s="203">
        <f t="shared" si="251"/>
        <v>1095</v>
      </c>
      <c r="P326" s="203">
        <f t="shared" si="251"/>
        <v>850</v>
      </c>
      <c r="Q326" s="203">
        <f t="shared" si="251"/>
        <v>1945</v>
      </c>
      <c r="R326" s="541">
        <f>SUM(R322:R325)</f>
        <v>1398</v>
      </c>
      <c r="S326" s="541">
        <f>SUM(S322:S325)</f>
        <v>1078</v>
      </c>
      <c r="T326" s="541">
        <f>SUM(T322:T325)</f>
        <v>2476</v>
      </c>
      <c r="U326" s="619" t="str">
        <f t="shared" si="239"/>
        <v>TRUE</v>
      </c>
      <c r="V326" s="619" t="str">
        <f t="shared" si="240"/>
        <v>TRUE</v>
      </c>
      <c r="W326" s="619" t="str">
        <f t="shared" si="241"/>
        <v>TRUE</v>
      </c>
      <c r="Y326" s="620">
        <f>Death!X324</f>
        <v>1398</v>
      </c>
      <c r="Z326" s="620">
        <f>Death!Y324</f>
        <v>1078</v>
      </c>
      <c r="AA326" s="620">
        <f>Death!Z324</f>
        <v>2476</v>
      </c>
    </row>
    <row r="327" spans="1:27" ht="15" customHeight="1">
      <c r="A327" s="209" t="s">
        <v>73</v>
      </c>
      <c r="B327" s="644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608"/>
      <c r="S327" s="608"/>
      <c r="T327" s="608"/>
      <c r="U327" s="619" t="str">
        <f t="shared" si="239"/>
        <v>TRUE</v>
      </c>
      <c r="V327" s="619" t="str">
        <f t="shared" si="240"/>
        <v>TRUE</v>
      </c>
      <c r="W327" s="619" t="str">
        <f t="shared" si="241"/>
        <v>TRUE</v>
      </c>
      <c r="Y327" s="620">
        <f>Death!X325</f>
        <v>0</v>
      </c>
      <c r="Z327" s="620">
        <f>Death!Y325</f>
        <v>0</v>
      </c>
      <c r="AA327" s="620">
        <f>Death!Z325</f>
        <v>0</v>
      </c>
    </row>
    <row r="328" spans="1:27" ht="15" customHeight="1">
      <c r="A328" s="633">
        <v>119</v>
      </c>
      <c r="B328" s="838" t="s">
        <v>73</v>
      </c>
      <c r="C328" s="171">
        <v>244</v>
      </c>
      <c r="D328" s="171">
        <v>161</v>
      </c>
      <c r="E328" s="171">
        <v>262</v>
      </c>
      <c r="F328" s="171">
        <v>59</v>
      </c>
      <c r="G328" s="171">
        <v>36</v>
      </c>
      <c r="H328" s="171">
        <f>F328+G328</f>
        <v>95</v>
      </c>
      <c r="I328" s="171"/>
      <c r="J328" s="171"/>
      <c r="K328" s="171">
        <f>I328+J328</f>
        <v>0</v>
      </c>
      <c r="L328" s="171"/>
      <c r="M328" s="171"/>
      <c r="N328" s="171">
        <f>L328+M328</f>
        <v>0</v>
      </c>
      <c r="O328" s="1234">
        <v>644</v>
      </c>
      <c r="P328" s="1234">
        <v>491</v>
      </c>
      <c r="Q328" s="171">
        <f>O328+P328</f>
        <v>1135</v>
      </c>
      <c r="R328" s="529">
        <f t="shared" ref="R328:S330" si="252">C328+F328+I328+L328+O328</f>
        <v>947</v>
      </c>
      <c r="S328" s="529">
        <f t="shared" si="252"/>
        <v>688</v>
      </c>
      <c r="T328" s="529">
        <f>R328+S328</f>
        <v>1635</v>
      </c>
      <c r="U328" s="619" t="str">
        <f t="shared" si="239"/>
        <v>TRUE</v>
      </c>
      <c r="V328" s="619" t="str">
        <f t="shared" si="240"/>
        <v>TRUE</v>
      </c>
      <c r="W328" s="619" t="str">
        <f t="shared" si="241"/>
        <v>TRUE</v>
      </c>
      <c r="Y328" s="620">
        <f>Death!X326</f>
        <v>947</v>
      </c>
      <c r="Z328" s="620">
        <f>Death!Y326</f>
        <v>688</v>
      </c>
      <c r="AA328" s="620">
        <f>Death!Z326</f>
        <v>1635</v>
      </c>
    </row>
    <row r="329" spans="1:27" ht="15" customHeight="1">
      <c r="A329" s="633">
        <v>120</v>
      </c>
      <c r="B329" s="838" t="s">
        <v>74</v>
      </c>
      <c r="C329" s="171"/>
      <c r="D329" s="171"/>
      <c r="E329" s="171">
        <f>C329+D329</f>
        <v>0</v>
      </c>
      <c r="F329" s="171">
        <v>7</v>
      </c>
      <c r="G329" s="171">
        <v>7</v>
      </c>
      <c r="H329" s="171">
        <f>F329+G329</f>
        <v>14</v>
      </c>
      <c r="I329" s="171"/>
      <c r="J329" s="171"/>
      <c r="K329" s="171">
        <f>I329+J329</f>
        <v>0</v>
      </c>
      <c r="L329" s="171"/>
      <c r="M329" s="171"/>
      <c r="N329" s="171">
        <f>L329+M329</f>
        <v>0</v>
      </c>
      <c r="O329" s="1367">
        <v>135</v>
      </c>
      <c r="P329" s="1367">
        <v>84</v>
      </c>
      <c r="Q329" s="171">
        <f>O329+P329</f>
        <v>219</v>
      </c>
      <c r="R329" s="529">
        <f t="shared" si="252"/>
        <v>142</v>
      </c>
      <c r="S329" s="529">
        <f t="shared" si="252"/>
        <v>91</v>
      </c>
      <c r="T329" s="529">
        <f>R329+S329</f>
        <v>233</v>
      </c>
      <c r="U329" s="619" t="str">
        <f t="shared" si="239"/>
        <v>TRUE</v>
      </c>
      <c r="V329" s="619" t="str">
        <f t="shared" si="240"/>
        <v>TRUE</v>
      </c>
      <c r="W329" s="619" t="str">
        <f t="shared" si="241"/>
        <v>TRUE</v>
      </c>
      <c r="Y329" s="620">
        <f>Death!X327</f>
        <v>142</v>
      </c>
      <c r="Z329" s="620">
        <f>Death!Y327</f>
        <v>91</v>
      </c>
      <c r="AA329" s="620">
        <f>Death!Z327</f>
        <v>233</v>
      </c>
    </row>
    <row r="330" spans="1:27" ht="15" customHeight="1">
      <c r="A330" s="633">
        <v>121</v>
      </c>
      <c r="B330" s="838" t="s">
        <v>786</v>
      </c>
      <c r="C330" s="171"/>
      <c r="D330" s="171"/>
      <c r="E330" s="171">
        <f>C330+D330</f>
        <v>0</v>
      </c>
      <c r="F330" s="171"/>
      <c r="G330" s="171"/>
      <c r="H330" s="171">
        <f>F330+G330</f>
        <v>0</v>
      </c>
      <c r="I330" s="171"/>
      <c r="J330" s="171"/>
      <c r="K330" s="171">
        <f>I330+J330</f>
        <v>0</v>
      </c>
      <c r="L330" s="171"/>
      <c r="M330" s="171"/>
      <c r="N330" s="171">
        <f>L330+M330</f>
        <v>0</v>
      </c>
      <c r="O330" s="1234">
        <v>25</v>
      </c>
      <c r="P330" s="1234">
        <v>11</v>
      </c>
      <c r="Q330" s="171">
        <f>O330+P330</f>
        <v>36</v>
      </c>
      <c r="R330" s="529">
        <f t="shared" si="252"/>
        <v>25</v>
      </c>
      <c r="S330" s="529">
        <f t="shared" si="252"/>
        <v>11</v>
      </c>
      <c r="T330" s="529">
        <f>R330+S330</f>
        <v>36</v>
      </c>
      <c r="U330" s="619" t="str">
        <f>IF(R330=Y330,"TRUE","FALSE")</f>
        <v>TRUE</v>
      </c>
      <c r="V330" s="619" t="str">
        <f>IF(S330=Z330,"TRUE","FALSE")</f>
        <v>TRUE</v>
      </c>
      <c r="W330" s="619" t="str">
        <f>IF(T330=AA330,"TRUE","FALSE")</f>
        <v>TRUE</v>
      </c>
      <c r="Y330" s="620">
        <f>Death!X328</f>
        <v>25</v>
      </c>
      <c r="Z330" s="620">
        <f>Death!Y328</f>
        <v>11</v>
      </c>
      <c r="AA330" s="620">
        <f>Death!Z328</f>
        <v>36</v>
      </c>
    </row>
    <row r="331" spans="1:27" ht="15" customHeight="1">
      <c r="A331" s="541"/>
      <c r="B331" s="643" t="s">
        <v>6</v>
      </c>
      <c r="C331" s="203">
        <f>SUM(C328:C330)</f>
        <v>244</v>
      </c>
      <c r="D331" s="203">
        <f t="shared" ref="D331:T331" si="253">SUM(D328:D330)</f>
        <v>161</v>
      </c>
      <c r="E331" s="203">
        <f t="shared" si="253"/>
        <v>262</v>
      </c>
      <c r="F331" s="203">
        <f t="shared" si="253"/>
        <v>66</v>
      </c>
      <c r="G331" s="203">
        <f t="shared" si="253"/>
        <v>43</v>
      </c>
      <c r="H331" s="203">
        <f t="shared" si="253"/>
        <v>109</v>
      </c>
      <c r="I331" s="203">
        <f t="shared" si="253"/>
        <v>0</v>
      </c>
      <c r="J331" s="203">
        <f t="shared" si="253"/>
        <v>0</v>
      </c>
      <c r="K331" s="203">
        <f t="shared" si="253"/>
        <v>0</v>
      </c>
      <c r="L331" s="203">
        <f t="shared" si="253"/>
        <v>0</v>
      </c>
      <c r="M331" s="203">
        <f t="shared" si="253"/>
        <v>0</v>
      </c>
      <c r="N331" s="203">
        <f t="shared" si="253"/>
        <v>0</v>
      </c>
      <c r="O331" s="203">
        <f t="shared" si="253"/>
        <v>804</v>
      </c>
      <c r="P331" s="203">
        <f t="shared" si="253"/>
        <v>586</v>
      </c>
      <c r="Q331" s="203">
        <f t="shared" si="253"/>
        <v>1390</v>
      </c>
      <c r="R331" s="203">
        <f t="shared" si="253"/>
        <v>1114</v>
      </c>
      <c r="S331" s="203">
        <f t="shared" si="253"/>
        <v>790</v>
      </c>
      <c r="T331" s="203">
        <f t="shared" si="253"/>
        <v>1904</v>
      </c>
      <c r="U331" s="619" t="str">
        <f t="shared" si="239"/>
        <v>TRUE</v>
      </c>
      <c r="V331" s="619" t="str">
        <f t="shared" si="240"/>
        <v>TRUE</v>
      </c>
      <c r="W331" s="619" t="str">
        <f t="shared" si="241"/>
        <v>TRUE</v>
      </c>
      <c r="Y331" s="620">
        <f>Death!X329</f>
        <v>1114</v>
      </c>
      <c r="Z331" s="620">
        <f>Death!Y329</f>
        <v>790</v>
      </c>
      <c r="AA331" s="620">
        <f>Death!Z329</f>
        <v>1904</v>
      </c>
    </row>
    <row r="332" spans="1:27" ht="15" customHeight="1">
      <c r="A332" s="209" t="s">
        <v>75</v>
      </c>
      <c r="B332" s="644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608"/>
      <c r="S332" s="608"/>
      <c r="T332" s="608"/>
      <c r="U332" s="619" t="str">
        <f t="shared" si="239"/>
        <v>TRUE</v>
      </c>
      <c r="V332" s="619" t="str">
        <f t="shared" si="240"/>
        <v>TRUE</v>
      </c>
      <c r="W332" s="619" t="str">
        <f t="shared" si="241"/>
        <v>TRUE</v>
      </c>
      <c r="Y332" s="620">
        <f>Death!X330</f>
        <v>0</v>
      </c>
      <c r="Z332" s="620">
        <f>Death!Y330</f>
        <v>0</v>
      </c>
      <c r="AA332" s="620">
        <f>Death!Z330</f>
        <v>0</v>
      </c>
    </row>
    <row r="333" spans="1:27" ht="15" customHeight="1">
      <c r="A333" s="633">
        <v>122</v>
      </c>
      <c r="B333" s="931" t="s">
        <v>75</v>
      </c>
      <c r="C333" s="171">
        <v>2913</v>
      </c>
      <c r="D333" s="171">
        <v>1824</v>
      </c>
      <c r="E333" s="171">
        <f>C333+D333</f>
        <v>4737</v>
      </c>
      <c r="F333" s="171">
        <v>766</v>
      </c>
      <c r="G333" s="171">
        <v>682</v>
      </c>
      <c r="H333" s="171">
        <f>F333+G333</f>
        <v>1448</v>
      </c>
      <c r="I333" s="171"/>
      <c r="J333" s="171"/>
      <c r="K333" s="171">
        <f>I333+J333</f>
        <v>0</v>
      </c>
      <c r="L333" s="171"/>
      <c r="M333" s="171"/>
      <c r="N333" s="171">
        <f>L333+M333</f>
        <v>0</v>
      </c>
      <c r="O333" s="171">
        <v>886</v>
      </c>
      <c r="P333" s="171">
        <v>900</v>
      </c>
      <c r="Q333" s="171">
        <f>O333+P333</f>
        <v>1786</v>
      </c>
      <c r="R333" s="529">
        <f>C333+F333+I333+L333+O333</f>
        <v>4565</v>
      </c>
      <c r="S333" s="529">
        <f t="shared" ref="S333:T340" si="254">D333+G333+J333+M333+P333</f>
        <v>3406</v>
      </c>
      <c r="T333" s="529">
        <f t="shared" si="254"/>
        <v>7971</v>
      </c>
      <c r="U333" s="619" t="str">
        <f t="shared" si="239"/>
        <v>TRUE</v>
      </c>
      <c r="V333" s="619" t="str">
        <f t="shared" si="240"/>
        <v>TRUE</v>
      </c>
      <c r="W333" s="619" t="str">
        <f t="shared" si="241"/>
        <v>TRUE</v>
      </c>
      <c r="Y333" s="620">
        <f>Death!X331</f>
        <v>4565</v>
      </c>
      <c r="Z333" s="620">
        <f>Death!Y331</f>
        <v>3406</v>
      </c>
      <c r="AA333" s="620">
        <f>Death!Z331</f>
        <v>7971</v>
      </c>
    </row>
    <row r="334" spans="1:27" ht="15" customHeight="1">
      <c r="A334" s="633">
        <v>123</v>
      </c>
      <c r="B334" s="931" t="s">
        <v>78</v>
      </c>
      <c r="C334" s="171">
        <v>48</v>
      </c>
      <c r="D334" s="171">
        <v>38</v>
      </c>
      <c r="E334" s="171">
        <f t="shared" ref="E334:E341" si="255">C334+D334</f>
        <v>86</v>
      </c>
      <c r="F334" s="171">
        <v>88</v>
      </c>
      <c r="G334" s="171">
        <v>65</v>
      </c>
      <c r="H334" s="171">
        <f t="shared" ref="H334:H341" si="256">F334+G334</f>
        <v>153</v>
      </c>
      <c r="I334" s="171"/>
      <c r="J334" s="171"/>
      <c r="K334" s="171">
        <f t="shared" ref="K334:K341" si="257">I334+J334</f>
        <v>0</v>
      </c>
      <c r="L334" s="171"/>
      <c r="M334" s="171"/>
      <c r="N334" s="171">
        <f t="shared" ref="N334:N341" si="258">L334+M334</f>
        <v>0</v>
      </c>
      <c r="O334" s="171">
        <v>435</v>
      </c>
      <c r="P334" s="171">
        <v>329</v>
      </c>
      <c r="Q334" s="171">
        <f t="shared" ref="Q334:Q341" si="259">O334+P334</f>
        <v>764</v>
      </c>
      <c r="R334" s="529">
        <f t="shared" ref="R334:R340" si="260">C334+F334+I334+L334+O334</f>
        <v>571</v>
      </c>
      <c r="S334" s="529">
        <f t="shared" si="254"/>
        <v>432</v>
      </c>
      <c r="T334" s="529">
        <f t="shared" si="254"/>
        <v>1003</v>
      </c>
      <c r="U334" s="619" t="str">
        <f t="shared" si="239"/>
        <v>TRUE</v>
      </c>
      <c r="V334" s="619" t="str">
        <f t="shared" si="240"/>
        <v>TRUE</v>
      </c>
      <c r="W334" s="619" t="str">
        <f t="shared" si="241"/>
        <v>TRUE</v>
      </c>
      <c r="Y334" s="620">
        <f>Death!X332</f>
        <v>571</v>
      </c>
      <c r="Z334" s="620">
        <f>Death!Y332</f>
        <v>432</v>
      </c>
      <c r="AA334" s="620">
        <f>Death!Z332</f>
        <v>1003</v>
      </c>
    </row>
    <row r="335" spans="1:27" ht="15" customHeight="1">
      <c r="A335" s="633">
        <v>124</v>
      </c>
      <c r="B335" s="931" t="s">
        <v>76</v>
      </c>
      <c r="C335" s="171">
        <v>26</v>
      </c>
      <c r="D335" s="171">
        <v>31</v>
      </c>
      <c r="E335" s="171">
        <f t="shared" si="255"/>
        <v>57</v>
      </c>
      <c r="F335" s="171">
        <v>15</v>
      </c>
      <c r="G335" s="171">
        <v>9</v>
      </c>
      <c r="H335" s="171">
        <f t="shared" si="256"/>
        <v>24</v>
      </c>
      <c r="I335" s="171"/>
      <c r="J335" s="171"/>
      <c r="K335" s="171">
        <f t="shared" si="257"/>
        <v>0</v>
      </c>
      <c r="L335" s="171"/>
      <c r="M335" s="171"/>
      <c r="N335" s="171">
        <f t="shared" si="258"/>
        <v>0</v>
      </c>
      <c r="O335" s="171">
        <v>306</v>
      </c>
      <c r="P335" s="171">
        <v>201</v>
      </c>
      <c r="Q335" s="171">
        <f t="shared" si="259"/>
        <v>507</v>
      </c>
      <c r="R335" s="529">
        <f t="shared" si="260"/>
        <v>347</v>
      </c>
      <c r="S335" s="529">
        <f t="shared" si="254"/>
        <v>241</v>
      </c>
      <c r="T335" s="529">
        <f t="shared" si="254"/>
        <v>588</v>
      </c>
      <c r="U335" s="619" t="str">
        <f t="shared" si="239"/>
        <v>TRUE</v>
      </c>
      <c r="V335" s="619" t="str">
        <f t="shared" si="240"/>
        <v>TRUE</v>
      </c>
      <c r="W335" s="619" t="str">
        <f t="shared" si="241"/>
        <v>TRUE</v>
      </c>
      <c r="Y335" s="620">
        <f>Death!X333</f>
        <v>347</v>
      </c>
      <c r="Z335" s="620">
        <f>Death!Y333</f>
        <v>241</v>
      </c>
      <c r="AA335" s="620">
        <f>Death!Z333</f>
        <v>588</v>
      </c>
    </row>
    <row r="336" spans="1:27" ht="15" customHeight="1">
      <c r="A336" s="633">
        <v>125</v>
      </c>
      <c r="B336" s="931" t="s">
        <v>79</v>
      </c>
      <c r="C336" s="171">
        <v>9</v>
      </c>
      <c r="D336" s="171">
        <v>4</v>
      </c>
      <c r="E336" s="171">
        <f t="shared" si="255"/>
        <v>13</v>
      </c>
      <c r="F336" s="171">
        <v>11</v>
      </c>
      <c r="G336" s="171">
        <v>5</v>
      </c>
      <c r="H336" s="171">
        <f t="shared" si="256"/>
        <v>16</v>
      </c>
      <c r="I336" s="171"/>
      <c r="J336" s="171"/>
      <c r="K336" s="171">
        <f t="shared" si="257"/>
        <v>0</v>
      </c>
      <c r="L336" s="171"/>
      <c r="M336" s="171"/>
      <c r="N336" s="171">
        <f t="shared" si="258"/>
        <v>0</v>
      </c>
      <c r="O336" s="171">
        <v>193</v>
      </c>
      <c r="P336" s="171">
        <v>149</v>
      </c>
      <c r="Q336" s="171">
        <f t="shared" si="259"/>
        <v>342</v>
      </c>
      <c r="R336" s="529">
        <f t="shared" si="260"/>
        <v>213</v>
      </c>
      <c r="S336" s="529">
        <f t="shared" si="254"/>
        <v>158</v>
      </c>
      <c r="T336" s="529">
        <f t="shared" si="254"/>
        <v>371</v>
      </c>
      <c r="U336" s="619" t="str">
        <f t="shared" si="239"/>
        <v>TRUE</v>
      </c>
      <c r="V336" s="619" t="str">
        <f t="shared" si="240"/>
        <v>TRUE</v>
      </c>
      <c r="W336" s="619" t="str">
        <f t="shared" si="241"/>
        <v>TRUE</v>
      </c>
      <c r="Y336" s="620">
        <f>Death!X334</f>
        <v>213</v>
      </c>
      <c r="Z336" s="620">
        <f>Death!Y334</f>
        <v>158</v>
      </c>
      <c r="AA336" s="620">
        <f>Death!Z334</f>
        <v>371</v>
      </c>
    </row>
    <row r="337" spans="1:27" ht="15" customHeight="1">
      <c r="A337" s="633">
        <v>126</v>
      </c>
      <c r="B337" s="931" t="s">
        <v>77</v>
      </c>
      <c r="C337" s="171">
        <v>3</v>
      </c>
      <c r="D337" s="171">
        <v>0</v>
      </c>
      <c r="E337" s="171">
        <f t="shared" si="255"/>
        <v>3</v>
      </c>
      <c r="F337" s="171">
        <v>13</v>
      </c>
      <c r="G337" s="171">
        <v>9</v>
      </c>
      <c r="H337" s="171">
        <f t="shared" si="256"/>
        <v>22</v>
      </c>
      <c r="I337" s="171"/>
      <c r="J337" s="171"/>
      <c r="K337" s="171">
        <f t="shared" si="257"/>
        <v>0</v>
      </c>
      <c r="L337" s="171"/>
      <c r="M337" s="171"/>
      <c r="N337" s="171">
        <f t="shared" si="258"/>
        <v>0</v>
      </c>
      <c r="O337" s="171">
        <v>119</v>
      </c>
      <c r="P337" s="171">
        <v>75</v>
      </c>
      <c r="Q337" s="171">
        <f t="shared" si="259"/>
        <v>194</v>
      </c>
      <c r="R337" s="529">
        <f t="shared" si="260"/>
        <v>135</v>
      </c>
      <c r="S337" s="529">
        <f t="shared" si="254"/>
        <v>84</v>
      </c>
      <c r="T337" s="529">
        <f t="shared" si="254"/>
        <v>219</v>
      </c>
      <c r="U337" s="619" t="str">
        <f t="shared" si="239"/>
        <v>TRUE</v>
      </c>
      <c r="V337" s="619" t="str">
        <f t="shared" si="240"/>
        <v>TRUE</v>
      </c>
      <c r="W337" s="619" t="str">
        <f t="shared" si="241"/>
        <v>TRUE</v>
      </c>
      <c r="Y337" s="620">
        <f>Death!X335</f>
        <v>135</v>
      </c>
      <c r="Z337" s="620">
        <f>Death!Y335</f>
        <v>84</v>
      </c>
      <c r="AA337" s="620">
        <f>Death!Z335</f>
        <v>219</v>
      </c>
    </row>
    <row r="338" spans="1:27" ht="15" customHeight="1">
      <c r="A338" s="633">
        <v>127</v>
      </c>
      <c r="B338" s="931" t="s">
        <v>794</v>
      </c>
      <c r="C338" s="171">
        <v>0</v>
      </c>
      <c r="D338" s="171">
        <v>0</v>
      </c>
      <c r="E338" s="171">
        <f t="shared" si="255"/>
        <v>0</v>
      </c>
      <c r="F338" s="171">
        <v>0</v>
      </c>
      <c r="G338" s="171">
        <v>1</v>
      </c>
      <c r="H338" s="171">
        <f t="shared" si="256"/>
        <v>1</v>
      </c>
      <c r="I338" s="171"/>
      <c r="J338" s="171"/>
      <c r="K338" s="171">
        <f t="shared" si="257"/>
        <v>0</v>
      </c>
      <c r="L338" s="171"/>
      <c r="M338" s="171"/>
      <c r="N338" s="171">
        <f t="shared" si="258"/>
        <v>0</v>
      </c>
      <c r="O338" s="171">
        <v>80</v>
      </c>
      <c r="P338" s="171">
        <v>77</v>
      </c>
      <c r="Q338" s="171">
        <f t="shared" si="259"/>
        <v>157</v>
      </c>
      <c r="R338" s="529">
        <f t="shared" si="260"/>
        <v>80</v>
      </c>
      <c r="S338" s="529">
        <f t="shared" si="254"/>
        <v>78</v>
      </c>
      <c r="T338" s="529">
        <f t="shared" si="254"/>
        <v>158</v>
      </c>
      <c r="U338" s="619" t="str">
        <f t="shared" si="239"/>
        <v>TRUE</v>
      </c>
      <c r="V338" s="619" t="str">
        <f t="shared" si="240"/>
        <v>TRUE</v>
      </c>
      <c r="W338" s="619" t="str">
        <f t="shared" si="241"/>
        <v>TRUE</v>
      </c>
      <c r="Y338" s="620">
        <f>Death!X336</f>
        <v>80</v>
      </c>
      <c r="Z338" s="620">
        <f>Death!Y336</f>
        <v>78</v>
      </c>
      <c r="AA338" s="620">
        <f>Death!Z336</f>
        <v>158</v>
      </c>
    </row>
    <row r="339" spans="1:27" ht="15" customHeight="1">
      <c r="A339" s="633">
        <v>128</v>
      </c>
      <c r="B339" s="931" t="s">
        <v>703</v>
      </c>
      <c r="C339" s="171">
        <v>0</v>
      </c>
      <c r="D339" s="171">
        <v>0</v>
      </c>
      <c r="E339" s="171">
        <f t="shared" si="255"/>
        <v>0</v>
      </c>
      <c r="F339" s="171">
        <v>0</v>
      </c>
      <c r="G339" s="171">
        <v>0</v>
      </c>
      <c r="H339" s="171">
        <f t="shared" si="256"/>
        <v>0</v>
      </c>
      <c r="I339" s="171"/>
      <c r="J339" s="171"/>
      <c r="K339" s="171">
        <f t="shared" si="257"/>
        <v>0</v>
      </c>
      <c r="L339" s="171"/>
      <c r="M339" s="171"/>
      <c r="N339" s="171">
        <f t="shared" si="258"/>
        <v>0</v>
      </c>
      <c r="O339" s="171">
        <v>42</v>
      </c>
      <c r="P339" s="171">
        <v>22</v>
      </c>
      <c r="Q339" s="171">
        <f t="shared" si="259"/>
        <v>64</v>
      </c>
      <c r="R339" s="529">
        <f t="shared" si="260"/>
        <v>42</v>
      </c>
      <c r="S339" s="529">
        <f t="shared" si="254"/>
        <v>22</v>
      </c>
      <c r="T339" s="529">
        <f t="shared" si="254"/>
        <v>64</v>
      </c>
      <c r="U339" s="619" t="str">
        <f t="shared" si="239"/>
        <v>TRUE</v>
      </c>
      <c r="V339" s="619" t="str">
        <f t="shared" si="240"/>
        <v>TRUE</v>
      </c>
      <c r="W339" s="619" t="str">
        <f t="shared" si="241"/>
        <v>TRUE</v>
      </c>
      <c r="Y339" s="620">
        <f>Death!X337</f>
        <v>42</v>
      </c>
      <c r="Z339" s="620">
        <f>Death!Y337</f>
        <v>22</v>
      </c>
      <c r="AA339" s="620">
        <f>Death!Z337</f>
        <v>64</v>
      </c>
    </row>
    <row r="340" spans="1:27" ht="15" customHeight="1">
      <c r="A340" s="633">
        <v>129</v>
      </c>
      <c r="B340" s="931" t="s">
        <v>704</v>
      </c>
      <c r="C340" s="171">
        <v>2</v>
      </c>
      <c r="D340" s="171">
        <v>0</v>
      </c>
      <c r="E340" s="171">
        <f t="shared" si="255"/>
        <v>2</v>
      </c>
      <c r="F340" s="171">
        <v>0</v>
      </c>
      <c r="G340" s="171">
        <v>0</v>
      </c>
      <c r="H340" s="171">
        <f t="shared" si="256"/>
        <v>0</v>
      </c>
      <c r="I340" s="171"/>
      <c r="J340" s="171"/>
      <c r="K340" s="171">
        <f t="shared" si="257"/>
        <v>0</v>
      </c>
      <c r="L340" s="171"/>
      <c r="M340" s="171"/>
      <c r="N340" s="171">
        <f t="shared" si="258"/>
        <v>0</v>
      </c>
      <c r="O340" s="171">
        <v>28</v>
      </c>
      <c r="P340" s="171">
        <v>17</v>
      </c>
      <c r="Q340" s="171">
        <f t="shared" si="259"/>
        <v>45</v>
      </c>
      <c r="R340" s="529">
        <f t="shared" si="260"/>
        <v>30</v>
      </c>
      <c r="S340" s="529">
        <f t="shared" si="254"/>
        <v>17</v>
      </c>
      <c r="T340" s="529">
        <f t="shared" si="254"/>
        <v>47</v>
      </c>
      <c r="U340" s="619" t="str">
        <f t="shared" si="239"/>
        <v>TRUE</v>
      </c>
      <c r="V340" s="619" t="str">
        <f t="shared" si="240"/>
        <v>TRUE</v>
      </c>
      <c r="W340" s="619" t="str">
        <f t="shared" si="241"/>
        <v>TRUE</v>
      </c>
      <c r="Y340" s="620">
        <f>Death!X338</f>
        <v>30</v>
      </c>
      <c r="Z340" s="620">
        <f>Death!Y338</f>
        <v>17</v>
      </c>
      <c r="AA340" s="620">
        <f>Death!Z338</f>
        <v>47</v>
      </c>
    </row>
    <row r="341" spans="1:27" ht="15" customHeight="1">
      <c r="A341" s="633">
        <v>130</v>
      </c>
      <c r="B341" s="159" t="s">
        <v>795</v>
      </c>
      <c r="C341" s="171">
        <v>0</v>
      </c>
      <c r="D341" s="171">
        <v>0</v>
      </c>
      <c r="E341" s="171">
        <f t="shared" si="255"/>
        <v>0</v>
      </c>
      <c r="F341" s="171">
        <v>0</v>
      </c>
      <c r="G341" s="171">
        <v>0</v>
      </c>
      <c r="H341" s="171">
        <f t="shared" si="256"/>
        <v>0</v>
      </c>
      <c r="I341" s="171"/>
      <c r="J341" s="171"/>
      <c r="K341" s="171">
        <f t="shared" si="257"/>
        <v>0</v>
      </c>
      <c r="L341" s="171"/>
      <c r="M341" s="171"/>
      <c r="N341" s="171">
        <f t="shared" si="258"/>
        <v>0</v>
      </c>
      <c r="O341" s="171">
        <v>18</v>
      </c>
      <c r="P341" s="171">
        <v>20</v>
      </c>
      <c r="Q341" s="171">
        <f t="shared" si="259"/>
        <v>38</v>
      </c>
      <c r="R341" s="529">
        <f>C341+F341+I341+L341+O341</f>
        <v>18</v>
      </c>
      <c r="S341" s="529">
        <f>D341+G341+J341+M341+P341</f>
        <v>20</v>
      </c>
      <c r="T341" s="529">
        <f>E341+H341+K341+N341+Q341</f>
        <v>38</v>
      </c>
      <c r="U341" s="619" t="str">
        <f>IF(R341=Y341,"TRUE","FALSE")</f>
        <v>TRUE</v>
      </c>
      <c r="V341" s="619" t="str">
        <f>IF(S341=Z341,"TRUE","FALSE")</f>
        <v>TRUE</v>
      </c>
      <c r="W341" s="619" t="str">
        <f>IF(T341=AA341,"TRUE","FALSE")</f>
        <v>TRUE</v>
      </c>
      <c r="Y341" s="620">
        <f>Death!X339</f>
        <v>18</v>
      </c>
      <c r="Z341" s="620">
        <f>Death!Y339</f>
        <v>20</v>
      </c>
      <c r="AA341" s="620">
        <f>Death!Z339</f>
        <v>38</v>
      </c>
    </row>
    <row r="342" spans="1:27" ht="15" customHeight="1">
      <c r="A342" s="541"/>
      <c r="B342" s="643" t="s">
        <v>6</v>
      </c>
      <c r="C342" s="203">
        <f>SUM(C333:C341)</f>
        <v>3001</v>
      </c>
      <c r="D342" s="203">
        <f t="shared" ref="D342:T342" si="261">SUM(D333:D341)</f>
        <v>1897</v>
      </c>
      <c r="E342" s="203">
        <f t="shared" si="261"/>
        <v>4898</v>
      </c>
      <c r="F342" s="203">
        <f t="shared" si="261"/>
        <v>893</v>
      </c>
      <c r="G342" s="203">
        <f t="shared" si="261"/>
        <v>771</v>
      </c>
      <c r="H342" s="203">
        <f t="shared" si="261"/>
        <v>1664</v>
      </c>
      <c r="I342" s="203">
        <f t="shared" si="261"/>
        <v>0</v>
      </c>
      <c r="J342" s="203">
        <f t="shared" si="261"/>
        <v>0</v>
      </c>
      <c r="K342" s="203">
        <f t="shared" si="261"/>
        <v>0</v>
      </c>
      <c r="L342" s="203">
        <f t="shared" si="261"/>
        <v>0</v>
      </c>
      <c r="M342" s="203">
        <f t="shared" si="261"/>
        <v>0</v>
      </c>
      <c r="N342" s="203">
        <f t="shared" si="261"/>
        <v>0</v>
      </c>
      <c r="O342" s="203">
        <f t="shared" si="261"/>
        <v>2107</v>
      </c>
      <c r="P342" s="203">
        <f t="shared" si="261"/>
        <v>1790</v>
      </c>
      <c r="Q342" s="203">
        <f t="shared" si="261"/>
        <v>3897</v>
      </c>
      <c r="R342" s="203">
        <f t="shared" si="261"/>
        <v>6001</v>
      </c>
      <c r="S342" s="203">
        <f t="shared" si="261"/>
        <v>4458</v>
      </c>
      <c r="T342" s="203">
        <f t="shared" si="261"/>
        <v>10459</v>
      </c>
      <c r="U342" s="619" t="str">
        <f t="shared" si="239"/>
        <v>TRUE</v>
      </c>
      <c r="V342" s="619" t="str">
        <f t="shared" si="240"/>
        <v>TRUE</v>
      </c>
      <c r="W342" s="619" t="str">
        <f t="shared" si="241"/>
        <v>TRUE</v>
      </c>
      <c r="Y342" s="620">
        <f>Death!X340</f>
        <v>6001</v>
      </c>
      <c r="Z342" s="620">
        <f>Death!Y340</f>
        <v>4458</v>
      </c>
      <c r="AA342" s="620">
        <f>Death!Z340</f>
        <v>10459</v>
      </c>
    </row>
    <row r="343" spans="1:27" ht="15" customHeight="1">
      <c r="A343" s="209" t="s">
        <v>161</v>
      </c>
      <c r="B343" s="644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608"/>
      <c r="S343" s="608"/>
      <c r="T343" s="608"/>
      <c r="U343" s="619" t="str">
        <f t="shared" si="239"/>
        <v>TRUE</v>
      </c>
      <c r="V343" s="619" t="str">
        <f t="shared" si="240"/>
        <v>TRUE</v>
      </c>
      <c r="W343" s="619" t="str">
        <f t="shared" si="241"/>
        <v>TRUE</v>
      </c>
      <c r="Y343" s="620">
        <f>Death!X341</f>
        <v>0</v>
      </c>
      <c r="Z343" s="620">
        <f>Death!Y341</f>
        <v>0</v>
      </c>
      <c r="AA343" s="620">
        <f>Death!Z341</f>
        <v>0</v>
      </c>
    </row>
    <row r="344" spans="1:27" ht="15" customHeight="1">
      <c r="A344" s="633">
        <v>131</v>
      </c>
      <c r="B344" s="655" t="s">
        <v>309</v>
      </c>
      <c r="C344" s="171">
        <v>88</v>
      </c>
      <c r="D344" s="171">
        <v>73</v>
      </c>
      <c r="E344" s="171">
        <f t="shared" ref="E344:E349" si="262">C344+D344</f>
        <v>161</v>
      </c>
      <c r="F344" s="171">
        <v>157</v>
      </c>
      <c r="G344" s="171">
        <v>99</v>
      </c>
      <c r="H344" s="171">
        <f t="shared" ref="H344:H349" si="263">F344+G344</f>
        <v>256</v>
      </c>
      <c r="I344" s="171"/>
      <c r="J344" s="171"/>
      <c r="K344" s="171">
        <f t="shared" ref="K344:K349" si="264">I344+J344</f>
        <v>0</v>
      </c>
      <c r="L344" s="171"/>
      <c r="M344" s="171"/>
      <c r="N344" s="171">
        <f t="shared" ref="N344:N349" si="265">L344+M344</f>
        <v>0</v>
      </c>
      <c r="O344" s="160">
        <v>246</v>
      </c>
      <c r="P344" s="160">
        <v>169</v>
      </c>
      <c r="Q344" s="171">
        <f t="shared" ref="Q344:Q349" si="266">O344+P344</f>
        <v>415</v>
      </c>
      <c r="R344" s="529">
        <f t="shared" ref="R344:R349" si="267">C344+F344+I344+L344+O344</f>
        <v>491</v>
      </c>
      <c r="S344" s="529">
        <f t="shared" ref="S344:T349" si="268">D344+G344+J344+M344+P344</f>
        <v>341</v>
      </c>
      <c r="T344" s="529">
        <f t="shared" si="268"/>
        <v>832</v>
      </c>
      <c r="U344" s="619" t="str">
        <f t="shared" si="239"/>
        <v>TRUE</v>
      </c>
      <c r="V344" s="619" t="str">
        <f t="shared" si="240"/>
        <v>TRUE</v>
      </c>
      <c r="W344" s="619" t="str">
        <f t="shared" si="241"/>
        <v>TRUE</v>
      </c>
      <c r="Y344" s="620">
        <f>Death!X342</f>
        <v>491</v>
      </c>
      <c r="Z344" s="620">
        <f>Death!Y342</f>
        <v>341</v>
      </c>
      <c r="AA344" s="620">
        <f>Death!Z342</f>
        <v>832</v>
      </c>
    </row>
    <row r="345" spans="1:27" ht="15" customHeight="1">
      <c r="A345" s="633">
        <v>132</v>
      </c>
      <c r="B345" s="655" t="s">
        <v>83</v>
      </c>
      <c r="C345" s="171">
        <v>3</v>
      </c>
      <c r="D345" s="171">
        <v>1</v>
      </c>
      <c r="E345" s="171">
        <f t="shared" si="262"/>
        <v>4</v>
      </c>
      <c r="F345" s="171">
        <v>17</v>
      </c>
      <c r="G345" s="171">
        <v>15</v>
      </c>
      <c r="H345" s="171">
        <f t="shared" si="263"/>
        <v>32</v>
      </c>
      <c r="I345" s="171"/>
      <c r="J345" s="171"/>
      <c r="K345" s="171">
        <f t="shared" si="264"/>
        <v>0</v>
      </c>
      <c r="L345" s="171"/>
      <c r="M345" s="171"/>
      <c r="N345" s="171">
        <f t="shared" si="265"/>
        <v>0</v>
      </c>
      <c r="O345" s="160">
        <v>121</v>
      </c>
      <c r="P345" s="160">
        <v>80</v>
      </c>
      <c r="Q345" s="171">
        <f t="shared" si="266"/>
        <v>201</v>
      </c>
      <c r="R345" s="529">
        <f t="shared" si="267"/>
        <v>141</v>
      </c>
      <c r="S345" s="529">
        <f t="shared" si="268"/>
        <v>96</v>
      </c>
      <c r="T345" s="529">
        <f t="shared" si="268"/>
        <v>237</v>
      </c>
      <c r="U345" s="619" t="str">
        <f t="shared" si="239"/>
        <v>TRUE</v>
      </c>
      <c r="V345" s="619" t="str">
        <f t="shared" si="240"/>
        <v>TRUE</v>
      </c>
      <c r="W345" s="619" t="str">
        <f t="shared" si="241"/>
        <v>TRUE</v>
      </c>
      <c r="Y345" s="620">
        <f>Death!X343</f>
        <v>141</v>
      </c>
      <c r="Z345" s="620">
        <f>Death!Y343</f>
        <v>96</v>
      </c>
      <c r="AA345" s="620">
        <f>Death!Z343</f>
        <v>237</v>
      </c>
    </row>
    <row r="346" spans="1:27" ht="15" customHeight="1">
      <c r="A346" s="633">
        <v>133</v>
      </c>
      <c r="B346" s="655" t="s">
        <v>80</v>
      </c>
      <c r="C346" s="171">
        <v>40</v>
      </c>
      <c r="D346" s="171">
        <v>26</v>
      </c>
      <c r="E346" s="171">
        <f t="shared" si="262"/>
        <v>66</v>
      </c>
      <c r="F346" s="171">
        <v>48</v>
      </c>
      <c r="G346" s="171">
        <v>37</v>
      </c>
      <c r="H346" s="171">
        <f t="shared" si="263"/>
        <v>85</v>
      </c>
      <c r="I346" s="171"/>
      <c r="J346" s="171"/>
      <c r="K346" s="171">
        <f t="shared" si="264"/>
        <v>0</v>
      </c>
      <c r="L346" s="171"/>
      <c r="M346" s="171"/>
      <c r="N346" s="171">
        <f t="shared" si="265"/>
        <v>0</v>
      </c>
      <c r="O346" s="160">
        <v>51</v>
      </c>
      <c r="P346" s="160">
        <v>37</v>
      </c>
      <c r="Q346" s="171">
        <f t="shared" si="266"/>
        <v>88</v>
      </c>
      <c r="R346" s="529">
        <f t="shared" si="267"/>
        <v>139</v>
      </c>
      <c r="S346" s="529">
        <f t="shared" si="268"/>
        <v>100</v>
      </c>
      <c r="T346" s="529">
        <f t="shared" si="268"/>
        <v>239</v>
      </c>
      <c r="U346" s="619" t="str">
        <f t="shared" si="239"/>
        <v>TRUE</v>
      </c>
      <c r="V346" s="619" t="str">
        <f t="shared" si="240"/>
        <v>TRUE</v>
      </c>
      <c r="W346" s="619" t="str">
        <f t="shared" si="241"/>
        <v>TRUE</v>
      </c>
      <c r="Y346" s="620">
        <f>Death!X344</f>
        <v>139</v>
      </c>
      <c r="Z346" s="620">
        <f>Death!Y344</f>
        <v>100</v>
      </c>
      <c r="AA346" s="620">
        <f>Death!Z344</f>
        <v>239</v>
      </c>
    </row>
    <row r="347" spans="1:27" ht="15" customHeight="1">
      <c r="A347" s="633">
        <v>134</v>
      </c>
      <c r="B347" s="655" t="s">
        <v>84</v>
      </c>
      <c r="C347" s="171">
        <v>57</v>
      </c>
      <c r="D347" s="171">
        <v>37</v>
      </c>
      <c r="E347" s="171">
        <f t="shared" si="262"/>
        <v>94</v>
      </c>
      <c r="F347" s="171">
        <v>7</v>
      </c>
      <c r="G347" s="171">
        <v>8</v>
      </c>
      <c r="H347" s="171">
        <f t="shared" si="263"/>
        <v>15</v>
      </c>
      <c r="I347" s="171"/>
      <c r="J347" s="171"/>
      <c r="K347" s="171">
        <f t="shared" si="264"/>
        <v>0</v>
      </c>
      <c r="L347" s="171"/>
      <c r="M347" s="171"/>
      <c r="N347" s="171">
        <f t="shared" si="265"/>
        <v>0</v>
      </c>
      <c r="O347" s="160">
        <v>165</v>
      </c>
      <c r="P347" s="160">
        <v>111</v>
      </c>
      <c r="Q347" s="171">
        <f t="shared" si="266"/>
        <v>276</v>
      </c>
      <c r="R347" s="529">
        <f t="shared" si="267"/>
        <v>229</v>
      </c>
      <c r="S347" s="529">
        <f t="shared" si="268"/>
        <v>156</v>
      </c>
      <c r="T347" s="529">
        <f t="shared" si="268"/>
        <v>385</v>
      </c>
      <c r="U347" s="619" t="str">
        <f t="shared" si="239"/>
        <v>TRUE</v>
      </c>
      <c r="V347" s="619" t="str">
        <f t="shared" si="240"/>
        <v>TRUE</v>
      </c>
      <c r="W347" s="619" t="str">
        <f t="shared" si="241"/>
        <v>TRUE</v>
      </c>
      <c r="Y347" s="620">
        <f>Death!X345</f>
        <v>229</v>
      </c>
      <c r="Z347" s="620">
        <f>Death!Y345</f>
        <v>156</v>
      </c>
      <c r="AA347" s="620">
        <f>Death!Z345</f>
        <v>385</v>
      </c>
    </row>
    <row r="348" spans="1:27" ht="15" customHeight="1">
      <c r="A348" s="633">
        <v>135</v>
      </c>
      <c r="B348" s="655" t="s">
        <v>81</v>
      </c>
      <c r="C348" s="171">
        <v>8</v>
      </c>
      <c r="D348" s="171">
        <v>2</v>
      </c>
      <c r="E348" s="171">
        <f t="shared" si="262"/>
        <v>10</v>
      </c>
      <c r="F348" s="171">
        <v>0</v>
      </c>
      <c r="G348" s="171">
        <v>0</v>
      </c>
      <c r="H348" s="171">
        <f t="shared" si="263"/>
        <v>0</v>
      </c>
      <c r="I348" s="171"/>
      <c r="J348" s="171"/>
      <c r="K348" s="171">
        <f t="shared" si="264"/>
        <v>0</v>
      </c>
      <c r="L348" s="171"/>
      <c r="M348" s="171"/>
      <c r="N348" s="171">
        <f t="shared" si="265"/>
        <v>0</v>
      </c>
      <c r="O348" s="160">
        <v>49</v>
      </c>
      <c r="P348" s="160">
        <v>35</v>
      </c>
      <c r="Q348" s="171">
        <f t="shared" si="266"/>
        <v>84</v>
      </c>
      <c r="R348" s="529">
        <f t="shared" si="267"/>
        <v>57</v>
      </c>
      <c r="S348" s="529">
        <f t="shared" si="268"/>
        <v>37</v>
      </c>
      <c r="T348" s="529">
        <f t="shared" si="268"/>
        <v>94</v>
      </c>
      <c r="U348" s="619" t="str">
        <f t="shared" si="239"/>
        <v>TRUE</v>
      </c>
      <c r="V348" s="619" t="str">
        <f t="shared" si="240"/>
        <v>TRUE</v>
      </c>
      <c r="W348" s="619" t="str">
        <f t="shared" si="241"/>
        <v>TRUE</v>
      </c>
      <c r="Y348" s="620">
        <f>Death!X346</f>
        <v>57</v>
      </c>
      <c r="Z348" s="620">
        <f>Death!Y346</f>
        <v>37</v>
      </c>
      <c r="AA348" s="620">
        <f>Death!Z346</f>
        <v>94</v>
      </c>
    </row>
    <row r="349" spans="1:27" ht="15" customHeight="1">
      <c r="A349" s="633">
        <v>136</v>
      </c>
      <c r="B349" s="655" t="s">
        <v>82</v>
      </c>
      <c r="C349" s="171">
        <v>0</v>
      </c>
      <c r="D349" s="171">
        <v>0</v>
      </c>
      <c r="E349" s="171">
        <f t="shared" si="262"/>
        <v>0</v>
      </c>
      <c r="F349" s="171">
        <v>0</v>
      </c>
      <c r="G349" s="171">
        <v>0</v>
      </c>
      <c r="H349" s="171">
        <f t="shared" si="263"/>
        <v>0</v>
      </c>
      <c r="I349" s="171"/>
      <c r="J349" s="171"/>
      <c r="K349" s="171">
        <f t="shared" si="264"/>
        <v>0</v>
      </c>
      <c r="L349" s="171"/>
      <c r="M349" s="171"/>
      <c r="N349" s="171">
        <f t="shared" si="265"/>
        <v>0</v>
      </c>
      <c r="O349" s="160">
        <v>24</v>
      </c>
      <c r="P349" s="160">
        <v>14</v>
      </c>
      <c r="Q349" s="171">
        <f t="shared" si="266"/>
        <v>38</v>
      </c>
      <c r="R349" s="529">
        <f t="shared" si="267"/>
        <v>24</v>
      </c>
      <c r="S349" s="529">
        <f t="shared" si="268"/>
        <v>14</v>
      </c>
      <c r="T349" s="529">
        <f t="shared" si="268"/>
        <v>38</v>
      </c>
      <c r="U349" s="619" t="str">
        <f t="shared" si="239"/>
        <v>TRUE</v>
      </c>
      <c r="V349" s="619" t="str">
        <f t="shared" si="240"/>
        <v>TRUE</v>
      </c>
      <c r="W349" s="619" t="str">
        <f t="shared" si="241"/>
        <v>TRUE</v>
      </c>
      <c r="Y349" s="620">
        <f>Death!X347</f>
        <v>24</v>
      </c>
      <c r="Z349" s="620">
        <f>Death!Y347</f>
        <v>14</v>
      </c>
      <c r="AA349" s="620">
        <f>Death!Z347</f>
        <v>38</v>
      </c>
    </row>
    <row r="350" spans="1:27" ht="15" customHeight="1">
      <c r="A350" s="541"/>
      <c r="B350" s="643" t="s">
        <v>6</v>
      </c>
      <c r="C350" s="203">
        <f t="shared" ref="C350:Q350" si="269">SUM(C344:C349)</f>
        <v>196</v>
      </c>
      <c r="D350" s="203">
        <f t="shared" si="269"/>
        <v>139</v>
      </c>
      <c r="E350" s="203">
        <f t="shared" si="269"/>
        <v>335</v>
      </c>
      <c r="F350" s="203">
        <f t="shared" si="269"/>
        <v>229</v>
      </c>
      <c r="G350" s="203">
        <f t="shared" si="269"/>
        <v>159</v>
      </c>
      <c r="H350" s="203">
        <f t="shared" si="269"/>
        <v>388</v>
      </c>
      <c r="I350" s="203">
        <f t="shared" si="269"/>
        <v>0</v>
      </c>
      <c r="J350" s="203">
        <f t="shared" si="269"/>
        <v>0</v>
      </c>
      <c r="K350" s="203">
        <f t="shared" si="269"/>
        <v>0</v>
      </c>
      <c r="L350" s="203">
        <f t="shared" si="269"/>
        <v>0</v>
      </c>
      <c r="M350" s="203">
        <f t="shared" si="269"/>
        <v>0</v>
      </c>
      <c r="N350" s="203">
        <f t="shared" si="269"/>
        <v>0</v>
      </c>
      <c r="O350" s="203">
        <f t="shared" si="269"/>
        <v>656</v>
      </c>
      <c r="P350" s="203">
        <f t="shared" si="269"/>
        <v>446</v>
      </c>
      <c r="Q350" s="203">
        <f t="shared" si="269"/>
        <v>1102</v>
      </c>
      <c r="R350" s="541">
        <f>SUM(R344:R349)</f>
        <v>1081</v>
      </c>
      <c r="S350" s="541">
        <f>SUM(S344:S349)</f>
        <v>744</v>
      </c>
      <c r="T350" s="541">
        <f>SUM(T344:T349)</f>
        <v>1825</v>
      </c>
      <c r="U350" s="619" t="str">
        <f t="shared" si="239"/>
        <v>TRUE</v>
      </c>
      <c r="V350" s="619" t="str">
        <f t="shared" si="240"/>
        <v>TRUE</v>
      </c>
      <c r="W350" s="619" t="str">
        <f t="shared" si="241"/>
        <v>TRUE</v>
      </c>
      <c r="Y350" s="620">
        <f>Death!X348</f>
        <v>1081</v>
      </c>
      <c r="Z350" s="620">
        <f>Death!Y348</f>
        <v>744</v>
      </c>
      <c r="AA350" s="620">
        <f>Death!Z348</f>
        <v>1825</v>
      </c>
    </row>
    <row r="351" spans="1:27" ht="15" customHeight="1">
      <c r="A351" s="209" t="s">
        <v>86</v>
      </c>
      <c r="B351" s="644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608"/>
      <c r="S351" s="608"/>
      <c r="T351" s="608"/>
      <c r="U351" s="619" t="str">
        <f t="shared" si="239"/>
        <v>TRUE</v>
      </c>
      <c r="V351" s="619" t="str">
        <f t="shared" si="240"/>
        <v>TRUE</v>
      </c>
      <c r="W351" s="619" t="str">
        <f t="shared" si="241"/>
        <v>TRUE</v>
      </c>
      <c r="Y351" s="620">
        <f>Death!X349</f>
        <v>0</v>
      </c>
      <c r="Z351" s="620">
        <f>Death!Y349</f>
        <v>0</v>
      </c>
      <c r="AA351" s="620">
        <f>Death!Z349</f>
        <v>0</v>
      </c>
    </row>
    <row r="352" spans="1:27" ht="15" customHeight="1">
      <c r="A352" s="633">
        <v>137</v>
      </c>
      <c r="B352" s="59" t="s">
        <v>86</v>
      </c>
      <c r="C352" s="171">
        <v>167</v>
      </c>
      <c r="D352" s="171">
        <v>118</v>
      </c>
      <c r="E352" s="171">
        <f t="shared" ref="E352:E363" si="270">C352+D352</f>
        <v>285</v>
      </c>
      <c r="F352" s="171">
        <v>168</v>
      </c>
      <c r="G352" s="171">
        <v>140</v>
      </c>
      <c r="H352" s="171">
        <f t="shared" ref="H352:H363" si="271">F352+G352</f>
        <v>308</v>
      </c>
      <c r="I352" s="171">
        <v>0</v>
      </c>
      <c r="J352" s="171">
        <v>0</v>
      </c>
      <c r="K352" s="171">
        <f t="shared" ref="K352:K363" si="272">I352+J352</f>
        <v>0</v>
      </c>
      <c r="L352" s="171"/>
      <c r="M352" s="171"/>
      <c r="N352" s="171">
        <f t="shared" ref="N352:N363" si="273">L352+M352</f>
        <v>0</v>
      </c>
      <c r="O352" s="921">
        <v>301</v>
      </c>
      <c r="P352" s="921">
        <v>209</v>
      </c>
      <c r="Q352" s="171">
        <f t="shared" ref="Q352:Q363" si="274">O352+P352</f>
        <v>510</v>
      </c>
      <c r="R352" s="529">
        <f>C352+F352+I352+L352+O352</f>
        <v>636</v>
      </c>
      <c r="S352" s="529">
        <f t="shared" ref="S352:T363" si="275">D352+G352+J352+M352+P352</f>
        <v>467</v>
      </c>
      <c r="T352" s="529">
        <f t="shared" si="275"/>
        <v>1103</v>
      </c>
      <c r="U352" s="619" t="str">
        <f t="shared" si="239"/>
        <v>TRUE</v>
      </c>
      <c r="V352" s="619" t="str">
        <f t="shared" si="240"/>
        <v>TRUE</v>
      </c>
      <c r="W352" s="619" t="str">
        <f t="shared" si="241"/>
        <v>TRUE</v>
      </c>
      <c r="Y352" s="620">
        <f>Death!X350</f>
        <v>636</v>
      </c>
      <c r="Z352" s="620">
        <f>Death!Y350</f>
        <v>467</v>
      </c>
      <c r="AA352" s="620">
        <f>Death!Z350</f>
        <v>1103</v>
      </c>
    </row>
    <row r="353" spans="1:27" ht="15" customHeight="1">
      <c r="A353" s="633">
        <v>138</v>
      </c>
      <c r="B353" s="59" t="s">
        <v>91</v>
      </c>
      <c r="C353" s="171">
        <v>0</v>
      </c>
      <c r="D353" s="171">
        <v>0</v>
      </c>
      <c r="E353" s="171">
        <f t="shared" si="270"/>
        <v>0</v>
      </c>
      <c r="F353" s="171">
        <v>0</v>
      </c>
      <c r="G353" s="171">
        <v>0</v>
      </c>
      <c r="H353" s="171">
        <f t="shared" si="271"/>
        <v>0</v>
      </c>
      <c r="I353" s="171">
        <v>0</v>
      </c>
      <c r="J353" s="171">
        <v>0</v>
      </c>
      <c r="K353" s="171">
        <f t="shared" si="272"/>
        <v>0</v>
      </c>
      <c r="L353" s="171"/>
      <c r="M353" s="171"/>
      <c r="N353" s="171">
        <f t="shared" si="273"/>
        <v>0</v>
      </c>
      <c r="O353" s="921">
        <v>103</v>
      </c>
      <c r="P353" s="921">
        <v>58</v>
      </c>
      <c r="Q353" s="171">
        <f t="shared" si="274"/>
        <v>161</v>
      </c>
      <c r="R353" s="529">
        <f t="shared" ref="R353:R363" si="276">C353+F353+I353+L353+O353</f>
        <v>103</v>
      </c>
      <c r="S353" s="529">
        <f t="shared" si="275"/>
        <v>58</v>
      </c>
      <c r="T353" s="529">
        <f t="shared" si="275"/>
        <v>161</v>
      </c>
      <c r="U353" s="619" t="str">
        <f t="shared" si="239"/>
        <v>TRUE</v>
      </c>
      <c r="V353" s="619" t="str">
        <f t="shared" si="240"/>
        <v>TRUE</v>
      </c>
      <c r="W353" s="619" t="str">
        <f t="shared" si="241"/>
        <v>TRUE</v>
      </c>
      <c r="Y353" s="620">
        <f>Death!X351</f>
        <v>103</v>
      </c>
      <c r="Z353" s="620">
        <f>Death!Y351</f>
        <v>58</v>
      </c>
      <c r="AA353" s="620">
        <f>Death!Z351</f>
        <v>161</v>
      </c>
    </row>
    <row r="354" spans="1:27" ht="15" customHeight="1">
      <c r="A354" s="633">
        <v>139</v>
      </c>
      <c r="B354" s="59" t="s">
        <v>705</v>
      </c>
      <c r="C354" s="171">
        <v>0</v>
      </c>
      <c r="D354" s="171">
        <v>0</v>
      </c>
      <c r="E354" s="171">
        <f t="shared" si="270"/>
        <v>0</v>
      </c>
      <c r="F354" s="171">
        <v>6</v>
      </c>
      <c r="G354" s="171">
        <v>1</v>
      </c>
      <c r="H354" s="171">
        <f t="shared" si="271"/>
        <v>7</v>
      </c>
      <c r="I354" s="171">
        <v>92</v>
      </c>
      <c r="J354" s="171">
        <v>87</v>
      </c>
      <c r="K354" s="171">
        <f t="shared" si="272"/>
        <v>179</v>
      </c>
      <c r="L354" s="171"/>
      <c r="M354" s="171"/>
      <c r="N354" s="171">
        <f t="shared" si="273"/>
        <v>0</v>
      </c>
      <c r="O354" s="921">
        <v>0</v>
      </c>
      <c r="P354" s="921">
        <v>0</v>
      </c>
      <c r="Q354" s="171">
        <f t="shared" si="274"/>
        <v>0</v>
      </c>
      <c r="R354" s="529">
        <f t="shared" si="276"/>
        <v>98</v>
      </c>
      <c r="S354" s="529">
        <f t="shared" si="275"/>
        <v>88</v>
      </c>
      <c r="T354" s="529">
        <f t="shared" si="275"/>
        <v>186</v>
      </c>
      <c r="U354" s="619" t="str">
        <f t="shared" si="239"/>
        <v>TRUE</v>
      </c>
      <c r="V354" s="619" t="str">
        <f t="shared" si="240"/>
        <v>TRUE</v>
      </c>
      <c r="W354" s="619" t="str">
        <f t="shared" si="241"/>
        <v>TRUE</v>
      </c>
      <c r="Y354" s="620">
        <f>Death!X352</f>
        <v>98</v>
      </c>
      <c r="Z354" s="620">
        <f>Death!Y352</f>
        <v>88</v>
      </c>
      <c r="AA354" s="620">
        <f>Death!Z352</f>
        <v>186</v>
      </c>
    </row>
    <row r="355" spans="1:27" ht="15" customHeight="1">
      <c r="A355" s="633">
        <v>140</v>
      </c>
      <c r="B355" s="59" t="s">
        <v>92</v>
      </c>
      <c r="C355" s="171">
        <v>46</v>
      </c>
      <c r="D355" s="171">
        <v>34</v>
      </c>
      <c r="E355" s="171">
        <f t="shared" si="270"/>
        <v>80</v>
      </c>
      <c r="F355" s="171">
        <v>81</v>
      </c>
      <c r="G355" s="171">
        <v>53</v>
      </c>
      <c r="H355" s="171">
        <f t="shared" si="271"/>
        <v>134</v>
      </c>
      <c r="I355" s="171">
        <v>575</v>
      </c>
      <c r="J355" s="171">
        <v>424</v>
      </c>
      <c r="K355" s="171">
        <f t="shared" si="272"/>
        <v>999</v>
      </c>
      <c r="L355" s="171"/>
      <c r="M355" s="171"/>
      <c r="N355" s="171">
        <f t="shared" si="273"/>
        <v>0</v>
      </c>
      <c r="O355" s="921">
        <v>0</v>
      </c>
      <c r="P355" s="921">
        <v>0</v>
      </c>
      <c r="Q355" s="171">
        <f t="shared" si="274"/>
        <v>0</v>
      </c>
      <c r="R355" s="529">
        <f t="shared" si="276"/>
        <v>702</v>
      </c>
      <c r="S355" s="529">
        <f t="shared" si="275"/>
        <v>511</v>
      </c>
      <c r="T355" s="529">
        <f t="shared" si="275"/>
        <v>1213</v>
      </c>
      <c r="U355" s="619" t="str">
        <f t="shared" si="239"/>
        <v>TRUE</v>
      </c>
      <c r="V355" s="619" t="str">
        <f t="shared" si="240"/>
        <v>TRUE</v>
      </c>
      <c r="W355" s="619" t="str">
        <f t="shared" si="241"/>
        <v>TRUE</v>
      </c>
      <c r="Y355" s="620">
        <f>Death!X353</f>
        <v>702</v>
      </c>
      <c r="Z355" s="620">
        <f>Death!Y353</f>
        <v>511</v>
      </c>
      <c r="AA355" s="620">
        <f>Death!Z353</f>
        <v>1213</v>
      </c>
    </row>
    <row r="356" spans="1:27" ht="15" customHeight="1">
      <c r="A356" s="633">
        <v>141</v>
      </c>
      <c r="B356" s="59" t="s">
        <v>706</v>
      </c>
      <c r="C356" s="171">
        <v>1</v>
      </c>
      <c r="D356" s="171">
        <v>0</v>
      </c>
      <c r="E356" s="171">
        <f t="shared" si="270"/>
        <v>1</v>
      </c>
      <c r="F356" s="171">
        <v>155</v>
      </c>
      <c r="G356" s="171">
        <v>95</v>
      </c>
      <c r="H356" s="171">
        <f t="shared" si="271"/>
        <v>250</v>
      </c>
      <c r="I356" s="171">
        <v>130</v>
      </c>
      <c r="J356" s="171">
        <v>90</v>
      </c>
      <c r="K356" s="171">
        <f t="shared" si="272"/>
        <v>220</v>
      </c>
      <c r="L356" s="171"/>
      <c r="M356" s="171"/>
      <c r="N356" s="171">
        <f t="shared" si="273"/>
        <v>0</v>
      </c>
      <c r="O356" s="921">
        <v>0</v>
      </c>
      <c r="P356" s="921">
        <v>0</v>
      </c>
      <c r="Q356" s="171">
        <f t="shared" si="274"/>
        <v>0</v>
      </c>
      <c r="R356" s="529">
        <f t="shared" si="276"/>
        <v>286</v>
      </c>
      <c r="S356" s="529">
        <f t="shared" si="275"/>
        <v>185</v>
      </c>
      <c r="T356" s="529">
        <f t="shared" si="275"/>
        <v>471</v>
      </c>
      <c r="U356" s="619" t="str">
        <f t="shared" si="239"/>
        <v>TRUE</v>
      </c>
      <c r="V356" s="619" t="str">
        <f t="shared" si="240"/>
        <v>TRUE</v>
      </c>
      <c r="W356" s="619" t="str">
        <f t="shared" si="241"/>
        <v>TRUE</v>
      </c>
      <c r="Y356" s="620">
        <f>Death!X354</f>
        <v>286</v>
      </c>
      <c r="Z356" s="620">
        <f>Death!Y354</f>
        <v>185</v>
      </c>
      <c r="AA356" s="620">
        <f>Death!Z354</f>
        <v>471</v>
      </c>
    </row>
    <row r="357" spans="1:27" ht="15" customHeight="1">
      <c r="A357" s="633">
        <v>142</v>
      </c>
      <c r="B357" s="59" t="s">
        <v>88</v>
      </c>
      <c r="C357" s="171">
        <v>5</v>
      </c>
      <c r="D357" s="171">
        <v>2</v>
      </c>
      <c r="E357" s="171">
        <f t="shared" si="270"/>
        <v>7</v>
      </c>
      <c r="F357" s="171">
        <v>19</v>
      </c>
      <c r="G357" s="171">
        <v>25</v>
      </c>
      <c r="H357" s="171">
        <f t="shared" si="271"/>
        <v>44</v>
      </c>
      <c r="I357" s="171">
        <v>0</v>
      </c>
      <c r="J357" s="171">
        <v>0</v>
      </c>
      <c r="K357" s="171">
        <f t="shared" si="272"/>
        <v>0</v>
      </c>
      <c r="L357" s="171"/>
      <c r="M357" s="171"/>
      <c r="N357" s="171">
        <f t="shared" si="273"/>
        <v>0</v>
      </c>
      <c r="O357" s="921">
        <v>236</v>
      </c>
      <c r="P357" s="921">
        <v>156</v>
      </c>
      <c r="Q357" s="171">
        <f t="shared" si="274"/>
        <v>392</v>
      </c>
      <c r="R357" s="529">
        <f t="shared" si="276"/>
        <v>260</v>
      </c>
      <c r="S357" s="529">
        <f t="shared" si="275"/>
        <v>183</v>
      </c>
      <c r="T357" s="529">
        <f t="shared" si="275"/>
        <v>443</v>
      </c>
      <c r="U357" s="619" t="str">
        <f t="shared" si="239"/>
        <v>TRUE</v>
      </c>
      <c r="V357" s="619" t="str">
        <f t="shared" si="240"/>
        <v>TRUE</v>
      </c>
      <c r="W357" s="619" t="str">
        <f t="shared" si="241"/>
        <v>TRUE</v>
      </c>
      <c r="Y357" s="620">
        <f>Death!X355</f>
        <v>260</v>
      </c>
      <c r="Z357" s="620">
        <f>Death!Y355</f>
        <v>183</v>
      </c>
      <c r="AA357" s="620">
        <f>Death!Z355</f>
        <v>443</v>
      </c>
    </row>
    <row r="358" spans="1:27" ht="15" customHeight="1">
      <c r="A358" s="633">
        <v>143</v>
      </c>
      <c r="B358" s="59" t="s">
        <v>94</v>
      </c>
      <c r="C358" s="171">
        <v>1</v>
      </c>
      <c r="D358" s="171">
        <v>2</v>
      </c>
      <c r="E358" s="171">
        <f t="shared" si="270"/>
        <v>3</v>
      </c>
      <c r="F358" s="171">
        <v>88</v>
      </c>
      <c r="G358" s="171">
        <v>57</v>
      </c>
      <c r="H358" s="171">
        <f t="shared" si="271"/>
        <v>145</v>
      </c>
      <c r="I358" s="171">
        <v>0</v>
      </c>
      <c r="J358" s="171">
        <v>0</v>
      </c>
      <c r="K358" s="171">
        <f t="shared" si="272"/>
        <v>0</v>
      </c>
      <c r="L358" s="171"/>
      <c r="M358" s="171"/>
      <c r="N358" s="171">
        <f t="shared" si="273"/>
        <v>0</v>
      </c>
      <c r="O358" s="921">
        <v>275</v>
      </c>
      <c r="P358" s="921">
        <v>185</v>
      </c>
      <c r="Q358" s="171">
        <f t="shared" si="274"/>
        <v>460</v>
      </c>
      <c r="R358" s="529">
        <f t="shared" si="276"/>
        <v>364</v>
      </c>
      <c r="S358" s="529">
        <f t="shared" si="275"/>
        <v>244</v>
      </c>
      <c r="T358" s="529">
        <f t="shared" si="275"/>
        <v>608</v>
      </c>
      <c r="U358" s="619" t="str">
        <f t="shared" si="239"/>
        <v>TRUE</v>
      </c>
      <c r="V358" s="619" t="str">
        <f t="shared" si="240"/>
        <v>TRUE</v>
      </c>
      <c r="W358" s="619" t="str">
        <f t="shared" si="241"/>
        <v>TRUE</v>
      </c>
      <c r="Y358" s="620">
        <f>Death!X356</f>
        <v>364</v>
      </c>
      <c r="Z358" s="620">
        <f>Death!Y356</f>
        <v>244</v>
      </c>
      <c r="AA358" s="620">
        <f>Death!Z356</f>
        <v>608</v>
      </c>
    </row>
    <row r="359" spans="1:27" ht="15" customHeight="1">
      <c r="A359" s="633">
        <v>144</v>
      </c>
      <c r="B359" s="171" t="s">
        <v>707</v>
      </c>
      <c r="C359" s="171">
        <v>0</v>
      </c>
      <c r="D359" s="171">
        <v>2</v>
      </c>
      <c r="E359" s="171">
        <f t="shared" si="270"/>
        <v>2</v>
      </c>
      <c r="F359" s="171">
        <v>1</v>
      </c>
      <c r="G359" s="171">
        <v>3</v>
      </c>
      <c r="H359" s="171">
        <f t="shared" si="271"/>
        <v>4</v>
      </c>
      <c r="I359" s="171">
        <v>0</v>
      </c>
      <c r="J359" s="171">
        <v>0</v>
      </c>
      <c r="K359" s="171">
        <f t="shared" si="272"/>
        <v>0</v>
      </c>
      <c r="L359" s="171"/>
      <c r="M359" s="171"/>
      <c r="N359" s="171">
        <f t="shared" si="273"/>
        <v>0</v>
      </c>
      <c r="O359" s="921">
        <v>99</v>
      </c>
      <c r="P359" s="921">
        <v>57</v>
      </c>
      <c r="Q359" s="171">
        <f t="shared" si="274"/>
        <v>156</v>
      </c>
      <c r="R359" s="529">
        <f t="shared" si="276"/>
        <v>100</v>
      </c>
      <c r="S359" s="529">
        <f t="shared" si="275"/>
        <v>62</v>
      </c>
      <c r="T359" s="529">
        <f t="shared" si="275"/>
        <v>162</v>
      </c>
      <c r="U359" s="619" t="str">
        <f t="shared" si="239"/>
        <v>TRUE</v>
      </c>
      <c r="V359" s="619" t="str">
        <f t="shared" si="240"/>
        <v>TRUE</v>
      </c>
      <c r="W359" s="619" t="str">
        <f t="shared" si="241"/>
        <v>TRUE</v>
      </c>
      <c r="Y359" s="620">
        <f>Death!X357</f>
        <v>100</v>
      </c>
      <c r="Z359" s="620">
        <f>Death!Y357</f>
        <v>62</v>
      </c>
      <c r="AA359" s="620">
        <f>Death!Z357</f>
        <v>162</v>
      </c>
    </row>
    <row r="360" spans="1:27" ht="15" customHeight="1">
      <c r="A360" s="633">
        <v>145</v>
      </c>
      <c r="B360" s="171" t="s">
        <v>93</v>
      </c>
      <c r="C360" s="171">
        <v>1</v>
      </c>
      <c r="D360" s="171">
        <v>1</v>
      </c>
      <c r="E360" s="171">
        <f t="shared" si="270"/>
        <v>2</v>
      </c>
      <c r="F360" s="171">
        <v>0</v>
      </c>
      <c r="G360" s="171">
        <v>0</v>
      </c>
      <c r="H360" s="171">
        <f t="shared" si="271"/>
        <v>0</v>
      </c>
      <c r="I360" s="171">
        <v>0</v>
      </c>
      <c r="J360" s="171">
        <v>0</v>
      </c>
      <c r="K360" s="171">
        <f t="shared" si="272"/>
        <v>0</v>
      </c>
      <c r="L360" s="171"/>
      <c r="M360" s="171"/>
      <c r="N360" s="171">
        <f t="shared" si="273"/>
        <v>0</v>
      </c>
      <c r="O360" s="921">
        <v>70</v>
      </c>
      <c r="P360" s="921">
        <v>41</v>
      </c>
      <c r="Q360" s="171">
        <f t="shared" si="274"/>
        <v>111</v>
      </c>
      <c r="R360" s="529">
        <f t="shared" si="276"/>
        <v>71</v>
      </c>
      <c r="S360" s="529">
        <f t="shared" si="275"/>
        <v>42</v>
      </c>
      <c r="T360" s="529">
        <f t="shared" si="275"/>
        <v>113</v>
      </c>
      <c r="U360" s="619" t="str">
        <f t="shared" si="239"/>
        <v>TRUE</v>
      </c>
      <c r="V360" s="619" t="str">
        <f t="shared" si="240"/>
        <v>TRUE</v>
      </c>
      <c r="W360" s="619" t="str">
        <f t="shared" si="241"/>
        <v>TRUE</v>
      </c>
      <c r="Y360" s="620">
        <f>Death!X358</f>
        <v>71</v>
      </c>
      <c r="Z360" s="620">
        <f>Death!Y358</f>
        <v>42</v>
      </c>
      <c r="AA360" s="620">
        <f>Death!Z358</f>
        <v>113</v>
      </c>
    </row>
    <row r="361" spans="1:27" ht="15" customHeight="1">
      <c r="A361" s="633">
        <v>146</v>
      </c>
      <c r="B361" s="171" t="s">
        <v>89</v>
      </c>
      <c r="C361" s="171">
        <v>0</v>
      </c>
      <c r="D361" s="171">
        <v>0</v>
      </c>
      <c r="E361" s="171">
        <f t="shared" si="270"/>
        <v>0</v>
      </c>
      <c r="F361" s="171">
        <v>6</v>
      </c>
      <c r="G361" s="171">
        <v>3</v>
      </c>
      <c r="H361" s="171">
        <f t="shared" si="271"/>
        <v>9</v>
      </c>
      <c r="I361" s="171">
        <v>58</v>
      </c>
      <c r="J361" s="171">
        <v>43</v>
      </c>
      <c r="K361" s="171">
        <f t="shared" si="272"/>
        <v>101</v>
      </c>
      <c r="L361" s="171"/>
      <c r="M361" s="171"/>
      <c r="N361" s="171">
        <f t="shared" si="273"/>
        <v>0</v>
      </c>
      <c r="O361" s="921">
        <v>0</v>
      </c>
      <c r="P361" s="921">
        <v>0</v>
      </c>
      <c r="Q361" s="171">
        <f t="shared" si="274"/>
        <v>0</v>
      </c>
      <c r="R361" s="529">
        <f t="shared" si="276"/>
        <v>64</v>
      </c>
      <c r="S361" s="529">
        <f t="shared" si="275"/>
        <v>46</v>
      </c>
      <c r="T361" s="529">
        <f t="shared" si="275"/>
        <v>110</v>
      </c>
      <c r="U361" s="619" t="str">
        <f t="shared" si="239"/>
        <v>TRUE</v>
      </c>
      <c r="V361" s="619" t="str">
        <f t="shared" si="240"/>
        <v>TRUE</v>
      </c>
      <c r="W361" s="619" t="str">
        <f t="shared" si="241"/>
        <v>TRUE</v>
      </c>
      <c r="Y361" s="620">
        <f>Death!X359</f>
        <v>64</v>
      </c>
      <c r="Z361" s="620">
        <f>Death!Y359</f>
        <v>46</v>
      </c>
      <c r="AA361" s="620">
        <f>Death!Z359</f>
        <v>110</v>
      </c>
    </row>
    <row r="362" spans="1:27" ht="15" customHeight="1">
      <c r="A362" s="633">
        <v>147</v>
      </c>
      <c r="B362" s="171" t="s">
        <v>90</v>
      </c>
      <c r="C362" s="171">
        <v>0</v>
      </c>
      <c r="D362" s="171">
        <v>0</v>
      </c>
      <c r="E362" s="171">
        <f t="shared" si="270"/>
        <v>0</v>
      </c>
      <c r="F362" s="171">
        <v>4</v>
      </c>
      <c r="G362" s="171">
        <v>1</v>
      </c>
      <c r="H362" s="171">
        <f t="shared" si="271"/>
        <v>5</v>
      </c>
      <c r="I362" s="171">
        <v>0</v>
      </c>
      <c r="J362" s="171">
        <v>0</v>
      </c>
      <c r="K362" s="171">
        <f t="shared" si="272"/>
        <v>0</v>
      </c>
      <c r="L362" s="171"/>
      <c r="M362" s="171"/>
      <c r="N362" s="171">
        <f t="shared" si="273"/>
        <v>0</v>
      </c>
      <c r="O362" s="921">
        <v>64</v>
      </c>
      <c r="P362" s="921">
        <v>38</v>
      </c>
      <c r="Q362" s="171">
        <f t="shared" si="274"/>
        <v>102</v>
      </c>
      <c r="R362" s="529">
        <f t="shared" si="276"/>
        <v>68</v>
      </c>
      <c r="S362" s="529">
        <f t="shared" si="275"/>
        <v>39</v>
      </c>
      <c r="T362" s="529">
        <f t="shared" si="275"/>
        <v>107</v>
      </c>
      <c r="U362" s="619" t="str">
        <f t="shared" si="239"/>
        <v>TRUE</v>
      </c>
      <c r="V362" s="619" t="str">
        <f t="shared" si="240"/>
        <v>TRUE</v>
      </c>
      <c r="W362" s="619" t="str">
        <f t="shared" si="241"/>
        <v>TRUE</v>
      </c>
      <c r="Y362" s="620">
        <f>Death!X360</f>
        <v>68</v>
      </c>
      <c r="Z362" s="620">
        <f>Death!Y360</f>
        <v>39</v>
      </c>
      <c r="AA362" s="620">
        <f>Death!Z360</f>
        <v>107</v>
      </c>
    </row>
    <row r="363" spans="1:27" ht="15" customHeight="1">
      <c r="A363" s="633">
        <v>148</v>
      </c>
      <c r="B363" s="171" t="s">
        <v>87</v>
      </c>
      <c r="C363" s="171">
        <v>0</v>
      </c>
      <c r="D363" s="171">
        <v>0</v>
      </c>
      <c r="E363" s="171">
        <f t="shared" si="270"/>
        <v>0</v>
      </c>
      <c r="F363" s="171">
        <v>0</v>
      </c>
      <c r="G363" s="171">
        <v>0</v>
      </c>
      <c r="H363" s="171">
        <f t="shared" si="271"/>
        <v>0</v>
      </c>
      <c r="I363" s="171">
        <v>0</v>
      </c>
      <c r="J363" s="171">
        <v>0</v>
      </c>
      <c r="K363" s="171">
        <f t="shared" si="272"/>
        <v>0</v>
      </c>
      <c r="L363" s="171"/>
      <c r="M363" s="171"/>
      <c r="N363" s="171">
        <f t="shared" si="273"/>
        <v>0</v>
      </c>
      <c r="O363" s="921">
        <v>53</v>
      </c>
      <c r="P363" s="921">
        <v>47</v>
      </c>
      <c r="Q363" s="171">
        <f t="shared" si="274"/>
        <v>100</v>
      </c>
      <c r="R363" s="529">
        <f t="shared" si="276"/>
        <v>53</v>
      </c>
      <c r="S363" s="529">
        <f t="shared" si="275"/>
        <v>47</v>
      </c>
      <c r="T363" s="529">
        <f t="shared" si="275"/>
        <v>100</v>
      </c>
      <c r="U363" s="619" t="str">
        <f t="shared" si="239"/>
        <v>TRUE</v>
      </c>
      <c r="V363" s="619" t="str">
        <f t="shared" si="240"/>
        <v>TRUE</v>
      </c>
      <c r="W363" s="619" t="str">
        <f t="shared" si="241"/>
        <v>TRUE</v>
      </c>
      <c r="Y363" s="620">
        <f>Death!X361</f>
        <v>53</v>
      </c>
      <c r="Z363" s="620">
        <f>Death!Y361</f>
        <v>47</v>
      </c>
      <c r="AA363" s="620">
        <f>Death!Z361</f>
        <v>100</v>
      </c>
    </row>
    <row r="364" spans="1:27" ht="15" customHeight="1">
      <c r="A364" s="541"/>
      <c r="B364" s="643" t="s">
        <v>6</v>
      </c>
      <c r="C364" s="203">
        <f t="shared" ref="C364:Q364" si="277">SUM(C352:C363)</f>
        <v>221</v>
      </c>
      <c r="D364" s="203">
        <f t="shared" si="277"/>
        <v>159</v>
      </c>
      <c r="E364" s="203">
        <f t="shared" si="277"/>
        <v>380</v>
      </c>
      <c r="F364" s="203">
        <f t="shared" si="277"/>
        <v>528</v>
      </c>
      <c r="G364" s="203">
        <f t="shared" si="277"/>
        <v>378</v>
      </c>
      <c r="H364" s="203">
        <f t="shared" si="277"/>
        <v>906</v>
      </c>
      <c r="I364" s="203">
        <f t="shared" si="277"/>
        <v>855</v>
      </c>
      <c r="J364" s="203">
        <f t="shared" si="277"/>
        <v>644</v>
      </c>
      <c r="K364" s="203">
        <f t="shared" si="277"/>
        <v>1499</v>
      </c>
      <c r="L364" s="203">
        <f t="shared" si="277"/>
        <v>0</v>
      </c>
      <c r="M364" s="203">
        <f t="shared" si="277"/>
        <v>0</v>
      </c>
      <c r="N364" s="203">
        <f t="shared" si="277"/>
        <v>0</v>
      </c>
      <c r="O364" s="203">
        <f t="shared" si="277"/>
        <v>1201</v>
      </c>
      <c r="P364" s="203">
        <f t="shared" si="277"/>
        <v>791</v>
      </c>
      <c r="Q364" s="203">
        <f t="shared" si="277"/>
        <v>1992</v>
      </c>
      <c r="R364" s="541">
        <f>SUM(R352:R363)</f>
        <v>2805</v>
      </c>
      <c r="S364" s="541">
        <f>SUM(S352:S363)</f>
        <v>1972</v>
      </c>
      <c r="T364" s="541">
        <f>SUM(T352:T363)</f>
        <v>4777</v>
      </c>
      <c r="U364" s="619" t="str">
        <f t="shared" si="239"/>
        <v>TRUE</v>
      </c>
      <c r="V364" s="619" t="str">
        <f t="shared" si="240"/>
        <v>TRUE</v>
      </c>
      <c r="W364" s="619" t="str">
        <f t="shared" si="241"/>
        <v>TRUE</v>
      </c>
      <c r="Y364" s="620">
        <f>Death!X362</f>
        <v>2805</v>
      </c>
      <c r="Z364" s="620">
        <f>Death!Y362</f>
        <v>1972</v>
      </c>
      <c r="AA364" s="620">
        <f>Death!Z362</f>
        <v>4777</v>
      </c>
    </row>
    <row r="365" spans="1:27" ht="15" customHeight="1">
      <c r="A365" s="209" t="s">
        <v>143</v>
      </c>
      <c r="B365" s="644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608"/>
      <c r="S365" s="608"/>
      <c r="T365" s="608"/>
      <c r="U365" s="619" t="str">
        <f t="shared" si="239"/>
        <v>TRUE</v>
      </c>
      <c r="V365" s="619" t="str">
        <f t="shared" si="240"/>
        <v>TRUE</v>
      </c>
      <c r="W365" s="619" t="str">
        <f t="shared" si="241"/>
        <v>TRUE</v>
      </c>
      <c r="Y365" s="620">
        <f>Death!X363</f>
        <v>0</v>
      </c>
      <c r="Z365" s="620">
        <f>Death!Y363</f>
        <v>0</v>
      </c>
      <c r="AA365" s="620">
        <f>Death!Z363</f>
        <v>0</v>
      </c>
    </row>
    <row r="366" spans="1:27" ht="15" customHeight="1">
      <c r="A366" s="633">
        <v>149</v>
      </c>
      <c r="B366" s="940" t="s">
        <v>799</v>
      </c>
      <c r="C366" s="171">
        <v>0</v>
      </c>
      <c r="D366" s="171">
        <v>0</v>
      </c>
      <c r="E366" s="171">
        <f t="shared" ref="E366:E373" si="278">C366+D366</f>
        <v>0</v>
      </c>
      <c r="F366" s="171"/>
      <c r="G366" s="171"/>
      <c r="H366" s="171">
        <f t="shared" ref="H366:H373" si="279">F366+G366</f>
        <v>0</v>
      </c>
      <c r="I366" s="171"/>
      <c r="J366" s="171"/>
      <c r="K366" s="171">
        <f t="shared" ref="K366:K373" si="280">I366+J366</f>
        <v>0</v>
      </c>
      <c r="L366" s="171"/>
      <c r="M366" s="171"/>
      <c r="N366" s="171">
        <f t="shared" ref="N366:N373" si="281">L366+M366</f>
        <v>0</v>
      </c>
      <c r="O366" s="171">
        <v>106</v>
      </c>
      <c r="P366" s="171">
        <v>68</v>
      </c>
      <c r="Q366" s="171">
        <f>O366+P366</f>
        <v>174</v>
      </c>
      <c r="R366" s="529">
        <f>C366+F366+I366+L366+O366</f>
        <v>106</v>
      </c>
      <c r="S366" s="529">
        <f t="shared" ref="S366:T373" si="282">D366+G366+J366+M366+P366</f>
        <v>68</v>
      </c>
      <c r="T366" s="529">
        <f t="shared" si="282"/>
        <v>174</v>
      </c>
      <c r="U366" s="619" t="str">
        <f t="shared" si="239"/>
        <v>TRUE</v>
      </c>
      <c r="V366" s="619" t="str">
        <f t="shared" si="240"/>
        <v>TRUE</v>
      </c>
      <c r="W366" s="619" t="str">
        <f t="shared" si="241"/>
        <v>TRUE</v>
      </c>
      <c r="Y366" s="620">
        <f>Death!X364</f>
        <v>106</v>
      </c>
      <c r="Z366" s="620">
        <f>Death!Y364</f>
        <v>68</v>
      </c>
      <c r="AA366" s="620">
        <f>Death!Z364</f>
        <v>174</v>
      </c>
    </row>
    <row r="367" spans="1:27" ht="15" customHeight="1">
      <c r="A367" s="633">
        <v>150</v>
      </c>
      <c r="B367" s="940" t="s">
        <v>800</v>
      </c>
      <c r="C367" s="171">
        <v>8</v>
      </c>
      <c r="D367" s="171">
        <v>4</v>
      </c>
      <c r="E367" s="171">
        <f t="shared" si="278"/>
        <v>12</v>
      </c>
      <c r="F367" s="171"/>
      <c r="G367" s="171"/>
      <c r="H367" s="171">
        <f t="shared" si="279"/>
        <v>0</v>
      </c>
      <c r="I367" s="171"/>
      <c r="J367" s="171"/>
      <c r="K367" s="171">
        <f t="shared" si="280"/>
        <v>0</v>
      </c>
      <c r="L367" s="171"/>
      <c r="M367" s="171"/>
      <c r="N367" s="171">
        <f t="shared" si="281"/>
        <v>0</v>
      </c>
      <c r="O367" s="171">
        <v>143</v>
      </c>
      <c r="P367" s="171">
        <v>110</v>
      </c>
      <c r="Q367" s="171">
        <f t="shared" ref="Q367:Q373" si="283">O367+P367</f>
        <v>253</v>
      </c>
      <c r="R367" s="529">
        <f t="shared" ref="R367:R373" si="284">C367+F367+I367+L367+O367</f>
        <v>151</v>
      </c>
      <c r="S367" s="529">
        <f t="shared" si="282"/>
        <v>114</v>
      </c>
      <c r="T367" s="529">
        <f t="shared" si="282"/>
        <v>265</v>
      </c>
      <c r="U367" s="619" t="str">
        <f t="shared" si="239"/>
        <v>TRUE</v>
      </c>
      <c r="V367" s="619" t="str">
        <f t="shared" si="240"/>
        <v>TRUE</v>
      </c>
      <c r="W367" s="619" t="str">
        <f t="shared" si="241"/>
        <v>TRUE</v>
      </c>
      <c r="Y367" s="620">
        <f>Death!X365</f>
        <v>151</v>
      </c>
      <c r="Z367" s="620">
        <f>Death!Y365</f>
        <v>114</v>
      </c>
      <c r="AA367" s="620">
        <f>Death!Z365</f>
        <v>265</v>
      </c>
    </row>
    <row r="368" spans="1:27" ht="15" customHeight="1">
      <c r="A368" s="633">
        <v>151</v>
      </c>
      <c r="B368" s="940" t="s">
        <v>801</v>
      </c>
      <c r="C368" s="171">
        <v>3</v>
      </c>
      <c r="D368" s="171">
        <v>1</v>
      </c>
      <c r="E368" s="171">
        <f t="shared" si="278"/>
        <v>4</v>
      </c>
      <c r="F368" s="171">
        <v>261</v>
      </c>
      <c r="G368" s="171">
        <v>160</v>
      </c>
      <c r="H368" s="171">
        <f t="shared" si="279"/>
        <v>421</v>
      </c>
      <c r="I368" s="171"/>
      <c r="J368" s="171"/>
      <c r="K368" s="171">
        <f t="shared" si="280"/>
        <v>0</v>
      </c>
      <c r="L368" s="171"/>
      <c r="M368" s="171"/>
      <c r="N368" s="171">
        <f t="shared" si="281"/>
        <v>0</v>
      </c>
      <c r="O368" s="171">
        <v>392</v>
      </c>
      <c r="P368" s="171">
        <v>258</v>
      </c>
      <c r="Q368" s="171">
        <f t="shared" si="283"/>
        <v>650</v>
      </c>
      <c r="R368" s="529">
        <f t="shared" si="284"/>
        <v>656</v>
      </c>
      <c r="S368" s="529">
        <f t="shared" si="282"/>
        <v>419</v>
      </c>
      <c r="T368" s="529">
        <f t="shared" si="282"/>
        <v>1075</v>
      </c>
      <c r="U368" s="619" t="str">
        <f t="shared" si="239"/>
        <v>TRUE</v>
      </c>
      <c r="V368" s="619" t="str">
        <f t="shared" si="240"/>
        <v>TRUE</v>
      </c>
      <c r="W368" s="619" t="str">
        <f t="shared" si="241"/>
        <v>TRUE</v>
      </c>
      <c r="Y368" s="620">
        <f>Death!X366</f>
        <v>656</v>
      </c>
      <c r="Z368" s="620">
        <f>Death!Y366</f>
        <v>419</v>
      </c>
      <c r="AA368" s="620">
        <f>Death!Z366</f>
        <v>1075</v>
      </c>
    </row>
    <row r="369" spans="1:47" ht="15" customHeight="1">
      <c r="A369" s="633">
        <v>152</v>
      </c>
      <c r="B369" s="940" t="s">
        <v>802</v>
      </c>
      <c r="C369" s="171">
        <v>100</v>
      </c>
      <c r="D369" s="171">
        <v>78</v>
      </c>
      <c r="E369" s="171">
        <f t="shared" si="278"/>
        <v>178</v>
      </c>
      <c r="F369" s="171">
        <v>2347</v>
      </c>
      <c r="G369" s="171">
        <v>1369</v>
      </c>
      <c r="H369" s="171">
        <f t="shared" si="279"/>
        <v>3716</v>
      </c>
      <c r="I369" s="171">
        <v>515</v>
      </c>
      <c r="J369" s="171">
        <v>426</v>
      </c>
      <c r="K369" s="171">
        <f t="shared" si="280"/>
        <v>941</v>
      </c>
      <c r="L369" s="171"/>
      <c r="M369" s="171"/>
      <c r="N369" s="171">
        <f t="shared" si="281"/>
        <v>0</v>
      </c>
      <c r="O369" s="171">
        <v>74</v>
      </c>
      <c r="P369" s="171">
        <v>12</v>
      </c>
      <c r="Q369" s="171">
        <f t="shared" si="283"/>
        <v>86</v>
      </c>
      <c r="R369" s="529">
        <f t="shared" si="284"/>
        <v>3036</v>
      </c>
      <c r="S369" s="529">
        <f t="shared" si="282"/>
        <v>1885</v>
      </c>
      <c r="T369" s="529">
        <f t="shared" si="282"/>
        <v>4921</v>
      </c>
      <c r="U369" s="619" t="str">
        <f t="shared" si="239"/>
        <v>TRUE</v>
      </c>
      <c r="V369" s="619" t="str">
        <f t="shared" si="240"/>
        <v>TRUE</v>
      </c>
      <c r="W369" s="619" t="str">
        <f t="shared" si="241"/>
        <v>TRUE</v>
      </c>
      <c r="Y369" s="620">
        <f>Death!X367</f>
        <v>3036</v>
      </c>
      <c r="Z369" s="620">
        <f>Death!Y367</f>
        <v>1885</v>
      </c>
      <c r="AA369" s="620">
        <f>Death!Z367</f>
        <v>4921</v>
      </c>
    </row>
    <row r="370" spans="1:47" ht="15" customHeight="1">
      <c r="A370" s="633">
        <v>153</v>
      </c>
      <c r="B370" s="940" t="s">
        <v>803</v>
      </c>
      <c r="C370" s="171">
        <v>12</v>
      </c>
      <c r="D370" s="171">
        <v>11</v>
      </c>
      <c r="E370" s="171">
        <f t="shared" si="278"/>
        <v>23</v>
      </c>
      <c r="F370" s="171">
        <v>35</v>
      </c>
      <c r="G370" s="171">
        <v>25</v>
      </c>
      <c r="H370" s="171">
        <f t="shared" si="279"/>
        <v>60</v>
      </c>
      <c r="I370" s="171"/>
      <c r="J370" s="171"/>
      <c r="K370" s="171">
        <f t="shared" si="280"/>
        <v>0</v>
      </c>
      <c r="L370" s="171"/>
      <c r="M370" s="171"/>
      <c r="N370" s="171">
        <f t="shared" si="281"/>
        <v>0</v>
      </c>
      <c r="O370" s="171">
        <v>439</v>
      </c>
      <c r="P370" s="171">
        <v>297</v>
      </c>
      <c r="Q370" s="171">
        <f t="shared" si="283"/>
        <v>736</v>
      </c>
      <c r="R370" s="529">
        <f t="shared" si="284"/>
        <v>486</v>
      </c>
      <c r="S370" s="529">
        <f t="shared" si="282"/>
        <v>333</v>
      </c>
      <c r="T370" s="529">
        <f t="shared" si="282"/>
        <v>819</v>
      </c>
      <c r="U370" s="619" t="str">
        <f t="shared" ref="U370:U387" si="285">IF(R370=Y370,"TRUE","FALSE")</f>
        <v>TRUE</v>
      </c>
      <c r="V370" s="619" t="str">
        <f t="shared" ref="V370:V387" si="286">IF(S370=Z370,"TRUE","FALSE")</f>
        <v>TRUE</v>
      </c>
      <c r="W370" s="619" t="str">
        <f t="shared" ref="W370:W387" si="287">IF(T370=AA370,"TRUE","FALSE")</f>
        <v>TRUE</v>
      </c>
      <c r="Y370" s="620">
        <f>Death!X368</f>
        <v>486</v>
      </c>
      <c r="Z370" s="620">
        <f>Death!Y368</f>
        <v>333</v>
      </c>
      <c r="AA370" s="620">
        <f>Death!Z368</f>
        <v>819</v>
      </c>
    </row>
    <row r="371" spans="1:47" ht="15" customHeight="1">
      <c r="A371" s="633">
        <v>154</v>
      </c>
      <c r="B371" s="940" t="s">
        <v>804</v>
      </c>
      <c r="C371" s="171">
        <v>0</v>
      </c>
      <c r="D371" s="171">
        <v>0</v>
      </c>
      <c r="E371" s="171">
        <f t="shared" si="278"/>
        <v>0</v>
      </c>
      <c r="F371" s="171"/>
      <c r="G371" s="171"/>
      <c r="H371" s="171">
        <f t="shared" si="279"/>
        <v>0</v>
      </c>
      <c r="I371" s="171"/>
      <c r="J371" s="171"/>
      <c r="K371" s="171">
        <f t="shared" si="280"/>
        <v>0</v>
      </c>
      <c r="L371" s="171"/>
      <c r="M371" s="171"/>
      <c r="N371" s="171">
        <f t="shared" si="281"/>
        <v>0</v>
      </c>
      <c r="O371" s="171">
        <v>81</v>
      </c>
      <c r="P371" s="171">
        <v>61</v>
      </c>
      <c r="Q371" s="171">
        <f t="shared" si="283"/>
        <v>142</v>
      </c>
      <c r="R371" s="529">
        <f t="shared" si="284"/>
        <v>81</v>
      </c>
      <c r="S371" s="529">
        <f t="shared" si="282"/>
        <v>61</v>
      </c>
      <c r="T371" s="529">
        <f t="shared" si="282"/>
        <v>142</v>
      </c>
      <c r="U371" s="619" t="str">
        <f t="shared" si="285"/>
        <v>TRUE</v>
      </c>
      <c r="V371" s="619" t="str">
        <f t="shared" si="286"/>
        <v>TRUE</v>
      </c>
      <c r="W371" s="619" t="str">
        <f t="shared" si="287"/>
        <v>TRUE</v>
      </c>
      <c r="Y371" s="620">
        <f>Death!X369</f>
        <v>81</v>
      </c>
      <c r="Z371" s="620">
        <f>Death!Y369</f>
        <v>61</v>
      </c>
      <c r="AA371" s="620">
        <f>Death!Z369</f>
        <v>142</v>
      </c>
    </row>
    <row r="372" spans="1:47" ht="15" customHeight="1">
      <c r="A372" s="633">
        <v>155</v>
      </c>
      <c r="B372" s="940" t="s">
        <v>805</v>
      </c>
      <c r="C372" s="171">
        <v>0</v>
      </c>
      <c r="D372" s="171">
        <v>0</v>
      </c>
      <c r="E372" s="171">
        <f t="shared" si="278"/>
        <v>0</v>
      </c>
      <c r="F372" s="171"/>
      <c r="G372" s="171"/>
      <c r="H372" s="171">
        <f t="shared" si="279"/>
        <v>0</v>
      </c>
      <c r="I372" s="171">
        <v>1</v>
      </c>
      <c r="J372" s="171"/>
      <c r="K372" s="171">
        <f t="shared" si="280"/>
        <v>1</v>
      </c>
      <c r="L372" s="171"/>
      <c r="M372" s="171"/>
      <c r="N372" s="171">
        <f t="shared" si="281"/>
        <v>0</v>
      </c>
      <c r="O372" s="171">
        <v>132</v>
      </c>
      <c r="P372" s="171">
        <v>93</v>
      </c>
      <c r="Q372" s="171">
        <f t="shared" si="283"/>
        <v>225</v>
      </c>
      <c r="R372" s="529">
        <f t="shared" si="284"/>
        <v>133</v>
      </c>
      <c r="S372" s="529">
        <f t="shared" si="282"/>
        <v>93</v>
      </c>
      <c r="T372" s="529">
        <f t="shared" si="282"/>
        <v>226</v>
      </c>
      <c r="U372" s="619" t="str">
        <f t="shared" ref="U372:U385" si="288">IF(R372=Y372,"TRUE","FALSE")</f>
        <v>TRUE</v>
      </c>
      <c r="V372" s="619" t="str">
        <f t="shared" ref="V372:V385" si="289">IF(S372=Z372,"TRUE","FALSE")</f>
        <v>TRUE</v>
      </c>
      <c r="W372" s="619" t="str">
        <f t="shared" ref="W372:W385" si="290">IF(T372=AA372,"TRUE","FALSE")</f>
        <v>TRUE</v>
      </c>
      <c r="Y372" s="620">
        <f>Death!X370</f>
        <v>133</v>
      </c>
      <c r="Z372" s="620">
        <f>Death!Y370</f>
        <v>93</v>
      </c>
      <c r="AA372" s="620">
        <f>Death!Z370</f>
        <v>226</v>
      </c>
    </row>
    <row r="373" spans="1:47" ht="15" customHeight="1">
      <c r="A373" s="633">
        <v>156</v>
      </c>
      <c r="B373" s="940" t="s">
        <v>806</v>
      </c>
      <c r="C373" s="171">
        <v>14</v>
      </c>
      <c r="D373" s="171">
        <v>17</v>
      </c>
      <c r="E373" s="171">
        <f t="shared" si="278"/>
        <v>31</v>
      </c>
      <c r="F373" s="171">
        <v>238</v>
      </c>
      <c r="G373" s="171">
        <v>138</v>
      </c>
      <c r="H373" s="171">
        <f t="shared" si="279"/>
        <v>376</v>
      </c>
      <c r="I373" s="171"/>
      <c r="J373" s="171"/>
      <c r="K373" s="171">
        <f t="shared" si="280"/>
        <v>0</v>
      </c>
      <c r="L373" s="171"/>
      <c r="M373" s="171"/>
      <c r="N373" s="171">
        <f t="shared" si="281"/>
        <v>0</v>
      </c>
      <c r="O373" s="171">
        <v>212</v>
      </c>
      <c r="P373" s="171">
        <v>131</v>
      </c>
      <c r="Q373" s="171">
        <f t="shared" si="283"/>
        <v>343</v>
      </c>
      <c r="R373" s="529">
        <f t="shared" si="284"/>
        <v>464</v>
      </c>
      <c r="S373" s="529">
        <f t="shared" si="282"/>
        <v>286</v>
      </c>
      <c r="T373" s="529">
        <f t="shared" si="282"/>
        <v>750</v>
      </c>
      <c r="U373" s="619" t="str">
        <f t="shared" si="288"/>
        <v>TRUE</v>
      </c>
      <c r="V373" s="619" t="str">
        <f t="shared" si="289"/>
        <v>TRUE</v>
      </c>
      <c r="W373" s="619" t="str">
        <f t="shared" si="290"/>
        <v>TRUE</v>
      </c>
      <c r="Y373" s="620">
        <f>Death!X371</f>
        <v>464</v>
      </c>
      <c r="Z373" s="620">
        <f>Death!Y371</f>
        <v>286</v>
      </c>
      <c r="AA373" s="620">
        <f>Death!Z371</f>
        <v>750</v>
      </c>
    </row>
    <row r="374" spans="1:47" ht="23.25">
      <c r="A374" s="541"/>
      <c r="B374" s="643" t="s">
        <v>6</v>
      </c>
      <c r="C374" s="203">
        <f>SUM(C366:C373)</f>
        <v>137</v>
      </c>
      <c r="D374" s="203">
        <f t="shared" ref="D374:Q374" si="291">SUM(D366:D373)</f>
        <v>111</v>
      </c>
      <c r="E374" s="203">
        <f t="shared" si="291"/>
        <v>248</v>
      </c>
      <c r="F374" s="203">
        <f t="shared" si="291"/>
        <v>2881</v>
      </c>
      <c r="G374" s="203">
        <f t="shared" si="291"/>
        <v>1692</v>
      </c>
      <c r="H374" s="203">
        <f t="shared" si="291"/>
        <v>4573</v>
      </c>
      <c r="I374" s="203">
        <f t="shared" si="291"/>
        <v>516</v>
      </c>
      <c r="J374" s="203">
        <f t="shared" si="291"/>
        <v>426</v>
      </c>
      <c r="K374" s="203">
        <f t="shared" si="291"/>
        <v>942</v>
      </c>
      <c r="L374" s="203">
        <f t="shared" si="291"/>
        <v>0</v>
      </c>
      <c r="M374" s="203">
        <f t="shared" si="291"/>
        <v>0</v>
      </c>
      <c r="N374" s="203">
        <f t="shared" si="291"/>
        <v>0</v>
      </c>
      <c r="O374" s="203">
        <f t="shared" si="291"/>
        <v>1579</v>
      </c>
      <c r="P374" s="203">
        <f t="shared" si="291"/>
        <v>1030</v>
      </c>
      <c r="Q374" s="203">
        <f t="shared" si="291"/>
        <v>2609</v>
      </c>
      <c r="R374" s="541">
        <f>SUM(R366:R373)</f>
        <v>5113</v>
      </c>
      <c r="S374" s="541">
        <f>SUM(S366:S373)</f>
        <v>3259</v>
      </c>
      <c r="T374" s="541">
        <f>SUM(T366:T373)</f>
        <v>8372</v>
      </c>
      <c r="U374" s="619" t="str">
        <f t="shared" si="288"/>
        <v>TRUE</v>
      </c>
      <c r="V374" s="619" t="str">
        <f t="shared" si="289"/>
        <v>TRUE</v>
      </c>
      <c r="W374" s="619" t="str">
        <f t="shared" si="290"/>
        <v>TRUE</v>
      </c>
      <c r="Y374" s="620">
        <f>Death!X372</f>
        <v>5113</v>
      </c>
      <c r="Z374" s="620">
        <f>Death!Y372</f>
        <v>3259</v>
      </c>
      <c r="AA374" s="620">
        <f>Death!Z372</f>
        <v>8372</v>
      </c>
      <c r="AC374" s="1847" t="s">
        <v>512</v>
      </c>
      <c r="AD374" s="1847"/>
      <c r="AE374" s="1847"/>
      <c r="AF374" s="1847"/>
      <c r="AG374" s="1847"/>
      <c r="AH374" s="1847"/>
      <c r="AI374" s="1847"/>
      <c r="AJ374" s="1847"/>
      <c r="AK374" s="1847"/>
      <c r="AL374" s="1847"/>
      <c r="AM374" s="1847"/>
      <c r="AN374" s="1847"/>
      <c r="AO374" s="1847"/>
      <c r="AP374" s="1847"/>
      <c r="AQ374" s="1847"/>
      <c r="AR374" s="1847"/>
      <c r="AS374" s="1847"/>
      <c r="AT374" s="1847"/>
      <c r="AU374" s="1847"/>
    </row>
    <row r="375" spans="1:47" ht="22.5" customHeight="1">
      <c r="A375" s="209" t="s">
        <v>144</v>
      </c>
      <c r="B375" s="644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608"/>
      <c r="S375" s="608"/>
      <c r="T375" s="608"/>
      <c r="U375" s="619" t="str">
        <f t="shared" si="288"/>
        <v>TRUE</v>
      </c>
      <c r="V375" s="619" t="str">
        <f t="shared" si="289"/>
        <v>TRUE</v>
      </c>
      <c r="W375" s="619" t="str">
        <f t="shared" si="290"/>
        <v>TRUE</v>
      </c>
      <c r="Y375" s="620">
        <f>Death!X373</f>
        <v>0</v>
      </c>
      <c r="Z375" s="620">
        <f>Death!Y373</f>
        <v>0</v>
      </c>
      <c r="AA375" s="620">
        <f>Death!Z373</f>
        <v>0</v>
      </c>
      <c r="AC375" s="1848" t="s">
        <v>881</v>
      </c>
      <c r="AD375" s="1848"/>
      <c r="AE375" s="1848"/>
      <c r="AF375" s="1848"/>
      <c r="AG375" s="1848"/>
      <c r="AH375" s="1848"/>
      <c r="AI375" s="1848"/>
      <c r="AJ375" s="1848"/>
      <c r="AK375" s="1848"/>
      <c r="AL375" s="1848"/>
      <c r="AM375" s="1848"/>
      <c r="AN375" s="1848"/>
      <c r="AO375" s="1848"/>
      <c r="AP375" s="1848"/>
      <c r="AQ375" s="1848"/>
      <c r="AR375" s="1848"/>
      <c r="AS375" s="1848"/>
      <c r="AT375" s="1848"/>
      <c r="AU375" s="1848"/>
    </row>
    <row r="376" spans="1:47" ht="15" customHeight="1">
      <c r="A376" s="633">
        <v>157</v>
      </c>
      <c r="B376" s="921" t="s">
        <v>814</v>
      </c>
      <c r="C376" s="1202">
        <v>1</v>
      </c>
      <c r="D376" s="1202">
        <v>1</v>
      </c>
      <c r="E376" s="171">
        <f t="shared" ref="E376:E379" si="292">C376+D376</f>
        <v>2</v>
      </c>
      <c r="F376" s="1202">
        <v>42</v>
      </c>
      <c r="G376" s="1202">
        <v>43</v>
      </c>
      <c r="H376" s="171">
        <f t="shared" ref="H376:H379" si="293">F376+G376</f>
        <v>85</v>
      </c>
      <c r="I376" s="171"/>
      <c r="J376" s="171"/>
      <c r="K376" s="171">
        <f>I376+J376</f>
        <v>0</v>
      </c>
      <c r="L376" s="171"/>
      <c r="M376" s="171"/>
      <c r="N376" s="171">
        <f>L376+M376</f>
        <v>0</v>
      </c>
      <c r="O376" s="1197">
        <v>87</v>
      </c>
      <c r="P376" s="1197">
        <v>76</v>
      </c>
      <c r="Q376" s="171">
        <f>O376+P376</f>
        <v>163</v>
      </c>
      <c r="R376" s="529">
        <f>C376+F376+I376+L376+O376</f>
        <v>130</v>
      </c>
      <c r="S376" s="529">
        <f t="shared" ref="S376:T379" si="294">D376+G376+J376+M376+P376</f>
        <v>120</v>
      </c>
      <c r="T376" s="529">
        <f t="shared" si="294"/>
        <v>250</v>
      </c>
      <c r="U376" s="619" t="str">
        <f t="shared" si="288"/>
        <v>TRUE</v>
      </c>
      <c r="V376" s="619" t="str">
        <f t="shared" si="289"/>
        <v>TRUE</v>
      </c>
      <c r="W376" s="619" t="str">
        <f t="shared" si="290"/>
        <v>TRUE</v>
      </c>
      <c r="Y376" s="620">
        <f>Death!X374</f>
        <v>130</v>
      </c>
      <c r="Z376" s="620">
        <f>Death!Y374</f>
        <v>120</v>
      </c>
      <c r="AA376" s="620">
        <f>Death!Z374</f>
        <v>250</v>
      </c>
      <c r="AC376" s="647" t="s">
        <v>510</v>
      </c>
      <c r="AD376" s="648"/>
      <c r="AE376" s="648"/>
      <c r="AF376" s="648"/>
      <c r="AG376" s="648"/>
      <c r="AH376" s="648"/>
      <c r="AI376" s="648"/>
      <c r="AJ376" s="648"/>
      <c r="AK376" s="648"/>
      <c r="AL376" s="648"/>
      <c r="AM376" s="648"/>
      <c r="AN376" s="648"/>
      <c r="AO376" s="648"/>
      <c r="AP376" s="648"/>
      <c r="AQ376" s="648"/>
      <c r="AR376" s="648"/>
      <c r="AS376" s="648"/>
      <c r="AT376" s="648"/>
      <c r="AU376" s="648"/>
    </row>
    <row r="377" spans="1:47" ht="21" customHeight="1">
      <c r="A377" s="633">
        <v>158</v>
      </c>
      <c r="B377" s="921" t="s">
        <v>817</v>
      </c>
      <c r="C377" s="1202">
        <v>76</v>
      </c>
      <c r="D377" s="1202">
        <v>33</v>
      </c>
      <c r="E377" s="171">
        <f t="shared" si="292"/>
        <v>109</v>
      </c>
      <c r="F377" s="1202">
        <v>431</v>
      </c>
      <c r="G377" s="1202">
        <v>282</v>
      </c>
      <c r="H377" s="171">
        <f t="shared" si="293"/>
        <v>713</v>
      </c>
      <c r="I377" s="171"/>
      <c r="J377" s="171"/>
      <c r="K377" s="171">
        <f>I377+J377</f>
        <v>0</v>
      </c>
      <c r="L377" s="171"/>
      <c r="M377" s="171"/>
      <c r="N377" s="171">
        <f>L377+M377</f>
        <v>0</v>
      </c>
      <c r="O377" s="1197">
        <v>194</v>
      </c>
      <c r="P377" s="1197">
        <v>138</v>
      </c>
      <c r="Q377" s="171">
        <f>O377+P377</f>
        <v>332</v>
      </c>
      <c r="R377" s="529">
        <f>C377+F377+I377+L377+O377</f>
        <v>701</v>
      </c>
      <c r="S377" s="529">
        <f t="shared" si="294"/>
        <v>453</v>
      </c>
      <c r="T377" s="529">
        <f t="shared" si="294"/>
        <v>1154</v>
      </c>
      <c r="U377" s="619" t="str">
        <f t="shared" si="288"/>
        <v>TRUE</v>
      </c>
      <c r="V377" s="619" t="str">
        <f t="shared" si="289"/>
        <v>TRUE</v>
      </c>
      <c r="W377" s="619" t="str">
        <f t="shared" si="290"/>
        <v>TRUE</v>
      </c>
      <c r="Y377" s="620">
        <f>Death!X375</f>
        <v>701</v>
      </c>
      <c r="Z377" s="620">
        <f>Death!Y375</f>
        <v>453</v>
      </c>
      <c r="AA377" s="620">
        <f>Death!Z375</f>
        <v>1154</v>
      </c>
      <c r="AC377" s="1546" t="s">
        <v>495</v>
      </c>
      <c r="AD377" s="1537" t="s">
        <v>500</v>
      </c>
      <c r="AE377" s="1537"/>
      <c r="AF377" s="1537"/>
      <c r="AG377" s="1537"/>
      <c r="AH377" s="1537"/>
      <c r="AI377" s="1537"/>
      <c r="AJ377" s="1538" t="s">
        <v>154</v>
      </c>
      <c r="AK377" s="1538"/>
      <c r="AL377" s="1538"/>
      <c r="AM377" s="1538" t="s">
        <v>155</v>
      </c>
      <c r="AN377" s="1538"/>
      <c r="AO377" s="1538"/>
      <c r="AP377" s="1538" t="s">
        <v>153</v>
      </c>
      <c r="AQ377" s="1538"/>
      <c r="AR377" s="1538"/>
      <c r="AS377" s="1537" t="s">
        <v>6</v>
      </c>
      <c r="AT377" s="1537"/>
      <c r="AU377" s="1537"/>
    </row>
    <row r="378" spans="1:47" ht="36.75" customHeight="1">
      <c r="A378" s="633">
        <v>159</v>
      </c>
      <c r="B378" s="194" t="s">
        <v>883</v>
      </c>
      <c r="C378" s="1202">
        <v>2</v>
      </c>
      <c r="D378" s="1202"/>
      <c r="E378" s="171">
        <f t="shared" si="292"/>
        <v>2</v>
      </c>
      <c r="F378" s="1202">
        <v>6</v>
      </c>
      <c r="G378" s="1202">
        <v>12</v>
      </c>
      <c r="H378" s="171">
        <f t="shared" si="293"/>
        <v>18</v>
      </c>
      <c r="I378" s="171"/>
      <c r="J378" s="171"/>
      <c r="K378" s="171">
        <f>I378+J378</f>
        <v>0</v>
      </c>
      <c r="L378" s="171"/>
      <c r="M378" s="171"/>
      <c r="N378" s="171">
        <f>L378+M378</f>
        <v>0</v>
      </c>
      <c r="O378" s="1197">
        <v>78</v>
      </c>
      <c r="P378" s="1197">
        <v>52</v>
      </c>
      <c r="Q378" s="171">
        <f>O378+P378</f>
        <v>130</v>
      </c>
      <c r="R378" s="529">
        <f>C378+F378+I378+L378+O378</f>
        <v>86</v>
      </c>
      <c r="S378" s="529">
        <f t="shared" si="294"/>
        <v>64</v>
      </c>
      <c r="T378" s="529">
        <f t="shared" si="294"/>
        <v>150</v>
      </c>
      <c r="U378" s="619" t="str">
        <f t="shared" si="288"/>
        <v>TRUE</v>
      </c>
      <c r="V378" s="619" t="str">
        <f t="shared" si="289"/>
        <v>TRUE</v>
      </c>
      <c r="W378" s="619" t="str">
        <f t="shared" si="290"/>
        <v>TRUE</v>
      </c>
      <c r="Y378" s="620">
        <f>Death!X376</f>
        <v>86</v>
      </c>
      <c r="Z378" s="620">
        <f>Death!Y376</f>
        <v>64</v>
      </c>
      <c r="AA378" s="620">
        <f>Death!Z376</f>
        <v>150</v>
      </c>
      <c r="AC378" s="1849"/>
      <c r="AD378" s="1537" t="s">
        <v>501</v>
      </c>
      <c r="AE378" s="1537"/>
      <c r="AF378" s="1537"/>
      <c r="AG378" s="1538" t="s">
        <v>499</v>
      </c>
      <c r="AH378" s="1538"/>
      <c r="AI378" s="1538"/>
      <c r="AJ378" s="1538"/>
      <c r="AK378" s="1538"/>
      <c r="AL378" s="1538"/>
      <c r="AM378" s="1538"/>
      <c r="AN378" s="1538"/>
      <c r="AO378" s="1538"/>
      <c r="AP378" s="1538"/>
      <c r="AQ378" s="1538"/>
      <c r="AR378" s="1538"/>
      <c r="AS378" s="1537"/>
      <c r="AT378" s="1537"/>
      <c r="AU378" s="1537"/>
    </row>
    <row r="379" spans="1:47" ht="18.75" customHeight="1">
      <c r="A379" s="633">
        <v>160</v>
      </c>
      <c r="B379" s="921" t="s">
        <v>816</v>
      </c>
      <c r="C379" s="1202">
        <v>6</v>
      </c>
      <c r="D379" s="1202">
        <v>3</v>
      </c>
      <c r="E379" s="171">
        <f t="shared" si="292"/>
        <v>9</v>
      </c>
      <c r="F379" s="1202">
        <v>8</v>
      </c>
      <c r="G379" s="1202">
        <v>11</v>
      </c>
      <c r="H379" s="171">
        <f t="shared" si="293"/>
        <v>19</v>
      </c>
      <c r="I379" s="171"/>
      <c r="J379" s="171"/>
      <c r="K379" s="171">
        <f>I379+J379</f>
        <v>0</v>
      </c>
      <c r="L379" s="171"/>
      <c r="M379" s="171"/>
      <c r="N379" s="171">
        <f>L379+M379</f>
        <v>0</v>
      </c>
      <c r="O379" s="1197">
        <v>95</v>
      </c>
      <c r="P379" s="1197">
        <v>61</v>
      </c>
      <c r="Q379" s="171">
        <f>O379+P379</f>
        <v>156</v>
      </c>
      <c r="R379" s="529">
        <f>C379+F379+I379+L379+O379</f>
        <v>109</v>
      </c>
      <c r="S379" s="529">
        <f t="shared" si="294"/>
        <v>75</v>
      </c>
      <c r="T379" s="529">
        <f t="shared" si="294"/>
        <v>184</v>
      </c>
      <c r="U379" s="619" t="str">
        <f t="shared" si="288"/>
        <v>TRUE</v>
      </c>
      <c r="V379" s="619" t="str">
        <f t="shared" si="289"/>
        <v>TRUE</v>
      </c>
      <c r="W379" s="619" t="str">
        <f t="shared" si="290"/>
        <v>TRUE</v>
      </c>
      <c r="Y379" s="620">
        <f>Death!X377</f>
        <v>109</v>
      </c>
      <c r="Z379" s="620">
        <f>Death!Y377</f>
        <v>75</v>
      </c>
      <c r="AA379" s="620">
        <f>Death!Z377</f>
        <v>184</v>
      </c>
      <c r="AC379" s="1547"/>
      <c r="AD379" s="824" t="s">
        <v>242</v>
      </c>
      <c r="AE379" s="824" t="s">
        <v>243</v>
      </c>
      <c r="AF379" s="823" t="s">
        <v>236</v>
      </c>
      <c r="AG379" s="824" t="s">
        <v>242</v>
      </c>
      <c r="AH379" s="824" t="s">
        <v>243</v>
      </c>
      <c r="AI379" s="823" t="s">
        <v>236</v>
      </c>
      <c r="AJ379" s="824" t="s">
        <v>242</v>
      </c>
      <c r="AK379" s="824" t="s">
        <v>243</v>
      </c>
      <c r="AL379" s="823" t="s">
        <v>236</v>
      </c>
      <c r="AM379" s="824" t="s">
        <v>242</v>
      </c>
      <c r="AN379" s="824" t="s">
        <v>243</v>
      </c>
      <c r="AO379" s="823" t="s">
        <v>236</v>
      </c>
      <c r="AP379" s="824" t="s">
        <v>242</v>
      </c>
      <c r="AQ379" s="824" t="s">
        <v>243</v>
      </c>
      <c r="AR379" s="823" t="s">
        <v>236</v>
      </c>
      <c r="AS379" s="824" t="s">
        <v>242</v>
      </c>
      <c r="AT379" s="824" t="s">
        <v>243</v>
      </c>
      <c r="AU379" s="823" t="s">
        <v>236</v>
      </c>
    </row>
    <row r="380" spans="1:47" ht="28.5" customHeight="1">
      <c r="A380" s="541"/>
      <c r="B380" s="643" t="s">
        <v>6</v>
      </c>
      <c r="C380" s="203">
        <f>SUM(C376:C379)</f>
        <v>85</v>
      </c>
      <c r="D380" s="203">
        <f t="shared" ref="D380:Q380" si="295">SUM(D376:D379)</f>
        <v>37</v>
      </c>
      <c r="E380" s="203">
        <f t="shared" si="295"/>
        <v>122</v>
      </c>
      <c r="F380" s="203">
        <f t="shared" si="295"/>
        <v>487</v>
      </c>
      <c r="G380" s="203">
        <f t="shared" si="295"/>
        <v>348</v>
      </c>
      <c r="H380" s="203">
        <f t="shared" si="295"/>
        <v>835</v>
      </c>
      <c r="I380" s="203">
        <f t="shared" si="295"/>
        <v>0</v>
      </c>
      <c r="J380" s="203">
        <f t="shared" si="295"/>
        <v>0</v>
      </c>
      <c r="K380" s="203">
        <f t="shared" si="295"/>
        <v>0</v>
      </c>
      <c r="L380" s="203">
        <f t="shared" si="295"/>
        <v>0</v>
      </c>
      <c r="M380" s="203">
        <f t="shared" si="295"/>
        <v>0</v>
      </c>
      <c r="N380" s="203">
        <f t="shared" si="295"/>
        <v>0</v>
      </c>
      <c r="O380" s="203">
        <f t="shared" si="295"/>
        <v>454</v>
      </c>
      <c r="P380" s="203">
        <f t="shared" si="295"/>
        <v>327</v>
      </c>
      <c r="Q380" s="203">
        <f t="shared" si="295"/>
        <v>781</v>
      </c>
      <c r="R380" s="541">
        <f>SUM(R376:R379)</f>
        <v>1026</v>
      </c>
      <c r="S380" s="541">
        <f>SUM(S376:S379)</f>
        <v>712</v>
      </c>
      <c r="T380" s="541">
        <f>SUM(T376:T379)</f>
        <v>1738</v>
      </c>
      <c r="U380" s="619" t="str">
        <f t="shared" si="288"/>
        <v>TRUE</v>
      </c>
      <c r="V380" s="619" t="str">
        <f t="shared" si="289"/>
        <v>TRUE</v>
      </c>
      <c r="W380" s="619" t="str">
        <f t="shared" si="290"/>
        <v>TRUE</v>
      </c>
      <c r="Y380" s="620">
        <f>Death!X378</f>
        <v>1026</v>
      </c>
      <c r="Z380" s="620">
        <f>Death!Y378</f>
        <v>712</v>
      </c>
      <c r="AA380" s="620">
        <f>Death!Z378</f>
        <v>1738</v>
      </c>
      <c r="AC380" s="1220" t="s">
        <v>224</v>
      </c>
      <c r="AD380" s="1221">
        <f>C171</f>
        <v>118</v>
      </c>
      <c r="AE380" s="1221">
        <f t="shared" ref="AE380:AR380" si="296">D171</f>
        <v>80</v>
      </c>
      <c r="AF380" s="1221">
        <f t="shared" si="296"/>
        <v>198</v>
      </c>
      <c r="AG380" s="1221">
        <f t="shared" si="296"/>
        <v>2792</v>
      </c>
      <c r="AH380" s="1221">
        <f t="shared" si="296"/>
        <v>1726</v>
      </c>
      <c r="AI380" s="1221">
        <f t="shared" si="296"/>
        <v>4518</v>
      </c>
      <c r="AJ380" s="1221">
        <f t="shared" si="296"/>
        <v>4872</v>
      </c>
      <c r="AK380" s="1221">
        <f t="shared" si="296"/>
        <v>3532</v>
      </c>
      <c r="AL380" s="1221">
        <f t="shared" si="296"/>
        <v>8404</v>
      </c>
      <c r="AM380" s="1221">
        <f t="shared" si="296"/>
        <v>8186</v>
      </c>
      <c r="AN380" s="1221">
        <f t="shared" si="296"/>
        <v>6335</v>
      </c>
      <c r="AO380" s="1221">
        <f t="shared" si="296"/>
        <v>14521</v>
      </c>
      <c r="AP380" s="1221">
        <f t="shared" si="296"/>
        <v>63558</v>
      </c>
      <c r="AQ380" s="1221">
        <f t="shared" si="296"/>
        <v>46821</v>
      </c>
      <c r="AR380" s="1221">
        <f t="shared" si="296"/>
        <v>110379</v>
      </c>
      <c r="AS380" s="1222">
        <f>AD380+AG380+AJ380+AM380+AP380</f>
        <v>79526</v>
      </c>
      <c r="AT380" s="1222">
        <f>AE380+AH380+AK380+AN380+AQ380</f>
        <v>58494</v>
      </c>
      <c r="AU380" s="1221">
        <f>AS380+AT380</f>
        <v>138020</v>
      </c>
    </row>
    <row r="381" spans="1:47" ht="28.5" customHeight="1">
      <c r="A381" s="209" t="s">
        <v>145</v>
      </c>
      <c r="B381" s="644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608"/>
      <c r="S381" s="608"/>
      <c r="T381" s="608"/>
      <c r="U381" s="619" t="str">
        <f t="shared" si="288"/>
        <v>TRUE</v>
      </c>
      <c r="V381" s="619" t="str">
        <f t="shared" si="289"/>
        <v>TRUE</v>
      </c>
      <c r="W381" s="619" t="str">
        <f t="shared" si="290"/>
        <v>TRUE</v>
      </c>
      <c r="Y381" s="620">
        <f>Death!X379</f>
        <v>0</v>
      </c>
      <c r="Z381" s="620">
        <f>Death!Y379</f>
        <v>0</v>
      </c>
      <c r="AA381" s="620">
        <f>Death!Z379</f>
        <v>0</v>
      </c>
      <c r="AC381" s="1844" t="s">
        <v>728</v>
      </c>
      <c r="AD381" s="1845"/>
      <c r="AE381" s="1845"/>
      <c r="AF381" s="1845"/>
      <c r="AG381" s="1845"/>
      <c r="AH381" s="1845"/>
      <c r="AI381" s="1845"/>
      <c r="AJ381" s="1845"/>
      <c r="AK381" s="1845"/>
      <c r="AL381" s="1845"/>
      <c r="AM381" s="1845"/>
      <c r="AN381" s="1845"/>
      <c r="AO381" s="1845"/>
      <c r="AP381" s="1845"/>
      <c r="AQ381" s="1845"/>
      <c r="AR381" s="1845"/>
      <c r="AS381" s="1845"/>
      <c r="AT381" s="1845"/>
      <c r="AU381" s="1846"/>
    </row>
    <row r="382" spans="1:47" ht="28.5" customHeight="1">
      <c r="A382" s="633">
        <v>161</v>
      </c>
      <c r="B382" s="949" t="s">
        <v>842</v>
      </c>
      <c r="C382" s="839">
        <v>20</v>
      </c>
      <c r="D382" s="839">
        <v>4</v>
      </c>
      <c r="E382" s="171">
        <f t="shared" ref="E382:E385" si="297">C382+D382</f>
        <v>24</v>
      </c>
      <c r="F382" s="839">
        <v>31</v>
      </c>
      <c r="G382" s="839">
        <v>8</v>
      </c>
      <c r="H382" s="171">
        <f t="shared" ref="H382:H385" si="298">F382+G382</f>
        <v>39</v>
      </c>
      <c r="I382" s="839"/>
      <c r="J382" s="839"/>
      <c r="K382" s="171">
        <f t="shared" ref="K382:K385" si="299">I382+J382</f>
        <v>0</v>
      </c>
      <c r="L382" s="171"/>
      <c r="M382" s="171"/>
      <c r="N382" s="171">
        <f t="shared" ref="N382:N385" si="300">L382+M382</f>
        <v>0</v>
      </c>
      <c r="O382" s="949">
        <v>212</v>
      </c>
      <c r="P382" s="949">
        <v>132</v>
      </c>
      <c r="Q382" s="171">
        <f t="shared" ref="Q382:Q385" si="301">O382+P382</f>
        <v>344</v>
      </c>
      <c r="R382" s="529">
        <f>C382+F382+I382+L382+O382</f>
        <v>263</v>
      </c>
      <c r="S382" s="529">
        <f t="shared" ref="S382:T385" si="302">D382+G382+J382+M382+P382</f>
        <v>144</v>
      </c>
      <c r="T382" s="529">
        <f t="shared" si="302"/>
        <v>407</v>
      </c>
      <c r="U382" s="619" t="str">
        <f t="shared" si="288"/>
        <v>TRUE</v>
      </c>
      <c r="V382" s="619" t="str">
        <f t="shared" si="289"/>
        <v>TRUE</v>
      </c>
      <c r="W382" s="619" t="str">
        <f t="shared" si="290"/>
        <v>TRUE</v>
      </c>
      <c r="Y382" s="620">
        <f>Death!X380</f>
        <v>263</v>
      </c>
      <c r="Z382" s="620">
        <f>Death!Y380</f>
        <v>144</v>
      </c>
      <c r="AA382" s="620">
        <f>Death!Z380</f>
        <v>407</v>
      </c>
      <c r="AC382" s="221" t="s">
        <v>503</v>
      </c>
      <c r="AD382" s="650">
        <f>C180</f>
        <v>2455</v>
      </c>
      <c r="AE382" s="650">
        <f t="shared" ref="AE382:AU382" si="303">D180</f>
        <v>1872</v>
      </c>
      <c r="AF382" s="650">
        <f t="shared" si="303"/>
        <v>4327</v>
      </c>
      <c r="AG382" s="650">
        <f t="shared" si="303"/>
        <v>2674</v>
      </c>
      <c r="AH382" s="650">
        <f t="shared" si="303"/>
        <v>2007</v>
      </c>
      <c r="AI382" s="650">
        <f t="shared" si="303"/>
        <v>4681</v>
      </c>
      <c r="AJ382" s="650">
        <f t="shared" si="303"/>
        <v>0</v>
      </c>
      <c r="AK382" s="650">
        <f t="shared" si="303"/>
        <v>0</v>
      </c>
      <c r="AL382" s="650">
        <f t="shared" si="303"/>
        <v>0</v>
      </c>
      <c r="AM382" s="650">
        <f t="shared" si="303"/>
        <v>0</v>
      </c>
      <c r="AN382" s="650">
        <f t="shared" si="303"/>
        <v>0</v>
      </c>
      <c r="AO382" s="650">
        <f t="shared" si="303"/>
        <v>0</v>
      </c>
      <c r="AP382" s="650">
        <f t="shared" si="303"/>
        <v>5448</v>
      </c>
      <c r="AQ382" s="650">
        <f t="shared" si="303"/>
        <v>3759</v>
      </c>
      <c r="AR382" s="650">
        <f t="shared" si="303"/>
        <v>9207</v>
      </c>
      <c r="AS382" s="650">
        <f t="shared" si="303"/>
        <v>10577</v>
      </c>
      <c r="AT382" s="650">
        <f t="shared" si="303"/>
        <v>7638</v>
      </c>
      <c r="AU382" s="650">
        <f t="shared" si="303"/>
        <v>18215</v>
      </c>
    </row>
    <row r="383" spans="1:47" ht="28.5" customHeight="1">
      <c r="A383" s="633">
        <v>162</v>
      </c>
      <c r="B383" s="949" t="s">
        <v>843</v>
      </c>
      <c r="C383" s="839">
        <v>0</v>
      </c>
      <c r="D383" s="839">
        <v>0</v>
      </c>
      <c r="E383" s="171">
        <f t="shared" si="297"/>
        <v>0</v>
      </c>
      <c r="F383" s="839">
        <v>0</v>
      </c>
      <c r="G383" s="839">
        <v>0</v>
      </c>
      <c r="H383" s="171">
        <f t="shared" si="298"/>
        <v>0</v>
      </c>
      <c r="I383" s="839"/>
      <c r="J383" s="839"/>
      <c r="K383" s="171">
        <f t="shared" si="299"/>
        <v>0</v>
      </c>
      <c r="L383" s="171"/>
      <c r="M383" s="171"/>
      <c r="N383" s="171">
        <f t="shared" si="300"/>
        <v>0</v>
      </c>
      <c r="O383" s="949">
        <v>43</v>
      </c>
      <c r="P383" s="949">
        <v>46</v>
      </c>
      <c r="Q383" s="171">
        <f t="shared" si="301"/>
        <v>89</v>
      </c>
      <c r="R383" s="529">
        <f>C383+F383+I383+L383+O383</f>
        <v>43</v>
      </c>
      <c r="S383" s="529">
        <f t="shared" si="302"/>
        <v>46</v>
      </c>
      <c r="T383" s="529">
        <f t="shared" si="302"/>
        <v>89</v>
      </c>
      <c r="U383" s="619" t="str">
        <f t="shared" si="288"/>
        <v>TRUE</v>
      </c>
      <c r="V383" s="619" t="str">
        <f t="shared" si="289"/>
        <v>TRUE</v>
      </c>
      <c r="W383" s="619" t="str">
        <f t="shared" si="290"/>
        <v>TRUE</v>
      </c>
      <c r="Y383" s="620">
        <f>Death!X381</f>
        <v>43</v>
      </c>
      <c r="Z383" s="620">
        <f>Death!Y381</f>
        <v>46</v>
      </c>
      <c r="AA383" s="620">
        <f>Death!Z381</f>
        <v>89</v>
      </c>
      <c r="AC383" s="221" t="s">
        <v>514</v>
      </c>
      <c r="AD383" s="650">
        <f>C190</f>
        <v>92</v>
      </c>
      <c r="AE383" s="650">
        <f t="shared" ref="AE383:AU383" si="304">D190</f>
        <v>68</v>
      </c>
      <c r="AF383" s="650">
        <f t="shared" si="304"/>
        <v>160</v>
      </c>
      <c r="AG383" s="650">
        <f t="shared" si="304"/>
        <v>37</v>
      </c>
      <c r="AH383" s="650">
        <f t="shared" si="304"/>
        <v>33</v>
      </c>
      <c r="AI383" s="650">
        <f t="shared" si="304"/>
        <v>70</v>
      </c>
      <c r="AJ383" s="650">
        <f t="shared" si="304"/>
        <v>495</v>
      </c>
      <c r="AK383" s="650">
        <f t="shared" si="304"/>
        <v>337</v>
      </c>
      <c r="AL383" s="650">
        <f t="shared" si="304"/>
        <v>832</v>
      </c>
      <c r="AM383" s="650">
        <f t="shared" si="304"/>
        <v>0</v>
      </c>
      <c r="AN383" s="650">
        <f t="shared" si="304"/>
        <v>0</v>
      </c>
      <c r="AO383" s="650">
        <f t="shared" si="304"/>
        <v>0</v>
      </c>
      <c r="AP383" s="650">
        <f t="shared" si="304"/>
        <v>34</v>
      </c>
      <c r="AQ383" s="650">
        <f t="shared" si="304"/>
        <v>18</v>
      </c>
      <c r="AR383" s="650">
        <f t="shared" si="304"/>
        <v>52</v>
      </c>
      <c r="AS383" s="650">
        <f t="shared" si="304"/>
        <v>658</v>
      </c>
      <c r="AT383" s="650">
        <f t="shared" si="304"/>
        <v>456</v>
      </c>
      <c r="AU383" s="650">
        <f t="shared" si="304"/>
        <v>1114</v>
      </c>
    </row>
    <row r="384" spans="1:47" ht="28.5" customHeight="1">
      <c r="A384" s="633">
        <v>163</v>
      </c>
      <c r="B384" s="949" t="s">
        <v>844</v>
      </c>
      <c r="C384" s="839">
        <v>0</v>
      </c>
      <c r="D384" s="839">
        <v>0</v>
      </c>
      <c r="E384" s="171">
        <f t="shared" si="297"/>
        <v>0</v>
      </c>
      <c r="F384" s="839">
        <v>161</v>
      </c>
      <c r="G384" s="839">
        <v>84</v>
      </c>
      <c r="H384" s="171">
        <f t="shared" si="298"/>
        <v>245</v>
      </c>
      <c r="I384" s="839"/>
      <c r="J384" s="839"/>
      <c r="K384" s="171">
        <f t="shared" si="299"/>
        <v>0</v>
      </c>
      <c r="L384" s="171"/>
      <c r="M384" s="171"/>
      <c r="N384" s="171">
        <f t="shared" si="300"/>
        <v>0</v>
      </c>
      <c r="O384" s="949">
        <v>67</v>
      </c>
      <c r="P384" s="949">
        <v>27</v>
      </c>
      <c r="Q384" s="171">
        <f t="shared" si="301"/>
        <v>94</v>
      </c>
      <c r="R384" s="529">
        <f>C384+F384+I384+L384+O384</f>
        <v>228</v>
      </c>
      <c r="S384" s="529">
        <f t="shared" si="302"/>
        <v>111</v>
      </c>
      <c r="T384" s="529">
        <f t="shared" si="302"/>
        <v>339</v>
      </c>
      <c r="U384" s="619" t="str">
        <f t="shared" si="288"/>
        <v>TRUE</v>
      </c>
      <c r="V384" s="619" t="str">
        <f t="shared" si="289"/>
        <v>TRUE</v>
      </c>
      <c r="W384" s="619" t="str">
        <f t="shared" si="290"/>
        <v>TRUE</v>
      </c>
      <c r="Y384" s="620">
        <f>Death!X382</f>
        <v>228</v>
      </c>
      <c r="Z384" s="620">
        <f>Death!Y382</f>
        <v>111</v>
      </c>
      <c r="AA384" s="620">
        <f>Death!Z382</f>
        <v>339</v>
      </c>
      <c r="AC384" s="221" t="s">
        <v>504</v>
      </c>
      <c r="AD384" s="650">
        <f>C197</f>
        <v>274</v>
      </c>
      <c r="AE384" s="650">
        <f t="shared" ref="AE384:AU384" si="305">D197</f>
        <v>159</v>
      </c>
      <c r="AF384" s="650">
        <f t="shared" si="305"/>
        <v>433</v>
      </c>
      <c r="AG384" s="650">
        <f t="shared" si="305"/>
        <v>1350</v>
      </c>
      <c r="AH384" s="650">
        <f t="shared" si="305"/>
        <v>783</v>
      </c>
      <c r="AI384" s="650">
        <f t="shared" si="305"/>
        <v>2133</v>
      </c>
      <c r="AJ384" s="650">
        <f t="shared" si="305"/>
        <v>0</v>
      </c>
      <c r="AK384" s="650">
        <f t="shared" si="305"/>
        <v>0</v>
      </c>
      <c r="AL384" s="650">
        <f t="shared" si="305"/>
        <v>0</v>
      </c>
      <c r="AM384" s="650">
        <f t="shared" si="305"/>
        <v>0</v>
      </c>
      <c r="AN384" s="650">
        <f t="shared" si="305"/>
        <v>0</v>
      </c>
      <c r="AO384" s="650">
        <f t="shared" si="305"/>
        <v>0</v>
      </c>
      <c r="AP384" s="650">
        <f t="shared" si="305"/>
        <v>999</v>
      </c>
      <c r="AQ384" s="650">
        <f t="shared" si="305"/>
        <v>719</v>
      </c>
      <c r="AR384" s="650">
        <f t="shared" si="305"/>
        <v>1718</v>
      </c>
      <c r="AS384" s="650">
        <f t="shared" si="305"/>
        <v>2623</v>
      </c>
      <c r="AT384" s="650">
        <f t="shared" si="305"/>
        <v>1661</v>
      </c>
      <c r="AU384" s="650">
        <f t="shared" si="305"/>
        <v>4284</v>
      </c>
    </row>
    <row r="385" spans="1:47" ht="28.5" customHeight="1">
      <c r="A385" s="633">
        <v>164</v>
      </c>
      <c r="B385" s="949" t="s">
        <v>845</v>
      </c>
      <c r="C385" s="839">
        <v>47</v>
      </c>
      <c r="D385" s="839">
        <v>27</v>
      </c>
      <c r="E385" s="171">
        <f t="shared" si="297"/>
        <v>74</v>
      </c>
      <c r="F385" s="839">
        <v>198</v>
      </c>
      <c r="G385" s="839">
        <v>170</v>
      </c>
      <c r="H385" s="171">
        <f t="shared" si="298"/>
        <v>368</v>
      </c>
      <c r="I385" s="839"/>
      <c r="J385" s="839"/>
      <c r="K385" s="171">
        <f t="shared" si="299"/>
        <v>0</v>
      </c>
      <c r="L385" s="171"/>
      <c r="M385" s="171"/>
      <c r="N385" s="171">
        <f t="shared" si="300"/>
        <v>0</v>
      </c>
      <c r="O385" s="949">
        <v>294</v>
      </c>
      <c r="P385" s="949">
        <v>200</v>
      </c>
      <c r="Q385" s="171">
        <f t="shared" si="301"/>
        <v>494</v>
      </c>
      <c r="R385" s="529">
        <f>C385+F385+I385+L385+O385</f>
        <v>539</v>
      </c>
      <c r="S385" s="529">
        <f t="shared" si="302"/>
        <v>397</v>
      </c>
      <c r="T385" s="529">
        <f t="shared" si="302"/>
        <v>936</v>
      </c>
      <c r="U385" s="619" t="str">
        <f t="shared" si="288"/>
        <v>TRUE</v>
      </c>
      <c r="V385" s="619" t="str">
        <f t="shared" si="289"/>
        <v>TRUE</v>
      </c>
      <c r="W385" s="619" t="str">
        <f t="shared" si="290"/>
        <v>TRUE</v>
      </c>
      <c r="Y385" s="620">
        <f>Death!X383</f>
        <v>539</v>
      </c>
      <c r="Z385" s="620">
        <f>Death!Y383</f>
        <v>397</v>
      </c>
      <c r="AA385" s="620">
        <f>Death!Z383</f>
        <v>936</v>
      </c>
      <c r="AC385" s="221" t="s">
        <v>749</v>
      </c>
      <c r="AD385" s="650">
        <f>C221</f>
        <v>43</v>
      </c>
      <c r="AE385" s="650">
        <f t="shared" ref="AE385:AU385" si="306">D221</f>
        <v>32</v>
      </c>
      <c r="AF385" s="650">
        <f t="shared" si="306"/>
        <v>75</v>
      </c>
      <c r="AG385" s="650">
        <f t="shared" si="306"/>
        <v>33</v>
      </c>
      <c r="AH385" s="650">
        <f t="shared" si="306"/>
        <v>23</v>
      </c>
      <c r="AI385" s="650">
        <f t="shared" si="306"/>
        <v>56</v>
      </c>
      <c r="AJ385" s="650">
        <f t="shared" si="306"/>
        <v>0</v>
      </c>
      <c r="AK385" s="650">
        <f t="shared" si="306"/>
        <v>0</v>
      </c>
      <c r="AL385" s="650">
        <f t="shared" si="306"/>
        <v>0</v>
      </c>
      <c r="AM385" s="650">
        <f t="shared" si="306"/>
        <v>0</v>
      </c>
      <c r="AN385" s="650">
        <f t="shared" si="306"/>
        <v>0</v>
      </c>
      <c r="AO385" s="650">
        <f t="shared" si="306"/>
        <v>0</v>
      </c>
      <c r="AP385" s="650">
        <f t="shared" si="306"/>
        <v>605</v>
      </c>
      <c r="AQ385" s="650">
        <f t="shared" si="306"/>
        <v>425</v>
      </c>
      <c r="AR385" s="650">
        <f t="shared" si="306"/>
        <v>1030</v>
      </c>
      <c r="AS385" s="650">
        <f t="shared" si="306"/>
        <v>681</v>
      </c>
      <c r="AT385" s="650">
        <f t="shared" si="306"/>
        <v>480</v>
      </c>
      <c r="AU385" s="650">
        <f t="shared" si="306"/>
        <v>1161</v>
      </c>
    </row>
    <row r="386" spans="1:47" ht="28.5" customHeight="1">
      <c r="A386" s="541"/>
      <c r="B386" s="203" t="s">
        <v>6</v>
      </c>
      <c r="C386" s="203">
        <f>SUM(C382:C385)</f>
        <v>67</v>
      </c>
      <c r="D386" s="203">
        <f t="shared" ref="D386:Q386" si="307">SUM(D382:D385)</f>
        <v>31</v>
      </c>
      <c r="E386" s="203">
        <f t="shared" si="307"/>
        <v>98</v>
      </c>
      <c r="F386" s="203">
        <f t="shared" si="307"/>
        <v>390</v>
      </c>
      <c r="G386" s="203">
        <f t="shared" si="307"/>
        <v>262</v>
      </c>
      <c r="H386" s="203">
        <f t="shared" si="307"/>
        <v>652</v>
      </c>
      <c r="I386" s="203">
        <f t="shared" si="307"/>
        <v>0</v>
      </c>
      <c r="J386" s="203">
        <f t="shared" si="307"/>
        <v>0</v>
      </c>
      <c r="K386" s="203">
        <f t="shared" si="307"/>
        <v>0</v>
      </c>
      <c r="L386" s="203">
        <f t="shared" si="307"/>
        <v>0</v>
      </c>
      <c r="M386" s="203">
        <f t="shared" si="307"/>
        <v>0</v>
      </c>
      <c r="N386" s="203">
        <f t="shared" si="307"/>
        <v>0</v>
      </c>
      <c r="O386" s="203">
        <f t="shared" si="307"/>
        <v>616</v>
      </c>
      <c r="P386" s="203">
        <f t="shared" si="307"/>
        <v>405</v>
      </c>
      <c r="Q386" s="203">
        <f t="shared" si="307"/>
        <v>1021</v>
      </c>
      <c r="R386" s="541">
        <f>SUM(R382:R385)</f>
        <v>1073</v>
      </c>
      <c r="S386" s="541">
        <f>SUM(S382:S385)</f>
        <v>698</v>
      </c>
      <c r="T386" s="541">
        <f>SUM(T382:T385)</f>
        <v>1771</v>
      </c>
      <c r="U386" s="619" t="str">
        <f t="shared" si="285"/>
        <v>TRUE</v>
      </c>
      <c r="V386" s="619" t="str">
        <f t="shared" si="286"/>
        <v>TRUE</v>
      </c>
      <c r="W386" s="619" t="str">
        <f t="shared" si="287"/>
        <v>TRUE</v>
      </c>
      <c r="Y386" s="620">
        <f>Death!X384</f>
        <v>1073</v>
      </c>
      <c r="Z386" s="620">
        <f>Death!Y384</f>
        <v>698</v>
      </c>
      <c r="AA386" s="620">
        <f>Death!Z384</f>
        <v>1771</v>
      </c>
      <c r="AC386" s="221" t="s">
        <v>506</v>
      </c>
      <c r="AD386" s="650">
        <f>C245</f>
        <v>101</v>
      </c>
      <c r="AE386" s="650">
        <f t="shared" ref="AE386:AU386" si="308">D245</f>
        <v>77</v>
      </c>
      <c r="AF386" s="650">
        <f t="shared" si="308"/>
        <v>178</v>
      </c>
      <c r="AG386" s="650">
        <f t="shared" si="308"/>
        <v>79</v>
      </c>
      <c r="AH386" s="650">
        <f t="shared" si="308"/>
        <v>61</v>
      </c>
      <c r="AI386" s="650">
        <f t="shared" si="308"/>
        <v>140</v>
      </c>
      <c r="AJ386" s="650">
        <f t="shared" si="308"/>
        <v>0</v>
      </c>
      <c r="AK386" s="650">
        <f t="shared" si="308"/>
        <v>0</v>
      </c>
      <c r="AL386" s="650">
        <f t="shared" si="308"/>
        <v>0</v>
      </c>
      <c r="AM386" s="650">
        <f t="shared" si="308"/>
        <v>0</v>
      </c>
      <c r="AN386" s="650">
        <f t="shared" si="308"/>
        <v>0</v>
      </c>
      <c r="AO386" s="650">
        <f t="shared" si="308"/>
        <v>0</v>
      </c>
      <c r="AP386" s="650">
        <f t="shared" si="308"/>
        <v>853</v>
      </c>
      <c r="AQ386" s="650">
        <f t="shared" si="308"/>
        <v>635</v>
      </c>
      <c r="AR386" s="650">
        <f t="shared" si="308"/>
        <v>1488</v>
      </c>
      <c r="AS386" s="650">
        <f t="shared" si="308"/>
        <v>1033</v>
      </c>
      <c r="AT386" s="650">
        <f t="shared" si="308"/>
        <v>773</v>
      </c>
      <c r="AU386" s="650">
        <f t="shared" si="308"/>
        <v>1806</v>
      </c>
    </row>
    <row r="387" spans="1:47" ht="28.5" customHeight="1" thickBot="1">
      <c r="A387" s="1842" t="s">
        <v>14</v>
      </c>
      <c r="B387" s="1843"/>
      <c r="C387" s="543">
        <f t="shared" ref="C387:T387" si="309">C188+C195+C214+C219+C224+C231+C242+C252+C264+C280+C289+C302+C311+C320+C326+C331+C342+C350+C364+C374+C380+C386</f>
        <v>12269</v>
      </c>
      <c r="D387" s="543">
        <f t="shared" si="309"/>
        <v>8495</v>
      </c>
      <c r="E387" s="543">
        <f t="shared" si="309"/>
        <v>20621</v>
      </c>
      <c r="F387" s="543">
        <f t="shared" si="309"/>
        <v>23615</v>
      </c>
      <c r="G387" s="543">
        <f t="shared" si="309"/>
        <v>17316</v>
      </c>
      <c r="H387" s="543">
        <f t="shared" si="309"/>
        <v>40931</v>
      </c>
      <c r="I387" s="543">
        <f t="shared" si="309"/>
        <v>3707</v>
      </c>
      <c r="J387" s="543">
        <f t="shared" si="309"/>
        <v>2813</v>
      </c>
      <c r="K387" s="543">
        <f t="shared" si="309"/>
        <v>6520</v>
      </c>
      <c r="L387" s="543">
        <f t="shared" si="309"/>
        <v>5639</v>
      </c>
      <c r="M387" s="543">
        <f t="shared" si="309"/>
        <v>4139</v>
      </c>
      <c r="N387" s="543">
        <f t="shared" si="309"/>
        <v>9778</v>
      </c>
      <c r="O387" s="543">
        <f t="shared" si="309"/>
        <v>31379</v>
      </c>
      <c r="P387" s="543">
        <f t="shared" si="309"/>
        <v>19744</v>
      </c>
      <c r="Q387" s="543">
        <f t="shared" si="309"/>
        <v>51123</v>
      </c>
      <c r="R387" s="543">
        <f t="shared" si="309"/>
        <v>76609</v>
      </c>
      <c r="S387" s="543">
        <f t="shared" si="309"/>
        <v>52507</v>
      </c>
      <c r="T387" s="543">
        <f t="shared" si="309"/>
        <v>129116</v>
      </c>
      <c r="U387" s="619" t="str">
        <f t="shared" si="285"/>
        <v>TRUE</v>
      </c>
      <c r="V387" s="619" t="str">
        <f t="shared" si="286"/>
        <v>TRUE</v>
      </c>
      <c r="W387" s="619" t="str">
        <f t="shared" si="287"/>
        <v>TRUE</v>
      </c>
      <c r="Y387" s="620">
        <f>Death!X385</f>
        <v>76609</v>
      </c>
      <c r="Z387" s="620">
        <f>Death!Y385</f>
        <v>52507</v>
      </c>
      <c r="AA387" s="620">
        <f>Death!Z385</f>
        <v>129116</v>
      </c>
      <c r="AC387" s="221" t="s">
        <v>511</v>
      </c>
      <c r="AD387" s="650">
        <f>C254</f>
        <v>351</v>
      </c>
      <c r="AE387" s="650">
        <f t="shared" ref="AE387:AU387" si="310">D254</f>
        <v>268</v>
      </c>
      <c r="AF387" s="650">
        <f t="shared" si="310"/>
        <v>619</v>
      </c>
      <c r="AG387" s="650">
        <f t="shared" si="310"/>
        <v>438</v>
      </c>
      <c r="AH387" s="650">
        <f t="shared" si="310"/>
        <v>451</v>
      </c>
      <c r="AI387" s="650">
        <f t="shared" si="310"/>
        <v>889</v>
      </c>
      <c r="AJ387" s="650">
        <f t="shared" si="310"/>
        <v>0</v>
      </c>
      <c r="AK387" s="650">
        <f t="shared" si="310"/>
        <v>0</v>
      </c>
      <c r="AL387" s="650">
        <f t="shared" si="310"/>
        <v>0</v>
      </c>
      <c r="AM387" s="650">
        <f t="shared" si="310"/>
        <v>0</v>
      </c>
      <c r="AN387" s="650">
        <f t="shared" si="310"/>
        <v>0</v>
      </c>
      <c r="AO387" s="650">
        <f t="shared" si="310"/>
        <v>0</v>
      </c>
      <c r="AP387" s="650">
        <f t="shared" si="310"/>
        <v>675</v>
      </c>
      <c r="AQ387" s="650">
        <f t="shared" si="310"/>
        <v>557</v>
      </c>
      <c r="AR387" s="650">
        <f t="shared" si="310"/>
        <v>1232</v>
      </c>
      <c r="AS387" s="650">
        <f t="shared" si="310"/>
        <v>1464</v>
      </c>
      <c r="AT387" s="650">
        <f t="shared" si="310"/>
        <v>1276</v>
      </c>
      <c r="AU387" s="650">
        <f t="shared" si="310"/>
        <v>2740</v>
      </c>
    </row>
    <row r="388" spans="1:47" ht="28.5" customHeight="1">
      <c r="AC388" s="221" t="s">
        <v>756</v>
      </c>
      <c r="AD388" s="650">
        <f>C261</f>
        <v>11</v>
      </c>
      <c r="AE388" s="650">
        <f t="shared" ref="AE388:AU388" si="311">D261</f>
        <v>2</v>
      </c>
      <c r="AF388" s="650">
        <f t="shared" si="311"/>
        <v>13</v>
      </c>
      <c r="AG388" s="650">
        <f t="shared" si="311"/>
        <v>176</v>
      </c>
      <c r="AH388" s="650">
        <f t="shared" si="311"/>
        <v>100</v>
      </c>
      <c r="AI388" s="650">
        <f t="shared" si="311"/>
        <v>276</v>
      </c>
      <c r="AJ388" s="650">
        <f t="shared" si="311"/>
        <v>0</v>
      </c>
      <c r="AK388" s="650">
        <f t="shared" si="311"/>
        <v>0</v>
      </c>
      <c r="AL388" s="650">
        <f t="shared" si="311"/>
        <v>0</v>
      </c>
      <c r="AM388" s="650">
        <f t="shared" si="311"/>
        <v>0</v>
      </c>
      <c r="AN388" s="650">
        <f t="shared" si="311"/>
        <v>0</v>
      </c>
      <c r="AO388" s="650">
        <f t="shared" si="311"/>
        <v>0</v>
      </c>
      <c r="AP388" s="650">
        <f t="shared" si="311"/>
        <v>0</v>
      </c>
      <c r="AQ388" s="650">
        <f t="shared" si="311"/>
        <v>0</v>
      </c>
      <c r="AR388" s="650">
        <f t="shared" si="311"/>
        <v>0</v>
      </c>
      <c r="AS388" s="650">
        <f t="shared" si="311"/>
        <v>187</v>
      </c>
      <c r="AT388" s="650">
        <f t="shared" si="311"/>
        <v>102</v>
      </c>
      <c r="AU388" s="650">
        <f t="shared" si="311"/>
        <v>289</v>
      </c>
    </row>
    <row r="389" spans="1:47" ht="28.5" customHeight="1">
      <c r="AC389" s="221" t="s">
        <v>757</v>
      </c>
      <c r="AD389" s="650">
        <f>C266</f>
        <v>688</v>
      </c>
      <c r="AE389" s="650">
        <f t="shared" ref="AE389:AU389" si="312">D266</f>
        <v>514</v>
      </c>
      <c r="AF389" s="650">
        <f t="shared" si="312"/>
        <v>1202</v>
      </c>
      <c r="AG389" s="650">
        <f t="shared" si="312"/>
        <v>4925</v>
      </c>
      <c r="AH389" s="650">
        <f t="shared" si="312"/>
        <v>3382</v>
      </c>
      <c r="AI389" s="650">
        <f t="shared" si="312"/>
        <v>8307</v>
      </c>
      <c r="AJ389" s="650">
        <f t="shared" si="312"/>
        <v>0</v>
      </c>
      <c r="AK389" s="650">
        <f t="shared" si="312"/>
        <v>0</v>
      </c>
      <c r="AL389" s="650">
        <f t="shared" si="312"/>
        <v>0</v>
      </c>
      <c r="AM389" s="650">
        <f t="shared" si="312"/>
        <v>3215</v>
      </c>
      <c r="AN389" s="650">
        <f t="shared" si="312"/>
        <v>2412</v>
      </c>
      <c r="AO389" s="650">
        <f t="shared" si="312"/>
        <v>5627</v>
      </c>
      <c r="AP389" s="650">
        <f t="shared" si="312"/>
        <v>159</v>
      </c>
      <c r="AQ389" s="650">
        <f t="shared" si="312"/>
        <v>55</v>
      </c>
      <c r="AR389" s="650">
        <f t="shared" si="312"/>
        <v>214</v>
      </c>
      <c r="AS389" s="650">
        <f t="shared" si="312"/>
        <v>8987</v>
      </c>
      <c r="AT389" s="650">
        <f t="shared" si="312"/>
        <v>6363</v>
      </c>
      <c r="AU389" s="650">
        <f t="shared" si="312"/>
        <v>15350</v>
      </c>
    </row>
    <row r="390" spans="1:47" ht="28.5" customHeight="1">
      <c r="A390" s="1537" t="s">
        <v>1</v>
      </c>
      <c r="B390" s="1538" t="s">
        <v>296</v>
      </c>
      <c r="C390" s="1863" t="s">
        <v>148</v>
      </c>
      <c r="D390" s="1863"/>
      <c r="E390" s="1863"/>
      <c r="F390" s="1863"/>
      <c r="G390" s="1863"/>
      <c r="H390" s="1863"/>
      <c r="I390" s="1860" t="s">
        <v>383</v>
      </c>
      <c r="J390" s="1861"/>
      <c r="K390" s="1861"/>
      <c r="L390" s="1861"/>
      <c r="M390" s="1861"/>
      <c r="N390" s="1861"/>
      <c r="O390" s="1861"/>
      <c r="P390" s="1861"/>
      <c r="Q390" s="1862"/>
      <c r="R390" s="1538" t="s">
        <v>6</v>
      </c>
      <c r="S390" s="1538"/>
      <c r="T390" s="1538"/>
      <c r="AC390" s="221" t="s">
        <v>758</v>
      </c>
      <c r="AD390" s="650">
        <f>C283</f>
        <v>62</v>
      </c>
      <c r="AE390" s="650">
        <f t="shared" ref="AE390:AU390" si="313">D283</f>
        <v>56</v>
      </c>
      <c r="AF390" s="650">
        <f t="shared" si="313"/>
        <v>118</v>
      </c>
      <c r="AG390" s="650">
        <f t="shared" si="313"/>
        <v>159</v>
      </c>
      <c r="AH390" s="650">
        <f t="shared" si="313"/>
        <v>130</v>
      </c>
      <c r="AI390" s="650">
        <f t="shared" si="313"/>
        <v>289</v>
      </c>
      <c r="AJ390" s="650">
        <f t="shared" si="313"/>
        <v>0</v>
      </c>
      <c r="AK390" s="650">
        <f t="shared" si="313"/>
        <v>0</v>
      </c>
      <c r="AL390" s="650">
        <f t="shared" si="313"/>
        <v>0</v>
      </c>
      <c r="AM390" s="650">
        <f t="shared" si="313"/>
        <v>507</v>
      </c>
      <c r="AN390" s="650">
        <f t="shared" si="313"/>
        <v>355</v>
      </c>
      <c r="AO390" s="650">
        <f t="shared" si="313"/>
        <v>862</v>
      </c>
      <c r="AP390" s="650">
        <f t="shared" si="313"/>
        <v>45</v>
      </c>
      <c r="AQ390" s="650">
        <f t="shared" si="313"/>
        <v>8</v>
      </c>
      <c r="AR390" s="650">
        <f t="shared" si="313"/>
        <v>53</v>
      </c>
      <c r="AS390" s="650">
        <f t="shared" si="313"/>
        <v>773</v>
      </c>
      <c r="AT390" s="650">
        <f t="shared" si="313"/>
        <v>549</v>
      </c>
      <c r="AU390" s="650">
        <f t="shared" si="313"/>
        <v>1322</v>
      </c>
    </row>
    <row r="391" spans="1:47" ht="28.5" customHeight="1">
      <c r="A391" s="1537"/>
      <c r="B391" s="1538"/>
      <c r="C391" s="1853" t="s">
        <v>150</v>
      </c>
      <c r="D391" s="1853"/>
      <c r="E391" s="1853"/>
      <c r="F391" s="1853" t="s">
        <v>151</v>
      </c>
      <c r="G391" s="1853"/>
      <c r="H391" s="1853"/>
      <c r="I391" s="1857" t="s">
        <v>154</v>
      </c>
      <c r="J391" s="1858"/>
      <c r="K391" s="1859"/>
      <c r="L391" s="1857" t="s">
        <v>155</v>
      </c>
      <c r="M391" s="1858"/>
      <c r="N391" s="1859"/>
      <c r="O391" s="1857" t="s">
        <v>153</v>
      </c>
      <c r="P391" s="1858"/>
      <c r="Q391" s="1859"/>
      <c r="R391" s="1538"/>
      <c r="S391" s="1538"/>
      <c r="T391" s="1538"/>
      <c r="AC391" s="221" t="s">
        <v>759</v>
      </c>
      <c r="AD391" s="651">
        <f>C294</f>
        <v>33</v>
      </c>
      <c r="AE391" s="651">
        <f t="shared" ref="AE391:AU391" si="314">D294</f>
        <v>19</v>
      </c>
      <c r="AF391" s="651">
        <f t="shared" si="314"/>
        <v>52</v>
      </c>
      <c r="AG391" s="651">
        <f t="shared" si="314"/>
        <v>150</v>
      </c>
      <c r="AH391" s="651">
        <f t="shared" si="314"/>
        <v>135</v>
      </c>
      <c r="AI391" s="651">
        <f t="shared" si="314"/>
        <v>285</v>
      </c>
      <c r="AJ391" s="651">
        <f t="shared" si="314"/>
        <v>0</v>
      </c>
      <c r="AK391" s="651">
        <f t="shared" si="314"/>
        <v>0</v>
      </c>
      <c r="AL391" s="651">
        <f t="shared" si="314"/>
        <v>0</v>
      </c>
      <c r="AM391" s="651">
        <f t="shared" si="314"/>
        <v>0</v>
      </c>
      <c r="AN391" s="651">
        <f t="shared" si="314"/>
        <v>0</v>
      </c>
      <c r="AO391" s="651">
        <f t="shared" si="314"/>
        <v>0</v>
      </c>
      <c r="AP391" s="651">
        <f t="shared" si="314"/>
        <v>481</v>
      </c>
      <c r="AQ391" s="651">
        <f t="shared" si="314"/>
        <v>372</v>
      </c>
      <c r="AR391" s="651">
        <f t="shared" si="314"/>
        <v>853</v>
      </c>
      <c r="AS391" s="651">
        <f t="shared" si="314"/>
        <v>664</v>
      </c>
      <c r="AT391" s="651">
        <f t="shared" si="314"/>
        <v>526</v>
      </c>
      <c r="AU391" s="651">
        <f t="shared" si="314"/>
        <v>1190</v>
      </c>
    </row>
    <row r="392" spans="1:47" ht="28.5" customHeight="1">
      <c r="A392" s="1537"/>
      <c r="B392" s="1538"/>
      <c r="C392" s="825" t="s">
        <v>242</v>
      </c>
      <c r="D392" s="825" t="s">
        <v>243</v>
      </c>
      <c r="E392" s="825" t="s">
        <v>236</v>
      </c>
      <c r="F392" s="825" t="s">
        <v>242</v>
      </c>
      <c r="G392" s="825" t="s">
        <v>243</v>
      </c>
      <c r="H392" s="825" t="s">
        <v>236</v>
      </c>
      <c r="I392" s="825" t="s">
        <v>242</v>
      </c>
      <c r="J392" s="825" t="s">
        <v>243</v>
      </c>
      <c r="K392" s="825" t="s">
        <v>236</v>
      </c>
      <c r="L392" s="825" t="s">
        <v>242</v>
      </c>
      <c r="M392" s="825" t="s">
        <v>243</v>
      </c>
      <c r="N392" s="825" t="s">
        <v>236</v>
      </c>
      <c r="O392" s="825" t="s">
        <v>242</v>
      </c>
      <c r="P392" s="825" t="s">
        <v>243</v>
      </c>
      <c r="Q392" s="825" t="s">
        <v>236</v>
      </c>
      <c r="R392" s="825" t="s">
        <v>242</v>
      </c>
      <c r="S392" s="825" t="s">
        <v>243</v>
      </c>
      <c r="T392" s="825" t="s">
        <v>236</v>
      </c>
      <c r="AC392" s="221" t="s">
        <v>760</v>
      </c>
      <c r="AD392" s="651">
        <f>C291</f>
        <v>810</v>
      </c>
      <c r="AE392" s="651">
        <f t="shared" ref="AE392:AU392" si="315">D291</f>
        <v>514</v>
      </c>
      <c r="AF392" s="651">
        <f t="shared" si="315"/>
        <v>1324</v>
      </c>
      <c r="AG392" s="651">
        <f t="shared" si="315"/>
        <v>5154</v>
      </c>
      <c r="AH392" s="651">
        <f t="shared" si="315"/>
        <v>4451</v>
      </c>
      <c r="AI392" s="651">
        <f t="shared" si="315"/>
        <v>9605</v>
      </c>
      <c r="AJ392" s="651">
        <f t="shared" si="315"/>
        <v>0</v>
      </c>
      <c r="AK392" s="651">
        <f t="shared" si="315"/>
        <v>0</v>
      </c>
      <c r="AL392" s="651">
        <f t="shared" si="315"/>
        <v>0</v>
      </c>
      <c r="AM392" s="651">
        <f t="shared" si="315"/>
        <v>0</v>
      </c>
      <c r="AN392" s="651">
        <f t="shared" si="315"/>
        <v>0</v>
      </c>
      <c r="AO392" s="651">
        <f t="shared" si="315"/>
        <v>0</v>
      </c>
      <c r="AP392" s="651">
        <f t="shared" si="315"/>
        <v>5991</v>
      </c>
      <c r="AQ392" s="651">
        <f t="shared" si="315"/>
        <v>1901</v>
      </c>
      <c r="AR392" s="651">
        <f t="shared" si="315"/>
        <v>7892</v>
      </c>
      <c r="AS392" s="651">
        <f t="shared" si="315"/>
        <v>11955</v>
      </c>
      <c r="AT392" s="651">
        <f t="shared" si="315"/>
        <v>6866</v>
      </c>
      <c r="AU392" s="651">
        <f t="shared" si="315"/>
        <v>18821</v>
      </c>
    </row>
    <row r="393" spans="1:47" ht="28.5" customHeight="1">
      <c r="A393" s="840">
        <v>1</v>
      </c>
      <c r="B393" s="841" t="s">
        <v>15</v>
      </c>
      <c r="C393" s="619">
        <f>C16+C188</f>
        <v>2549</v>
      </c>
      <c r="D393" s="619">
        <f t="shared" ref="D393:T393" si="316">D16+D188</f>
        <v>1948</v>
      </c>
      <c r="E393" s="619">
        <f t="shared" si="316"/>
        <v>4497</v>
      </c>
      <c r="F393" s="619">
        <f t="shared" si="316"/>
        <v>3170</v>
      </c>
      <c r="G393" s="619">
        <f t="shared" si="316"/>
        <v>2369</v>
      </c>
      <c r="H393" s="619">
        <f t="shared" si="316"/>
        <v>5539</v>
      </c>
      <c r="I393" s="619">
        <f t="shared" si="316"/>
        <v>0</v>
      </c>
      <c r="J393" s="619">
        <f t="shared" si="316"/>
        <v>0</v>
      </c>
      <c r="K393" s="619">
        <f t="shared" si="316"/>
        <v>0</v>
      </c>
      <c r="L393" s="619">
        <f t="shared" si="316"/>
        <v>0</v>
      </c>
      <c r="M393" s="619">
        <f t="shared" si="316"/>
        <v>0</v>
      </c>
      <c r="N393" s="619">
        <f t="shared" si="316"/>
        <v>0</v>
      </c>
      <c r="O393" s="619">
        <f t="shared" si="316"/>
        <v>11227</v>
      </c>
      <c r="P393" s="619">
        <f t="shared" si="316"/>
        <v>8110</v>
      </c>
      <c r="Q393" s="619">
        <f t="shared" si="316"/>
        <v>19337</v>
      </c>
      <c r="R393" s="619">
        <f t="shared" si="316"/>
        <v>16946</v>
      </c>
      <c r="S393" s="619">
        <f t="shared" si="316"/>
        <v>12427</v>
      </c>
      <c r="T393" s="619">
        <f t="shared" si="316"/>
        <v>29373</v>
      </c>
      <c r="U393" s="619">
        <f>K393+N393+Q393</f>
        <v>19337</v>
      </c>
      <c r="AC393" s="221" t="s">
        <v>761</v>
      </c>
      <c r="AD393" s="650">
        <f>C313</f>
        <v>61</v>
      </c>
      <c r="AE393" s="650">
        <f t="shared" ref="AE393:AU393" si="317">D313</f>
        <v>33</v>
      </c>
      <c r="AF393" s="650">
        <f t="shared" si="317"/>
        <v>94</v>
      </c>
      <c r="AG393" s="650">
        <f t="shared" si="317"/>
        <v>738</v>
      </c>
      <c r="AH393" s="650">
        <f t="shared" si="317"/>
        <v>496</v>
      </c>
      <c r="AI393" s="650">
        <f t="shared" si="317"/>
        <v>1234</v>
      </c>
      <c r="AJ393" s="650">
        <f t="shared" si="317"/>
        <v>0</v>
      </c>
      <c r="AK393" s="650">
        <f t="shared" si="317"/>
        <v>0</v>
      </c>
      <c r="AL393" s="650">
        <f t="shared" si="317"/>
        <v>0</v>
      </c>
      <c r="AM393" s="650">
        <f t="shared" si="317"/>
        <v>167</v>
      </c>
      <c r="AN393" s="650">
        <f t="shared" si="317"/>
        <v>98</v>
      </c>
      <c r="AO393" s="650">
        <f t="shared" si="317"/>
        <v>265</v>
      </c>
      <c r="AP393" s="650">
        <f t="shared" si="317"/>
        <v>681</v>
      </c>
      <c r="AQ393" s="650">
        <f t="shared" si="317"/>
        <v>423</v>
      </c>
      <c r="AR393" s="650">
        <f t="shared" si="317"/>
        <v>1104</v>
      </c>
      <c r="AS393" s="650">
        <f t="shared" si="317"/>
        <v>1647</v>
      </c>
      <c r="AT393" s="650">
        <f t="shared" si="317"/>
        <v>1050</v>
      </c>
      <c r="AU393" s="650">
        <f t="shared" si="317"/>
        <v>2697</v>
      </c>
    </row>
    <row r="394" spans="1:47" ht="28.5" customHeight="1">
      <c r="A394" s="840">
        <v>2</v>
      </c>
      <c r="B394" s="841" t="s">
        <v>20</v>
      </c>
      <c r="C394" s="619">
        <f>C21+C195</f>
        <v>158</v>
      </c>
      <c r="D394" s="619">
        <f t="shared" ref="D394:T394" si="318">D21+D195</f>
        <v>103</v>
      </c>
      <c r="E394" s="619">
        <f t="shared" si="318"/>
        <v>261</v>
      </c>
      <c r="F394" s="619">
        <f t="shared" si="318"/>
        <v>46</v>
      </c>
      <c r="G394" s="619">
        <f t="shared" si="318"/>
        <v>37</v>
      </c>
      <c r="H394" s="619">
        <f t="shared" si="318"/>
        <v>83</v>
      </c>
      <c r="I394" s="619">
        <f t="shared" si="318"/>
        <v>1602</v>
      </c>
      <c r="J394" s="619">
        <f t="shared" si="318"/>
        <v>1093</v>
      </c>
      <c r="K394" s="619">
        <f t="shared" si="318"/>
        <v>2695</v>
      </c>
      <c r="L394" s="619">
        <f t="shared" si="318"/>
        <v>0</v>
      </c>
      <c r="M394" s="619">
        <f t="shared" si="318"/>
        <v>0</v>
      </c>
      <c r="N394" s="619">
        <f t="shared" si="318"/>
        <v>0</v>
      </c>
      <c r="O394" s="619">
        <f t="shared" si="318"/>
        <v>1392</v>
      </c>
      <c r="P394" s="619">
        <f t="shared" si="318"/>
        <v>1045</v>
      </c>
      <c r="Q394" s="619">
        <f t="shared" si="318"/>
        <v>2437</v>
      </c>
      <c r="R394" s="619">
        <f t="shared" si="318"/>
        <v>3198</v>
      </c>
      <c r="S394" s="619">
        <f t="shared" si="318"/>
        <v>2278</v>
      </c>
      <c r="T394" s="619">
        <f t="shared" si="318"/>
        <v>5476</v>
      </c>
      <c r="U394" s="619">
        <f t="shared" ref="U394:U408" si="319">K394+N394+Q394</f>
        <v>5132</v>
      </c>
      <c r="AC394" s="221" t="s">
        <v>762</v>
      </c>
      <c r="AD394" s="650">
        <f>C324</f>
        <v>37</v>
      </c>
      <c r="AE394" s="650">
        <f t="shared" ref="AE394:AU394" si="320">D324</f>
        <v>22</v>
      </c>
      <c r="AF394" s="650">
        <f t="shared" si="320"/>
        <v>59</v>
      </c>
      <c r="AG394" s="650">
        <f t="shared" si="320"/>
        <v>203</v>
      </c>
      <c r="AH394" s="650">
        <f t="shared" si="320"/>
        <v>164</v>
      </c>
      <c r="AI394" s="650">
        <f t="shared" si="320"/>
        <v>367</v>
      </c>
      <c r="AJ394" s="650">
        <f t="shared" si="320"/>
        <v>0</v>
      </c>
      <c r="AK394" s="650">
        <f t="shared" si="320"/>
        <v>0</v>
      </c>
      <c r="AL394" s="650">
        <f t="shared" si="320"/>
        <v>0</v>
      </c>
      <c r="AM394" s="650">
        <f t="shared" si="320"/>
        <v>0</v>
      </c>
      <c r="AN394" s="650">
        <f t="shared" si="320"/>
        <v>0</v>
      </c>
      <c r="AO394" s="650">
        <f t="shared" si="320"/>
        <v>0</v>
      </c>
      <c r="AP394" s="650">
        <f t="shared" si="320"/>
        <v>491</v>
      </c>
      <c r="AQ394" s="650">
        <f t="shared" si="320"/>
        <v>366</v>
      </c>
      <c r="AR394" s="650">
        <f t="shared" si="320"/>
        <v>857</v>
      </c>
      <c r="AS394" s="650">
        <f t="shared" si="320"/>
        <v>731</v>
      </c>
      <c r="AT394" s="650">
        <f t="shared" si="320"/>
        <v>552</v>
      </c>
      <c r="AU394" s="650">
        <f t="shared" si="320"/>
        <v>1283</v>
      </c>
    </row>
    <row r="395" spans="1:47" ht="28.5" customHeight="1">
      <c r="A395" s="840">
        <v>3</v>
      </c>
      <c r="B395" s="841" t="s">
        <v>21</v>
      </c>
      <c r="C395" s="619">
        <f t="shared" ref="C395:T395" si="321">C29+C214</f>
        <v>289</v>
      </c>
      <c r="D395" s="619">
        <f t="shared" si="321"/>
        <v>173</v>
      </c>
      <c r="E395" s="619">
        <f t="shared" si="321"/>
        <v>462</v>
      </c>
      <c r="F395" s="619">
        <f t="shared" si="321"/>
        <v>2151</v>
      </c>
      <c r="G395" s="619">
        <f t="shared" si="321"/>
        <v>1203</v>
      </c>
      <c r="H395" s="619">
        <f t="shared" si="321"/>
        <v>3354</v>
      </c>
      <c r="I395" s="619">
        <f t="shared" si="321"/>
        <v>0</v>
      </c>
      <c r="J395" s="619">
        <f t="shared" si="321"/>
        <v>0</v>
      </c>
      <c r="K395" s="619">
        <f t="shared" si="321"/>
        <v>0</v>
      </c>
      <c r="L395" s="619">
        <f t="shared" si="321"/>
        <v>0</v>
      </c>
      <c r="M395" s="619">
        <f t="shared" si="321"/>
        <v>0</v>
      </c>
      <c r="N395" s="619">
        <f t="shared" si="321"/>
        <v>0</v>
      </c>
      <c r="O395" s="619">
        <f t="shared" si="321"/>
        <v>6062</v>
      </c>
      <c r="P395" s="619">
        <f t="shared" si="321"/>
        <v>4084</v>
      </c>
      <c r="Q395" s="619">
        <f t="shared" si="321"/>
        <v>10146</v>
      </c>
      <c r="R395" s="619">
        <f t="shared" si="321"/>
        <v>8502</v>
      </c>
      <c r="S395" s="619">
        <f t="shared" si="321"/>
        <v>5460</v>
      </c>
      <c r="T395" s="619">
        <f t="shared" si="321"/>
        <v>13962</v>
      </c>
      <c r="U395" s="619">
        <f t="shared" si="319"/>
        <v>10146</v>
      </c>
      <c r="AC395" s="221" t="s">
        <v>763</v>
      </c>
      <c r="AD395" s="650">
        <f>C328</f>
        <v>244</v>
      </c>
      <c r="AE395" s="650">
        <f t="shared" ref="AE395:AU395" si="322">D328</f>
        <v>161</v>
      </c>
      <c r="AF395" s="650">
        <f t="shared" si="322"/>
        <v>262</v>
      </c>
      <c r="AG395" s="650">
        <f t="shared" si="322"/>
        <v>59</v>
      </c>
      <c r="AH395" s="650">
        <f t="shared" si="322"/>
        <v>36</v>
      </c>
      <c r="AI395" s="650">
        <f t="shared" si="322"/>
        <v>95</v>
      </c>
      <c r="AJ395" s="650">
        <f t="shared" si="322"/>
        <v>0</v>
      </c>
      <c r="AK395" s="650">
        <f t="shared" si="322"/>
        <v>0</v>
      </c>
      <c r="AL395" s="650">
        <f t="shared" si="322"/>
        <v>0</v>
      </c>
      <c r="AM395" s="650">
        <f t="shared" si="322"/>
        <v>0</v>
      </c>
      <c r="AN395" s="650">
        <f t="shared" si="322"/>
        <v>0</v>
      </c>
      <c r="AO395" s="650">
        <f t="shared" si="322"/>
        <v>0</v>
      </c>
      <c r="AP395" s="650">
        <f t="shared" si="322"/>
        <v>644</v>
      </c>
      <c r="AQ395" s="650">
        <f t="shared" si="322"/>
        <v>491</v>
      </c>
      <c r="AR395" s="650">
        <f t="shared" si="322"/>
        <v>1135</v>
      </c>
      <c r="AS395" s="650">
        <f t="shared" si="322"/>
        <v>947</v>
      </c>
      <c r="AT395" s="650">
        <f t="shared" si="322"/>
        <v>688</v>
      </c>
      <c r="AU395" s="650">
        <f t="shared" si="322"/>
        <v>1635</v>
      </c>
    </row>
    <row r="396" spans="1:47" ht="28.5" customHeight="1">
      <c r="A396" s="840">
        <v>4</v>
      </c>
      <c r="B396" s="841" t="s">
        <v>25</v>
      </c>
      <c r="C396" s="619">
        <f t="shared" ref="C396:T396" si="323">C33+C219</f>
        <v>1826</v>
      </c>
      <c r="D396" s="619">
        <f t="shared" si="323"/>
        <v>1429</v>
      </c>
      <c r="E396" s="619">
        <f t="shared" si="323"/>
        <v>3255</v>
      </c>
      <c r="F396" s="619">
        <f t="shared" si="323"/>
        <v>47</v>
      </c>
      <c r="G396" s="619">
        <f t="shared" si="323"/>
        <v>36</v>
      </c>
      <c r="H396" s="619">
        <f t="shared" si="323"/>
        <v>83</v>
      </c>
      <c r="I396" s="619">
        <f t="shared" si="323"/>
        <v>0</v>
      </c>
      <c r="J396" s="619">
        <f t="shared" si="323"/>
        <v>0</v>
      </c>
      <c r="K396" s="619">
        <f t="shared" si="323"/>
        <v>0</v>
      </c>
      <c r="L396" s="619">
        <f t="shared" si="323"/>
        <v>0</v>
      </c>
      <c r="M396" s="619">
        <f t="shared" si="323"/>
        <v>0</v>
      </c>
      <c r="N396" s="619">
        <f t="shared" si="323"/>
        <v>0</v>
      </c>
      <c r="O396" s="619">
        <f t="shared" si="323"/>
        <v>2725</v>
      </c>
      <c r="P396" s="619">
        <f t="shared" si="323"/>
        <v>1965</v>
      </c>
      <c r="Q396" s="619">
        <f t="shared" si="323"/>
        <v>4690</v>
      </c>
      <c r="R396" s="619">
        <f t="shared" si="323"/>
        <v>4598</v>
      </c>
      <c r="S396" s="619">
        <f t="shared" si="323"/>
        <v>3430</v>
      </c>
      <c r="T396" s="619">
        <f t="shared" si="323"/>
        <v>8028</v>
      </c>
      <c r="U396" s="619">
        <f t="shared" si="319"/>
        <v>4690</v>
      </c>
      <c r="AC396" s="221" t="s">
        <v>764</v>
      </c>
      <c r="AD396" s="650">
        <f>C333</f>
        <v>2913</v>
      </c>
      <c r="AE396" s="650">
        <f t="shared" ref="AE396:AU396" si="324">D333</f>
        <v>1824</v>
      </c>
      <c r="AF396" s="650">
        <f t="shared" si="324"/>
        <v>4737</v>
      </c>
      <c r="AG396" s="650">
        <f t="shared" si="324"/>
        <v>766</v>
      </c>
      <c r="AH396" s="650">
        <f t="shared" si="324"/>
        <v>682</v>
      </c>
      <c r="AI396" s="650">
        <f t="shared" si="324"/>
        <v>1448</v>
      </c>
      <c r="AJ396" s="650">
        <f t="shared" si="324"/>
        <v>0</v>
      </c>
      <c r="AK396" s="650">
        <f t="shared" si="324"/>
        <v>0</v>
      </c>
      <c r="AL396" s="650">
        <f t="shared" si="324"/>
        <v>0</v>
      </c>
      <c r="AM396" s="650">
        <f t="shared" si="324"/>
        <v>0</v>
      </c>
      <c r="AN396" s="650">
        <f t="shared" si="324"/>
        <v>0</v>
      </c>
      <c r="AO396" s="650">
        <f t="shared" si="324"/>
        <v>0</v>
      </c>
      <c r="AP396" s="650">
        <f t="shared" si="324"/>
        <v>886</v>
      </c>
      <c r="AQ396" s="650">
        <f t="shared" si="324"/>
        <v>900</v>
      </c>
      <c r="AR396" s="650">
        <f t="shared" si="324"/>
        <v>1786</v>
      </c>
      <c r="AS396" s="650">
        <f t="shared" si="324"/>
        <v>4565</v>
      </c>
      <c r="AT396" s="650">
        <f t="shared" si="324"/>
        <v>3406</v>
      </c>
      <c r="AU396" s="650">
        <f t="shared" si="324"/>
        <v>7971</v>
      </c>
    </row>
    <row r="397" spans="1:47" ht="28.5" customHeight="1">
      <c r="A397" s="840">
        <v>5</v>
      </c>
      <c r="B397" s="841" t="s">
        <v>27</v>
      </c>
      <c r="C397" s="619">
        <f t="shared" ref="C397:T397" si="325">C39+C224</f>
        <v>90</v>
      </c>
      <c r="D397" s="619">
        <f t="shared" si="325"/>
        <v>53</v>
      </c>
      <c r="E397" s="619">
        <f t="shared" si="325"/>
        <v>143</v>
      </c>
      <c r="F397" s="619">
        <f t="shared" si="325"/>
        <v>147</v>
      </c>
      <c r="G397" s="619">
        <f t="shared" si="325"/>
        <v>125</v>
      </c>
      <c r="H397" s="619">
        <f t="shared" si="325"/>
        <v>272</v>
      </c>
      <c r="I397" s="619">
        <f t="shared" si="325"/>
        <v>0</v>
      </c>
      <c r="J397" s="619">
        <f t="shared" si="325"/>
        <v>0</v>
      </c>
      <c r="K397" s="619">
        <f t="shared" si="325"/>
        <v>0</v>
      </c>
      <c r="L397" s="619">
        <f t="shared" si="325"/>
        <v>0</v>
      </c>
      <c r="M397" s="619">
        <f t="shared" si="325"/>
        <v>0</v>
      </c>
      <c r="N397" s="619">
        <f t="shared" si="325"/>
        <v>0</v>
      </c>
      <c r="O397" s="619">
        <f t="shared" si="325"/>
        <v>3919</v>
      </c>
      <c r="P397" s="619">
        <f t="shared" si="325"/>
        <v>2727</v>
      </c>
      <c r="Q397" s="619">
        <f t="shared" si="325"/>
        <v>6646</v>
      </c>
      <c r="R397" s="619">
        <f t="shared" si="325"/>
        <v>4156</v>
      </c>
      <c r="S397" s="619">
        <f t="shared" si="325"/>
        <v>2905</v>
      </c>
      <c r="T397" s="619">
        <f t="shared" si="325"/>
        <v>7061</v>
      </c>
      <c r="U397" s="619">
        <f t="shared" si="319"/>
        <v>6646</v>
      </c>
      <c r="AC397" s="221" t="s">
        <v>765</v>
      </c>
      <c r="AD397" s="650">
        <f>C355</f>
        <v>46</v>
      </c>
      <c r="AE397" s="650">
        <f t="shared" ref="AE397:AU397" si="326">D355</f>
        <v>34</v>
      </c>
      <c r="AF397" s="650">
        <f t="shared" si="326"/>
        <v>80</v>
      </c>
      <c r="AG397" s="650">
        <f t="shared" si="326"/>
        <v>81</v>
      </c>
      <c r="AH397" s="650">
        <f t="shared" si="326"/>
        <v>53</v>
      </c>
      <c r="AI397" s="650">
        <f t="shared" si="326"/>
        <v>134</v>
      </c>
      <c r="AJ397" s="650">
        <f t="shared" si="326"/>
        <v>575</v>
      </c>
      <c r="AK397" s="650">
        <f t="shared" si="326"/>
        <v>424</v>
      </c>
      <c r="AL397" s="650">
        <f t="shared" si="326"/>
        <v>999</v>
      </c>
      <c r="AM397" s="650">
        <f t="shared" si="326"/>
        <v>0</v>
      </c>
      <c r="AN397" s="650">
        <f t="shared" si="326"/>
        <v>0</v>
      </c>
      <c r="AO397" s="650">
        <f t="shared" si="326"/>
        <v>0</v>
      </c>
      <c r="AP397" s="650">
        <f t="shared" si="326"/>
        <v>0</v>
      </c>
      <c r="AQ397" s="650">
        <f t="shared" si="326"/>
        <v>0</v>
      </c>
      <c r="AR397" s="650">
        <f t="shared" si="326"/>
        <v>0</v>
      </c>
      <c r="AS397" s="650">
        <f t="shared" si="326"/>
        <v>702</v>
      </c>
      <c r="AT397" s="650">
        <f t="shared" si="326"/>
        <v>511</v>
      </c>
      <c r="AU397" s="650">
        <f t="shared" si="326"/>
        <v>1213</v>
      </c>
    </row>
    <row r="398" spans="1:47" ht="28.5" customHeight="1">
      <c r="A398" s="840">
        <v>6</v>
      </c>
      <c r="B398" s="841" t="s">
        <v>29</v>
      </c>
      <c r="C398" s="619">
        <f t="shared" ref="C398:T398" si="327">C44+C231</f>
        <v>39</v>
      </c>
      <c r="D398" s="619">
        <f t="shared" si="327"/>
        <v>15</v>
      </c>
      <c r="E398" s="619">
        <f t="shared" si="327"/>
        <v>54</v>
      </c>
      <c r="F398" s="619">
        <f t="shared" si="327"/>
        <v>96</v>
      </c>
      <c r="G398" s="619">
        <f t="shared" si="327"/>
        <v>75</v>
      </c>
      <c r="H398" s="619">
        <f t="shared" si="327"/>
        <v>171</v>
      </c>
      <c r="I398" s="619">
        <f t="shared" si="327"/>
        <v>2297</v>
      </c>
      <c r="J398" s="619">
        <f t="shared" si="327"/>
        <v>1711</v>
      </c>
      <c r="K398" s="619">
        <f t="shared" si="327"/>
        <v>4008</v>
      </c>
      <c r="L398" s="619">
        <f t="shared" si="327"/>
        <v>0</v>
      </c>
      <c r="M398" s="619">
        <f t="shared" si="327"/>
        <v>0</v>
      </c>
      <c r="N398" s="619">
        <f t="shared" si="327"/>
        <v>0</v>
      </c>
      <c r="O398" s="619">
        <f t="shared" si="327"/>
        <v>235</v>
      </c>
      <c r="P398" s="619">
        <f t="shared" si="327"/>
        <v>52</v>
      </c>
      <c r="Q398" s="619">
        <f t="shared" si="327"/>
        <v>287</v>
      </c>
      <c r="R398" s="619">
        <f t="shared" si="327"/>
        <v>2667</v>
      </c>
      <c r="S398" s="619">
        <f t="shared" si="327"/>
        <v>1853</v>
      </c>
      <c r="T398" s="619">
        <f t="shared" si="327"/>
        <v>4520</v>
      </c>
      <c r="U398" s="619">
        <f t="shared" si="319"/>
        <v>4295</v>
      </c>
      <c r="AC398" s="221" t="s">
        <v>766</v>
      </c>
      <c r="AD398" s="650">
        <f>C369</f>
        <v>100</v>
      </c>
      <c r="AE398" s="650">
        <f t="shared" ref="AE398:AU398" si="328">D369</f>
        <v>78</v>
      </c>
      <c r="AF398" s="650">
        <f t="shared" si="328"/>
        <v>178</v>
      </c>
      <c r="AG398" s="650">
        <f t="shared" si="328"/>
        <v>2347</v>
      </c>
      <c r="AH398" s="650">
        <f t="shared" si="328"/>
        <v>1369</v>
      </c>
      <c r="AI398" s="650">
        <f t="shared" si="328"/>
        <v>3716</v>
      </c>
      <c r="AJ398" s="650">
        <f t="shared" si="328"/>
        <v>515</v>
      </c>
      <c r="AK398" s="650">
        <f t="shared" si="328"/>
        <v>426</v>
      </c>
      <c r="AL398" s="650">
        <f t="shared" si="328"/>
        <v>941</v>
      </c>
      <c r="AM398" s="650">
        <f t="shared" si="328"/>
        <v>0</v>
      </c>
      <c r="AN398" s="650">
        <f t="shared" si="328"/>
        <v>0</v>
      </c>
      <c r="AO398" s="650">
        <f t="shared" si="328"/>
        <v>0</v>
      </c>
      <c r="AP398" s="650">
        <f t="shared" si="328"/>
        <v>74</v>
      </c>
      <c r="AQ398" s="650">
        <f t="shared" si="328"/>
        <v>12</v>
      </c>
      <c r="AR398" s="650">
        <f t="shared" si="328"/>
        <v>86</v>
      </c>
      <c r="AS398" s="650">
        <f t="shared" si="328"/>
        <v>3036</v>
      </c>
      <c r="AT398" s="650">
        <f t="shared" si="328"/>
        <v>1885</v>
      </c>
      <c r="AU398" s="650">
        <f t="shared" si="328"/>
        <v>4921</v>
      </c>
    </row>
    <row r="399" spans="1:47" ht="28.5" customHeight="1">
      <c r="A399" s="840">
        <v>7</v>
      </c>
      <c r="B399" s="841" t="s">
        <v>142</v>
      </c>
      <c r="C399" s="619">
        <f t="shared" ref="C399:T399" si="329">C50+C242</f>
        <v>113</v>
      </c>
      <c r="D399" s="619">
        <f t="shared" si="329"/>
        <v>79</v>
      </c>
      <c r="E399" s="619">
        <f t="shared" si="329"/>
        <v>192</v>
      </c>
      <c r="F399" s="619">
        <f t="shared" si="329"/>
        <v>310</v>
      </c>
      <c r="G399" s="619">
        <f t="shared" si="329"/>
        <v>241</v>
      </c>
      <c r="H399" s="619">
        <f t="shared" si="329"/>
        <v>551</v>
      </c>
      <c r="I399" s="619">
        <f t="shared" si="329"/>
        <v>3309</v>
      </c>
      <c r="J399" s="619">
        <f t="shared" si="329"/>
        <v>2471</v>
      </c>
      <c r="K399" s="619">
        <f t="shared" si="329"/>
        <v>5780</v>
      </c>
      <c r="L399" s="619">
        <f t="shared" si="329"/>
        <v>0</v>
      </c>
      <c r="M399" s="619">
        <f t="shared" si="329"/>
        <v>0</v>
      </c>
      <c r="N399" s="619">
        <f t="shared" si="329"/>
        <v>0</v>
      </c>
      <c r="O399" s="619">
        <f t="shared" si="329"/>
        <v>0</v>
      </c>
      <c r="P399" s="619">
        <f t="shared" si="329"/>
        <v>0</v>
      </c>
      <c r="Q399" s="619">
        <f t="shared" si="329"/>
        <v>0</v>
      </c>
      <c r="R399" s="619">
        <f t="shared" si="329"/>
        <v>3732</v>
      </c>
      <c r="S399" s="619">
        <f t="shared" si="329"/>
        <v>2791</v>
      </c>
      <c r="T399" s="619">
        <f t="shared" si="329"/>
        <v>6523</v>
      </c>
      <c r="U399" s="619">
        <f t="shared" si="319"/>
        <v>5780</v>
      </c>
      <c r="V399" s="619">
        <f>E399+H399+Q399</f>
        <v>743</v>
      </c>
      <c r="AC399" s="719" t="s">
        <v>6</v>
      </c>
      <c r="AD399" s="650">
        <f t="shared" ref="AD399:AU399" si="330">SUM(AD382:AD398)</f>
        <v>8321</v>
      </c>
      <c r="AE399" s="650">
        <f t="shared" si="330"/>
        <v>5733</v>
      </c>
      <c r="AF399" s="650">
        <f t="shared" si="330"/>
        <v>13911</v>
      </c>
      <c r="AG399" s="650">
        <f t="shared" si="330"/>
        <v>19369</v>
      </c>
      <c r="AH399" s="650">
        <f t="shared" si="330"/>
        <v>14356</v>
      </c>
      <c r="AI399" s="650">
        <f t="shared" si="330"/>
        <v>33725</v>
      </c>
      <c r="AJ399" s="650">
        <f t="shared" si="330"/>
        <v>1585</v>
      </c>
      <c r="AK399" s="650">
        <f t="shared" si="330"/>
        <v>1187</v>
      </c>
      <c r="AL399" s="650">
        <f t="shared" si="330"/>
        <v>2772</v>
      </c>
      <c r="AM399" s="650">
        <f t="shared" si="330"/>
        <v>3889</v>
      </c>
      <c r="AN399" s="650">
        <f t="shared" si="330"/>
        <v>2865</v>
      </c>
      <c r="AO399" s="650">
        <f t="shared" si="330"/>
        <v>6754</v>
      </c>
      <c r="AP399" s="650">
        <f t="shared" si="330"/>
        <v>18066</v>
      </c>
      <c r="AQ399" s="650">
        <f t="shared" si="330"/>
        <v>10641</v>
      </c>
      <c r="AR399" s="650">
        <f t="shared" si="330"/>
        <v>28707</v>
      </c>
      <c r="AS399" s="650">
        <f t="shared" si="330"/>
        <v>51230</v>
      </c>
      <c r="AT399" s="650">
        <f t="shared" si="330"/>
        <v>34782</v>
      </c>
      <c r="AU399" s="650">
        <f t="shared" si="330"/>
        <v>86012</v>
      </c>
    </row>
    <row r="400" spans="1:47" ht="28.5" customHeight="1">
      <c r="A400" s="840">
        <v>8</v>
      </c>
      <c r="B400" s="841" t="s">
        <v>40</v>
      </c>
      <c r="C400" s="619">
        <f t="shared" ref="C400:T400" si="331">C62+C252</f>
        <v>377</v>
      </c>
      <c r="D400" s="619">
        <f t="shared" si="331"/>
        <v>201</v>
      </c>
      <c r="E400" s="619">
        <f t="shared" si="331"/>
        <v>578</v>
      </c>
      <c r="F400" s="619">
        <f t="shared" si="331"/>
        <v>285</v>
      </c>
      <c r="G400" s="619">
        <f t="shared" si="331"/>
        <v>214</v>
      </c>
      <c r="H400" s="619">
        <f t="shared" si="331"/>
        <v>499</v>
      </c>
      <c r="I400" s="619">
        <f t="shared" si="331"/>
        <v>0</v>
      </c>
      <c r="J400" s="619">
        <f t="shared" si="331"/>
        <v>0</v>
      </c>
      <c r="K400" s="619">
        <f t="shared" si="331"/>
        <v>0</v>
      </c>
      <c r="L400" s="619">
        <f t="shared" si="331"/>
        <v>0</v>
      </c>
      <c r="M400" s="619">
        <f t="shared" si="331"/>
        <v>0</v>
      </c>
      <c r="N400" s="619">
        <f t="shared" si="331"/>
        <v>0</v>
      </c>
      <c r="O400" s="619">
        <f t="shared" si="331"/>
        <v>6190</v>
      </c>
      <c r="P400" s="619">
        <f t="shared" si="331"/>
        <v>5024</v>
      </c>
      <c r="Q400" s="619">
        <f t="shared" si="331"/>
        <v>11214</v>
      </c>
      <c r="R400" s="619">
        <f t="shared" si="331"/>
        <v>6852</v>
      </c>
      <c r="S400" s="619">
        <f t="shared" si="331"/>
        <v>5439</v>
      </c>
      <c r="T400" s="619">
        <f t="shared" si="331"/>
        <v>12291</v>
      </c>
      <c r="U400" s="619">
        <f t="shared" si="319"/>
        <v>11214</v>
      </c>
      <c r="AC400" s="649" t="s">
        <v>513</v>
      </c>
      <c r="AD400" s="650">
        <f>AD401-AD399</f>
        <v>3948</v>
      </c>
      <c r="AE400" s="650">
        <f t="shared" ref="AE400:AU400" si="332">AE401-AE399</f>
        <v>2762</v>
      </c>
      <c r="AF400" s="650">
        <f t="shared" si="332"/>
        <v>6710</v>
      </c>
      <c r="AG400" s="650">
        <f t="shared" si="332"/>
        <v>4246</v>
      </c>
      <c r="AH400" s="650">
        <f t="shared" si="332"/>
        <v>2960</v>
      </c>
      <c r="AI400" s="650">
        <f t="shared" si="332"/>
        <v>7206</v>
      </c>
      <c r="AJ400" s="650">
        <f t="shared" si="332"/>
        <v>2122</v>
      </c>
      <c r="AK400" s="650">
        <f t="shared" si="332"/>
        <v>1626</v>
      </c>
      <c r="AL400" s="650">
        <f t="shared" si="332"/>
        <v>3748</v>
      </c>
      <c r="AM400" s="650">
        <f t="shared" si="332"/>
        <v>1750</v>
      </c>
      <c r="AN400" s="650">
        <f t="shared" si="332"/>
        <v>1274</v>
      </c>
      <c r="AO400" s="650">
        <f t="shared" si="332"/>
        <v>3024</v>
      </c>
      <c r="AP400" s="650">
        <f t="shared" si="332"/>
        <v>13313</v>
      </c>
      <c r="AQ400" s="650">
        <f t="shared" si="332"/>
        <v>9103</v>
      </c>
      <c r="AR400" s="650">
        <f t="shared" si="332"/>
        <v>22416</v>
      </c>
      <c r="AS400" s="650">
        <f t="shared" si="332"/>
        <v>25379</v>
      </c>
      <c r="AT400" s="650">
        <f t="shared" si="332"/>
        <v>17725</v>
      </c>
      <c r="AU400" s="650">
        <f t="shared" si="332"/>
        <v>43104</v>
      </c>
    </row>
    <row r="401" spans="1:47" ht="28.5" customHeight="1">
      <c r="A401" s="840">
        <v>9</v>
      </c>
      <c r="B401" s="841" t="s">
        <v>44</v>
      </c>
      <c r="C401" s="619">
        <f t="shared" ref="C401:T401" si="333">C73+C264</f>
        <v>542</v>
      </c>
      <c r="D401" s="619">
        <f t="shared" si="333"/>
        <v>415</v>
      </c>
      <c r="E401" s="619">
        <f t="shared" si="333"/>
        <v>957</v>
      </c>
      <c r="F401" s="619">
        <f t="shared" si="333"/>
        <v>1022</v>
      </c>
      <c r="G401" s="619">
        <f t="shared" si="333"/>
        <v>861</v>
      </c>
      <c r="H401" s="619">
        <f t="shared" si="333"/>
        <v>1883</v>
      </c>
      <c r="I401" s="619">
        <f t="shared" si="333"/>
        <v>0</v>
      </c>
      <c r="J401" s="619">
        <f t="shared" si="333"/>
        <v>0</v>
      </c>
      <c r="K401" s="619">
        <f t="shared" si="333"/>
        <v>0</v>
      </c>
      <c r="L401" s="619">
        <f t="shared" si="333"/>
        <v>0</v>
      </c>
      <c r="M401" s="619">
        <f t="shared" si="333"/>
        <v>0</v>
      </c>
      <c r="N401" s="619">
        <f t="shared" si="333"/>
        <v>0</v>
      </c>
      <c r="O401" s="619">
        <f t="shared" si="333"/>
        <v>6573</v>
      </c>
      <c r="P401" s="619">
        <f t="shared" si="333"/>
        <v>5233</v>
      </c>
      <c r="Q401" s="619">
        <f t="shared" si="333"/>
        <v>11806</v>
      </c>
      <c r="R401" s="619">
        <f t="shared" si="333"/>
        <v>8137</v>
      </c>
      <c r="S401" s="619">
        <f t="shared" si="333"/>
        <v>6509</v>
      </c>
      <c r="T401" s="619">
        <f t="shared" si="333"/>
        <v>14646</v>
      </c>
      <c r="U401" s="619">
        <f t="shared" si="319"/>
        <v>11806</v>
      </c>
      <c r="AC401" s="1223" t="s">
        <v>164</v>
      </c>
      <c r="AD401" s="1221">
        <f>C387</f>
        <v>12269</v>
      </c>
      <c r="AE401" s="1221">
        <f t="shared" ref="AE401:AU401" si="334">D387</f>
        <v>8495</v>
      </c>
      <c r="AF401" s="1221">
        <f t="shared" si="334"/>
        <v>20621</v>
      </c>
      <c r="AG401" s="1221">
        <f t="shared" si="334"/>
        <v>23615</v>
      </c>
      <c r="AH401" s="1221">
        <f t="shared" si="334"/>
        <v>17316</v>
      </c>
      <c r="AI401" s="1221">
        <f t="shared" si="334"/>
        <v>40931</v>
      </c>
      <c r="AJ401" s="1221">
        <f t="shared" si="334"/>
        <v>3707</v>
      </c>
      <c r="AK401" s="1221">
        <f t="shared" si="334"/>
        <v>2813</v>
      </c>
      <c r="AL401" s="1221">
        <f t="shared" si="334"/>
        <v>6520</v>
      </c>
      <c r="AM401" s="1221">
        <f t="shared" si="334"/>
        <v>5639</v>
      </c>
      <c r="AN401" s="1221">
        <f t="shared" si="334"/>
        <v>4139</v>
      </c>
      <c r="AO401" s="1221">
        <f t="shared" si="334"/>
        <v>9778</v>
      </c>
      <c r="AP401" s="1221">
        <f t="shared" si="334"/>
        <v>31379</v>
      </c>
      <c r="AQ401" s="1221">
        <f t="shared" si="334"/>
        <v>19744</v>
      </c>
      <c r="AR401" s="1221">
        <f t="shared" si="334"/>
        <v>51123</v>
      </c>
      <c r="AS401" s="1221">
        <f t="shared" si="334"/>
        <v>76609</v>
      </c>
      <c r="AT401" s="1221">
        <f t="shared" si="334"/>
        <v>52507</v>
      </c>
      <c r="AU401" s="1221">
        <f t="shared" si="334"/>
        <v>129116</v>
      </c>
    </row>
    <row r="402" spans="1:47" ht="28.5" customHeight="1">
      <c r="A402" s="840">
        <v>10</v>
      </c>
      <c r="B402" s="841" t="s">
        <v>51</v>
      </c>
      <c r="C402" s="619">
        <f t="shared" ref="C402:T402" si="335">C84+C280</f>
        <v>1035</v>
      </c>
      <c r="D402" s="619">
        <f t="shared" si="335"/>
        <v>725</v>
      </c>
      <c r="E402" s="619">
        <f t="shared" si="335"/>
        <v>1760</v>
      </c>
      <c r="F402" s="619">
        <f t="shared" si="335"/>
        <v>5220</v>
      </c>
      <c r="G402" s="619">
        <f t="shared" si="335"/>
        <v>3603</v>
      </c>
      <c r="H402" s="619">
        <f t="shared" si="335"/>
        <v>8823</v>
      </c>
      <c r="I402" s="619">
        <f t="shared" si="335"/>
        <v>0</v>
      </c>
      <c r="J402" s="619">
        <f t="shared" si="335"/>
        <v>0</v>
      </c>
      <c r="K402" s="619">
        <f t="shared" si="335"/>
        <v>0</v>
      </c>
      <c r="L402" s="619">
        <f t="shared" si="335"/>
        <v>8416</v>
      </c>
      <c r="M402" s="619">
        <f t="shared" si="335"/>
        <v>6530</v>
      </c>
      <c r="N402" s="619">
        <f t="shared" si="335"/>
        <v>14946</v>
      </c>
      <c r="O402" s="619">
        <f t="shared" si="335"/>
        <v>1202</v>
      </c>
      <c r="P402" s="619">
        <f t="shared" si="335"/>
        <v>728</v>
      </c>
      <c r="Q402" s="619">
        <f t="shared" si="335"/>
        <v>1930</v>
      </c>
      <c r="R402" s="619">
        <f t="shared" si="335"/>
        <v>15873</v>
      </c>
      <c r="S402" s="619">
        <f t="shared" si="335"/>
        <v>11586</v>
      </c>
      <c r="T402" s="619">
        <f t="shared" si="335"/>
        <v>27459</v>
      </c>
      <c r="U402" s="619">
        <f t="shared" si="319"/>
        <v>16876</v>
      </c>
      <c r="AC402" s="652" t="s">
        <v>507</v>
      </c>
      <c r="AD402" s="653">
        <f>AD380+AD401</f>
        <v>12387</v>
      </c>
      <c r="AE402" s="653">
        <f t="shared" ref="AE402:AU402" si="336">AE380+AE401</f>
        <v>8575</v>
      </c>
      <c r="AF402" s="653">
        <f t="shared" si="336"/>
        <v>20819</v>
      </c>
      <c r="AG402" s="653">
        <f t="shared" si="336"/>
        <v>26407</v>
      </c>
      <c r="AH402" s="653">
        <f t="shared" si="336"/>
        <v>19042</v>
      </c>
      <c r="AI402" s="653">
        <f t="shared" si="336"/>
        <v>45449</v>
      </c>
      <c r="AJ402" s="653">
        <f t="shared" si="336"/>
        <v>8579</v>
      </c>
      <c r="AK402" s="653">
        <f t="shared" si="336"/>
        <v>6345</v>
      </c>
      <c r="AL402" s="653">
        <f t="shared" si="336"/>
        <v>14924</v>
      </c>
      <c r="AM402" s="653">
        <f t="shared" si="336"/>
        <v>13825</v>
      </c>
      <c r="AN402" s="653">
        <f t="shared" si="336"/>
        <v>10474</v>
      </c>
      <c r="AO402" s="653">
        <f t="shared" si="336"/>
        <v>24299</v>
      </c>
      <c r="AP402" s="653">
        <f t="shared" si="336"/>
        <v>94937</v>
      </c>
      <c r="AQ402" s="653">
        <f t="shared" si="336"/>
        <v>66565</v>
      </c>
      <c r="AR402" s="653">
        <f t="shared" si="336"/>
        <v>161502</v>
      </c>
      <c r="AS402" s="653">
        <f t="shared" si="336"/>
        <v>156135</v>
      </c>
      <c r="AT402" s="653">
        <f t="shared" si="336"/>
        <v>111001</v>
      </c>
      <c r="AU402" s="653">
        <f t="shared" si="336"/>
        <v>267136</v>
      </c>
    </row>
    <row r="403" spans="1:47" ht="15" customHeight="1">
      <c r="A403" s="840">
        <v>11</v>
      </c>
      <c r="B403" s="841" t="s">
        <v>57</v>
      </c>
      <c r="C403" s="619">
        <f t="shared" ref="C403:T403" si="337">C90+C289</f>
        <v>197</v>
      </c>
      <c r="D403" s="619">
        <f t="shared" si="337"/>
        <v>137</v>
      </c>
      <c r="E403" s="619">
        <f t="shared" si="337"/>
        <v>334</v>
      </c>
      <c r="F403" s="619">
        <f t="shared" si="337"/>
        <v>200</v>
      </c>
      <c r="G403" s="619">
        <f t="shared" si="337"/>
        <v>172</v>
      </c>
      <c r="H403" s="619">
        <f t="shared" si="337"/>
        <v>372</v>
      </c>
      <c r="I403" s="619">
        <f t="shared" si="337"/>
        <v>0</v>
      </c>
      <c r="J403" s="619">
        <f t="shared" si="337"/>
        <v>0</v>
      </c>
      <c r="K403" s="619">
        <f t="shared" si="337"/>
        <v>0</v>
      </c>
      <c r="L403" s="619">
        <f t="shared" si="337"/>
        <v>3529</v>
      </c>
      <c r="M403" s="619">
        <f t="shared" si="337"/>
        <v>2633</v>
      </c>
      <c r="N403" s="619">
        <f t="shared" si="337"/>
        <v>6162</v>
      </c>
      <c r="O403" s="619">
        <f t="shared" si="337"/>
        <v>229</v>
      </c>
      <c r="P403" s="619">
        <f t="shared" si="337"/>
        <v>95</v>
      </c>
      <c r="Q403" s="619">
        <f t="shared" si="337"/>
        <v>324</v>
      </c>
      <c r="R403" s="619">
        <f t="shared" si="337"/>
        <v>4155</v>
      </c>
      <c r="S403" s="619">
        <f t="shared" si="337"/>
        <v>3037</v>
      </c>
      <c r="T403" s="619">
        <f t="shared" si="337"/>
        <v>7192</v>
      </c>
      <c r="U403" s="619">
        <f t="shared" si="319"/>
        <v>6486</v>
      </c>
    </row>
    <row r="404" spans="1:47" ht="15" customHeight="1">
      <c r="A404" s="840">
        <v>12</v>
      </c>
      <c r="B404" s="841" t="s">
        <v>61</v>
      </c>
      <c r="C404" s="619">
        <f t="shared" ref="C404:T404" si="338">C102+C302</f>
        <v>893</v>
      </c>
      <c r="D404" s="619">
        <f t="shared" si="338"/>
        <v>566</v>
      </c>
      <c r="E404" s="619">
        <f t="shared" si="338"/>
        <v>1459</v>
      </c>
      <c r="F404" s="619">
        <f t="shared" si="338"/>
        <v>5850</v>
      </c>
      <c r="G404" s="619">
        <f t="shared" si="338"/>
        <v>4948</v>
      </c>
      <c r="H404" s="619">
        <f t="shared" si="338"/>
        <v>10798</v>
      </c>
      <c r="I404" s="619">
        <f t="shared" si="338"/>
        <v>0</v>
      </c>
      <c r="J404" s="619">
        <f t="shared" si="338"/>
        <v>0</v>
      </c>
      <c r="K404" s="619">
        <f t="shared" si="338"/>
        <v>0</v>
      </c>
      <c r="L404" s="619">
        <f t="shared" si="338"/>
        <v>0</v>
      </c>
      <c r="M404" s="619">
        <f t="shared" si="338"/>
        <v>0</v>
      </c>
      <c r="N404" s="619">
        <f t="shared" si="338"/>
        <v>0</v>
      </c>
      <c r="O404" s="619">
        <f t="shared" si="338"/>
        <v>14364</v>
      </c>
      <c r="P404" s="619">
        <f t="shared" si="338"/>
        <v>8004</v>
      </c>
      <c r="Q404" s="619">
        <f t="shared" si="338"/>
        <v>22368</v>
      </c>
      <c r="R404" s="619">
        <f t="shared" si="338"/>
        <v>21107</v>
      </c>
      <c r="S404" s="619">
        <f t="shared" si="338"/>
        <v>13518</v>
      </c>
      <c r="T404" s="619">
        <f t="shared" si="338"/>
        <v>34625</v>
      </c>
      <c r="U404" s="619">
        <f t="shared" si="319"/>
        <v>22368</v>
      </c>
      <c r="AS404" s="620">
        <f t="shared" ref="AS404:AU405" si="339">AD399+AG399+AJ399+AM399+AP399</f>
        <v>51230</v>
      </c>
      <c r="AT404" s="620">
        <f t="shared" si="339"/>
        <v>34782</v>
      </c>
      <c r="AU404" s="620">
        <f t="shared" si="339"/>
        <v>85869</v>
      </c>
    </row>
    <row r="405" spans="1:47" ht="15" customHeight="1">
      <c r="A405" s="840">
        <v>13</v>
      </c>
      <c r="B405" s="841" t="s">
        <v>62</v>
      </c>
      <c r="C405" s="619">
        <f t="shared" ref="C405:T405" si="340">C107+C311</f>
        <v>161</v>
      </c>
      <c r="D405" s="619">
        <f t="shared" si="340"/>
        <v>97</v>
      </c>
      <c r="E405" s="619">
        <f t="shared" si="340"/>
        <v>258</v>
      </c>
      <c r="F405" s="619">
        <f t="shared" si="340"/>
        <v>123</v>
      </c>
      <c r="G405" s="619">
        <f t="shared" si="340"/>
        <v>70</v>
      </c>
      <c r="H405" s="619">
        <f t="shared" si="340"/>
        <v>193</v>
      </c>
      <c r="I405" s="619">
        <f t="shared" si="340"/>
        <v>0</v>
      </c>
      <c r="J405" s="619">
        <f t="shared" si="340"/>
        <v>0</v>
      </c>
      <c r="K405" s="619">
        <f t="shared" si="340"/>
        <v>0</v>
      </c>
      <c r="L405" s="619">
        <f t="shared" si="340"/>
        <v>0</v>
      </c>
      <c r="M405" s="619">
        <f t="shared" si="340"/>
        <v>0</v>
      </c>
      <c r="N405" s="619">
        <f t="shared" si="340"/>
        <v>0</v>
      </c>
      <c r="O405" s="619">
        <f t="shared" si="340"/>
        <v>3424</v>
      </c>
      <c r="P405" s="619">
        <f t="shared" si="340"/>
        <v>2385</v>
      </c>
      <c r="Q405" s="619">
        <f t="shared" si="340"/>
        <v>5809</v>
      </c>
      <c r="R405" s="619">
        <f t="shared" si="340"/>
        <v>3708</v>
      </c>
      <c r="S405" s="619">
        <f t="shared" si="340"/>
        <v>2552</v>
      </c>
      <c r="T405" s="619">
        <f t="shared" si="340"/>
        <v>6260</v>
      </c>
      <c r="U405" s="619">
        <f t="shared" si="319"/>
        <v>5809</v>
      </c>
      <c r="AS405" s="620">
        <f t="shared" si="339"/>
        <v>25379</v>
      </c>
      <c r="AT405" s="620">
        <f t="shared" si="339"/>
        <v>17725</v>
      </c>
      <c r="AU405" s="620">
        <f t="shared" si="339"/>
        <v>43104</v>
      </c>
    </row>
    <row r="406" spans="1:47" ht="15" customHeight="1">
      <c r="A406" s="840">
        <v>14</v>
      </c>
      <c r="B406" s="841" t="s">
        <v>69</v>
      </c>
      <c r="C406" s="619">
        <f t="shared" ref="C406:T406" si="341">C114+C320</f>
        <v>63</v>
      </c>
      <c r="D406" s="619">
        <f t="shared" si="341"/>
        <v>34</v>
      </c>
      <c r="E406" s="619">
        <f t="shared" si="341"/>
        <v>97</v>
      </c>
      <c r="F406" s="619">
        <f t="shared" si="341"/>
        <v>925</v>
      </c>
      <c r="G406" s="619">
        <f t="shared" si="341"/>
        <v>574</v>
      </c>
      <c r="H406" s="619">
        <f t="shared" si="341"/>
        <v>1499</v>
      </c>
      <c r="I406" s="619">
        <f t="shared" si="341"/>
        <v>0</v>
      </c>
      <c r="J406" s="619">
        <f t="shared" si="341"/>
        <v>0</v>
      </c>
      <c r="K406" s="619">
        <f t="shared" si="341"/>
        <v>0</v>
      </c>
      <c r="L406" s="619">
        <f t="shared" si="341"/>
        <v>1880</v>
      </c>
      <c r="M406" s="619">
        <f t="shared" si="341"/>
        <v>1311</v>
      </c>
      <c r="N406" s="619">
        <f t="shared" si="341"/>
        <v>3191</v>
      </c>
      <c r="O406" s="619">
        <f t="shared" si="341"/>
        <v>2991</v>
      </c>
      <c r="P406" s="619">
        <f t="shared" si="341"/>
        <v>2058</v>
      </c>
      <c r="Q406" s="619">
        <f t="shared" si="341"/>
        <v>5049</v>
      </c>
      <c r="R406" s="619">
        <f t="shared" si="341"/>
        <v>5859</v>
      </c>
      <c r="S406" s="619">
        <f t="shared" si="341"/>
        <v>3977</v>
      </c>
      <c r="T406" s="619">
        <f t="shared" si="341"/>
        <v>9836</v>
      </c>
      <c r="U406" s="619">
        <f t="shared" si="319"/>
        <v>8240</v>
      </c>
      <c r="AS406" s="620">
        <f>AS404+AS405</f>
        <v>76609</v>
      </c>
      <c r="AT406" s="620">
        <f>AT404+AT405</f>
        <v>52507</v>
      </c>
      <c r="AU406" s="620">
        <f>AU404+AU405</f>
        <v>128973</v>
      </c>
    </row>
    <row r="407" spans="1:47" ht="15" customHeight="1">
      <c r="A407" s="840">
        <v>15</v>
      </c>
      <c r="B407" s="841" t="s">
        <v>70</v>
      </c>
      <c r="C407" s="619">
        <f t="shared" ref="C407:T407" si="342">C120+C326</f>
        <v>97</v>
      </c>
      <c r="D407" s="619">
        <f t="shared" si="342"/>
        <v>57</v>
      </c>
      <c r="E407" s="619">
        <f t="shared" si="342"/>
        <v>154</v>
      </c>
      <c r="F407" s="619">
        <f t="shared" si="342"/>
        <v>226</v>
      </c>
      <c r="G407" s="619">
        <f t="shared" si="342"/>
        <v>180</v>
      </c>
      <c r="H407" s="619">
        <f t="shared" si="342"/>
        <v>406</v>
      </c>
      <c r="I407" s="619">
        <f t="shared" si="342"/>
        <v>0</v>
      </c>
      <c r="J407" s="619">
        <f t="shared" si="342"/>
        <v>0</v>
      </c>
      <c r="K407" s="619">
        <f t="shared" si="342"/>
        <v>0</v>
      </c>
      <c r="L407" s="619">
        <f t="shared" si="342"/>
        <v>0</v>
      </c>
      <c r="M407" s="619">
        <f t="shared" si="342"/>
        <v>0</v>
      </c>
      <c r="N407" s="619">
        <f t="shared" si="342"/>
        <v>0</v>
      </c>
      <c r="O407" s="619">
        <f t="shared" si="342"/>
        <v>3895</v>
      </c>
      <c r="P407" s="619">
        <f t="shared" si="342"/>
        <v>2972</v>
      </c>
      <c r="Q407" s="619">
        <f t="shared" si="342"/>
        <v>6867</v>
      </c>
      <c r="R407" s="619">
        <f t="shared" si="342"/>
        <v>4218</v>
      </c>
      <c r="S407" s="619">
        <f t="shared" si="342"/>
        <v>3209</v>
      </c>
      <c r="T407" s="619">
        <f t="shared" si="342"/>
        <v>7427</v>
      </c>
      <c r="U407" s="619">
        <f t="shared" si="319"/>
        <v>6867</v>
      </c>
    </row>
    <row r="408" spans="1:47" ht="15" customHeight="1">
      <c r="A408" s="840">
        <v>16</v>
      </c>
      <c r="B408" s="841" t="s">
        <v>73</v>
      </c>
      <c r="C408" s="619">
        <f t="shared" ref="C408:T408" si="343">C125+C331</f>
        <v>244</v>
      </c>
      <c r="D408" s="619">
        <f t="shared" si="343"/>
        <v>161</v>
      </c>
      <c r="E408" s="619">
        <f t="shared" si="343"/>
        <v>262</v>
      </c>
      <c r="F408" s="619">
        <f t="shared" si="343"/>
        <v>402</v>
      </c>
      <c r="G408" s="619">
        <f t="shared" si="343"/>
        <v>262</v>
      </c>
      <c r="H408" s="619">
        <f t="shared" si="343"/>
        <v>664</v>
      </c>
      <c r="I408" s="619">
        <f t="shared" si="343"/>
        <v>0</v>
      </c>
      <c r="J408" s="619">
        <f t="shared" si="343"/>
        <v>0</v>
      </c>
      <c r="K408" s="619">
        <f t="shared" si="343"/>
        <v>0</v>
      </c>
      <c r="L408" s="619">
        <f t="shared" si="343"/>
        <v>0</v>
      </c>
      <c r="M408" s="619">
        <f t="shared" si="343"/>
        <v>0</v>
      </c>
      <c r="N408" s="619">
        <f t="shared" si="343"/>
        <v>0</v>
      </c>
      <c r="O408" s="619">
        <f t="shared" si="343"/>
        <v>2656</v>
      </c>
      <c r="P408" s="619">
        <f t="shared" si="343"/>
        <v>2049</v>
      </c>
      <c r="Q408" s="619">
        <f t="shared" si="343"/>
        <v>4705</v>
      </c>
      <c r="R408" s="619">
        <f t="shared" si="343"/>
        <v>3302</v>
      </c>
      <c r="S408" s="619">
        <f t="shared" si="343"/>
        <v>2472</v>
      </c>
      <c r="T408" s="619">
        <f t="shared" si="343"/>
        <v>5774</v>
      </c>
      <c r="U408" s="619">
        <f t="shared" si="319"/>
        <v>4705</v>
      </c>
      <c r="AS408" s="620">
        <f>AS406+AS380</f>
        <v>156135</v>
      </c>
      <c r="AT408" s="620">
        <f>AT406+AT380</f>
        <v>111001</v>
      </c>
      <c r="AU408" s="620">
        <f>AU406+AU380</f>
        <v>266993</v>
      </c>
    </row>
    <row r="409" spans="1:47" ht="15" customHeight="1">
      <c r="A409" s="840">
        <v>17</v>
      </c>
      <c r="B409" s="841" t="s">
        <v>75</v>
      </c>
      <c r="C409" s="619">
        <f t="shared" ref="C409:T409" si="344">C133+C342</f>
        <v>3002</v>
      </c>
      <c r="D409" s="619">
        <f t="shared" si="344"/>
        <v>1900</v>
      </c>
      <c r="E409" s="619">
        <f t="shared" si="344"/>
        <v>4902</v>
      </c>
      <c r="F409" s="619">
        <f t="shared" si="344"/>
        <v>1220</v>
      </c>
      <c r="G409" s="619">
        <f t="shared" si="344"/>
        <v>950</v>
      </c>
      <c r="H409" s="619">
        <f t="shared" si="344"/>
        <v>2170</v>
      </c>
      <c r="I409" s="619">
        <f t="shared" si="344"/>
        <v>0</v>
      </c>
      <c r="J409" s="619">
        <f t="shared" si="344"/>
        <v>0</v>
      </c>
      <c r="K409" s="619">
        <f t="shared" si="344"/>
        <v>0</v>
      </c>
      <c r="L409" s="619">
        <f t="shared" si="344"/>
        <v>0</v>
      </c>
      <c r="M409" s="619">
        <f t="shared" si="344"/>
        <v>0</v>
      </c>
      <c r="N409" s="619">
        <f t="shared" si="344"/>
        <v>0</v>
      </c>
      <c r="O409" s="619">
        <f t="shared" si="344"/>
        <v>6265</v>
      </c>
      <c r="P409" s="619">
        <f t="shared" si="344"/>
        <v>4859</v>
      </c>
      <c r="Q409" s="619">
        <f t="shared" si="344"/>
        <v>11124</v>
      </c>
      <c r="R409" s="619">
        <f t="shared" si="344"/>
        <v>10487</v>
      </c>
      <c r="S409" s="619">
        <f t="shared" si="344"/>
        <v>7709</v>
      </c>
      <c r="T409" s="619">
        <f t="shared" si="344"/>
        <v>18196</v>
      </c>
      <c r="U409" s="619">
        <f t="shared" ref="U409:U414" si="345">K409+N409+Q409</f>
        <v>11124</v>
      </c>
    </row>
    <row r="410" spans="1:47" ht="15" customHeight="1">
      <c r="A410" s="840">
        <v>18</v>
      </c>
      <c r="B410" s="841" t="s">
        <v>748</v>
      </c>
      <c r="C410" s="619">
        <f t="shared" ref="C410:T410" si="346">C139+C350</f>
        <v>197</v>
      </c>
      <c r="D410" s="619">
        <f t="shared" si="346"/>
        <v>141</v>
      </c>
      <c r="E410" s="619">
        <f t="shared" si="346"/>
        <v>338</v>
      </c>
      <c r="F410" s="619">
        <f t="shared" si="346"/>
        <v>295</v>
      </c>
      <c r="G410" s="619">
        <f t="shared" si="346"/>
        <v>199</v>
      </c>
      <c r="H410" s="619">
        <f t="shared" si="346"/>
        <v>494</v>
      </c>
      <c r="I410" s="619">
        <f t="shared" si="346"/>
        <v>0</v>
      </c>
      <c r="J410" s="619">
        <f t="shared" si="346"/>
        <v>0</v>
      </c>
      <c r="K410" s="619">
        <f t="shared" si="346"/>
        <v>0</v>
      </c>
      <c r="L410" s="619">
        <f t="shared" si="346"/>
        <v>0</v>
      </c>
      <c r="M410" s="619">
        <f t="shared" si="346"/>
        <v>0</v>
      </c>
      <c r="N410" s="619">
        <f t="shared" si="346"/>
        <v>0</v>
      </c>
      <c r="O410" s="619">
        <f t="shared" si="346"/>
        <v>2682</v>
      </c>
      <c r="P410" s="619">
        <f t="shared" si="346"/>
        <v>1968</v>
      </c>
      <c r="Q410" s="619">
        <f t="shared" si="346"/>
        <v>4650</v>
      </c>
      <c r="R410" s="619">
        <f t="shared" si="346"/>
        <v>3174</v>
      </c>
      <c r="S410" s="619">
        <f t="shared" si="346"/>
        <v>2308</v>
      </c>
      <c r="T410" s="619">
        <f t="shared" si="346"/>
        <v>5482</v>
      </c>
      <c r="U410" s="619">
        <f t="shared" si="345"/>
        <v>4650</v>
      </c>
    </row>
    <row r="411" spans="1:47" ht="15" customHeight="1">
      <c r="A411" s="840">
        <v>19</v>
      </c>
      <c r="B411" s="841" t="s">
        <v>86</v>
      </c>
      <c r="C411" s="619">
        <f t="shared" ref="C411:T411" si="347">C148+C364</f>
        <v>221</v>
      </c>
      <c r="D411" s="619">
        <f t="shared" si="347"/>
        <v>159</v>
      </c>
      <c r="E411" s="619">
        <f t="shared" si="347"/>
        <v>380</v>
      </c>
      <c r="F411" s="619">
        <f t="shared" si="347"/>
        <v>554</v>
      </c>
      <c r="G411" s="619">
        <f t="shared" si="347"/>
        <v>400</v>
      </c>
      <c r="H411" s="619">
        <f t="shared" si="347"/>
        <v>954</v>
      </c>
      <c r="I411" s="619">
        <f t="shared" si="347"/>
        <v>855</v>
      </c>
      <c r="J411" s="619">
        <f t="shared" si="347"/>
        <v>644</v>
      </c>
      <c r="K411" s="619">
        <f t="shared" si="347"/>
        <v>1499</v>
      </c>
      <c r="L411" s="619">
        <f t="shared" si="347"/>
        <v>0</v>
      </c>
      <c r="M411" s="619">
        <f t="shared" si="347"/>
        <v>0</v>
      </c>
      <c r="N411" s="619">
        <f t="shared" si="347"/>
        <v>0</v>
      </c>
      <c r="O411" s="619">
        <f t="shared" si="347"/>
        <v>7239</v>
      </c>
      <c r="P411" s="619">
        <f t="shared" si="347"/>
        <v>4833</v>
      </c>
      <c r="Q411" s="619">
        <f t="shared" si="347"/>
        <v>12072</v>
      </c>
      <c r="R411" s="619">
        <f t="shared" si="347"/>
        <v>8869</v>
      </c>
      <c r="S411" s="619">
        <f t="shared" si="347"/>
        <v>6036</v>
      </c>
      <c r="T411" s="619">
        <f t="shared" si="347"/>
        <v>14905</v>
      </c>
      <c r="U411" s="619">
        <f t="shared" si="345"/>
        <v>13571</v>
      </c>
    </row>
    <row r="412" spans="1:47" ht="15" customHeight="1">
      <c r="A412" s="840">
        <v>20</v>
      </c>
      <c r="B412" s="841" t="s">
        <v>143</v>
      </c>
      <c r="C412" s="619">
        <f t="shared" ref="C412:T412" si="348">C153+C374</f>
        <v>137</v>
      </c>
      <c r="D412" s="619">
        <f t="shared" si="348"/>
        <v>111</v>
      </c>
      <c r="E412" s="619">
        <f t="shared" si="348"/>
        <v>248</v>
      </c>
      <c r="F412" s="619">
        <f t="shared" si="348"/>
        <v>2924</v>
      </c>
      <c r="G412" s="619">
        <f t="shared" si="348"/>
        <v>1719</v>
      </c>
      <c r="H412" s="619">
        <f t="shared" si="348"/>
        <v>4643</v>
      </c>
      <c r="I412" s="619">
        <f t="shared" si="348"/>
        <v>516</v>
      </c>
      <c r="J412" s="619">
        <f t="shared" si="348"/>
        <v>426</v>
      </c>
      <c r="K412" s="619">
        <f t="shared" si="348"/>
        <v>942</v>
      </c>
      <c r="L412" s="619">
        <f t="shared" si="348"/>
        <v>0</v>
      </c>
      <c r="M412" s="619">
        <f t="shared" si="348"/>
        <v>0</v>
      </c>
      <c r="N412" s="619">
        <f t="shared" si="348"/>
        <v>0</v>
      </c>
      <c r="O412" s="619">
        <f t="shared" si="348"/>
        <v>3421</v>
      </c>
      <c r="P412" s="619">
        <f t="shared" si="348"/>
        <v>2251</v>
      </c>
      <c r="Q412" s="619">
        <f t="shared" si="348"/>
        <v>5672</v>
      </c>
      <c r="R412" s="619">
        <f t="shared" si="348"/>
        <v>6998</v>
      </c>
      <c r="S412" s="619">
        <f t="shared" si="348"/>
        <v>4507</v>
      </c>
      <c r="T412" s="619">
        <f t="shared" si="348"/>
        <v>11505</v>
      </c>
      <c r="U412" s="619">
        <f t="shared" si="345"/>
        <v>6614</v>
      </c>
    </row>
    <row r="413" spans="1:47" ht="15" customHeight="1">
      <c r="A413" s="840">
        <v>21</v>
      </c>
      <c r="B413" s="841" t="s">
        <v>144</v>
      </c>
      <c r="C413" s="619">
        <f t="shared" ref="C413:T413" si="349">C160+C380</f>
        <v>89</v>
      </c>
      <c r="D413" s="619">
        <f t="shared" si="349"/>
        <v>40</v>
      </c>
      <c r="E413" s="619">
        <f t="shared" si="349"/>
        <v>129</v>
      </c>
      <c r="F413" s="619">
        <f t="shared" si="349"/>
        <v>736</v>
      </c>
      <c r="G413" s="619">
        <f t="shared" si="349"/>
        <v>493</v>
      </c>
      <c r="H413" s="619">
        <f t="shared" si="349"/>
        <v>1229</v>
      </c>
      <c r="I413" s="619">
        <f t="shared" si="349"/>
        <v>0</v>
      </c>
      <c r="J413" s="619">
        <f t="shared" si="349"/>
        <v>0</v>
      </c>
      <c r="K413" s="619">
        <f t="shared" si="349"/>
        <v>0</v>
      </c>
      <c r="L413" s="619">
        <f t="shared" si="349"/>
        <v>0</v>
      </c>
      <c r="M413" s="619">
        <f t="shared" si="349"/>
        <v>0</v>
      </c>
      <c r="N413" s="619">
        <f t="shared" si="349"/>
        <v>0</v>
      </c>
      <c r="O413" s="619">
        <f t="shared" si="349"/>
        <v>2785</v>
      </c>
      <c r="P413" s="619">
        <f t="shared" si="349"/>
        <v>2093</v>
      </c>
      <c r="Q413" s="619">
        <f t="shared" si="349"/>
        <v>4878</v>
      </c>
      <c r="R413" s="619">
        <f t="shared" si="349"/>
        <v>3610</v>
      </c>
      <c r="S413" s="619">
        <f t="shared" si="349"/>
        <v>2626</v>
      </c>
      <c r="T413" s="619">
        <f t="shared" si="349"/>
        <v>6236</v>
      </c>
      <c r="U413" s="619">
        <f t="shared" si="345"/>
        <v>4878</v>
      </c>
    </row>
    <row r="414" spans="1:47" ht="15" customHeight="1">
      <c r="A414" s="840">
        <v>22</v>
      </c>
      <c r="B414" s="841" t="s">
        <v>145</v>
      </c>
      <c r="C414" s="619">
        <f t="shared" ref="C414:T414" si="350">C170+C386</f>
        <v>68</v>
      </c>
      <c r="D414" s="619">
        <f t="shared" si="350"/>
        <v>31</v>
      </c>
      <c r="E414" s="619">
        <f t="shared" si="350"/>
        <v>99</v>
      </c>
      <c r="F414" s="619">
        <f t="shared" si="350"/>
        <v>458</v>
      </c>
      <c r="G414" s="619">
        <f t="shared" si="350"/>
        <v>311</v>
      </c>
      <c r="H414" s="619">
        <f t="shared" si="350"/>
        <v>769</v>
      </c>
      <c r="I414" s="619">
        <f t="shared" si="350"/>
        <v>0</v>
      </c>
      <c r="J414" s="619">
        <f t="shared" si="350"/>
        <v>0</v>
      </c>
      <c r="K414" s="619">
        <f t="shared" si="350"/>
        <v>0</v>
      </c>
      <c r="L414" s="619">
        <f t="shared" si="350"/>
        <v>0</v>
      </c>
      <c r="M414" s="619">
        <f t="shared" si="350"/>
        <v>0</v>
      </c>
      <c r="N414" s="619">
        <f t="shared" si="350"/>
        <v>0</v>
      </c>
      <c r="O414" s="619">
        <f t="shared" si="350"/>
        <v>5461</v>
      </c>
      <c r="P414" s="619">
        <f t="shared" si="350"/>
        <v>4030</v>
      </c>
      <c r="Q414" s="619">
        <f t="shared" si="350"/>
        <v>9491</v>
      </c>
      <c r="R414" s="619">
        <f t="shared" si="350"/>
        <v>5987</v>
      </c>
      <c r="S414" s="619">
        <f t="shared" si="350"/>
        <v>4372</v>
      </c>
      <c r="T414" s="619">
        <f t="shared" si="350"/>
        <v>10359</v>
      </c>
      <c r="U414" s="619">
        <f t="shared" si="345"/>
        <v>9491</v>
      </c>
    </row>
    <row r="415" spans="1:47" ht="15" customHeight="1">
      <c r="C415" s="619">
        <f>SUM(C393:C414)</f>
        <v>12387</v>
      </c>
      <c r="D415" s="619">
        <f t="shared" ref="D415:T415" si="351">SUM(D393:D414)</f>
        <v>8575</v>
      </c>
      <c r="E415" s="619">
        <f t="shared" si="351"/>
        <v>20819</v>
      </c>
      <c r="F415" s="619">
        <f t="shared" si="351"/>
        <v>26407</v>
      </c>
      <c r="G415" s="619">
        <f t="shared" si="351"/>
        <v>19042</v>
      </c>
      <c r="H415" s="619">
        <f t="shared" si="351"/>
        <v>45449</v>
      </c>
      <c r="I415" s="619">
        <f t="shared" si="351"/>
        <v>8579</v>
      </c>
      <c r="J415" s="619">
        <f t="shared" si="351"/>
        <v>6345</v>
      </c>
      <c r="K415" s="619">
        <f t="shared" si="351"/>
        <v>14924</v>
      </c>
      <c r="L415" s="619">
        <f t="shared" si="351"/>
        <v>13825</v>
      </c>
      <c r="M415" s="619">
        <f t="shared" si="351"/>
        <v>10474</v>
      </c>
      <c r="N415" s="619">
        <f t="shared" si="351"/>
        <v>24299</v>
      </c>
      <c r="O415" s="619">
        <f t="shared" si="351"/>
        <v>94937</v>
      </c>
      <c r="P415" s="619">
        <f t="shared" si="351"/>
        <v>66565</v>
      </c>
      <c r="Q415" s="619">
        <f t="shared" si="351"/>
        <v>161502</v>
      </c>
      <c r="R415" s="619">
        <f t="shared" si="351"/>
        <v>156135</v>
      </c>
      <c r="S415" s="619">
        <f t="shared" si="351"/>
        <v>111001</v>
      </c>
      <c r="T415" s="619">
        <f t="shared" si="351"/>
        <v>267136</v>
      </c>
    </row>
  </sheetData>
  <mergeCells count="51">
    <mergeCell ref="A390:A392"/>
    <mergeCell ref="B390:B392"/>
    <mergeCell ref="C390:H390"/>
    <mergeCell ref="I390:Q390"/>
    <mergeCell ref="R390:T391"/>
    <mergeCell ref="C391:E391"/>
    <mergeCell ref="F391:H391"/>
    <mergeCell ref="I391:K391"/>
    <mergeCell ref="L391:N391"/>
    <mergeCell ref="O391:Q391"/>
    <mergeCell ref="Y5:AA6"/>
    <mergeCell ref="Y176:AA177"/>
    <mergeCell ref="U5:W6"/>
    <mergeCell ref="U176:W177"/>
    <mergeCell ref="R176:T177"/>
    <mergeCell ref="R5:T6"/>
    <mergeCell ref="L177:N177"/>
    <mergeCell ref="O177:Q177"/>
    <mergeCell ref="I176:Q176"/>
    <mergeCell ref="A5:A7"/>
    <mergeCell ref="B5:B7"/>
    <mergeCell ref="C5:H5"/>
    <mergeCell ref="A171:B171"/>
    <mergeCell ref="A176:A178"/>
    <mergeCell ref="B176:B178"/>
    <mergeCell ref="C176:H176"/>
    <mergeCell ref="C174:P174"/>
    <mergeCell ref="C175:P175"/>
    <mergeCell ref="C177:E177"/>
    <mergeCell ref="F177:H177"/>
    <mergeCell ref="I177:K177"/>
    <mergeCell ref="C3:P3"/>
    <mergeCell ref="C4:P4"/>
    <mergeCell ref="C6:E6"/>
    <mergeCell ref="F6:H6"/>
    <mergeCell ref="I5:Q5"/>
    <mergeCell ref="I6:K6"/>
    <mergeCell ref="L6:N6"/>
    <mergeCell ref="O6:Q6"/>
    <mergeCell ref="A387:B387"/>
    <mergeCell ref="AC381:AU381"/>
    <mergeCell ref="AC374:AU374"/>
    <mergeCell ref="AC375:AU375"/>
    <mergeCell ref="AC377:AC379"/>
    <mergeCell ref="AD377:AI377"/>
    <mergeCell ref="AJ377:AL378"/>
    <mergeCell ref="AM377:AO378"/>
    <mergeCell ref="AP377:AR378"/>
    <mergeCell ref="AS377:AU378"/>
    <mergeCell ref="AD378:AF378"/>
    <mergeCell ref="AG378:AI378"/>
  </mergeCells>
  <printOptions horizontalCentered="1" verticalCentered="1"/>
  <pageMargins left="0.23622047244094491" right="0.23622047244094491" top="0.35433070866141736" bottom="0.43307086614173229" header="0.31496062992125984" footer="0.15748031496062992"/>
  <pageSetup paperSize="5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336600"/>
  </sheetPr>
  <dimension ref="A1:AA94"/>
  <sheetViews>
    <sheetView topLeftCell="B1" zoomScale="70" zoomScaleNormal="70" zoomScalePageLayoutView="55" workbookViewId="0">
      <selection activeCell="F63" sqref="F63"/>
    </sheetView>
  </sheetViews>
  <sheetFormatPr defaultColWidth="18.140625" defaultRowHeight="15.75"/>
  <cols>
    <col min="1" max="1" width="1.42578125" style="36" hidden="1" customWidth="1"/>
    <col min="2" max="2" width="1.42578125" style="36" customWidth="1"/>
    <col min="3" max="3" width="11.5703125" style="36" customWidth="1"/>
    <col min="4" max="4" width="19.7109375" style="36" customWidth="1"/>
    <col min="5" max="6" width="20.42578125" style="36" customWidth="1"/>
    <col min="7" max="8" width="17" style="460" customWidth="1"/>
    <col min="9" max="9" width="19.7109375" style="460" customWidth="1"/>
    <col min="10" max="10" width="3.28515625" style="36" customWidth="1"/>
    <col min="11" max="11" width="3.7109375" style="36" customWidth="1"/>
    <col min="12" max="12" width="18.28515625" style="36" bestFit="1" customWidth="1"/>
    <col min="13" max="13" width="18.140625" style="36"/>
    <col min="14" max="14" width="0" hidden="1" customWidth="1"/>
    <col min="15" max="15" width="17.42578125" hidden="1" customWidth="1"/>
    <col min="16" max="16" width="26" hidden="1" customWidth="1"/>
    <col min="17" max="17" width="12.42578125" hidden="1" customWidth="1"/>
    <col min="18" max="18" width="13.140625" hidden="1" customWidth="1"/>
    <col min="19" max="20" width="15.5703125" hidden="1" customWidth="1"/>
    <col min="21" max="21" width="15" hidden="1" customWidth="1"/>
    <col min="22" max="22" width="0" hidden="1" customWidth="1"/>
    <col min="23" max="23" width="12.5703125" hidden="1" customWidth="1"/>
    <col min="24" max="24" width="12.140625" hidden="1" customWidth="1"/>
    <col min="25" max="25" width="12.28515625" hidden="1" customWidth="1"/>
    <col min="26" max="16384" width="18.140625" style="36"/>
  </cols>
  <sheetData>
    <row r="1" spans="3:27" ht="18.75">
      <c r="C1" s="1503" t="s">
        <v>657</v>
      </c>
      <c r="D1" s="1503"/>
      <c r="E1" s="1503"/>
      <c r="F1" s="1503"/>
      <c r="G1" s="1503"/>
      <c r="H1" s="1503"/>
      <c r="I1" s="1503"/>
      <c r="P1" t="s">
        <v>767</v>
      </c>
    </row>
    <row r="2" spans="3:27" ht="18.75">
      <c r="C2" s="1503" t="s">
        <v>881</v>
      </c>
      <c r="D2" s="1503"/>
      <c r="E2" s="1503"/>
      <c r="F2" s="1503"/>
      <c r="G2" s="1503"/>
      <c r="H2" s="1503"/>
      <c r="I2" s="1503"/>
      <c r="N2" s="461"/>
      <c r="O2" s="461"/>
      <c r="P2" s="461"/>
    </row>
    <row r="3" spans="3:27" ht="27" customHeight="1" thickBot="1">
      <c r="C3" s="39" t="s">
        <v>658</v>
      </c>
      <c r="D3" s="462"/>
      <c r="E3" s="462"/>
      <c r="F3" s="462"/>
      <c r="G3" s="459"/>
      <c r="I3" s="459"/>
    </row>
    <row r="4" spans="3:27" ht="66.75" customHeight="1">
      <c r="C4" s="463" t="s">
        <v>659</v>
      </c>
      <c r="D4" s="464" t="s">
        <v>156</v>
      </c>
      <c r="E4" s="464" t="s">
        <v>660</v>
      </c>
      <c r="F4" s="464" t="s">
        <v>901</v>
      </c>
      <c r="G4" s="464" t="s">
        <v>744</v>
      </c>
      <c r="H4" s="464" t="s">
        <v>727</v>
      </c>
      <c r="I4" s="465" t="s">
        <v>726</v>
      </c>
      <c r="N4" s="466" t="s">
        <v>659</v>
      </c>
      <c r="O4" s="466" t="s">
        <v>194</v>
      </c>
      <c r="P4" s="466" t="s">
        <v>661</v>
      </c>
      <c r="Q4" s="467">
        <v>42795</v>
      </c>
      <c r="R4" s="467">
        <v>43009</v>
      </c>
      <c r="S4" s="468" t="s">
        <v>769</v>
      </c>
      <c r="T4" s="468" t="s">
        <v>662</v>
      </c>
      <c r="U4" s="468" t="s">
        <v>663</v>
      </c>
      <c r="V4" s="468" t="s">
        <v>664</v>
      </c>
      <c r="W4" s="468" t="s">
        <v>770</v>
      </c>
      <c r="X4" s="468" t="s">
        <v>771</v>
      </c>
      <c r="Y4" s="468" t="s">
        <v>6</v>
      </c>
    </row>
    <row r="5" spans="3:27" ht="18" customHeight="1">
      <c r="C5" s="469">
        <v>1</v>
      </c>
      <c r="D5" s="470" t="s">
        <v>15</v>
      </c>
      <c r="E5" s="471">
        <v>1156045</v>
      </c>
      <c r="F5" s="472">
        <v>1282041.466954794</v>
      </c>
      <c r="G5" s="473">
        <v>192</v>
      </c>
      <c r="H5" s="473">
        <f>G5*12</f>
        <v>2304</v>
      </c>
      <c r="I5" s="474">
        <f>H5</f>
        <v>2304</v>
      </c>
      <c r="L5" s="475"/>
      <c r="M5" s="476"/>
      <c r="N5" s="477">
        <v>1</v>
      </c>
      <c r="O5" s="478" t="s">
        <v>15</v>
      </c>
      <c r="P5" s="479">
        <v>2490656</v>
      </c>
      <c r="Q5" s="480">
        <v>2636677</v>
      </c>
      <c r="R5" s="480">
        <v>2658612</v>
      </c>
      <c r="S5" s="480">
        <f>ROUND((Q5+R5)/2,0)</f>
        <v>2647645</v>
      </c>
      <c r="T5" s="481">
        <f>(E5/P5)*100</f>
        <v>46.415281757095315</v>
      </c>
      <c r="U5" s="481">
        <f>(E35/P5)*100</f>
        <v>53.584718242904685</v>
      </c>
      <c r="V5" s="481">
        <f>T5+U5</f>
        <v>100</v>
      </c>
      <c r="W5" s="480">
        <f>ROUND((T5*Q5/100),0)</f>
        <v>1223821</v>
      </c>
      <c r="X5" s="480">
        <f>ROUND((U5*Q5/100),0)</f>
        <v>1412856</v>
      </c>
      <c r="Y5" s="480">
        <f>W5+X5</f>
        <v>2636677</v>
      </c>
    </row>
    <row r="6" spans="3:27" ht="18" customHeight="1">
      <c r="C6" s="469">
        <v>2</v>
      </c>
      <c r="D6" s="470" t="s">
        <v>20</v>
      </c>
      <c r="E6" s="471">
        <v>404842</v>
      </c>
      <c r="F6" s="472">
        <v>440818.30413702904</v>
      </c>
      <c r="G6" s="473">
        <v>75</v>
      </c>
      <c r="H6" s="473">
        <f t="shared" ref="H6:H26" si="0">G6*12</f>
        <v>900</v>
      </c>
      <c r="I6" s="474">
        <f t="shared" ref="I6:I26" si="1">H6</f>
        <v>900</v>
      </c>
      <c r="L6" s="475"/>
      <c r="M6" s="476"/>
      <c r="N6" s="477">
        <v>2</v>
      </c>
      <c r="O6" s="478" t="s">
        <v>20</v>
      </c>
      <c r="P6" s="479">
        <v>595527</v>
      </c>
      <c r="Q6" s="480">
        <v>625057</v>
      </c>
      <c r="R6" s="480">
        <v>629469</v>
      </c>
      <c r="S6" s="480">
        <f>ROUND((Q6+R6)/2,0)</f>
        <v>627263</v>
      </c>
      <c r="T6" s="481">
        <f t="shared" ref="T6:T27" si="2">(E6/P6)*100</f>
        <v>67.980461003447374</v>
      </c>
      <c r="U6" s="481">
        <f t="shared" ref="U6:U27" si="3">(E36/P6)*100</f>
        <v>32.019538996552633</v>
      </c>
      <c r="V6" s="481">
        <f t="shared" ref="V6:V27" si="4">T6+U6</f>
        <v>100</v>
      </c>
      <c r="W6" s="480">
        <f t="shared" ref="W6:W27" si="5">ROUND((T6*Q6/100),0)</f>
        <v>424917</v>
      </c>
      <c r="X6" s="480">
        <f t="shared" ref="X6:X27" si="6">ROUND((U6*Q6/100),0)</f>
        <v>200140</v>
      </c>
      <c r="Y6" s="480">
        <f t="shared" ref="Y6:Y27" si="7">W6+X6</f>
        <v>625057</v>
      </c>
    </row>
    <row r="7" spans="3:27" ht="18" customHeight="1">
      <c r="C7" s="469">
        <v>3</v>
      </c>
      <c r="D7" s="470" t="s">
        <v>21</v>
      </c>
      <c r="E7" s="471">
        <v>889308</v>
      </c>
      <c r="F7" s="472">
        <v>993286.55523158098</v>
      </c>
      <c r="G7" s="473">
        <v>142</v>
      </c>
      <c r="H7" s="473">
        <f>G7*12</f>
        <v>1704</v>
      </c>
      <c r="I7" s="474">
        <f t="shared" si="1"/>
        <v>1704</v>
      </c>
      <c r="L7" s="475"/>
      <c r="M7" s="476"/>
      <c r="N7" s="477">
        <v>3</v>
      </c>
      <c r="O7" s="478" t="s">
        <v>21</v>
      </c>
      <c r="P7" s="479">
        <v>1388525</v>
      </c>
      <c r="Q7" s="480">
        <v>1479440</v>
      </c>
      <c r="R7" s="480">
        <v>1493152</v>
      </c>
      <c r="S7" s="480">
        <f>ROUND((Q7+R7)/2,0)</f>
        <v>1486296</v>
      </c>
      <c r="T7" s="481">
        <f t="shared" si="2"/>
        <v>64.046956302551266</v>
      </c>
      <c r="U7" s="481">
        <f t="shared" si="3"/>
        <v>35.953043697448734</v>
      </c>
      <c r="V7" s="481">
        <f t="shared" si="4"/>
        <v>100</v>
      </c>
      <c r="W7" s="480">
        <f t="shared" si="5"/>
        <v>947536</v>
      </c>
      <c r="X7" s="480">
        <f t="shared" si="6"/>
        <v>531904</v>
      </c>
      <c r="Y7" s="480">
        <f t="shared" si="7"/>
        <v>1479440</v>
      </c>
    </row>
    <row r="8" spans="3:27" ht="18" customHeight="1">
      <c r="C8" s="469">
        <v>4</v>
      </c>
      <c r="D8" s="470" t="s">
        <v>25</v>
      </c>
      <c r="E8" s="471">
        <v>400457</v>
      </c>
      <c r="F8" s="472">
        <v>434919.88927535847</v>
      </c>
      <c r="G8" s="473">
        <v>67</v>
      </c>
      <c r="H8" s="473">
        <f t="shared" si="0"/>
        <v>804</v>
      </c>
      <c r="I8" s="474">
        <f t="shared" si="1"/>
        <v>804</v>
      </c>
      <c r="L8" s="475"/>
      <c r="M8" s="476"/>
      <c r="N8" s="477">
        <v>4</v>
      </c>
      <c r="O8" s="478" t="s">
        <v>25</v>
      </c>
      <c r="P8" s="479">
        <v>617508</v>
      </c>
      <c r="Q8" s="480">
        <v>646000</v>
      </c>
      <c r="R8" s="480">
        <v>650248</v>
      </c>
      <c r="S8" s="480">
        <f t="shared" ref="S8:S27" si="8">ROUND((Q8+R8)/2,0)</f>
        <v>648124</v>
      </c>
      <c r="T8" s="481">
        <f t="shared" si="2"/>
        <v>64.850495864021198</v>
      </c>
      <c r="U8" s="481">
        <f t="shared" si="3"/>
        <v>35.149504135978802</v>
      </c>
      <c r="V8" s="481">
        <f t="shared" si="4"/>
        <v>100</v>
      </c>
      <c r="W8" s="480">
        <f t="shared" si="5"/>
        <v>418934</v>
      </c>
      <c r="X8" s="480">
        <f t="shared" si="6"/>
        <v>227066</v>
      </c>
      <c r="Y8" s="480">
        <f t="shared" si="7"/>
        <v>646000</v>
      </c>
    </row>
    <row r="9" spans="3:27" ht="18" customHeight="1">
      <c r="C9" s="469">
        <v>5</v>
      </c>
      <c r="D9" s="470" t="s">
        <v>27</v>
      </c>
      <c r="E9" s="482">
        <v>759111</v>
      </c>
      <c r="F9" s="472">
        <v>842889.68616861454</v>
      </c>
      <c r="G9" s="473">
        <v>113</v>
      </c>
      <c r="H9" s="473">
        <f t="shared" si="0"/>
        <v>1356</v>
      </c>
      <c r="I9" s="474">
        <f>H9</f>
        <v>1356</v>
      </c>
      <c r="L9" s="475"/>
      <c r="M9" s="476"/>
      <c r="N9" s="477">
        <v>5</v>
      </c>
      <c r="O9" s="478" t="s">
        <v>27</v>
      </c>
      <c r="P9" s="479">
        <v>1026200</v>
      </c>
      <c r="Q9" s="480">
        <v>1089177</v>
      </c>
      <c r="R9" s="480">
        <v>1098652</v>
      </c>
      <c r="S9" s="480">
        <f t="shared" si="8"/>
        <v>1093915</v>
      </c>
      <c r="T9" s="481">
        <f t="shared" si="2"/>
        <v>73.973007211069969</v>
      </c>
      <c r="U9" s="481">
        <f t="shared" si="3"/>
        <v>26.026992788930031</v>
      </c>
      <c r="V9" s="481">
        <f t="shared" si="4"/>
        <v>100</v>
      </c>
      <c r="W9" s="480">
        <f t="shared" si="5"/>
        <v>805697</v>
      </c>
      <c r="X9" s="480">
        <f t="shared" si="6"/>
        <v>283480</v>
      </c>
      <c r="Y9" s="480">
        <f t="shared" si="7"/>
        <v>1089177</v>
      </c>
    </row>
    <row r="10" spans="3:27" ht="18" customHeight="1">
      <c r="C10" s="469">
        <v>6</v>
      </c>
      <c r="D10" s="470" t="s">
        <v>29</v>
      </c>
      <c r="E10" s="471">
        <v>414681</v>
      </c>
      <c r="F10" s="472">
        <v>447822.98953300354</v>
      </c>
      <c r="G10" s="473">
        <v>78</v>
      </c>
      <c r="H10" s="473">
        <f t="shared" si="0"/>
        <v>936</v>
      </c>
      <c r="I10" s="474">
        <f t="shared" si="1"/>
        <v>936</v>
      </c>
      <c r="L10" s="475"/>
      <c r="M10" s="476"/>
      <c r="N10" s="477">
        <v>6</v>
      </c>
      <c r="O10" s="478" t="s">
        <v>29</v>
      </c>
      <c r="P10" s="479">
        <v>600163</v>
      </c>
      <c r="Q10" s="480">
        <v>626428</v>
      </c>
      <c r="R10" s="480">
        <v>630339</v>
      </c>
      <c r="S10" s="480">
        <f t="shared" si="8"/>
        <v>628384</v>
      </c>
      <c r="T10" s="481">
        <f t="shared" si="2"/>
        <v>69.094729265216287</v>
      </c>
      <c r="U10" s="481">
        <f t="shared" si="3"/>
        <v>30.90527073478372</v>
      </c>
      <c r="V10" s="481">
        <f t="shared" si="4"/>
        <v>100</v>
      </c>
      <c r="W10" s="480">
        <f t="shared" si="5"/>
        <v>432829</v>
      </c>
      <c r="X10" s="480">
        <f t="shared" si="6"/>
        <v>193599</v>
      </c>
      <c r="Y10" s="480">
        <f t="shared" si="7"/>
        <v>626428</v>
      </c>
      <c r="AA10" s="36">
        <f>192+75+142+67+78+129+113+231+254+202+93+277+51+107+132+115+72+196+97+103+196+75+160</f>
        <v>3157</v>
      </c>
    </row>
    <row r="11" spans="3:27" ht="18" customHeight="1">
      <c r="C11" s="469">
        <v>7</v>
      </c>
      <c r="D11" s="470" t="s">
        <v>142</v>
      </c>
      <c r="E11" s="471">
        <v>717407</v>
      </c>
      <c r="F11" s="472">
        <v>797349.57156346051</v>
      </c>
      <c r="G11" s="473">
        <v>129</v>
      </c>
      <c r="H11" s="473">
        <f>G11*12</f>
        <v>1548</v>
      </c>
      <c r="I11" s="474">
        <f t="shared" si="1"/>
        <v>1548</v>
      </c>
      <c r="L11" s="475"/>
      <c r="M11" s="476"/>
      <c r="N11" s="477">
        <v>7</v>
      </c>
      <c r="O11" s="478" t="s">
        <v>142</v>
      </c>
      <c r="P11" s="479">
        <v>1002874</v>
      </c>
      <c r="Q11" s="480">
        <v>1064339</v>
      </c>
      <c r="R11" s="480">
        <v>1073627</v>
      </c>
      <c r="S11" s="480">
        <f t="shared" si="8"/>
        <v>1068983</v>
      </c>
      <c r="T11" s="481">
        <f t="shared" si="2"/>
        <v>71.535108099322542</v>
      </c>
      <c r="U11" s="481">
        <f t="shared" si="3"/>
        <v>28.464891900677454</v>
      </c>
      <c r="V11" s="481">
        <f t="shared" si="4"/>
        <v>100</v>
      </c>
      <c r="W11" s="480">
        <f t="shared" si="5"/>
        <v>761376</v>
      </c>
      <c r="X11" s="480">
        <f t="shared" si="6"/>
        <v>302963</v>
      </c>
      <c r="Y11" s="480">
        <f t="shared" si="7"/>
        <v>1064339</v>
      </c>
      <c r="AA11" s="36">
        <f>AA10-51</f>
        <v>3106</v>
      </c>
    </row>
    <row r="12" spans="3:27" ht="18" customHeight="1">
      <c r="C12" s="469">
        <v>8</v>
      </c>
      <c r="D12" s="470" t="s">
        <v>40</v>
      </c>
      <c r="E12" s="471">
        <v>1260572</v>
      </c>
      <c r="F12" s="472">
        <v>1352959.7123188577</v>
      </c>
      <c r="G12" s="473">
        <v>231</v>
      </c>
      <c r="H12" s="473">
        <f t="shared" si="0"/>
        <v>2772</v>
      </c>
      <c r="I12" s="474">
        <f t="shared" si="1"/>
        <v>2772</v>
      </c>
      <c r="L12" s="475"/>
      <c r="M12" s="476"/>
      <c r="N12" s="477">
        <v>8</v>
      </c>
      <c r="O12" s="478" t="s">
        <v>40</v>
      </c>
      <c r="P12" s="479">
        <v>1621725</v>
      </c>
      <c r="Q12" s="480">
        <v>1682325</v>
      </c>
      <c r="R12" s="480">
        <v>1691172</v>
      </c>
      <c r="S12" s="480">
        <f t="shared" si="8"/>
        <v>1686749</v>
      </c>
      <c r="T12" s="481">
        <f>(E12/P12)*100</f>
        <v>77.730318025559214</v>
      </c>
      <c r="U12" s="481">
        <f t="shared" si="3"/>
        <v>22.269681974440797</v>
      </c>
      <c r="V12" s="481">
        <f t="shared" si="4"/>
        <v>100.00000000000001</v>
      </c>
      <c r="W12" s="480">
        <f t="shared" si="5"/>
        <v>1307677</v>
      </c>
      <c r="X12" s="480">
        <f t="shared" si="6"/>
        <v>374648</v>
      </c>
      <c r="Y12" s="480">
        <f t="shared" si="7"/>
        <v>1682325</v>
      </c>
    </row>
    <row r="13" spans="3:27" ht="18" customHeight="1">
      <c r="C13" s="469">
        <v>9</v>
      </c>
      <c r="D13" s="470" t="s">
        <v>44</v>
      </c>
      <c r="E13" s="471">
        <v>1251656</v>
      </c>
      <c r="F13" s="472">
        <v>1321578.4370429162</v>
      </c>
      <c r="G13" s="473">
        <v>254</v>
      </c>
      <c r="H13" s="473">
        <f t="shared" si="0"/>
        <v>3048</v>
      </c>
      <c r="I13" s="474">
        <f t="shared" si="1"/>
        <v>3048</v>
      </c>
      <c r="L13" s="475"/>
      <c r="M13" s="476"/>
      <c r="N13" s="477">
        <v>9</v>
      </c>
      <c r="O13" s="478" t="s">
        <v>44</v>
      </c>
      <c r="P13" s="479">
        <v>1586625</v>
      </c>
      <c r="Q13" s="480">
        <v>1629923</v>
      </c>
      <c r="R13" s="480">
        <v>1636296</v>
      </c>
      <c r="S13" s="480">
        <f t="shared" si="8"/>
        <v>1633110</v>
      </c>
      <c r="T13" s="481">
        <f t="shared" si="2"/>
        <v>78.887953990388411</v>
      </c>
      <c r="U13" s="481">
        <f t="shared" si="3"/>
        <v>21.112046009611596</v>
      </c>
      <c r="V13" s="481">
        <f t="shared" si="4"/>
        <v>100</v>
      </c>
      <c r="W13" s="480">
        <f t="shared" si="5"/>
        <v>1285813</v>
      </c>
      <c r="X13" s="480">
        <f t="shared" si="6"/>
        <v>344110</v>
      </c>
      <c r="Y13" s="480">
        <f t="shared" si="7"/>
        <v>1629923</v>
      </c>
    </row>
    <row r="14" spans="3:27" ht="18" customHeight="1">
      <c r="C14" s="469">
        <v>10</v>
      </c>
      <c r="D14" s="470" t="s">
        <v>51</v>
      </c>
      <c r="E14" s="471">
        <v>1032419</v>
      </c>
      <c r="F14" s="472">
        <v>1123205.2178966776</v>
      </c>
      <c r="G14" s="473">
        <v>202</v>
      </c>
      <c r="H14" s="473">
        <f t="shared" si="0"/>
        <v>2424</v>
      </c>
      <c r="I14" s="474">
        <f t="shared" si="1"/>
        <v>2424</v>
      </c>
      <c r="L14" s="475"/>
      <c r="M14" s="476"/>
      <c r="N14" s="477">
        <v>10</v>
      </c>
      <c r="O14" s="478" t="s">
        <v>51</v>
      </c>
      <c r="P14" s="479">
        <v>2193590</v>
      </c>
      <c r="Q14" s="480">
        <v>2292080</v>
      </c>
      <c r="R14" s="480">
        <v>2306754</v>
      </c>
      <c r="S14" s="480">
        <f t="shared" si="8"/>
        <v>2299417</v>
      </c>
      <c r="T14" s="481">
        <f t="shared" si="2"/>
        <v>47.065267438308886</v>
      </c>
      <c r="U14" s="481">
        <f t="shared" si="3"/>
        <v>52.934732561691114</v>
      </c>
      <c r="V14" s="481">
        <f t="shared" si="4"/>
        <v>100</v>
      </c>
      <c r="W14" s="480">
        <f t="shared" si="5"/>
        <v>1078774</v>
      </c>
      <c r="X14" s="480">
        <f t="shared" si="6"/>
        <v>1213306</v>
      </c>
      <c r="Y14" s="480">
        <f t="shared" si="7"/>
        <v>2292080</v>
      </c>
    </row>
    <row r="15" spans="3:27" ht="18" customHeight="1">
      <c r="C15" s="469">
        <v>11</v>
      </c>
      <c r="D15" s="470" t="s">
        <v>57</v>
      </c>
      <c r="E15" s="471">
        <v>532706</v>
      </c>
      <c r="F15" s="472">
        <v>564255.92968295841</v>
      </c>
      <c r="G15" s="473">
        <v>93</v>
      </c>
      <c r="H15" s="473">
        <f t="shared" si="0"/>
        <v>1116</v>
      </c>
      <c r="I15" s="474">
        <f t="shared" si="1"/>
        <v>1116</v>
      </c>
      <c r="L15" s="475"/>
      <c r="M15" s="476"/>
      <c r="N15" s="477">
        <v>11</v>
      </c>
      <c r="O15" s="478" t="s">
        <v>57</v>
      </c>
      <c r="P15" s="479">
        <v>815168</v>
      </c>
      <c r="Q15" s="480">
        <v>840305</v>
      </c>
      <c r="R15" s="480">
        <v>844014</v>
      </c>
      <c r="S15" s="480">
        <f t="shared" si="8"/>
        <v>842160</v>
      </c>
      <c r="T15" s="481">
        <f t="shared" si="2"/>
        <v>65.349228625264971</v>
      </c>
      <c r="U15" s="481">
        <f t="shared" si="3"/>
        <v>34.650771374735022</v>
      </c>
      <c r="V15" s="481">
        <f t="shared" si="4"/>
        <v>100</v>
      </c>
      <c r="W15" s="480">
        <f t="shared" si="5"/>
        <v>549133</v>
      </c>
      <c r="X15" s="480">
        <f t="shared" si="6"/>
        <v>291172</v>
      </c>
      <c r="Y15" s="480">
        <f t="shared" si="7"/>
        <v>840305</v>
      </c>
    </row>
    <row r="16" spans="3:27" ht="18" customHeight="1">
      <c r="C16" s="469">
        <v>12</v>
      </c>
      <c r="D16" s="470" t="s">
        <v>61</v>
      </c>
      <c r="E16" s="471">
        <v>1429031</v>
      </c>
      <c r="F16" s="472">
        <v>1582863.6752783009</v>
      </c>
      <c r="G16" s="473">
        <v>277</v>
      </c>
      <c r="H16" s="473">
        <f t="shared" si="0"/>
        <v>3324</v>
      </c>
      <c r="I16" s="474">
        <f t="shared" si="1"/>
        <v>3324</v>
      </c>
      <c r="L16" s="475"/>
      <c r="M16" s="476"/>
      <c r="N16" s="477">
        <v>12</v>
      </c>
      <c r="O16" s="478" t="s">
        <v>61</v>
      </c>
      <c r="P16" s="479">
        <v>3498739</v>
      </c>
      <c r="Q16" s="480">
        <v>3702510</v>
      </c>
      <c r="R16" s="480">
        <v>3733113</v>
      </c>
      <c r="S16" s="480">
        <f t="shared" si="8"/>
        <v>3717812</v>
      </c>
      <c r="T16" s="481">
        <f t="shared" si="2"/>
        <v>40.844172714798106</v>
      </c>
      <c r="U16" s="481">
        <f t="shared" si="3"/>
        <v>59.155827285201902</v>
      </c>
      <c r="V16" s="481">
        <f t="shared" si="4"/>
        <v>100</v>
      </c>
      <c r="W16" s="480">
        <f t="shared" si="5"/>
        <v>1512260</v>
      </c>
      <c r="X16" s="480">
        <f t="shared" si="6"/>
        <v>2190250</v>
      </c>
      <c r="Y16" s="480">
        <f t="shared" si="7"/>
        <v>3702510</v>
      </c>
    </row>
    <row r="17" spans="3:25" ht="18" customHeight="1">
      <c r="C17" s="469">
        <v>13</v>
      </c>
      <c r="D17" s="470" t="s">
        <v>62</v>
      </c>
      <c r="E17" s="471">
        <v>606147</v>
      </c>
      <c r="F17" s="472">
        <v>656207.55029758497</v>
      </c>
      <c r="G17" s="473">
        <v>107</v>
      </c>
      <c r="H17" s="473">
        <f t="shared" si="0"/>
        <v>1284</v>
      </c>
      <c r="I17" s="474">
        <f t="shared" si="1"/>
        <v>1284</v>
      </c>
      <c r="L17" s="475"/>
      <c r="M17" s="476"/>
      <c r="N17" s="477">
        <v>13</v>
      </c>
      <c r="O17" s="478" t="s">
        <v>62</v>
      </c>
      <c r="P17" s="479">
        <v>769751</v>
      </c>
      <c r="Q17" s="480">
        <v>804309</v>
      </c>
      <c r="R17" s="480">
        <v>809458</v>
      </c>
      <c r="S17" s="480">
        <f t="shared" si="8"/>
        <v>806884</v>
      </c>
      <c r="T17" s="481">
        <f t="shared" si="2"/>
        <v>78.74585417881886</v>
      </c>
      <c r="U17" s="481">
        <f t="shared" si="3"/>
        <v>21.254145821181137</v>
      </c>
      <c r="V17" s="481">
        <f t="shared" si="4"/>
        <v>100</v>
      </c>
      <c r="W17" s="480">
        <f t="shared" si="5"/>
        <v>633360</v>
      </c>
      <c r="X17" s="480">
        <f t="shared" si="6"/>
        <v>170949</v>
      </c>
      <c r="Y17" s="480">
        <f t="shared" si="7"/>
        <v>804309</v>
      </c>
    </row>
    <row r="18" spans="3:25" ht="18" customHeight="1">
      <c r="C18" s="469">
        <v>14</v>
      </c>
      <c r="D18" s="470" t="s">
        <v>69</v>
      </c>
      <c r="E18" s="471">
        <v>768500</v>
      </c>
      <c r="F18" s="472">
        <v>829953.03174954292</v>
      </c>
      <c r="G18" s="473">
        <v>132</v>
      </c>
      <c r="H18" s="473">
        <f t="shared" si="0"/>
        <v>1584</v>
      </c>
      <c r="I18" s="474">
        <f t="shared" si="1"/>
        <v>1584</v>
      </c>
      <c r="L18" s="475"/>
      <c r="M18" s="476"/>
      <c r="N18" s="477">
        <v>14</v>
      </c>
      <c r="O18" s="478" t="s">
        <v>69</v>
      </c>
      <c r="P18" s="479">
        <v>995746</v>
      </c>
      <c r="Q18" s="480">
        <v>1038672</v>
      </c>
      <c r="R18" s="480">
        <v>1045059</v>
      </c>
      <c r="S18" s="480">
        <f t="shared" si="8"/>
        <v>1041866</v>
      </c>
      <c r="T18" s="481">
        <f t="shared" si="2"/>
        <v>77.178316558640461</v>
      </c>
      <c r="U18" s="481">
        <f t="shared" si="3"/>
        <v>22.821683441359543</v>
      </c>
      <c r="V18" s="481">
        <f t="shared" si="4"/>
        <v>100</v>
      </c>
      <c r="W18" s="480">
        <f t="shared" si="5"/>
        <v>801630</v>
      </c>
      <c r="X18" s="480">
        <f t="shared" si="6"/>
        <v>237042</v>
      </c>
      <c r="Y18" s="480">
        <f t="shared" si="7"/>
        <v>1038672</v>
      </c>
    </row>
    <row r="19" spans="3:25" ht="18" customHeight="1">
      <c r="C19" s="469">
        <v>15</v>
      </c>
      <c r="D19" s="470" t="s">
        <v>256</v>
      </c>
      <c r="E19" s="471">
        <v>649705</v>
      </c>
      <c r="F19" s="472">
        <v>721128.75190123951</v>
      </c>
      <c r="G19" s="473">
        <v>115</v>
      </c>
      <c r="H19" s="473">
        <f t="shared" si="0"/>
        <v>1380</v>
      </c>
      <c r="I19" s="474">
        <f t="shared" si="1"/>
        <v>1380</v>
      </c>
      <c r="L19" s="475"/>
      <c r="M19" s="476"/>
      <c r="N19" s="477">
        <v>15</v>
      </c>
      <c r="O19" s="478" t="s">
        <v>256</v>
      </c>
      <c r="P19" s="479">
        <v>901896</v>
      </c>
      <c r="Q19" s="480">
        <v>956533</v>
      </c>
      <c r="R19" s="480">
        <v>964749</v>
      </c>
      <c r="S19" s="480">
        <f t="shared" si="8"/>
        <v>960641</v>
      </c>
      <c r="T19" s="481">
        <f t="shared" si="2"/>
        <v>72.037685054596096</v>
      </c>
      <c r="U19" s="481">
        <f t="shared" si="3"/>
        <v>27.962314945403904</v>
      </c>
      <c r="V19" s="481">
        <f t="shared" si="4"/>
        <v>100</v>
      </c>
      <c r="W19" s="480">
        <f t="shared" si="5"/>
        <v>689064</v>
      </c>
      <c r="X19" s="480">
        <f t="shared" si="6"/>
        <v>267469</v>
      </c>
      <c r="Y19" s="480">
        <f t="shared" si="7"/>
        <v>956533</v>
      </c>
    </row>
    <row r="20" spans="3:25" ht="18" customHeight="1">
      <c r="C20" s="469">
        <v>16</v>
      </c>
      <c r="D20" s="470" t="s">
        <v>73</v>
      </c>
      <c r="E20" s="471">
        <v>378432</v>
      </c>
      <c r="F20" s="472">
        <v>259652.26904596199</v>
      </c>
      <c r="G20" s="473">
        <v>72</v>
      </c>
      <c r="H20" s="473">
        <f t="shared" si="0"/>
        <v>864</v>
      </c>
      <c r="I20" s="474">
        <f>H20</f>
        <v>864</v>
      </c>
      <c r="L20" s="475"/>
      <c r="M20" s="476"/>
      <c r="N20" s="477">
        <v>16</v>
      </c>
      <c r="O20" s="478" t="s">
        <v>73</v>
      </c>
      <c r="P20" s="479">
        <v>676598</v>
      </c>
      <c r="Q20" s="480">
        <v>697623</v>
      </c>
      <c r="R20" s="480">
        <v>700726</v>
      </c>
      <c r="S20" s="480">
        <f t="shared" si="8"/>
        <v>699175</v>
      </c>
      <c r="T20" s="481">
        <f t="shared" si="2"/>
        <v>55.931587146281835</v>
      </c>
      <c r="U20" s="481">
        <f t="shared" si="3"/>
        <v>44.068412853718158</v>
      </c>
      <c r="V20" s="481">
        <f t="shared" si="4"/>
        <v>100</v>
      </c>
      <c r="W20" s="480">
        <f t="shared" si="5"/>
        <v>390192</v>
      </c>
      <c r="X20" s="480">
        <f t="shared" si="6"/>
        <v>307431</v>
      </c>
      <c r="Y20" s="480">
        <f t="shared" si="7"/>
        <v>697623</v>
      </c>
    </row>
    <row r="21" spans="3:25" ht="18" customHeight="1">
      <c r="C21" s="469">
        <v>17</v>
      </c>
      <c r="D21" s="470" t="s">
        <v>75</v>
      </c>
      <c r="E21" s="471">
        <v>1132406</v>
      </c>
      <c r="F21" s="472">
        <v>1277769.9205259236</v>
      </c>
      <c r="G21" s="473">
        <v>196</v>
      </c>
      <c r="H21" s="473">
        <f t="shared" si="0"/>
        <v>2352</v>
      </c>
      <c r="I21" s="474">
        <f t="shared" si="1"/>
        <v>2352</v>
      </c>
      <c r="L21" s="475"/>
      <c r="M21" s="476"/>
      <c r="N21" s="477">
        <v>17</v>
      </c>
      <c r="O21" s="478" t="s">
        <v>75</v>
      </c>
      <c r="P21" s="479">
        <v>1895686</v>
      </c>
      <c r="Q21" s="480">
        <v>2035375</v>
      </c>
      <c r="R21" s="480">
        <v>2056542</v>
      </c>
      <c r="S21" s="480">
        <f t="shared" si="8"/>
        <v>2045959</v>
      </c>
      <c r="T21" s="481">
        <f t="shared" si="2"/>
        <v>59.735947831022649</v>
      </c>
      <c r="U21" s="481">
        <f t="shared" si="3"/>
        <v>40.264052168977358</v>
      </c>
      <c r="V21" s="481">
        <f t="shared" si="4"/>
        <v>100</v>
      </c>
      <c r="W21" s="480">
        <f t="shared" si="5"/>
        <v>1215851</v>
      </c>
      <c r="X21" s="480">
        <f t="shared" si="6"/>
        <v>819524</v>
      </c>
      <c r="Y21" s="480">
        <f t="shared" si="7"/>
        <v>2035375</v>
      </c>
    </row>
    <row r="22" spans="3:25" ht="18" customHeight="1">
      <c r="C22" s="469">
        <v>18</v>
      </c>
      <c r="D22" s="483" t="s">
        <v>161</v>
      </c>
      <c r="E22" s="471">
        <v>506820</v>
      </c>
      <c r="F22" s="472">
        <v>540735.4793157524</v>
      </c>
      <c r="G22" s="473">
        <v>97</v>
      </c>
      <c r="H22" s="473">
        <f t="shared" si="0"/>
        <v>1164</v>
      </c>
      <c r="I22" s="474">
        <f t="shared" si="1"/>
        <v>1164</v>
      </c>
      <c r="L22" s="475"/>
      <c r="M22" s="476"/>
      <c r="N22" s="477">
        <v>18</v>
      </c>
      <c r="O22" s="484" t="s">
        <v>161</v>
      </c>
      <c r="P22" s="479">
        <v>684627</v>
      </c>
      <c r="Q22" s="480">
        <v>707909</v>
      </c>
      <c r="R22" s="480">
        <v>711352</v>
      </c>
      <c r="S22" s="480">
        <f t="shared" si="8"/>
        <v>709631</v>
      </c>
      <c r="T22" s="481">
        <f t="shared" si="2"/>
        <v>74.028631649058539</v>
      </c>
      <c r="U22" s="481">
        <f t="shared" si="3"/>
        <v>25.971368350941461</v>
      </c>
      <c r="V22" s="481">
        <f t="shared" si="4"/>
        <v>100</v>
      </c>
      <c r="W22" s="480">
        <f t="shared" si="5"/>
        <v>524055</v>
      </c>
      <c r="X22" s="480">
        <f t="shared" si="6"/>
        <v>183854</v>
      </c>
      <c r="Y22" s="480">
        <f t="shared" si="7"/>
        <v>707909</v>
      </c>
    </row>
    <row r="23" spans="3:25" ht="18" customHeight="1">
      <c r="C23" s="469">
        <v>19</v>
      </c>
      <c r="D23" s="470" t="s">
        <v>86</v>
      </c>
      <c r="E23" s="471">
        <v>1139204</v>
      </c>
      <c r="F23" s="472">
        <v>1237018.8998698245</v>
      </c>
      <c r="G23" s="473">
        <v>196</v>
      </c>
      <c r="H23" s="473">
        <f t="shared" si="0"/>
        <v>2352</v>
      </c>
      <c r="I23" s="474">
        <f t="shared" si="1"/>
        <v>2352</v>
      </c>
      <c r="L23" s="475"/>
      <c r="M23" s="476"/>
      <c r="N23" s="477">
        <v>19</v>
      </c>
      <c r="O23" s="478" t="s">
        <v>86</v>
      </c>
      <c r="P23" s="479">
        <v>1655169</v>
      </c>
      <c r="Q23" s="480">
        <v>1733120</v>
      </c>
      <c r="R23" s="480">
        <v>1744750</v>
      </c>
      <c r="S23" s="480">
        <f t="shared" si="8"/>
        <v>1738935</v>
      </c>
      <c r="T23" s="481">
        <f t="shared" si="2"/>
        <v>68.827050289124557</v>
      </c>
      <c r="U23" s="481">
        <f t="shared" si="3"/>
        <v>31.172949710875447</v>
      </c>
      <c r="V23" s="481">
        <f t="shared" si="4"/>
        <v>100</v>
      </c>
      <c r="W23" s="480">
        <f t="shared" si="5"/>
        <v>1192855</v>
      </c>
      <c r="X23" s="480">
        <f t="shared" si="6"/>
        <v>540265</v>
      </c>
      <c r="Y23" s="480">
        <f t="shared" si="7"/>
        <v>1733120</v>
      </c>
    </row>
    <row r="24" spans="3:25" ht="18" customHeight="1">
      <c r="C24" s="469">
        <v>20</v>
      </c>
      <c r="D24" s="470" t="s">
        <v>143</v>
      </c>
      <c r="E24" s="471">
        <v>450017</v>
      </c>
      <c r="F24" s="472">
        <v>542540.28648339002</v>
      </c>
      <c r="G24" s="473">
        <v>75</v>
      </c>
      <c r="H24" s="473">
        <f t="shared" si="0"/>
        <v>900</v>
      </c>
      <c r="I24" s="474">
        <f t="shared" si="1"/>
        <v>900</v>
      </c>
      <c r="L24" s="475"/>
      <c r="M24" s="476"/>
      <c r="N24" s="477">
        <v>20</v>
      </c>
      <c r="O24" s="478" t="s">
        <v>143</v>
      </c>
      <c r="P24" s="479">
        <v>994628</v>
      </c>
      <c r="Q24" s="480">
        <v>1114703</v>
      </c>
      <c r="R24" s="480">
        <v>1133358</v>
      </c>
      <c r="S24" s="480">
        <f t="shared" si="8"/>
        <v>1124031</v>
      </c>
      <c r="T24" s="481">
        <f t="shared" si="2"/>
        <v>45.244754822908668</v>
      </c>
      <c r="U24" s="481">
        <f t="shared" si="3"/>
        <v>54.755245177091339</v>
      </c>
      <c r="V24" s="481">
        <f t="shared" si="4"/>
        <v>100</v>
      </c>
      <c r="W24" s="480">
        <f t="shared" si="5"/>
        <v>504345</v>
      </c>
      <c r="X24" s="480">
        <f t="shared" si="6"/>
        <v>610358</v>
      </c>
      <c r="Y24" s="480">
        <f t="shared" si="7"/>
        <v>1114703</v>
      </c>
    </row>
    <row r="25" spans="3:25" ht="18" customHeight="1">
      <c r="C25" s="469">
        <v>21</v>
      </c>
      <c r="D25" s="483" t="s">
        <v>144</v>
      </c>
      <c r="E25" s="471">
        <v>486894</v>
      </c>
      <c r="F25" s="472">
        <v>504275.32415116351</v>
      </c>
      <c r="G25" s="473">
        <v>103</v>
      </c>
      <c r="H25" s="473">
        <f t="shared" si="0"/>
        <v>1236</v>
      </c>
      <c r="I25" s="474">
        <f t="shared" si="1"/>
        <v>1236</v>
      </c>
      <c r="L25" s="475"/>
      <c r="M25" s="476"/>
      <c r="N25" s="477">
        <v>21</v>
      </c>
      <c r="O25" s="484" t="s">
        <v>144</v>
      </c>
      <c r="P25" s="479">
        <v>612310</v>
      </c>
      <c r="Q25" s="480">
        <v>622194</v>
      </c>
      <c r="R25" s="480">
        <v>623633</v>
      </c>
      <c r="S25" s="480">
        <f t="shared" si="8"/>
        <v>622914</v>
      </c>
      <c r="T25" s="481">
        <f t="shared" si="2"/>
        <v>79.517564632294096</v>
      </c>
      <c r="U25" s="481">
        <f t="shared" si="3"/>
        <v>20.4824353677059</v>
      </c>
      <c r="V25" s="481">
        <f t="shared" si="4"/>
        <v>100</v>
      </c>
      <c r="W25" s="480">
        <f t="shared" si="5"/>
        <v>494754</v>
      </c>
      <c r="X25" s="480">
        <f t="shared" si="6"/>
        <v>127440</v>
      </c>
      <c r="Y25" s="480">
        <f t="shared" si="7"/>
        <v>622194</v>
      </c>
    </row>
    <row r="26" spans="3:25" ht="18" customHeight="1" thickBot="1">
      <c r="C26" s="485">
        <v>22</v>
      </c>
      <c r="D26" s="486" t="s">
        <v>145</v>
      </c>
      <c r="E26" s="487">
        <v>977832</v>
      </c>
      <c r="F26" s="472">
        <v>1108085.5093993424</v>
      </c>
      <c r="G26" s="489">
        <v>160</v>
      </c>
      <c r="H26" s="489">
        <f t="shared" si="0"/>
        <v>1920</v>
      </c>
      <c r="I26" s="490">
        <f t="shared" si="1"/>
        <v>1920</v>
      </c>
      <c r="K26" s="491"/>
      <c r="L26" s="475"/>
      <c r="M26" s="476"/>
      <c r="N26" s="477">
        <v>22</v>
      </c>
      <c r="O26" s="478" t="s">
        <v>145</v>
      </c>
      <c r="P26" s="479">
        <v>1119627</v>
      </c>
      <c r="Q26" s="480">
        <v>1200564</v>
      </c>
      <c r="R26" s="480">
        <v>1212817</v>
      </c>
      <c r="S26" s="480">
        <f t="shared" si="8"/>
        <v>1206691</v>
      </c>
      <c r="T26" s="481">
        <f t="shared" si="2"/>
        <v>87.335514416854892</v>
      </c>
      <c r="U26" s="481">
        <f t="shared" si="3"/>
        <v>12.664485583145101</v>
      </c>
      <c r="V26" s="481">
        <f t="shared" si="4"/>
        <v>100</v>
      </c>
      <c r="W26" s="480">
        <f t="shared" si="5"/>
        <v>1048519</v>
      </c>
      <c r="X26" s="480">
        <f t="shared" si="6"/>
        <v>152045</v>
      </c>
      <c r="Y26" s="480">
        <f t="shared" si="7"/>
        <v>1200564</v>
      </c>
    </row>
    <row r="27" spans="3:25" ht="18" customHeight="1" thickBot="1">
      <c r="C27" s="1504" t="s">
        <v>665</v>
      </c>
      <c r="D27" s="1505"/>
      <c r="E27" s="492">
        <f>SUM(E5:E26)</f>
        <v>17344192</v>
      </c>
      <c r="F27" s="1153">
        <v>18861358.457823277</v>
      </c>
      <c r="G27" s="745">
        <f>SUM(G5:G26)</f>
        <v>3106</v>
      </c>
      <c r="H27" s="745">
        <f>SUM(H5:H26)</f>
        <v>37272</v>
      </c>
      <c r="I27" s="746">
        <f>SUM(I5:I26)</f>
        <v>37272</v>
      </c>
      <c r="J27" s="493"/>
      <c r="L27" s="475"/>
      <c r="M27" s="476"/>
      <c r="N27" s="494" t="s">
        <v>665</v>
      </c>
      <c r="O27" s="494"/>
      <c r="P27" s="495">
        <v>27743338</v>
      </c>
      <c r="Q27" s="480">
        <f>SUM(Q5:Q26)</f>
        <v>29225263</v>
      </c>
      <c r="R27" s="480">
        <f>SUM(R5:R26)</f>
        <v>29447892</v>
      </c>
      <c r="S27" s="480">
        <f t="shared" si="8"/>
        <v>29336578</v>
      </c>
      <c r="T27" s="481">
        <f t="shared" si="2"/>
        <v>62.516601282801652</v>
      </c>
      <c r="U27" s="481">
        <f t="shared" si="3"/>
        <v>37.483398717198341</v>
      </c>
      <c r="V27" s="481">
        <f t="shared" si="4"/>
        <v>100</v>
      </c>
      <c r="W27" s="480">
        <f t="shared" si="5"/>
        <v>18270641</v>
      </c>
      <c r="X27" s="480">
        <f t="shared" si="6"/>
        <v>10954622</v>
      </c>
      <c r="Y27" s="480">
        <f t="shared" si="7"/>
        <v>29225263</v>
      </c>
    </row>
    <row r="28" spans="3:25" ht="4.5" customHeight="1">
      <c r="C28" s="496"/>
      <c r="D28" s="496"/>
      <c r="E28" s="497"/>
      <c r="F28" s="497"/>
      <c r="G28" s="498"/>
      <c r="H28" s="498"/>
      <c r="I28" s="498"/>
      <c r="J28" s="493"/>
      <c r="L28" s="475"/>
      <c r="M28" s="476"/>
      <c r="N28" s="499"/>
      <c r="O28" s="499"/>
      <c r="P28" s="500"/>
      <c r="Q28" s="501"/>
      <c r="R28" s="501"/>
      <c r="S28" s="501"/>
      <c r="T28" s="502"/>
      <c r="U28" s="502"/>
      <c r="V28" s="502"/>
      <c r="W28" s="501"/>
      <c r="X28" s="501"/>
      <c r="Y28" s="501"/>
    </row>
    <row r="29" spans="3:25" ht="18" customHeight="1">
      <c r="C29" s="1506" t="s">
        <v>666</v>
      </c>
      <c r="D29" s="1506"/>
      <c r="E29" s="1506"/>
      <c r="F29" s="1506"/>
      <c r="G29" s="1506"/>
      <c r="H29" s="1506"/>
      <c r="I29" s="1506"/>
      <c r="J29" s="493"/>
      <c r="L29" s="503"/>
      <c r="M29" s="476"/>
      <c r="T29" s="504"/>
      <c r="Y29" s="505">
        <f>SUM(Y5:Y26)</f>
        <v>29225263</v>
      </c>
    </row>
    <row r="30" spans="3:25" ht="18.75">
      <c r="C30" s="1507" t="s">
        <v>882</v>
      </c>
      <c r="D30" s="1507"/>
      <c r="E30" s="1507"/>
      <c r="F30" s="1507"/>
      <c r="G30" s="1507"/>
      <c r="H30" s="1507"/>
      <c r="I30" s="1507"/>
      <c r="P30">
        <v>2017</v>
      </c>
      <c r="Q30">
        <v>29193394</v>
      </c>
      <c r="R30">
        <v>29386223</v>
      </c>
      <c r="S30">
        <f>(Q30+R30)/2</f>
        <v>29289808.5</v>
      </c>
    </row>
    <row r="31" spans="3:25" ht="19.5" customHeight="1">
      <c r="C31" s="39" t="s">
        <v>667</v>
      </c>
      <c r="L31" s="503"/>
      <c r="M31" s="476"/>
    </row>
    <row r="32" spans="3:25" ht="3" customHeight="1" thickBot="1">
      <c r="L32" s="503"/>
      <c r="M32" s="476"/>
    </row>
    <row r="33" spans="3:25" s="38" customFormat="1" ht="16.5" hidden="1" thickBot="1">
      <c r="C33" s="37"/>
      <c r="D33" s="37"/>
      <c r="E33" s="37"/>
      <c r="F33" s="37"/>
      <c r="G33" s="37"/>
      <c r="H33" s="37"/>
      <c r="I33" s="37"/>
      <c r="J33" s="36"/>
      <c r="L33" s="503"/>
      <c r="M33" s="476"/>
      <c r="N33"/>
      <c r="O33"/>
      <c r="P33"/>
      <c r="Q33"/>
      <c r="R33"/>
      <c r="S33"/>
      <c r="T33"/>
      <c r="U33"/>
      <c r="V33"/>
      <c r="W33"/>
      <c r="X33"/>
      <c r="Y33"/>
    </row>
    <row r="34" spans="3:25" s="146" customFormat="1" ht="70.5" customHeight="1">
      <c r="C34" s="463" t="s">
        <v>659</v>
      </c>
      <c r="D34" s="464" t="s">
        <v>156</v>
      </c>
      <c r="E34" s="464" t="s">
        <v>660</v>
      </c>
      <c r="F34" s="464" t="s">
        <v>901</v>
      </c>
      <c r="G34" s="464" t="s">
        <v>744</v>
      </c>
      <c r="H34" s="464" t="s">
        <v>727</v>
      </c>
      <c r="I34" s="465" t="s">
        <v>726</v>
      </c>
      <c r="N34"/>
      <c r="O34"/>
      <c r="P34"/>
      <c r="Q34"/>
      <c r="R34"/>
      <c r="S34"/>
      <c r="T34"/>
      <c r="U34"/>
      <c r="V34"/>
      <c r="W34"/>
      <c r="X34"/>
      <c r="Y34"/>
    </row>
    <row r="35" spans="3:25" s="146" customFormat="1" ht="18" customHeight="1">
      <c r="C35" s="469">
        <v>1</v>
      </c>
      <c r="D35" s="470" t="s">
        <v>15</v>
      </c>
      <c r="E35" s="506">
        <v>1334611</v>
      </c>
      <c r="F35" s="1247">
        <v>1494733.3307543586</v>
      </c>
      <c r="G35" s="473">
        <v>21</v>
      </c>
      <c r="H35" s="473">
        <f>G35*12</f>
        <v>252</v>
      </c>
      <c r="I35" s="474">
        <f>H35</f>
        <v>252</v>
      </c>
      <c r="L35" s="475"/>
      <c r="M35" s="476"/>
      <c r="N35"/>
      <c r="O35"/>
      <c r="P35"/>
      <c r="Q35"/>
      <c r="R35"/>
      <c r="S35"/>
      <c r="T35"/>
      <c r="U35"/>
      <c r="V35"/>
      <c r="W35"/>
      <c r="X35"/>
      <c r="Y35"/>
    </row>
    <row r="36" spans="3:25" s="146" customFormat="1" ht="18" customHeight="1">
      <c r="C36" s="469">
        <v>2</v>
      </c>
      <c r="D36" s="470" t="s">
        <v>20</v>
      </c>
      <c r="E36" s="507">
        <v>190685</v>
      </c>
      <c r="F36" s="1247">
        <v>214210.57355403749</v>
      </c>
      <c r="G36" s="473">
        <v>9</v>
      </c>
      <c r="H36" s="473">
        <f t="shared" ref="H36:H56" si="9">G36*12</f>
        <v>108</v>
      </c>
      <c r="I36" s="474">
        <f t="shared" ref="I36:I56" si="10">H36</f>
        <v>108</v>
      </c>
      <c r="L36" s="475"/>
      <c r="M36" s="476"/>
      <c r="N36"/>
      <c r="O36"/>
      <c r="P36"/>
      <c r="Q36"/>
      <c r="R36"/>
      <c r="S36"/>
      <c r="T36"/>
      <c r="U36"/>
      <c r="V36"/>
      <c r="W36"/>
      <c r="X36"/>
      <c r="Y36"/>
    </row>
    <row r="37" spans="3:25" s="146" customFormat="1" ht="18" customHeight="1">
      <c r="C37" s="469">
        <v>3</v>
      </c>
      <c r="D37" s="470" t="s">
        <v>21</v>
      </c>
      <c r="E37" s="507">
        <v>499217</v>
      </c>
      <c r="F37" s="1247">
        <v>571731.99766080745</v>
      </c>
      <c r="G37" s="473">
        <v>20</v>
      </c>
      <c r="H37" s="473">
        <f t="shared" si="9"/>
        <v>240</v>
      </c>
      <c r="I37" s="474">
        <f t="shared" si="10"/>
        <v>240</v>
      </c>
      <c r="L37" s="475"/>
      <c r="M37" s="476"/>
      <c r="N37"/>
      <c r="O37"/>
      <c r="P37"/>
      <c r="Q37"/>
      <c r="R37"/>
      <c r="S37"/>
      <c r="T37"/>
      <c r="U37"/>
      <c r="V37"/>
      <c r="W37"/>
      <c r="X37"/>
      <c r="Y37"/>
    </row>
    <row r="38" spans="3:25" s="146" customFormat="1" ht="18" customHeight="1">
      <c r="C38" s="469">
        <v>4</v>
      </c>
      <c r="D38" s="470" t="s">
        <v>25</v>
      </c>
      <c r="E38" s="507">
        <v>217051</v>
      </c>
      <c r="F38" s="1247">
        <v>242090.19005700373</v>
      </c>
      <c r="G38" s="473">
        <v>7</v>
      </c>
      <c r="H38" s="473">
        <f t="shared" si="9"/>
        <v>84</v>
      </c>
      <c r="I38" s="474">
        <f t="shared" si="10"/>
        <v>84</v>
      </c>
      <c r="L38" s="475"/>
      <c r="M38" s="476"/>
      <c r="N38"/>
      <c r="O38"/>
      <c r="P38"/>
      <c r="Q38"/>
      <c r="R38"/>
      <c r="S38"/>
      <c r="T38"/>
      <c r="U38"/>
      <c r="V38"/>
      <c r="W38"/>
      <c r="X38"/>
      <c r="Y38"/>
    </row>
    <row r="39" spans="3:25" s="146" customFormat="1" ht="18" customHeight="1">
      <c r="C39" s="469">
        <v>5</v>
      </c>
      <c r="D39" s="470" t="s">
        <v>27</v>
      </c>
      <c r="E39" s="507">
        <v>267089</v>
      </c>
      <c r="F39" s="1247">
        <v>306883.26910209376</v>
      </c>
      <c r="G39" s="473">
        <v>6</v>
      </c>
      <c r="H39" s="473">
        <f t="shared" si="9"/>
        <v>72</v>
      </c>
      <c r="I39" s="474">
        <f t="shared" si="10"/>
        <v>72</v>
      </c>
      <c r="L39" s="475"/>
      <c r="M39" s="476"/>
      <c r="N39"/>
      <c r="O39"/>
      <c r="P39"/>
      <c r="Q39"/>
      <c r="R39"/>
      <c r="S39"/>
      <c r="T39"/>
      <c r="U39"/>
      <c r="V39"/>
      <c r="W39"/>
      <c r="X39"/>
      <c r="Y39"/>
    </row>
    <row r="40" spans="3:25" s="146" customFormat="1" ht="18" customHeight="1">
      <c r="C40" s="469">
        <v>6</v>
      </c>
      <c r="D40" s="470" t="s">
        <v>29</v>
      </c>
      <c r="E40" s="507">
        <v>185482</v>
      </c>
      <c r="F40" s="1247">
        <v>205086.20597722122</v>
      </c>
      <c r="G40" s="473">
        <v>10</v>
      </c>
      <c r="H40" s="473">
        <f t="shared" si="9"/>
        <v>120</v>
      </c>
      <c r="I40" s="474">
        <f t="shared" si="10"/>
        <v>120</v>
      </c>
      <c r="L40" s="475"/>
      <c r="M40" s="476"/>
      <c r="N40"/>
      <c r="O40"/>
      <c r="P40"/>
      <c r="Q40"/>
      <c r="R40"/>
      <c r="S40"/>
      <c r="T40"/>
      <c r="U40"/>
      <c r="V40"/>
      <c r="W40"/>
      <c r="X40"/>
      <c r="Y40"/>
    </row>
    <row r="41" spans="3:25" s="146" customFormat="1" ht="18" customHeight="1">
      <c r="C41" s="469">
        <v>7</v>
      </c>
      <c r="D41" s="470" t="s">
        <v>142</v>
      </c>
      <c r="E41" s="507">
        <v>285467</v>
      </c>
      <c r="F41" s="1247">
        <v>324491.23382061376</v>
      </c>
      <c r="G41" s="473">
        <v>12</v>
      </c>
      <c r="H41" s="473">
        <f t="shared" si="9"/>
        <v>144</v>
      </c>
      <c r="I41" s="474">
        <f t="shared" si="10"/>
        <v>144</v>
      </c>
      <c r="L41" s="475"/>
      <c r="M41" s="476"/>
      <c r="N41"/>
      <c r="O41"/>
      <c r="P41"/>
      <c r="Q41"/>
      <c r="R41"/>
      <c r="S41"/>
      <c r="T41"/>
      <c r="U41"/>
      <c r="V41"/>
      <c r="W41"/>
      <c r="X41"/>
      <c r="Y41"/>
    </row>
    <row r="42" spans="3:25" s="146" customFormat="1" ht="18" customHeight="1">
      <c r="C42" s="469">
        <v>8</v>
      </c>
      <c r="D42" s="470" t="s">
        <v>40</v>
      </c>
      <c r="E42" s="508">
        <v>361153</v>
      </c>
      <c r="F42" s="1247">
        <v>401726.44736210251</v>
      </c>
      <c r="G42" s="473">
        <v>14</v>
      </c>
      <c r="H42" s="473">
        <f t="shared" si="9"/>
        <v>168</v>
      </c>
      <c r="I42" s="474">
        <f t="shared" si="10"/>
        <v>168</v>
      </c>
      <c r="L42" s="475"/>
      <c r="M42" s="476"/>
      <c r="N42"/>
      <c r="O42"/>
      <c r="P42"/>
      <c r="Q42"/>
      <c r="R42"/>
      <c r="S42"/>
      <c r="T42"/>
      <c r="U42"/>
      <c r="V42"/>
      <c r="W42"/>
      <c r="X42"/>
      <c r="Y42"/>
    </row>
    <row r="43" spans="3:25" s="146" customFormat="1" ht="18" customHeight="1">
      <c r="C43" s="469">
        <v>9</v>
      </c>
      <c r="D43" s="470" t="s">
        <v>44</v>
      </c>
      <c r="E43" s="507">
        <v>334969</v>
      </c>
      <c r="F43" s="1247">
        <v>366039.60251005122</v>
      </c>
      <c r="G43" s="473">
        <v>18</v>
      </c>
      <c r="H43" s="473">
        <f t="shared" si="9"/>
        <v>216</v>
      </c>
      <c r="I43" s="474">
        <f t="shared" si="10"/>
        <v>216</v>
      </c>
      <c r="L43" s="475"/>
      <c r="M43" s="476"/>
      <c r="N43"/>
      <c r="O43"/>
      <c r="P43"/>
      <c r="Q43"/>
      <c r="R43"/>
      <c r="S43"/>
      <c r="T43"/>
      <c r="U43"/>
      <c r="V43"/>
      <c r="W43"/>
      <c r="X43"/>
      <c r="Y43"/>
    </row>
    <row r="44" spans="3:25" s="146" customFormat="1" ht="18" customHeight="1">
      <c r="C44" s="469">
        <v>10</v>
      </c>
      <c r="D44" s="470" t="s">
        <v>51</v>
      </c>
      <c r="E44" s="507">
        <v>1161171</v>
      </c>
      <c r="F44" s="1247">
        <v>1276298.7578082227</v>
      </c>
      <c r="G44" s="473">
        <v>18</v>
      </c>
      <c r="H44" s="473">
        <f t="shared" si="9"/>
        <v>216</v>
      </c>
      <c r="I44" s="474">
        <f t="shared" si="10"/>
        <v>216</v>
      </c>
      <c r="L44" s="475"/>
      <c r="M44" s="476"/>
      <c r="N44"/>
      <c r="O44"/>
      <c r="P44"/>
      <c r="Q44"/>
      <c r="R44"/>
      <c r="S44"/>
      <c r="T44"/>
      <c r="U44"/>
      <c r="V44"/>
      <c r="W44"/>
      <c r="X44"/>
      <c r="Y44"/>
    </row>
    <row r="45" spans="3:25" s="146" customFormat="1" ht="18" customHeight="1">
      <c r="C45" s="469">
        <v>11</v>
      </c>
      <c r="D45" s="470" t="s">
        <v>57</v>
      </c>
      <c r="E45" s="507">
        <v>282462</v>
      </c>
      <c r="F45" s="1247">
        <v>309876.582420405</v>
      </c>
      <c r="G45" s="473">
        <v>13</v>
      </c>
      <c r="H45" s="473">
        <f t="shared" si="9"/>
        <v>156</v>
      </c>
      <c r="I45" s="474">
        <f t="shared" si="10"/>
        <v>156</v>
      </c>
      <c r="L45" s="475"/>
      <c r="M45" s="476"/>
      <c r="N45"/>
      <c r="O45"/>
      <c r="P45"/>
      <c r="Q45"/>
      <c r="R45"/>
      <c r="S45"/>
      <c r="T45"/>
      <c r="U45"/>
      <c r="V45"/>
      <c r="W45"/>
      <c r="X45"/>
      <c r="Y45"/>
    </row>
    <row r="46" spans="3:25" s="146" customFormat="1" ht="18" customHeight="1">
      <c r="C46" s="469">
        <v>12</v>
      </c>
      <c r="D46" s="470" t="s">
        <v>61</v>
      </c>
      <c r="E46" s="507">
        <v>2069708</v>
      </c>
      <c r="F46" s="1247">
        <v>2323675.6665489678</v>
      </c>
      <c r="G46" s="473">
        <v>15</v>
      </c>
      <c r="H46" s="473">
        <f t="shared" si="9"/>
        <v>180</v>
      </c>
      <c r="I46" s="474">
        <f t="shared" si="10"/>
        <v>180</v>
      </c>
      <c r="L46" s="475"/>
      <c r="M46" s="476"/>
      <c r="N46"/>
      <c r="O46"/>
      <c r="P46"/>
      <c r="Q46"/>
      <c r="R46"/>
      <c r="S46"/>
      <c r="T46"/>
      <c r="U46"/>
      <c r="V46"/>
      <c r="W46"/>
      <c r="X46"/>
      <c r="Y46"/>
    </row>
    <row r="47" spans="3:25" s="146" customFormat="1" ht="18" customHeight="1">
      <c r="C47" s="469">
        <v>13</v>
      </c>
      <c r="D47" s="470" t="s">
        <v>62</v>
      </c>
      <c r="E47" s="507">
        <v>163604</v>
      </c>
      <c r="F47" s="1247">
        <v>184825.65507652125</v>
      </c>
      <c r="G47" s="473">
        <v>9</v>
      </c>
      <c r="H47" s="473">
        <f t="shared" si="9"/>
        <v>108</v>
      </c>
      <c r="I47" s="474">
        <f t="shared" si="10"/>
        <v>108</v>
      </c>
      <c r="L47" s="475"/>
      <c r="M47" s="476"/>
      <c r="N47"/>
      <c r="O47"/>
      <c r="P47"/>
      <c r="Q47"/>
      <c r="R47"/>
      <c r="S47"/>
      <c r="T47"/>
      <c r="U47"/>
      <c r="V47"/>
      <c r="W47"/>
      <c r="X47"/>
      <c r="Y47"/>
    </row>
    <row r="48" spans="3:25" s="146" customFormat="1" ht="18" customHeight="1">
      <c r="C48" s="469">
        <v>14</v>
      </c>
      <c r="D48" s="470" t="s">
        <v>69</v>
      </c>
      <c r="E48" s="507">
        <v>227246</v>
      </c>
      <c r="F48" s="1247">
        <v>257064.89341598999</v>
      </c>
      <c r="G48" s="473">
        <v>8</v>
      </c>
      <c r="H48" s="473">
        <f t="shared" si="9"/>
        <v>96</v>
      </c>
      <c r="I48" s="474">
        <f t="shared" si="10"/>
        <v>96</v>
      </c>
      <c r="L48" s="475"/>
      <c r="M48" s="476"/>
      <c r="N48"/>
      <c r="O48"/>
      <c r="P48"/>
      <c r="Q48"/>
      <c r="R48"/>
      <c r="S48"/>
      <c r="T48"/>
      <c r="U48"/>
      <c r="V48"/>
      <c r="W48"/>
      <c r="X48"/>
      <c r="Y48"/>
    </row>
    <row r="49" spans="3:25" s="146" customFormat="1" ht="18" customHeight="1">
      <c r="C49" s="469">
        <v>15</v>
      </c>
      <c r="D49" s="470" t="s">
        <v>256</v>
      </c>
      <c r="E49" s="507">
        <v>252191</v>
      </c>
      <c r="F49" s="1247">
        <v>288533.84145151498</v>
      </c>
      <c r="G49" s="473">
        <v>8</v>
      </c>
      <c r="H49" s="473">
        <f t="shared" si="9"/>
        <v>96</v>
      </c>
      <c r="I49" s="474">
        <f t="shared" si="10"/>
        <v>96</v>
      </c>
      <c r="L49" s="475"/>
      <c r="M49" s="476"/>
      <c r="N49"/>
      <c r="O49"/>
      <c r="P49"/>
      <c r="Q49"/>
      <c r="R49"/>
      <c r="S49"/>
      <c r="T49"/>
      <c r="U49"/>
      <c r="V49"/>
      <c r="W49"/>
      <c r="X49"/>
      <c r="Y49"/>
    </row>
    <row r="50" spans="3:25" s="146" customFormat="1" ht="18" customHeight="1">
      <c r="C50" s="469">
        <v>16</v>
      </c>
      <c r="D50" s="470" t="s">
        <v>73</v>
      </c>
      <c r="E50" s="507">
        <v>298166</v>
      </c>
      <c r="F50" s="1247">
        <v>470412.9696224475</v>
      </c>
      <c r="G50" s="473">
        <v>5</v>
      </c>
      <c r="H50" s="473">
        <f t="shared" si="9"/>
        <v>60</v>
      </c>
      <c r="I50" s="474">
        <f t="shared" si="10"/>
        <v>60</v>
      </c>
      <c r="L50" s="475"/>
      <c r="M50" s="476"/>
      <c r="N50"/>
      <c r="O50"/>
      <c r="P50"/>
      <c r="Q50"/>
      <c r="R50"/>
      <c r="S50"/>
      <c r="T50"/>
      <c r="U50"/>
      <c r="V50"/>
      <c r="W50"/>
      <c r="X50"/>
      <c r="Y50"/>
    </row>
    <row r="51" spans="3:25" s="146" customFormat="1" ht="18" customHeight="1">
      <c r="C51" s="469">
        <v>17</v>
      </c>
      <c r="D51" s="470" t="s">
        <v>75</v>
      </c>
      <c r="E51" s="507">
        <v>763280</v>
      </c>
      <c r="F51" s="1247">
        <v>881313.62226187496</v>
      </c>
      <c r="G51" s="473">
        <v>16</v>
      </c>
      <c r="H51" s="473">
        <f t="shared" si="9"/>
        <v>192</v>
      </c>
      <c r="I51" s="474">
        <f t="shared" si="10"/>
        <v>192</v>
      </c>
      <c r="L51" s="475"/>
      <c r="M51" s="476"/>
      <c r="N51"/>
      <c r="O51"/>
      <c r="P51"/>
      <c r="Q51"/>
      <c r="R51"/>
      <c r="S51"/>
      <c r="T51"/>
      <c r="U51"/>
      <c r="V51"/>
      <c r="W51"/>
      <c r="X51"/>
      <c r="Y51"/>
    </row>
    <row r="52" spans="3:25" s="146" customFormat="1" ht="18" customHeight="1">
      <c r="C52" s="469">
        <v>18</v>
      </c>
      <c r="D52" s="483" t="s">
        <v>161</v>
      </c>
      <c r="E52" s="507">
        <v>177807</v>
      </c>
      <c r="F52" s="1247">
        <v>197778.37172915251</v>
      </c>
      <c r="G52" s="473">
        <v>11</v>
      </c>
      <c r="H52" s="473">
        <f t="shared" si="9"/>
        <v>132</v>
      </c>
      <c r="I52" s="474">
        <f t="shared" si="10"/>
        <v>132</v>
      </c>
      <c r="L52" s="475"/>
      <c r="M52" s="476"/>
      <c r="N52"/>
      <c r="O52"/>
      <c r="P52"/>
      <c r="Q52"/>
      <c r="R52"/>
      <c r="S52"/>
      <c r="T52"/>
      <c r="U52"/>
      <c r="V52"/>
      <c r="W52"/>
      <c r="X52"/>
      <c r="Y52"/>
    </row>
    <row r="53" spans="3:25" s="146" customFormat="1" ht="18" customHeight="1">
      <c r="C53" s="469">
        <v>19</v>
      </c>
      <c r="D53" s="470" t="s">
        <v>86</v>
      </c>
      <c r="E53" s="507">
        <v>515965</v>
      </c>
      <c r="F53" s="1247">
        <v>571718.77541373379</v>
      </c>
      <c r="G53" s="473">
        <v>24</v>
      </c>
      <c r="H53" s="473">
        <f t="shared" si="9"/>
        <v>288</v>
      </c>
      <c r="I53" s="474">
        <f t="shared" si="10"/>
        <v>288</v>
      </c>
      <c r="L53" s="475"/>
      <c r="M53" s="476"/>
      <c r="N53"/>
      <c r="O53"/>
      <c r="P53"/>
      <c r="Q53"/>
      <c r="R53"/>
      <c r="S53"/>
      <c r="T53"/>
      <c r="U53"/>
      <c r="V53"/>
      <c r="W53"/>
      <c r="X53"/>
      <c r="Y53"/>
    </row>
    <row r="54" spans="3:25" s="146" customFormat="1" ht="18" customHeight="1">
      <c r="C54" s="469">
        <v>20</v>
      </c>
      <c r="D54" s="470" t="s">
        <v>143</v>
      </c>
      <c r="E54" s="507">
        <v>544611</v>
      </c>
      <c r="F54" s="1247">
        <v>662942.10926332127</v>
      </c>
      <c r="G54" s="473">
        <v>15</v>
      </c>
      <c r="H54" s="473">
        <f t="shared" si="9"/>
        <v>180</v>
      </c>
      <c r="I54" s="474">
        <f t="shared" si="10"/>
        <v>180</v>
      </c>
      <c r="L54" s="475"/>
      <c r="M54" s="476"/>
      <c r="N54"/>
      <c r="O54"/>
      <c r="P54"/>
      <c r="Q54"/>
      <c r="R54"/>
      <c r="S54"/>
      <c r="T54"/>
      <c r="U54"/>
      <c r="V54"/>
      <c r="W54"/>
      <c r="X54"/>
      <c r="Y54"/>
    </row>
    <row r="55" spans="3:25" s="146" customFormat="1" ht="18" customHeight="1">
      <c r="C55" s="469">
        <v>21</v>
      </c>
      <c r="D55" s="483" t="s">
        <v>144</v>
      </c>
      <c r="E55" s="507">
        <v>125416</v>
      </c>
      <c r="F55" s="1247">
        <v>136438.33336216875</v>
      </c>
      <c r="G55" s="473">
        <v>8</v>
      </c>
      <c r="H55" s="473">
        <f t="shared" si="9"/>
        <v>96</v>
      </c>
      <c r="I55" s="474">
        <f t="shared" si="10"/>
        <v>96</v>
      </c>
      <c r="L55" s="475"/>
      <c r="M55" s="476"/>
      <c r="N55"/>
      <c r="O55"/>
      <c r="P55"/>
      <c r="Q55"/>
      <c r="R55"/>
      <c r="S55"/>
      <c r="T55"/>
      <c r="U55"/>
      <c r="V55"/>
      <c r="W55"/>
      <c r="X55"/>
      <c r="Y55"/>
    </row>
    <row r="56" spans="3:25" s="146" customFormat="1" ht="18" customHeight="1" thickBot="1">
      <c r="C56" s="485">
        <v>22</v>
      </c>
      <c r="D56" s="486" t="s">
        <v>145</v>
      </c>
      <c r="E56" s="509">
        <v>141795</v>
      </c>
      <c r="F56" s="1247">
        <v>166081.59420558749</v>
      </c>
      <c r="G56" s="489">
        <v>6</v>
      </c>
      <c r="H56" s="489">
        <f t="shared" si="9"/>
        <v>72</v>
      </c>
      <c r="I56" s="490">
        <f t="shared" si="10"/>
        <v>72</v>
      </c>
      <c r="L56" s="475"/>
      <c r="M56" s="476"/>
      <c r="N56"/>
      <c r="O56"/>
      <c r="P56"/>
      <c r="Q56"/>
      <c r="R56"/>
      <c r="S56"/>
      <c r="T56"/>
      <c r="U56"/>
      <c r="V56"/>
      <c r="W56"/>
      <c r="X56"/>
      <c r="Y56"/>
    </row>
    <row r="57" spans="3:25" s="512" customFormat="1" ht="18" customHeight="1" thickBot="1">
      <c r="C57" s="1501" t="s">
        <v>665</v>
      </c>
      <c r="D57" s="1502"/>
      <c r="E57" s="511">
        <f>SUM(E35:E56)</f>
        <v>10399146</v>
      </c>
      <c r="F57" s="1153">
        <v>11853954.023378199</v>
      </c>
      <c r="G57" s="747">
        <f>SUM(G35:G56)</f>
        <v>273</v>
      </c>
      <c r="H57" s="748">
        <f>SUM(H35:H56)</f>
        <v>3276</v>
      </c>
      <c r="I57" s="749">
        <f>SUM(I35:I56)</f>
        <v>3276</v>
      </c>
      <c r="J57" s="146"/>
      <c r="L57" s="475"/>
      <c r="M57" s="513"/>
      <c r="N57"/>
      <c r="O57"/>
      <c r="P57"/>
      <c r="Q57"/>
      <c r="R57"/>
      <c r="S57"/>
      <c r="T57"/>
      <c r="U57"/>
      <c r="V57"/>
      <c r="W57"/>
      <c r="X57"/>
      <c r="Y57"/>
    </row>
    <row r="58" spans="3:25" ht="18.75">
      <c r="C58" s="1503" t="s">
        <v>668</v>
      </c>
      <c r="D58" s="1503"/>
      <c r="E58" s="1503"/>
      <c r="F58" s="1503"/>
      <c r="G58" s="1503"/>
      <c r="H58" s="1503"/>
      <c r="I58" s="1503"/>
      <c r="L58" s="503"/>
      <c r="M58" s="476"/>
    </row>
    <row r="59" spans="3:25" ht="18.75">
      <c r="C59" s="1503" t="s">
        <v>882</v>
      </c>
      <c r="D59" s="1503"/>
      <c r="E59" s="1503"/>
      <c r="F59" s="1503"/>
      <c r="G59" s="1503"/>
      <c r="H59" s="1503"/>
      <c r="I59" s="1503"/>
      <c r="L59" s="503"/>
      <c r="M59" s="476"/>
    </row>
    <row r="60" spans="3:25" ht="23.25" customHeight="1">
      <c r="C60" s="1508" t="s">
        <v>669</v>
      </c>
      <c r="D60" s="1508"/>
      <c r="E60" s="1508"/>
      <c r="F60" s="1508"/>
      <c r="G60" s="1508"/>
      <c r="H60" s="1508"/>
      <c r="I60" s="1508"/>
      <c r="L60" s="503"/>
      <c r="M60" s="476"/>
    </row>
    <row r="61" spans="3:25" s="39" customFormat="1" ht="3" customHeight="1" thickBot="1">
      <c r="C61" s="37"/>
      <c r="D61" s="37"/>
      <c r="E61" s="37"/>
      <c r="F61" s="37"/>
      <c r="G61" s="37"/>
      <c r="H61" s="37"/>
      <c r="I61" s="37"/>
      <c r="L61" s="503"/>
      <c r="M61" s="476"/>
      <c r="N61"/>
      <c r="O61"/>
      <c r="P61"/>
      <c r="Q61"/>
      <c r="R61"/>
      <c r="S61"/>
      <c r="T61"/>
      <c r="U61"/>
      <c r="V61"/>
      <c r="W61"/>
      <c r="X61"/>
      <c r="Y61"/>
    </row>
    <row r="62" spans="3:25" ht="57" customHeight="1">
      <c r="C62" s="760" t="s">
        <v>659</v>
      </c>
      <c r="D62" s="464" t="s">
        <v>156</v>
      </c>
      <c r="E62" s="464" t="s">
        <v>660</v>
      </c>
      <c r="F62" s="464" t="s">
        <v>901</v>
      </c>
      <c r="G62" s="464" t="s">
        <v>744</v>
      </c>
      <c r="H62" s="464" t="s">
        <v>727</v>
      </c>
      <c r="I62" s="465" t="s">
        <v>726</v>
      </c>
      <c r="L62" s="503"/>
      <c r="M62" s="476"/>
    </row>
    <row r="63" spans="3:25" ht="17.25" customHeight="1">
      <c r="C63" s="514">
        <v>1</v>
      </c>
      <c r="D63" s="515" t="s">
        <v>15</v>
      </c>
      <c r="E63" s="516">
        <f t="shared" ref="E63:E84" si="11">E35+E5</f>
        <v>2490656</v>
      </c>
      <c r="F63" s="516">
        <f>F5+F35</f>
        <v>2776774.7977091526</v>
      </c>
      <c r="G63" s="517">
        <f t="shared" ref="G63:I78" si="12">G5+G35</f>
        <v>213</v>
      </c>
      <c r="H63" s="742">
        <f t="shared" si="12"/>
        <v>2556</v>
      </c>
      <c r="I63" s="762">
        <f t="shared" si="12"/>
        <v>2556</v>
      </c>
      <c r="L63" s="503"/>
      <c r="M63" s="476"/>
    </row>
    <row r="64" spans="3:25" ht="17.25" customHeight="1">
      <c r="C64" s="514">
        <v>2</v>
      </c>
      <c r="D64" s="515" t="s">
        <v>20</v>
      </c>
      <c r="E64" s="516">
        <f t="shared" si="11"/>
        <v>595527</v>
      </c>
      <c r="F64" s="516">
        <f t="shared" ref="F64:F84" si="13">F6+F36</f>
        <v>655028.87769106659</v>
      </c>
      <c r="G64" s="517">
        <f t="shared" si="12"/>
        <v>84</v>
      </c>
      <c r="H64" s="742">
        <f t="shared" si="12"/>
        <v>1008</v>
      </c>
      <c r="I64" s="762">
        <f t="shared" si="12"/>
        <v>1008</v>
      </c>
      <c r="L64" s="503"/>
      <c r="M64" s="476"/>
    </row>
    <row r="65" spans="3:13" ht="17.25" customHeight="1">
      <c r="C65" s="514">
        <v>3</v>
      </c>
      <c r="D65" s="515" t="s">
        <v>21</v>
      </c>
      <c r="E65" s="516">
        <f t="shared" si="11"/>
        <v>1388525</v>
      </c>
      <c r="F65" s="516">
        <f t="shared" si="13"/>
        <v>1565018.5528923883</v>
      </c>
      <c r="G65" s="517">
        <f t="shared" si="12"/>
        <v>162</v>
      </c>
      <c r="H65" s="742">
        <f t="shared" si="12"/>
        <v>1944</v>
      </c>
      <c r="I65" s="762">
        <f t="shared" si="12"/>
        <v>1944</v>
      </c>
      <c r="L65" s="503"/>
      <c r="M65" s="476"/>
    </row>
    <row r="66" spans="3:13" ht="17.25" customHeight="1">
      <c r="C66" s="514">
        <v>4</v>
      </c>
      <c r="D66" s="515" t="s">
        <v>25</v>
      </c>
      <c r="E66" s="516">
        <f t="shared" si="11"/>
        <v>617508</v>
      </c>
      <c r="F66" s="516">
        <f t="shared" si="13"/>
        <v>677010.07933236216</v>
      </c>
      <c r="G66" s="517">
        <f t="shared" si="12"/>
        <v>74</v>
      </c>
      <c r="H66" s="742">
        <f t="shared" si="12"/>
        <v>888</v>
      </c>
      <c r="I66" s="762">
        <f t="shared" si="12"/>
        <v>888</v>
      </c>
      <c r="L66" s="503"/>
      <c r="M66" s="476"/>
    </row>
    <row r="67" spans="3:13" ht="17.25" customHeight="1">
      <c r="C67" s="514">
        <v>5</v>
      </c>
      <c r="D67" s="515" t="s">
        <v>27</v>
      </c>
      <c r="E67" s="516">
        <f t="shared" si="11"/>
        <v>1026200</v>
      </c>
      <c r="F67" s="516">
        <f t="shared" si="13"/>
        <v>1149772.9552707083</v>
      </c>
      <c r="G67" s="517">
        <f t="shared" si="12"/>
        <v>119</v>
      </c>
      <c r="H67" s="742">
        <f t="shared" si="12"/>
        <v>1428</v>
      </c>
      <c r="I67" s="762">
        <f t="shared" si="12"/>
        <v>1428</v>
      </c>
      <c r="L67" s="503"/>
      <c r="M67" s="476"/>
    </row>
    <row r="68" spans="3:13" ht="17.25" customHeight="1">
      <c r="C68" s="514">
        <v>6</v>
      </c>
      <c r="D68" s="515" t="s">
        <v>29</v>
      </c>
      <c r="E68" s="516">
        <f t="shared" si="11"/>
        <v>600163</v>
      </c>
      <c r="F68" s="516">
        <f t="shared" si="13"/>
        <v>652909.19551022479</v>
      </c>
      <c r="G68" s="517">
        <f t="shared" si="12"/>
        <v>88</v>
      </c>
      <c r="H68" s="742">
        <f t="shared" si="12"/>
        <v>1056</v>
      </c>
      <c r="I68" s="762">
        <f t="shared" si="12"/>
        <v>1056</v>
      </c>
      <c r="L68" s="503"/>
      <c r="M68" s="476"/>
    </row>
    <row r="69" spans="3:13" ht="17.25" customHeight="1">
      <c r="C69" s="514">
        <v>7</v>
      </c>
      <c r="D69" s="515" t="s">
        <v>142</v>
      </c>
      <c r="E69" s="516">
        <f t="shared" si="11"/>
        <v>1002874</v>
      </c>
      <c r="F69" s="516">
        <f t="shared" si="13"/>
        <v>1121840.8053840743</v>
      </c>
      <c r="G69" s="517">
        <f t="shared" si="12"/>
        <v>141</v>
      </c>
      <c r="H69" s="742">
        <f t="shared" si="12"/>
        <v>1692</v>
      </c>
      <c r="I69" s="762">
        <f t="shared" si="12"/>
        <v>1692</v>
      </c>
      <c r="L69" s="503"/>
      <c r="M69" s="476"/>
    </row>
    <row r="70" spans="3:13" ht="17.25" customHeight="1">
      <c r="C70" s="514">
        <v>8</v>
      </c>
      <c r="D70" s="515" t="s">
        <v>40</v>
      </c>
      <c r="E70" s="516">
        <f t="shared" si="11"/>
        <v>1621725</v>
      </c>
      <c r="F70" s="516">
        <f t="shared" si="13"/>
        <v>1754686.1596809602</v>
      </c>
      <c r="G70" s="517">
        <f t="shared" si="12"/>
        <v>245</v>
      </c>
      <c r="H70" s="742">
        <f t="shared" si="12"/>
        <v>2940</v>
      </c>
      <c r="I70" s="762">
        <f t="shared" si="12"/>
        <v>2940</v>
      </c>
      <c r="L70" s="503"/>
      <c r="M70" s="476"/>
    </row>
    <row r="71" spans="3:13" ht="17.25" customHeight="1">
      <c r="C71" s="514">
        <v>9</v>
      </c>
      <c r="D71" s="515" t="s">
        <v>44</v>
      </c>
      <c r="E71" s="516">
        <f t="shared" si="11"/>
        <v>1586625</v>
      </c>
      <c r="F71" s="516">
        <f t="shared" si="13"/>
        <v>1687618.0395529675</v>
      </c>
      <c r="G71" s="517">
        <f t="shared" si="12"/>
        <v>272</v>
      </c>
      <c r="H71" s="742">
        <f t="shared" si="12"/>
        <v>3264</v>
      </c>
      <c r="I71" s="762">
        <f t="shared" si="12"/>
        <v>3264</v>
      </c>
      <c r="L71" s="503"/>
      <c r="M71" s="476"/>
    </row>
    <row r="72" spans="3:13" ht="17.25" customHeight="1">
      <c r="C72" s="514">
        <v>10</v>
      </c>
      <c r="D72" s="515" t="s">
        <v>51</v>
      </c>
      <c r="E72" s="516">
        <f t="shared" si="11"/>
        <v>2193590</v>
      </c>
      <c r="F72" s="516">
        <f t="shared" si="13"/>
        <v>2399503.9757049</v>
      </c>
      <c r="G72" s="517">
        <f t="shared" si="12"/>
        <v>220</v>
      </c>
      <c r="H72" s="742">
        <f t="shared" si="12"/>
        <v>2640</v>
      </c>
      <c r="I72" s="762">
        <f t="shared" si="12"/>
        <v>2640</v>
      </c>
      <c r="L72" s="503"/>
      <c r="M72" s="476"/>
    </row>
    <row r="73" spans="3:13" ht="17.25" customHeight="1">
      <c r="C73" s="514">
        <v>11</v>
      </c>
      <c r="D73" s="515" t="s">
        <v>57</v>
      </c>
      <c r="E73" s="516">
        <f t="shared" si="11"/>
        <v>815168</v>
      </c>
      <c r="F73" s="516">
        <f t="shared" si="13"/>
        <v>874132.51210336341</v>
      </c>
      <c r="G73" s="517">
        <f t="shared" si="12"/>
        <v>106</v>
      </c>
      <c r="H73" s="742">
        <f t="shared" si="12"/>
        <v>1272</v>
      </c>
      <c r="I73" s="762">
        <f t="shared" si="12"/>
        <v>1272</v>
      </c>
      <c r="L73" s="503"/>
      <c r="M73" s="476"/>
    </row>
    <row r="74" spans="3:13" ht="17.25" customHeight="1">
      <c r="C74" s="514">
        <v>12</v>
      </c>
      <c r="D74" s="515" t="s">
        <v>61</v>
      </c>
      <c r="E74" s="516">
        <f t="shared" si="11"/>
        <v>3498739</v>
      </c>
      <c r="F74" s="516">
        <f t="shared" si="13"/>
        <v>3906539.3418272687</v>
      </c>
      <c r="G74" s="517">
        <f t="shared" si="12"/>
        <v>292</v>
      </c>
      <c r="H74" s="742">
        <f t="shared" si="12"/>
        <v>3504</v>
      </c>
      <c r="I74" s="762">
        <f t="shared" si="12"/>
        <v>3504</v>
      </c>
      <c r="L74" s="503"/>
      <c r="M74" s="476"/>
    </row>
    <row r="75" spans="3:13" ht="17.25" customHeight="1">
      <c r="C75" s="514">
        <v>13</v>
      </c>
      <c r="D75" s="515" t="s">
        <v>62</v>
      </c>
      <c r="E75" s="516">
        <f t="shared" si="11"/>
        <v>769751</v>
      </c>
      <c r="F75" s="516">
        <f t="shared" si="13"/>
        <v>841033.20537410618</v>
      </c>
      <c r="G75" s="517">
        <f t="shared" si="12"/>
        <v>116</v>
      </c>
      <c r="H75" s="742">
        <f t="shared" si="12"/>
        <v>1392</v>
      </c>
      <c r="I75" s="762">
        <f t="shared" si="12"/>
        <v>1392</v>
      </c>
      <c r="L75" s="503"/>
      <c r="M75" s="476"/>
    </row>
    <row r="76" spans="3:13" ht="17.25" customHeight="1">
      <c r="C76" s="514">
        <v>14</v>
      </c>
      <c r="D76" s="515" t="s">
        <v>69</v>
      </c>
      <c r="E76" s="516">
        <f t="shared" si="11"/>
        <v>995746</v>
      </c>
      <c r="F76" s="516">
        <f t="shared" si="13"/>
        <v>1087017.9251655329</v>
      </c>
      <c r="G76" s="517">
        <f t="shared" si="12"/>
        <v>140</v>
      </c>
      <c r="H76" s="742">
        <f t="shared" si="12"/>
        <v>1680</v>
      </c>
      <c r="I76" s="762">
        <f t="shared" si="12"/>
        <v>1680</v>
      </c>
      <c r="L76" s="503"/>
      <c r="M76" s="476"/>
    </row>
    <row r="77" spans="3:13" ht="17.25" customHeight="1">
      <c r="C77" s="514">
        <v>15</v>
      </c>
      <c r="D77" s="515" t="s">
        <v>256</v>
      </c>
      <c r="E77" s="516">
        <f t="shared" si="11"/>
        <v>901896</v>
      </c>
      <c r="F77" s="516">
        <f t="shared" si="13"/>
        <v>1009662.5933527545</v>
      </c>
      <c r="G77" s="517">
        <f t="shared" si="12"/>
        <v>123</v>
      </c>
      <c r="H77" s="742">
        <f t="shared" si="12"/>
        <v>1476</v>
      </c>
      <c r="I77" s="762">
        <f t="shared" si="12"/>
        <v>1476</v>
      </c>
      <c r="L77" s="503"/>
      <c r="M77" s="476"/>
    </row>
    <row r="78" spans="3:13" ht="17.25" customHeight="1">
      <c r="C78" s="514">
        <v>16</v>
      </c>
      <c r="D78" s="515" t="s">
        <v>73</v>
      </c>
      <c r="E78" s="516">
        <f t="shared" si="11"/>
        <v>676598</v>
      </c>
      <c r="F78" s="516">
        <f t="shared" si="13"/>
        <v>730065.23866840953</v>
      </c>
      <c r="G78" s="517">
        <f t="shared" si="12"/>
        <v>77</v>
      </c>
      <c r="H78" s="742">
        <f t="shared" si="12"/>
        <v>924</v>
      </c>
      <c r="I78" s="762">
        <f t="shared" si="12"/>
        <v>924</v>
      </c>
      <c r="L78" s="503"/>
      <c r="M78" s="476"/>
    </row>
    <row r="79" spans="3:13" ht="17.25" customHeight="1">
      <c r="C79" s="514">
        <v>17</v>
      </c>
      <c r="D79" s="515" t="s">
        <v>75</v>
      </c>
      <c r="E79" s="516">
        <f t="shared" si="11"/>
        <v>1895686</v>
      </c>
      <c r="F79" s="516">
        <f t="shared" si="13"/>
        <v>2159083.5427877987</v>
      </c>
      <c r="G79" s="517">
        <f t="shared" ref="G79:I84" si="14">G21+G51</f>
        <v>212</v>
      </c>
      <c r="H79" s="742">
        <f t="shared" si="14"/>
        <v>2544</v>
      </c>
      <c r="I79" s="762">
        <f t="shared" si="14"/>
        <v>2544</v>
      </c>
      <c r="L79" s="503"/>
      <c r="M79" s="476"/>
    </row>
    <row r="80" spans="3:13" ht="17.25" customHeight="1">
      <c r="C80" s="514">
        <v>18</v>
      </c>
      <c r="D80" s="518" t="s">
        <v>161</v>
      </c>
      <c r="E80" s="516">
        <f t="shared" si="11"/>
        <v>684627</v>
      </c>
      <c r="F80" s="516">
        <f t="shared" si="13"/>
        <v>738513.85104490491</v>
      </c>
      <c r="G80" s="517">
        <f t="shared" si="14"/>
        <v>108</v>
      </c>
      <c r="H80" s="742">
        <f t="shared" si="14"/>
        <v>1296</v>
      </c>
      <c r="I80" s="762">
        <f t="shared" si="14"/>
        <v>1296</v>
      </c>
      <c r="L80" s="503"/>
      <c r="M80" s="476"/>
    </row>
    <row r="81" spans="3:13" ht="17.25" customHeight="1">
      <c r="C81" s="514">
        <v>19</v>
      </c>
      <c r="D81" s="515" t="s">
        <v>86</v>
      </c>
      <c r="E81" s="516">
        <f t="shared" si="11"/>
        <v>1655169</v>
      </c>
      <c r="F81" s="516">
        <f t="shared" si="13"/>
        <v>1808737.6752835582</v>
      </c>
      <c r="G81" s="517">
        <f t="shared" si="14"/>
        <v>220</v>
      </c>
      <c r="H81" s="742">
        <f t="shared" si="14"/>
        <v>2640</v>
      </c>
      <c r="I81" s="762">
        <f t="shared" si="14"/>
        <v>2640</v>
      </c>
      <c r="L81" s="503"/>
      <c r="M81" s="476"/>
    </row>
    <row r="82" spans="3:13" ht="17.25" customHeight="1">
      <c r="C82" s="514">
        <v>20</v>
      </c>
      <c r="D82" s="515" t="s">
        <v>143</v>
      </c>
      <c r="E82" s="516">
        <f t="shared" si="11"/>
        <v>994628</v>
      </c>
      <c r="F82" s="516">
        <f t="shared" si="13"/>
        <v>1205482.3957467112</v>
      </c>
      <c r="G82" s="517">
        <f t="shared" si="14"/>
        <v>90</v>
      </c>
      <c r="H82" s="742">
        <f t="shared" si="14"/>
        <v>1080</v>
      </c>
      <c r="I82" s="762">
        <f t="shared" si="14"/>
        <v>1080</v>
      </c>
      <c r="L82" s="503"/>
      <c r="M82" s="476"/>
    </row>
    <row r="83" spans="3:13" ht="17.25" customHeight="1">
      <c r="C83" s="514">
        <v>21</v>
      </c>
      <c r="D83" s="518" t="s">
        <v>144</v>
      </c>
      <c r="E83" s="516">
        <f t="shared" si="11"/>
        <v>612310</v>
      </c>
      <c r="F83" s="516">
        <f t="shared" si="13"/>
        <v>640713.65751333232</v>
      </c>
      <c r="G83" s="517">
        <f t="shared" si="14"/>
        <v>111</v>
      </c>
      <c r="H83" s="742">
        <f t="shared" si="14"/>
        <v>1332</v>
      </c>
      <c r="I83" s="762">
        <f t="shared" si="14"/>
        <v>1332</v>
      </c>
      <c r="L83" s="503"/>
      <c r="M83" s="476"/>
    </row>
    <row r="84" spans="3:13" ht="17.25" customHeight="1" thickBot="1">
      <c r="C84" s="519">
        <v>22</v>
      </c>
      <c r="D84" s="520" t="s">
        <v>145</v>
      </c>
      <c r="E84" s="521">
        <f t="shared" si="11"/>
        <v>1119627</v>
      </c>
      <c r="F84" s="516">
        <f t="shared" si="13"/>
        <v>1274167.1036049298</v>
      </c>
      <c r="G84" s="522">
        <f t="shared" si="14"/>
        <v>166</v>
      </c>
      <c r="H84" s="742">
        <f t="shared" si="14"/>
        <v>1992</v>
      </c>
      <c r="I84" s="762">
        <f t="shared" si="14"/>
        <v>1992</v>
      </c>
      <c r="J84" s="523"/>
      <c r="K84" s="491"/>
      <c r="L84" s="503"/>
      <c r="M84" s="476"/>
    </row>
    <row r="85" spans="3:13" ht="17.25" customHeight="1" thickBot="1">
      <c r="C85" s="1509" t="s">
        <v>665</v>
      </c>
      <c r="D85" s="1510"/>
      <c r="E85" s="524">
        <f>SUBTOTAL(109,E62:E84)</f>
        <v>27743338</v>
      </c>
      <c r="F85" s="524">
        <f>SUBTOTAL(109,F62:F84)</f>
        <v>30715312.481201477</v>
      </c>
      <c r="G85" s="745">
        <f>SUM(G63:G84)</f>
        <v>3379</v>
      </c>
      <c r="H85" s="743">
        <f>SUM(H63:H84)</f>
        <v>40548</v>
      </c>
      <c r="I85" s="744">
        <f>SUM(I63:I84)</f>
        <v>40548</v>
      </c>
      <c r="J85" s="523"/>
      <c r="L85" s="503"/>
      <c r="M85" s="476"/>
    </row>
    <row r="86" spans="3:13">
      <c r="E86" s="40"/>
      <c r="F86" s="40"/>
      <c r="J86" s="523"/>
    </row>
    <row r="87" spans="3:13">
      <c r="E87" s="40"/>
      <c r="F87" s="1511"/>
      <c r="G87" s="1511"/>
      <c r="H87" s="1511"/>
      <c r="I87" s="1511"/>
    </row>
    <row r="88" spans="3:13">
      <c r="E88" s="525"/>
      <c r="F88" s="40"/>
      <c r="M88" s="491"/>
    </row>
    <row r="89" spans="3:13">
      <c r="D89" s="493"/>
      <c r="I89" s="526"/>
    </row>
    <row r="90" spans="3:13">
      <c r="E90" s="491"/>
      <c r="F90" s="40"/>
    </row>
    <row r="91" spans="3:13">
      <c r="E91" s="476"/>
    </row>
    <row r="92" spans="3:13">
      <c r="E92" s="491"/>
      <c r="F92" s="503"/>
      <c r="G92" s="36"/>
      <c r="H92" s="527"/>
      <c r="I92" s="527"/>
    </row>
    <row r="93" spans="3:13">
      <c r="F93" s="503"/>
      <c r="G93" s="36"/>
      <c r="H93" s="527"/>
      <c r="I93" s="527"/>
    </row>
    <row r="94" spans="3:13">
      <c r="E94" s="491"/>
    </row>
  </sheetData>
  <sheetProtection formatCells="0"/>
  <mergeCells count="11">
    <mergeCell ref="C58:I58"/>
    <mergeCell ref="C59:I59"/>
    <mergeCell ref="C60:I60"/>
    <mergeCell ref="C85:D85"/>
    <mergeCell ref="F87:I87"/>
    <mergeCell ref="C57:D57"/>
    <mergeCell ref="C1:I1"/>
    <mergeCell ref="C2:I2"/>
    <mergeCell ref="C27:D27"/>
    <mergeCell ref="C29:I29"/>
    <mergeCell ref="C30:I30"/>
  </mergeCells>
  <printOptions horizontalCentered="1" verticalCentered="1"/>
  <pageMargins left="0.51181102362204722" right="0.23622047244094491" top="0.56999999999999995" bottom="0.53" header="0.31496062992125984" footer="0.31496062992125984"/>
  <pageSetup paperSize="9" scale="91" orientation="landscape" r:id="rId1"/>
  <headerFooter alignWithMargins="0">
    <oddHeader>&amp;C</oddHeader>
  </headerFooter>
  <rowBreaks count="1" manualBreakCount="1">
    <brk id="57" max="16383" man="1"/>
  </rowBreaks>
  <colBreaks count="1" manualBreakCount="1">
    <brk id="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BK388"/>
  <sheetViews>
    <sheetView workbookViewId="0">
      <pane xSplit="2" ySplit="6" topLeftCell="C367" activePane="bottomRight" state="frozen"/>
      <selection pane="topRight" activeCell="C1" sqref="C1"/>
      <selection pane="bottomLeft" activeCell="A7" sqref="A7"/>
      <selection pane="bottomRight" activeCell="AI388" sqref="AI388"/>
    </sheetView>
  </sheetViews>
  <sheetFormatPr defaultColWidth="9.140625" defaultRowHeight="15" customHeight="1"/>
  <cols>
    <col min="1" max="1" width="9.140625" style="1320" customWidth="1"/>
    <col min="2" max="2" width="25.140625" style="1319" customWidth="1"/>
    <col min="3" max="3" width="10.140625" style="1320" customWidth="1"/>
    <col min="4" max="4" width="15.42578125" style="1320" customWidth="1"/>
    <col min="5" max="5" width="9.140625" style="1320" customWidth="1"/>
    <col min="6" max="6" width="7.7109375" style="1320" customWidth="1"/>
    <col min="7" max="7" width="8.28515625" style="1320" customWidth="1"/>
    <col min="8" max="8" width="9.140625" style="1320" customWidth="1"/>
    <col min="9" max="9" width="7.5703125" style="1320" customWidth="1"/>
    <col min="10" max="10" width="7.85546875" style="1320" customWidth="1"/>
    <col min="11" max="11" width="7.7109375" style="1320" customWidth="1"/>
    <col min="12" max="13" width="7.42578125" style="1320" customWidth="1"/>
    <col min="14" max="23" width="7.7109375" style="1320" customWidth="1"/>
    <col min="24" max="32" width="8.85546875" style="1320" customWidth="1"/>
    <col min="33" max="35" width="9.140625" style="1320" customWidth="1"/>
    <col min="36" max="36" width="7.5703125" style="1320" customWidth="1"/>
    <col min="37" max="37" width="3.28515625" style="1319" customWidth="1"/>
    <col min="38" max="38" width="9.140625" style="1402"/>
    <col min="39" max="39" width="19.42578125" style="345" customWidth="1"/>
    <col min="40" max="44" width="8.7109375" style="345" bestFit="1" customWidth="1"/>
    <col min="45" max="45" width="10.140625" style="345" bestFit="1" customWidth="1"/>
    <col min="46" max="51" width="7.28515625" style="345" bestFit="1" customWidth="1"/>
    <col min="52" max="57" width="7.28515625" style="345" customWidth="1"/>
    <col min="58" max="58" width="7.28515625" style="345" bestFit="1" customWidth="1"/>
    <col min="59" max="59" width="5.85546875" style="345" bestFit="1" customWidth="1"/>
    <col min="60" max="60" width="7.28515625" style="345" bestFit="1" customWidth="1"/>
    <col min="61" max="63" width="10.5703125" style="345" customWidth="1"/>
    <col min="64" max="16384" width="9.140625" style="1319"/>
  </cols>
  <sheetData>
    <row r="1" spans="1:63" ht="15" customHeight="1" thickBot="1"/>
    <row r="2" spans="1:63">
      <c r="A2" s="1319"/>
      <c r="B2" s="1320"/>
      <c r="C2" s="1885" t="s">
        <v>292</v>
      </c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  <c r="Q2" s="1886"/>
      <c r="R2" s="1886"/>
      <c r="S2" s="1886"/>
      <c r="T2" s="1886"/>
      <c r="U2" s="1886"/>
      <c r="V2" s="1886"/>
      <c r="W2" s="1886"/>
      <c r="X2" s="1886"/>
      <c r="Y2" s="1886"/>
      <c r="Z2" s="1886"/>
      <c r="AA2" s="1886"/>
      <c r="AB2" s="1886"/>
      <c r="AC2" s="1886"/>
      <c r="AD2" s="1886"/>
      <c r="AE2" s="1886"/>
      <c r="AF2" s="1887"/>
      <c r="AL2" s="1869" t="s">
        <v>292</v>
      </c>
      <c r="AM2" s="1869"/>
      <c r="AN2" s="1869"/>
      <c r="AO2" s="1869"/>
      <c r="AP2" s="1869"/>
      <c r="AQ2" s="1869"/>
      <c r="AR2" s="1869"/>
      <c r="AS2" s="1869"/>
      <c r="AT2" s="1869"/>
      <c r="AU2" s="1869"/>
      <c r="AV2" s="1869"/>
      <c r="AW2" s="1869"/>
      <c r="AX2" s="1869"/>
      <c r="AY2" s="1869"/>
      <c r="AZ2" s="1869"/>
      <c r="BA2" s="1869"/>
      <c r="BB2" s="1869"/>
      <c r="BC2" s="1869"/>
      <c r="BD2" s="1869"/>
      <c r="BE2" s="1869"/>
      <c r="BF2" s="1869"/>
      <c r="BG2" s="1869"/>
      <c r="BH2" s="1869"/>
      <c r="BI2" s="1869"/>
      <c r="BJ2" s="1869"/>
      <c r="BK2" s="1869"/>
    </row>
    <row r="3" spans="1:63" ht="18" customHeight="1" thickBot="1">
      <c r="A3" s="1403" t="s">
        <v>281</v>
      </c>
      <c r="B3" s="1320"/>
      <c r="C3" s="1888" t="s">
        <v>881</v>
      </c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  <c r="AF3" s="1890"/>
      <c r="AL3" s="1404" t="s">
        <v>746</v>
      </c>
      <c r="AM3" s="1404"/>
      <c r="AN3" s="1404"/>
      <c r="AO3" s="1404"/>
      <c r="AP3" s="1404"/>
      <c r="AQ3" s="1404"/>
      <c r="AR3" s="1404"/>
      <c r="AS3" s="1404"/>
      <c r="AT3" s="1404" t="s">
        <v>888</v>
      </c>
      <c r="AU3" s="1404"/>
      <c r="AV3" s="1404"/>
      <c r="AW3" s="1404"/>
      <c r="AX3" s="1404"/>
      <c r="AY3" s="1404"/>
      <c r="AZ3" s="1404"/>
      <c r="BA3" s="1404"/>
      <c r="BB3" s="1404"/>
      <c r="BC3" s="1404"/>
      <c r="BD3" s="1404"/>
      <c r="BE3" s="1404"/>
      <c r="BF3" s="1404"/>
      <c r="BG3" s="1404"/>
      <c r="BH3" s="1404"/>
      <c r="BI3" s="1404"/>
      <c r="BJ3" s="1404"/>
      <c r="BK3" s="1404"/>
    </row>
    <row r="4" spans="1:63" s="1405" customFormat="1" ht="30.75" customHeight="1">
      <c r="A4" s="1879" t="s">
        <v>1</v>
      </c>
      <c r="B4" s="1877" t="s">
        <v>287</v>
      </c>
      <c r="C4" s="1881" t="s">
        <v>3</v>
      </c>
      <c r="D4" s="1882"/>
      <c r="E4" s="1883"/>
      <c r="F4" s="1881" t="s">
        <v>4</v>
      </c>
      <c r="G4" s="1882"/>
      <c r="H4" s="1883"/>
      <c r="I4" s="1881" t="s">
        <v>5</v>
      </c>
      <c r="J4" s="1882"/>
      <c r="K4" s="1883"/>
      <c r="L4" s="1881" t="s">
        <v>294</v>
      </c>
      <c r="M4" s="1882"/>
      <c r="N4" s="1883"/>
      <c r="O4" s="1878" t="s">
        <v>878</v>
      </c>
      <c r="P4" s="1878"/>
      <c r="Q4" s="1878"/>
      <c r="R4" s="1878" t="s">
        <v>879</v>
      </c>
      <c r="S4" s="1878"/>
      <c r="T4" s="1878"/>
      <c r="U4" s="1881" t="s">
        <v>354</v>
      </c>
      <c r="V4" s="1882"/>
      <c r="W4" s="1883"/>
      <c r="X4" s="1881" t="s">
        <v>6</v>
      </c>
      <c r="Y4" s="1882"/>
      <c r="Z4" s="1883"/>
      <c r="AA4" s="1881" t="s">
        <v>288</v>
      </c>
      <c r="AB4" s="1882"/>
      <c r="AC4" s="1883"/>
      <c r="AD4" s="1881" t="s">
        <v>291</v>
      </c>
      <c r="AE4" s="1882"/>
      <c r="AF4" s="1883"/>
      <c r="AG4" s="1874" t="s">
        <v>228</v>
      </c>
      <c r="AH4" s="1874"/>
      <c r="AI4" s="1874"/>
      <c r="AJ4" s="1884" t="s">
        <v>295</v>
      </c>
      <c r="AL4" s="1870" t="s">
        <v>1</v>
      </c>
      <c r="AM4" s="1871" t="s">
        <v>156</v>
      </c>
      <c r="AN4" s="1873" t="s">
        <v>3</v>
      </c>
      <c r="AO4" s="1873"/>
      <c r="AP4" s="1873"/>
      <c r="AQ4" s="1873" t="s">
        <v>4</v>
      </c>
      <c r="AR4" s="1873"/>
      <c r="AS4" s="1873"/>
      <c r="AT4" s="1873" t="s">
        <v>5</v>
      </c>
      <c r="AU4" s="1873"/>
      <c r="AV4" s="1873"/>
      <c r="AW4" s="1873" t="s">
        <v>290</v>
      </c>
      <c r="AX4" s="1873"/>
      <c r="AY4" s="1873"/>
      <c r="AZ4" s="1878" t="s">
        <v>878</v>
      </c>
      <c r="BA4" s="1878"/>
      <c r="BB4" s="1878"/>
      <c r="BC4" s="1878" t="s">
        <v>879</v>
      </c>
      <c r="BD4" s="1878"/>
      <c r="BE4" s="1878"/>
      <c r="BF4" s="1873" t="s">
        <v>354</v>
      </c>
      <c r="BG4" s="1873"/>
      <c r="BH4" s="1873"/>
      <c r="BI4" s="1873" t="s">
        <v>6</v>
      </c>
      <c r="BJ4" s="1873"/>
      <c r="BK4" s="1873"/>
    </row>
    <row r="5" spans="1:63" s="1405" customFormat="1" ht="39" customHeight="1">
      <c r="A5" s="1880"/>
      <c r="B5" s="1877"/>
      <c r="C5" s="1406" t="s">
        <v>242</v>
      </c>
      <c r="D5" s="1406" t="s">
        <v>243</v>
      </c>
      <c r="E5" s="1406" t="s">
        <v>236</v>
      </c>
      <c r="F5" s="1406" t="s">
        <v>242</v>
      </c>
      <c r="G5" s="1406" t="s">
        <v>243</v>
      </c>
      <c r="H5" s="1406" t="s">
        <v>236</v>
      </c>
      <c r="I5" s="1406" t="s">
        <v>242</v>
      </c>
      <c r="J5" s="1406" t="s">
        <v>243</v>
      </c>
      <c r="K5" s="1406" t="s">
        <v>236</v>
      </c>
      <c r="L5" s="1406" t="s">
        <v>242</v>
      </c>
      <c r="M5" s="1406" t="s">
        <v>243</v>
      </c>
      <c r="N5" s="1406" t="s">
        <v>236</v>
      </c>
      <c r="O5" s="1406" t="s">
        <v>242</v>
      </c>
      <c r="P5" s="1406" t="s">
        <v>243</v>
      </c>
      <c r="Q5" s="1406" t="s">
        <v>236</v>
      </c>
      <c r="R5" s="1406" t="s">
        <v>242</v>
      </c>
      <c r="S5" s="1406" t="s">
        <v>243</v>
      </c>
      <c r="T5" s="1406" t="s">
        <v>236</v>
      </c>
      <c r="U5" s="1406" t="s">
        <v>242</v>
      </c>
      <c r="V5" s="1406" t="s">
        <v>243</v>
      </c>
      <c r="W5" s="1406" t="s">
        <v>236</v>
      </c>
      <c r="X5" s="1406" t="s">
        <v>242</v>
      </c>
      <c r="Y5" s="1406" t="s">
        <v>243</v>
      </c>
      <c r="Z5" s="1406" t="s">
        <v>236</v>
      </c>
      <c r="AA5" s="1406" t="s">
        <v>242</v>
      </c>
      <c r="AB5" s="1406" t="s">
        <v>243</v>
      </c>
      <c r="AC5" s="1406" t="s">
        <v>236</v>
      </c>
      <c r="AD5" s="1406" t="s">
        <v>242</v>
      </c>
      <c r="AE5" s="1406" t="s">
        <v>243</v>
      </c>
      <c r="AF5" s="1406" t="s">
        <v>236</v>
      </c>
      <c r="AG5" s="1406" t="s">
        <v>242</v>
      </c>
      <c r="AH5" s="1406" t="s">
        <v>243</v>
      </c>
      <c r="AI5" s="1406" t="s">
        <v>236</v>
      </c>
      <c r="AJ5" s="1884"/>
      <c r="AL5" s="1870"/>
      <c r="AM5" s="1872"/>
      <c r="AN5" s="1406" t="s">
        <v>242</v>
      </c>
      <c r="AO5" s="1406" t="s">
        <v>243</v>
      </c>
      <c r="AP5" s="1406" t="s">
        <v>236</v>
      </c>
      <c r="AQ5" s="1406" t="s">
        <v>242</v>
      </c>
      <c r="AR5" s="1406" t="s">
        <v>243</v>
      </c>
      <c r="AS5" s="1406" t="s">
        <v>236</v>
      </c>
      <c r="AT5" s="1406" t="s">
        <v>242</v>
      </c>
      <c r="AU5" s="1406" t="s">
        <v>243</v>
      </c>
      <c r="AV5" s="1406" t="s">
        <v>236</v>
      </c>
      <c r="AW5" s="1406" t="s">
        <v>242</v>
      </c>
      <c r="AX5" s="1406" t="s">
        <v>243</v>
      </c>
      <c r="AY5" s="1406" t="s">
        <v>236</v>
      </c>
      <c r="AZ5" s="1406" t="s">
        <v>242</v>
      </c>
      <c r="BA5" s="1406" t="s">
        <v>243</v>
      </c>
      <c r="BB5" s="1406" t="s">
        <v>236</v>
      </c>
      <c r="BC5" s="1406" t="s">
        <v>242</v>
      </c>
      <c r="BD5" s="1406" t="s">
        <v>243</v>
      </c>
      <c r="BE5" s="1406" t="s">
        <v>236</v>
      </c>
      <c r="BF5" s="1406" t="s">
        <v>242</v>
      </c>
      <c r="BG5" s="1406" t="s">
        <v>243</v>
      </c>
      <c r="BH5" s="1406" t="s">
        <v>236</v>
      </c>
      <c r="BI5" s="1406" t="s">
        <v>242</v>
      </c>
      <c r="BJ5" s="1406" t="s">
        <v>243</v>
      </c>
      <c r="BK5" s="1406" t="s">
        <v>236</v>
      </c>
    </row>
    <row r="6" spans="1:63" s="1411" customFormat="1" ht="27" customHeight="1">
      <c r="A6" s="1407" t="s">
        <v>15</v>
      </c>
      <c r="B6" s="1408"/>
      <c r="C6" s="1409"/>
      <c r="D6" s="1409"/>
      <c r="E6" s="1409"/>
      <c r="F6" s="1409"/>
      <c r="G6" s="1409"/>
      <c r="H6" s="1409"/>
      <c r="I6" s="1409"/>
      <c r="J6" s="1409"/>
      <c r="K6" s="1409"/>
      <c r="L6" s="1409"/>
      <c r="M6" s="1409"/>
      <c r="N6" s="1409"/>
      <c r="O6" s="1409"/>
      <c r="P6" s="1409"/>
      <c r="Q6" s="1409"/>
      <c r="R6" s="1409"/>
      <c r="S6" s="1409"/>
      <c r="T6" s="1409"/>
      <c r="U6" s="1409"/>
      <c r="V6" s="1409"/>
      <c r="W6" s="1409"/>
      <c r="X6" s="1409"/>
      <c r="Y6" s="1409"/>
      <c r="Z6" s="1409"/>
      <c r="AA6" s="1409"/>
      <c r="AB6" s="1409"/>
      <c r="AC6" s="1409"/>
      <c r="AD6" s="1409"/>
      <c r="AE6" s="1409"/>
      <c r="AF6" s="1409"/>
      <c r="AG6" s="1410"/>
      <c r="AH6" s="1410"/>
      <c r="AI6" s="1410"/>
      <c r="AJ6" s="1410"/>
      <c r="AL6" s="1390">
        <v>1</v>
      </c>
      <c r="AM6" s="1412" t="s">
        <v>15</v>
      </c>
      <c r="AN6" s="1413">
        <f t="shared" ref="AN6:AY6" si="0">C14</f>
        <v>481</v>
      </c>
      <c r="AO6" s="1413">
        <f t="shared" si="0"/>
        <v>387</v>
      </c>
      <c r="AP6" s="1413">
        <f t="shared" si="0"/>
        <v>868</v>
      </c>
      <c r="AQ6" s="1413">
        <f t="shared" si="0"/>
        <v>5037</v>
      </c>
      <c r="AR6" s="1413">
        <f t="shared" si="0"/>
        <v>3823</v>
      </c>
      <c r="AS6" s="1413">
        <f t="shared" si="0"/>
        <v>8860</v>
      </c>
      <c r="AT6" s="1413">
        <f t="shared" si="0"/>
        <v>19</v>
      </c>
      <c r="AU6" s="1413">
        <f t="shared" si="0"/>
        <v>12</v>
      </c>
      <c r="AV6" s="1413">
        <f t="shared" si="0"/>
        <v>31</v>
      </c>
      <c r="AW6" s="1413">
        <f t="shared" si="0"/>
        <v>204</v>
      </c>
      <c r="AX6" s="1413">
        <f t="shared" si="0"/>
        <v>132</v>
      </c>
      <c r="AY6" s="1413">
        <f t="shared" si="0"/>
        <v>336</v>
      </c>
      <c r="AZ6" s="1413">
        <f t="shared" ref="AZ6" si="1">O14</f>
        <v>0</v>
      </c>
      <c r="BA6" s="1413">
        <f t="shared" ref="BA6" si="2">P14</f>
        <v>0</v>
      </c>
      <c r="BB6" s="1413">
        <f t="shared" ref="BB6" si="3">Q14</f>
        <v>0</v>
      </c>
      <c r="BC6" s="1413">
        <f t="shared" ref="BC6" si="4">R14</f>
        <v>0</v>
      </c>
      <c r="BD6" s="1413">
        <f t="shared" ref="BD6" si="5">S14</f>
        <v>0</v>
      </c>
      <c r="BE6" s="1413">
        <f t="shared" ref="BE6" si="6">T14</f>
        <v>0</v>
      </c>
      <c r="BF6" s="1413">
        <f t="shared" ref="BF6:BH6" si="7">U14</f>
        <v>0</v>
      </c>
      <c r="BG6" s="1413">
        <f t="shared" si="7"/>
        <v>0</v>
      </c>
      <c r="BH6" s="1413">
        <f t="shared" si="7"/>
        <v>0</v>
      </c>
      <c r="BI6" s="1413">
        <f>AN6+AQ6+AT6+AW6+BF6+BC6+AZ6</f>
        <v>5741</v>
      </c>
      <c r="BJ6" s="1413">
        <f t="shared" ref="BJ6:BK6" si="8">AO6+AR6+AU6+AX6+BG6+BD6+BA6</f>
        <v>4354</v>
      </c>
      <c r="BK6" s="1413">
        <f t="shared" si="8"/>
        <v>10095</v>
      </c>
    </row>
    <row r="7" spans="1:63" ht="27" customHeight="1">
      <c r="A7" s="1414">
        <v>1</v>
      </c>
      <c r="B7" s="1415" t="s">
        <v>97</v>
      </c>
      <c r="C7" s="176">
        <v>55</v>
      </c>
      <c r="D7" s="176">
        <v>47</v>
      </c>
      <c r="E7" s="176">
        <f t="shared" ref="E7:E13" si="9">C7+D7</f>
        <v>102</v>
      </c>
      <c r="F7" s="176">
        <v>878</v>
      </c>
      <c r="G7" s="176">
        <v>696</v>
      </c>
      <c r="H7" s="176">
        <f t="shared" ref="H7:H13" si="10">F7+G7</f>
        <v>1574</v>
      </c>
      <c r="I7" s="176">
        <v>1</v>
      </c>
      <c r="J7" s="176">
        <v>1</v>
      </c>
      <c r="K7" s="176">
        <f t="shared" ref="K7:K13" si="11">I7+J7</f>
        <v>2</v>
      </c>
      <c r="L7" s="176">
        <v>0</v>
      </c>
      <c r="M7" s="176">
        <v>0</v>
      </c>
      <c r="N7" s="176">
        <f t="shared" ref="N7:N13" si="12">L7+M7</f>
        <v>0</v>
      </c>
      <c r="O7" s="176"/>
      <c r="P7" s="176"/>
      <c r="Q7" s="176">
        <f t="shared" ref="Q7:Q13" si="13">O7+P7</f>
        <v>0</v>
      </c>
      <c r="R7" s="176"/>
      <c r="S7" s="176"/>
      <c r="T7" s="176">
        <f t="shared" ref="T7:T13" si="14">R7+S7</f>
        <v>0</v>
      </c>
      <c r="U7" s="176"/>
      <c r="V7" s="176"/>
      <c r="W7" s="628">
        <f>U7+V7</f>
        <v>0</v>
      </c>
      <c r="X7" s="832">
        <f>C7+F7+I7+L7+U7+R7+O7</f>
        <v>934</v>
      </c>
      <c r="Y7" s="832">
        <f t="shared" ref="Y7:Z7" si="15">D7+G7+J7+M7+V7+S7+P7</f>
        <v>744</v>
      </c>
      <c r="Z7" s="832">
        <f t="shared" si="15"/>
        <v>1678</v>
      </c>
      <c r="AA7" s="832"/>
      <c r="AB7" s="832"/>
      <c r="AC7" s="832">
        <f t="shared" ref="AC7:AC13" si="16">AA7+AB7</f>
        <v>0</v>
      </c>
      <c r="AD7" s="832">
        <f>X7+AA7</f>
        <v>934</v>
      </c>
      <c r="AE7" s="832">
        <f>Y7+AB7</f>
        <v>744</v>
      </c>
      <c r="AF7" s="832">
        <f t="shared" ref="AF7:AF13" si="17">AD7+AE7</f>
        <v>1678</v>
      </c>
      <c r="AG7" s="177"/>
      <c r="AH7" s="177"/>
      <c r="AI7" s="832">
        <f>AG7+AH7</f>
        <v>0</v>
      </c>
      <c r="AJ7" s="832"/>
      <c r="AL7" s="600">
        <v>2</v>
      </c>
      <c r="AM7" s="1412" t="s">
        <v>20</v>
      </c>
      <c r="AN7" s="1416">
        <f t="shared" ref="AN7:AY7" si="18">C19</f>
        <v>101</v>
      </c>
      <c r="AO7" s="1416">
        <f t="shared" si="18"/>
        <v>80</v>
      </c>
      <c r="AP7" s="1416">
        <f t="shared" si="18"/>
        <v>181</v>
      </c>
      <c r="AQ7" s="1416">
        <f t="shared" si="18"/>
        <v>2019</v>
      </c>
      <c r="AR7" s="1416">
        <f t="shared" si="18"/>
        <v>1449</v>
      </c>
      <c r="AS7" s="1416">
        <f t="shared" si="18"/>
        <v>3468</v>
      </c>
      <c r="AT7" s="1416">
        <f t="shared" si="18"/>
        <v>40</v>
      </c>
      <c r="AU7" s="1416">
        <f t="shared" si="18"/>
        <v>26</v>
      </c>
      <c r="AV7" s="1416">
        <f t="shared" si="18"/>
        <v>66</v>
      </c>
      <c r="AW7" s="1416">
        <f t="shared" si="18"/>
        <v>1</v>
      </c>
      <c r="AX7" s="1416">
        <f t="shared" si="18"/>
        <v>0</v>
      </c>
      <c r="AY7" s="1416">
        <f t="shared" si="18"/>
        <v>1</v>
      </c>
      <c r="AZ7" s="1416">
        <f t="shared" ref="AZ7" si="19">O19</f>
        <v>0</v>
      </c>
      <c r="BA7" s="1416">
        <f t="shared" ref="BA7" si="20">P19</f>
        <v>0</v>
      </c>
      <c r="BB7" s="1416">
        <f t="shared" ref="BB7" si="21">Q19</f>
        <v>0</v>
      </c>
      <c r="BC7" s="1416">
        <f t="shared" ref="BC7" si="22">R19</f>
        <v>0</v>
      </c>
      <c r="BD7" s="1416">
        <f t="shared" ref="BD7" si="23">S19</f>
        <v>0</v>
      </c>
      <c r="BE7" s="1416">
        <f t="shared" ref="BE7" si="24">T19</f>
        <v>0</v>
      </c>
      <c r="BF7" s="1416">
        <f t="shared" ref="BF7:BH7" si="25">U19</f>
        <v>8</v>
      </c>
      <c r="BG7" s="1416">
        <f t="shared" si="25"/>
        <v>4</v>
      </c>
      <c r="BH7" s="1416">
        <f t="shared" si="25"/>
        <v>12</v>
      </c>
      <c r="BI7" s="1413">
        <f t="shared" ref="BI7:BI27" si="26">AN7+AQ7+AT7+AW7+BF7+BC7+AZ7</f>
        <v>2169</v>
      </c>
      <c r="BJ7" s="1413">
        <f t="shared" ref="BJ7:BJ27" si="27">AO7+AR7+AU7+AX7+BG7+BD7+BA7</f>
        <v>1559</v>
      </c>
      <c r="BK7" s="1413">
        <f t="shared" ref="BK7:BK27" si="28">AP7+AS7+AV7+AY7+BH7+BE7+BB7</f>
        <v>3728</v>
      </c>
    </row>
    <row r="8" spans="1:63" ht="27" customHeight="1">
      <c r="A8" s="1414">
        <v>2</v>
      </c>
      <c r="B8" s="1415" t="s">
        <v>98</v>
      </c>
      <c r="C8" s="176">
        <v>106</v>
      </c>
      <c r="D8" s="176">
        <v>88</v>
      </c>
      <c r="E8" s="176">
        <f t="shared" si="9"/>
        <v>194</v>
      </c>
      <c r="F8" s="176">
        <v>722</v>
      </c>
      <c r="G8" s="176">
        <v>627</v>
      </c>
      <c r="H8" s="176">
        <f t="shared" si="10"/>
        <v>1349</v>
      </c>
      <c r="I8" s="176">
        <v>11</v>
      </c>
      <c r="J8" s="176">
        <v>7</v>
      </c>
      <c r="K8" s="176">
        <f t="shared" si="11"/>
        <v>18</v>
      </c>
      <c r="L8" s="176">
        <v>49</v>
      </c>
      <c r="M8" s="176">
        <v>56</v>
      </c>
      <c r="N8" s="176">
        <f t="shared" si="12"/>
        <v>105</v>
      </c>
      <c r="O8" s="176"/>
      <c r="P8" s="176"/>
      <c r="Q8" s="176">
        <f t="shared" si="13"/>
        <v>0</v>
      </c>
      <c r="R8" s="176"/>
      <c r="S8" s="176"/>
      <c r="T8" s="176">
        <f t="shared" si="14"/>
        <v>0</v>
      </c>
      <c r="U8" s="176"/>
      <c r="V8" s="176"/>
      <c r="W8" s="628">
        <f t="shared" ref="W8:W13" si="29">U8+V8</f>
        <v>0</v>
      </c>
      <c r="X8" s="832">
        <f t="shared" ref="X8:X13" si="30">C8+F8+I8+L8+U8+R8+O8</f>
        <v>888</v>
      </c>
      <c r="Y8" s="832">
        <f t="shared" ref="Y8:Y13" si="31">D8+G8+J8+M8+V8+S8+P8</f>
        <v>778</v>
      </c>
      <c r="Z8" s="832">
        <f t="shared" ref="Z8:Z13" si="32">E8+H8+K8+N8+W8+T8+Q8</f>
        <v>1666</v>
      </c>
      <c r="AA8" s="832"/>
      <c r="AB8" s="832"/>
      <c r="AC8" s="832">
        <f t="shared" si="16"/>
        <v>0</v>
      </c>
      <c r="AD8" s="832">
        <f t="shared" ref="AD8:AE13" si="33">X8+AA8</f>
        <v>888</v>
      </c>
      <c r="AE8" s="832">
        <f t="shared" si="33"/>
        <v>778</v>
      </c>
      <c r="AF8" s="832">
        <f t="shared" si="17"/>
        <v>1666</v>
      </c>
      <c r="AG8" s="177"/>
      <c r="AH8" s="177"/>
      <c r="AI8" s="832">
        <f t="shared" ref="AI8:AI13" si="34">AG8+AH8</f>
        <v>0</v>
      </c>
      <c r="AJ8" s="832"/>
      <c r="AL8" s="1390">
        <v>3</v>
      </c>
      <c r="AM8" s="1412" t="s">
        <v>21</v>
      </c>
      <c r="AN8" s="1416">
        <f t="shared" ref="AN8:AY8" si="35">C27</f>
        <v>623</v>
      </c>
      <c r="AO8" s="1416">
        <f t="shared" si="35"/>
        <v>364</v>
      </c>
      <c r="AP8" s="1416">
        <f t="shared" si="35"/>
        <v>987</v>
      </c>
      <c r="AQ8" s="1416">
        <f t="shared" si="35"/>
        <v>3976</v>
      </c>
      <c r="AR8" s="1416">
        <f t="shared" si="35"/>
        <v>2584</v>
      </c>
      <c r="AS8" s="1416">
        <f t="shared" si="35"/>
        <v>6560</v>
      </c>
      <c r="AT8" s="1416">
        <f t="shared" si="35"/>
        <v>53</v>
      </c>
      <c r="AU8" s="1416">
        <f t="shared" si="35"/>
        <v>34</v>
      </c>
      <c r="AV8" s="1416">
        <f t="shared" si="35"/>
        <v>87</v>
      </c>
      <c r="AW8" s="1416">
        <f t="shared" si="35"/>
        <v>1</v>
      </c>
      <c r="AX8" s="1416">
        <f t="shared" si="35"/>
        <v>0</v>
      </c>
      <c r="AY8" s="1416">
        <f t="shared" si="35"/>
        <v>1</v>
      </c>
      <c r="AZ8" s="1416">
        <f t="shared" ref="AZ8" si="36">O27</f>
        <v>0</v>
      </c>
      <c r="BA8" s="1416">
        <f t="shared" ref="BA8" si="37">P27</f>
        <v>0</v>
      </c>
      <c r="BB8" s="1416">
        <f t="shared" ref="BB8" si="38">Q27</f>
        <v>0</v>
      </c>
      <c r="BC8" s="1416">
        <f t="shared" ref="BC8" si="39">R27</f>
        <v>0</v>
      </c>
      <c r="BD8" s="1416">
        <f t="shared" ref="BD8" si="40">S27</f>
        <v>0</v>
      </c>
      <c r="BE8" s="1416">
        <f t="shared" ref="BE8" si="41">T27</f>
        <v>0</v>
      </c>
      <c r="BF8" s="1416">
        <f t="shared" ref="BF8:BH8" si="42">U27</f>
        <v>21</v>
      </c>
      <c r="BG8" s="1416">
        <f t="shared" si="42"/>
        <v>13</v>
      </c>
      <c r="BH8" s="1416">
        <f t="shared" si="42"/>
        <v>34</v>
      </c>
      <c r="BI8" s="1413">
        <f t="shared" si="26"/>
        <v>4674</v>
      </c>
      <c r="BJ8" s="1413">
        <f t="shared" si="27"/>
        <v>2995</v>
      </c>
      <c r="BK8" s="1413">
        <f t="shared" si="28"/>
        <v>7669</v>
      </c>
    </row>
    <row r="9" spans="1:63" ht="27" customHeight="1">
      <c r="A9" s="1414">
        <v>3</v>
      </c>
      <c r="B9" s="1415" t="s">
        <v>99</v>
      </c>
      <c r="C9" s="176">
        <v>14</v>
      </c>
      <c r="D9" s="176">
        <v>8</v>
      </c>
      <c r="E9" s="176">
        <f t="shared" si="9"/>
        <v>22</v>
      </c>
      <c r="F9" s="176">
        <v>654</v>
      </c>
      <c r="G9" s="176">
        <v>472</v>
      </c>
      <c r="H9" s="176">
        <f t="shared" si="10"/>
        <v>1126</v>
      </c>
      <c r="I9" s="176">
        <v>1</v>
      </c>
      <c r="J9" s="176">
        <v>0</v>
      </c>
      <c r="K9" s="176">
        <f t="shared" si="11"/>
        <v>1</v>
      </c>
      <c r="L9" s="176">
        <v>1</v>
      </c>
      <c r="M9" s="176">
        <v>1</v>
      </c>
      <c r="N9" s="176">
        <f t="shared" si="12"/>
        <v>2</v>
      </c>
      <c r="O9" s="176"/>
      <c r="P9" s="176"/>
      <c r="Q9" s="176">
        <f t="shared" si="13"/>
        <v>0</v>
      </c>
      <c r="R9" s="176"/>
      <c r="S9" s="176"/>
      <c r="T9" s="176">
        <f t="shared" si="14"/>
        <v>0</v>
      </c>
      <c r="U9" s="176"/>
      <c r="V9" s="176"/>
      <c r="W9" s="628">
        <f t="shared" si="29"/>
        <v>0</v>
      </c>
      <c r="X9" s="832">
        <f t="shared" si="30"/>
        <v>670</v>
      </c>
      <c r="Y9" s="832">
        <f t="shared" si="31"/>
        <v>481</v>
      </c>
      <c r="Z9" s="832">
        <f t="shared" si="32"/>
        <v>1151</v>
      </c>
      <c r="AA9" s="832"/>
      <c r="AB9" s="832"/>
      <c r="AC9" s="832">
        <f t="shared" si="16"/>
        <v>0</v>
      </c>
      <c r="AD9" s="832">
        <f t="shared" si="33"/>
        <v>670</v>
      </c>
      <c r="AE9" s="832">
        <f t="shared" si="33"/>
        <v>481</v>
      </c>
      <c r="AF9" s="832">
        <f t="shared" si="17"/>
        <v>1151</v>
      </c>
      <c r="AG9" s="177"/>
      <c r="AH9" s="177">
        <v>1</v>
      </c>
      <c r="AI9" s="832">
        <f t="shared" si="34"/>
        <v>1</v>
      </c>
      <c r="AJ9" s="832"/>
      <c r="AL9" s="600">
        <v>4</v>
      </c>
      <c r="AM9" s="1412" t="s">
        <v>25</v>
      </c>
      <c r="AN9" s="1416">
        <f t="shared" ref="AN9:AY9" si="43">C31</f>
        <v>154</v>
      </c>
      <c r="AO9" s="1416">
        <f t="shared" si="43"/>
        <v>153</v>
      </c>
      <c r="AP9" s="1416">
        <f t="shared" si="43"/>
        <v>307</v>
      </c>
      <c r="AQ9" s="1416">
        <f t="shared" si="43"/>
        <v>1600</v>
      </c>
      <c r="AR9" s="1416">
        <f t="shared" si="43"/>
        <v>1161</v>
      </c>
      <c r="AS9" s="1416">
        <f t="shared" si="43"/>
        <v>2761</v>
      </c>
      <c r="AT9" s="1416">
        <f t="shared" si="43"/>
        <v>4</v>
      </c>
      <c r="AU9" s="1416">
        <f t="shared" si="43"/>
        <v>5</v>
      </c>
      <c r="AV9" s="1416">
        <f t="shared" si="43"/>
        <v>9</v>
      </c>
      <c r="AW9" s="1416">
        <f t="shared" si="43"/>
        <v>1</v>
      </c>
      <c r="AX9" s="1416">
        <f t="shared" si="43"/>
        <v>0</v>
      </c>
      <c r="AY9" s="1416">
        <f t="shared" si="43"/>
        <v>1</v>
      </c>
      <c r="AZ9" s="1416">
        <f t="shared" ref="AZ9" si="44">O31</f>
        <v>0</v>
      </c>
      <c r="BA9" s="1416">
        <f t="shared" ref="BA9" si="45">P31</f>
        <v>0</v>
      </c>
      <c r="BB9" s="1416">
        <f t="shared" ref="BB9" si="46">Q31</f>
        <v>0</v>
      </c>
      <c r="BC9" s="1416">
        <f t="shared" ref="BC9" si="47">R31</f>
        <v>0</v>
      </c>
      <c r="BD9" s="1416">
        <f t="shared" ref="BD9" si="48">S31</f>
        <v>0</v>
      </c>
      <c r="BE9" s="1416">
        <f t="shared" ref="BE9" si="49">T31</f>
        <v>0</v>
      </c>
      <c r="BF9" s="1416">
        <f t="shared" ref="BF9:BH9" si="50">U31</f>
        <v>0</v>
      </c>
      <c r="BG9" s="1416">
        <f t="shared" si="50"/>
        <v>0</v>
      </c>
      <c r="BH9" s="1416">
        <f t="shared" si="50"/>
        <v>0</v>
      </c>
      <c r="BI9" s="1413">
        <f t="shared" si="26"/>
        <v>1759</v>
      </c>
      <c r="BJ9" s="1413">
        <f t="shared" si="27"/>
        <v>1319</v>
      </c>
      <c r="BK9" s="1413">
        <f t="shared" si="28"/>
        <v>3078</v>
      </c>
    </row>
    <row r="10" spans="1:63" ht="27" customHeight="1">
      <c r="A10" s="1414">
        <v>4</v>
      </c>
      <c r="B10" s="1417" t="s">
        <v>18</v>
      </c>
      <c r="C10" s="176">
        <v>65</v>
      </c>
      <c r="D10" s="176">
        <v>78</v>
      </c>
      <c r="E10" s="176">
        <f t="shared" si="9"/>
        <v>143</v>
      </c>
      <c r="F10" s="176">
        <v>652</v>
      </c>
      <c r="G10" s="176">
        <v>431</v>
      </c>
      <c r="H10" s="176">
        <f t="shared" si="10"/>
        <v>1083</v>
      </c>
      <c r="I10" s="176">
        <v>1</v>
      </c>
      <c r="J10" s="176">
        <v>1</v>
      </c>
      <c r="K10" s="176">
        <f t="shared" si="11"/>
        <v>2</v>
      </c>
      <c r="L10" s="176">
        <v>85</v>
      </c>
      <c r="M10" s="176">
        <v>43</v>
      </c>
      <c r="N10" s="176">
        <f t="shared" si="12"/>
        <v>128</v>
      </c>
      <c r="O10" s="176"/>
      <c r="P10" s="176"/>
      <c r="Q10" s="176">
        <f t="shared" si="13"/>
        <v>0</v>
      </c>
      <c r="R10" s="176"/>
      <c r="S10" s="176"/>
      <c r="T10" s="176">
        <f t="shared" si="14"/>
        <v>0</v>
      </c>
      <c r="U10" s="176"/>
      <c r="V10" s="176"/>
      <c r="W10" s="628">
        <f t="shared" si="29"/>
        <v>0</v>
      </c>
      <c r="X10" s="832">
        <f t="shared" si="30"/>
        <v>803</v>
      </c>
      <c r="Y10" s="832">
        <f t="shared" si="31"/>
        <v>553</v>
      </c>
      <c r="Z10" s="832">
        <f t="shared" si="32"/>
        <v>1356</v>
      </c>
      <c r="AA10" s="832"/>
      <c r="AB10" s="832"/>
      <c r="AC10" s="832">
        <f t="shared" si="16"/>
        <v>0</v>
      </c>
      <c r="AD10" s="832">
        <f t="shared" si="33"/>
        <v>803</v>
      </c>
      <c r="AE10" s="832">
        <f t="shared" si="33"/>
        <v>553</v>
      </c>
      <c r="AF10" s="832">
        <f t="shared" si="17"/>
        <v>1356</v>
      </c>
      <c r="AG10" s="177"/>
      <c r="AH10" s="177"/>
      <c r="AI10" s="832">
        <f t="shared" si="34"/>
        <v>0</v>
      </c>
      <c r="AJ10" s="832"/>
      <c r="AL10" s="1390">
        <v>5</v>
      </c>
      <c r="AM10" s="1412" t="s">
        <v>27</v>
      </c>
      <c r="AN10" s="1416">
        <f t="shared" ref="AN10:AY10" si="51">C37</f>
        <v>1532</v>
      </c>
      <c r="AO10" s="1416">
        <f t="shared" si="51"/>
        <v>1067</v>
      </c>
      <c r="AP10" s="1416">
        <f t="shared" si="51"/>
        <v>2599</v>
      </c>
      <c r="AQ10" s="1416">
        <f t="shared" si="51"/>
        <v>1204</v>
      </c>
      <c r="AR10" s="1416">
        <f t="shared" si="51"/>
        <v>872</v>
      </c>
      <c r="AS10" s="1416">
        <f t="shared" si="51"/>
        <v>2076</v>
      </c>
      <c r="AT10" s="1416">
        <f t="shared" si="51"/>
        <v>33</v>
      </c>
      <c r="AU10" s="1416">
        <f t="shared" si="51"/>
        <v>23</v>
      </c>
      <c r="AV10" s="1416">
        <f t="shared" si="51"/>
        <v>56</v>
      </c>
      <c r="AW10" s="1416">
        <f t="shared" si="51"/>
        <v>18</v>
      </c>
      <c r="AX10" s="1416">
        <f t="shared" si="51"/>
        <v>10</v>
      </c>
      <c r="AY10" s="1416">
        <f t="shared" si="51"/>
        <v>28</v>
      </c>
      <c r="AZ10" s="1416">
        <f t="shared" ref="AZ10" si="52">O37</f>
        <v>0</v>
      </c>
      <c r="BA10" s="1416">
        <f t="shared" ref="BA10" si="53">P37</f>
        <v>0</v>
      </c>
      <c r="BB10" s="1416">
        <f t="shared" ref="BB10" si="54">Q37</f>
        <v>0</v>
      </c>
      <c r="BC10" s="1416">
        <f t="shared" ref="BC10" si="55">R37</f>
        <v>0</v>
      </c>
      <c r="BD10" s="1416">
        <f t="shared" ref="BD10" si="56">S37</f>
        <v>0</v>
      </c>
      <c r="BE10" s="1416">
        <f t="shared" ref="BE10" si="57">T37</f>
        <v>0</v>
      </c>
      <c r="BF10" s="1416">
        <f t="shared" ref="BF10:BH10" si="58">U37</f>
        <v>56</v>
      </c>
      <c r="BG10" s="1416">
        <f t="shared" si="58"/>
        <v>38</v>
      </c>
      <c r="BH10" s="1416">
        <f t="shared" si="58"/>
        <v>94</v>
      </c>
      <c r="BI10" s="1413">
        <f t="shared" si="26"/>
        <v>2843</v>
      </c>
      <c r="BJ10" s="1413">
        <f t="shared" si="27"/>
        <v>2010</v>
      </c>
      <c r="BK10" s="1413">
        <f t="shared" si="28"/>
        <v>4853</v>
      </c>
    </row>
    <row r="11" spans="1:63" ht="27" customHeight="1">
      <c r="A11" s="1414">
        <v>5</v>
      </c>
      <c r="B11" s="1415" t="s">
        <v>101</v>
      </c>
      <c r="C11" s="176">
        <v>19</v>
      </c>
      <c r="D11" s="176">
        <v>13</v>
      </c>
      <c r="E11" s="176">
        <f t="shared" si="9"/>
        <v>32</v>
      </c>
      <c r="F11" s="176">
        <v>567</v>
      </c>
      <c r="G11" s="176">
        <v>421</v>
      </c>
      <c r="H11" s="176">
        <f t="shared" si="10"/>
        <v>988</v>
      </c>
      <c r="I11" s="176">
        <v>1</v>
      </c>
      <c r="J11" s="176">
        <v>0</v>
      </c>
      <c r="K11" s="176">
        <f t="shared" si="11"/>
        <v>1</v>
      </c>
      <c r="L11" s="176">
        <v>6</v>
      </c>
      <c r="M11" s="176">
        <v>0</v>
      </c>
      <c r="N11" s="176">
        <f t="shared" si="12"/>
        <v>6</v>
      </c>
      <c r="O11" s="176"/>
      <c r="P11" s="176"/>
      <c r="Q11" s="176">
        <f t="shared" si="13"/>
        <v>0</v>
      </c>
      <c r="R11" s="176"/>
      <c r="S11" s="176"/>
      <c r="T11" s="176">
        <f t="shared" si="14"/>
        <v>0</v>
      </c>
      <c r="U11" s="176"/>
      <c r="V11" s="176"/>
      <c r="W11" s="628">
        <f t="shared" si="29"/>
        <v>0</v>
      </c>
      <c r="X11" s="832">
        <f t="shared" si="30"/>
        <v>593</v>
      </c>
      <c r="Y11" s="832">
        <f t="shared" si="31"/>
        <v>434</v>
      </c>
      <c r="Z11" s="832">
        <f t="shared" si="32"/>
        <v>1027</v>
      </c>
      <c r="AA11" s="832"/>
      <c r="AB11" s="832"/>
      <c r="AC11" s="832">
        <f t="shared" si="16"/>
        <v>0</v>
      </c>
      <c r="AD11" s="832">
        <f t="shared" si="33"/>
        <v>593</v>
      </c>
      <c r="AE11" s="832">
        <f t="shared" si="33"/>
        <v>434</v>
      </c>
      <c r="AF11" s="832">
        <f t="shared" si="17"/>
        <v>1027</v>
      </c>
      <c r="AG11" s="177"/>
      <c r="AH11" s="177"/>
      <c r="AI11" s="832">
        <f t="shared" si="34"/>
        <v>0</v>
      </c>
      <c r="AJ11" s="832"/>
      <c r="AL11" s="600">
        <v>6</v>
      </c>
      <c r="AM11" s="1412" t="s">
        <v>29</v>
      </c>
      <c r="AN11" s="1416">
        <f t="shared" ref="AN11:AY11" si="59">C42</f>
        <v>103</v>
      </c>
      <c r="AO11" s="1416">
        <f t="shared" si="59"/>
        <v>48</v>
      </c>
      <c r="AP11" s="1416">
        <f t="shared" si="59"/>
        <v>151</v>
      </c>
      <c r="AQ11" s="1416">
        <f t="shared" si="59"/>
        <v>1698</v>
      </c>
      <c r="AR11" s="1416">
        <f t="shared" si="59"/>
        <v>1228</v>
      </c>
      <c r="AS11" s="1416">
        <f t="shared" si="59"/>
        <v>2926</v>
      </c>
      <c r="AT11" s="1416">
        <f t="shared" si="59"/>
        <v>22</v>
      </c>
      <c r="AU11" s="1416">
        <f t="shared" si="59"/>
        <v>25</v>
      </c>
      <c r="AV11" s="1416">
        <f t="shared" si="59"/>
        <v>47</v>
      </c>
      <c r="AW11" s="1416">
        <f t="shared" si="59"/>
        <v>4</v>
      </c>
      <c r="AX11" s="1416">
        <f t="shared" si="59"/>
        <v>0</v>
      </c>
      <c r="AY11" s="1416">
        <f t="shared" si="59"/>
        <v>4</v>
      </c>
      <c r="AZ11" s="1416">
        <f t="shared" ref="AZ11" si="60">O42</f>
        <v>0</v>
      </c>
      <c r="BA11" s="1416">
        <f t="shared" ref="BA11" si="61">P42</f>
        <v>0</v>
      </c>
      <c r="BB11" s="1416">
        <f t="shared" ref="BB11" si="62">Q42</f>
        <v>0</v>
      </c>
      <c r="BC11" s="1416">
        <f t="shared" ref="BC11" si="63">R42</f>
        <v>0</v>
      </c>
      <c r="BD11" s="1416">
        <f t="shared" ref="BD11" si="64">S42</f>
        <v>0</v>
      </c>
      <c r="BE11" s="1416">
        <f t="shared" ref="BE11" si="65">T42</f>
        <v>0</v>
      </c>
      <c r="BF11" s="1416">
        <f t="shared" ref="BF11:BH11" si="66">U42</f>
        <v>1</v>
      </c>
      <c r="BG11" s="1416">
        <f t="shared" si="66"/>
        <v>1</v>
      </c>
      <c r="BH11" s="1416">
        <f t="shared" si="66"/>
        <v>2</v>
      </c>
      <c r="BI11" s="1413">
        <f t="shared" si="26"/>
        <v>1828</v>
      </c>
      <c r="BJ11" s="1413">
        <f t="shared" si="27"/>
        <v>1302</v>
      </c>
      <c r="BK11" s="1413">
        <f t="shared" si="28"/>
        <v>3130</v>
      </c>
    </row>
    <row r="12" spans="1:63" ht="27" customHeight="1">
      <c r="A12" s="1414">
        <v>6</v>
      </c>
      <c r="B12" s="1415" t="s">
        <v>102</v>
      </c>
      <c r="C12" s="176">
        <v>52</v>
      </c>
      <c r="D12" s="176">
        <v>39</v>
      </c>
      <c r="E12" s="176">
        <f t="shared" si="9"/>
        <v>91</v>
      </c>
      <c r="F12" s="176">
        <v>687</v>
      </c>
      <c r="G12" s="176">
        <v>524</v>
      </c>
      <c r="H12" s="176">
        <f t="shared" si="10"/>
        <v>1211</v>
      </c>
      <c r="I12" s="176">
        <v>2</v>
      </c>
      <c r="J12" s="176">
        <v>1</v>
      </c>
      <c r="K12" s="176">
        <f t="shared" si="11"/>
        <v>3</v>
      </c>
      <c r="L12" s="176">
        <v>33</v>
      </c>
      <c r="M12" s="176">
        <v>15</v>
      </c>
      <c r="N12" s="176">
        <f t="shared" si="12"/>
        <v>48</v>
      </c>
      <c r="O12" s="176"/>
      <c r="P12" s="176"/>
      <c r="Q12" s="176">
        <f t="shared" si="13"/>
        <v>0</v>
      </c>
      <c r="R12" s="176"/>
      <c r="S12" s="176"/>
      <c r="T12" s="176">
        <f t="shared" si="14"/>
        <v>0</v>
      </c>
      <c r="U12" s="176"/>
      <c r="V12" s="176"/>
      <c r="W12" s="628">
        <f t="shared" si="29"/>
        <v>0</v>
      </c>
      <c r="X12" s="832">
        <f t="shared" si="30"/>
        <v>774</v>
      </c>
      <c r="Y12" s="832">
        <f t="shared" si="31"/>
        <v>579</v>
      </c>
      <c r="Z12" s="832">
        <f t="shared" si="32"/>
        <v>1353</v>
      </c>
      <c r="AA12" s="832"/>
      <c r="AB12" s="832"/>
      <c r="AC12" s="832">
        <f t="shared" si="16"/>
        <v>0</v>
      </c>
      <c r="AD12" s="832">
        <f t="shared" si="33"/>
        <v>774</v>
      </c>
      <c r="AE12" s="832">
        <f t="shared" si="33"/>
        <v>579</v>
      </c>
      <c r="AF12" s="832">
        <f t="shared" si="17"/>
        <v>1353</v>
      </c>
      <c r="AG12" s="177"/>
      <c r="AH12" s="177"/>
      <c r="AI12" s="832">
        <f t="shared" si="34"/>
        <v>0</v>
      </c>
      <c r="AJ12" s="832"/>
      <c r="AL12" s="1390">
        <v>7</v>
      </c>
      <c r="AM12" s="1412" t="s">
        <v>142</v>
      </c>
      <c r="AN12" s="1416">
        <f t="shared" ref="AN12:AY12" si="67">C48</f>
        <v>1057</v>
      </c>
      <c r="AO12" s="1416">
        <f t="shared" si="67"/>
        <v>737</v>
      </c>
      <c r="AP12" s="1416">
        <f t="shared" si="67"/>
        <v>1794</v>
      </c>
      <c r="AQ12" s="1416">
        <f t="shared" si="67"/>
        <v>1212</v>
      </c>
      <c r="AR12" s="1416">
        <f t="shared" si="67"/>
        <v>939</v>
      </c>
      <c r="AS12" s="1416">
        <f t="shared" si="67"/>
        <v>2151</v>
      </c>
      <c r="AT12" s="1416">
        <f t="shared" si="67"/>
        <v>0</v>
      </c>
      <c r="AU12" s="1416">
        <f t="shared" si="67"/>
        <v>0</v>
      </c>
      <c r="AV12" s="1416">
        <f t="shared" si="67"/>
        <v>0</v>
      </c>
      <c r="AW12" s="1416">
        <f t="shared" si="67"/>
        <v>21</v>
      </c>
      <c r="AX12" s="1416">
        <f t="shared" si="67"/>
        <v>9</v>
      </c>
      <c r="AY12" s="1416">
        <f t="shared" si="67"/>
        <v>30</v>
      </c>
      <c r="AZ12" s="1416">
        <f t="shared" ref="AZ12" si="68">O48</f>
        <v>0</v>
      </c>
      <c r="BA12" s="1416">
        <f t="shared" ref="BA12" si="69">P48</f>
        <v>0</v>
      </c>
      <c r="BB12" s="1416">
        <f t="shared" ref="BB12" si="70">Q48</f>
        <v>0</v>
      </c>
      <c r="BC12" s="1416">
        <f t="shared" ref="BC12" si="71">R48</f>
        <v>0</v>
      </c>
      <c r="BD12" s="1416">
        <f t="shared" ref="BD12" si="72">S48</f>
        <v>0</v>
      </c>
      <c r="BE12" s="1416">
        <f t="shared" ref="BE12" si="73">T48</f>
        <v>0</v>
      </c>
      <c r="BF12" s="1416">
        <f t="shared" ref="BF12:BH12" si="74">U48</f>
        <v>9</v>
      </c>
      <c r="BG12" s="1416">
        <f t="shared" si="74"/>
        <v>8</v>
      </c>
      <c r="BH12" s="1416">
        <f t="shared" si="74"/>
        <v>17</v>
      </c>
      <c r="BI12" s="1413">
        <f t="shared" si="26"/>
        <v>2299</v>
      </c>
      <c r="BJ12" s="1413">
        <f t="shared" si="27"/>
        <v>1693</v>
      </c>
      <c r="BK12" s="1413">
        <f t="shared" si="28"/>
        <v>3992</v>
      </c>
    </row>
    <row r="13" spans="1:63" ht="27" customHeight="1">
      <c r="A13" s="1414">
        <v>7</v>
      </c>
      <c r="B13" s="1418" t="s">
        <v>103</v>
      </c>
      <c r="C13" s="176">
        <v>170</v>
      </c>
      <c r="D13" s="176">
        <v>114</v>
      </c>
      <c r="E13" s="176">
        <f t="shared" si="9"/>
        <v>284</v>
      </c>
      <c r="F13" s="176">
        <v>877</v>
      </c>
      <c r="G13" s="176">
        <v>652</v>
      </c>
      <c r="H13" s="176">
        <f t="shared" si="10"/>
        <v>1529</v>
      </c>
      <c r="I13" s="176">
        <v>2</v>
      </c>
      <c r="J13" s="176">
        <v>2</v>
      </c>
      <c r="K13" s="176">
        <f t="shared" si="11"/>
        <v>4</v>
      </c>
      <c r="L13" s="176">
        <v>30</v>
      </c>
      <c r="M13" s="176">
        <v>17</v>
      </c>
      <c r="N13" s="176">
        <f t="shared" si="12"/>
        <v>47</v>
      </c>
      <c r="O13" s="176"/>
      <c r="P13" s="176"/>
      <c r="Q13" s="176">
        <f t="shared" si="13"/>
        <v>0</v>
      </c>
      <c r="R13" s="176"/>
      <c r="S13" s="176"/>
      <c r="T13" s="176">
        <f t="shared" si="14"/>
        <v>0</v>
      </c>
      <c r="U13" s="176"/>
      <c r="V13" s="176"/>
      <c r="W13" s="628">
        <f t="shared" si="29"/>
        <v>0</v>
      </c>
      <c r="X13" s="832">
        <f t="shared" si="30"/>
        <v>1079</v>
      </c>
      <c r="Y13" s="832">
        <f t="shared" si="31"/>
        <v>785</v>
      </c>
      <c r="Z13" s="832">
        <f t="shared" si="32"/>
        <v>1864</v>
      </c>
      <c r="AA13" s="832"/>
      <c r="AB13" s="832"/>
      <c r="AC13" s="832">
        <f t="shared" si="16"/>
        <v>0</v>
      </c>
      <c r="AD13" s="832">
        <f t="shared" si="33"/>
        <v>1079</v>
      </c>
      <c r="AE13" s="832">
        <f t="shared" si="33"/>
        <v>785</v>
      </c>
      <c r="AF13" s="832">
        <f t="shared" si="17"/>
        <v>1864</v>
      </c>
      <c r="AG13" s="176"/>
      <c r="AH13" s="176"/>
      <c r="AI13" s="832">
        <f t="shared" si="34"/>
        <v>0</v>
      </c>
      <c r="AJ13" s="832"/>
      <c r="AL13" s="600">
        <v>8</v>
      </c>
      <c r="AM13" s="1412" t="s">
        <v>40</v>
      </c>
      <c r="AN13" s="1416">
        <f t="shared" ref="AN13:AY13" si="75">C60</f>
        <v>1777</v>
      </c>
      <c r="AO13" s="1416">
        <f t="shared" si="75"/>
        <v>1556</v>
      </c>
      <c r="AP13" s="1416">
        <f t="shared" si="75"/>
        <v>3333</v>
      </c>
      <c r="AQ13" s="1416">
        <f t="shared" si="75"/>
        <v>2156</v>
      </c>
      <c r="AR13" s="1416">
        <f t="shared" si="75"/>
        <v>1779</v>
      </c>
      <c r="AS13" s="1416">
        <f t="shared" si="75"/>
        <v>3935</v>
      </c>
      <c r="AT13" s="1416">
        <f t="shared" si="75"/>
        <v>106</v>
      </c>
      <c r="AU13" s="1416">
        <f t="shared" si="75"/>
        <v>49</v>
      </c>
      <c r="AV13" s="1416">
        <f t="shared" si="75"/>
        <v>155</v>
      </c>
      <c r="AW13" s="1416">
        <f t="shared" si="75"/>
        <v>777</v>
      </c>
      <c r="AX13" s="1416">
        <f t="shared" si="75"/>
        <v>638</v>
      </c>
      <c r="AY13" s="1416">
        <f t="shared" si="75"/>
        <v>1415</v>
      </c>
      <c r="AZ13" s="1416">
        <f t="shared" ref="AZ13" si="76">O60</f>
        <v>0</v>
      </c>
      <c r="BA13" s="1416">
        <f t="shared" ref="BA13" si="77">P60</f>
        <v>0</v>
      </c>
      <c r="BB13" s="1416">
        <f t="shared" ref="BB13" si="78">Q60</f>
        <v>0</v>
      </c>
      <c r="BC13" s="1416">
        <f t="shared" ref="BC13" si="79">R60</f>
        <v>0</v>
      </c>
      <c r="BD13" s="1416">
        <f t="shared" ref="BD13" si="80">S60</f>
        <v>0</v>
      </c>
      <c r="BE13" s="1416">
        <f t="shared" ref="BE13" si="81">T60</f>
        <v>0</v>
      </c>
      <c r="BF13" s="1416">
        <f t="shared" ref="BF13:BH13" si="82">U60</f>
        <v>0</v>
      </c>
      <c r="BG13" s="1416">
        <f t="shared" si="82"/>
        <v>0</v>
      </c>
      <c r="BH13" s="1416">
        <f t="shared" si="82"/>
        <v>0</v>
      </c>
      <c r="BI13" s="1413">
        <f t="shared" si="26"/>
        <v>4816</v>
      </c>
      <c r="BJ13" s="1413">
        <f t="shared" si="27"/>
        <v>4022</v>
      </c>
      <c r="BK13" s="1413">
        <f t="shared" si="28"/>
        <v>8838</v>
      </c>
    </row>
    <row r="14" spans="1:63" s="1411" customFormat="1" ht="27" customHeight="1">
      <c r="A14" s="1419"/>
      <c r="B14" s="1420" t="s">
        <v>6</v>
      </c>
      <c r="C14" s="1421">
        <f>SUM(C7:C13)</f>
        <v>481</v>
      </c>
      <c r="D14" s="1422">
        <f t="shared" ref="D14:AJ14" si="83">SUM(D7:D13)</f>
        <v>387</v>
      </c>
      <c r="E14" s="1422">
        <f t="shared" si="83"/>
        <v>868</v>
      </c>
      <c r="F14" s="1422">
        <f t="shared" si="83"/>
        <v>5037</v>
      </c>
      <c r="G14" s="1422">
        <f t="shared" si="83"/>
        <v>3823</v>
      </c>
      <c r="H14" s="1422">
        <f t="shared" si="83"/>
        <v>8860</v>
      </c>
      <c r="I14" s="1422">
        <f t="shared" si="83"/>
        <v>19</v>
      </c>
      <c r="J14" s="1422">
        <f t="shared" si="83"/>
        <v>12</v>
      </c>
      <c r="K14" s="1422">
        <f t="shared" si="83"/>
        <v>31</v>
      </c>
      <c r="L14" s="1422">
        <f t="shared" si="83"/>
        <v>204</v>
      </c>
      <c r="M14" s="1422">
        <f t="shared" si="83"/>
        <v>132</v>
      </c>
      <c r="N14" s="1422">
        <f t="shared" si="83"/>
        <v>336</v>
      </c>
      <c r="O14" s="1422">
        <f t="shared" si="83"/>
        <v>0</v>
      </c>
      <c r="P14" s="1422">
        <f t="shared" si="83"/>
        <v>0</v>
      </c>
      <c r="Q14" s="1422">
        <f t="shared" si="83"/>
        <v>0</v>
      </c>
      <c r="R14" s="1422">
        <f t="shared" si="83"/>
        <v>0</v>
      </c>
      <c r="S14" s="1422">
        <f t="shared" si="83"/>
        <v>0</v>
      </c>
      <c r="T14" s="1422">
        <f t="shared" si="83"/>
        <v>0</v>
      </c>
      <c r="U14" s="1422">
        <f t="shared" si="83"/>
        <v>0</v>
      </c>
      <c r="V14" s="1422">
        <f t="shared" si="83"/>
        <v>0</v>
      </c>
      <c r="W14" s="1422">
        <f t="shared" si="83"/>
        <v>0</v>
      </c>
      <c r="X14" s="1422">
        <f t="shared" si="83"/>
        <v>5741</v>
      </c>
      <c r="Y14" s="1422">
        <f t="shared" si="83"/>
        <v>4354</v>
      </c>
      <c r="Z14" s="1422">
        <f t="shared" si="83"/>
        <v>10095</v>
      </c>
      <c r="AA14" s="1422">
        <f t="shared" si="83"/>
        <v>0</v>
      </c>
      <c r="AB14" s="1422">
        <f t="shared" si="83"/>
        <v>0</v>
      </c>
      <c r="AC14" s="1422">
        <f t="shared" si="83"/>
        <v>0</v>
      </c>
      <c r="AD14" s="1422">
        <f t="shared" si="83"/>
        <v>5741</v>
      </c>
      <c r="AE14" s="1422">
        <f t="shared" si="83"/>
        <v>4354</v>
      </c>
      <c r="AF14" s="1422">
        <f t="shared" si="83"/>
        <v>10095</v>
      </c>
      <c r="AG14" s="1422">
        <f t="shared" si="83"/>
        <v>0</v>
      </c>
      <c r="AH14" s="1422">
        <f t="shared" si="83"/>
        <v>1</v>
      </c>
      <c r="AI14" s="1422">
        <f t="shared" si="83"/>
        <v>1</v>
      </c>
      <c r="AJ14" s="1421">
        <f t="shared" si="83"/>
        <v>0</v>
      </c>
      <c r="AL14" s="1390">
        <v>9</v>
      </c>
      <c r="AM14" s="1412" t="s">
        <v>44</v>
      </c>
      <c r="AN14" s="1413">
        <f t="shared" ref="AN14:AY14" si="84">C71</f>
        <v>2810</v>
      </c>
      <c r="AO14" s="1413">
        <f t="shared" si="84"/>
        <v>2282</v>
      </c>
      <c r="AP14" s="1413">
        <f t="shared" si="84"/>
        <v>5092</v>
      </c>
      <c r="AQ14" s="1413">
        <f t="shared" si="84"/>
        <v>2579</v>
      </c>
      <c r="AR14" s="1413">
        <f t="shared" si="84"/>
        <v>1960</v>
      </c>
      <c r="AS14" s="1413">
        <f t="shared" si="84"/>
        <v>4539</v>
      </c>
      <c r="AT14" s="1413">
        <f t="shared" si="84"/>
        <v>141</v>
      </c>
      <c r="AU14" s="1413">
        <f t="shared" si="84"/>
        <v>119</v>
      </c>
      <c r="AV14" s="1413">
        <f t="shared" si="84"/>
        <v>260</v>
      </c>
      <c r="AW14" s="1413">
        <f t="shared" si="84"/>
        <v>44</v>
      </c>
      <c r="AX14" s="1413">
        <f t="shared" si="84"/>
        <v>42</v>
      </c>
      <c r="AY14" s="1413">
        <f t="shared" si="84"/>
        <v>86</v>
      </c>
      <c r="AZ14" s="1413">
        <f t="shared" ref="AZ14" si="85">O71</f>
        <v>6</v>
      </c>
      <c r="BA14" s="1413">
        <f t="shared" ref="BA14" si="86">P71</f>
        <v>4</v>
      </c>
      <c r="BB14" s="1413">
        <f t="shared" ref="BB14" si="87">Q71</f>
        <v>10</v>
      </c>
      <c r="BC14" s="1413">
        <f t="shared" ref="BC14" si="88">R71</f>
        <v>8</v>
      </c>
      <c r="BD14" s="1413">
        <f t="shared" ref="BD14" si="89">S71</f>
        <v>5</v>
      </c>
      <c r="BE14" s="1413">
        <f t="shared" ref="BE14" si="90">T71</f>
        <v>13</v>
      </c>
      <c r="BF14" s="1413">
        <f t="shared" ref="BF14:BH14" si="91">U71</f>
        <v>8</v>
      </c>
      <c r="BG14" s="1413">
        <f t="shared" si="91"/>
        <v>4</v>
      </c>
      <c r="BH14" s="1413">
        <f t="shared" si="91"/>
        <v>12</v>
      </c>
      <c r="BI14" s="1413">
        <f t="shared" si="26"/>
        <v>5596</v>
      </c>
      <c r="BJ14" s="1413">
        <f t="shared" si="27"/>
        <v>4416</v>
      </c>
      <c r="BK14" s="1413">
        <f t="shared" si="28"/>
        <v>10012</v>
      </c>
    </row>
    <row r="15" spans="1:63" s="1411" customFormat="1" ht="27" customHeight="1">
      <c r="A15" s="1423" t="s">
        <v>20</v>
      </c>
      <c r="B15" s="1424"/>
      <c r="C15" s="1425"/>
      <c r="D15" s="1426"/>
      <c r="E15" s="1426"/>
      <c r="F15" s="1426"/>
      <c r="G15" s="1426"/>
      <c r="H15" s="1426"/>
      <c r="I15" s="1426"/>
      <c r="J15" s="1426"/>
      <c r="K15" s="1426"/>
      <c r="L15" s="1425"/>
      <c r="M15" s="1425"/>
      <c r="N15" s="1425"/>
      <c r="O15" s="1425"/>
      <c r="P15" s="1425"/>
      <c r="Q15" s="1425"/>
      <c r="R15" s="1425"/>
      <c r="S15" s="1425"/>
      <c r="T15" s="1425"/>
      <c r="U15" s="1425"/>
      <c r="V15" s="1425"/>
      <c r="W15" s="1425"/>
      <c r="X15" s="1425"/>
      <c r="Y15" s="1425"/>
      <c r="Z15" s="1425"/>
      <c r="AA15" s="1425"/>
      <c r="AB15" s="1425"/>
      <c r="AC15" s="1425"/>
      <c r="AD15" s="1425"/>
      <c r="AE15" s="1425"/>
      <c r="AF15" s="1425"/>
      <c r="AG15" s="1425"/>
      <c r="AH15" s="1425"/>
      <c r="AI15" s="1427"/>
      <c r="AJ15" s="1410"/>
      <c r="AL15" s="600">
        <v>10</v>
      </c>
      <c r="AM15" s="1412" t="s">
        <v>51</v>
      </c>
      <c r="AN15" s="1413">
        <f t="shared" ref="AN15:AY15" si="92">C82</f>
        <v>2509</v>
      </c>
      <c r="AO15" s="1413">
        <f t="shared" si="92"/>
        <v>1892</v>
      </c>
      <c r="AP15" s="1413">
        <f t="shared" si="92"/>
        <v>4401</v>
      </c>
      <c r="AQ15" s="1413">
        <f t="shared" si="92"/>
        <v>2631</v>
      </c>
      <c r="AR15" s="1413">
        <f t="shared" si="92"/>
        <v>2069</v>
      </c>
      <c r="AS15" s="1413">
        <f t="shared" si="92"/>
        <v>4700</v>
      </c>
      <c r="AT15" s="1413">
        <f t="shared" si="92"/>
        <v>46</v>
      </c>
      <c r="AU15" s="1413">
        <f t="shared" si="92"/>
        <v>38</v>
      </c>
      <c r="AV15" s="1413">
        <f t="shared" si="92"/>
        <v>84</v>
      </c>
      <c r="AW15" s="1413">
        <f t="shared" si="92"/>
        <v>39</v>
      </c>
      <c r="AX15" s="1413">
        <f t="shared" si="92"/>
        <v>42</v>
      </c>
      <c r="AY15" s="1413">
        <f t="shared" si="92"/>
        <v>81</v>
      </c>
      <c r="AZ15" s="1413">
        <f t="shared" ref="AZ15" si="93">O82</f>
        <v>0</v>
      </c>
      <c r="BA15" s="1413">
        <f t="shared" ref="BA15" si="94">P82</f>
        <v>0</v>
      </c>
      <c r="BB15" s="1413">
        <f t="shared" ref="BB15" si="95">Q82</f>
        <v>0</v>
      </c>
      <c r="BC15" s="1413">
        <f t="shared" ref="BC15" si="96">R82</f>
        <v>0</v>
      </c>
      <c r="BD15" s="1413">
        <f t="shared" ref="BD15" si="97">S82</f>
        <v>0</v>
      </c>
      <c r="BE15" s="1413">
        <f t="shared" ref="BE15" si="98">T82</f>
        <v>0</v>
      </c>
      <c r="BF15" s="1413">
        <f t="shared" ref="BF15:BH15" si="99">U82</f>
        <v>45</v>
      </c>
      <c r="BG15" s="1413">
        <f t="shared" si="99"/>
        <v>37</v>
      </c>
      <c r="BH15" s="1413">
        <f t="shared" si="99"/>
        <v>82</v>
      </c>
      <c r="BI15" s="1413">
        <f t="shared" si="26"/>
        <v>5270</v>
      </c>
      <c r="BJ15" s="1413">
        <f t="shared" si="27"/>
        <v>4078</v>
      </c>
      <c r="BK15" s="1413">
        <f t="shared" si="28"/>
        <v>9348</v>
      </c>
    </row>
    <row r="16" spans="1:63" s="1411" customFormat="1" ht="27" customHeight="1">
      <c r="A16" s="1428">
        <v>8</v>
      </c>
      <c r="B16" s="1271" t="s">
        <v>641</v>
      </c>
      <c r="C16" s="1390">
        <v>27</v>
      </c>
      <c r="D16" s="1390">
        <v>24</v>
      </c>
      <c r="E16" s="1391">
        <f>+C16+D16</f>
        <v>51</v>
      </c>
      <c r="F16" s="1390">
        <v>596</v>
      </c>
      <c r="G16" s="1390">
        <v>440</v>
      </c>
      <c r="H16" s="1391">
        <f>+F16+G16</f>
        <v>1036</v>
      </c>
      <c r="I16" s="1390">
        <v>15</v>
      </c>
      <c r="J16" s="1390">
        <v>12</v>
      </c>
      <c r="K16" s="1391">
        <f>+I16+J16</f>
        <v>27</v>
      </c>
      <c r="L16" s="1390"/>
      <c r="M16" s="1390"/>
      <c r="N16" s="1391">
        <f>+L16+M16</f>
        <v>0</v>
      </c>
      <c r="O16" s="1391">
        <v>0</v>
      </c>
      <c r="P16" s="1391">
        <v>0</v>
      </c>
      <c r="Q16" s="1391">
        <f>+O16+P16</f>
        <v>0</v>
      </c>
      <c r="R16" s="1391">
        <v>0</v>
      </c>
      <c r="S16" s="1391">
        <v>0</v>
      </c>
      <c r="T16" s="1391">
        <f>+R16+S16</f>
        <v>0</v>
      </c>
      <c r="U16" s="1390">
        <v>4</v>
      </c>
      <c r="V16" s="1390">
        <v>3</v>
      </c>
      <c r="W16" s="1391">
        <f>+U16+V16</f>
        <v>7</v>
      </c>
      <c r="X16" s="832">
        <f t="shared" ref="X16:X18" si="100">C16+F16+I16+L16+U16+R16+O16</f>
        <v>642</v>
      </c>
      <c r="Y16" s="832">
        <f t="shared" ref="Y16:Y18" si="101">D16+G16+J16+M16+V16+S16+P16</f>
        <v>479</v>
      </c>
      <c r="Z16" s="832">
        <f t="shared" ref="Z16:Z18" si="102">E16+H16+K16+N16+W16+T16+Q16</f>
        <v>1121</v>
      </c>
      <c r="AA16" s="1271">
        <v>6</v>
      </c>
      <c r="AB16" s="1271">
        <v>5</v>
      </c>
      <c r="AC16" s="1390">
        <f>+AA16+AB16</f>
        <v>11</v>
      </c>
      <c r="AD16" s="1414">
        <f t="shared" ref="AD16:AE18" si="103">X16+AA16</f>
        <v>648</v>
      </c>
      <c r="AE16" s="1414">
        <f t="shared" si="103"/>
        <v>484</v>
      </c>
      <c r="AF16" s="1390">
        <f>+AD16+AE16</f>
        <v>1132</v>
      </c>
      <c r="AG16" s="1271"/>
      <c r="AH16" s="1271">
        <v>5</v>
      </c>
      <c r="AI16" s="1390">
        <f>+AG16+AH16</f>
        <v>5</v>
      </c>
      <c r="AJ16" s="1410"/>
      <c r="AL16" s="1390">
        <v>11</v>
      </c>
      <c r="AM16" s="1412" t="s">
        <v>57</v>
      </c>
      <c r="AN16" s="1413">
        <f t="shared" ref="AN16:AY16" si="104">C88</f>
        <v>1959</v>
      </c>
      <c r="AO16" s="1413">
        <f t="shared" si="104"/>
        <v>1463</v>
      </c>
      <c r="AP16" s="1413">
        <f t="shared" si="104"/>
        <v>3422</v>
      </c>
      <c r="AQ16" s="1413">
        <f t="shared" si="104"/>
        <v>538</v>
      </c>
      <c r="AR16" s="1413">
        <f t="shared" si="104"/>
        <v>432</v>
      </c>
      <c r="AS16" s="1413">
        <f t="shared" si="104"/>
        <v>970</v>
      </c>
      <c r="AT16" s="1413">
        <f t="shared" si="104"/>
        <v>11</v>
      </c>
      <c r="AU16" s="1413">
        <f t="shared" si="104"/>
        <v>11</v>
      </c>
      <c r="AV16" s="1413">
        <f t="shared" si="104"/>
        <v>22</v>
      </c>
      <c r="AW16" s="1413">
        <f t="shared" si="104"/>
        <v>9</v>
      </c>
      <c r="AX16" s="1413">
        <f t="shared" si="104"/>
        <v>4</v>
      </c>
      <c r="AY16" s="1413">
        <f t="shared" si="104"/>
        <v>13</v>
      </c>
      <c r="AZ16" s="1413">
        <f t="shared" ref="AZ16" si="105">O88</f>
        <v>0</v>
      </c>
      <c r="BA16" s="1413">
        <f t="shared" ref="BA16" si="106">P88</f>
        <v>0</v>
      </c>
      <c r="BB16" s="1413">
        <f t="shared" ref="BB16" si="107">Q88</f>
        <v>0</v>
      </c>
      <c r="BC16" s="1413">
        <f t="shared" ref="BC16" si="108">R88</f>
        <v>0</v>
      </c>
      <c r="BD16" s="1413">
        <f t="shared" ref="BD16" si="109">S88</f>
        <v>0</v>
      </c>
      <c r="BE16" s="1413">
        <f t="shared" ref="BE16" si="110">T88</f>
        <v>0</v>
      </c>
      <c r="BF16" s="1413">
        <f t="shared" ref="BF16:BH16" si="111">U88</f>
        <v>13</v>
      </c>
      <c r="BG16" s="1413">
        <f t="shared" si="111"/>
        <v>4</v>
      </c>
      <c r="BH16" s="1413">
        <f t="shared" si="111"/>
        <v>17</v>
      </c>
      <c r="BI16" s="1413">
        <f t="shared" si="26"/>
        <v>2530</v>
      </c>
      <c r="BJ16" s="1413">
        <f t="shared" si="27"/>
        <v>1914</v>
      </c>
      <c r="BK16" s="1413">
        <f t="shared" si="28"/>
        <v>4444</v>
      </c>
    </row>
    <row r="17" spans="1:63" s="1411" customFormat="1" ht="27" customHeight="1">
      <c r="A17" s="1428">
        <v>9</v>
      </c>
      <c r="B17" s="1271" t="s">
        <v>642</v>
      </c>
      <c r="C17" s="1390">
        <v>28</v>
      </c>
      <c r="D17" s="1390">
        <v>20</v>
      </c>
      <c r="E17" s="1391">
        <f>+C17+D17</f>
        <v>48</v>
      </c>
      <c r="F17" s="1390">
        <v>493</v>
      </c>
      <c r="G17" s="1390">
        <v>398</v>
      </c>
      <c r="H17" s="1391">
        <f>+F17+G17</f>
        <v>891</v>
      </c>
      <c r="I17" s="1390">
        <v>8</v>
      </c>
      <c r="J17" s="1390">
        <v>4</v>
      </c>
      <c r="K17" s="1391">
        <f>+I17+J17</f>
        <v>12</v>
      </c>
      <c r="L17" s="1390">
        <v>1</v>
      </c>
      <c r="M17" s="1390"/>
      <c r="N17" s="1391">
        <f>+L17+M17</f>
        <v>1</v>
      </c>
      <c r="O17" s="1391">
        <v>0</v>
      </c>
      <c r="P17" s="1391">
        <v>0</v>
      </c>
      <c r="Q17" s="1391">
        <f>+O17+P17</f>
        <v>0</v>
      </c>
      <c r="R17" s="1391">
        <v>0</v>
      </c>
      <c r="S17" s="1391">
        <v>0</v>
      </c>
      <c r="T17" s="1391">
        <f>+R17+S17</f>
        <v>0</v>
      </c>
      <c r="U17" s="1390"/>
      <c r="V17" s="1390"/>
      <c r="W17" s="1391">
        <f>+U17+V17</f>
        <v>0</v>
      </c>
      <c r="X17" s="832">
        <f t="shared" si="100"/>
        <v>530</v>
      </c>
      <c r="Y17" s="832">
        <f t="shared" si="101"/>
        <v>422</v>
      </c>
      <c r="Z17" s="832">
        <f t="shared" si="102"/>
        <v>952</v>
      </c>
      <c r="AA17" s="1271">
        <v>2</v>
      </c>
      <c r="AB17" s="1271">
        <v>1</v>
      </c>
      <c r="AC17" s="1390">
        <f>+AA17+AB17</f>
        <v>3</v>
      </c>
      <c r="AD17" s="1414">
        <f t="shared" si="103"/>
        <v>532</v>
      </c>
      <c r="AE17" s="1414">
        <f t="shared" si="103"/>
        <v>423</v>
      </c>
      <c r="AF17" s="1390">
        <f>+AD17+AE17</f>
        <v>955</v>
      </c>
      <c r="AG17" s="1271">
        <v>1</v>
      </c>
      <c r="AH17" s="1271">
        <v>1</v>
      </c>
      <c r="AI17" s="1390">
        <f>+AG17+AH17</f>
        <v>2</v>
      </c>
      <c r="AJ17" s="1410"/>
      <c r="AL17" s="600">
        <v>12</v>
      </c>
      <c r="AM17" s="1412" t="s">
        <v>61</v>
      </c>
      <c r="AN17" s="1413">
        <f t="shared" ref="AN17:AY17" si="112">C100</f>
        <v>1406</v>
      </c>
      <c r="AO17" s="1413">
        <f t="shared" si="112"/>
        <v>1059</v>
      </c>
      <c r="AP17" s="1413">
        <f t="shared" si="112"/>
        <v>2465</v>
      </c>
      <c r="AQ17" s="1413">
        <f t="shared" si="112"/>
        <v>5186</v>
      </c>
      <c r="AR17" s="1413">
        <f t="shared" si="112"/>
        <v>3676</v>
      </c>
      <c r="AS17" s="1413">
        <f t="shared" si="112"/>
        <v>8862</v>
      </c>
      <c r="AT17" s="1413">
        <f t="shared" si="112"/>
        <v>289</v>
      </c>
      <c r="AU17" s="1413">
        <f t="shared" si="112"/>
        <v>189</v>
      </c>
      <c r="AV17" s="1413">
        <f t="shared" si="112"/>
        <v>478</v>
      </c>
      <c r="AW17" s="1413">
        <f t="shared" si="112"/>
        <v>58</v>
      </c>
      <c r="AX17" s="1413">
        <f t="shared" si="112"/>
        <v>13</v>
      </c>
      <c r="AY17" s="1413">
        <f t="shared" si="112"/>
        <v>71</v>
      </c>
      <c r="AZ17" s="1413">
        <f t="shared" ref="AZ17" si="113">O100</f>
        <v>0</v>
      </c>
      <c r="BA17" s="1413">
        <f t="shared" ref="BA17" si="114">P100</f>
        <v>0</v>
      </c>
      <c r="BB17" s="1413">
        <f t="shared" ref="BB17" si="115">Q100</f>
        <v>0</v>
      </c>
      <c r="BC17" s="1413">
        <f t="shared" ref="BC17" si="116">R100</f>
        <v>0</v>
      </c>
      <c r="BD17" s="1413">
        <f t="shared" ref="BD17" si="117">S100</f>
        <v>0</v>
      </c>
      <c r="BE17" s="1413">
        <f t="shared" ref="BE17" si="118">T100</f>
        <v>0</v>
      </c>
      <c r="BF17" s="1413">
        <f t="shared" ref="BF17:BH17" si="119">U100</f>
        <v>1</v>
      </c>
      <c r="BG17" s="1413">
        <f t="shared" si="119"/>
        <v>0</v>
      </c>
      <c r="BH17" s="1413">
        <f t="shared" si="119"/>
        <v>1</v>
      </c>
      <c r="BI17" s="1413">
        <f t="shared" si="26"/>
        <v>6940</v>
      </c>
      <c r="BJ17" s="1413">
        <f t="shared" si="27"/>
        <v>4937</v>
      </c>
      <c r="BK17" s="1413">
        <f t="shared" si="28"/>
        <v>11877</v>
      </c>
    </row>
    <row r="18" spans="1:63" s="1411" customFormat="1" ht="27" customHeight="1">
      <c r="A18" s="1428">
        <v>10</v>
      </c>
      <c r="B18" s="1271" t="s">
        <v>788</v>
      </c>
      <c r="C18" s="1390">
        <v>46</v>
      </c>
      <c r="D18" s="1390">
        <v>36</v>
      </c>
      <c r="E18" s="1391">
        <f>+C18+D18</f>
        <v>82</v>
      </c>
      <c r="F18" s="1390">
        <v>930</v>
      </c>
      <c r="G18" s="1390">
        <v>611</v>
      </c>
      <c r="H18" s="1391">
        <f>+F18+G18</f>
        <v>1541</v>
      </c>
      <c r="I18" s="1390">
        <v>17</v>
      </c>
      <c r="J18" s="1390">
        <v>10</v>
      </c>
      <c r="K18" s="1391">
        <f>+I18+J18</f>
        <v>27</v>
      </c>
      <c r="L18" s="1390"/>
      <c r="M18" s="1390"/>
      <c r="N18" s="1391">
        <f>+L18+M18</f>
        <v>0</v>
      </c>
      <c r="O18" s="1391">
        <v>0</v>
      </c>
      <c r="P18" s="1391">
        <v>0</v>
      </c>
      <c r="Q18" s="1391">
        <f>+O18+P18</f>
        <v>0</v>
      </c>
      <c r="R18" s="1391">
        <v>0</v>
      </c>
      <c r="S18" s="1391">
        <v>0</v>
      </c>
      <c r="T18" s="1391">
        <f>+R18+S18</f>
        <v>0</v>
      </c>
      <c r="U18" s="1390">
        <v>4</v>
      </c>
      <c r="V18" s="1390">
        <v>1</v>
      </c>
      <c r="W18" s="1391">
        <f>+U18+V18</f>
        <v>5</v>
      </c>
      <c r="X18" s="832">
        <f t="shared" si="100"/>
        <v>997</v>
      </c>
      <c r="Y18" s="832">
        <f t="shared" si="101"/>
        <v>658</v>
      </c>
      <c r="Z18" s="832">
        <f t="shared" si="102"/>
        <v>1655</v>
      </c>
      <c r="AA18" s="1271">
        <v>5</v>
      </c>
      <c r="AB18" s="1271">
        <v>4</v>
      </c>
      <c r="AC18" s="1390">
        <f>+AA18+AB18</f>
        <v>9</v>
      </c>
      <c r="AD18" s="1414">
        <f t="shared" si="103"/>
        <v>1002</v>
      </c>
      <c r="AE18" s="1414">
        <f t="shared" si="103"/>
        <v>662</v>
      </c>
      <c r="AF18" s="1390">
        <f>+AD18+AE18</f>
        <v>1664</v>
      </c>
      <c r="AG18" s="1271"/>
      <c r="AH18" s="1271"/>
      <c r="AI18" s="1390">
        <f>+AG18+AH18</f>
        <v>0</v>
      </c>
      <c r="AJ18" s="1410"/>
      <c r="AL18" s="1390">
        <v>13</v>
      </c>
      <c r="AM18" s="1412" t="s">
        <v>62</v>
      </c>
      <c r="AN18" s="1413">
        <f t="shared" ref="AN18:AY18" si="120">C105</f>
        <v>281</v>
      </c>
      <c r="AO18" s="1413">
        <f t="shared" si="120"/>
        <v>269</v>
      </c>
      <c r="AP18" s="1413">
        <f t="shared" si="120"/>
        <v>550</v>
      </c>
      <c r="AQ18" s="1413">
        <f t="shared" si="120"/>
        <v>2100</v>
      </c>
      <c r="AR18" s="1413">
        <f t="shared" si="120"/>
        <v>1483</v>
      </c>
      <c r="AS18" s="1413">
        <f t="shared" si="120"/>
        <v>3583</v>
      </c>
      <c r="AT18" s="1413">
        <f t="shared" si="120"/>
        <v>69</v>
      </c>
      <c r="AU18" s="1413">
        <f t="shared" si="120"/>
        <v>44</v>
      </c>
      <c r="AV18" s="1413">
        <f t="shared" si="120"/>
        <v>113</v>
      </c>
      <c r="AW18" s="1413">
        <f t="shared" si="120"/>
        <v>4</v>
      </c>
      <c r="AX18" s="1413">
        <f t="shared" si="120"/>
        <v>4</v>
      </c>
      <c r="AY18" s="1413">
        <f t="shared" si="120"/>
        <v>8</v>
      </c>
      <c r="AZ18" s="1413">
        <f t="shared" ref="AZ18" si="121">O105</f>
        <v>0</v>
      </c>
      <c r="BA18" s="1413">
        <f t="shared" ref="BA18" si="122">P105</f>
        <v>0</v>
      </c>
      <c r="BB18" s="1413">
        <f t="shared" ref="BB18" si="123">Q105</f>
        <v>0</v>
      </c>
      <c r="BC18" s="1413">
        <f t="shared" ref="BC18" si="124">R105</f>
        <v>0</v>
      </c>
      <c r="BD18" s="1413">
        <f t="shared" ref="BD18" si="125">S105</f>
        <v>0</v>
      </c>
      <c r="BE18" s="1413">
        <f t="shared" ref="BE18" si="126">T105</f>
        <v>0</v>
      </c>
      <c r="BF18" s="1413">
        <f t="shared" ref="BF18:BH18" si="127">U105</f>
        <v>0</v>
      </c>
      <c r="BG18" s="1413">
        <f t="shared" si="127"/>
        <v>0</v>
      </c>
      <c r="BH18" s="1413">
        <f t="shared" si="127"/>
        <v>0</v>
      </c>
      <c r="BI18" s="1413">
        <f t="shared" si="26"/>
        <v>2454</v>
      </c>
      <c r="BJ18" s="1413">
        <f t="shared" si="27"/>
        <v>1800</v>
      </c>
      <c r="BK18" s="1413">
        <f t="shared" si="28"/>
        <v>4254</v>
      </c>
    </row>
    <row r="19" spans="1:63" s="1411" customFormat="1" ht="27" customHeight="1">
      <c r="A19" s="1419"/>
      <c r="B19" s="1420" t="s">
        <v>6</v>
      </c>
      <c r="C19" s="1429">
        <f t="shared" ref="C19:AH19" si="128">SUM(C16:C18)</f>
        <v>101</v>
      </c>
      <c r="D19" s="1430">
        <f t="shared" si="128"/>
        <v>80</v>
      </c>
      <c r="E19" s="1430">
        <f t="shared" si="128"/>
        <v>181</v>
      </c>
      <c r="F19" s="1430">
        <f t="shared" si="128"/>
        <v>2019</v>
      </c>
      <c r="G19" s="1430">
        <f t="shared" si="128"/>
        <v>1449</v>
      </c>
      <c r="H19" s="1430">
        <f t="shared" si="128"/>
        <v>3468</v>
      </c>
      <c r="I19" s="1430">
        <f t="shared" si="128"/>
        <v>40</v>
      </c>
      <c r="J19" s="1430">
        <f t="shared" si="128"/>
        <v>26</v>
      </c>
      <c r="K19" s="1430">
        <f t="shared" si="128"/>
        <v>66</v>
      </c>
      <c r="L19" s="1430">
        <f t="shared" si="128"/>
        <v>1</v>
      </c>
      <c r="M19" s="1430">
        <f t="shared" si="128"/>
        <v>0</v>
      </c>
      <c r="N19" s="1430">
        <f t="shared" si="128"/>
        <v>1</v>
      </c>
      <c r="O19" s="1430">
        <f t="shared" si="128"/>
        <v>0</v>
      </c>
      <c r="P19" s="1430">
        <f t="shared" si="128"/>
        <v>0</v>
      </c>
      <c r="Q19" s="1430">
        <f t="shared" si="128"/>
        <v>0</v>
      </c>
      <c r="R19" s="1430">
        <f t="shared" si="128"/>
        <v>0</v>
      </c>
      <c r="S19" s="1430">
        <f t="shared" si="128"/>
        <v>0</v>
      </c>
      <c r="T19" s="1430">
        <f t="shared" si="128"/>
        <v>0</v>
      </c>
      <c r="U19" s="1430">
        <f t="shared" si="128"/>
        <v>8</v>
      </c>
      <c r="V19" s="1430">
        <f t="shared" si="128"/>
        <v>4</v>
      </c>
      <c r="W19" s="1430">
        <f t="shared" si="128"/>
        <v>12</v>
      </c>
      <c r="X19" s="1430">
        <f t="shared" si="128"/>
        <v>2169</v>
      </c>
      <c r="Y19" s="1430">
        <f t="shared" si="128"/>
        <v>1559</v>
      </c>
      <c r="Z19" s="1430">
        <f t="shared" si="128"/>
        <v>3728</v>
      </c>
      <c r="AA19" s="1430">
        <f t="shared" si="128"/>
        <v>13</v>
      </c>
      <c r="AB19" s="1430">
        <f t="shared" si="128"/>
        <v>10</v>
      </c>
      <c r="AC19" s="1430">
        <f t="shared" si="128"/>
        <v>23</v>
      </c>
      <c r="AD19" s="1430">
        <f t="shared" si="128"/>
        <v>2182</v>
      </c>
      <c r="AE19" s="1430">
        <f t="shared" si="128"/>
        <v>1569</v>
      </c>
      <c r="AF19" s="1430">
        <f t="shared" si="128"/>
        <v>3751</v>
      </c>
      <c r="AG19" s="1430">
        <f t="shared" si="128"/>
        <v>1</v>
      </c>
      <c r="AH19" s="1430">
        <f t="shared" si="128"/>
        <v>6</v>
      </c>
      <c r="AI19" s="1429">
        <f t="shared" ref="AI19:AJ19" si="129">SUM(AI16:AI18)</f>
        <v>7</v>
      </c>
      <c r="AJ19" s="1419">
        <f t="shared" si="129"/>
        <v>0</v>
      </c>
      <c r="AL19" s="600">
        <v>14</v>
      </c>
      <c r="AM19" s="1412" t="s">
        <v>69</v>
      </c>
      <c r="AN19" s="1413">
        <f t="shared" ref="AN19:AY19" si="130">C112</f>
        <v>230</v>
      </c>
      <c r="AO19" s="1413">
        <f t="shared" si="130"/>
        <v>167</v>
      </c>
      <c r="AP19" s="1413">
        <f t="shared" si="130"/>
        <v>397</v>
      </c>
      <c r="AQ19" s="1413">
        <f t="shared" si="130"/>
        <v>3317</v>
      </c>
      <c r="AR19" s="1413">
        <f t="shared" si="130"/>
        <v>2381</v>
      </c>
      <c r="AS19" s="1413">
        <f t="shared" si="130"/>
        <v>5698</v>
      </c>
      <c r="AT19" s="1413">
        <f t="shared" si="130"/>
        <v>26</v>
      </c>
      <c r="AU19" s="1413">
        <f t="shared" si="130"/>
        <v>19</v>
      </c>
      <c r="AV19" s="1413">
        <f t="shared" si="130"/>
        <v>45</v>
      </c>
      <c r="AW19" s="1413">
        <f t="shared" si="130"/>
        <v>0</v>
      </c>
      <c r="AX19" s="1413">
        <f t="shared" si="130"/>
        <v>0</v>
      </c>
      <c r="AY19" s="1413">
        <f t="shared" si="130"/>
        <v>0</v>
      </c>
      <c r="AZ19" s="1413">
        <f t="shared" ref="AZ19" si="131">O112</f>
        <v>0</v>
      </c>
      <c r="BA19" s="1413">
        <f t="shared" ref="BA19" si="132">P112</f>
        <v>0</v>
      </c>
      <c r="BB19" s="1413">
        <f t="shared" ref="BB19" si="133">Q112</f>
        <v>0</v>
      </c>
      <c r="BC19" s="1413">
        <f t="shared" ref="BC19" si="134">R112</f>
        <v>0</v>
      </c>
      <c r="BD19" s="1413">
        <f t="shared" ref="BD19" si="135">S112</f>
        <v>0</v>
      </c>
      <c r="BE19" s="1413">
        <f t="shared" ref="BE19" si="136">T112</f>
        <v>0</v>
      </c>
      <c r="BF19" s="1413">
        <f t="shared" ref="BF19:BH19" si="137">U112</f>
        <v>0</v>
      </c>
      <c r="BG19" s="1413">
        <f t="shared" si="137"/>
        <v>0</v>
      </c>
      <c r="BH19" s="1413">
        <f t="shared" si="137"/>
        <v>0</v>
      </c>
      <c r="BI19" s="1413">
        <f t="shared" si="26"/>
        <v>3573</v>
      </c>
      <c r="BJ19" s="1413">
        <f t="shared" si="27"/>
        <v>2567</v>
      </c>
      <c r="BK19" s="1413">
        <f t="shared" si="28"/>
        <v>6140</v>
      </c>
    </row>
    <row r="20" spans="1:63" s="1411" customFormat="1" ht="27" customHeight="1">
      <c r="A20" s="1417" t="s">
        <v>21</v>
      </c>
      <c r="B20" s="1408"/>
      <c r="C20" s="1425"/>
      <c r="D20" s="1426"/>
      <c r="E20" s="1426"/>
      <c r="F20" s="1426"/>
      <c r="G20" s="1426"/>
      <c r="H20" s="1426"/>
      <c r="I20" s="1426"/>
      <c r="J20" s="1426"/>
      <c r="K20" s="1426"/>
      <c r="L20" s="1425"/>
      <c r="M20" s="1425"/>
      <c r="N20" s="1425"/>
      <c r="O20" s="1425"/>
      <c r="P20" s="1425"/>
      <c r="Q20" s="1425"/>
      <c r="R20" s="1425"/>
      <c r="S20" s="1425"/>
      <c r="T20" s="1425"/>
      <c r="U20" s="1425"/>
      <c r="V20" s="1425"/>
      <c r="W20" s="1425"/>
      <c r="X20" s="1425"/>
      <c r="Y20" s="1425"/>
      <c r="Z20" s="1425"/>
      <c r="AA20" s="1425"/>
      <c r="AB20" s="1425"/>
      <c r="AC20" s="1425"/>
      <c r="AD20" s="1425"/>
      <c r="AE20" s="1425"/>
      <c r="AF20" s="1425"/>
      <c r="AG20" s="1425"/>
      <c r="AH20" s="1425"/>
      <c r="AI20" s="1427"/>
      <c r="AJ20" s="1431"/>
      <c r="AL20" s="1390">
        <v>15</v>
      </c>
      <c r="AM20" s="1412" t="s">
        <v>256</v>
      </c>
      <c r="AN20" s="1413">
        <f t="shared" ref="AN20:AY20" si="138">C118</f>
        <v>230</v>
      </c>
      <c r="AO20" s="1413">
        <f t="shared" si="138"/>
        <v>177</v>
      </c>
      <c r="AP20" s="1413">
        <f t="shared" si="138"/>
        <v>407</v>
      </c>
      <c r="AQ20" s="1413">
        <f t="shared" si="138"/>
        <v>2587</v>
      </c>
      <c r="AR20" s="1413">
        <f t="shared" si="138"/>
        <v>1950</v>
      </c>
      <c r="AS20" s="1413">
        <f t="shared" si="138"/>
        <v>4537</v>
      </c>
      <c r="AT20" s="1413">
        <f t="shared" si="138"/>
        <v>3</v>
      </c>
      <c r="AU20" s="1413">
        <f t="shared" si="138"/>
        <v>4</v>
      </c>
      <c r="AV20" s="1413">
        <f t="shared" si="138"/>
        <v>7</v>
      </c>
      <c r="AW20" s="1413">
        <f t="shared" si="138"/>
        <v>0</v>
      </c>
      <c r="AX20" s="1413">
        <f t="shared" si="138"/>
        <v>0</v>
      </c>
      <c r="AY20" s="1413">
        <f t="shared" si="138"/>
        <v>0</v>
      </c>
      <c r="AZ20" s="1413">
        <f t="shared" ref="AZ20" si="139">O118</f>
        <v>0</v>
      </c>
      <c r="BA20" s="1413">
        <f t="shared" ref="BA20" si="140">P118</f>
        <v>0</v>
      </c>
      <c r="BB20" s="1413">
        <f t="shared" ref="BB20" si="141">Q118</f>
        <v>0</v>
      </c>
      <c r="BC20" s="1413">
        <f t="shared" ref="BC20" si="142">R118</f>
        <v>0</v>
      </c>
      <c r="BD20" s="1413">
        <f t="shared" ref="BD20" si="143">S118</f>
        <v>0</v>
      </c>
      <c r="BE20" s="1413">
        <f t="shared" ref="BE20" si="144">T118</f>
        <v>0</v>
      </c>
      <c r="BF20" s="1413">
        <f t="shared" ref="BF20:BH20" si="145">U118</f>
        <v>0</v>
      </c>
      <c r="BG20" s="1413">
        <f t="shared" si="145"/>
        <v>0</v>
      </c>
      <c r="BH20" s="1413">
        <f t="shared" si="145"/>
        <v>0</v>
      </c>
      <c r="BI20" s="1413">
        <f t="shared" si="26"/>
        <v>2820</v>
      </c>
      <c r="BJ20" s="1413">
        <f t="shared" si="27"/>
        <v>2131</v>
      </c>
      <c r="BK20" s="1413">
        <f t="shared" si="28"/>
        <v>4951</v>
      </c>
    </row>
    <row r="21" spans="1:63" s="1411" customFormat="1" ht="27" customHeight="1">
      <c r="A21" s="1428">
        <v>11</v>
      </c>
      <c r="B21" s="1432" t="s">
        <v>22</v>
      </c>
      <c r="C21" s="1433">
        <v>32</v>
      </c>
      <c r="D21" s="1433">
        <v>27</v>
      </c>
      <c r="E21" s="1390">
        <v>59</v>
      </c>
      <c r="F21" s="1433">
        <v>820</v>
      </c>
      <c r="G21" s="1433">
        <v>528</v>
      </c>
      <c r="H21" s="1390">
        <v>1348</v>
      </c>
      <c r="I21" s="1433">
        <v>2</v>
      </c>
      <c r="J21" s="1433">
        <v>4</v>
      </c>
      <c r="K21" s="1390">
        <v>6</v>
      </c>
      <c r="L21" s="1433">
        <v>0</v>
      </c>
      <c r="M21" s="1433">
        <v>0</v>
      </c>
      <c r="N21" s="1390">
        <v>0</v>
      </c>
      <c r="O21" s="1390">
        <v>0</v>
      </c>
      <c r="P21" s="1390">
        <v>0</v>
      </c>
      <c r="Q21" s="1390">
        <v>0</v>
      </c>
      <c r="R21" s="1390">
        <v>0</v>
      </c>
      <c r="S21" s="1390">
        <v>0</v>
      </c>
      <c r="T21" s="1390">
        <v>0</v>
      </c>
      <c r="U21" s="1433">
        <v>0</v>
      </c>
      <c r="V21" s="1433">
        <v>0</v>
      </c>
      <c r="W21" s="1391">
        <f t="shared" ref="W21:W26" si="146">+U21+V21</f>
        <v>0</v>
      </c>
      <c r="X21" s="832">
        <f t="shared" ref="X21:X26" si="147">C21+F21+I21+L21+U21+R21+O21</f>
        <v>854</v>
      </c>
      <c r="Y21" s="832">
        <f t="shared" ref="Y21:Y26" si="148">D21+G21+J21+M21+V21+S21+P21</f>
        <v>559</v>
      </c>
      <c r="Z21" s="832">
        <f t="shared" ref="Z21:Z26" si="149">E21+H21+K21+N21+W21+T21+Q21</f>
        <v>1413</v>
      </c>
      <c r="AA21" s="1414"/>
      <c r="AB21" s="1414"/>
      <c r="AC21" s="1433">
        <f t="shared" ref="AC21:AC26" si="150">AA21+AB21</f>
        <v>0</v>
      </c>
      <c r="AD21" s="1414">
        <f>X21+AA21</f>
        <v>854</v>
      </c>
      <c r="AE21" s="1414">
        <f>Y21+AB21</f>
        <v>559</v>
      </c>
      <c r="AF21" s="1433">
        <f t="shared" ref="AF21:AF26" si="151">AD21+AE21</f>
        <v>1413</v>
      </c>
      <c r="AG21" s="126">
        <v>0</v>
      </c>
      <c r="AH21" s="126">
        <v>1</v>
      </c>
      <c r="AI21" s="1433">
        <f t="shared" ref="AI21:AI26" si="152">AG21+AH21</f>
        <v>1</v>
      </c>
      <c r="AJ21" s="1410">
        <v>0</v>
      </c>
      <c r="AL21" s="600">
        <v>16</v>
      </c>
      <c r="AM21" s="1412" t="s">
        <v>73</v>
      </c>
      <c r="AN21" s="1413">
        <f t="shared" ref="AN21:AY21" si="153">C123</f>
        <v>1626</v>
      </c>
      <c r="AO21" s="1413">
        <f t="shared" si="153"/>
        <v>1324</v>
      </c>
      <c r="AP21" s="1413">
        <f t="shared" si="153"/>
        <v>2950</v>
      </c>
      <c r="AQ21" s="1413">
        <f t="shared" si="153"/>
        <v>354</v>
      </c>
      <c r="AR21" s="1413">
        <f t="shared" si="153"/>
        <v>184</v>
      </c>
      <c r="AS21" s="1413">
        <f t="shared" si="153"/>
        <v>538</v>
      </c>
      <c r="AT21" s="1413">
        <f t="shared" si="153"/>
        <v>156</v>
      </c>
      <c r="AU21" s="1413">
        <f t="shared" si="153"/>
        <v>129</v>
      </c>
      <c r="AV21" s="1413">
        <f t="shared" si="153"/>
        <v>285</v>
      </c>
      <c r="AW21" s="1413">
        <f t="shared" si="153"/>
        <v>52</v>
      </c>
      <c r="AX21" s="1413">
        <f t="shared" si="153"/>
        <v>45</v>
      </c>
      <c r="AY21" s="1413">
        <f t="shared" si="153"/>
        <v>97</v>
      </c>
      <c r="AZ21" s="1413">
        <f t="shared" ref="AZ21" si="154">O123</f>
        <v>0</v>
      </c>
      <c r="BA21" s="1413">
        <f t="shared" ref="BA21" si="155">P123</f>
        <v>0</v>
      </c>
      <c r="BB21" s="1413">
        <f t="shared" ref="BB21" si="156">Q123</f>
        <v>0</v>
      </c>
      <c r="BC21" s="1413">
        <f t="shared" ref="BC21" si="157">R123</f>
        <v>0</v>
      </c>
      <c r="BD21" s="1413">
        <f t="shared" ref="BD21" si="158">S123</f>
        <v>0</v>
      </c>
      <c r="BE21" s="1413">
        <f t="shared" ref="BE21" si="159">T123</f>
        <v>0</v>
      </c>
      <c r="BF21" s="1413">
        <f t="shared" ref="BF21:BH21" si="160">U123</f>
        <v>0</v>
      </c>
      <c r="BG21" s="1413">
        <f t="shared" si="160"/>
        <v>0</v>
      </c>
      <c r="BH21" s="1413">
        <f t="shared" si="160"/>
        <v>0</v>
      </c>
      <c r="BI21" s="1413">
        <f t="shared" si="26"/>
        <v>2188</v>
      </c>
      <c r="BJ21" s="1413">
        <f t="shared" si="27"/>
        <v>1682</v>
      </c>
      <c r="BK21" s="1413">
        <f t="shared" si="28"/>
        <v>3870</v>
      </c>
    </row>
    <row r="22" spans="1:63" s="1411" customFormat="1" ht="27" customHeight="1">
      <c r="A22" s="1428">
        <v>12</v>
      </c>
      <c r="B22" s="1432" t="s">
        <v>23</v>
      </c>
      <c r="C22" s="1433">
        <v>50</v>
      </c>
      <c r="D22" s="1433">
        <v>27</v>
      </c>
      <c r="E22" s="1390">
        <v>77</v>
      </c>
      <c r="F22" s="1433">
        <v>685</v>
      </c>
      <c r="G22" s="1433">
        <v>438</v>
      </c>
      <c r="H22" s="1390">
        <v>1123</v>
      </c>
      <c r="I22" s="1433">
        <v>6</v>
      </c>
      <c r="J22" s="1433">
        <v>3</v>
      </c>
      <c r="K22" s="1390">
        <v>9</v>
      </c>
      <c r="L22" s="1433">
        <v>1</v>
      </c>
      <c r="M22" s="1433">
        <v>0</v>
      </c>
      <c r="N22" s="1390">
        <v>1</v>
      </c>
      <c r="O22" s="1390">
        <v>0</v>
      </c>
      <c r="P22" s="1390">
        <v>0</v>
      </c>
      <c r="Q22" s="1390">
        <v>0</v>
      </c>
      <c r="R22" s="1390">
        <v>0</v>
      </c>
      <c r="S22" s="1390">
        <v>0</v>
      </c>
      <c r="T22" s="1390">
        <v>0</v>
      </c>
      <c r="U22" s="1433">
        <v>0</v>
      </c>
      <c r="V22" s="1433">
        <v>0</v>
      </c>
      <c r="W22" s="1391">
        <f t="shared" si="146"/>
        <v>0</v>
      </c>
      <c r="X22" s="832">
        <f t="shared" si="147"/>
        <v>742</v>
      </c>
      <c r="Y22" s="832">
        <f t="shared" si="148"/>
        <v>468</v>
      </c>
      <c r="Z22" s="832">
        <f t="shared" si="149"/>
        <v>1210</v>
      </c>
      <c r="AA22" s="1414"/>
      <c r="AB22" s="1414"/>
      <c r="AC22" s="1433">
        <f t="shared" si="150"/>
        <v>0</v>
      </c>
      <c r="AD22" s="1414">
        <f t="shared" ref="AD22:AE24" si="161">X22+AA22</f>
        <v>742</v>
      </c>
      <c r="AE22" s="1414">
        <f t="shared" si="161"/>
        <v>468</v>
      </c>
      <c r="AF22" s="1433">
        <f t="shared" si="151"/>
        <v>1210</v>
      </c>
      <c r="AG22" s="126">
        <v>1</v>
      </c>
      <c r="AH22" s="126">
        <v>7</v>
      </c>
      <c r="AI22" s="1433">
        <f t="shared" si="152"/>
        <v>8</v>
      </c>
      <c r="AJ22" s="1410"/>
      <c r="AL22" s="1390">
        <v>17</v>
      </c>
      <c r="AM22" s="1412" t="s">
        <v>75</v>
      </c>
      <c r="AN22" s="1413">
        <f t="shared" ref="AN22:AY22" si="162">C131</f>
        <v>1433</v>
      </c>
      <c r="AO22" s="1413">
        <f t="shared" si="162"/>
        <v>1028</v>
      </c>
      <c r="AP22" s="1413">
        <f t="shared" si="162"/>
        <v>2461</v>
      </c>
      <c r="AQ22" s="1413">
        <f t="shared" si="162"/>
        <v>2978</v>
      </c>
      <c r="AR22" s="1413">
        <f t="shared" si="162"/>
        <v>2156</v>
      </c>
      <c r="AS22" s="1413">
        <f t="shared" si="162"/>
        <v>5134</v>
      </c>
      <c r="AT22" s="1413">
        <f t="shared" si="162"/>
        <v>72</v>
      </c>
      <c r="AU22" s="1413">
        <f t="shared" si="162"/>
        <v>66</v>
      </c>
      <c r="AV22" s="1413">
        <f t="shared" si="162"/>
        <v>138</v>
      </c>
      <c r="AW22" s="1413">
        <f t="shared" si="162"/>
        <v>3</v>
      </c>
      <c r="AX22" s="1413">
        <f t="shared" si="162"/>
        <v>1</v>
      </c>
      <c r="AY22" s="1413">
        <f t="shared" si="162"/>
        <v>4</v>
      </c>
      <c r="AZ22" s="1413">
        <f t="shared" ref="AZ22" si="163">O131</f>
        <v>0</v>
      </c>
      <c r="BA22" s="1413">
        <f t="shared" ref="BA22" si="164">P131</f>
        <v>0</v>
      </c>
      <c r="BB22" s="1413">
        <f t="shared" ref="BB22" si="165">Q131</f>
        <v>0</v>
      </c>
      <c r="BC22" s="1413">
        <f t="shared" ref="BC22" si="166">R131</f>
        <v>0</v>
      </c>
      <c r="BD22" s="1413">
        <f t="shared" ref="BD22" si="167">S131</f>
        <v>0</v>
      </c>
      <c r="BE22" s="1413">
        <f t="shared" ref="BE22" si="168">T131</f>
        <v>0</v>
      </c>
      <c r="BF22" s="1413">
        <f t="shared" ref="BF22:BH22" si="169">U131</f>
        <v>0</v>
      </c>
      <c r="BG22" s="1413">
        <f t="shared" si="169"/>
        <v>0</v>
      </c>
      <c r="BH22" s="1413">
        <f t="shared" si="169"/>
        <v>0</v>
      </c>
      <c r="BI22" s="1413">
        <f t="shared" si="26"/>
        <v>4486</v>
      </c>
      <c r="BJ22" s="1413">
        <f t="shared" si="27"/>
        <v>3251</v>
      </c>
      <c r="BK22" s="1413">
        <f t="shared" si="28"/>
        <v>7737</v>
      </c>
    </row>
    <row r="23" spans="1:63" s="1411" customFormat="1" ht="27" customHeight="1">
      <c r="A23" s="1428">
        <v>13</v>
      </c>
      <c r="B23" s="1432" t="s">
        <v>106</v>
      </c>
      <c r="C23" s="1433">
        <v>185</v>
      </c>
      <c r="D23" s="1433">
        <v>92</v>
      </c>
      <c r="E23" s="1390">
        <v>277</v>
      </c>
      <c r="F23" s="1433">
        <v>1056</v>
      </c>
      <c r="G23" s="1433">
        <v>631</v>
      </c>
      <c r="H23" s="1390">
        <v>1687</v>
      </c>
      <c r="I23" s="1433">
        <v>18</v>
      </c>
      <c r="J23" s="1433">
        <v>9</v>
      </c>
      <c r="K23" s="1390">
        <v>27</v>
      </c>
      <c r="L23" s="1433">
        <v>0</v>
      </c>
      <c r="M23" s="1433">
        <v>0</v>
      </c>
      <c r="N23" s="1390">
        <v>0</v>
      </c>
      <c r="O23" s="1390">
        <v>0</v>
      </c>
      <c r="P23" s="1390">
        <v>0</v>
      </c>
      <c r="Q23" s="1390">
        <v>0</v>
      </c>
      <c r="R23" s="1390">
        <v>0</v>
      </c>
      <c r="S23" s="1390">
        <v>0</v>
      </c>
      <c r="T23" s="1390">
        <v>0</v>
      </c>
      <c r="U23" s="1433">
        <v>17</v>
      </c>
      <c r="V23" s="1433">
        <v>11</v>
      </c>
      <c r="W23" s="1391">
        <f t="shared" si="146"/>
        <v>28</v>
      </c>
      <c r="X23" s="832">
        <f t="shared" si="147"/>
        <v>1276</v>
      </c>
      <c r="Y23" s="832">
        <f t="shared" si="148"/>
        <v>743</v>
      </c>
      <c r="Z23" s="832">
        <f t="shared" si="149"/>
        <v>2019</v>
      </c>
      <c r="AA23" s="1414"/>
      <c r="AB23" s="1414"/>
      <c r="AC23" s="1433">
        <f t="shared" si="150"/>
        <v>0</v>
      </c>
      <c r="AD23" s="1414">
        <f t="shared" si="161"/>
        <v>1276</v>
      </c>
      <c r="AE23" s="1414">
        <f t="shared" si="161"/>
        <v>743</v>
      </c>
      <c r="AF23" s="1433">
        <f t="shared" si="151"/>
        <v>2019</v>
      </c>
      <c r="AG23" s="126">
        <v>10</v>
      </c>
      <c r="AH23" s="126">
        <v>8</v>
      </c>
      <c r="AI23" s="1433">
        <f t="shared" si="152"/>
        <v>18</v>
      </c>
      <c r="AJ23" s="1410">
        <v>0</v>
      </c>
      <c r="AL23" s="600">
        <v>18</v>
      </c>
      <c r="AM23" s="1434" t="s">
        <v>161</v>
      </c>
      <c r="AN23" s="1413">
        <f t="shared" ref="AN23:AY23" si="170">C137</f>
        <v>927</v>
      </c>
      <c r="AO23" s="1413">
        <f t="shared" si="170"/>
        <v>687</v>
      </c>
      <c r="AP23" s="1413">
        <f t="shared" si="170"/>
        <v>1614</v>
      </c>
      <c r="AQ23" s="1413">
        <f t="shared" si="170"/>
        <v>1109</v>
      </c>
      <c r="AR23" s="1413">
        <f t="shared" si="170"/>
        <v>833</v>
      </c>
      <c r="AS23" s="1413">
        <f t="shared" si="170"/>
        <v>1942</v>
      </c>
      <c r="AT23" s="1413">
        <f t="shared" si="170"/>
        <v>48</v>
      </c>
      <c r="AU23" s="1413">
        <f t="shared" si="170"/>
        <v>37</v>
      </c>
      <c r="AV23" s="1413">
        <f t="shared" si="170"/>
        <v>85</v>
      </c>
      <c r="AW23" s="1413">
        <f t="shared" si="170"/>
        <v>9</v>
      </c>
      <c r="AX23" s="1413">
        <f t="shared" si="170"/>
        <v>7</v>
      </c>
      <c r="AY23" s="1413">
        <f t="shared" si="170"/>
        <v>16</v>
      </c>
      <c r="AZ23" s="1413">
        <f t="shared" ref="AZ23" si="171">O137</f>
        <v>0</v>
      </c>
      <c r="BA23" s="1413">
        <f t="shared" ref="BA23" si="172">P137</f>
        <v>0</v>
      </c>
      <c r="BB23" s="1413">
        <f t="shared" ref="BB23" si="173">Q137</f>
        <v>0</v>
      </c>
      <c r="BC23" s="1413">
        <f t="shared" ref="BC23" si="174">R137</f>
        <v>0</v>
      </c>
      <c r="BD23" s="1413">
        <f t="shared" ref="BD23" si="175">S137</f>
        <v>0</v>
      </c>
      <c r="BE23" s="1413">
        <f t="shared" ref="BE23" si="176">T137</f>
        <v>0</v>
      </c>
      <c r="BF23" s="1413">
        <f t="shared" ref="BF23:BH23" si="177">U137</f>
        <v>0</v>
      </c>
      <c r="BG23" s="1413">
        <f t="shared" si="177"/>
        <v>0</v>
      </c>
      <c r="BH23" s="1413">
        <f t="shared" si="177"/>
        <v>0</v>
      </c>
      <c r="BI23" s="1413">
        <f t="shared" si="26"/>
        <v>2093</v>
      </c>
      <c r="BJ23" s="1413">
        <f t="shared" si="27"/>
        <v>1564</v>
      </c>
      <c r="BK23" s="1413">
        <f t="shared" si="28"/>
        <v>3657</v>
      </c>
    </row>
    <row r="24" spans="1:63" s="1411" customFormat="1" ht="27" customHeight="1">
      <c r="A24" s="1428">
        <v>14</v>
      </c>
      <c r="B24" s="1432" t="s">
        <v>457</v>
      </c>
      <c r="C24" s="1433">
        <v>95</v>
      </c>
      <c r="D24" s="1433">
        <v>72</v>
      </c>
      <c r="E24" s="1390">
        <v>167</v>
      </c>
      <c r="F24" s="1433">
        <v>253</v>
      </c>
      <c r="G24" s="1433">
        <v>179</v>
      </c>
      <c r="H24" s="1390">
        <v>432</v>
      </c>
      <c r="I24" s="1433">
        <v>4</v>
      </c>
      <c r="J24" s="1433">
        <v>3</v>
      </c>
      <c r="K24" s="1390">
        <v>7</v>
      </c>
      <c r="L24" s="1433">
        <v>0</v>
      </c>
      <c r="M24" s="1433">
        <v>0</v>
      </c>
      <c r="N24" s="1390">
        <v>0</v>
      </c>
      <c r="O24" s="1390">
        <v>0</v>
      </c>
      <c r="P24" s="1390">
        <v>0</v>
      </c>
      <c r="Q24" s="1390">
        <v>0</v>
      </c>
      <c r="R24" s="1390">
        <v>0</v>
      </c>
      <c r="S24" s="1390">
        <v>0</v>
      </c>
      <c r="T24" s="1390">
        <v>0</v>
      </c>
      <c r="U24" s="1433">
        <v>0</v>
      </c>
      <c r="V24" s="1433">
        <v>0</v>
      </c>
      <c r="W24" s="1391">
        <f t="shared" si="146"/>
        <v>0</v>
      </c>
      <c r="X24" s="832">
        <f t="shared" si="147"/>
        <v>352</v>
      </c>
      <c r="Y24" s="832">
        <f t="shared" si="148"/>
        <v>254</v>
      </c>
      <c r="Z24" s="832">
        <f t="shared" si="149"/>
        <v>606</v>
      </c>
      <c r="AA24" s="1414"/>
      <c r="AB24" s="1414"/>
      <c r="AC24" s="1433">
        <f t="shared" si="150"/>
        <v>0</v>
      </c>
      <c r="AD24" s="1414">
        <f t="shared" si="161"/>
        <v>352</v>
      </c>
      <c r="AE24" s="1414">
        <f t="shared" si="161"/>
        <v>254</v>
      </c>
      <c r="AF24" s="1433">
        <f t="shared" si="151"/>
        <v>606</v>
      </c>
      <c r="AG24" s="126">
        <v>0</v>
      </c>
      <c r="AH24" s="126">
        <v>0</v>
      </c>
      <c r="AI24" s="1433">
        <f t="shared" si="152"/>
        <v>0</v>
      </c>
      <c r="AJ24" s="1410">
        <v>0</v>
      </c>
      <c r="AL24" s="1390">
        <v>19</v>
      </c>
      <c r="AM24" s="1412" t="s">
        <v>86</v>
      </c>
      <c r="AN24" s="1413">
        <f t="shared" ref="AN24:AY24" si="178">C146</f>
        <v>889</v>
      </c>
      <c r="AO24" s="1413">
        <f t="shared" si="178"/>
        <v>621</v>
      </c>
      <c r="AP24" s="1413">
        <f t="shared" si="178"/>
        <v>1510</v>
      </c>
      <c r="AQ24" s="1413">
        <f t="shared" si="178"/>
        <v>4727</v>
      </c>
      <c r="AR24" s="1413">
        <f t="shared" si="178"/>
        <v>3112</v>
      </c>
      <c r="AS24" s="1413">
        <f t="shared" si="178"/>
        <v>7839</v>
      </c>
      <c r="AT24" s="1413">
        <f t="shared" si="178"/>
        <v>425</v>
      </c>
      <c r="AU24" s="1413">
        <f t="shared" si="178"/>
        <v>316</v>
      </c>
      <c r="AV24" s="1413">
        <f t="shared" si="178"/>
        <v>741</v>
      </c>
      <c r="AW24" s="1413">
        <f t="shared" si="178"/>
        <v>3</v>
      </c>
      <c r="AX24" s="1413">
        <f t="shared" si="178"/>
        <v>4</v>
      </c>
      <c r="AY24" s="1413">
        <f t="shared" si="178"/>
        <v>7</v>
      </c>
      <c r="AZ24" s="1413">
        <f t="shared" ref="AZ24" si="179">O146</f>
        <v>0</v>
      </c>
      <c r="BA24" s="1413">
        <f t="shared" ref="BA24" si="180">P146</f>
        <v>0</v>
      </c>
      <c r="BB24" s="1413">
        <f t="shared" ref="BB24" si="181">Q146</f>
        <v>0</v>
      </c>
      <c r="BC24" s="1413">
        <f t="shared" ref="BC24" si="182">R146</f>
        <v>0</v>
      </c>
      <c r="BD24" s="1413">
        <f t="shared" ref="BD24" si="183">S146</f>
        <v>0</v>
      </c>
      <c r="BE24" s="1413">
        <f t="shared" ref="BE24" si="184">T146</f>
        <v>0</v>
      </c>
      <c r="BF24" s="1413">
        <f t="shared" ref="BF24:BH24" si="185">U146</f>
        <v>20</v>
      </c>
      <c r="BG24" s="1413">
        <f t="shared" si="185"/>
        <v>11</v>
      </c>
      <c r="BH24" s="1413">
        <f t="shared" si="185"/>
        <v>31</v>
      </c>
      <c r="BI24" s="1413">
        <f t="shared" si="26"/>
        <v>6064</v>
      </c>
      <c r="BJ24" s="1413">
        <f t="shared" si="27"/>
        <v>4064</v>
      </c>
      <c r="BK24" s="1413">
        <f t="shared" si="28"/>
        <v>10128</v>
      </c>
    </row>
    <row r="25" spans="1:63" s="1411" customFormat="1" ht="27" customHeight="1">
      <c r="A25" s="1428">
        <v>15</v>
      </c>
      <c r="B25" s="1432" t="s">
        <v>24</v>
      </c>
      <c r="C25" s="1433">
        <v>192</v>
      </c>
      <c r="D25" s="1433">
        <v>109</v>
      </c>
      <c r="E25" s="1390">
        <v>301</v>
      </c>
      <c r="F25" s="1433">
        <v>691</v>
      </c>
      <c r="G25" s="1433">
        <v>477</v>
      </c>
      <c r="H25" s="1390">
        <v>1168</v>
      </c>
      <c r="I25" s="1433">
        <v>12</v>
      </c>
      <c r="J25" s="1433">
        <v>9</v>
      </c>
      <c r="K25" s="1390">
        <v>21</v>
      </c>
      <c r="L25" s="1433">
        <v>0</v>
      </c>
      <c r="M25" s="1433">
        <v>0</v>
      </c>
      <c r="N25" s="1390">
        <v>0</v>
      </c>
      <c r="O25" s="1390">
        <v>0</v>
      </c>
      <c r="P25" s="1390">
        <v>0</v>
      </c>
      <c r="Q25" s="1390">
        <v>0</v>
      </c>
      <c r="R25" s="1390">
        <v>0</v>
      </c>
      <c r="S25" s="1390">
        <v>0</v>
      </c>
      <c r="T25" s="1390">
        <v>0</v>
      </c>
      <c r="U25" s="1433">
        <v>0</v>
      </c>
      <c r="V25" s="1433">
        <v>0</v>
      </c>
      <c r="W25" s="1391">
        <f t="shared" si="146"/>
        <v>0</v>
      </c>
      <c r="X25" s="832">
        <f t="shared" si="147"/>
        <v>895</v>
      </c>
      <c r="Y25" s="832">
        <f t="shared" si="148"/>
        <v>595</v>
      </c>
      <c r="Z25" s="832">
        <f t="shared" si="149"/>
        <v>1490</v>
      </c>
      <c r="AA25" s="1414"/>
      <c r="AB25" s="1414"/>
      <c r="AC25" s="1433">
        <f t="shared" si="150"/>
        <v>0</v>
      </c>
      <c r="AD25" s="1414">
        <f>X25+AA25</f>
        <v>895</v>
      </c>
      <c r="AE25" s="1414">
        <f>Y25+AB25</f>
        <v>595</v>
      </c>
      <c r="AF25" s="1433">
        <f t="shared" si="151"/>
        <v>1490</v>
      </c>
      <c r="AG25" s="126">
        <v>9</v>
      </c>
      <c r="AH25" s="126">
        <v>9</v>
      </c>
      <c r="AI25" s="1433">
        <f t="shared" si="152"/>
        <v>18</v>
      </c>
      <c r="AJ25" s="1410">
        <v>1</v>
      </c>
      <c r="AL25" s="600">
        <v>20</v>
      </c>
      <c r="AM25" s="1412" t="s">
        <v>143</v>
      </c>
      <c r="AN25" s="1413">
        <f t="shared" ref="AN25:AY25" si="186">C151</f>
        <v>883</v>
      </c>
      <c r="AO25" s="1413">
        <f t="shared" si="186"/>
        <v>618</v>
      </c>
      <c r="AP25" s="1413">
        <f t="shared" si="186"/>
        <v>1501</v>
      </c>
      <c r="AQ25" s="1413">
        <f t="shared" si="186"/>
        <v>931</v>
      </c>
      <c r="AR25" s="1413">
        <f t="shared" si="186"/>
        <v>603</v>
      </c>
      <c r="AS25" s="1413">
        <f t="shared" si="186"/>
        <v>1534</v>
      </c>
      <c r="AT25" s="1413">
        <f t="shared" si="186"/>
        <v>67</v>
      </c>
      <c r="AU25" s="1413">
        <f t="shared" si="186"/>
        <v>25</v>
      </c>
      <c r="AV25" s="1413">
        <f t="shared" si="186"/>
        <v>92</v>
      </c>
      <c r="AW25" s="1413">
        <f t="shared" si="186"/>
        <v>4</v>
      </c>
      <c r="AX25" s="1413">
        <f t="shared" si="186"/>
        <v>2</v>
      </c>
      <c r="AY25" s="1413">
        <f t="shared" si="186"/>
        <v>6</v>
      </c>
      <c r="AZ25" s="1413">
        <f t="shared" ref="AZ25" si="187">O151</f>
        <v>0</v>
      </c>
      <c r="BA25" s="1413">
        <f t="shared" ref="BA25" si="188">P151</f>
        <v>0</v>
      </c>
      <c r="BB25" s="1413">
        <f t="shared" ref="BB25" si="189">Q151</f>
        <v>0</v>
      </c>
      <c r="BC25" s="1413">
        <f t="shared" ref="BC25" si="190">R151</f>
        <v>0</v>
      </c>
      <c r="BD25" s="1413">
        <f t="shared" ref="BD25" si="191">S151</f>
        <v>0</v>
      </c>
      <c r="BE25" s="1413">
        <f t="shared" ref="BE25" si="192">T151</f>
        <v>0</v>
      </c>
      <c r="BF25" s="1413">
        <f t="shared" ref="BF25:BH25" si="193">U151</f>
        <v>0</v>
      </c>
      <c r="BG25" s="1413">
        <f t="shared" si="193"/>
        <v>0</v>
      </c>
      <c r="BH25" s="1413">
        <f t="shared" si="193"/>
        <v>0</v>
      </c>
      <c r="BI25" s="1413">
        <f t="shared" si="26"/>
        <v>1885</v>
      </c>
      <c r="BJ25" s="1413">
        <f t="shared" si="27"/>
        <v>1248</v>
      </c>
      <c r="BK25" s="1413">
        <f t="shared" si="28"/>
        <v>3133</v>
      </c>
    </row>
    <row r="26" spans="1:63" s="1411" customFormat="1" ht="27" customHeight="1">
      <c r="A26" s="1428">
        <v>16</v>
      </c>
      <c r="B26" s="1432" t="s">
        <v>105</v>
      </c>
      <c r="C26" s="1433">
        <v>69</v>
      </c>
      <c r="D26" s="1433">
        <v>37</v>
      </c>
      <c r="E26" s="1390">
        <v>106</v>
      </c>
      <c r="F26" s="1433">
        <v>471</v>
      </c>
      <c r="G26" s="1433">
        <v>331</v>
      </c>
      <c r="H26" s="1390">
        <v>802</v>
      </c>
      <c r="I26" s="1433">
        <v>11</v>
      </c>
      <c r="J26" s="1433">
        <v>6</v>
      </c>
      <c r="K26" s="1390">
        <v>17</v>
      </c>
      <c r="L26" s="1433">
        <v>0</v>
      </c>
      <c r="M26" s="1433">
        <v>0</v>
      </c>
      <c r="N26" s="1390">
        <v>0</v>
      </c>
      <c r="O26" s="1390">
        <v>0</v>
      </c>
      <c r="P26" s="1390">
        <v>0</v>
      </c>
      <c r="Q26" s="1390">
        <v>0</v>
      </c>
      <c r="R26" s="1390">
        <v>0</v>
      </c>
      <c r="S26" s="1390">
        <v>0</v>
      </c>
      <c r="T26" s="1390">
        <v>0</v>
      </c>
      <c r="U26" s="1433">
        <v>4</v>
      </c>
      <c r="V26" s="1433">
        <v>2</v>
      </c>
      <c r="W26" s="1391">
        <f t="shared" si="146"/>
        <v>6</v>
      </c>
      <c r="X26" s="832">
        <f t="shared" si="147"/>
        <v>555</v>
      </c>
      <c r="Y26" s="832">
        <f t="shared" si="148"/>
        <v>376</v>
      </c>
      <c r="Z26" s="832">
        <f t="shared" si="149"/>
        <v>931</v>
      </c>
      <c r="AA26" s="1414"/>
      <c r="AB26" s="1414"/>
      <c r="AC26" s="1433">
        <f t="shared" si="150"/>
        <v>0</v>
      </c>
      <c r="AD26" s="1414">
        <f>X26+AA26</f>
        <v>555</v>
      </c>
      <c r="AE26" s="1414">
        <f>Y26+AB26</f>
        <v>376</v>
      </c>
      <c r="AF26" s="1433">
        <f t="shared" si="151"/>
        <v>931</v>
      </c>
      <c r="AG26" s="126"/>
      <c r="AH26" s="126">
        <v>2</v>
      </c>
      <c r="AI26" s="1433">
        <f t="shared" si="152"/>
        <v>2</v>
      </c>
      <c r="AJ26" s="1410">
        <v>0</v>
      </c>
      <c r="AL26" s="1390">
        <v>21</v>
      </c>
      <c r="AM26" s="1434" t="s">
        <v>144</v>
      </c>
      <c r="AN26" s="1413">
        <f t="shared" ref="AN26:AY26" si="194">C158</f>
        <v>1600</v>
      </c>
      <c r="AO26" s="1413">
        <f t="shared" si="194"/>
        <v>1148</v>
      </c>
      <c r="AP26" s="1413">
        <f t="shared" si="194"/>
        <v>2748</v>
      </c>
      <c r="AQ26" s="1413">
        <f t="shared" si="194"/>
        <v>968</v>
      </c>
      <c r="AR26" s="1413">
        <f t="shared" si="194"/>
        <v>755</v>
      </c>
      <c r="AS26" s="1413">
        <f t="shared" si="194"/>
        <v>1723</v>
      </c>
      <c r="AT26" s="1413">
        <f t="shared" si="194"/>
        <v>12</v>
      </c>
      <c r="AU26" s="1413">
        <f t="shared" si="194"/>
        <v>10</v>
      </c>
      <c r="AV26" s="1413">
        <f t="shared" si="194"/>
        <v>22</v>
      </c>
      <c r="AW26" s="1413">
        <f t="shared" si="194"/>
        <v>1</v>
      </c>
      <c r="AX26" s="1413">
        <f t="shared" si="194"/>
        <v>0</v>
      </c>
      <c r="AY26" s="1413">
        <f t="shared" si="194"/>
        <v>1</v>
      </c>
      <c r="AZ26" s="1413">
        <f t="shared" ref="AZ26" si="195">O158</f>
        <v>0</v>
      </c>
      <c r="BA26" s="1413">
        <f t="shared" ref="BA26" si="196">P158</f>
        <v>0</v>
      </c>
      <c r="BB26" s="1413">
        <f t="shared" ref="BB26" si="197">Q158</f>
        <v>0</v>
      </c>
      <c r="BC26" s="1413">
        <f t="shared" ref="BC26" si="198">R158</f>
        <v>0</v>
      </c>
      <c r="BD26" s="1413">
        <f t="shared" ref="BD26" si="199">S158</f>
        <v>0</v>
      </c>
      <c r="BE26" s="1413">
        <f t="shared" ref="BE26" si="200">T158</f>
        <v>0</v>
      </c>
      <c r="BF26" s="1413">
        <f t="shared" ref="BF26:BH26" si="201">U158</f>
        <v>3</v>
      </c>
      <c r="BG26" s="1413">
        <f t="shared" si="201"/>
        <v>1</v>
      </c>
      <c r="BH26" s="1413">
        <f t="shared" si="201"/>
        <v>4</v>
      </c>
      <c r="BI26" s="1413">
        <f t="shared" si="26"/>
        <v>2584</v>
      </c>
      <c r="BJ26" s="1413">
        <f t="shared" si="27"/>
        <v>1914</v>
      </c>
      <c r="BK26" s="1413">
        <f t="shared" si="28"/>
        <v>4498</v>
      </c>
    </row>
    <row r="27" spans="1:63" s="1411" customFormat="1" ht="27" customHeight="1">
      <c r="A27" s="1419"/>
      <c r="B27" s="1420" t="s">
        <v>6</v>
      </c>
      <c r="C27" s="1429">
        <f t="shared" ref="C27:AJ27" si="202">SUM(C21:C26)</f>
        <v>623</v>
      </c>
      <c r="D27" s="1429">
        <f t="shared" si="202"/>
        <v>364</v>
      </c>
      <c r="E27" s="1429">
        <f t="shared" si="202"/>
        <v>987</v>
      </c>
      <c r="F27" s="1429">
        <f t="shared" si="202"/>
        <v>3976</v>
      </c>
      <c r="G27" s="1429">
        <f t="shared" si="202"/>
        <v>2584</v>
      </c>
      <c r="H27" s="1429">
        <f t="shared" si="202"/>
        <v>6560</v>
      </c>
      <c r="I27" s="1429">
        <f t="shared" si="202"/>
        <v>53</v>
      </c>
      <c r="J27" s="1429">
        <f t="shared" si="202"/>
        <v>34</v>
      </c>
      <c r="K27" s="1429">
        <f t="shared" si="202"/>
        <v>87</v>
      </c>
      <c r="L27" s="1429">
        <f t="shared" si="202"/>
        <v>1</v>
      </c>
      <c r="M27" s="1429">
        <f t="shared" si="202"/>
        <v>0</v>
      </c>
      <c r="N27" s="1429">
        <f t="shared" si="202"/>
        <v>1</v>
      </c>
      <c r="O27" s="1429">
        <f t="shared" si="202"/>
        <v>0</v>
      </c>
      <c r="P27" s="1429">
        <f t="shared" si="202"/>
        <v>0</v>
      </c>
      <c r="Q27" s="1429">
        <f t="shared" si="202"/>
        <v>0</v>
      </c>
      <c r="R27" s="1429">
        <f t="shared" si="202"/>
        <v>0</v>
      </c>
      <c r="S27" s="1429">
        <f t="shared" si="202"/>
        <v>0</v>
      </c>
      <c r="T27" s="1429">
        <f t="shared" si="202"/>
        <v>0</v>
      </c>
      <c r="U27" s="1429">
        <f t="shared" si="202"/>
        <v>21</v>
      </c>
      <c r="V27" s="1429">
        <f t="shared" si="202"/>
        <v>13</v>
      </c>
      <c r="W27" s="1429">
        <f t="shared" si="202"/>
        <v>34</v>
      </c>
      <c r="X27" s="1429">
        <f t="shared" si="202"/>
        <v>4674</v>
      </c>
      <c r="Y27" s="1429">
        <f t="shared" si="202"/>
        <v>2995</v>
      </c>
      <c r="Z27" s="1429">
        <f t="shared" si="202"/>
        <v>7669</v>
      </c>
      <c r="AA27" s="1429">
        <f t="shared" si="202"/>
        <v>0</v>
      </c>
      <c r="AB27" s="1429">
        <f t="shared" si="202"/>
        <v>0</v>
      </c>
      <c r="AC27" s="1429">
        <f t="shared" si="202"/>
        <v>0</v>
      </c>
      <c r="AD27" s="1429">
        <f t="shared" si="202"/>
        <v>4674</v>
      </c>
      <c r="AE27" s="1429">
        <f t="shared" si="202"/>
        <v>2995</v>
      </c>
      <c r="AF27" s="1429">
        <f t="shared" si="202"/>
        <v>7669</v>
      </c>
      <c r="AG27" s="1429">
        <f t="shared" si="202"/>
        <v>20</v>
      </c>
      <c r="AH27" s="1429">
        <f t="shared" si="202"/>
        <v>27</v>
      </c>
      <c r="AI27" s="1429">
        <f t="shared" si="202"/>
        <v>47</v>
      </c>
      <c r="AJ27" s="1419">
        <f t="shared" si="202"/>
        <v>1</v>
      </c>
      <c r="AL27" s="600">
        <v>22</v>
      </c>
      <c r="AM27" s="1412" t="s">
        <v>145</v>
      </c>
      <c r="AN27" s="1413">
        <f t="shared" ref="AN27:AY27" si="203">C168</f>
        <v>596</v>
      </c>
      <c r="AO27" s="1413">
        <f t="shared" si="203"/>
        <v>349</v>
      </c>
      <c r="AP27" s="1413">
        <f t="shared" si="203"/>
        <v>945</v>
      </c>
      <c r="AQ27" s="1413">
        <f t="shared" si="203"/>
        <v>4081</v>
      </c>
      <c r="AR27" s="1413">
        <f t="shared" si="203"/>
        <v>3123</v>
      </c>
      <c r="AS27" s="1413">
        <f t="shared" si="203"/>
        <v>7204</v>
      </c>
      <c r="AT27" s="1413">
        <f t="shared" si="203"/>
        <v>112</v>
      </c>
      <c r="AU27" s="1413">
        <f t="shared" si="203"/>
        <v>39</v>
      </c>
      <c r="AV27" s="1413">
        <f t="shared" si="203"/>
        <v>151</v>
      </c>
      <c r="AW27" s="1413">
        <f t="shared" si="203"/>
        <v>89</v>
      </c>
      <c r="AX27" s="1413">
        <f t="shared" si="203"/>
        <v>116</v>
      </c>
      <c r="AY27" s="1413">
        <f t="shared" si="203"/>
        <v>205</v>
      </c>
      <c r="AZ27" s="1413">
        <f t="shared" ref="AZ27" si="204">O168</f>
        <v>0</v>
      </c>
      <c r="BA27" s="1413">
        <f t="shared" ref="BA27" si="205">P168</f>
        <v>0</v>
      </c>
      <c r="BB27" s="1413">
        <f t="shared" ref="BB27" si="206">Q168</f>
        <v>0</v>
      </c>
      <c r="BC27" s="1413">
        <f t="shared" ref="BC27" si="207">R168</f>
        <v>0</v>
      </c>
      <c r="BD27" s="1413">
        <f t="shared" ref="BD27" si="208">S168</f>
        <v>0</v>
      </c>
      <c r="BE27" s="1413">
        <f t="shared" ref="BE27" si="209">T168</f>
        <v>0</v>
      </c>
      <c r="BF27" s="1413">
        <f t="shared" ref="BF27:BH27" si="210">U168</f>
        <v>36</v>
      </c>
      <c r="BG27" s="1413">
        <f t="shared" si="210"/>
        <v>47</v>
      </c>
      <c r="BH27" s="1413">
        <f t="shared" si="210"/>
        <v>83</v>
      </c>
      <c r="BI27" s="1413">
        <f t="shared" si="26"/>
        <v>4914</v>
      </c>
      <c r="BJ27" s="1413">
        <f t="shared" si="27"/>
        <v>3674</v>
      </c>
      <c r="BK27" s="1413">
        <f t="shared" si="28"/>
        <v>8588</v>
      </c>
    </row>
    <row r="28" spans="1:63" s="1411" customFormat="1" ht="27" customHeight="1">
      <c r="A28" s="1435" t="s">
        <v>25</v>
      </c>
      <c r="B28" s="1436"/>
      <c r="C28" s="1425"/>
      <c r="D28" s="1426"/>
      <c r="E28" s="1426"/>
      <c r="F28" s="1426"/>
      <c r="G28" s="1426"/>
      <c r="H28" s="1426"/>
      <c r="I28" s="1426"/>
      <c r="J28" s="1426"/>
      <c r="K28" s="1426"/>
      <c r="L28" s="1425"/>
      <c r="M28" s="1425"/>
      <c r="N28" s="1425"/>
      <c r="O28" s="1425"/>
      <c r="P28" s="1425"/>
      <c r="Q28" s="1425"/>
      <c r="R28" s="1425"/>
      <c r="S28" s="1425"/>
      <c r="T28" s="1425"/>
      <c r="U28" s="1425"/>
      <c r="V28" s="1425"/>
      <c r="W28" s="1425"/>
      <c r="X28" s="1425"/>
      <c r="Y28" s="1425"/>
      <c r="Z28" s="1425"/>
      <c r="AA28" s="1425"/>
      <c r="AB28" s="1425"/>
      <c r="AC28" s="1425"/>
      <c r="AD28" s="1425"/>
      <c r="AE28" s="1425"/>
      <c r="AF28" s="1425"/>
      <c r="AG28" s="1425"/>
      <c r="AH28" s="1425"/>
      <c r="AI28" s="1427"/>
      <c r="AJ28" s="1431"/>
      <c r="AL28" s="1868" t="s">
        <v>14</v>
      </c>
      <c r="AM28" s="1868"/>
      <c r="AN28" s="1437">
        <f>SUM(AN6:AN27)</f>
        <v>23207</v>
      </c>
      <c r="AO28" s="1437">
        <f t="shared" ref="AO28:BK28" si="211">SUM(AO6:AO27)</f>
        <v>17476</v>
      </c>
      <c r="AP28" s="1437">
        <f t="shared" si="211"/>
        <v>40683</v>
      </c>
      <c r="AQ28" s="1437">
        <f t="shared" si="211"/>
        <v>52988</v>
      </c>
      <c r="AR28" s="1437">
        <f t="shared" si="211"/>
        <v>38552</v>
      </c>
      <c r="AS28" s="1437">
        <f t="shared" si="211"/>
        <v>91540</v>
      </c>
      <c r="AT28" s="1437">
        <f t="shared" si="211"/>
        <v>1754</v>
      </c>
      <c r="AU28" s="1437">
        <f t="shared" si="211"/>
        <v>1220</v>
      </c>
      <c r="AV28" s="1437">
        <f t="shared" si="211"/>
        <v>2974</v>
      </c>
      <c r="AW28" s="1437">
        <f t="shared" si="211"/>
        <v>1342</v>
      </c>
      <c r="AX28" s="1437">
        <f t="shared" si="211"/>
        <v>1069</v>
      </c>
      <c r="AY28" s="1437">
        <f t="shared" si="211"/>
        <v>2411</v>
      </c>
      <c r="AZ28" s="1437">
        <f t="shared" si="211"/>
        <v>6</v>
      </c>
      <c r="BA28" s="1437">
        <f t="shared" si="211"/>
        <v>4</v>
      </c>
      <c r="BB28" s="1437">
        <f t="shared" si="211"/>
        <v>10</v>
      </c>
      <c r="BC28" s="1437">
        <f t="shared" si="211"/>
        <v>8</v>
      </c>
      <c r="BD28" s="1437">
        <f t="shared" si="211"/>
        <v>5</v>
      </c>
      <c r="BE28" s="1437">
        <f t="shared" si="211"/>
        <v>13</v>
      </c>
      <c r="BF28" s="1437">
        <f t="shared" si="211"/>
        <v>221</v>
      </c>
      <c r="BG28" s="1437">
        <f t="shared" si="211"/>
        <v>168</v>
      </c>
      <c r="BH28" s="1437">
        <f t="shared" si="211"/>
        <v>389</v>
      </c>
      <c r="BI28" s="1437">
        <f t="shared" si="211"/>
        <v>79526</v>
      </c>
      <c r="BJ28" s="1437">
        <f t="shared" si="211"/>
        <v>58494</v>
      </c>
      <c r="BK28" s="1437">
        <f t="shared" si="211"/>
        <v>138020</v>
      </c>
    </row>
    <row r="29" spans="1:63" s="1411" customFormat="1" ht="17.25" customHeight="1">
      <c r="A29" s="1428">
        <v>17</v>
      </c>
      <c r="B29" s="1438" t="s">
        <v>107</v>
      </c>
      <c r="C29" s="1433">
        <v>44</v>
      </c>
      <c r="D29" s="1433">
        <v>30</v>
      </c>
      <c r="E29" s="1391">
        <f t="shared" ref="E29:E30" si="212">+C29+D29</f>
        <v>74</v>
      </c>
      <c r="F29" s="1433">
        <v>998</v>
      </c>
      <c r="G29" s="1433">
        <v>743</v>
      </c>
      <c r="H29" s="1391">
        <f t="shared" ref="H29:H30" si="213">+F29+G29</f>
        <v>1741</v>
      </c>
      <c r="I29" s="1439">
        <v>4</v>
      </c>
      <c r="J29" s="1439">
        <v>5</v>
      </c>
      <c r="K29" s="1391">
        <f t="shared" ref="K29:K30" si="214">+I29+J29</f>
        <v>9</v>
      </c>
      <c r="L29" s="1433">
        <v>1</v>
      </c>
      <c r="M29" s="1433"/>
      <c r="N29" s="1391">
        <f t="shared" ref="N29:N30" si="215">+L29+M29</f>
        <v>1</v>
      </c>
      <c r="O29" s="1391"/>
      <c r="P29" s="1391"/>
      <c r="Q29" s="1391"/>
      <c r="R29" s="1391"/>
      <c r="S29" s="1391"/>
      <c r="T29" s="1391"/>
      <c r="U29" s="1433"/>
      <c r="V29" s="1433"/>
      <c r="W29" s="1433">
        <f>+U29+V29</f>
        <v>0</v>
      </c>
      <c r="X29" s="832">
        <f t="shared" ref="X29:X30" si="216">C29+F29+I29+L29+U29+R29+O29</f>
        <v>1047</v>
      </c>
      <c r="Y29" s="832">
        <f t="shared" ref="Y29:Y30" si="217">D29+G29+J29+M29+V29+S29+P29</f>
        <v>778</v>
      </c>
      <c r="Z29" s="832">
        <f t="shared" ref="Z29:Z30" si="218">E29+H29+K29+N29+W29+T29+Q29</f>
        <v>1825</v>
      </c>
      <c r="AA29" s="600">
        <v>12</v>
      </c>
      <c r="AB29" s="600">
        <v>12</v>
      </c>
      <c r="AC29" s="1433">
        <f>+AA29+AB29</f>
        <v>24</v>
      </c>
      <c r="AD29" s="1414">
        <f>X29+AA29</f>
        <v>1059</v>
      </c>
      <c r="AE29" s="1414">
        <f>Y29+AB29</f>
        <v>790</v>
      </c>
      <c r="AF29" s="1433">
        <f>+AD29+AE29</f>
        <v>1849</v>
      </c>
      <c r="AG29" s="600"/>
      <c r="AH29" s="600">
        <v>1</v>
      </c>
      <c r="AI29" s="1433">
        <f>+AG29+AH29</f>
        <v>1</v>
      </c>
      <c r="AJ29" s="1410"/>
      <c r="AL29" s="1440"/>
      <c r="AM29" s="682"/>
      <c r="AN29" s="682"/>
      <c r="AO29" s="682"/>
      <c r="AP29" s="682"/>
      <c r="AQ29" s="682"/>
      <c r="AR29" s="682"/>
      <c r="AS29" s="682"/>
      <c r="AT29" s="682"/>
      <c r="AU29" s="682"/>
      <c r="AV29" s="682"/>
      <c r="AW29" s="682"/>
      <c r="AX29" s="682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</row>
    <row r="30" spans="1:63" s="1411" customFormat="1" ht="17.25" customHeight="1">
      <c r="A30" s="1428">
        <v>18</v>
      </c>
      <c r="B30" s="1438" t="s">
        <v>108</v>
      </c>
      <c r="C30" s="1433">
        <v>110</v>
      </c>
      <c r="D30" s="1433">
        <v>123</v>
      </c>
      <c r="E30" s="1391">
        <f t="shared" si="212"/>
        <v>233</v>
      </c>
      <c r="F30" s="1433">
        <v>602</v>
      </c>
      <c r="G30" s="1433">
        <v>418</v>
      </c>
      <c r="H30" s="1391">
        <f t="shared" si="213"/>
        <v>1020</v>
      </c>
      <c r="I30" s="1439"/>
      <c r="J30" s="1439"/>
      <c r="K30" s="1391">
        <f t="shared" si="214"/>
        <v>0</v>
      </c>
      <c r="L30" s="1433"/>
      <c r="M30" s="1433"/>
      <c r="N30" s="1391">
        <f t="shared" si="215"/>
        <v>0</v>
      </c>
      <c r="O30" s="1391"/>
      <c r="P30" s="1391"/>
      <c r="Q30" s="1391"/>
      <c r="R30" s="1391"/>
      <c r="S30" s="1391"/>
      <c r="T30" s="1391"/>
      <c r="U30" s="1433"/>
      <c r="V30" s="1433"/>
      <c r="W30" s="1433">
        <f>+U30+V30</f>
        <v>0</v>
      </c>
      <c r="X30" s="832">
        <f t="shared" si="216"/>
        <v>712</v>
      </c>
      <c r="Y30" s="832">
        <f t="shared" si="217"/>
        <v>541</v>
      </c>
      <c r="Z30" s="832">
        <f t="shared" si="218"/>
        <v>1253</v>
      </c>
      <c r="AA30" s="600">
        <v>8</v>
      </c>
      <c r="AB30" s="600">
        <v>16</v>
      </c>
      <c r="AC30" s="1433">
        <f>+AA30+AB30</f>
        <v>24</v>
      </c>
      <c r="AD30" s="1414">
        <f>X30+AA30</f>
        <v>720</v>
      </c>
      <c r="AE30" s="1414">
        <f>Y30+AB30</f>
        <v>557</v>
      </c>
      <c r="AF30" s="1433">
        <f>+AD30+AE30</f>
        <v>1277</v>
      </c>
      <c r="AG30" s="600"/>
      <c r="AH30" s="600"/>
      <c r="AI30" s="1433">
        <f>+AG30+AH30</f>
        <v>0</v>
      </c>
      <c r="AJ30" s="1410"/>
      <c r="AL30" s="1440"/>
      <c r="AM30" s="682"/>
      <c r="AN30" s="682"/>
      <c r="AO30" s="682"/>
      <c r="AP30" s="682"/>
      <c r="AQ30" s="682"/>
      <c r="AR30" s="682"/>
      <c r="AS30" s="682"/>
      <c r="AT30" s="682"/>
      <c r="AU30" s="682"/>
      <c r="AV30" s="682"/>
      <c r="AW30" s="682"/>
      <c r="AX30" s="682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</row>
    <row r="31" spans="1:63" s="1411" customFormat="1" ht="34.5" customHeight="1">
      <c r="A31" s="1419"/>
      <c r="B31" s="1420" t="s">
        <v>6</v>
      </c>
      <c r="C31" s="1429">
        <f t="shared" ref="C31:AJ31" si="219">SUM(C29:C30)</f>
        <v>154</v>
      </c>
      <c r="D31" s="1429">
        <f t="shared" si="219"/>
        <v>153</v>
      </c>
      <c r="E31" s="1429">
        <f t="shared" si="219"/>
        <v>307</v>
      </c>
      <c r="F31" s="1429">
        <f t="shared" si="219"/>
        <v>1600</v>
      </c>
      <c r="G31" s="1429">
        <f t="shared" si="219"/>
        <v>1161</v>
      </c>
      <c r="H31" s="1429">
        <f t="shared" si="219"/>
        <v>2761</v>
      </c>
      <c r="I31" s="1429">
        <f t="shared" si="219"/>
        <v>4</v>
      </c>
      <c r="J31" s="1429">
        <f t="shared" si="219"/>
        <v>5</v>
      </c>
      <c r="K31" s="1429">
        <f t="shared" si="219"/>
        <v>9</v>
      </c>
      <c r="L31" s="1429">
        <f t="shared" si="219"/>
        <v>1</v>
      </c>
      <c r="M31" s="1429">
        <f t="shared" si="219"/>
        <v>0</v>
      </c>
      <c r="N31" s="1429">
        <f t="shared" si="219"/>
        <v>1</v>
      </c>
      <c r="O31" s="1429"/>
      <c r="P31" s="1429"/>
      <c r="Q31" s="1429"/>
      <c r="R31" s="1429"/>
      <c r="S31" s="1429"/>
      <c r="T31" s="1429"/>
      <c r="U31" s="1429">
        <f t="shared" si="219"/>
        <v>0</v>
      </c>
      <c r="V31" s="1429">
        <f t="shared" si="219"/>
        <v>0</v>
      </c>
      <c r="W31" s="1429">
        <f t="shared" si="219"/>
        <v>0</v>
      </c>
      <c r="X31" s="1429">
        <f t="shared" si="219"/>
        <v>1759</v>
      </c>
      <c r="Y31" s="1429">
        <f t="shared" si="219"/>
        <v>1319</v>
      </c>
      <c r="Z31" s="1429">
        <f t="shared" si="219"/>
        <v>3078</v>
      </c>
      <c r="AA31" s="1429">
        <f t="shared" si="219"/>
        <v>20</v>
      </c>
      <c r="AB31" s="1429">
        <f t="shared" si="219"/>
        <v>28</v>
      </c>
      <c r="AC31" s="1429">
        <f t="shared" si="219"/>
        <v>48</v>
      </c>
      <c r="AD31" s="1429">
        <f t="shared" si="219"/>
        <v>1779</v>
      </c>
      <c r="AE31" s="1429">
        <f t="shared" si="219"/>
        <v>1347</v>
      </c>
      <c r="AF31" s="1429">
        <f t="shared" si="219"/>
        <v>3126</v>
      </c>
      <c r="AG31" s="1429">
        <f t="shared" si="219"/>
        <v>0</v>
      </c>
      <c r="AH31" s="1429">
        <f t="shared" si="219"/>
        <v>1</v>
      </c>
      <c r="AI31" s="1429">
        <f t="shared" si="219"/>
        <v>1</v>
      </c>
      <c r="AJ31" s="1419">
        <f t="shared" si="219"/>
        <v>0</v>
      </c>
      <c r="AL31" s="1869" t="s">
        <v>293</v>
      </c>
      <c r="AM31" s="1869"/>
      <c r="AN31" s="1869"/>
      <c r="AO31" s="1869"/>
      <c r="AP31" s="1869"/>
      <c r="AQ31" s="1869"/>
      <c r="AR31" s="1869"/>
      <c r="AS31" s="1869"/>
      <c r="AT31" s="1869"/>
      <c r="AU31" s="1869"/>
      <c r="AV31" s="1869"/>
      <c r="AW31" s="1869"/>
      <c r="AX31" s="1869"/>
      <c r="AY31" s="1869"/>
      <c r="AZ31" s="1869"/>
      <c r="BA31" s="1869"/>
      <c r="BB31" s="1869"/>
      <c r="BC31" s="1869"/>
      <c r="BD31" s="1869"/>
      <c r="BE31" s="1869"/>
      <c r="BF31" s="1869"/>
      <c r="BG31" s="1869"/>
      <c r="BH31" s="1869"/>
      <c r="BI31" s="1869"/>
      <c r="BJ31" s="1869"/>
      <c r="BK31" s="1869"/>
    </row>
    <row r="32" spans="1:63" s="1411" customFormat="1" ht="34.5" customHeight="1">
      <c r="A32" s="1423" t="s">
        <v>27</v>
      </c>
      <c r="B32" s="1424"/>
      <c r="C32" s="1425"/>
      <c r="D32" s="1426"/>
      <c r="E32" s="1426"/>
      <c r="F32" s="1426"/>
      <c r="G32" s="1426"/>
      <c r="H32" s="1426"/>
      <c r="I32" s="1426"/>
      <c r="J32" s="1426"/>
      <c r="K32" s="1426"/>
      <c r="L32" s="1425"/>
      <c r="M32" s="1425"/>
      <c r="N32" s="1425"/>
      <c r="O32" s="1425"/>
      <c r="P32" s="1425"/>
      <c r="Q32" s="1425"/>
      <c r="R32" s="1425"/>
      <c r="S32" s="1425"/>
      <c r="T32" s="1425"/>
      <c r="U32" s="1425"/>
      <c r="V32" s="1425"/>
      <c r="W32" s="1425"/>
      <c r="X32" s="1425"/>
      <c r="Y32" s="1425"/>
      <c r="Z32" s="1425"/>
      <c r="AA32" s="1425"/>
      <c r="AB32" s="1425"/>
      <c r="AC32" s="1425"/>
      <c r="AD32" s="1425"/>
      <c r="AE32" s="1425"/>
      <c r="AF32" s="1425"/>
      <c r="AG32" s="1425"/>
      <c r="AH32" s="1425"/>
      <c r="AI32" s="1427"/>
      <c r="AJ32" s="1431"/>
      <c r="AL32" s="1404" t="s">
        <v>746</v>
      </c>
      <c r="AM32" s="1404"/>
      <c r="AN32" s="1404"/>
      <c r="AO32" s="1404"/>
      <c r="AP32" s="1404"/>
      <c r="AQ32" s="1404"/>
      <c r="AR32" s="1404"/>
      <c r="AS32" s="1404"/>
      <c r="AT32" s="1404" t="s">
        <v>888</v>
      </c>
      <c r="AU32" s="1404"/>
      <c r="AV32" s="1404"/>
      <c r="AW32" s="1404"/>
      <c r="AX32" s="1404"/>
      <c r="AY32" s="1404"/>
      <c r="AZ32" s="1404"/>
      <c r="BA32" s="1404"/>
      <c r="BB32" s="1404"/>
      <c r="BC32" s="1404"/>
      <c r="BD32" s="1404"/>
      <c r="BE32" s="1404"/>
      <c r="BF32" s="1404"/>
      <c r="BG32" s="1404"/>
      <c r="BH32" s="1404"/>
      <c r="BI32" s="1404"/>
      <c r="BJ32" s="1404"/>
      <c r="BK32" s="1404"/>
    </row>
    <row r="33" spans="1:63" s="1411" customFormat="1" ht="27" customHeight="1">
      <c r="A33" s="1428">
        <v>19</v>
      </c>
      <c r="B33" s="1392" t="s">
        <v>447</v>
      </c>
      <c r="C33" s="1441">
        <v>493</v>
      </c>
      <c r="D33" s="1441">
        <v>348</v>
      </c>
      <c r="E33" s="1391">
        <f t="shared" ref="E33:E36" si="220">+C33+D33</f>
        <v>841</v>
      </c>
      <c r="F33" s="1441">
        <v>210</v>
      </c>
      <c r="G33" s="1441">
        <v>150</v>
      </c>
      <c r="H33" s="1391">
        <f t="shared" ref="H33:H36" si="221">+F33+G33</f>
        <v>360</v>
      </c>
      <c r="I33" s="1441">
        <v>15</v>
      </c>
      <c r="J33" s="1441">
        <v>11</v>
      </c>
      <c r="K33" s="1391">
        <f t="shared" ref="K33:K36" si="222">+I33+J33</f>
        <v>26</v>
      </c>
      <c r="L33" s="1441">
        <v>7</v>
      </c>
      <c r="M33" s="1441">
        <v>5</v>
      </c>
      <c r="N33" s="1391">
        <f t="shared" ref="N33:N36" si="223">+L33+M33</f>
        <v>12</v>
      </c>
      <c r="O33" s="1391"/>
      <c r="P33" s="1391"/>
      <c r="Q33" s="1391">
        <f t="shared" ref="Q33:Q36" si="224">+O33+P33</f>
        <v>0</v>
      </c>
      <c r="R33" s="1391"/>
      <c r="S33" s="1391"/>
      <c r="T33" s="1391">
        <f t="shared" ref="T33:T36" si="225">+R33+S33</f>
        <v>0</v>
      </c>
      <c r="U33" s="1441">
        <v>0</v>
      </c>
      <c r="V33" s="1441"/>
      <c r="W33" s="1391">
        <f t="shared" ref="W33:W36" si="226">+U33+V33</f>
        <v>0</v>
      </c>
      <c r="X33" s="832">
        <f t="shared" ref="X33:X36" si="227">C33+F33+I33+L33+U33+R33+O33</f>
        <v>725</v>
      </c>
      <c r="Y33" s="832">
        <f t="shared" ref="Y33:Y36" si="228">D33+G33+J33+M33+V33+S33+P33</f>
        <v>514</v>
      </c>
      <c r="Z33" s="832">
        <f t="shared" ref="Z33:Z36" si="229">E33+H33+K33+N33+W33+T33+Q33</f>
        <v>1239</v>
      </c>
      <c r="AA33" s="600">
        <v>24</v>
      </c>
      <c r="AB33" s="600">
        <v>15</v>
      </c>
      <c r="AC33" s="628">
        <f>AA33+AB33</f>
        <v>39</v>
      </c>
      <c r="AD33" s="1442">
        <f>X33+AA33</f>
        <v>749</v>
      </c>
      <c r="AE33" s="1442">
        <f>Y33+AB33</f>
        <v>529</v>
      </c>
      <c r="AF33" s="628">
        <f>AD33+AE33</f>
        <v>1278</v>
      </c>
      <c r="AG33" s="1390">
        <v>0</v>
      </c>
      <c r="AH33" s="1390">
        <v>0</v>
      </c>
      <c r="AI33" s="1433">
        <f>AG33+AH33</f>
        <v>0</v>
      </c>
      <c r="AJ33" s="832"/>
      <c r="AL33" s="1870" t="s">
        <v>1</v>
      </c>
      <c r="AM33" s="1871" t="s">
        <v>156</v>
      </c>
      <c r="AN33" s="1873" t="s">
        <v>3</v>
      </c>
      <c r="AO33" s="1873"/>
      <c r="AP33" s="1873"/>
      <c r="AQ33" s="1873" t="s">
        <v>4</v>
      </c>
      <c r="AR33" s="1873"/>
      <c r="AS33" s="1873"/>
      <c r="AT33" s="1873" t="s">
        <v>5</v>
      </c>
      <c r="AU33" s="1873"/>
      <c r="AV33" s="1873"/>
      <c r="AW33" s="1873" t="s">
        <v>290</v>
      </c>
      <c r="AX33" s="1873"/>
      <c r="AY33" s="1873"/>
      <c r="AZ33" s="1878" t="s">
        <v>878</v>
      </c>
      <c r="BA33" s="1878"/>
      <c r="BB33" s="1878"/>
      <c r="BC33" s="1878" t="s">
        <v>879</v>
      </c>
      <c r="BD33" s="1878"/>
      <c r="BE33" s="1878"/>
      <c r="BF33" s="1873" t="s">
        <v>354</v>
      </c>
      <c r="BG33" s="1873"/>
      <c r="BH33" s="1873"/>
      <c r="BI33" s="1873" t="s">
        <v>6</v>
      </c>
      <c r="BJ33" s="1873"/>
      <c r="BK33" s="1873"/>
    </row>
    <row r="34" spans="1:63" s="1411" customFormat="1" ht="27" customHeight="1">
      <c r="A34" s="1428">
        <v>20</v>
      </c>
      <c r="B34" s="1392" t="s">
        <v>448</v>
      </c>
      <c r="C34" s="1441">
        <v>325</v>
      </c>
      <c r="D34" s="1441">
        <v>208</v>
      </c>
      <c r="E34" s="1391">
        <f t="shared" si="220"/>
        <v>533</v>
      </c>
      <c r="F34" s="1441">
        <v>360</v>
      </c>
      <c r="G34" s="1441">
        <v>225</v>
      </c>
      <c r="H34" s="1391">
        <f t="shared" si="221"/>
        <v>585</v>
      </c>
      <c r="I34" s="1441">
        <v>4</v>
      </c>
      <c r="J34" s="1441">
        <v>2</v>
      </c>
      <c r="K34" s="1391">
        <f t="shared" si="222"/>
        <v>6</v>
      </c>
      <c r="L34" s="1441">
        <v>1</v>
      </c>
      <c r="M34" s="1441">
        <v>0</v>
      </c>
      <c r="N34" s="1391">
        <f t="shared" si="223"/>
        <v>1</v>
      </c>
      <c r="O34" s="1391"/>
      <c r="P34" s="1391"/>
      <c r="Q34" s="1391">
        <f t="shared" si="224"/>
        <v>0</v>
      </c>
      <c r="R34" s="1391"/>
      <c r="S34" s="1391"/>
      <c r="T34" s="1391">
        <f t="shared" si="225"/>
        <v>0</v>
      </c>
      <c r="U34" s="1441">
        <v>44</v>
      </c>
      <c r="V34" s="1441">
        <v>33</v>
      </c>
      <c r="W34" s="1391">
        <f t="shared" si="226"/>
        <v>77</v>
      </c>
      <c r="X34" s="832">
        <f t="shared" si="227"/>
        <v>734</v>
      </c>
      <c r="Y34" s="832">
        <f t="shared" si="228"/>
        <v>468</v>
      </c>
      <c r="Z34" s="832">
        <f t="shared" si="229"/>
        <v>1202</v>
      </c>
      <c r="AA34" s="600">
        <v>16</v>
      </c>
      <c r="AB34" s="600">
        <v>9</v>
      </c>
      <c r="AC34" s="628">
        <f>AA34+AB34</f>
        <v>25</v>
      </c>
      <c r="AD34" s="1442">
        <f t="shared" ref="AD34:AD36" si="230">X34+AA34</f>
        <v>750</v>
      </c>
      <c r="AE34" s="1442">
        <f t="shared" ref="AE34:AE36" si="231">Y34+AB34</f>
        <v>477</v>
      </c>
      <c r="AF34" s="628">
        <f>AD34+AE34</f>
        <v>1227</v>
      </c>
      <c r="AG34" s="1390">
        <v>1</v>
      </c>
      <c r="AH34" s="1390">
        <v>1</v>
      </c>
      <c r="AI34" s="1433">
        <f>AG34+AH34</f>
        <v>2</v>
      </c>
      <c r="AJ34" s="832"/>
      <c r="AL34" s="1870"/>
      <c r="AM34" s="1872"/>
      <c r="AN34" s="1406" t="s">
        <v>242</v>
      </c>
      <c r="AO34" s="1406" t="s">
        <v>243</v>
      </c>
      <c r="AP34" s="1406" t="s">
        <v>236</v>
      </c>
      <c r="AQ34" s="1406" t="s">
        <v>242</v>
      </c>
      <c r="AR34" s="1406" t="s">
        <v>243</v>
      </c>
      <c r="AS34" s="1406" t="s">
        <v>236</v>
      </c>
      <c r="AT34" s="1406" t="s">
        <v>242</v>
      </c>
      <c r="AU34" s="1406" t="s">
        <v>243</v>
      </c>
      <c r="AV34" s="1406" t="s">
        <v>236</v>
      </c>
      <c r="AW34" s="1406" t="s">
        <v>242</v>
      </c>
      <c r="AX34" s="1406" t="s">
        <v>243</v>
      </c>
      <c r="AY34" s="1406" t="s">
        <v>236</v>
      </c>
      <c r="AZ34" s="1406" t="s">
        <v>242</v>
      </c>
      <c r="BA34" s="1406" t="s">
        <v>243</v>
      </c>
      <c r="BB34" s="1406" t="s">
        <v>236</v>
      </c>
      <c r="BC34" s="1406" t="s">
        <v>242</v>
      </c>
      <c r="BD34" s="1406" t="s">
        <v>243</v>
      </c>
      <c r="BE34" s="1406" t="s">
        <v>236</v>
      </c>
      <c r="BF34" s="1406" t="s">
        <v>242</v>
      </c>
      <c r="BG34" s="1406" t="s">
        <v>243</v>
      </c>
      <c r="BH34" s="1406" t="s">
        <v>236</v>
      </c>
      <c r="BI34" s="1406" t="s">
        <v>242</v>
      </c>
      <c r="BJ34" s="1406" t="s">
        <v>243</v>
      </c>
      <c r="BK34" s="1406" t="s">
        <v>236</v>
      </c>
    </row>
    <row r="35" spans="1:63" s="1411" customFormat="1" ht="27" customHeight="1">
      <c r="A35" s="1428">
        <v>21</v>
      </c>
      <c r="B35" s="1392" t="s">
        <v>109</v>
      </c>
      <c r="C35" s="1441">
        <v>325</v>
      </c>
      <c r="D35" s="1441">
        <v>252</v>
      </c>
      <c r="E35" s="1391">
        <f t="shared" si="220"/>
        <v>577</v>
      </c>
      <c r="F35" s="1441">
        <v>335</v>
      </c>
      <c r="G35" s="1441">
        <v>237</v>
      </c>
      <c r="H35" s="1391">
        <f t="shared" si="221"/>
        <v>572</v>
      </c>
      <c r="I35" s="1441">
        <v>4</v>
      </c>
      <c r="J35" s="1441">
        <v>4</v>
      </c>
      <c r="K35" s="1391">
        <f t="shared" si="222"/>
        <v>8</v>
      </c>
      <c r="L35" s="1441">
        <v>5</v>
      </c>
      <c r="M35" s="1441">
        <v>4</v>
      </c>
      <c r="N35" s="1391">
        <f t="shared" si="223"/>
        <v>9</v>
      </c>
      <c r="O35" s="1391"/>
      <c r="P35" s="1391"/>
      <c r="Q35" s="1391">
        <f t="shared" si="224"/>
        <v>0</v>
      </c>
      <c r="R35" s="1391"/>
      <c r="S35" s="1391"/>
      <c r="T35" s="1391">
        <f t="shared" si="225"/>
        <v>0</v>
      </c>
      <c r="U35" s="1441">
        <v>7</v>
      </c>
      <c r="V35" s="1441">
        <v>5</v>
      </c>
      <c r="W35" s="1391">
        <f t="shared" si="226"/>
        <v>12</v>
      </c>
      <c r="X35" s="832">
        <f t="shared" si="227"/>
        <v>676</v>
      </c>
      <c r="Y35" s="832">
        <f t="shared" si="228"/>
        <v>502</v>
      </c>
      <c r="Z35" s="832">
        <f t="shared" si="229"/>
        <v>1178</v>
      </c>
      <c r="AA35" s="600">
        <v>37</v>
      </c>
      <c r="AB35" s="600">
        <v>28</v>
      </c>
      <c r="AC35" s="628">
        <f>AA35+AB35</f>
        <v>65</v>
      </c>
      <c r="AD35" s="1442">
        <f t="shared" si="230"/>
        <v>713</v>
      </c>
      <c r="AE35" s="1442">
        <f t="shared" si="231"/>
        <v>530</v>
      </c>
      <c r="AF35" s="628">
        <f>AD35+AE35</f>
        <v>1243</v>
      </c>
      <c r="AG35" s="1390">
        <v>0</v>
      </c>
      <c r="AH35" s="1390">
        <v>0</v>
      </c>
      <c r="AI35" s="1433">
        <f>AG35+AH35</f>
        <v>0</v>
      </c>
      <c r="AJ35" s="832"/>
      <c r="AL35" s="1390">
        <v>1</v>
      </c>
      <c r="AM35" s="1412" t="s">
        <v>15</v>
      </c>
      <c r="AN35" s="1413">
        <f t="shared" ref="AN35:AY35" si="232">C186</f>
        <v>4944</v>
      </c>
      <c r="AO35" s="1413">
        <f t="shared" si="232"/>
        <v>3698</v>
      </c>
      <c r="AP35" s="1413">
        <f t="shared" si="232"/>
        <v>8642</v>
      </c>
      <c r="AQ35" s="1413">
        <f t="shared" si="232"/>
        <v>5095</v>
      </c>
      <c r="AR35" s="1413">
        <f t="shared" si="232"/>
        <v>3561</v>
      </c>
      <c r="AS35" s="1413">
        <f t="shared" si="232"/>
        <v>8656</v>
      </c>
      <c r="AT35" s="1413">
        <f t="shared" si="232"/>
        <v>64</v>
      </c>
      <c r="AU35" s="1413">
        <f t="shared" si="232"/>
        <v>41</v>
      </c>
      <c r="AV35" s="1413">
        <f t="shared" si="232"/>
        <v>105</v>
      </c>
      <c r="AW35" s="1413">
        <f t="shared" si="232"/>
        <v>53</v>
      </c>
      <c r="AX35" s="1413">
        <f t="shared" si="232"/>
        <v>40</v>
      </c>
      <c r="AY35" s="1413">
        <f t="shared" si="232"/>
        <v>93</v>
      </c>
      <c r="AZ35" s="1413">
        <f t="shared" ref="AZ35" si="233">O186</f>
        <v>0</v>
      </c>
      <c r="BA35" s="1413">
        <f t="shared" ref="BA35" si="234">P186</f>
        <v>0</v>
      </c>
      <c r="BB35" s="1413">
        <f t="shared" ref="BB35" si="235">Q186</f>
        <v>0</v>
      </c>
      <c r="BC35" s="1413">
        <f t="shared" ref="BC35" si="236">R186</f>
        <v>0</v>
      </c>
      <c r="BD35" s="1413">
        <f t="shared" ref="BD35" si="237">S186</f>
        <v>0</v>
      </c>
      <c r="BE35" s="1413">
        <f t="shared" ref="BE35" si="238">T186</f>
        <v>0</v>
      </c>
      <c r="BF35" s="1413">
        <f t="shared" ref="BF35:BH35" si="239">U186</f>
        <v>1049</v>
      </c>
      <c r="BG35" s="1413">
        <f t="shared" si="239"/>
        <v>733</v>
      </c>
      <c r="BH35" s="1413">
        <f t="shared" si="239"/>
        <v>1782</v>
      </c>
      <c r="BI35" s="1413">
        <f t="shared" ref="BI35" si="240">AN35+AQ35+AT35+AW35+BF35+BC35+AZ35</f>
        <v>11205</v>
      </c>
      <c r="BJ35" s="1413">
        <f t="shared" ref="BJ35" si="241">AO35+AR35+AU35+AX35+BG35+BD35+BA35</f>
        <v>8073</v>
      </c>
      <c r="BK35" s="1413">
        <f t="shared" ref="BK35" si="242">AP35+AS35+AV35+AY35+BH35+BE35+BB35</f>
        <v>19278</v>
      </c>
    </row>
    <row r="36" spans="1:63" s="1411" customFormat="1" ht="27" customHeight="1">
      <c r="A36" s="1428">
        <v>22</v>
      </c>
      <c r="B36" s="1392" t="s">
        <v>450</v>
      </c>
      <c r="C36" s="1441">
        <v>389</v>
      </c>
      <c r="D36" s="1441">
        <v>259</v>
      </c>
      <c r="E36" s="1391">
        <f t="shared" si="220"/>
        <v>648</v>
      </c>
      <c r="F36" s="1441">
        <v>299</v>
      </c>
      <c r="G36" s="1441">
        <v>260</v>
      </c>
      <c r="H36" s="1391">
        <f t="shared" si="221"/>
        <v>559</v>
      </c>
      <c r="I36" s="1441">
        <v>10</v>
      </c>
      <c r="J36" s="1441">
        <v>6</v>
      </c>
      <c r="K36" s="1391">
        <f t="shared" si="222"/>
        <v>16</v>
      </c>
      <c r="L36" s="1441">
        <v>5</v>
      </c>
      <c r="M36" s="1441">
        <v>1</v>
      </c>
      <c r="N36" s="1391">
        <f t="shared" si="223"/>
        <v>6</v>
      </c>
      <c r="O36" s="1391"/>
      <c r="P36" s="1391"/>
      <c r="Q36" s="1391">
        <f t="shared" si="224"/>
        <v>0</v>
      </c>
      <c r="R36" s="1391"/>
      <c r="S36" s="1391"/>
      <c r="T36" s="1391">
        <f t="shared" si="225"/>
        <v>0</v>
      </c>
      <c r="U36" s="1441">
        <v>5</v>
      </c>
      <c r="V36" s="1441"/>
      <c r="W36" s="1391">
        <f t="shared" si="226"/>
        <v>5</v>
      </c>
      <c r="X36" s="832">
        <f t="shared" si="227"/>
        <v>708</v>
      </c>
      <c r="Y36" s="832">
        <f t="shared" si="228"/>
        <v>526</v>
      </c>
      <c r="Z36" s="832">
        <f t="shared" si="229"/>
        <v>1234</v>
      </c>
      <c r="AA36" s="600">
        <v>25</v>
      </c>
      <c r="AB36" s="600">
        <v>15</v>
      </c>
      <c r="AC36" s="628">
        <f>AA36+AB36</f>
        <v>40</v>
      </c>
      <c r="AD36" s="1442">
        <f t="shared" si="230"/>
        <v>733</v>
      </c>
      <c r="AE36" s="1442">
        <f t="shared" si="231"/>
        <v>541</v>
      </c>
      <c r="AF36" s="628">
        <f>AD36+AE36</f>
        <v>1274</v>
      </c>
      <c r="AG36" s="1390">
        <v>0</v>
      </c>
      <c r="AH36" s="1390">
        <v>0</v>
      </c>
      <c r="AI36" s="1433">
        <f>AG36+AH36</f>
        <v>0</v>
      </c>
      <c r="AJ36" s="832"/>
      <c r="AL36" s="600">
        <v>2</v>
      </c>
      <c r="AM36" s="1412" t="s">
        <v>20</v>
      </c>
      <c r="AN36" s="1416">
        <f t="shared" ref="AN36:AY36" si="243">C193</f>
        <v>312</v>
      </c>
      <c r="AO36" s="1416">
        <f t="shared" si="243"/>
        <v>222</v>
      </c>
      <c r="AP36" s="1416">
        <f t="shared" si="243"/>
        <v>534</v>
      </c>
      <c r="AQ36" s="1416">
        <f t="shared" si="243"/>
        <v>686</v>
      </c>
      <c r="AR36" s="1416">
        <f t="shared" si="243"/>
        <v>477</v>
      </c>
      <c r="AS36" s="1416">
        <f t="shared" si="243"/>
        <v>1163</v>
      </c>
      <c r="AT36" s="1416">
        <f t="shared" si="243"/>
        <v>20</v>
      </c>
      <c r="AU36" s="1416">
        <f t="shared" si="243"/>
        <v>13</v>
      </c>
      <c r="AV36" s="1416">
        <f t="shared" si="243"/>
        <v>33</v>
      </c>
      <c r="AW36" s="1416">
        <f t="shared" si="243"/>
        <v>4</v>
      </c>
      <c r="AX36" s="1416">
        <f t="shared" si="243"/>
        <v>2</v>
      </c>
      <c r="AY36" s="1416">
        <f t="shared" si="243"/>
        <v>6</v>
      </c>
      <c r="AZ36" s="1416">
        <f t="shared" ref="AZ36" si="244">O193</f>
        <v>0</v>
      </c>
      <c r="BA36" s="1416">
        <f t="shared" ref="BA36" si="245">P193</f>
        <v>0</v>
      </c>
      <c r="BB36" s="1416">
        <f t="shared" ref="BB36" si="246">Q193</f>
        <v>0</v>
      </c>
      <c r="BC36" s="1416">
        <f t="shared" ref="BC36" si="247">R193</f>
        <v>0</v>
      </c>
      <c r="BD36" s="1416">
        <f t="shared" ref="BD36" si="248">S193</f>
        <v>0</v>
      </c>
      <c r="BE36" s="1416">
        <f t="shared" ref="BE36" si="249">T193</f>
        <v>0</v>
      </c>
      <c r="BF36" s="1416">
        <f t="shared" ref="BF36:BH36" si="250">U193</f>
        <v>7</v>
      </c>
      <c r="BG36" s="1416">
        <f t="shared" si="250"/>
        <v>5</v>
      </c>
      <c r="BH36" s="1416">
        <f t="shared" si="250"/>
        <v>12</v>
      </c>
      <c r="BI36" s="1413">
        <f t="shared" ref="BI36:BI56" si="251">AN36+AQ36+AT36+AW36+BF36+BC36+AZ36</f>
        <v>1029</v>
      </c>
      <c r="BJ36" s="1413">
        <f t="shared" ref="BJ36:BJ56" si="252">AO36+AR36+AU36+AX36+BG36+BD36+BA36</f>
        <v>719</v>
      </c>
      <c r="BK36" s="1413">
        <f t="shared" ref="BK36:BK56" si="253">AP36+AS36+AV36+AY36+BH36+BE36+BB36</f>
        <v>1748</v>
      </c>
    </row>
    <row r="37" spans="1:63" s="1411" customFormat="1" ht="27" customHeight="1">
      <c r="A37" s="1419"/>
      <c r="B37" s="1420" t="s">
        <v>6</v>
      </c>
      <c r="C37" s="1429">
        <f t="shared" ref="C37:AJ37" si="254">SUM(C33:C36)</f>
        <v>1532</v>
      </c>
      <c r="D37" s="1429">
        <f t="shared" si="254"/>
        <v>1067</v>
      </c>
      <c r="E37" s="1429">
        <f t="shared" si="254"/>
        <v>2599</v>
      </c>
      <c r="F37" s="1429">
        <f t="shared" si="254"/>
        <v>1204</v>
      </c>
      <c r="G37" s="1429">
        <f t="shared" si="254"/>
        <v>872</v>
      </c>
      <c r="H37" s="1429">
        <f t="shared" si="254"/>
        <v>2076</v>
      </c>
      <c r="I37" s="1429">
        <f t="shared" si="254"/>
        <v>33</v>
      </c>
      <c r="J37" s="1429">
        <f t="shared" si="254"/>
        <v>23</v>
      </c>
      <c r="K37" s="1429">
        <f t="shared" si="254"/>
        <v>56</v>
      </c>
      <c r="L37" s="1429">
        <f t="shared" si="254"/>
        <v>18</v>
      </c>
      <c r="M37" s="1429">
        <f t="shared" si="254"/>
        <v>10</v>
      </c>
      <c r="N37" s="1429">
        <f t="shared" si="254"/>
        <v>28</v>
      </c>
      <c r="O37" s="1429">
        <f t="shared" si="254"/>
        <v>0</v>
      </c>
      <c r="P37" s="1429">
        <f t="shared" si="254"/>
        <v>0</v>
      </c>
      <c r="Q37" s="1429">
        <f t="shared" si="254"/>
        <v>0</v>
      </c>
      <c r="R37" s="1429">
        <f t="shared" si="254"/>
        <v>0</v>
      </c>
      <c r="S37" s="1429">
        <f t="shared" si="254"/>
        <v>0</v>
      </c>
      <c r="T37" s="1429">
        <f t="shared" si="254"/>
        <v>0</v>
      </c>
      <c r="U37" s="1429">
        <f t="shared" si="254"/>
        <v>56</v>
      </c>
      <c r="V37" s="1429">
        <f t="shared" si="254"/>
        <v>38</v>
      </c>
      <c r="W37" s="1429">
        <f t="shared" si="254"/>
        <v>94</v>
      </c>
      <c r="X37" s="1429">
        <f t="shared" si="254"/>
        <v>2843</v>
      </c>
      <c r="Y37" s="1429">
        <f t="shared" si="254"/>
        <v>2010</v>
      </c>
      <c r="Z37" s="1429">
        <f t="shared" si="254"/>
        <v>4853</v>
      </c>
      <c r="AA37" s="1429">
        <f t="shared" si="254"/>
        <v>102</v>
      </c>
      <c r="AB37" s="1429">
        <f t="shared" si="254"/>
        <v>67</v>
      </c>
      <c r="AC37" s="1429">
        <f t="shared" si="254"/>
        <v>169</v>
      </c>
      <c r="AD37" s="1429">
        <f t="shared" si="254"/>
        <v>2945</v>
      </c>
      <c r="AE37" s="1429">
        <f t="shared" si="254"/>
        <v>2077</v>
      </c>
      <c r="AF37" s="1429">
        <f t="shared" si="254"/>
        <v>5022</v>
      </c>
      <c r="AG37" s="1429">
        <f t="shared" si="254"/>
        <v>1</v>
      </c>
      <c r="AH37" s="1429">
        <f t="shared" si="254"/>
        <v>1</v>
      </c>
      <c r="AI37" s="1429">
        <f t="shared" si="254"/>
        <v>2</v>
      </c>
      <c r="AJ37" s="1429">
        <f t="shared" si="254"/>
        <v>0</v>
      </c>
      <c r="AL37" s="1390">
        <v>3</v>
      </c>
      <c r="AM37" s="1412" t="s">
        <v>21</v>
      </c>
      <c r="AN37" s="1416">
        <f t="shared" ref="AN37:AY37" si="255">C212</f>
        <v>1347</v>
      </c>
      <c r="AO37" s="1416">
        <f t="shared" si="255"/>
        <v>914</v>
      </c>
      <c r="AP37" s="1416">
        <f t="shared" si="255"/>
        <v>2261</v>
      </c>
      <c r="AQ37" s="1416">
        <f t="shared" si="255"/>
        <v>2409</v>
      </c>
      <c r="AR37" s="1416">
        <f t="shared" si="255"/>
        <v>1497</v>
      </c>
      <c r="AS37" s="1416">
        <f t="shared" si="255"/>
        <v>3906</v>
      </c>
      <c r="AT37" s="1416">
        <f t="shared" si="255"/>
        <v>27</v>
      </c>
      <c r="AU37" s="1416">
        <f t="shared" si="255"/>
        <v>24</v>
      </c>
      <c r="AV37" s="1416">
        <f t="shared" si="255"/>
        <v>51</v>
      </c>
      <c r="AW37" s="1416">
        <f t="shared" si="255"/>
        <v>18</v>
      </c>
      <c r="AX37" s="1416">
        <f t="shared" si="255"/>
        <v>11</v>
      </c>
      <c r="AY37" s="1416">
        <f t="shared" si="255"/>
        <v>29</v>
      </c>
      <c r="AZ37" s="1416">
        <f t="shared" ref="AZ37" si="256">O212</f>
        <v>5</v>
      </c>
      <c r="BA37" s="1416">
        <f t="shared" ref="BA37" si="257">P212</f>
        <v>6</v>
      </c>
      <c r="BB37" s="1416">
        <f t="shared" ref="BB37" si="258">Q212</f>
        <v>11</v>
      </c>
      <c r="BC37" s="1416">
        <f t="shared" ref="BC37" si="259">R212</f>
        <v>0</v>
      </c>
      <c r="BD37" s="1416">
        <f t="shared" ref="BD37" si="260">S212</f>
        <v>0</v>
      </c>
      <c r="BE37" s="1416">
        <f t="shared" ref="BE37" si="261">T212</f>
        <v>0</v>
      </c>
      <c r="BF37" s="1416">
        <f t="shared" ref="BF37:BH37" si="262">U212</f>
        <v>22</v>
      </c>
      <c r="BG37" s="1416">
        <f t="shared" si="262"/>
        <v>13</v>
      </c>
      <c r="BH37" s="1416">
        <f t="shared" si="262"/>
        <v>35</v>
      </c>
      <c r="BI37" s="1413">
        <f t="shared" si="251"/>
        <v>3828</v>
      </c>
      <c r="BJ37" s="1413">
        <f t="shared" si="252"/>
        <v>2465</v>
      </c>
      <c r="BK37" s="1413">
        <f t="shared" si="253"/>
        <v>6293</v>
      </c>
    </row>
    <row r="38" spans="1:63" s="1411" customFormat="1" ht="27" customHeight="1">
      <c r="A38" s="1417" t="s">
        <v>29</v>
      </c>
      <c r="B38" s="1408"/>
      <c r="C38" s="1425"/>
      <c r="D38" s="1426"/>
      <c r="E38" s="1426"/>
      <c r="F38" s="1426"/>
      <c r="G38" s="1426"/>
      <c r="H38" s="1426"/>
      <c r="I38" s="1426"/>
      <c r="J38" s="1426"/>
      <c r="K38" s="1426"/>
      <c r="L38" s="1425"/>
      <c r="M38" s="1425"/>
      <c r="N38" s="1425"/>
      <c r="O38" s="1425"/>
      <c r="P38" s="1425"/>
      <c r="Q38" s="1425"/>
      <c r="R38" s="1425"/>
      <c r="S38" s="1425"/>
      <c r="T38" s="1425"/>
      <c r="U38" s="1425"/>
      <c r="V38" s="1425"/>
      <c r="W38" s="1425"/>
      <c r="X38" s="1425"/>
      <c r="Y38" s="1425"/>
      <c r="Z38" s="1425"/>
      <c r="AA38" s="1425"/>
      <c r="AB38" s="1425"/>
      <c r="AC38" s="1425"/>
      <c r="AD38" s="1425"/>
      <c r="AE38" s="1425"/>
      <c r="AF38" s="1425"/>
      <c r="AG38" s="1425"/>
      <c r="AH38" s="1425"/>
      <c r="AI38" s="1427"/>
      <c r="AJ38" s="1431"/>
      <c r="AL38" s="600">
        <v>4</v>
      </c>
      <c r="AM38" s="1412" t="s">
        <v>25</v>
      </c>
      <c r="AN38" s="1416">
        <f t="shared" ref="AN38:AY38" si="263">C217</f>
        <v>1188</v>
      </c>
      <c r="AO38" s="1416">
        <f t="shared" si="263"/>
        <v>978</v>
      </c>
      <c r="AP38" s="1416">
        <f t="shared" si="263"/>
        <v>2166</v>
      </c>
      <c r="AQ38" s="1416">
        <f t="shared" si="263"/>
        <v>1608</v>
      </c>
      <c r="AR38" s="1416">
        <f t="shared" si="263"/>
        <v>1101</v>
      </c>
      <c r="AS38" s="1416">
        <f t="shared" si="263"/>
        <v>2709</v>
      </c>
      <c r="AT38" s="1416">
        <f t="shared" si="263"/>
        <v>20</v>
      </c>
      <c r="AU38" s="1416">
        <f t="shared" si="263"/>
        <v>14</v>
      </c>
      <c r="AV38" s="1416">
        <f t="shared" si="263"/>
        <v>34</v>
      </c>
      <c r="AW38" s="1416">
        <f t="shared" si="263"/>
        <v>3</v>
      </c>
      <c r="AX38" s="1416">
        <f t="shared" si="263"/>
        <v>3</v>
      </c>
      <c r="AY38" s="1416">
        <f t="shared" si="263"/>
        <v>6</v>
      </c>
      <c r="AZ38" s="1416">
        <f t="shared" ref="AZ38" si="264">O217</f>
        <v>0</v>
      </c>
      <c r="BA38" s="1416">
        <f t="shared" ref="BA38" si="265">P217</f>
        <v>0</v>
      </c>
      <c r="BB38" s="1416">
        <f t="shared" ref="BB38" si="266">Q217</f>
        <v>0</v>
      </c>
      <c r="BC38" s="1416">
        <f t="shared" ref="BC38" si="267">R217</f>
        <v>3</v>
      </c>
      <c r="BD38" s="1416">
        <f t="shared" ref="BD38" si="268">S217</f>
        <v>0</v>
      </c>
      <c r="BE38" s="1416">
        <f t="shared" ref="BE38" si="269">T217</f>
        <v>3</v>
      </c>
      <c r="BF38" s="1416">
        <f t="shared" ref="BF38:BH38" si="270">U217</f>
        <v>17</v>
      </c>
      <c r="BG38" s="1416">
        <f t="shared" si="270"/>
        <v>15</v>
      </c>
      <c r="BH38" s="1416">
        <f t="shared" si="270"/>
        <v>32</v>
      </c>
      <c r="BI38" s="1413">
        <f t="shared" si="251"/>
        <v>2839</v>
      </c>
      <c r="BJ38" s="1413">
        <f t="shared" si="252"/>
        <v>2111</v>
      </c>
      <c r="BK38" s="1413">
        <f t="shared" si="253"/>
        <v>4950</v>
      </c>
    </row>
    <row r="39" spans="1:63" s="1411" customFormat="1" ht="27" customHeight="1">
      <c r="A39" s="1428">
        <v>23</v>
      </c>
      <c r="B39" s="1443" t="s">
        <v>484</v>
      </c>
      <c r="C39" s="1410">
        <v>24</v>
      </c>
      <c r="D39" s="1410">
        <v>14</v>
      </c>
      <c r="E39" s="1391">
        <f t="shared" ref="E39:E41" si="271">+C39+D39</f>
        <v>38</v>
      </c>
      <c r="F39" s="1410">
        <v>595</v>
      </c>
      <c r="G39" s="1410">
        <v>434</v>
      </c>
      <c r="H39" s="1391">
        <f t="shared" ref="H39:H41" si="272">+F39+G39</f>
        <v>1029</v>
      </c>
      <c r="I39" s="1410">
        <v>7</v>
      </c>
      <c r="J39" s="1410">
        <v>12</v>
      </c>
      <c r="K39" s="1391">
        <f t="shared" ref="K39:K41" si="273">+I39+J39</f>
        <v>19</v>
      </c>
      <c r="L39" s="1410">
        <v>3</v>
      </c>
      <c r="M39" s="1410"/>
      <c r="N39" s="1391">
        <f t="shared" ref="N39:N41" si="274">+L39+M39</f>
        <v>3</v>
      </c>
      <c r="O39" s="1391"/>
      <c r="P39" s="1391"/>
      <c r="Q39" s="1391">
        <f t="shared" ref="Q39:Q41" si="275">+O39+P39</f>
        <v>0</v>
      </c>
      <c r="R39" s="1391"/>
      <c r="S39" s="1391"/>
      <c r="T39" s="1391">
        <f t="shared" ref="T39:T41" si="276">+R39+S39</f>
        <v>0</v>
      </c>
      <c r="U39" s="1410"/>
      <c r="V39" s="1410"/>
      <c r="W39" s="1391">
        <f t="shared" ref="W39:W41" si="277">+U39+V39</f>
        <v>0</v>
      </c>
      <c r="X39" s="832">
        <f t="shared" ref="X39:X41" si="278">C39+F39+I39+L39+U39+R39+O39</f>
        <v>629</v>
      </c>
      <c r="Y39" s="832">
        <f t="shared" ref="Y39:Y41" si="279">D39+G39+J39+M39+V39+S39+P39</f>
        <v>460</v>
      </c>
      <c r="Z39" s="832">
        <f t="shared" ref="Z39:Z41" si="280">E39+H39+K39+N39+W39+T39+Q39</f>
        <v>1089</v>
      </c>
      <c r="AA39" s="832">
        <v>4</v>
      </c>
      <c r="AB39" s="832">
        <v>7</v>
      </c>
      <c r="AC39" s="1410">
        <f>+AA39+AB39</f>
        <v>11</v>
      </c>
      <c r="AD39" s="1414">
        <f t="shared" ref="AD39:AE41" si="281">X39+AA39</f>
        <v>633</v>
      </c>
      <c r="AE39" s="1414">
        <f t="shared" si="281"/>
        <v>467</v>
      </c>
      <c r="AF39" s="1410">
        <f>+AD39+AE39</f>
        <v>1100</v>
      </c>
      <c r="AG39" s="628">
        <v>1</v>
      </c>
      <c r="AH39" s="628">
        <v>1</v>
      </c>
      <c r="AI39" s="1410">
        <f>+AG39+AH39</f>
        <v>2</v>
      </c>
      <c r="AJ39" s="832"/>
      <c r="AL39" s="628">
        <v>5</v>
      </c>
      <c r="AM39" s="1412" t="s">
        <v>27</v>
      </c>
      <c r="AN39" s="1412">
        <f t="shared" ref="AN39:AY39" si="282">C222</f>
        <v>972</v>
      </c>
      <c r="AO39" s="1412">
        <f t="shared" si="282"/>
        <v>638</v>
      </c>
      <c r="AP39" s="1412">
        <f t="shared" si="282"/>
        <v>1610</v>
      </c>
      <c r="AQ39" s="1412">
        <f t="shared" si="282"/>
        <v>250</v>
      </c>
      <c r="AR39" s="1412">
        <f t="shared" si="282"/>
        <v>190</v>
      </c>
      <c r="AS39" s="1412">
        <f t="shared" si="282"/>
        <v>440</v>
      </c>
      <c r="AT39" s="1412">
        <f t="shared" si="282"/>
        <v>17</v>
      </c>
      <c r="AU39" s="1412">
        <f t="shared" si="282"/>
        <v>6</v>
      </c>
      <c r="AV39" s="1412">
        <f t="shared" si="282"/>
        <v>23</v>
      </c>
      <c r="AW39" s="1412">
        <f t="shared" si="282"/>
        <v>25</v>
      </c>
      <c r="AX39" s="1412">
        <f t="shared" si="282"/>
        <v>15</v>
      </c>
      <c r="AY39" s="1412">
        <f t="shared" si="282"/>
        <v>40</v>
      </c>
      <c r="AZ39" s="1412">
        <f t="shared" ref="AZ39" si="283">O222</f>
        <v>0</v>
      </c>
      <c r="BA39" s="1412">
        <f t="shared" ref="BA39" si="284">P222</f>
        <v>0</v>
      </c>
      <c r="BB39" s="1412">
        <f t="shared" ref="BB39" si="285">Q222</f>
        <v>0</v>
      </c>
      <c r="BC39" s="1412">
        <f t="shared" ref="BC39" si="286">R222</f>
        <v>0</v>
      </c>
      <c r="BD39" s="1412">
        <f t="shared" ref="BD39" si="287">S222</f>
        <v>0</v>
      </c>
      <c r="BE39" s="1412">
        <f t="shared" ref="BE39" si="288">T222</f>
        <v>0</v>
      </c>
      <c r="BF39" s="1412">
        <f t="shared" ref="BF39:BH39" si="289">U222</f>
        <v>49</v>
      </c>
      <c r="BG39" s="1412">
        <f t="shared" si="289"/>
        <v>46</v>
      </c>
      <c r="BH39" s="1412">
        <f t="shared" si="289"/>
        <v>95</v>
      </c>
      <c r="BI39" s="1413">
        <f t="shared" si="251"/>
        <v>1313</v>
      </c>
      <c r="BJ39" s="1413">
        <f t="shared" si="252"/>
        <v>895</v>
      </c>
      <c r="BK39" s="1413">
        <f t="shared" si="253"/>
        <v>2208</v>
      </c>
    </row>
    <row r="40" spans="1:63" s="1411" customFormat="1" ht="27" customHeight="1">
      <c r="A40" s="1428">
        <v>24</v>
      </c>
      <c r="B40" s="1357" t="s">
        <v>485</v>
      </c>
      <c r="C40" s="1410">
        <v>28</v>
      </c>
      <c r="D40" s="1410">
        <v>9</v>
      </c>
      <c r="E40" s="1391">
        <f t="shared" si="271"/>
        <v>37</v>
      </c>
      <c r="F40" s="1410">
        <v>347</v>
      </c>
      <c r="G40" s="1410">
        <v>276</v>
      </c>
      <c r="H40" s="1391">
        <f t="shared" si="272"/>
        <v>623</v>
      </c>
      <c r="I40" s="1410">
        <v>4</v>
      </c>
      <c r="J40" s="1410">
        <v>2</v>
      </c>
      <c r="K40" s="1391">
        <f t="shared" si="273"/>
        <v>6</v>
      </c>
      <c r="L40" s="1410">
        <v>0</v>
      </c>
      <c r="M40" s="1410"/>
      <c r="N40" s="1391">
        <f t="shared" si="274"/>
        <v>0</v>
      </c>
      <c r="O40" s="1391"/>
      <c r="P40" s="1391"/>
      <c r="Q40" s="1391">
        <f t="shared" si="275"/>
        <v>0</v>
      </c>
      <c r="R40" s="1391"/>
      <c r="S40" s="1391"/>
      <c r="T40" s="1391">
        <f t="shared" si="276"/>
        <v>0</v>
      </c>
      <c r="U40" s="1410"/>
      <c r="V40" s="1410"/>
      <c r="W40" s="1391">
        <f t="shared" si="277"/>
        <v>0</v>
      </c>
      <c r="X40" s="832">
        <f t="shared" si="278"/>
        <v>379</v>
      </c>
      <c r="Y40" s="832">
        <f t="shared" si="279"/>
        <v>287</v>
      </c>
      <c r="Z40" s="832">
        <f t="shared" si="280"/>
        <v>666</v>
      </c>
      <c r="AA40" s="832">
        <v>6</v>
      </c>
      <c r="AB40" s="832">
        <v>3</v>
      </c>
      <c r="AC40" s="1410">
        <f>+AA40+AB40</f>
        <v>9</v>
      </c>
      <c r="AD40" s="1414">
        <f t="shared" si="281"/>
        <v>385</v>
      </c>
      <c r="AE40" s="1414">
        <f t="shared" si="281"/>
        <v>290</v>
      </c>
      <c r="AF40" s="1410">
        <f>+AD40+AE40</f>
        <v>675</v>
      </c>
      <c r="AG40" s="628">
        <v>3</v>
      </c>
      <c r="AH40" s="628">
        <v>0</v>
      </c>
      <c r="AI40" s="1410">
        <f>+AG40+AH40</f>
        <v>3</v>
      </c>
      <c r="AJ40" s="832">
        <v>0</v>
      </c>
      <c r="AL40" s="832">
        <v>6</v>
      </c>
      <c r="AM40" s="1412" t="s">
        <v>29</v>
      </c>
      <c r="AN40" s="1412">
        <f t="shared" ref="AN40:AY40" si="290">C229</f>
        <v>341</v>
      </c>
      <c r="AO40" s="1412">
        <f t="shared" si="290"/>
        <v>244</v>
      </c>
      <c r="AP40" s="1412">
        <f t="shared" si="290"/>
        <v>585</v>
      </c>
      <c r="AQ40" s="1412">
        <f t="shared" si="290"/>
        <v>471</v>
      </c>
      <c r="AR40" s="1412">
        <f t="shared" si="290"/>
        <v>298</v>
      </c>
      <c r="AS40" s="1412">
        <f t="shared" si="290"/>
        <v>769</v>
      </c>
      <c r="AT40" s="1412">
        <f t="shared" si="290"/>
        <v>23</v>
      </c>
      <c r="AU40" s="1412">
        <f t="shared" si="290"/>
        <v>9</v>
      </c>
      <c r="AV40" s="1412">
        <f t="shared" si="290"/>
        <v>32</v>
      </c>
      <c r="AW40" s="1412">
        <f t="shared" si="290"/>
        <v>4</v>
      </c>
      <c r="AX40" s="1412">
        <f t="shared" si="290"/>
        <v>0</v>
      </c>
      <c r="AY40" s="1412">
        <f t="shared" si="290"/>
        <v>4</v>
      </c>
      <c r="AZ40" s="1412">
        <f t="shared" ref="AZ40" si="291">O229</f>
        <v>0</v>
      </c>
      <c r="BA40" s="1412">
        <f t="shared" ref="BA40" si="292">P229</f>
        <v>0</v>
      </c>
      <c r="BB40" s="1412">
        <f t="shared" ref="BB40" si="293">Q229</f>
        <v>0</v>
      </c>
      <c r="BC40" s="1412">
        <f t="shared" ref="BC40" si="294">R229</f>
        <v>0</v>
      </c>
      <c r="BD40" s="1412">
        <f t="shared" ref="BD40" si="295">S229</f>
        <v>0</v>
      </c>
      <c r="BE40" s="1412">
        <f t="shared" ref="BE40" si="296">T229</f>
        <v>0</v>
      </c>
      <c r="BF40" s="1412">
        <f t="shared" ref="BF40:BH40" si="297">U229</f>
        <v>0</v>
      </c>
      <c r="BG40" s="1412">
        <f t="shared" si="297"/>
        <v>0</v>
      </c>
      <c r="BH40" s="1412">
        <f t="shared" si="297"/>
        <v>0</v>
      </c>
      <c r="BI40" s="1413">
        <f t="shared" si="251"/>
        <v>839</v>
      </c>
      <c r="BJ40" s="1413">
        <f t="shared" si="252"/>
        <v>551</v>
      </c>
      <c r="BK40" s="1413">
        <f t="shared" si="253"/>
        <v>1390</v>
      </c>
    </row>
    <row r="41" spans="1:63" s="1411" customFormat="1" ht="27" customHeight="1">
      <c r="A41" s="1428"/>
      <c r="B41" s="1443" t="s">
        <v>486</v>
      </c>
      <c r="C41" s="1410">
        <v>51</v>
      </c>
      <c r="D41" s="1410">
        <v>25</v>
      </c>
      <c r="E41" s="1391">
        <f t="shared" si="271"/>
        <v>76</v>
      </c>
      <c r="F41" s="1410">
        <v>756</v>
      </c>
      <c r="G41" s="1410">
        <v>518</v>
      </c>
      <c r="H41" s="1391">
        <f t="shared" si="272"/>
        <v>1274</v>
      </c>
      <c r="I41" s="1410">
        <v>11</v>
      </c>
      <c r="J41" s="1410">
        <v>11</v>
      </c>
      <c r="K41" s="1391">
        <f t="shared" si="273"/>
        <v>22</v>
      </c>
      <c r="L41" s="1410">
        <v>1</v>
      </c>
      <c r="M41" s="1410"/>
      <c r="N41" s="1391">
        <f t="shared" si="274"/>
        <v>1</v>
      </c>
      <c r="O41" s="1391"/>
      <c r="P41" s="1391"/>
      <c r="Q41" s="1391">
        <f t="shared" si="275"/>
        <v>0</v>
      </c>
      <c r="R41" s="1391"/>
      <c r="S41" s="1391"/>
      <c r="T41" s="1391">
        <f t="shared" si="276"/>
        <v>0</v>
      </c>
      <c r="U41" s="1410">
        <v>1</v>
      </c>
      <c r="V41" s="1410">
        <v>1</v>
      </c>
      <c r="W41" s="1391">
        <f t="shared" si="277"/>
        <v>2</v>
      </c>
      <c r="X41" s="832">
        <f t="shared" si="278"/>
        <v>820</v>
      </c>
      <c r="Y41" s="832">
        <f t="shared" si="279"/>
        <v>555</v>
      </c>
      <c r="Z41" s="832">
        <f t="shared" si="280"/>
        <v>1375</v>
      </c>
      <c r="AA41" s="832">
        <v>10</v>
      </c>
      <c r="AB41" s="832">
        <v>6</v>
      </c>
      <c r="AC41" s="1410">
        <f>+AA41+AB41</f>
        <v>16</v>
      </c>
      <c r="AD41" s="1414">
        <f t="shared" si="281"/>
        <v>830</v>
      </c>
      <c r="AE41" s="1414">
        <f t="shared" si="281"/>
        <v>561</v>
      </c>
      <c r="AF41" s="1410">
        <f>+AD41+AE41</f>
        <v>1391</v>
      </c>
      <c r="AG41" s="628"/>
      <c r="AH41" s="628">
        <v>2</v>
      </c>
      <c r="AI41" s="1410">
        <f>+AG41+AH41</f>
        <v>2</v>
      </c>
      <c r="AJ41" s="832">
        <v>0</v>
      </c>
      <c r="AL41" s="628">
        <v>7</v>
      </c>
      <c r="AM41" s="1412" t="s">
        <v>33</v>
      </c>
      <c r="AN41" s="1412">
        <f t="shared" ref="AN41:AY41" si="298">C240</f>
        <v>910</v>
      </c>
      <c r="AO41" s="1412">
        <f t="shared" si="298"/>
        <v>730</v>
      </c>
      <c r="AP41" s="1412">
        <f t="shared" si="298"/>
        <v>1640</v>
      </c>
      <c r="AQ41" s="1412">
        <f t="shared" si="298"/>
        <v>394</v>
      </c>
      <c r="AR41" s="1412">
        <f t="shared" si="298"/>
        <v>262</v>
      </c>
      <c r="AS41" s="1412">
        <f t="shared" si="298"/>
        <v>656</v>
      </c>
      <c r="AT41" s="1412">
        <f t="shared" si="298"/>
        <v>40</v>
      </c>
      <c r="AU41" s="1412">
        <f t="shared" si="298"/>
        <v>29</v>
      </c>
      <c r="AV41" s="1412">
        <f t="shared" si="298"/>
        <v>69</v>
      </c>
      <c r="AW41" s="1412">
        <f t="shared" si="298"/>
        <v>87</v>
      </c>
      <c r="AX41" s="1412">
        <f t="shared" si="298"/>
        <v>70</v>
      </c>
      <c r="AY41" s="1412">
        <f t="shared" si="298"/>
        <v>157</v>
      </c>
      <c r="AZ41" s="1412">
        <f t="shared" ref="AZ41" si="299">O240</f>
        <v>0</v>
      </c>
      <c r="BA41" s="1412">
        <f t="shared" ref="BA41" si="300">P240</f>
        <v>0</v>
      </c>
      <c r="BB41" s="1412">
        <f t="shared" ref="BB41" si="301">Q240</f>
        <v>0</v>
      </c>
      <c r="BC41" s="1412">
        <f t="shared" ref="BC41" si="302">R240</f>
        <v>0</v>
      </c>
      <c r="BD41" s="1412">
        <f t="shared" ref="BD41" si="303">S240</f>
        <v>0</v>
      </c>
      <c r="BE41" s="1412">
        <f t="shared" ref="BE41" si="304">T240</f>
        <v>0</v>
      </c>
      <c r="BF41" s="1412">
        <f t="shared" ref="BF41:BH41" si="305">U240</f>
        <v>2</v>
      </c>
      <c r="BG41" s="1412">
        <f t="shared" si="305"/>
        <v>7</v>
      </c>
      <c r="BH41" s="1412">
        <f t="shared" si="305"/>
        <v>9</v>
      </c>
      <c r="BI41" s="1413">
        <f t="shared" si="251"/>
        <v>1433</v>
      </c>
      <c r="BJ41" s="1413">
        <f t="shared" si="252"/>
        <v>1098</v>
      </c>
      <c r="BK41" s="1413">
        <f t="shared" si="253"/>
        <v>2531</v>
      </c>
    </row>
    <row r="42" spans="1:63" s="1411" customFormat="1" ht="27" customHeight="1">
      <c r="A42" s="1419"/>
      <c r="B42" s="1444" t="s">
        <v>6</v>
      </c>
      <c r="C42" s="1429">
        <f>SUM(C39:C41)</f>
        <v>103</v>
      </c>
      <c r="D42" s="1430">
        <f t="shared" ref="D42:AI42" si="306">SUM(D39:D41)</f>
        <v>48</v>
      </c>
      <c r="E42" s="1430">
        <f t="shared" si="306"/>
        <v>151</v>
      </c>
      <c r="F42" s="1430">
        <f t="shared" si="306"/>
        <v>1698</v>
      </c>
      <c r="G42" s="1430">
        <f t="shared" si="306"/>
        <v>1228</v>
      </c>
      <c r="H42" s="1430">
        <f t="shared" si="306"/>
        <v>2926</v>
      </c>
      <c r="I42" s="1430">
        <f t="shared" si="306"/>
        <v>22</v>
      </c>
      <c r="J42" s="1430">
        <f t="shared" si="306"/>
        <v>25</v>
      </c>
      <c r="K42" s="1430">
        <f t="shared" si="306"/>
        <v>47</v>
      </c>
      <c r="L42" s="1430">
        <f t="shared" si="306"/>
        <v>4</v>
      </c>
      <c r="M42" s="1430">
        <f t="shared" si="306"/>
        <v>0</v>
      </c>
      <c r="N42" s="1430">
        <f t="shared" si="306"/>
        <v>4</v>
      </c>
      <c r="O42" s="1430">
        <f t="shared" si="306"/>
        <v>0</v>
      </c>
      <c r="P42" s="1430">
        <f t="shared" si="306"/>
        <v>0</v>
      </c>
      <c r="Q42" s="1430">
        <f t="shared" si="306"/>
        <v>0</v>
      </c>
      <c r="R42" s="1430">
        <f t="shared" si="306"/>
        <v>0</v>
      </c>
      <c r="S42" s="1430">
        <f t="shared" si="306"/>
        <v>0</v>
      </c>
      <c r="T42" s="1430">
        <f t="shared" si="306"/>
        <v>0</v>
      </c>
      <c r="U42" s="1430">
        <f t="shared" si="306"/>
        <v>1</v>
      </c>
      <c r="V42" s="1430">
        <f t="shared" si="306"/>
        <v>1</v>
      </c>
      <c r="W42" s="1430">
        <f t="shared" si="306"/>
        <v>2</v>
      </c>
      <c r="X42" s="1429">
        <f t="shared" si="306"/>
        <v>1828</v>
      </c>
      <c r="Y42" s="1429">
        <f t="shared" si="306"/>
        <v>1302</v>
      </c>
      <c r="Z42" s="1429">
        <f t="shared" si="306"/>
        <v>3130</v>
      </c>
      <c r="AA42" s="1429">
        <f t="shared" si="306"/>
        <v>20</v>
      </c>
      <c r="AB42" s="1429">
        <f t="shared" si="306"/>
        <v>16</v>
      </c>
      <c r="AC42" s="1429">
        <f t="shared" si="306"/>
        <v>36</v>
      </c>
      <c r="AD42" s="1429">
        <f t="shared" si="306"/>
        <v>1848</v>
      </c>
      <c r="AE42" s="1429">
        <f t="shared" si="306"/>
        <v>1318</v>
      </c>
      <c r="AF42" s="1429">
        <f t="shared" si="306"/>
        <v>3166</v>
      </c>
      <c r="AG42" s="1429">
        <f t="shared" si="306"/>
        <v>4</v>
      </c>
      <c r="AH42" s="1429">
        <f t="shared" si="306"/>
        <v>3</v>
      </c>
      <c r="AI42" s="1429">
        <f t="shared" si="306"/>
        <v>7</v>
      </c>
      <c r="AJ42" s="1419">
        <f>SUM(AJ39:AJ41)</f>
        <v>0</v>
      </c>
      <c r="AL42" s="600">
        <v>8</v>
      </c>
      <c r="AM42" s="1412" t="s">
        <v>40</v>
      </c>
      <c r="AN42" s="1416">
        <f t="shared" ref="AN42:AY42" si="307">C250</f>
        <v>918</v>
      </c>
      <c r="AO42" s="1416">
        <f t="shared" si="307"/>
        <v>639</v>
      </c>
      <c r="AP42" s="1416">
        <f t="shared" si="307"/>
        <v>1557</v>
      </c>
      <c r="AQ42" s="1416">
        <f t="shared" si="307"/>
        <v>779</v>
      </c>
      <c r="AR42" s="1416">
        <f t="shared" si="307"/>
        <v>593</v>
      </c>
      <c r="AS42" s="1416">
        <f t="shared" si="307"/>
        <v>1372</v>
      </c>
      <c r="AT42" s="1416">
        <f t="shared" si="307"/>
        <v>16</v>
      </c>
      <c r="AU42" s="1416">
        <f t="shared" si="307"/>
        <v>13</v>
      </c>
      <c r="AV42" s="1416">
        <f t="shared" si="307"/>
        <v>29</v>
      </c>
      <c r="AW42" s="1416">
        <f t="shared" si="307"/>
        <v>323</v>
      </c>
      <c r="AX42" s="1416">
        <f t="shared" si="307"/>
        <v>172</v>
      </c>
      <c r="AY42" s="1416">
        <f t="shared" si="307"/>
        <v>495</v>
      </c>
      <c r="AZ42" s="1416">
        <f t="shared" ref="AZ42" si="308">O250</f>
        <v>0</v>
      </c>
      <c r="BA42" s="1416">
        <f t="shared" ref="BA42" si="309">P250</f>
        <v>0</v>
      </c>
      <c r="BB42" s="1416">
        <f t="shared" ref="BB42" si="310">Q250</f>
        <v>0</v>
      </c>
      <c r="BC42" s="1416">
        <f t="shared" ref="BC42" si="311">R250</f>
        <v>0</v>
      </c>
      <c r="BD42" s="1416">
        <f t="shared" ref="BD42" si="312">S250</f>
        <v>0</v>
      </c>
      <c r="BE42" s="1416">
        <f t="shared" ref="BE42" si="313">T250</f>
        <v>0</v>
      </c>
      <c r="BF42" s="1416">
        <f t="shared" ref="BF42:BH42" si="314">U250</f>
        <v>0</v>
      </c>
      <c r="BG42" s="1416">
        <f t="shared" si="314"/>
        <v>0</v>
      </c>
      <c r="BH42" s="1416">
        <f t="shared" si="314"/>
        <v>0</v>
      </c>
      <c r="BI42" s="1413">
        <f t="shared" si="251"/>
        <v>2036</v>
      </c>
      <c r="BJ42" s="1413">
        <f t="shared" si="252"/>
        <v>1417</v>
      </c>
      <c r="BK42" s="1413">
        <f t="shared" si="253"/>
        <v>3453</v>
      </c>
    </row>
    <row r="43" spans="1:63" s="1411" customFormat="1" ht="27" customHeight="1">
      <c r="A43" s="1417" t="s">
        <v>33</v>
      </c>
      <c r="B43" s="1408"/>
      <c r="C43" s="1425"/>
      <c r="D43" s="1426"/>
      <c r="E43" s="1426"/>
      <c r="F43" s="1426"/>
      <c r="G43" s="1426"/>
      <c r="H43" s="1426"/>
      <c r="I43" s="1426"/>
      <c r="J43" s="1426"/>
      <c r="K43" s="1426"/>
      <c r="L43" s="1425"/>
      <c r="M43" s="1425"/>
      <c r="N43" s="1425"/>
      <c r="O43" s="1425"/>
      <c r="P43" s="1425"/>
      <c r="Q43" s="1425"/>
      <c r="R43" s="1425"/>
      <c r="S43" s="1425"/>
      <c r="T43" s="1425"/>
      <c r="U43" s="1425"/>
      <c r="V43" s="1425"/>
      <c r="W43" s="1425"/>
      <c r="X43" s="1425"/>
      <c r="Y43" s="1425"/>
      <c r="Z43" s="1425"/>
      <c r="AA43" s="1425"/>
      <c r="AB43" s="1425"/>
      <c r="AC43" s="1425"/>
      <c r="AD43" s="1425"/>
      <c r="AE43" s="1425"/>
      <c r="AF43" s="1425"/>
      <c r="AG43" s="1425"/>
      <c r="AH43" s="1425"/>
      <c r="AI43" s="1427"/>
      <c r="AJ43" s="1431"/>
      <c r="AL43" s="1390">
        <v>9</v>
      </c>
      <c r="AM43" s="1412" t="s">
        <v>44</v>
      </c>
      <c r="AN43" s="1413">
        <f t="shared" ref="AN43:AY43" si="315">C262</f>
        <v>1225</v>
      </c>
      <c r="AO43" s="1413">
        <f t="shared" si="315"/>
        <v>1037</v>
      </c>
      <c r="AP43" s="1413">
        <f t="shared" si="315"/>
        <v>2262</v>
      </c>
      <c r="AQ43" s="1413">
        <f t="shared" si="315"/>
        <v>1132</v>
      </c>
      <c r="AR43" s="1413">
        <f t="shared" si="315"/>
        <v>933</v>
      </c>
      <c r="AS43" s="1413">
        <f t="shared" si="315"/>
        <v>2065</v>
      </c>
      <c r="AT43" s="1413">
        <f t="shared" si="315"/>
        <v>101</v>
      </c>
      <c r="AU43" s="1413">
        <f t="shared" si="315"/>
        <v>73</v>
      </c>
      <c r="AV43" s="1413">
        <f t="shared" si="315"/>
        <v>174</v>
      </c>
      <c r="AW43" s="1413">
        <f t="shared" si="315"/>
        <v>40</v>
      </c>
      <c r="AX43" s="1413">
        <f t="shared" si="315"/>
        <v>28</v>
      </c>
      <c r="AY43" s="1413">
        <f t="shared" si="315"/>
        <v>68</v>
      </c>
      <c r="AZ43" s="1413">
        <f t="shared" ref="AZ43" si="316">O262</f>
        <v>8</v>
      </c>
      <c r="BA43" s="1413">
        <f t="shared" ref="BA43" si="317">P262</f>
        <v>2</v>
      </c>
      <c r="BB43" s="1413">
        <f t="shared" ref="BB43" si="318">Q262</f>
        <v>10</v>
      </c>
      <c r="BC43" s="1413">
        <f t="shared" ref="BC43" si="319">R262</f>
        <v>31</v>
      </c>
      <c r="BD43" s="1413">
        <f t="shared" ref="BD43" si="320">S262</f>
        <v>16</v>
      </c>
      <c r="BE43" s="1413">
        <f t="shared" ref="BE43" si="321">T262</f>
        <v>47</v>
      </c>
      <c r="BF43" s="1413">
        <f t="shared" ref="BF43:BH43" si="322">U262</f>
        <v>4</v>
      </c>
      <c r="BG43" s="1413">
        <f t="shared" si="322"/>
        <v>4</v>
      </c>
      <c r="BH43" s="1413">
        <f t="shared" si="322"/>
        <v>8</v>
      </c>
      <c r="BI43" s="1413">
        <f t="shared" si="251"/>
        <v>2541</v>
      </c>
      <c r="BJ43" s="1413">
        <f t="shared" si="252"/>
        <v>2093</v>
      </c>
      <c r="BK43" s="1413">
        <f t="shared" si="253"/>
        <v>4634</v>
      </c>
    </row>
    <row r="44" spans="1:63" s="1411" customFormat="1" ht="27" customHeight="1">
      <c r="A44" s="1428">
        <v>25</v>
      </c>
      <c r="B44" s="1438" t="s">
        <v>110</v>
      </c>
      <c r="C44" s="1433">
        <v>375</v>
      </c>
      <c r="D44" s="1433">
        <v>265</v>
      </c>
      <c r="E44" s="1391">
        <f t="shared" ref="E44:E47" si="323">+C44+D44</f>
        <v>640</v>
      </c>
      <c r="F44" s="1433">
        <v>528</v>
      </c>
      <c r="G44" s="1433">
        <v>396</v>
      </c>
      <c r="H44" s="1391">
        <f t="shared" ref="H44:H47" si="324">+F44+G44</f>
        <v>924</v>
      </c>
      <c r="I44" s="1433">
        <v>0</v>
      </c>
      <c r="J44" s="1433">
        <v>0</v>
      </c>
      <c r="K44" s="1391">
        <f t="shared" ref="K44:K47" si="325">+I44+J44</f>
        <v>0</v>
      </c>
      <c r="L44" s="1433">
        <v>11</v>
      </c>
      <c r="M44" s="1433">
        <v>6</v>
      </c>
      <c r="N44" s="1391">
        <f t="shared" ref="N44:N47" si="326">+L44+M44</f>
        <v>17</v>
      </c>
      <c r="O44" s="1433"/>
      <c r="P44" s="1433"/>
      <c r="Q44" s="1391">
        <f t="shared" ref="Q44:Q47" si="327">+O44+P44</f>
        <v>0</v>
      </c>
      <c r="R44" s="1433"/>
      <c r="S44" s="1433"/>
      <c r="T44" s="1391">
        <f t="shared" ref="T44:T47" si="328">+R44+S44</f>
        <v>0</v>
      </c>
      <c r="U44" s="1433">
        <v>2</v>
      </c>
      <c r="V44" s="1433">
        <v>4</v>
      </c>
      <c r="W44" s="1433">
        <f>SUM(U44:V44)</f>
        <v>6</v>
      </c>
      <c r="X44" s="832">
        <f>C44+F44+I44+L44+U44+R44+O44</f>
        <v>916</v>
      </c>
      <c r="Y44" s="832">
        <f t="shared" ref="Y44:Y47" si="329">D44+G44+J44+M44+V44+S44+P44</f>
        <v>671</v>
      </c>
      <c r="Z44" s="832">
        <f t="shared" ref="Z44:Z47" si="330">E44+H44+K44+N44+W44+T44+Q44</f>
        <v>1587</v>
      </c>
      <c r="AA44" s="1414"/>
      <c r="AB44" s="1414"/>
      <c r="AC44" s="1433">
        <f>+AA44+AB44</f>
        <v>0</v>
      </c>
      <c r="AD44" s="1414">
        <f t="shared" ref="AD44:AE47" si="331">X44+AA44</f>
        <v>916</v>
      </c>
      <c r="AE44" s="1414">
        <f t="shared" si="331"/>
        <v>671</v>
      </c>
      <c r="AF44" s="1433">
        <f>+AD44+AE44</f>
        <v>1587</v>
      </c>
      <c r="AG44" s="1433"/>
      <c r="AH44" s="1433"/>
      <c r="AI44" s="1433">
        <f>+AG44+AH44</f>
        <v>0</v>
      </c>
      <c r="AJ44" s="1410"/>
      <c r="AL44" s="600">
        <v>10</v>
      </c>
      <c r="AM44" s="1412" t="s">
        <v>51</v>
      </c>
      <c r="AN44" s="1413">
        <f t="shared" ref="AN44:AY44" si="332">C278</f>
        <v>7581</v>
      </c>
      <c r="AO44" s="1413">
        <f t="shared" si="332"/>
        <v>5381</v>
      </c>
      <c r="AP44" s="1413">
        <f t="shared" si="332"/>
        <v>12962</v>
      </c>
      <c r="AQ44" s="1413">
        <f t="shared" si="332"/>
        <v>2849</v>
      </c>
      <c r="AR44" s="1413">
        <f t="shared" si="332"/>
        <v>2012</v>
      </c>
      <c r="AS44" s="1413">
        <f t="shared" si="332"/>
        <v>4861</v>
      </c>
      <c r="AT44" s="1413">
        <f t="shared" si="332"/>
        <v>44</v>
      </c>
      <c r="AU44" s="1413">
        <f t="shared" si="332"/>
        <v>32</v>
      </c>
      <c r="AV44" s="1413">
        <f t="shared" si="332"/>
        <v>76</v>
      </c>
      <c r="AW44" s="1413">
        <f t="shared" si="332"/>
        <v>86</v>
      </c>
      <c r="AX44" s="1413">
        <f t="shared" si="332"/>
        <v>50</v>
      </c>
      <c r="AY44" s="1413">
        <f t="shared" si="332"/>
        <v>136</v>
      </c>
      <c r="AZ44" s="1413">
        <f t="shared" ref="AZ44" si="333">O278</f>
        <v>0</v>
      </c>
      <c r="BA44" s="1413">
        <f t="shared" ref="BA44" si="334">P278</f>
        <v>0</v>
      </c>
      <c r="BB44" s="1413">
        <f t="shared" ref="BB44" si="335">Q278</f>
        <v>0</v>
      </c>
      <c r="BC44" s="1413">
        <f t="shared" ref="BC44" si="336">R278</f>
        <v>0</v>
      </c>
      <c r="BD44" s="1413">
        <f t="shared" ref="BD44" si="337">S278</f>
        <v>0</v>
      </c>
      <c r="BE44" s="1413">
        <f t="shared" ref="BE44" si="338">T278</f>
        <v>0</v>
      </c>
      <c r="BF44" s="1413">
        <f t="shared" ref="BF44:BH44" si="339">U278</f>
        <v>43</v>
      </c>
      <c r="BG44" s="1413">
        <f t="shared" si="339"/>
        <v>33</v>
      </c>
      <c r="BH44" s="1413">
        <f t="shared" si="339"/>
        <v>76</v>
      </c>
      <c r="BI44" s="1413">
        <f t="shared" si="251"/>
        <v>10603</v>
      </c>
      <c r="BJ44" s="1413">
        <f t="shared" si="252"/>
        <v>7508</v>
      </c>
      <c r="BK44" s="1413">
        <f t="shared" si="253"/>
        <v>18111</v>
      </c>
    </row>
    <row r="45" spans="1:63" s="1411" customFormat="1" ht="27" customHeight="1">
      <c r="A45" s="1428">
        <v>26</v>
      </c>
      <c r="B45" s="1438" t="s">
        <v>469</v>
      </c>
      <c r="C45" s="1433">
        <v>256</v>
      </c>
      <c r="D45" s="1433">
        <v>124</v>
      </c>
      <c r="E45" s="1391">
        <f t="shared" si="323"/>
        <v>380</v>
      </c>
      <c r="F45" s="1433">
        <v>341</v>
      </c>
      <c r="G45" s="1433">
        <v>256</v>
      </c>
      <c r="H45" s="1391">
        <f t="shared" si="324"/>
        <v>597</v>
      </c>
      <c r="I45" s="1433">
        <v>0</v>
      </c>
      <c r="J45" s="1433">
        <v>0</v>
      </c>
      <c r="K45" s="1391">
        <f t="shared" si="325"/>
        <v>0</v>
      </c>
      <c r="L45" s="1433">
        <v>8</v>
      </c>
      <c r="M45" s="1433">
        <v>2</v>
      </c>
      <c r="N45" s="1391">
        <f t="shared" si="326"/>
        <v>10</v>
      </c>
      <c r="O45" s="1433"/>
      <c r="P45" s="1433"/>
      <c r="Q45" s="1391">
        <f t="shared" si="327"/>
        <v>0</v>
      </c>
      <c r="R45" s="1433"/>
      <c r="S45" s="1433"/>
      <c r="T45" s="1391">
        <f t="shared" si="328"/>
        <v>0</v>
      </c>
      <c r="U45" s="1433">
        <v>1</v>
      </c>
      <c r="V45" s="1433">
        <v>1</v>
      </c>
      <c r="W45" s="1433">
        <f t="shared" ref="W45:W47" si="340">SUM(U45:V45)</f>
        <v>2</v>
      </c>
      <c r="X45" s="832">
        <f t="shared" ref="X45:X47" si="341">C45+F45+I45+L45+U45+R45+O45</f>
        <v>606</v>
      </c>
      <c r="Y45" s="832">
        <f t="shared" si="329"/>
        <v>383</v>
      </c>
      <c r="Z45" s="832">
        <f t="shared" si="330"/>
        <v>989</v>
      </c>
      <c r="AA45" s="1445"/>
      <c r="AB45" s="1445"/>
      <c r="AC45" s="1433">
        <f>+AA45+AB45</f>
        <v>0</v>
      </c>
      <c r="AD45" s="1414">
        <f t="shared" si="331"/>
        <v>606</v>
      </c>
      <c r="AE45" s="1414">
        <f t="shared" si="331"/>
        <v>383</v>
      </c>
      <c r="AF45" s="1433">
        <f>+AD45+AE45</f>
        <v>989</v>
      </c>
      <c r="AG45" s="1433"/>
      <c r="AH45" s="1433"/>
      <c r="AI45" s="1433">
        <f>+AG45+AH45</f>
        <v>0</v>
      </c>
      <c r="AJ45" s="1410"/>
      <c r="AL45" s="1390">
        <v>11</v>
      </c>
      <c r="AM45" s="1412" t="s">
        <v>57</v>
      </c>
      <c r="AN45" s="1413">
        <f t="shared" ref="AN45:AY45" si="342">C287</f>
        <v>912</v>
      </c>
      <c r="AO45" s="1413">
        <f t="shared" si="342"/>
        <v>623</v>
      </c>
      <c r="AP45" s="1413">
        <f t="shared" si="342"/>
        <v>1535</v>
      </c>
      <c r="AQ45" s="1413">
        <f t="shared" si="342"/>
        <v>634</v>
      </c>
      <c r="AR45" s="1413">
        <f t="shared" si="342"/>
        <v>456</v>
      </c>
      <c r="AS45" s="1413">
        <f t="shared" si="342"/>
        <v>1090</v>
      </c>
      <c r="AT45" s="1413">
        <f t="shared" si="342"/>
        <v>14</v>
      </c>
      <c r="AU45" s="1413">
        <f t="shared" si="342"/>
        <v>7</v>
      </c>
      <c r="AV45" s="1413">
        <f t="shared" si="342"/>
        <v>21</v>
      </c>
      <c r="AW45" s="1413">
        <f t="shared" si="342"/>
        <v>51</v>
      </c>
      <c r="AX45" s="1413">
        <f t="shared" si="342"/>
        <v>31</v>
      </c>
      <c r="AY45" s="1413">
        <f t="shared" si="342"/>
        <v>82</v>
      </c>
      <c r="AZ45" s="1413">
        <f t="shared" ref="AZ45" si="343">O287</f>
        <v>0</v>
      </c>
      <c r="BA45" s="1413">
        <f t="shared" ref="BA45" si="344">P287</f>
        <v>0</v>
      </c>
      <c r="BB45" s="1413">
        <f t="shared" ref="BB45" si="345">Q287</f>
        <v>0</v>
      </c>
      <c r="BC45" s="1413">
        <f t="shared" ref="BC45" si="346">R287</f>
        <v>0</v>
      </c>
      <c r="BD45" s="1413">
        <f t="shared" ref="BD45" si="347">S287</f>
        <v>0</v>
      </c>
      <c r="BE45" s="1413">
        <f t="shared" ref="BE45" si="348">T287</f>
        <v>0</v>
      </c>
      <c r="BF45" s="1413">
        <f t="shared" ref="BF45:BH45" si="349">U287</f>
        <v>14</v>
      </c>
      <c r="BG45" s="1413">
        <f t="shared" si="349"/>
        <v>6</v>
      </c>
      <c r="BH45" s="1413">
        <f t="shared" si="349"/>
        <v>20</v>
      </c>
      <c r="BI45" s="1413">
        <f t="shared" si="251"/>
        <v>1625</v>
      </c>
      <c r="BJ45" s="1413">
        <f t="shared" si="252"/>
        <v>1123</v>
      </c>
      <c r="BK45" s="1413">
        <f t="shared" si="253"/>
        <v>2748</v>
      </c>
    </row>
    <row r="46" spans="1:63" s="1411" customFormat="1" ht="27" customHeight="1">
      <c r="A46" s="1428">
        <v>27</v>
      </c>
      <c r="B46" s="1438" t="s">
        <v>34</v>
      </c>
      <c r="C46" s="1433">
        <v>335</v>
      </c>
      <c r="D46" s="1433">
        <v>249</v>
      </c>
      <c r="E46" s="1391">
        <f t="shared" si="323"/>
        <v>584</v>
      </c>
      <c r="F46" s="1433">
        <v>295</v>
      </c>
      <c r="G46" s="1433">
        <v>235</v>
      </c>
      <c r="H46" s="1391">
        <f t="shared" si="324"/>
        <v>530</v>
      </c>
      <c r="I46" s="1433">
        <v>0</v>
      </c>
      <c r="J46" s="1433">
        <v>0</v>
      </c>
      <c r="K46" s="1391">
        <f t="shared" si="325"/>
        <v>0</v>
      </c>
      <c r="L46" s="1433">
        <v>2</v>
      </c>
      <c r="M46" s="1433">
        <v>1</v>
      </c>
      <c r="N46" s="1391">
        <f t="shared" si="326"/>
        <v>3</v>
      </c>
      <c r="O46" s="1433"/>
      <c r="P46" s="1433"/>
      <c r="Q46" s="1391">
        <f t="shared" si="327"/>
        <v>0</v>
      </c>
      <c r="R46" s="1433"/>
      <c r="S46" s="1433"/>
      <c r="T46" s="1391">
        <f t="shared" si="328"/>
        <v>0</v>
      </c>
      <c r="U46" s="1433">
        <v>4</v>
      </c>
      <c r="V46" s="1433">
        <v>2</v>
      </c>
      <c r="W46" s="1433">
        <f t="shared" si="340"/>
        <v>6</v>
      </c>
      <c r="X46" s="832">
        <f t="shared" si="341"/>
        <v>636</v>
      </c>
      <c r="Y46" s="832">
        <f t="shared" si="329"/>
        <v>487</v>
      </c>
      <c r="Z46" s="832">
        <f t="shared" si="330"/>
        <v>1123</v>
      </c>
      <c r="AA46" s="1445"/>
      <c r="AB46" s="1445"/>
      <c r="AC46" s="1433">
        <f>+AA46+AB46</f>
        <v>0</v>
      </c>
      <c r="AD46" s="1414">
        <f t="shared" si="331"/>
        <v>636</v>
      </c>
      <c r="AE46" s="1414">
        <f t="shared" si="331"/>
        <v>487</v>
      </c>
      <c r="AF46" s="1433">
        <f>+AD46+AE46</f>
        <v>1123</v>
      </c>
      <c r="AG46" s="1433"/>
      <c r="AH46" s="1433"/>
      <c r="AI46" s="1433">
        <f>+AG46+AH46</f>
        <v>0</v>
      </c>
      <c r="AJ46" s="1410">
        <v>2</v>
      </c>
      <c r="AL46" s="600">
        <v>12</v>
      </c>
      <c r="AM46" s="1412" t="s">
        <v>61</v>
      </c>
      <c r="AN46" s="1413">
        <f t="shared" ref="AN46:AY46" si="350">C300</f>
        <v>6220</v>
      </c>
      <c r="AO46" s="1413">
        <f t="shared" si="350"/>
        <v>3811</v>
      </c>
      <c r="AP46" s="1413">
        <f t="shared" si="350"/>
        <v>10031</v>
      </c>
      <c r="AQ46" s="1413">
        <f t="shared" si="350"/>
        <v>7383</v>
      </c>
      <c r="AR46" s="1413">
        <f t="shared" si="350"/>
        <v>4432</v>
      </c>
      <c r="AS46" s="1413">
        <f t="shared" si="350"/>
        <v>11815</v>
      </c>
      <c r="AT46" s="1413">
        <f t="shared" si="350"/>
        <v>411</v>
      </c>
      <c r="AU46" s="1413">
        <f t="shared" si="350"/>
        <v>236</v>
      </c>
      <c r="AV46" s="1413">
        <f t="shared" si="350"/>
        <v>647</v>
      </c>
      <c r="AW46" s="1413">
        <f t="shared" si="350"/>
        <v>129</v>
      </c>
      <c r="AX46" s="1413">
        <f t="shared" si="350"/>
        <v>94</v>
      </c>
      <c r="AY46" s="1413">
        <f t="shared" si="350"/>
        <v>223</v>
      </c>
      <c r="AZ46" s="1413">
        <f t="shared" ref="AZ46" si="351">O300</f>
        <v>0</v>
      </c>
      <c r="BA46" s="1413">
        <f t="shared" ref="BA46" si="352">P300</f>
        <v>0</v>
      </c>
      <c r="BB46" s="1413">
        <f t="shared" ref="BB46" si="353">Q300</f>
        <v>0</v>
      </c>
      <c r="BC46" s="1413">
        <f t="shared" ref="BC46" si="354">R300</f>
        <v>0</v>
      </c>
      <c r="BD46" s="1413">
        <f t="shared" ref="BD46" si="355">S300</f>
        <v>0</v>
      </c>
      <c r="BE46" s="1413">
        <f t="shared" ref="BE46" si="356">T300</f>
        <v>0</v>
      </c>
      <c r="BF46" s="1413">
        <f t="shared" ref="BF46:BH46" si="357">U300</f>
        <v>24</v>
      </c>
      <c r="BG46" s="1413">
        <f t="shared" si="357"/>
        <v>8</v>
      </c>
      <c r="BH46" s="1413">
        <f t="shared" si="357"/>
        <v>32</v>
      </c>
      <c r="BI46" s="1413">
        <f t="shared" si="251"/>
        <v>14167</v>
      </c>
      <c r="BJ46" s="1413">
        <f t="shared" si="252"/>
        <v>8581</v>
      </c>
      <c r="BK46" s="1413">
        <f t="shared" si="253"/>
        <v>22748</v>
      </c>
    </row>
    <row r="47" spans="1:63" s="1411" customFormat="1" ht="27" customHeight="1">
      <c r="A47" s="1428">
        <v>28</v>
      </c>
      <c r="B47" s="1438" t="s">
        <v>111</v>
      </c>
      <c r="C47" s="1433">
        <v>91</v>
      </c>
      <c r="D47" s="1433">
        <v>99</v>
      </c>
      <c r="E47" s="1391">
        <f t="shared" si="323"/>
        <v>190</v>
      </c>
      <c r="F47" s="1433">
        <v>48</v>
      </c>
      <c r="G47" s="1433">
        <v>52</v>
      </c>
      <c r="H47" s="1391">
        <f t="shared" si="324"/>
        <v>100</v>
      </c>
      <c r="I47" s="1433">
        <v>0</v>
      </c>
      <c r="J47" s="1433">
        <v>0</v>
      </c>
      <c r="K47" s="1391">
        <f t="shared" si="325"/>
        <v>0</v>
      </c>
      <c r="L47" s="1433">
        <v>0</v>
      </c>
      <c r="M47" s="1433">
        <v>0</v>
      </c>
      <c r="N47" s="1391">
        <f t="shared" si="326"/>
        <v>0</v>
      </c>
      <c r="O47" s="1433"/>
      <c r="P47" s="1433"/>
      <c r="Q47" s="1391">
        <f t="shared" si="327"/>
        <v>0</v>
      </c>
      <c r="R47" s="1433"/>
      <c r="S47" s="1433"/>
      <c r="T47" s="1391">
        <f t="shared" si="328"/>
        <v>0</v>
      </c>
      <c r="U47" s="1433">
        <v>2</v>
      </c>
      <c r="V47" s="1433">
        <v>1</v>
      </c>
      <c r="W47" s="1433">
        <f t="shared" si="340"/>
        <v>3</v>
      </c>
      <c r="X47" s="832">
        <f t="shared" si="341"/>
        <v>141</v>
      </c>
      <c r="Y47" s="832">
        <f t="shared" si="329"/>
        <v>152</v>
      </c>
      <c r="Z47" s="832">
        <f t="shared" si="330"/>
        <v>293</v>
      </c>
      <c r="AA47" s="1445"/>
      <c r="AB47" s="1445"/>
      <c r="AC47" s="1433">
        <f>+AA47+AB47</f>
        <v>0</v>
      </c>
      <c r="AD47" s="1414">
        <f t="shared" si="331"/>
        <v>141</v>
      </c>
      <c r="AE47" s="1414">
        <f t="shared" si="331"/>
        <v>152</v>
      </c>
      <c r="AF47" s="1433">
        <f>+AD47+AE47</f>
        <v>293</v>
      </c>
      <c r="AG47" s="1433"/>
      <c r="AH47" s="1433"/>
      <c r="AI47" s="1433">
        <f>+AG47+AH47</f>
        <v>0</v>
      </c>
      <c r="AJ47" s="1410"/>
      <c r="AL47" s="1390">
        <v>13</v>
      </c>
      <c r="AM47" s="1412" t="s">
        <v>62</v>
      </c>
      <c r="AN47" s="1413">
        <f t="shared" ref="AN47:AY47" si="358">C309</f>
        <v>455</v>
      </c>
      <c r="AO47" s="1413">
        <f t="shared" si="358"/>
        <v>308</v>
      </c>
      <c r="AP47" s="1413">
        <f t="shared" si="358"/>
        <v>763</v>
      </c>
      <c r="AQ47" s="1413">
        <f t="shared" si="358"/>
        <v>791</v>
      </c>
      <c r="AR47" s="1413">
        <f t="shared" si="358"/>
        <v>438</v>
      </c>
      <c r="AS47" s="1413">
        <f t="shared" si="358"/>
        <v>1229</v>
      </c>
      <c r="AT47" s="1413">
        <f t="shared" si="358"/>
        <v>7</v>
      </c>
      <c r="AU47" s="1413">
        <f t="shared" si="358"/>
        <v>4</v>
      </c>
      <c r="AV47" s="1413">
        <f t="shared" si="358"/>
        <v>11</v>
      </c>
      <c r="AW47" s="1413">
        <f t="shared" si="358"/>
        <v>0</v>
      </c>
      <c r="AX47" s="1413">
        <f t="shared" si="358"/>
        <v>1</v>
      </c>
      <c r="AY47" s="1413">
        <f t="shared" si="358"/>
        <v>1</v>
      </c>
      <c r="AZ47" s="1413">
        <f t="shared" ref="AZ47" si="359">O309</f>
        <v>0</v>
      </c>
      <c r="BA47" s="1413">
        <f t="shared" ref="BA47" si="360">P309</f>
        <v>0</v>
      </c>
      <c r="BB47" s="1413">
        <f t="shared" ref="BB47" si="361">Q309</f>
        <v>0</v>
      </c>
      <c r="BC47" s="1413">
        <f t="shared" ref="BC47" si="362">R309</f>
        <v>1</v>
      </c>
      <c r="BD47" s="1413">
        <f t="shared" ref="BD47" si="363">S309</f>
        <v>1</v>
      </c>
      <c r="BE47" s="1413">
        <f t="shared" ref="BE47" si="364">T309</f>
        <v>2</v>
      </c>
      <c r="BF47" s="1413">
        <f t="shared" ref="BF47:BH47" si="365">U309</f>
        <v>0</v>
      </c>
      <c r="BG47" s="1413">
        <f t="shared" si="365"/>
        <v>0</v>
      </c>
      <c r="BH47" s="1413">
        <f t="shared" si="365"/>
        <v>0</v>
      </c>
      <c r="BI47" s="1413">
        <f t="shared" si="251"/>
        <v>1254</v>
      </c>
      <c r="BJ47" s="1413">
        <f t="shared" si="252"/>
        <v>752</v>
      </c>
      <c r="BK47" s="1413">
        <f t="shared" si="253"/>
        <v>2006</v>
      </c>
    </row>
    <row r="48" spans="1:63" s="1411" customFormat="1" ht="27" customHeight="1">
      <c r="A48" s="1419"/>
      <c r="B48" s="1420" t="s">
        <v>6</v>
      </c>
      <c r="C48" s="1429">
        <f t="shared" ref="C48:Z48" si="366">SUM(C44:C47)</f>
        <v>1057</v>
      </c>
      <c r="D48" s="1429">
        <f t="shared" si="366"/>
        <v>737</v>
      </c>
      <c r="E48" s="1429">
        <f t="shared" si="366"/>
        <v>1794</v>
      </c>
      <c r="F48" s="1429">
        <f t="shared" si="366"/>
        <v>1212</v>
      </c>
      <c r="G48" s="1429">
        <f t="shared" si="366"/>
        <v>939</v>
      </c>
      <c r="H48" s="1429">
        <f t="shared" si="366"/>
        <v>2151</v>
      </c>
      <c r="I48" s="1429">
        <f t="shared" si="366"/>
        <v>0</v>
      </c>
      <c r="J48" s="1429">
        <f t="shared" si="366"/>
        <v>0</v>
      </c>
      <c r="K48" s="1429">
        <f t="shared" si="366"/>
        <v>0</v>
      </c>
      <c r="L48" s="1429">
        <f t="shared" si="366"/>
        <v>21</v>
      </c>
      <c r="M48" s="1429">
        <f t="shared" si="366"/>
        <v>9</v>
      </c>
      <c r="N48" s="1429">
        <f t="shared" si="366"/>
        <v>30</v>
      </c>
      <c r="O48" s="1429">
        <f t="shared" si="366"/>
        <v>0</v>
      </c>
      <c r="P48" s="1429">
        <f t="shared" si="366"/>
        <v>0</v>
      </c>
      <c r="Q48" s="1429">
        <f t="shared" si="366"/>
        <v>0</v>
      </c>
      <c r="R48" s="1429">
        <f t="shared" si="366"/>
        <v>0</v>
      </c>
      <c r="S48" s="1429">
        <f t="shared" si="366"/>
        <v>0</v>
      </c>
      <c r="T48" s="1429">
        <f t="shared" si="366"/>
        <v>0</v>
      </c>
      <c r="U48" s="1429">
        <f t="shared" si="366"/>
        <v>9</v>
      </c>
      <c r="V48" s="1429">
        <f t="shared" si="366"/>
        <v>8</v>
      </c>
      <c r="W48" s="1429">
        <f t="shared" si="366"/>
        <v>17</v>
      </c>
      <c r="X48" s="1429">
        <f t="shared" si="366"/>
        <v>2299</v>
      </c>
      <c r="Y48" s="1429">
        <f t="shared" si="366"/>
        <v>1693</v>
      </c>
      <c r="Z48" s="1429">
        <f t="shared" si="366"/>
        <v>3992</v>
      </c>
      <c r="AA48" s="1429">
        <f t="shared" ref="AA48:AJ48" si="367">SUM(AA44:AA47)</f>
        <v>0</v>
      </c>
      <c r="AB48" s="1429">
        <f t="shared" si="367"/>
        <v>0</v>
      </c>
      <c r="AC48" s="1429">
        <f t="shared" si="367"/>
        <v>0</v>
      </c>
      <c r="AD48" s="1429">
        <f t="shared" si="367"/>
        <v>2299</v>
      </c>
      <c r="AE48" s="1429">
        <f t="shared" si="367"/>
        <v>1693</v>
      </c>
      <c r="AF48" s="1429">
        <f t="shared" si="367"/>
        <v>3992</v>
      </c>
      <c r="AG48" s="1429">
        <f t="shared" si="367"/>
        <v>0</v>
      </c>
      <c r="AH48" s="1429">
        <f t="shared" si="367"/>
        <v>0</v>
      </c>
      <c r="AI48" s="1429">
        <f t="shared" si="367"/>
        <v>0</v>
      </c>
      <c r="AJ48" s="1419">
        <f t="shared" si="367"/>
        <v>2</v>
      </c>
      <c r="AL48" s="600">
        <v>14</v>
      </c>
      <c r="AM48" s="1412" t="s">
        <v>69</v>
      </c>
      <c r="AN48" s="1413">
        <f t="shared" ref="AN48:AY48" si="368">C318</f>
        <v>660</v>
      </c>
      <c r="AO48" s="1413">
        <f t="shared" si="368"/>
        <v>568</v>
      </c>
      <c r="AP48" s="1413">
        <f t="shared" si="368"/>
        <v>1228</v>
      </c>
      <c r="AQ48" s="1413">
        <f t="shared" si="368"/>
        <v>1570</v>
      </c>
      <c r="AR48" s="1413">
        <f t="shared" si="368"/>
        <v>812</v>
      </c>
      <c r="AS48" s="1413">
        <f t="shared" si="368"/>
        <v>2382</v>
      </c>
      <c r="AT48" s="1413">
        <f t="shared" si="368"/>
        <v>31</v>
      </c>
      <c r="AU48" s="1413">
        <f t="shared" si="368"/>
        <v>18</v>
      </c>
      <c r="AV48" s="1413">
        <f t="shared" si="368"/>
        <v>49</v>
      </c>
      <c r="AW48" s="1413">
        <f t="shared" si="368"/>
        <v>25</v>
      </c>
      <c r="AX48" s="1413">
        <f t="shared" si="368"/>
        <v>11</v>
      </c>
      <c r="AY48" s="1413">
        <f t="shared" si="368"/>
        <v>36</v>
      </c>
      <c r="AZ48" s="1413">
        <f t="shared" ref="AZ48" si="369">O318</f>
        <v>0</v>
      </c>
      <c r="BA48" s="1413">
        <f t="shared" ref="BA48" si="370">P318</f>
        <v>0</v>
      </c>
      <c r="BB48" s="1413">
        <f t="shared" ref="BB48" si="371">Q318</f>
        <v>0</v>
      </c>
      <c r="BC48" s="1413">
        <f t="shared" ref="BC48" si="372">R318</f>
        <v>0</v>
      </c>
      <c r="BD48" s="1413">
        <f t="shared" ref="BD48" si="373">S318</f>
        <v>0</v>
      </c>
      <c r="BE48" s="1413">
        <f t="shared" ref="BE48" si="374">T318</f>
        <v>0</v>
      </c>
      <c r="BF48" s="1413">
        <f t="shared" ref="BF48:BH48" si="375">U318</f>
        <v>0</v>
      </c>
      <c r="BG48" s="1413">
        <f t="shared" si="375"/>
        <v>1</v>
      </c>
      <c r="BH48" s="1413">
        <f t="shared" si="375"/>
        <v>1</v>
      </c>
      <c r="BI48" s="1413">
        <f t="shared" si="251"/>
        <v>2286</v>
      </c>
      <c r="BJ48" s="1413">
        <f t="shared" si="252"/>
        <v>1410</v>
      </c>
      <c r="BK48" s="1413">
        <f t="shared" si="253"/>
        <v>3696</v>
      </c>
    </row>
    <row r="49" spans="1:63" s="1411" customFormat="1" ht="27" customHeight="1">
      <c r="A49" s="1417" t="s">
        <v>40</v>
      </c>
      <c r="B49" s="1408"/>
      <c r="C49" s="1425"/>
      <c r="D49" s="1426"/>
      <c r="E49" s="1426"/>
      <c r="F49" s="1426"/>
      <c r="G49" s="1426"/>
      <c r="H49" s="1426"/>
      <c r="I49" s="1426"/>
      <c r="J49" s="1426"/>
      <c r="K49" s="1426"/>
      <c r="L49" s="1425"/>
      <c r="M49" s="1425"/>
      <c r="N49" s="1425"/>
      <c r="O49" s="1425"/>
      <c r="P49" s="1425"/>
      <c r="Q49" s="1425"/>
      <c r="R49" s="1425"/>
      <c r="S49" s="1425"/>
      <c r="T49" s="1425"/>
      <c r="U49" s="1425"/>
      <c r="V49" s="1425"/>
      <c r="W49" s="1425"/>
      <c r="X49" s="1425"/>
      <c r="Y49" s="1425"/>
      <c r="Z49" s="1425"/>
      <c r="AA49" s="1425"/>
      <c r="AB49" s="1425"/>
      <c r="AC49" s="1425"/>
      <c r="AD49" s="1425"/>
      <c r="AE49" s="1425"/>
      <c r="AF49" s="1425"/>
      <c r="AG49" s="1425"/>
      <c r="AH49" s="1425"/>
      <c r="AI49" s="1427"/>
      <c r="AJ49" s="1431"/>
      <c r="AL49" s="1390">
        <v>15</v>
      </c>
      <c r="AM49" s="1412" t="s">
        <v>256</v>
      </c>
      <c r="AN49" s="1413">
        <f t="shared" ref="AN49:AY49" si="376">C324</f>
        <v>634</v>
      </c>
      <c r="AO49" s="1413">
        <f t="shared" si="376"/>
        <v>512</v>
      </c>
      <c r="AP49" s="1413">
        <f t="shared" si="376"/>
        <v>1146</v>
      </c>
      <c r="AQ49" s="1413">
        <f t="shared" si="376"/>
        <v>756</v>
      </c>
      <c r="AR49" s="1413">
        <f t="shared" si="376"/>
        <v>561</v>
      </c>
      <c r="AS49" s="1413">
        <f t="shared" si="376"/>
        <v>1317</v>
      </c>
      <c r="AT49" s="1413">
        <f t="shared" si="376"/>
        <v>6</v>
      </c>
      <c r="AU49" s="1413">
        <f t="shared" si="376"/>
        <v>3</v>
      </c>
      <c r="AV49" s="1413">
        <f t="shared" si="376"/>
        <v>9</v>
      </c>
      <c r="AW49" s="1413">
        <f t="shared" si="376"/>
        <v>1</v>
      </c>
      <c r="AX49" s="1413">
        <f t="shared" si="376"/>
        <v>2</v>
      </c>
      <c r="AY49" s="1413">
        <f t="shared" si="376"/>
        <v>3</v>
      </c>
      <c r="AZ49" s="1413">
        <f t="shared" ref="AZ49" si="377">O324</f>
        <v>0</v>
      </c>
      <c r="BA49" s="1413">
        <f t="shared" ref="BA49" si="378">P324</f>
        <v>0</v>
      </c>
      <c r="BB49" s="1413">
        <f t="shared" ref="BB49" si="379">Q324</f>
        <v>0</v>
      </c>
      <c r="BC49" s="1413">
        <f t="shared" ref="BC49" si="380">R324</f>
        <v>0</v>
      </c>
      <c r="BD49" s="1413">
        <f t="shared" ref="BD49" si="381">S324</f>
        <v>0</v>
      </c>
      <c r="BE49" s="1413">
        <f t="shared" ref="BE49" si="382">T324</f>
        <v>0</v>
      </c>
      <c r="BF49" s="1413">
        <f t="shared" ref="BF49:BH49" si="383">U324</f>
        <v>1</v>
      </c>
      <c r="BG49" s="1413">
        <f t="shared" si="383"/>
        <v>0</v>
      </c>
      <c r="BH49" s="1413">
        <f t="shared" si="383"/>
        <v>1</v>
      </c>
      <c r="BI49" s="1413">
        <f t="shared" si="251"/>
        <v>1398</v>
      </c>
      <c r="BJ49" s="1413">
        <f t="shared" si="252"/>
        <v>1078</v>
      </c>
      <c r="BK49" s="1413">
        <f t="shared" si="253"/>
        <v>2476</v>
      </c>
    </row>
    <row r="50" spans="1:63" s="1411" customFormat="1" ht="27" customHeight="1">
      <c r="A50" s="1428">
        <v>29</v>
      </c>
      <c r="B50" s="1438" t="s">
        <v>114</v>
      </c>
      <c r="C50" s="1269">
        <v>35</v>
      </c>
      <c r="D50" s="1269">
        <v>24</v>
      </c>
      <c r="E50" s="1391">
        <f t="shared" ref="E50:E59" si="384">+C50+D50</f>
        <v>59</v>
      </c>
      <c r="F50" s="1269">
        <v>115</v>
      </c>
      <c r="G50" s="1269">
        <v>84</v>
      </c>
      <c r="H50" s="1391">
        <f t="shared" ref="H50:H59" si="385">+F50+G50</f>
        <v>199</v>
      </c>
      <c r="I50" s="1269">
        <v>2</v>
      </c>
      <c r="J50" s="1269">
        <v>1</v>
      </c>
      <c r="K50" s="1391">
        <f t="shared" ref="K50:K59" si="386">+I50+J50</f>
        <v>3</v>
      </c>
      <c r="L50" s="1269">
        <v>43</v>
      </c>
      <c r="M50" s="1269">
        <v>16</v>
      </c>
      <c r="N50" s="1391">
        <f t="shared" ref="N50:N59" si="387">+L50+M50</f>
        <v>59</v>
      </c>
      <c r="O50" s="1433"/>
      <c r="P50" s="1433"/>
      <c r="Q50" s="1391">
        <f t="shared" ref="Q50:Q59" si="388">+O50+P50</f>
        <v>0</v>
      </c>
      <c r="R50" s="1433"/>
      <c r="S50" s="1433"/>
      <c r="T50" s="1391">
        <f t="shared" ref="T50:T59" si="389">+R50+S50</f>
        <v>0</v>
      </c>
      <c r="U50" s="1269"/>
      <c r="V50" s="1269"/>
      <c r="W50" s="1269">
        <v>0</v>
      </c>
      <c r="X50" s="832">
        <f t="shared" ref="X50:X59" si="390">C50+F50+I50+L50+U50+R50+O50</f>
        <v>195</v>
      </c>
      <c r="Y50" s="832">
        <f t="shared" ref="Y50:Y59" si="391">D50+G50+J50+M50+V50+S50+P50</f>
        <v>125</v>
      </c>
      <c r="Z50" s="832">
        <f t="shared" ref="Z50:Z59" si="392">E50+H50+K50+N50+W50+T50+Q50</f>
        <v>320</v>
      </c>
      <c r="AA50" s="600"/>
      <c r="AB50" s="600"/>
      <c r="AC50" s="1446">
        <f>+AA50+AB50</f>
        <v>0</v>
      </c>
      <c r="AD50" s="1414">
        <f>X50+AA50</f>
        <v>195</v>
      </c>
      <c r="AE50" s="1414">
        <f>Y50+AB50</f>
        <v>125</v>
      </c>
      <c r="AF50" s="1446">
        <f>+AD50+AE50</f>
        <v>320</v>
      </c>
      <c r="AG50" s="600"/>
      <c r="AH50" s="600"/>
      <c r="AI50" s="1446">
        <f>+AG50+AH50</f>
        <v>0</v>
      </c>
      <c r="AJ50" s="600"/>
      <c r="AL50" s="600">
        <v>16</v>
      </c>
      <c r="AM50" s="1412" t="s">
        <v>73</v>
      </c>
      <c r="AN50" s="1413">
        <f t="shared" ref="AN50:AY50" si="393">C329</f>
        <v>870</v>
      </c>
      <c r="AO50" s="1413">
        <f t="shared" si="393"/>
        <v>644</v>
      </c>
      <c r="AP50" s="1413">
        <f t="shared" si="393"/>
        <v>1514</v>
      </c>
      <c r="AQ50" s="1413">
        <f t="shared" si="393"/>
        <v>169</v>
      </c>
      <c r="AR50" s="1413">
        <f t="shared" si="393"/>
        <v>95</v>
      </c>
      <c r="AS50" s="1413">
        <f t="shared" si="393"/>
        <v>264</v>
      </c>
      <c r="AT50" s="1413">
        <f t="shared" si="393"/>
        <v>48</v>
      </c>
      <c r="AU50" s="1413">
        <f t="shared" si="393"/>
        <v>40</v>
      </c>
      <c r="AV50" s="1413">
        <f t="shared" si="393"/>
        <v>88</v>
      </c>
      <c r="AW50" s="1413">
        <f t="shared" si="393"/>
        <v>27</v>
      </c>
      <c r="AX50" s="1413">
        <f t="shared" si="393"/>
        <v>11</v>
      </c>
      <c r="AY50" s="1413">
        <f t="shared" si="393"/>
        <v>38</v>
      </c>
      <c r="AZ50" s="1413">
        <f t="shared" ref="AZ50" si="394">O329</f>
        <v>0</v>
      </c>
      <c r="BA50" s="1413">
        <f t="shared" ref="BA50" si="395">P329</f>
        <v>0</v>
      </c>
      <c r="BB50" s="1413">
        <f t="shared" ref="BB50" si="396">Q329</f>
        <v>0</v>
      </c>
      <c r="BC50" s="1413">
        <f t="shared" ref="BC50" si="397">R329</f>
        <v>0</v>
      </c>
      <c r="BD50" s="1413">
        <f t="shared" ref="BD50" si="398">S329</f>
        <v>0</v>
      </c>
      <c r="BE50" s="1413">
        <f t="shared" ref="BE50" si="399">T329</f>
        <v>0</v>
      </c>
      <c r="BF50" s="1413">
        <f t="shared" ref="BF50:BH50" si="400">U329</f>
        <v>0</v>
      </c>
      <c r="BG50" s="1413">
        <f t="shared" si="400"/>
        <v>0</v>
      </c>
      <c r="BH50" s="1413">
        <f t="shared" si="400"/>
        <v>0</v>
      </c>
      <c r="BI50" s="1413">
        <f t="shared" si="251"/>
        <v>1114</v>
      </c>
      <c r="BJ50" s="1413">
        <f t="shared" si="252"/>
        <v>790</v>
      </c>
      <c r="BK50" s="1413">
        <f t="shared" si="253"/>
        <v>1904</v>
      </c>
    </row>
    <row r="51" spans="1:63" s="1411" customFormat="1" ht="27" customHeight="1">
      <c r="A51" s="1428">
        <v>30</v>
      </c>
      <c r="B51" s="1438" t="s">
        <v>452</v>
      </c>
      <c r="C51" s="1269">
        <v>147</v>
      </c>
      <c r="D51" s="1269">
        <v>109</v>
      </c>
      <c r="E51" s="1391">
        <f t="shared" si="384"/>
        <v>256</v>
      </c>
      <c r="F51" s="1269">
        <v>256</v>
      </c>
      <c r="G51" s="1269">
        <v>217</v>
      </c>
      <c r="H51" s="1391">
        <f t="shared" si="385"/>
        <v>473</v>
      </c>
      <c r="I51" s="1269">
        <v>2</v>
      </c>
      <c r="J51" s="1269">
        <v>0</v>
      </c>
      <c r="K51" s="1391">
        <f t="shared" si="386"/>
        <v>2</v>
      </c>
      <c r="L51" s="1269">
        <v>109</v>
      </c>
      <c r="M51" s="1269">
        <v>63</v>
      </c>
      <c r="N51" s="1391">
        <f t="shared" si="387"/>
        <v>172</v>
      </c>
      <c r="O51" s="1433"/>
      <c r="P51" s="1433"/>
      <c r="Q51" s="1391">
        <f t="shared" si="388"/>
        <v>0</v>
      </c>
      <c r="R51" s="1433"/>
      <c r="S51" s="1433"/>
      <c r="T51" s="1391">
        <f t="shared" si="389"/>
        <v>0</v>
      </c>
      <c r="U51" s="1269"/>
      <c r="V51" s="1269"/>
      <c r="W51" s="1269">
        <v>0</v>
      </c>
      <c r="X51" s="832">
        <f t="shared" si="390"/>
        <v>514</v>
      </c>
      <c r="Y51" s="832">
        <f t="shared" si="391"/>
        <v>389</v>
      </c>
      <c r="Z51" s="832">
        <f t="shared" si="392"/>
        <v>903</v>
      </c>
      <c r="AA51" s="600"/>
      <c r="AB51" s="600"/>
      <c r="AC51" s="1446">
        <f t="shared" ref="AC51:AC59" si="401">+AA51+AB51</f>
        <v>0</v>
      </c>
      <c r="AD51" s="1414">
        <f t="shared" ref="AD51:AE53" si="402">X51+AA51</f>
        <v>514</v>
      </c>
      <c r="AE51" s="1414">
        <f t="shared" si="402"/>
        <v>389</v>
      </c>
      <c r="AF51" s="1446">
        <f t="shared" ref="AF51:AF59" si="403">+AD51+AE51</f>
        <v>903</v>
      </c>
      <c r="AG51" s="600"/>
      <c r="AH51" s="600"/>
      <c r="AI51" s="1446">
        <f t="shared" ref="AI51:AI59" si="404">+AG51+AH51</f>
        <v>0</v>
      </c>
      <c r="AJ51" s="600"/>
      <c r="AL51" s="1390">
        <v>17</v>
      </c>
      <c r="AM51" s="1412" t="s">
        <v>75</v>
      </c>
      <c r="AN51" s="1413">
        <f t="shared" ref="AN51:AY51" si="405">C340</f>
        <v>2794</v>
      </c>
      <c r="AO51" s="1413">
        <f t="shared" si="405"/>
        <v>1828</v>
      </c>
      <c r="AP51" s="1413">
        <f t="shared" si="405"/>
        <v>4622</v>
      </c>
      <c r="AQ51" s="1413">
        <f t="shared" si="405"/>
        <v>3037</v>
      </c>
      <c r="AR51" s="1413">
        <f t="shared" si="405"/>
        <v>2481</v>
      </c>
      <c r="AS51" s="1413">
        <f t="shared" si="405"/>
        <v>5518</v>
      </c>
      <c r="AT51" s="1413">
        <f t="shared" si="405"/>
        <v>113</v>
      </c>
      <c r="AU51" s="1413">
        <f t="shared" si="405"/>
        <v>103</v>
      </c>
      <c r="AV51" s="1413">
        <f t="shared" si="405"/>
        <v>216</v>
      </c>
      <c r="AW51" s="1413">
        <f t="shared" si="405"/>
        <v>14</v>
      </c>
      <c r="AX51" s="1413">
        <f t="shared" si="405"/>
        <v>6</v>
      </c>
      <c r="AY51" s="1413">
        <f t="shared" si="405"/>
        <v>20</v>
      </c>
      <c r="AZ51" s="1413">
        <f t="shared" ref="AZ51" si="406">O340</f>
        <v>10</v>
      </c>
      <c r="BA51" s="1413">
        <f t="shared" ref="BA51" si="407">P340</f>
        <v>9</v>
      </c>
      <c r="BB51" s="1413">
        <f t="shared" ref="BB51" si="408">Q340</f>
        <v>19</v>
      </c>
      <c r="BC51" s="1413">
        <f t="shared" ref="BC51" si="409">R340</f>
        <v>17</v>
      </c>
      <c r="BD51" s="1413">
        <f t="shared" ref="BD51" si="410">S340</f>
        <v>22</v>
      </c>
      <c r="BE51" s="1413">
        <f t="shared" ref="BE51" si="411">T340</f>
        <v>39</v>
      </c>
      <c r="BF51" s="1413">
        <f t="shared" ref="BF51:BH51" si="412">U340</f>
        <v>16</v>
      </c>
      <c r="BG51" s="1413">
        <f t="shared" si="412"/>
        <v>9</v>
      </c>
      <c r="BH51" s="1413">
        <f t="shared" si="412"/>
        <v>25</v>
      </c>
      <c r="BI51" s="1413">
        <f t="shared" si="251"/>
        <v>6001</v>
      </c>
      <c r="BJ51" s="1413">
        <f t="shared" si="252"/>
        <v>4458</v>
      </c>
      <c r="BK51" s="1413">
        <f t="shared" si="253"/>
        <v>10459</v>
      </c>
    </row>
    <row r="52" spans="1:63" s="1411" customFormat="1" ht="27" customHeight="1">
      <c r="A52" s="1428">
        <v>31</v>
      </c>
      <c r="B52" s="1438" t="s">
        <v>113</v>
      </c>
      <c r="C52" s="1269">
        <v>314</v>
      </c>
      <c r="D52" s="1269">
        <v>282</v>
      </c>
      <c r="E52" s="1391">
        <f t="shared" si="384"/>
        <v>596</v>
      </c>
      <c r="F52" s="1269">
        <v>376</v>
      </c>
      <c r="G52" s="1269">
        <v>297</v>
      </c>
      <c r="H52" s="1391">
        <f t="shared" si="385"/>
        <v>673</v>
      </c>
      <c r="I52" s="1269">
        <v>21</v>
      </c>
      <c r="J52" s="1269">
        <v>2</v>
      </c>
      <c r="K52" s="1391">
        <f t="shared" si="386"/>
        <v>23</v>
      </c>
      <c r="L52" s="1269">
        <v>122</v>
      </c>
      <c r="M52" s="1269">
        <v>115</v>
      </c>
      <c r="N52" s="1391">
        <f t="shared" si="387"/>
        <v>237</v>
      </c>
      <c r="O52" s="1433"/>
      <c r="P52" s="1433"/>
      <c r="Q52" s="1391">
        <f t="shared" si="388"/>
        <v>0</v>
      </c>
      <c r="R52" s="1433"/>
      <c r="S52" s="1433"/>
      <c r="T52" s="1391">
        <f t="shared" si="389"/>
        <v>0</v>
      </c>
      <c r="U52" s="1269"/>
      <c r="V52" s="1269"/>
      <c r="W52" s="1269">
        <v>0</v>
      </c>
      <c r="X52" s="832">
        <f t="shared" si="390"/>
        <v>833</v>
      </c>
      <c r="Y52" s="832">
        <f t="shared" si="391"/>
        <v>696</v>
      </c>
      <c r="Z52" s="832">
        <f t="shared" si="392"/>
        <v>1529</v>
      </c>
      <c r="AA52" s="600">
        <v>5</v>
      </c>
      <c r="AB52" s="600">
        <v>2</v>
      </c>
      <c r="AC52" s="1446">
        <f t="shared" si="401"/>
        <v>7</v>
      </c>
      <c r="AD52" s="1414">
        <f t="shared" si="402"/>
        <v>838</v>
      </c>
      <c r="AE52" s="1414">
        <f t="shared" si="402"/>
        <v>698</v>
      </c>
      <c r="AF52" s="1446">
        <f t="shared" si="403"/>
        <v>1536</v>
      </c>
      <c r="AG52" s="600">
        <v>12</v>
      </c>
      <c r="AH52" s="600">
        <v>7</v>
      </c>
      <c r="AI52" s="1446">
        <f t="shared" si="404"/>
        <v>19</v>
      </c>
      <c r="AJ52" s="600"/>
      <c r="AL52" s="600">
        <v>18</v>
      </c>
      <c r="AM52" s="1434" t="s">
        <v>161</v>
      </c>
      <c r="AN52" s="1413">
        <f t="shared" ref="AN52:AY52" si="413">C348</f>
        <v>414</v>
      </c>
      <c r="AO52" s="1413">
        <f t="shared" si="413"/>
        <v>283</v>
      </c>
      <c r="AP52" s="1413">
        <f t="shared" si="413"/>
        <v>697</v>
      </c>
      <c r="AQ52" s="1413">
        <f t="shared" si="413"/>
        <v>503</v>
      </c>
      <c r="AR52" s="1413">
        <f t="shared" si="413"/>
        <v>372</v>
      </c>
      <c r="AS52" s="1413">
        <f t="shared" si="413"/>
        <v>875</v>
      </c>
      <c r="AT52" s="1413">
        <f t="shared" si="413"/>
        <v>121</v>
      </c>
      <c r="AU52" s="1413">
        <f t="shared" si="413"/>
        <v>67</v>
      </c>
      <c r="AV52" s="1413">
        <f t="shared" si="413"/>
        <v>188</v>
      </c>
      <c r="AW52" s="1413">
        <f t="shared" si="413"/>
        <v>36</v>
      </c>
      <c r="AX52" s="1413">
        <f t="shared" si="413"/>
        <v>18</v>
      </c>
      <c r="AY52" s="1413">
        <f t="shared" si="413"/>
        <v>54</v>
      </c>
      <c r="AZ52" s="1413">
        <f t="shared" ref="AZ52" si="414">O348</f>
        <v>0</v>
      </c>
      <c r="BA52" s="1413">
        <f t="shared" ref="BA52" si="415">P348</f>
        <v>0</v>
      </c>
      <c r="BB52" s="1413">
        <f t="shared" ref="BB52" si="416">Q348</f>
        <v>0</v>
      </c>
      <c r="BC52" s="1413">
        <f t="shared" ref="BC52" si="417">R348</f>
        <v>7</v>
      </c>
      <c r="BD52" s="1413">
        <f t="shared" ref="BD52" si="418">S348</f>
        <v>4</v>
      </c>
      <c r="BE52" s="1413">
        <f t="shared" ref="BE52" si="419">T348</f>
        <v>11</v>
      </c>
      <c r="BF52" s="1413">
        <f t="shared" ref="BF52:BH52" si="420">U348</f>
        <v>0</v>
      </c>
      <c r="BG52" s="1413">
        <f t="shared" si="420"/>
        <v>0</v>
      </c>
      <c r="BH52" s="1413">
        <f t="shared" si="420"/>
        <v>0</v>
      </c>
      <c r="BI52" s="1413">
        <f t="shared" si="251"/>
        <v>1081</v>
      </c>
      <c r="BJ52" s="1413">
        <f t="shared" si="252"/>
        <v>744</v>
      </c>
      <c r="BK52" s="1413">
        <f t="shared" si="253"/>
        <v>1825</v>
      </c>
    </row>
    <row r="53" spans="1:63" s="1411" customFormat="1" ht="27" customHeight="1">
      <c r="A53" s="1428">
        <v>32</v>
      </c>
      <c r="B53" s="1438" t="s">
        <v>453</v>
      </c>
      <c r="C53" s="1269">
        <v>286</v>
      </c>
      <c r="D53" s="1269">
        <v>243</v>
      </c>
      <c r="E53" s="1391">
        <f t="shared" si="384"/>
        <v>529</v>
      </c>
      <c r="F53" s="1269">
        <v>287</v>
      </c>
      <c r="G53" s="1269">
        <v>233</v>
      </c>
      <c r="H53" s="1391">
        <f t="shared" si="385"/>
        <v>520</v>
      </c>
      <c r="I53" s="1269">
        <v>6</v>
      </c>
      <c r="J53" s="1269">
        <v>0</v>
      </c>
      <c r="K53" s="1391">
        <f t="shared" si="386"/>
        <v>6</v>
      </c>
      <c r="L53" s="1269">
        <v>117</v>
      </c>
      <c r="M53" s="1269">
        <v>113</v>
      </c>
      <c r="N53" s="1391">
        <f t="shared" si="387"/>
        <v>230</v>
      </c>
      <c r="O53" s="1433"/>
      <c r="P53" s="1433"/>
      <c r="Q53" s="1391">
        <f t="shared" si="388"/>
        <v>0</v>
      </c>
      <c r="R53" s="1433"/>
      <c r="S53" s="1433"/>
      <c r="T53" s="1391">
        <f t="shared" si="389"/>
        <v>0</v>
      </c>
      <c r="U53" s="1269"/>
      <c r="V53" s="1269"/>
      <c r="W53" s="1269">
        <v>0</v>
      </c>
      <c r="X53" s="832">
        <f t="shared" si="390"/>
        <v>696</v>
      </c>
      <c r="Y53" s="832">
        <f t="shared" si="391"/>
        <v>589</v>
      </c>
      <c r="Z53" s="832">
        <f t="shared" si="392"/>
        <v>1285</v>
      </c>
      <c r="AA53" s="600"/>
      <c r="AB53" s="600"/>
      <c r="AC53" s="1446">
        <f t="shared" si="401"/>
        <v>0</v>
      </c>
      <c r="AD53" s="1414">
        <f t="shared" si="402"/>
        <v>696</v>
      </c>
      <c r="AE53" s="1414">
        <f t="shared" si="402"/>
        <v>589</v>
      </c>
      <c r="AF53" s="1446">
        <f t="shared" si="403"/>
        <v>1285</v>
      </c>
      <c r="AG53" s="600"/>
      <c r="AH53" s="600">
        <v>2</v>
      </c>
      <c r="AI53" s="1446">
        <f t="shared" si="404"/>
        <v>2</v>
      </c>
      <c r="AJ53" s="600"/>
      <c r="AL53" s="1390">
        <v>19</v>
      </c>
      <c r="AM53" s="1412" t="s">
        <v>86</v>
      </c>
      <c r="AN53" s="1413">
        <f t="shared" ref="AN53:AY53" si="421">C362</f>
        <v>1175</v>
      </c>
      <c r="AO53" s="1413">
        <f t="shared" si="421"/>
        <v>791</v>
      </c>
      <c r="AP53" s="1413">
        <f t="shared" si="421"/>
        <v>1966</v>
      </c>
      <c r="AQ53" s="1413">
        <f t="shared" si="421"/>
        <v>1195</v>
      </c>
      <c r="AR53" s="1413">
        <f t="shared" si="421"/>
        <v>796</v>
      </c>
      <c r="AS53" s="1413">
        <f t="shared" si="421"/>
        <v>1991</v>
      </c>
      <c r="AT53" s="1413">
        <f t="shared" si="421"/>
        <v>414</v>
      </c>
      <c r="AU53" s="1413">
        <f t="shared" si="421"/>
        <v>375</v>
      </c>
      <c r="AV53" s="1413">
        <f t="shared" si="421"/>
        <v>789</v>
      </c>
      <c r="AW53" s="1413">
        <f t="shared" si="421"/>
        <v>12</v>
      </c>
      <c r="AX53" s="1413">
        <f t="shared" si="421"/>
        <v>7</v>
      </c>
      <c r="AY53" s="1413">
        <f t="shared" si="421"/>
        <v>19</v>
      </c>
      <c r="AZ53" s="1413">
        <f t="shared" ref="AZ53" si="422">O362</f>
        <v>0</v>
      </c>
      <c r="BA53" s="1413">
        <f t="shared" ref="BA53" si="423">P362</f>
        <v>0</v>
      </c>
      <c r="BB53" s="1413">
        <f t="shared" ref="BB53" si="424">Q362</f>
        <v>0</v>
      </c>
      <c r="BC53" s="1413">
        <f t="shared" ref="BC53" si="425">R362</f>
        <v>0</v>
      </c>
      <c r="BD53" s="1413">
        <f t="shared" ref="BD53" si="426">S362</f>
        <v>0</v>
      </c>
      <c r="BE53" s="1413">
        <f t="shared" ref="BE53" si="427">T362</f>
        <v>0</v>
      </c>
      <c r="BF53" s="1413">
        <f t="shared" ref="BF53:BH53" si="428">U362</f>
        <v>9</v>
      </c>
      <c r="BG53" s="1413">
        <f t="shared" si="428"/>
        <v>3</v>
      </c>
      <c r="BH53" s="1413">
        <f t="shared" si="428"/>
        <v>12</v>
      </c>
      <c r="BI53" s="1413">
        <f t="shared" si="251"/>
        <v>2805</v>
      </c>
      <c r="BJ53" s="1413">
        <f t="shared" si="252"/>
        <v>1972</v>
      </c>
      <c r="BK53" s="1413">
        <f t="shared" si="253"/>
        <v>4777</v>
      </c>
    </row>
    <row r="54" spans="1:63" s="1411" customFormat="1" ht="27" customHeight="1">
      <c r="A54" s="1428">
        <v>33</v>
      </c>
      <c r="B54" s="1438" t="s">
        <v>117</v>
      </c>
      <c r="C54" s="1269">
        <v>114</v>
      </c>
      <c r="D54" s="1269">
        <v>97</v>
      </c>
      <c r="E54" s="1391">
        <f t="shared" si="384"/>
        <v>211</v>
      </c>
      <c r="F54" s="1269">
        <v>69</v>
      </c>
      <c r="G54" s="1269">
        <v>76</v>
      </c>
      <c r="H54" s="1391">
        <f t="shared" si="385"/>
        <v>145</v>
      </c>
      <c r="I54" s="1269">
        <v>6</v>
      </c>
      <c r="J54" s="1269">
        <v>0</v>
      </c>
      <c r="K54" s="1391">
        <f t="shared" si="386"/>
        <v>6</v>
      </c>
      <c r="L54" s="1269">
        <v>20</v>
      </c>
      <c r="M54" s="1269">
        <v>14</v>
      </c>
      <c r="N54" s="1391">
        <f t="shared" si="387"/>
        <v>34</v>
      </c>
      <c r="O54" s="1433"/>
      <c r="P54" s="1433"/>
      <c r="Q54" s="1391">
        <f t="shared" si="388"/>
        <v>0</v>
      </c>
      <c r="R54" s="1433"/>
      <c r="S54" s="1433"/>
      <c r="T54" s="1391">
        <f t="shared" si="389"/>
        <v>0</v>
      </c>
      <c r="U54" s="1269"/>
      <c r="V54" s="1269"/>
      <c r="W54" s="1269">
        <v>0</v>
      </c>
      <c r="X54" s="832">
        <f t="shared" si="390"/>
        <v>209</v>
      </c>
      <c r="Y54" s="832">
        <f t="shared" si="391"/>
        <v>187</v>
      </c>
      <c r="Z54" s="832">
        <f t="shared" si="392"/>
        <v>396</v>
      </c>
      <c r="AA54" s="600"/>
      <c r="AB54" s="600"/>
      <c r="AC54" s="1446">
        <f t="shared" si="401"/>
        <v>0</v>
      </c>
      <c r="AD54" s="1414">
        <f>X54+AA54</f>
        <v>209</v>
      </c>
      <c r="AE54" s="1414">
        <f>Y54+AB54</f>
        <v>187</v>
      </c>
      <c r="AF54" s="1446">
        <f t="shared" si="403"/>
        <v>396</v>
      </c>
      <c r="AG54" s="600"/>
      <c r="AH54" s="600">
        <v>0</v>
      </c>
      <c r="AI54" s="1446">
        <f t="shared" si="404"/>
        <v>0</v>
      </c>
      <c r="AJ54" s="600"/>
      <c r="AL54" s="600">
        <v>20</v>
      </c>
      <c r="AM54" s="1412" t="s">
        <v>143</v>
      </c>
      <c r="AN54" s="1413">
        <f t="shared" ref="AN54:AY54" si="429">C372</f>
        <v>2859</v>
      </c>
      <c r="AO54" s="1413">
        <f t="shared" si="429"/>
        <v>1838</v>
      </c>
      <c r="AP54" s="1413">
        <f t="shared" si="429"/>
        <v>4697</v>
      </c>
      <c r="AQ54" s="1413">
        <f t="shared" si="429"/>
        <v>2161</v>
      </c>
      <c r="AR54" s="1413">
        <f t="shared" si="429"/>
        <v>1373</v>
      </c>
      <c r="AS54" s="1413">
        <f t="shared" si="429"/>
        <v>3534</v>
      </c>
      <c r="AT54" s="1413">
        <f t="shared" si="429"/>
        <v>65</v>
      </c>
      <c r="AU54" s="1413">
        <f t="shared" si="429"/>
        <v>34</v>
      </c>
      <c r="AV54" s="1413">
        <f t="shared" si="429"/>
        <v>99</v>
      </c>
      <c r="AW54" s="1413">
        <f t="shared" si="429"/>
        <v>19</v>
      </c>
      <c r="AX54" s="1413">
        <f t="shared" si="429"/>
        <v>13</v>
      </c>
      <c r="AY54" s="1413">
        <f t="shared" si="429"/>
        <v>32</v>
      </c>
      <c r="AZ54" s="1413">
        <f t="shared" ref="AZ54" si="430">O372</f>
        <v>0</v>
      </c>
      <c r="BA54" s="1413">
        <f t="shared" ref="BA54" si="431">P372</f>
        <v>0</v>
      </c>
      <c r="BB54" s="1413">
        <f t="shared" ref="BB54" si="432">Q372</f>
        <v>0</v>
      </c>
      <c r="BC54" s="1413">
        <f t="shared" ref="BC54" si="433">R372</f>
        <v>0</v>
      </c>
      <c r="BD54" s="1413">
        <f t="shared" ref="BD54" si="434">S372</f>
        <v>0</v>
      </c>
      <c r="BE54" s="1413">
        <f t="shared" ref="BE54" si="435">T372</f>
        <v>0</v>
      </c>
      <c r="BF54" s="1413">
        <f t="shared" ref="BF54:BH54" si="436">U372</f>
        <v>9</v>
      </c>
      <c r="BG54" s="1413">
        <f t="shared" si="436"/>
        <v>1</v>
      </c>
      <c r="BH54" s="1413">
        <f t="shared" si="436"/>
        <v>10</v>
      </c>
      <c r="BI54" s="1413">
        <f t="shared" si="251"/>
        <v>5113</v>
      </c>
      <c r="BJ54" s="1413">
        <f t="shared" si="252"/>
        <v>3259</v>
      </c>
      <c r="BK54" s="1413">
        <f t="shared" si="253"/>
        <v>8372</v>
      </c>
    </row>
    <row r="55" spans="1:63" s="1411" customFormat="1" ht="27" customHeight="1">
      <c r="A55" s="1428">
        <v>34</v>
      </c>
      <c r="B55" s="1438" t="s">
        <v>454</v>
      </c>
      <c r="C55" s="1269">
        <v>245</v>
      </c>
      <c r="D55" s="1269">
        <v>256</v>
      </c>
      <c r="E55" s="1391">
        <f t="shared" si="384"/>
        <v>501</v>
      </c>
      <c r="F55" s="1269">
        <v>367</v>
      </c>
      <c r="G55" s="1269">
        <v>268</v>
      </c>
      <c r="H55" s="1391">
        <f t="shared" si="385"/>
        <v>635</v>
      </c>
      <c r="I55" s="1269">
        <v>0</v>
      </c>
      <c r="J55" s="1269">
        <v>0</v>
      </c>
      <c r="K55" s="1391">
        <f t="shared" si="386"/>
        <v>0</v>
      </c>
      <c r="L55" s="1269">
        <v>65</v>
      </c>
      <c r="M55" s="1269">
        <v>85</v>
      </c>
      <c r="N55" s="1391">
        <f t="shared" si="387"/>
        <v>150</v>
      </c>
      <c r="O55" s="1433"/>
      <c r="P55" s="1433"/>
      <c r="Q55" s="1391">
        <f t="shared" si="388"/>
        <v>0</v>
      </c>
      <c r="R55" s="1433"/>
      <c r="S55" s="1433"/>
      <c r="T55" s="1391">
        <f t="shared" si="389"/>
        <v>0</v>
      </c>
      <c r="U55" s="1269"/>
      <c r="V55" s="1269"/>
      <c r="W55" s="1269">
        <v>0</v>
      </c>
      <c r="X55" s="832">
        <f t="shared" si="390"/>
        <v>677</v>
      </c>
      <c r="Y55" s="832">
        <f t="shared" si="391"/>
        <v>609</v>
      </c>
      <c r="Z55" s="832">
        <f t="shared" si="392"/>
        <v>1286</v>
      </c>
      <c r="AA55" s="600"/>
      <c r="AB55" s="600"/>
      <c r="AC55" s="1446">
        <f t="shared" si="401"/>
        <v>0</v>
      </c>
      <c r="AD55" s="1414">
        <f t="shared" ref="AD55:AE59" si="437">X55+AA55</f>
        <v>677</v>
      </c>
      <c r="AE55" s="1414">
        <f t="shared" si="437"/>
        <v>609</v>
      </c>
      <c r="AF55" s="1446">
        <f t="shared" si="403"/>
        <v>1286</v>
      </c>
      <c r="AG55" s="600">
        <v>1</v>
      </c>
      <c r="AH55" s="600">
        <v>6</v>
      </c>
      <c r="AI55" s="1446">
        <f t="shared" si="404"/>
        <v>7</v>
      </c>
      <c r="AJ55" s="600"/>
      <c r="AL55" s="1390">
        <v>21</v>
      </c>
      <c r="AM55" s="1434" t="s">
        <v>144</v>
      </c>
      <c r="AN55" s="1413">
        <f>C378</f>
        <v>562</v>
      </c>
      <c r="AO55" s="1413">
        <f t="shared" ref="AO55:BH55" si="438">D378</f>
        <v>367</v>
      </c>
      <c r="AP55" s="1413">
        <f t="shared" si="438"/>
        <v>929</v>
      </c>
      <c r="AQ55" s="1413">
        <f t="shared" si="438"/>
        <v>431</v>
      </c>
      <c r="AR55" s="1413">
        <f t="shared" si="438"/>
        <v>308</v>
      </c>
      <c r="AS55" s="1413">
        <f t="shared" si="438"/>
        <v>739</v>
      </c>
      <c r="AT55" s="1413">
        <f t="shared" si="438"/>
        <v>16</v>
      </c>
      <c r="AU55" s="1413">
        <f t="shared" si="438"/>
        <v>23</v>
      </c>
      <c r="AV55" s="1413">
        <f t="shared" si="438"/>
        <v>39</v>
      </c>
      <c r="AW55" s="1413">
        <f t="shared" si="438"/>
        <v>9</v>
      </c>
      <c r="AX55" s="1413">
        <f t="shared" si="438"/>
        <v>10</v>
      </c>
      <c r="AY55" s="1413">
        <f t="shared" si="438"/>
        <v>19</v>
      </c>
      <c r="AZ55" s="1413">
        <f t="shared" si="438"/>
        <v>0</v>
      </c>
      <c r="BA55" s="1413">
        <f t="shared" si="438"/>
        <v>0</v>
      </c>
      <c r="BB55" s="1413">
        <f t="shared" si="438"/>
        <v>0</v>
      </c>
      <c r="BC55" s="1413">
        <f t="shared" si="438"/>
        <v>0</v>
      </c>
      <c r="BD55" s="1413">
        <f t="shared" si="438"/>
        <v>0</v>
      </c>
      <c r="BE55" s="1413">
        <f t="shared" si="438"/>
        <v>0</v>
      </c>
      <c r="BF55" s="1413">
        <f t="shared" si="438"/>
        <v>8</v>
      </c>
      <c r="BG55" s="1413">
        <f t="shared" si="438"/>
        <v>4</v>
      </c>
      <c r="BH55" s="1413">
        <f t="shared" si="438"/>
        <v>12</v>
      </c>
      <c r="BI55" s="1413">
        <f t="shared" si="251"/>
        <v>1026</v>
      </c>
      <c r="BJ55" s="1413">
        <f t="shared" si="252"/>
        <v>712</v>
      </c>
      <c r="BK55" s="1413">
        <f t="shared" si="253"/>
        <v>1738</v>
      </c>
    </row>
    <row r="56" spans="1:63" s="1411" customFormat="1" ht="27" customHeight="1">
      <c r="A56" s="1428">
        <v>35</v>
      </c>
      <c r="B56" s="1438" t="s">
        <v>455</v>
      </c>
      <c r="C56" s="1269">
        <v>124</v>
      </c>
      <c r="D56" s="1269">
        <v>84</v>
      </c>
      <c r="E56" s="1391">
        <f t="shared" si="384"/>
        <v>208</v>
      </c>
      <c r="F56" s="1269">
        <v>239</v>
      </c>
      <c r="G56" s="1269">
        <v>212</v>
      </c>
      <c r="H56" s="1391">
        <f t="shared" si="385"/>
        <v>451</v>
      </c>
      <c r="I56" s="1269">
        <v>34</v>
      </c>
      <c r="J56" s="1269">
        <v>23</v>
      </c>
      <c r="K56" s="1391">
        <f t="shared" si="386"/>
        <v>57</v>
      </c>
      <c r="L56" s="1269">
        <v>88</v>
      </c>
      <c r="M56" s="1269">
        <v>67</v>
      </c>
      <c r="N56" s="1391">
        <f t="shared" si="387"/>
        <v>155</v>
      </c>
      <c r="O56" s="1433"/>
      <c r="P56" s="1433"/>
      <c r="Q56" s="1391">
        <f t="shared" si="388"/>
        <v>0</v>
      </c>
      <c r="R56" s="1433"/>
      <c r="S56" s="1433"/>
      <c r="T56" s="1391">
        <f t="shared" si="389"/>
        <v>0</v>
      </c>
      <c r="U56" s="1269"/>
      <c r="V56" s="1269"/>
      <c r="W56" s="1269">
        <v>0</v>
      </c>
      <c r="X56" s="832">
        <f t="shared" si="390"/>
        <v>485</v>
      </c>
      <c r="Y56" s="832">
        <f t="shared" si="391"/>
        <v>386</v>
      </c>
      <c r="Z56" s="832">
        <f t="shared" si="392"/>
        <v>871</v>
      </c>
      <c r="AA56" s="600">
        <v>3</v>
      </c>
      <c r="AB56" s="600"/>
      <c r="AC56" s="1446">
        <f t="shared" si="401"/>
        <v>3</v>
      </c>
      <c r="AD56" s="1414">
        <f t="shared" si="437"/>
        <v>488</v>
      </c>
      <c r="AE56" s="1414">
        <f t="shared" si="437"/>
        <v>386</v>
      </c>
      <c r="AF56" s="1446">
        <f t="shared" si="403"/>
        <v>874</v>
      </c>
      <c r="AG56" s="600">
        <v>7</v>
      </c>
      <c r="AH56" s="600">
        <v>5</v>
      </c>
      <c r="AI56" s="1446">
        <f t="shared" si="404"/>
        <v>12</v>
      </c>
      <c r="AJ56" s="600"/>
      <c r="AL56" s="600">
        <v>22</v>
      </c>
      <c r="AM56" s="1412" t="s">
        <v>145</v>
      </c>
      <c r="AN56" s="1413">
        <f t="shared" ref="AN56:AY56" si="439">C384</f>
        <v>218</v>
      </c>
      <c r="AO56" s="1413">
        <f t="shared" si="439"/>
        <v>171</v>
      </c>
      <c r="AP56" s="1413">
        <f t="shared" si="439"/>
        <v>389</v>
      </c>
      <c r="AQ56" s="1413">
        <f t="shared" si="439"/>
        <v>823</v>
      </c>
      <c r="AR56" s="1413">
        <f t="shared" si="439"/>
        <v>499</v>
      </c>
      <c r="AS56" s="1413">
        <f t="shared" si="439"/>
        <v>1322</v>
      </c>
      <c r="AT56" s="1413">
        <f t="shared" si="439"/>
        <v>4</v>
      </c>
      <c r="AU56" s="1413">
        <f t="shared" si="439"/>
        <v>2</v>
      </c>
      <c r="AV56" s="1413">
        <f t="shared" si="439"/>
        <v>6</v>
      </c>
      <c r="AW56" s="1413">
        <f t="shared" si="439"/>
        <v>24</v>
      </c>
      <c r="AX56" s="1413">
        <f t="shared" si="439"/>
        <v>23</v>
      </c>
      <c r="AY56" s="1413">
        <f t="shared" si="439"/>
        <v>47</v>
      </c>
      <c r="AZ56" s="1413">
        <f t="shared" ref="AZ56" si="440">O384</f>
        <v>0</v>
      </c>
      <c r="BA56" s="1413">
        <f t="shared" ref="BA56" si="441">P384</f>
        <v>0</v>
      </c>
      <c r="BB56" s="1413">
        <f t="shared" ref="BB56" si="442">Q384</f>
        <v>0</v>
      </c>
      <c r="BC56" s="1413">
        <f t="shared" ref="BC56" si="443">R384</f>
        <v>0</v>
      </c>
      <c r="BD56" s="1413">
        <f t="shared" ref="BD56" si="444">S384</f>
        <v>0</v>
      </c>
      <c r="BE56" s="1413">
        <f t="shared" ref="BE56" si="445">T384</f>
        <v>0</v>
      </c>
      <c r="BF56" s="1413">
        <f t="shared" ref="BF56:BH56" si="446">U384</f>
        <v>4</v>
      </c>
      <c r="BG56" s="1413">
        <f t="shared" si="446"/>
        <v>3</v>
      </c>
      <c r="BH56" s="1413">
        <f t="shared" si="446"/>
        <v>7</v>
      </c>
      <c r="BI56" s="1413">
        <f t="shared" si="251"/>
        <v>1073</v>
      </c>
      <c r="BJ56" s="1413">
        <f t="shared" si="252"/>
        <v>698</v>
      </c>
      <c r="BK56" s="1413">
        <f t="shared" si="253"/>
        <v>1771</v>
      </c>
    </row>
    <row r="57" spans="1:63" s="1411" customFormat="1" ht="27" customHeight="1">
      <c r="A57" s="1428">
        <v>36</v>
      </c>
      <c r="B57" s="1438" t="s">
        <v>115</v>
      </c>
      <c r="C57" s="1269">
        <v>121</v>
      </c>
      <c r="D57" s="1269">
        <v>91</v>
      </c>
      <c r="E57" s="1391">
        <f t="shared" si="384"/>
        <v>212</v>
      </c>
      <c r="F57" s="1269">
        <v>97</v>
      </c>
      <c r="G57" s="1269">
        <v>92</v>
      </c>
      <c r="H57" s="1391">
        <f t="shared" si="385"/>
        <v>189</v>
      </c>
      <c r="I57" s="1269">
        <v>9</v>
      </c>
      <c r="J57" s="1269">
        <v>3</v>
      </c>
      <c r="K57" s="1391">
        <f t="shared" si="386"/>
        <v>12</v>
      </c>
      <c r="L57" s="1269">
        <v>78</v>
      </c>
      <c r="M57" s="1269">
        <v>59</v>
      </c>
      <c r="N57" s="1391">
        <f t="shared" si="387"/>
        <v>137</v>
      </c>
      <c r="O57" s="1433"/>
      <c r="P57" s="1433"/>
      <c r="Q57" s="1391">
        <f t="shared" si="388"/>
        <v>0</v>
      </c>
      <c r="R57" s="1433"/>
      <c r="S57" s="1433"/>
      <c r="T57" s="1391">
        <f t="shared" si="389"/>
        <v>0</v>
      </c>
      <c r="U57" s="1269"/>
      <c r="V57" s="1269"/>
      <c r="W57" s="1269">
        <v>0</v>
      </c>
      <c r="X57" s="832">
        <f t="shared" si="390"/>
        <v>305</v>
      </c>
      <c r="Y57" s="832">
        <f t="shared" si="391"/>
        <v>245</v>
      </c>
      <c r="Z57" s="832">
        <f t="shared" si="392"/>
        <v>550</v>
      </c>
      <c r="AA57" s="600">
        <v>0</v>
      </c>
      <c r="AB57" s="600"/>
      <c r="AC57" s="1446">
        <f t="shared" si="401"/>
        <v>0</v>
      </c>
      <c r="AD57" s="1414">
        <f t="shared" si="437"/>
        <v>305</v>
      </c>
      <c r="AE57" s="1414">
        <f t="shared" si="437"/>
        <v>245</v>
      </c>
      <c r="AF57" s="1446">
        <f t="shared" si="403"/>
        <v>550</v>
      </c>
      <c r="AG57" s="600">
        <v>4</v>
      </c>
      <c r="AH57" s="600">
        <v>0</v>
      </c>
      <c r="AI57" s="1446">
        <f t="shared" si="404"/>
        <v>4</v>
      </c>
      <c r="AJ57" s="600"/>
      <c r="AL57" s="1868" t="s">
        <v>14</v>
      </c>
      <c r="AM57" s="1868"/>
      <c r="AN57" s="1437">
        <f>SUM(AN35:AN56)</f>
        <v>37511</v>
      </c>
      <c r="AO57" s="1437">
        <f t="shared" ref="AO57:BK57" si="447">SUM(AO35:AO56)</f>
        <v>26225</v>
      </c>
      <c r="AP57" s="1437">
        <f t="shared" si="447"/>
        <v>63736</v>
      </c>
      <c r="AQ57" s="1437">
        <f t="shared" si="447"/>
        <v>35126</v>
      </c>
      <c r="AR57" s="1437">
        <f t="shared" si="447"/>
        <v>23547</v>
      </c>
      <c r="AS57" s="1437">
        <f t="shared" si="447"/>
        <v>58673</v>
      </c>
      <c r="AT57" s="1437">
        <f t="shared" si="447"/>
        <v>1622</v>
      </c>
      <c r="AU57" s="1437">
        <f t="shared" si="447"/>
        <v>1166</v>
      </c>
      <c r="AV57" s="1437">
        <f t="shared" si="447"/>
        <v>2788</v>
      </c>
      <c r="AW57" s="1437">
        <f t="shared" si="447"/>
        <v>990</v>
      </c>
      <c r="AX57" s="1437">
        <f t="shared" si="447"/>
        <v>618</v>
      </c>
      <c r="AY57" s="1437">
        <f t="shared" si="447"/>
        <v>1608</v>
      </c>
      <c r="AZ57" s="1437">
        <f t="shared" si="447"/>
        <v>23</v>
      </c>
      <c r="BA57" s="1437">
        <f t="shared" si="447"/>
        <v>17</v>
      </c>
      <c r="BB57" s="1437">
        <f t="shared" si="447"/>
        <v>40</v>
      </c>
      <c r="BC57" s="1437">
        <f t="shared" si="447"/>
        <v>59</v>
      </c>
      <c r="BD57" s="1437">
        <f t="shared" si="447"/>
        <v>43</v>
      </c>
      <c r="BE57" s="1437">
        <f t="shared" si="447"/>
        <v>102</v>
      </c>
      <c r="BF57" s="1437">
        <f t="shared" si="447"/>
        <v>1278</v>
      </c>
      <c r="BG57" s="1437">
        <f t="shared" si="447"/>
        <v>891</v>
      </c>
      <c r="BH57" s="1437">
        <f t="shared" si="447"/>
        <v>2169</v>
      </c>
      <c r="BI57" s="1437">
        <f t="shared" si="447"/>
        <v>76609</v>
      </c>
      <c r="BJ57" s="1437">
        <f t="shared" si="447"/>
        <v>52507</v>
      </c>
      <c r="BK57" s="1437">
        <f t="shared" si="447"/>
        <v>129116</v>
      </c>
    </row>
    <row r="58" spans="1:63" s="1411" customFormat="1" ht="17.25" customHeight="1">
      <c r="A58" s="1428">
        <v>37</v>
      </c>
      <c r="B58" s="1438" t="s">
        <v>116</v>
      </c>
      <c r="C58" s="1269">
        <v>112</v>
      </c>
      <c r="D58" s="1269">
        <v>115</v>
      </c>
      <c r="E58" s="1391">
        <f t="shared" si="384"/>
        <v>227</v>
      </c>
      <c r="F58" s="1269">
        <v>158</v>
      </c>
      <c r="G58" s="1269">
        <v>162</v>
      </c>
      <c r="H58" s="1391">
        <f t="shared" si="385"/>
        <v>320</v>
      </c>
      <c r="I58" s="1269">
        <v>0</v>
      </c>
      <c r="J58" s="1269">
        <v>0</v>
      </c>
      <c r="K58" s="1391">
        <f t="shared" si="386"/>
        <v>0</v>
      </c>
      <c r="L58" s="1269">
        <v>37</v>
      </c>
      <c r="M58" s="1269">
        <v>30</v>
      </c>
      <c r="N58" s="1391">
        <f t="shared" si="387"/>
        <v>67</v>
      </c>
      <c r="O58" s="1433"/>
      <c r="P58" s="1433"/>
      <c r="Q58" s="1391">
        <f t="shared" si="388"/>
        <v>0</v>
      </c>
      <c r="R58" s="1433"/>
      <c r="S58" s="1433"/>
      <c r="T58" s="1391">
        <f t="shared" si="389"/>
        <v>0</v>
      </c>
      <c r="U58" s="1269"/>
      <c r="V58" s="1269"/>
      <c r="W58" s="1269">
        <v>0</v>
      </c>
      <c r="X58" s="832">
        <f t="shared" si="390"/>
        <v>307</v>
      </c>
      <c r="Y58" s="832">
        <f t="shared" si="391"/>
        <v>307</v>
      </c>
      <c r="Z58" s="832">
        <f t="shared" si="392"/>
        <v>614</v>
      </c>
      <c r="AA58" s="600">
        <v>15</v>
      </c>
      <c r="AB58" s="600">
        <v>12</v>
      </c>
      <c r="AC58" s="1446">
        <f t="shared" si="401"/>
        <v>27</v>
      </c>
      <c r="AD58" s="1414">
        <f t="shared" si="437"/>
        <v>322</v>
      </c>
      <c r="AE58" s="1414">
        <f t="shared" si="437"/>
        <v>319</v>
      </c>
      <c r="AF58" s="1446">
        <f t="shared" si="403"/>
        <v>641</v>
      </c>
      <c r="AG58" s="600"/>
      <c r="AH58" s="600">
        <v>0</v>
      </c>
      <c r="AI58" s="1446">
        <f t="shared" si="404"/>
        <v>0</v>
      </c>
      <c r="AJ58" s="600"/>
      <c r="AL58" s="1440"/>
      <c r="AM58" s="682"/>
      <c r="AN58" s="682"/>
      <c r="AO58" s="682"/>
      <c r="AP58" s="682"/>
      <c r="AQ58" s="682"/>
      <c r="AR58" s="682"/>
      <c r="AS58" s="682"/>
      <c r="AT58" s="682"/>
      <c r="AU58" s="682"/>
      <c r="AV58" s="682"/>
      <c r="AW58" s="682"/>
      <c r="AX58" s="682"/>
      <c r="AY58" s="682"/>
      <c r="AZ58" s="682"/>
      <c r="BA58" s="682"/>
      <c r="BB58" s="682"/>
      <c r="BC58" s="682"/>
      <c r="BD58" s="682"/>
      <c r="BE58" s="682"/>
      <c r="BF58" s="682"/>
      <c r="BG58" s="682"/>
      <c r="BH58" s="682"/>
      <c r="BI58" s="682"/>
      <c r="BJ58" s="682"/>
      <c r="BK58" s="682"/>
    </row>
    <row r="59" spans="1:63" s="1411" customFormat="1" ht="17.25" customHeight="1">
      <c r="A59" s="1428">
        <v>38</v>
      </c>
      <c r="B59" s="1438" t="s">
        <v>112</v>
      </c>
      <c r="C59" s="1269">
        <v>279</v>
      </c>
      <c r="D59" s="1269">
        <v>255</v>
      </c>
      <c r="E59" s="1391">
        <f t="shared" si="384"/>
        <v>534</v>
      </c>
      <c r="F59" s="1269">
        <v>192</v>
      </c>
      <c r="G59" s="1269">
        <v>138</v>
      </c>
      <c r="H59" s="1391">
        <f t="shared" si="385"/>
        <v>330</v>
      </c>
      <c r="I59" s="1269">
        <v>26</v>
      </c>
      <c r="J59" s="1269">
        <v>20</v>
      </c>
      <c r="K59" s="1391">
        <f t="shared" si="386"/>
        <v>46</v>
      </c>
      <c r="L59" s="1269">
        <v>98</v>
      </c>
      <c r="M59" s="1269">
        <v>76</v>
      </c>
      <c r="N59" s="1391">
        <f t="shared" si="387"/>
        <v>174</v>
      </c>
      <c r="O59" s="1433"/>
      <c r="P59" s="1433"/>
      <c r="Q59" s="1391">
        <f t="shared" si="388"/>
        <v>0</v>
      </c>
      <c r="R59" s="1433"/>
      <c r="S59" s="1433"/>
      <c r="T59" s="1391">
        <f t="shared" si="389"/>
        <v>0</v>
      </c>
      <c r="U59" s="1269"/>
      <c r="V59" s="1269"/>
      <c r="W59" s="1269">
        <v>0</v>
      </c>
      <c r="X59" s="832">
        <f t="shared" si="390"/>
        <v>595</v>
      </c>
      <c r="Y59" s="832">
        <f t="shared" si="391"/>
        <v>489</v>
      </c>
      <c r="Z59" s="832">
        <f t="shared" si="392"/>
        <v>1084</v>
      </c>
      <c r="AA59" s="600"/>
      <c r="AB59" s="600"/>
      <c r="AC59" s="1446">
        <f t="shared" si="401"/>
        <v>0</v>
      </c>
      <c r="AD59" s="1414">
        <f t="shared" si="437"/>
        <v>595</v>
      </c>
      <c r="AE59" s="1414">
        <f t="shared" si="437"/>
        <v>489</v>
      </c>
      <c r="AF59" s="1446">
        <f t="shared" si="403"/>
        <v>1084</v>
      </c>
      <c r="AG59" s="600"/>
      <c r="AH59" s="600">
        <v>0</v>
      </c>
      <c r="AI59" s="1446">
        <f t="shared" si="404"/>
        <v>0</v>
      </c>
      <c r="AJ59" s="600"/>
      <c r="AL59" s="1440"/>
      <c r="AM59" s="682"/>
      <c r="AN59" s="682"/>
      <c r="AO59" s="682"/>
      <c r="AP59" s="682"/>
      <c r="AQ59" s="682"/>
      <c r="AR59" s="682"/>
      <c r="AS59" s="682"/>
      <c r="AT59" s="682"/>
      <c r="AU59" s="682"/>
      <c r="AV59" s="682"/>
      <c r="AW59" s="682"/>
      <c r="AX59" s="682"/>
      <c r="AY59" s="682"/>
      <c r="AZ59" s="682"/>
      <c r="BA59" s="682"/>
      <c r="BB59" s="682"/>
      <c r="BC59" s="682"/>
      <c r="BD59" s="682"/>
      <c r="BE59" s="682"/>
      <c r="BF59" s="682"/>
      <c r="BG59" s="682"/>
      <c r="BH59" s="682"/>
      <c r="BI59" s="682"/>
      <c r="BJ59" s="682"/>
      <c r="BK59" s="682"/>
    </row>
    <row r="60" spans="1:63" s="1411" customFormat="1" ht="32.25" customHeight="1">
      <c r="A60" s="1419"/>
      <c r="B60" s="1420" t="s">
        <v>6</v>
      </c>
      <c r="C60" s="1429">
        <f>SUM(C50:C59)</f>
        <v>1777</v>
      </c>
      <c r="D60" s="1430">
        <f t="shared" ref="D60:AJ60" si="448">SUM(D50:D59)</f>
        <v>1556</v>
      </c>
      <c r="E60" s="1430">
        <f t="shared" si="448"/>
        <v>3333</v>
      </c>
      <c r="F60" s="1430">
        <f t="shared" si="448"/>
        <v>2156</v>
      </c>
      <c r="G60" s="1430">
        <f t="shared" si="448"/>
        <v>1779</v>
      </c>
      <c r="H60" s="1430">
        <f t="shared" si="448"/>
        <v>3935</v>
      </c>
      <c r="I60" s="1430">
        <f t="shared" si="448"/>
        <v>106</v>
      </c>
      <c r="J60" s="1430">
        <f t="shared" si="448"/>
        <v>49</v>
      </c>
      <c r="K60" s="1430">
        <f t="shared" si="448"/>
        <v>155</v>
      </c>
      <c r="L60" s="1430">
        <f t="shared" si="448"/>
        <v>777</v>
      </c>
      <c r="M60" s="1430">
        <f t="shared" si="448"/>
        <v>638</v>
      </c>
      <c r="N60" s="1430">
        <f t="shared" si="448"/>
        <v>1415</v>
      </c>
      <c r="O60" s="1430">
        <f t="shared" si="448"/>
        <v>0</v>
      </c>
      <c r="P60" s="1430">
        <f t="shared" si="448"/>
        <v>0</v>
      </c>
      <c r="Q60" s="1430">
        <f t="shared" si="448"/>
        <v>0</v>
      </c>
      <c r="R60" s="1430">
        <f t="shared" si="448"/>
        <v>0</v>
      </c>
      <c r="S60" s="1430">
        <f t="shared" si="448"/>
        <v>0</v>
      </c>
      <c r="T60" s="1430">
        <f t="shared" si="448"/>
        <v>0</v>
      </c>
      <c r="U60" s="1430">
        <f t="shared" si="448"/>
        <v>0</v>
      </c>
      <c r="V60" s="1430">
        <f t="shared" si="448"/>
        <v>0</v>
      </c>
      <c r="W60" s="1430">
        <f t="shared" si="448"/>
        <v>0</v>
      </c>
      <c r="X60" s="1430">
        <f t="shared" si="448"/>
        <v>4816</v>
      </c>
      <c r="Y60" s="1430">
        <f t="shared" si="448"/>
        <v>4022</v>
      </c>
      <c r="Z60" s="1430">
        <f t="shared" si="448"/>
        <v>8838</v>
      </c>
      <c r="AA60" s="1429">
        <f t="shared" si="448"/>
        <v>23</v>
      </c>
      <c r="AB60" s="1429">
        <f t="shared" si="448"/>
        <v>14</v>
      </c>
      <c r="AC60" s="1429">
        <f t="shared" si="448"/>
        <v>37</v>
      </c>
      <c r="AD60" s="1429">
        <f t="shared" si="448"/>
        <v>4839</v>
      </c>
      <c r="AE60" s="1429">
        <f t="shared" si="448"/>
        <v>4036</v>
      </c>
      <c r="AF60" s="1429">
        <f t="shared" si="448"/>
        <v>8875</v>
      </c>
      <c r="AG60" s="1429">
        <f t="shared" si="448"/>
        <v>24</v>
      </c>
      <c r="AH60" s="1429">
        <f t="shared" si="448"/>
        <v>20</v>
      </c>
      <c r="AI60" s="1429">
        <f t="shared" si="448"/>
        <v>44</v>
      </c>
      <c r="AJ60" s="1429">
        <f t="shared" si="448"/>
        <v>0</v>
      </c>
      <c r="AL60" s="1869" t="s">
        <v>543</v>
      </c>
      <c r="AM60" s="1869"/>
      <c r="AN60" s="1869"/>
      <c r="AO60" s="1869"/>
      <c r="AP60" s="1869"/>
      <c r="AQ60" s="1869"/>
      <c r="AR60" s="1869"/>
      <c r="AS60" s="1869"/>
      <c r="AT60" s="1869"/>
      <c r="AU60" s="1869"/>
      <c r="AV60" s="1869"/>
      <c r="AW60" s="1869"/>
      <c r="AX60" s="1869"/>
      <c r="AY60" s="1869"/>
      <c r="AZ60" s="1869"/>
      <c r="BA60" s="1869"/>
      <c r="BB60" s="1869"/>
      <c r="BC60" s="1869"/>
      <c r="BD60" s="1869"/>
      <c r="BE60" s="1869"/>
      <c r="BF60" s="1869"/>
      <c r="BG60" s="1869"/>
      <c r="BH60" s="1869"/>
      <c r="BI60" s="1869"/>
      <c r="BJ60" s="1869"/>
      <c r="BK60" s="1869"/>
    </row>
    <row r="61" spans="1:63" s="1411" customFormat="1" ht="32.25" customHeight="1">
      <c r="A61" s="1417" t="s">
        <v>44</v>
      </c>
      <c r="B61" s="1408"/>
      <c r="C61" s="1425"/>
      <c r="D61" s="1426"/>
      <c r="E61" s="1426"/>
      <c r="F61" s="1426"/>
      <c r="G61" s="1426"/>
      <c r="H61" s="1426"/>
      <c r="I61" s="1426"/>
      <c r="J61" s="1426"/>
      <c r="K61" s="1426"/>
      <c r="L61" s="1425"/>
      <c r="M61" s="1425"/>
      <c r="N61" s="1425"/>
      <c r="O61" s="1425"/>
      <c r="P61" s="1425"/>
      <c r="Q61" s="1425"/>
      <c r="R61" s="1425"/>
      <c r="S61" s="1425"/>
      <c r="T61" s="1425"/>
      <c r="U61" s="1425"/>
      <c r="V61" s="1425"/>
      <c r="W61" s="1425"/>
      <c r="X61" s="1425"/>
      <c r="Y61" s="1425"/>
      <c r="Z61" s="1425"/>
      <c r="AA61" s="1425"/>
      <c r="AB61" s="1425"/>
      <c r="AC61" s="1425"/>
      <c r="AD61" s="1425"/>
      <c r="AE61" s="1425"/>
      <c r="AF61" s="1425"/>
      <c r="AG61" s="1425"/>
      <c r="AH61" s="1425"/>
      <c r="AI61" s="1427"/>
      <c r="AJ61" s="1431"/>
      <c r="AL61" s="1404" t="s">
        <v>746</v>
      </c>
      <c r="AM61" s="1404"/>
      <c r="AN61" s="1404"/>
      <c r="AO61" s="1404"/>
      <c r="AP61" s="1404"/>
      <c r="AQ61" s="1404"/>
      <c r="AR61" s="1404"/>
      <c r="AS61" s="1404"/>
      <c r="AT61" s="1404" t="s">
        <v>888</v>
      </c>
      <c r="AU61" s="1404"/>
      <c r="AV61" s="1404"/>
      <c r="AW61" s="1404"/>
      <c r="AX61" s="1404"/>
      <c r="AY61" s="1404"/>
      <c r="AZ61" s="1404"/>
      <c r="BA61" s="1404"/>
      <c r="BB61" s="1404"/>
      <c r="BC61" s="1404"/>
      <c r="BD61" s="1404"/>
      <c r="BE61" s="1404"/>
      <c r="BF61" s="1404"/>
      <c r="BG61" s="1404"/>
      <c r="BH61" s="1404"/>
      <c r="BI61" s="1404"/>
      <c r="BJ61" s="1404"/>
      <c r="BK61" s="1404"/>
    </row>
    <row r="62" spans="1:63" s="1411" customFormat="1" ht="27" customHeight="1">
      <c r="A62" s="1428">
        <v>39</v>
      </c>
      <c r="B62" s="1438" t="s">
        <v>459</v>
      </c>
      <c r="C62" s="1433">
        <v>345</v>
      </c>
      <c r="D62" s="1433">
        <v>287</v>
      </c>
      <c r="E62" s="1391">
        <f t="shared" ref="E62:E70" si="449">+C62+D62</f>
        <v>632</v>
      </c>
      <c r="F62" s="1433">
        <v>336</v>
      </c>
      <c r="G62" s="1433">
        <v>247</v>
      </c>
      <c r="H62" s="1391">
        <f t="shared" ref="H62:H70" si="450">+F62+G62</f>
        <v>583</v>
      </c>
      <c r="I62" s="1433">
        <v>10</v>
      </c>
      <c r="J62" s="1433">
        <v>6</v>
      </c>
      <c r="K62" s="1391">
        <f t="shared" ref="K62:K70" si="451">+I62+J62</f>
        <v>16</v>
      </c>
      <c r="L62" s="1433">
        <v>4</v>
      </c>
      <c r="M62" s="1433">
        <v>5</v>
      </c>
      <c r="N62" s="1391">
        <f t="shared" ref="N62:N70" si="452">+L62+M62</f>
        <v>9</v>
      </c>
      <c r="O62" s="1433">
        <v>1</v>
      </c>
      <c r="P62" s="1433">
        <v>1</v>
      </c>
      <c r="Q62" s="1391">
        <f t="shared" ref="Q62:Q70" si="453">+O62+P62</f>
        <v>2</v>
      </c>
      <c r="R62" s="1433">
        <v>1</v>
      </c>
      <c r="S62" s="1433">
        <v>1</v>
      </c>
      <c r="T62" s="1391">
        <f t="shared" ref="T62:T70" si="454">+R62+S62</f>
        <v>2</v>
      </c>
      <c r="U62" s="1433">
        <v>0</v>
      </c>
      <c r="V62" s="1433">
        <v>1</v>
      </c>
      <c r="W62" s="1433">
        <f>SUM(U62:V62)</f>
        <v>1</v>
      </c>
      <c r="X62" s="832">
        <f t="shared" ref="X62:X70" si="455">C62+F62+I62+L62+U62+R62+O62</f>
        <v>697</v>
      </c>
      <c r="Y62" s="832">
        <f t="shared" ref="Y62:Y70" si="456">D62+G62+J62+M62+V62+S62+P62</f>
        <v>548</v>
      </c>
      <c r="Z62" s="832">
        <f t="shared" ref="Z62:Z70" si="457">E62+H62+K62+N62+W62+T62+Q62</f>
        <v>1245</v>
      </c>
      <c r="AA62" s="1414"/>
      <c r="AB62" s="1414"/>
      <c r="AC62" s="1433">
        <f>+AA62+AB62</f>
        <v>0</v>
      </c>
      <c r="AD62" s="1414">
        <f>X62+AA62</f>
        <v>697</v>
      </c>
      <c r="AE62" s="1414">
        <f>Y62+AB62</f>
        <v>548</v>
      </c>
      <c r="AF62" s="1433">
        <f>+AD62+AE62</f>
        <v>1245</v>
      </c>
      <c r="AG62" s="1393"/>
      <c r="AH62" s="1393"/>
      <c r="AI62" s="1433">
        <f>+AG62+AH62</f>
        <v>0</v>
      </c>
      <c r="AJ62" s="1410"/>
      <c r="AL62" s="1870" t="s">
        <v>1</v>
      </c>
      <c r="AM62" s="1871" t="s">
        <v>156</v>
      </c>
      <c r="AN62" s="1873" t="s">
        <v>3</v>
      </c>
      <c r="AO62" s="1873"/>
      <c r="AP62" s="1873"/>
      <c r="AQ62" s="1873" t="s">
        <v>4</v>
      </c>
      <c r="AR62" s="1873"/>
      <c r="AS62" s="1873"/>
      <c r="AT62" s="1873" t="s">
        <v>5</v>
      </c>
      <c r="AU62" s="1873"/>
      <c r="AV62" s="1873"/>
      <c r="AW62" s="1873" t="s">
        <v>290</v>
      </c>
      <c r="AX62" s="1873"/>
      <c r="AY62" s="1873"/>
      <c r="AZ62" s="1878" t="s">
        <v>878</v>
      </c>
      <c r="BA62" s="1878"/>
      <c r="BB62" s="1878"/>
      <c r="BC62" s="1878" t="s">
        <v>879</v>
      </c>
      <c r="BD62" s="1878"/>
      <c r="BE62" s="1878"/>
      <c r="BF62" s="1873" t="s">
        <v>354</v>
      </c>
      <c r="BG62" s="1873"/>
      <c r="BH62" s="1873"/>
      <c r="BI62" s="1873" t="s">
        <v>6</v>
      </c>
      <c r="BJ62" s="1873"/>
      <c r="BK62" s="1873"/>
    </row>
    <row r="63" spans="1:63" s="1411" customFormat="1" ht="27" customHeight="1">
      <c r="A63" s="1428">
        <v>40</v>
      </c>
      <c r="B63" s="1438" t="s">
        <v>50</v>
      </c>
      <c r="C63" s="1433">
        <v>275</v>
      </c>
      <c r="D63" s="1433">
        <v>263</v>
      </c>
      <c r="E63" s="1391">
        <f t="shared" si="449"/>
        <v>538</v>
      </c>
      <c r="F63" s="1433">
        <v>212</v>
      </c>
      <c r="G63" s="1433">
        <v>182</v>
      </c>
      <c r="H63" s="1391">
        <f t="shared" si="450"/>
        <v>394</v>
      </c>
      <c r="I63" s="1433">
        <v>29</v>
      </c>
      <c r="J63" s="1433">
        <v>10</v>
      </c>
      <c r="K63" s="1391">
        <f t="shared" si="451"/>
        <v>39</v>
      </c>
      <c r="L63" s="1433">
        <v>5</v>
      </c>
      <c r="M63" s="1433">
        <v>7</v>
      </c>
      <c r="N63" s="1391">
        <f t="shared" si="452"/>
        <v>12</v>
      </c>
      <c r="O63" s="1433">
        <v>0</v>
      </c>
      <c r="P63" s="1433">
        <v>0</v>
      </c>
      <c r="Q63" s="1391">
        <f t="shared" si="453"/>
        <v>0</v>
      </c>
      <c r="R63" s="1433">
        <v>0</v>
      </c>
      <c r="S63" s="1433">
        <v>0</v>
      </c>
      <c r="T63" s="1391">
        <f t="shared" si="454"/>
        <v>0</v>
      </c>
      <c r="U63" s="1433">
        <v>3</v>
      </c>
      <c r="V63" s="1433">
        <v>1</v>
      </c>
      <c r="W63" s="1433">
        <f t="shared" ref="W63:W70" si="458">SUM(U63:V63)</f>
        <v>4</v>
      </c>
      <c r="X63" s="832">
        <f t="shared" si="455"/>
        <v>524</v>
      </c>
      <c r="Y63" s="832">
        <f t="shared" si="456"/>
        <v>463</v>
      </c>
      <c r="Z63" s="832">
        <f t="shared" si="457"/>
        <v>987</v>
      </c>
      <c r="AA63" s="1414"/>
      <c r="AB63" s="1414"/>
      <c r="AC63" s="1433">
        <f t="shared" ref="AC63:AC70" si="459">+AA63+AB63</f>
        <v>0</v>
      </c>
      <c r="AD63" s="1414">
        <f t="shared" ref="AD63:AE65" si="460">X63+AA63</f>
        <v>524</v>
      </c>
      <c r="AE63" s="1414">
        <f t="shared" si="460"/>
        <v>463</v>
      </c>
      <c r="AF63" s="1433">
        <f t="shared" ref="AF63:AF70" si="461">+AD63+AE63</f>
        <v>987</v>
      </c>
      <c r="AG63" s="1394"/>
      <c r="AH63" s="1394"/>
      <c r="AI63" s="1433">
        <f t="shared" ref="AI63:AI70" si="462">+AG63+AH63</f>
        <v>0</v>
      </c>
      <c r="AJ63" s="1410"/>
      <c r="AL63" s="1870"/>
      <c r="AM63" s="1872"/>
      <c r="AN63" s="1406" t="s">
        <v>242</v>
      </c>
      <c r="AO63" s="1406" t="s">
        <v>243</v>
      </c>
      <c r="AP63" s="1406" t="s">
        <v>236</v>
      </c>
      <c r="AQ63" s="1406" t="s">
        <v>242</v>
      </c>
      <c r="AR63" s="1406" t="s">
        <v>243</v>
      </c>
      <c r="AS63" s="1406" t="s">
        <v>236</v>
      </c>
      <c r="AT63" s="1406" t="s">
        <v>242</v>
      </c>
      <c r="AU63" s="1406" t="s">
        <v>243</v>
      </c>
      <c r="AV63" s="1406" t="s">
        <v>236</v>
      </c>
      <c r="AW63" s="1406" t="s">
        <v>242</v>
      </c>
      <c r="AX63" s="1406" t="s">
        <v>243</v>
      </c>
      <c r="AY63" s="1406" t="s">
        <v>236</v>
      </c>
      <c r="AZ63" s="1406" t="s">
        <v>242</v>
      </c>
      <c r="BA63" s="1406" t="s">
        <v>243</v>
      </c>
      <c r="BB63" s="1406" t="s">
        <v>236</v>
      </c>
      <c r="BC63" s="1406" t="s">
        <v>242</v>
      </c>
      <c r="BD63" s="1406" t="s">
        <v>243</v>
      </c>
      <c r="BE63" s="1406" t="s">
        <v>236</v>
      </c>
      <c r="BF63" s="1406" t="s">
        <v>242</v>
      </c>
      <c r="BG63" s="1406" t="s">
        <v>243</v>
      </c>
      <c r="BH63" s="1406" t="s">
        <v>236</v>
      </c>
      <c r="BI63" s="1406" t="s">
        <v>242</v>
      </c>
      <c r="BJ63" s="1406" t="s">
        <v>243</v>
      </c>
      <c r="BK63" s="1406" t="s">
        <v>236</v>
      </c>
    </row>
    <row r="64" spans="1:63" s="1411" customFormat="1" ht="27" customHeight="1">
      <c r="A64" s="1428">
        <v>41</v>
      </c>
      <c r="B64" s="1438" t="s">
        <v>119</v>
      </c>
      <c r="C64" s="1433">
        <v>418</v>
      </c>
      <c r="D64" s="1433">
        <v>327</v>
      </c>
      <c r="E64" s="1391">
        <f t="shared" si="449"/>
        <v>745</v>
      </c>
      <c r="F64" s="1433">
        <v>387</v>
      </c>
      <c r="G64" s="1433">
        <v>315</v>
      </c>
      <c r="H64" s="1391">
        <f t="shared" si="450"/>
        <v>702</v>
      </c>
      <c r="I64" s="1433">
        <v>8</v>
      </c>
      <c r="J64" s="1433">
        <v>17</v>
      </c>
      <c r="K64" s="1391">
        <f t="shared" si="451"/>
        <v>25</v>
      </c>
      <c r="L64" s="1433">
        <v>3</v>
      </c>
      <c r="M64" s="1433">
        <v>2</v>
      </c>
      <c r="N64" s="1391">
        <f t="shared" si="452"/>
        <v>5</v>
      </c>
      <c r="O64" s="1433">
        <v>1</v>
      </c>
      <c r="P64" s="1433">
        <v>1</v>
      </c>
      <c r="Q64" s="1391">
        <f t="shared" si="453"/>
        <v>2</v>
      </c>
      <c r="R64" s="1433">
        <v>2</v>
      </c>
      <c r="S64" s="1433">
        <v>1</v>
      </c>
      <c r="T64" s="1391">
        <f t="shared" si="454"/>
        <v>3</v>
      </c>
      <c r="U64" s="1433">
        <v>0</v>
      </c>
      <c r="V64" s="1433">
        <v>0</v>
      </c>
      <c r="W64" s="1433">
        <f t="shared" si="458"/>
        <v>0</v>
      </c>
      <c r="X64" s="832">
        <f t="shared" si="455"/>
        <v>819</v>
      </c>
      <c r="Y64" s="832">
        <f t="shared" si="456"/>
        <v>663</v>
      </c>
      <c r="Z64" s="832">
        <f t="shared" si="457"/>
        <v>1482</v>
      </c>
      <c r="AA64" s="1414">
        <v>5</v>
      </c>
      <c r="AB64" s="1414">
        <v>3</v>
      </c>
      <c r="AC64" s="1433">
        <f t="shared" si="459"/>
        <v>8</v>
      </c>
      <c r="AD64" s="1414">
        <f t="shared" si="460"/>
        <v>824</v>
      </c>
      <c r="AE64" s="1414">
        <f t="shared" si="460"/>
        <v>666</v>
      </c>
      <c r="AF64" s="1433">
        <f t="shared" si="461"/>
        <v>1490</v>
      </c>
      <c r="AG64" s="1393">
        <v>2</v>
      </c>
      <c r="AH64" s="1393">
        <v>3</v>
      </c>
      <c r="AI64" s="1433">
        <f t="shared" si="462"/>
        <v>5</v>
      </c>
      <c r="AJ64" s="1410"/>
      <c r="AL64" s="1390">
        <v>1</v>
      </c>
      <c r="AM64" s="1412" t="s">
        <v>15</v>
      </c>
      <c r="AN64" s="1413">
        <f t="shared" ref="AN64:AO85" si="463">AN6+AN35</f>
        <v>5425</v>
      </c>
      <c r="AO64" s="1413">
        <f t="shared" si="463"/>
        <v>4085</v>
      </c>
      <c r="AP64" s="1413">
        <f t="shared" ref="AP64:BK64" si="464">AP6+AP35</f>
        <v>9510</v>
      </c>
      <c r="AQ64" s="1413">
        <f t="shared" ref="AQ64:AR79" si="465">AQ6+AQ35</f>
        <v>10132</v>
      </c>
      <c r="AR64" s="1413">
        <f t="shared" si="465"/>
        <v>7384</v>
      </c>
      <c r="AS64" s="1413">
        <f t="shared" si="464"/>
        <v>17516</v>
      </c>
      <c r="AT64" s="1413">
        <f t="shared" ref="AT64:AU78" si="466">AT6+AT35</f>
        <v>83</v>
      </c>
      <c r="AU64" s="1413">
        <f t="shared" si="466"/>
        <v>53</v>
      </c>
      <c r="AV64" s="1413">
        <f t="shared" si="464"/>
        <v>136</v>
      </c>
      <c r="AW64" s="1413">
        <f t="shared" ref="AW64:BJ78" si="467">AW6+AW35</f>
        <v>257</v>
      </c>
      <c r="AX64" s="1413">
        <f t="shared" si="467"/>
        <v>172</v>
      </c>
      <c r="AY64" s="1413">
        <f t="shared" si="467"/>
        <v>429</v>
      </c>
      <c r="AZ64" s="1413">
        <f t="shared" si="467"/>
        <v>0</v>
      </c>
      <c r="BA64" s="1413">
        <f t="shared" si="467"/>
        <v>0</v>
      </c>
      <c r="BB64" s="1413">
        <f t="shared" si="467"/>
        <v>0</v>
      </c>
      <c r="BC64" s="1413">
        <f t="shared" si="467"/>
        <v>0</v>
      </c>
      <c r="BD64" s="1413">
        <f t="shared" si="467"/>
        <v>0</v>
      </c>
      <c r="BE64" s="1413">
        <f t="shared" si="467"/>
        <v>0</v>
      </c>
      <c r="BF64" s="1413">
        <f t="shared" si="467"/>
        <v>1049</v>
      </c>
      <c r="BG64" s="1413">
        <f t="shared" si="467"/>
        <v>733</v>
      </c>
      <c r="BH64" s="1413">
        <f t="shared" si="467"/>
        <v>1782</v>
      </c>
      <c r="BI64" s="1413">
        <f t="shared" si="467"/>
        <v>16946</v>
      </c>
      <c r="BJ64" s="1413">
        <f t="shared" si="467"/>
        <v>12427</v>
      </c>
      <c r="BK64" s="1413">
        <f t="shared" si="464"/>
        <v>29373</v>
      </c>
    </row>
    <row r="65" spans="1:63" s="1411" customFormat="1" ht="27" customHeight="1">
      <c r="A65" s="1428">
        <v>42</v>
      </c>
      <c r="B65" s="1438" t="s">
        <v>629</v>
      </c>
      <c r="C65" s="1433">
        <v>160</v>
      </c>
      <c r="D65" s="1433">
        <v>136</v>
      </c>
      <c r="E65" s="1391">
        <f t="shared" si="449"/>
        <v>296</v>
      </c>
      <c r="F65" s="1433">
        <v>149</v>
      </c>
      <c r="G65" s="1433">
        <v>114</v>
      </c>
      <c r="H65" s="1391">
        <f t="shared" si="450"/>
        <v>263</v>
      </c>
      <c r="I65" s="1433">
        <v>4</v>
      </c>
      <c r="J65" s="1433">
        <v>3</v>
      </c>
      <c r="K65" s="1391">
        <f t="shared" si="451"/>
        <v>7</v>
      </c>
      <c r="L65" s="1433">
        <v>2</v>
      </c>
      <c r="M65" s="1433">
        <v>5</v>
      </c>
      <c r="N65" s="1391">
        <f t="shared" si="452"/>
        <v>7</v>
      </c>
      <c r="O65" s="1433">
        <v>0</v>
      </c>
      <c r="P65" s="1433">
        <v>0</v>
      </c>
      <c r="Q65" s="1391">
        <f t="shared" si="453"/>
        <v>0</v>
      </c>
      <c r="R65" s="1433">
        <v>0</v>
      </c>
      <c r="S65" s="1433">
        <v>0</v>
      </c>
      <c r="T65" s="1391">
        <f t="shared" si="454"/>
        <v>0</v>
      </c>
      <c r="U65" s="1433">
        <v>0</v>
      </c>
      <c r="V65" s="1433">
        <v>0</v>
      </c>
      <c r="W65" s="1433">
        <f t="shared" si="458"/>
        <v>0</v>
      </c>
      <c r="X65" s="832">
        <f t="shared" si="455"/>
        <v>315</v>
      </c>
      <c r="Y65" s="832">
        <f t="shared" si="456"/>
        <v>258</v>
      </c>
      <c r="Z65" s="832">
        <f t="shared" si="457"/>
        <v>573</v>
      </c>
      <c r="AA65" s="1414"/>
      <c r="AB65" s="1414"/>
      <c r="AC65" s="1433">
        <f t="shared" si="459"/>
        <v>0</v>
      </c>
      <c r="AD65" s="1414">
        <f t="shared" si="460"/>
        <v>315</v>
      </c>
      <c r="AE65" s="1414">
        <f t="shared" si="460"/>
        <v>258</v>
      </c>
      <c r="AF65" s="1433">
        <f t="shared" si="461"/>
        <v>573</v>
      </c>
      <c r="AG65" s="1447"/>
      <c r="AH65" s="1447"/>
      <c r="AI65" s="1433">
        <f t="shared" si="462"/>
        <v>0</v>
      </c>
      <c r="AJ65" s="1410"/>
      <c r="AL65" s="600">
        <v>2</v>
      </c>
      <c r="AM65" s="1412" t="s">
        <v>20</v>
      </c>
      <c r="AN65" s="1413">
        <f t="shared" si="463"/>
        <v>413</v>
      </c>
      <c r="AO65" s="1413">
        <f t="shared" si="463"/>
        <v>302</v>
      </c>
      <c r="AP65" s="1413">
        <f t="shared" ref="AP65:AP79" si="468">AP7+AP36</f>
        <v>715</v>
      </c>
      <c r="AQ65" s="1413">
        <f t="shared" si="465"/>
        <v>2705</v>
      </c>
      <c r="AR65" s="1413">
        <f t="shared" si="465"/>
        <v>1926</v>
      </c>
      <c r="AS65" s="1413">
        <f t="shared" ref="AS65:AS78" si="469">AS7+AS36</f>
        <v>4631</v>
      </c>
      <c r="AT65" s="1413">
        <f t="shared" si="466"/>
        <v>60</v>
      </c>
      <c r="AU65" s="1413">
        <f t="shared" si="466"/>
        <v>39</v>
      </c>
      <c r="AV65" s="1413">
        <f t="shared" ref="AV65:AV78" si="470">AV7+AV36</f>
        <v>99</v>
      </c>
      <c r="AW65" s="1413">
        <f t="shared" si="467"/>
        <v>5</v>
      </c>
      <c r="AX65" s="1413">
        <f t="shared" ref="AX65:BJ65" si="471">AX7+AX36</f>
        <v>2</v>
      </c>
      <c r="AY65" s="1413">
        <f t="shared" si="471"/>
        <v>7</v>
      </c>
      <c r="AZ65" s="1413">
        <f t="shared" si="471"/>
        <v>0</v>
      </c>
      <c r="BA65" s="1413">
        <f t="shared" si="471"/>
        <v>0</v>
      </c>
      <c r="BB65" s="1413">
        <f t="shared" si="471"/>
        <v>0</v>
      </c>
      <c r="BC65" s="1413">
        <f t="shared" si="471"/>
        <v>0</v>
      </c>
      <c r="BD65" s="1413">
        <f t="shared" si="471"/>
        <v>0</v>
      </c>
      <c r="BE65" s="1413">
        <f t="shared" si="471"/>
        <v>0</v>
      </c>
      <c r="BF65" s="1413">
        <f t="shared" si="471"/>
        <v>15</v>
      </c>
      <c r="BG65" s="1413">
        <f t="shared" si="471"/>
        <v>9</v>
      </c>
      <c r="BH65" s="1413">
        <f t="shared" si="471"/>
        <v>24</v>
      </c>
      <c r="BI65" s="1413">
        <f t="shared" si="471"/>
        <v>3198</v>
      </c>
      <c r="BJ65" s="1413">
        <f t="shared" si="471"/>
        <v>2278</v>
      </c>
      <c r="BK65" s="1413">
        <f t="shared" ref="BK65:BK78" si="472">BK7+BK36</f>
        <v>5476</v>
      </c>
    </row>
    <row r="66" spans="1:63" s="1411" customFormat="1" ht="27" customHeight="1">
      <c r="A66" s="1428">
        <v>43</v>
      </c>
      <c r="B66" s="1438" t="s">
        <v>121</v>
      </c>
      <c r="C66" s="1433">
        <v>412</v>
      </c>
      <c r="D66" s="1433">
        <v>312</v>
      </c>
      <c r="E66" s="1391">
        <f t="shared" si="449"/>
        <v>724</v>
      </c>
      <c r="F66" s="1433">
        <v>399</v>
      </c>
      <c r="G66" s="1433">
        <v>256</v>
      </c>
      <c r="H66" s="1391">
        <f t="shared" si="450"/>
        <v>655</v>
      </c>
      <c r="I66" s="1433">
        <v>34</v>
      </c>
      <c r="J66" s="1433">
        <v>35</v>
      </c>
      <c r="K66" s="1391">
        <f t="shared" si="451"/>
        <v>69</v>
      </c>
      <c r="L66" s="1433">
        <v>2</v>
      </c>
      <c r="M66" s="1433">
        <v>2</v>
      </c>
      <c r="N66" s="1391">
        <f t="shared" si="452"/>
        <v>4</v>
      </c>
      <c r="O66" s="1433">
        <v>0</v>
      </c>
      <c r="P66" s="1433">
        <v>1</v>
      </c>
      <c r="Q66" s="1391">
        <f t="shared" si="453"/>
        <v>1</v>
      </c>
      <c r="R66" s="1433">
        <v>1</v>
      </c>
      <c r="S66" s="1433">
        <v>0</v>
      </c>
      <c r="T66" s="1391">
        <f t="shared" si="454"/>
        <v>1</v>
      </c>
      <c r="U66" s="1433">
        <v>0</v>
      </c>
      <c r="V66" s="1433">
        <v>0</v>
      </c>
      <c r="W66" s="1433">
        <f t="shared" si="458"/>
        <v>0</v>
      </c>
      <c r="X66" s="832">
        <f t="shared" si="455"/>
        <v>848</v>
      </c>
      <c r="Y66" s="832">
        <f t="shared" si="456"/>
        <v>606</v>
      </c>
      <c r="Z66" s="832">
        <f t="shared" si="457"/>
        <v>1454</v>
      </c>
      <c r="AA66" s="1414"/>
      <c r="AB66" s="1414"/>
      <c r="AC66" s="1433">
        <f t="shared" si="459"/>
        <v>0</v>
      </c>
      <c r="AD66" s="1414">
        <f>X66+AA66</f>
        <v>848</v>
      </c>
      <c r="AE66" s="1414">
        <f>Y66+AB66</f>
        <v>606</v>
      </c>
      <c r="AF66" s="1433">
        <f t="shared" si="461"/>
        <v>1454</v>
      </c>
      <c r="AG66" s="1393"/>
      <c r="AH66" s="1393"/>
      <c r="AI66" s="1433">
        <f t="shared" si="462"/>
        <v>0</v>
      </c>
      <c r="AJ66" s="1410"/>
      <c r="AL66" s="1390">
        <v>3</v>
      </c>
      <c r="AM66" s="1412" t="s">
        <v>21</v>
      </c>
      <c r="AN66" s="1413">
        <f t="shared" si="463"/>
        <v>1970</v>
      </c>
      <c r="AO66" s="1413">
        <f t="shared" si="463"/>
        <v>1278</v>
      </c>
      <c r="AP66" s="1413">
        <f t="shared" si="468"/>
        <v>3248</v>
      </c>
      <c r="AQ66" s="1413">
        <f t="shared" si="465"/>
        <v>6385</v>
      </c>
      <c r="AR66" s="1413">
        <f t="shared" si="465"/>
        <v>4081</v>
      </c>
      <c r="AS66" s="1413">
        <f t="shared" si="469"/>
        <v>10466</v>
      </c>
      <c r="AT66" s="1413">
        <f t="shared" si="466"/>
        <v>80</v>
      </c>
      <c r="AU66" s="1413">
        <f t="shared" si="466"/>
        <v>58</v>
      </c>
      <c r="AV66" s="1413">
        <f t="shared" si="470"/>
        <v>138</v>
      </c>
      <c r="AW66" s="1413">
        <f t="shared" si="467"/>
        <v>19</v>
      </c>
      <c r="AX66" s="1413">
        <f t="shared" ref="AX66:BJ66" si="473">AX8+AX37</f>
        <v>11</v>
      </c>
      <c r="AY66" s="1413">
        <f t="shared" si="473"/>
        <v>30</v>
      </c>
      <c r="AZ66" s="1413">
        <f t="shared" si="473"/>
        <v>5</v>
      </c>
      <c r="BA66" s="1413">
        <f t="shared" si="473"/>
        <v>6</v>
      </c>
      <c r="BB66" s="1413">
        <f t="shared" si="473"/>
        <v>11</v>
      </c>
      <c r="BC66" s="1413">
        <f t="shared" si="473"/>
        <v>0</v>
      </c>
      <c r="BD66" s="1413">
        <f t="shared" si="473"/>
        <v>0</v>
      </c>
      <c r="BE66" s="1413">
        <f t="shared" si="473"/>
        <v>0</v>
      </c>
      <c r="BF66" s="1413">
        <f t="shared" si="473"/>
        <v>43</v>
      </c>
      <c r="BG66" s="1413">
        <f t="shared" si="473"/>
        <v>26</v>
      </c>
      <c r="BH66" s="1413">
        <f t="shared" si="473"/>
        <v>69</v>
      </c>
      <c r="BI66" s="1413">
        <f t="shared" si="473"/>
        <v>8502</v>
      </c>
      <c r="BJ66" s="1413">
        <f t="shared" si="473"/>
        <v>5460</v>
      </c>
      <c r="BK66" s="1413">
        <f t="shared" si="472"/>
        <v>13962</v>
      </c>
    </row>
    <row r="67" spans="1:63" s="1411" customFormat="1" ht="27" customHeight="1">
      <c r="A67" s="1428">
        <v>44</v>
      </c>
      <c r="B67" s="1438" t="s">
        <v>630</v>
      </c>
      <c r="C67" s="1433">
        <v>264</v>
      </c>
      <c r="D67" s="1433">
        <v>212</v>
      </c>
      <c r="E67" s="1391">
        <f t="shared" si="449"/>
        <v>476</v>
      </c>
      <c r="F67" s="1433">
        <v>242</v>
      </c>
      <c r="G67" s="1433">
        <v>186</v>
      </c>
      <c r="H67" s="1391">
        <f t="shared" si="450"/>
        <v>428</v>
      </c>
      <c r="I67" s="1433">
        <v>9</v>
      </c>
      <c r="J67" s="1433">
        <v>10</v>
      </c>
      <c r="K67" s="1391">
        <f t="shared" si="451"/>
        <v>19</v>
      </c>
      <c r="L67" s="1433">
        <v>9</v>
      </c>
      <c r="M67" s="1433">
        <v>7</v>
      </c>
      <c r="N67" s="1391">
        <f t="shared" si="452"/>
        <v>16</v>
      </c>
      <c r="O67" s="1433">
        <v>1</v>
      </c>
      <c r="P67" s="1433">
        <v>1</v>
      </c>
      <c r="Q67" s="1391">
        <f t="shared" si="453"/>
        <v>2</v>
      </c>
      <c r="R67" s="1433">
        <v>1</v>
      </c>
      <c r="S67" s="1433">
        <v>1</v>
      </c>
      <c r="T67" s="1391">
        <f t="shared" si="454"/>
        <v>2</v>
      </c>
      <c r="U67" s="1433">
        <v>4</v>
      </c>
      <c r="V67" s="1433">
        <v>0</v>
      </c>
      <c r="W67" s="1433">
        <f t="shared" si="458"/>
        <v>4</v>
      </c>
      <c r="X67" s="832">
        <f t="shared" si="455"/>
        <v>530</v>
      </c>
      <c r="Y67" s="832">
        <f t="shared" si="456"/>
        <v>417</v>
      </c>
      <c r="Z67" s="832">
        <f t="shared" si="457"/>
        <v>947</v>
      </c>
      <c r="AA67" s="1414"/>
      <c r="AB67" s="1414"/>
      <c r="AC67" s="1433">
        <f t="shared" si="459"/>
        <v>0</v>
      </c>
      <c r="AD67" s="1414">
        <f t="shared" ref="AD67:AE70" si="474">X67+AA67</f>
        <v>530</v>
      </c>
      <c r="AE67" s="1414">
        <f t="shared" si="474"/>
        <v>417</v>
      </c>
      <c r="AF67" s="1433">
        <f t="shared" si="461"/>
        <v>947</v>
      </c>
      <c r="AG67" s="1394">
        <v>1</v>
      </c>
      <c r="AH67" s="1394">
        <v>1</v>
      </c>
      <c r="AI67" s="1433">
        <f t="shared" si="462"/>
        <v>2</v>
      </c>
      <c r="AJ67" s="1410"/>
      <c r="AL67" s="600">
        <v>4</v>
      </c>
      <c r="AM67" s="1412" t="s">
        <v>25</v>
      </c>
      <c r="AN67" s="1413">
        <f t="shared" si="463"/>
        <v>1342</v>
      </c>
      <c r="AO67" s="1413">
        <f t="shared" si="463"/>
        <v>1131</v>
      </c>
      <c r="AP67" s="1413">
        <f t="shared" si="468"/>
        <v>2473</v>
      </c>
      <c r="AQ67" s="1413">
        <f t="shared" si="465"/>
        <v>3208</v>
      </c>
      <c r="AR67" s="1413">
        <f t="shared" si="465"/>
        <v>2262</v>
      </c>
      <c r="AS67" s="1413">
        <f t="shared" si="469"/>
        <v>5470</v>
      </c>
      <c r="AT67" s="1413">
        <f t="shared" si="466"/>
        <v>24</v>
      </c>
      <c r="AU67" s="1413">
        <f t="shared" si="466"/>
        <v>19</v>
      </c>
      <c r="AV67" s="1413">
        <f t="shared" si="470"/>
        <v>43</v>
      </c>
      <c r="AW67" s="1413">
        <f t="shared" si="467"/>
        <v>4</v>
      </c>
      <c r="AX67" s="1413">
        <f t="shared" ref="AX67:BJ67" si="475">AX9+AX38</f>
        <v>3</v>
      </c>
      <c r="AY67" s="1413">
        <f t="shared" si="475"/>
        <v>7</v>
      </c>
      <c r="AZ67" s="1413">
        <f t="shared" si="475"/>
        <v>0</v>
      </c>
      <c r="BA67" s="1413">
        <f t="shared" si="475"/>
        <v>0</v>
      </c>
      <c r="BB67" s="1413">
        <f t="shared" si="475"/>
        <v>0</v>
      </c>
      <c r="BC67" s="1413">
        <f t="shared" si="475"/>
        <v>3</v>
      </c>
      <c r="BD67" s="1413">
        <f t="shared" si="475"/>
        <v>0</v>
      </c>
      <c r="BE67" s="1413">
        <f t="shared" si="475"/>
        <v>3</v>
      </c>
      <c r="BF67" s="1413">
        <f t="shared" si="475"/>
        <v>17</v>
      </c>
      <c r="BG67" s="1413">
        <f t="shared" si="475"/>
        <v>15</v>
      </c>
      <c r="BH67" s="1413">
        <f t="shared" si="475"/>
        <v>32</v>
      </c>
      <c r="BI67" s="1413">
        <f t="shared" si="475"/>
        <v>4598</v>
      </c>
      <c r="BJ67" s="1413">
        <f t="shared" si="475"/>
        <v>3430</v>
      </c>
      <c r="BK67" s="1413">
        <f t="shared" si="472"/>
        <v>8028</v>
      </c>
    </row>
    <row r="68" spans="1:63" s="1411" customFormat="1" ht="27" customHeight="1">
      <c r="A68" s="1428">
        <v>45</v>
      </c>
      <c r="B68" s="1438" t="s">
        <v>120</v>
      </c>
      <c r="C68" s="1433">
        <v>311</v>
      </c>
      <c r="D68" s="1433">
        <v>252</v>
      </c>
      <c r="E68" s="1391">
        <f t="shared" si="449"/>
        <v>563</v>
      </c>
      <c r="F68" s="1433">
        <v>305</v>
      </c>
      <c r="G68" s="1433">
        <v>224</v>
      </c>
      <c r="H68" s="1391">
        <f t="shared" si="450"/>
        <v>529</v>
      </c>
      <c r="I68" s="1433">
        <v>27</v>
      </c>
      <c r="J68" s="1433">
        <v>18</v>
      </c>
      <c r="K68" s="1391">
        <f t="shared" si="451"/>
        <v>45</v>
      </c>
      <c r="L68" s="1433">
        <v>10</v>
      </c>
      <c r="M68" s="1433">
        <v>7</v>
      </c>
      <c r="N68" s="1391">
        <f t="shared" si="452"/>
        <v>17</v>
      </c>
      <c r="O68" s="1433">
        <v>1</v>
      </c>
      <c r="P68" s="1433">
        <v>0</v>
      </c>
      <c r="Q68" s="1391">
        <f t="shared" si="453"/>
        <v>1</v>
      </c>
      <c r="R68" s="1433">
        <v>1</v>
      </c>
      <c r="S68" s="1433">
        <v>1</v>
      </c>
      <c r="T68" s="1391">
        <f t="shared" si="454"/>
        <v>2</v>
      </c>
      <c r="U68" s="1433">
        <v>0</v>
      </c>
      <c r="V68" s="1433">
        <v>0</v>
      </c>
      <c r="W68" s="1433">
        <f t="shared" si="458"/>
        <v>0</v>
      </c>
      <c r="X68" s="832">
        <f t="shared" si="455"/>
        <v>655</v>
      </c>
      <c r="Y68" s="832">
        <f t="shared" si="456"/>
        <v>502</v>
      </c>
      <c r="Z68" s="832">
        <f t="shared" si="457"/>
        <v>1157</v>
      </c>
      <c r="AA68" s="1414"/>
      <c r="AB68" s="1414"/>
      <c r="AC68" s="1433">
        <f t="shared" si="459"/>
        <v>0</v>
      </c>
      <c r="AD68" s="1414">
        <f t="shared" si="474"/>
        <v>655</v>
      </c>
      <c r="AE68" s="1414">
        <f t="shared" si="474"/>
        <v>502</v>
      </c>
      <c r="AF68" s="1433">
        <f t="shared" si="461"/>
        <v>1157</v>
      </c>
      <c r="AG68" s="1394"/>
      <c r="AH68" s="1394"/>
      <c r="AI68" s="1433">
        <f t="shared" si="462"/>
        <v>0</v>
      </c>
      <c r="AJ68" s="1410"/>
      <c r="AL68" s="1390">
        <v>5</v>
      </c>
      <c r="AM68" s="1412" t="s">
        <v>27</v>
      </c>
      <c r="AN68" s="1413">
        <f t="shared" si="463"/>
        <v>2504</v>
      </c>
      <c r="AO68" s="1413">
        <f t="shared" si="463"/>
        <v>1705</v>
      </c>
      <c r="AP68" s="1413">
        <f t="shared" si="468"/>
        <v>4209</v>
      </c>
      <c r="AQ68" s="1413">
        <f t="shared" si="465"/>
        <v>1454</v>
      </c>
      <c r="AR68" s="1413">
        <f t="shared" si="465"/>
        <v>1062</v>
      </c>
      <c r="AS68" s="1413">
        <f t="shared" si="469"/>
        <v>2516</v>
      </c>
      <c r="AT68" s="1413">
        <f t="shared" si="466"/>
        <v>50</v>
      </c>
      <c r="AU68" s="1413">
        <f t="shared" si="466"/>
        <v>29</v>
      </c>
      <c r="AV68" s="1413">
        <f t="shared" si="470"/>
        <v>79</v>
      </c>
      <c r="AW68" s="1413">
        <f t="shared" si="467"/>
        <v>43</v>
      </c>
      <c r="AX68" s="1413">
        <f t="shared" ref="AX68:BJ68" si="476">AX10+AX39</f>
        <v>25</v>
      </c>
      <c r="AY68" s="1413">
        <f t="shared" si="476"/>
        <v>68</v>
      </c>
      <c r="AZ68" s="1413">
        <f t="shared" si="476"/>
        <v>0</v>
      </c>
      <c r="BA68" s="1413">
        <f t="shared" si="476"/>
        <v>0</v>
      </c>
      <c r="BB68" s="1413">
        <f t="shared" si="476"/>
        <v>0</v>
      </c>
      <c r="BC68" s="1413">
        <f t="shared" si="476"/>
        <v>0</v>
      </c>
      <c r="BD68" s="1413">
        <f t="shared" si="476"/>
        <v>0</v>
      </c>
      <c r="BE68" s="1413">
        <f t="shared" si="476"/>
        <v>0</v>
      </c>
      <c r="BF68" s="1413">
        <f t="shared" si="476"/>
        <v>105</v>
      </c>
      <c r="BG68" s="1413">
        <f t="shared" si="476"/>
        <v>84</v>
      </c>
      <c r="BH68" s="1413">
        <f t="shared" si="476"/>
        <v>189</v>
      </c>
      <c r="BI68" s="1413">
        <f t="shared" si="476"/>
        <v>4156</v>
      </c>
      <c r="BJ68" s="1413">
        <f t="shared" si="476"/>
        <v>2905</v>
      </c>
      <c r="BK68" s="1413">
        <f t="shared" si="472"/>
        <v>7061</v>
      </c>
    </row>
    <row r="69" spans="1:63" s="1411" customFormat="1" ht="27" customHeight="1">
      <c r="A69" s="1428">
        <v>46</v>
      </c>
      <c r="B69" s="1438" t="s">
        <v>631</v>
      </c>
      <c r="C69" s="1433">
        <v>301</v>
      </c>
      <c r="D69" s="1433">
        <v>248</v>
      </c>
      <c r="E69" s="1391">
        <f t="shared" si="449"/>
        <v>549</v>
      </c>
      <c r="F69" s="1433">
        <v>242</v>
      </c>
      <c r="G69" s="1433">
        <v>211</v>
      </c>
      <c r="H69" s="1391">
        <f t="shared" si="450"/>
        <v>453</v>
      </c>
      <c r="I69" s="1433">
        <v>8</v>
      </c>
      <c r="J69" s="1433">
        <v>7</v>
      </c>
      <c r="K69" s="1391">
        <f t="shared" si="451"/>
        <v>15</v>
      </c>
      <c r="L69" s="1433">
        <v>5</v>
      </c>
      <c r="M69" s="1433">
        <v>4</v>
      </c>
      <c r="N69" s="1391">
        <f t="shared" si="452"/>
        <v>9</v>
      </c>
      <c r="O69" s="1433">
        <v>1</v>
      </c>
      <c r="P69" s="1433">
        <v>0</v>
      </c>
      <c r="Q69" s="1391">
        <f t="shared" si="453"/>
        <v>1</v>
      </c>
      <c r="R69" s="1433">
        <v>0</v>
      </c>
      <c r="S69" s="1433">
        <v>0</v>
      </c>
      <c r="T69" s="1391">
        <f t="shared" si="454"/>
        <v>0</v>
      </c>
      <c r="U69" s="1433">
        <v>0</v>
      </c>
      <c r="V69" s="1433">
        <v>0</v>
      </c>
      <c r="W69" s="1433">
        <f t="shared" si="458"/>
        <v>0</v>
      </c>
      <c r="X69" s="832">
        <f t="shared" si="455"/>
        <v>557</v>
      </c>
      <c r="Y69" s="832">
        <f t="shared" si="456"/>
        <v>470</v>
      </c>
      <c r="Z69" s="832">
        <f t="shared" si="457"/>
        <v>1027</v>
      </c>
      <c r="AA69" s="1414"/>
      <c r="AB69" s="1414"/>
      <c r="AC69" s="1433">
        <f t="shared" si="459"/>
        <v>0</v>
      </c>
      <c r="AD69" s="1414">
        <f t="shared" si="474"/>
        <v>557</v>
      </c>
      <c r="AE69" s="1414">
        <f t="shared" si="474"/>
        <v>470</v>
      </c>
      <c r="AF69" s="1433">
        <f t="shared" si="461"/>
        <v>1027</v>
      </c>
      <c r="AG69" s="1394"/>
      <c r="AH69" s="1394"/>
      <c r="AI69" s="1433">
        <f t="shared" si="462"/>
        <v>0</v>
      </c>
      <c r="AJ69" s="1410"/>
      <c r="AL69" s="600">
        <v>6</v>
      </c>
      <c r="AM69" s="1412" t="s">
        <v>29</v>
      </c>
      <c r="AN69" s="1413">
        <f t="shared" si="463"/>
        <v>444</v>
      </c>
      <c r="AO69" s="1413">
        <f t="shared" si="463"/>
        <v>292</v>
      </c>
      <c r="AP69" s="1413">
        <f t="shared" si="468"/>
        <v>736</v>
      </c>
      <c r="AQ69" s="1413">
        <f t="shared" si="465"/>
        <v>2169</v>
      </c>
      <c r="AR69" s="1413">
        <f t="shared" si="465"/>
        <v>1526</v>
      </c>
      <c r="AS69" s="1413">
        <f t="shared" si="469"/>
        <v>3695</v>
      </c>
      <c r="AT69" s="1413">
        <f t="shared" si="466"/>
        <v>45</v>
      </c>
      <c r="AU69" s="1413">
        <f t="shared" si="466"/>
        <v>34</v>
      </c>
      <c r="AV69" s="1413">
        <f t="shared" si="470"/>
        <v>79</v>
      </c>
      <c r="AW69" s="1413">
        <f t="shared" si="467"/>
        <v>8</v>
      </c>
      <c r="AX69" s="1413">
        <f t="shared" ref="AX69:BJ69" si="477">AX11+AX40</f>
        <v>0</v>
      </c>
      <c r="AY69" s="1413">
        <f t="shared" si="477"/>
        <v>8</v>
      </c>
      <c r="AZ69" s="1413">
        <f t="shared" si="477"/>
        <v>0</v>
      </c>
      <c r="BA69" s="1413">
        <f t="shared" si="477"/>
        <v>0</v>
      </c>
      <c r="BB69" s="1413">
        <f t="shared" si="477"/>
        <v>0</v>
      </c>
      <c r="BC69" s="1413">
        <f t="shared" si="477"/>
        <v>0</v>
      </c>
      <c r="BD69" s="1413">
        <f t="shared" si="477"/>
        <v>0</v>
      </c>
      <c r="BE69" s="1413">
        <f t="shared" si="477"/>
        <v>0</v>
      </c>
      <c r="BF69" s="1413">
        <f t="shared" si="477"/>
        <v>1</v>
      </c>
      <c r="BG69" s="1413">
        <f t="shared" si="477"/>
        <v>1</v>
      </c>
      <c r="BH69" s="1413">
        <f t="shared" si="477"/>
        <v>2</v>
      </c>
      <c r="BI69" s="1413">
        <f t="shared" si="477"/>
        <v>2667</v>
      </c>
      <c r="BJ69" s="1413">
        <f t="shared" si="477"/>
        <v>1853</v>
      </c>
      <c r="BK69" s="1413">
        <f t="shared" si="472"/>
        <v>4520</v>
      </c>
    </row>
    <row r="70" spans="1:63" s="1411" customFormat="1" ht="27" customHeight="1">
      <c r="A70" s="1428">
        <v>47</v>
      </c>
      <c r="B70" s="1438" t="s">
        <v>118</v>
      </c>
      <c r="C70" s="1433">
        <v>324</v>
      </c>
      <c r="D70" s="1433">
        <v>245</v>
      </c>
      <c r="E70" s="1391">
        <f t="shared" si="449"/>
        <v>569</v>
      </c>
      <c r="F70" s="1433">
        <v>307</v>
      </c>
      <c r="G70" s="1433">
        <v>225</v>
      </c>
      <c r="H70" s="1391">
        <f t="shared" si="450"/>
        <v>532</v>
      </c>
      <c r="I70" s="1433">
        <v>12</v>
      </c>
      <c r="J70" s="1433">
        <v>13</v>
      </c>
      <c r="K70" s="1391">
        <f t="shared" si="451"/>
        <v>25</v>
      </c>
      <c r="L70" s="1433">
        <v>4</v>
      </c>
      <c r="M70" s="1433">
        <v>3</v>
      </c>
      <c r="N70" s="1391">
        <f t="shared" si="452"/>
        <v>7</v>
      </c>
      <c r="O70" s="1433">
        <v>1</v>
      </c>
      <c r="P70" s="1433">
        <v>0</v>
      </c>
      <c r="Q70" s="1391">
        <f t="shared" si="453"/>
        <v>1</v>
      </c>
      <c r="R70" s="1433">
        <v>2</v>
      </c>
      <c r="S70" s="1433">
        <v>1</v>
      </c>
      <c r="T70" s="1391">
        <f t="shared" si="454"/>
        <v>3</v>
      </c>
      <c r="U70" s="1433">
        <v>1</v>
      </c>
      <c r="V70" s="1433">
        <v>2</v>
      </c>
      <c r="W70" s="1433">
        <f t="shared" si="458"/>
        <v>3</v>
      </c>
      <c r="X70" s="832">
        <f t="shared" si="455"/>
        <v>651</v>
      </c>
      <c r="Y70" s="832">
        <f t="shared" si="456"/>
        <v>489</v>
      </c>
      <c r="Z70" s="832">
        <f t="shared" si="457"/>
        <v>1140</v>
      </c>
      <c r="AA70" s="1414"/>
      <c r="AB70" s="1414"/>
      <c r="AC70" s="1433">
        <f t="shared" si="459"/>
        <v>0</v>
      </c>
      <c r="AD70" s="1414">
        <f t="shared" si="474"/>
        <v>651</v>
      </c>
      <c r="AE70" s="1414">
        <f t="shared" si="474"/>
        <v>489</v>
      </c>
      <c r="AF70" s="1433">
        <f t="shared" si="461"/>
        <v>1140</v>
      </c>
      <c r="AG70" s="1394">
        <v>1</v>
      </c>
      <c r="AH70" s="1394">
        <v>1</v>
      </c>
      <c r="AI70" s="1433">
        <f t="shared" si="462"/>
        <v>2</v>
      </c>
      <c r="AJ70" s="1410"/>
      <c r="AL70" s="1390">
        <v>7</v>
      </c>
      <c r="AM70" s="1412" t="s">
        <v>142</v>
      </c>
      <c r="AN70" s="1413">
        <f t="shared" si="463"/>
        <v>1967</v>
      </c>
      <c r="AO70" s="1413">
        <f t="shared" si="463"/>
        <v>1467</v>
      </c>
      <c r="AP70" s="1413">
        <f t="shared" si="468"/>
        <v>3434</v>
      </c>
      <c r="AQ70" s="1413">
        <f t="shared" si="465"/>
        <v>1606</v>
      </c>
      <c r="AR70" s="1413">
        <f t="shared" si="465"/>
        <v>1201</v>
      </c>
      <c r="AS70" s="1413">
        <f t="shared" si="469"/>
        <v>2807</v>
      </c>
      <c r="AT70" s="1413">
        <f t="shared" si="466"/>
        <v>40</v>
      </c>
      <c r="AU70" s="1413">
        <f t="shared" si="466"/>
        <v>29</v>
      </c>
      <c r="AV70" s="1413">
        <f t="shared" si="470"/>
        <v>69</v>
      </c>
      <c r="AW70" s="1413">
        <f t="shared" si="467"/>
        <v>108</v>
      </c>
      <c r="AX70" s="1413">
        <f t="shared" ref="AX70:BJ70" si="478">AX12+AX41</f>
        <v>79</v>
      </c>
      <c r="AY70" s="1413">
        <f t="shared" si="478"/>
        <v>187</v>
      </c>
      <c r="AZ70" s="1413">
        <f t="shared" si="478"/>
        <v>0</v>
      </c>
      <c r="BA70" s="1413">
        <f t="shared" si="478"/>
        <v>0</v>
      </c>
      <c r="BB70" s="1413">
        <f t="shared" si="478"/>
        <v>0</v>
      </c>
      <c r="BC70" s="1413">
        <f t="shared" si="478"/>
        <v>0</v>
      </c>
      <c r="BD70" s="1413">
        <f t="shared" si="478"/>
        <v>0</v>
      </c>
      <c r="BE70" s="1413">
        <f t="shared" si="478"/>
        <v>0</v>
      </c>
      <c r="BF70" s="1413">
        <f t="shared" si="478"/>
        <v>11</v>
      </c>
      <c r="BG70" s="1413">
        <f t="shared" si="478"/>
        <v>15</v>
      </c>
      <c r="BH70" s="1413">
        <f t="shared" si="478"/>
        <v>26</v>
      </c>
      <c r="BI70" s="1413">
        <f t="shared" si="478"/>
        <v>3732</v>
      </c>
      <c r="BJ70" s="1413">
        <f t="shared" si="478"/>
        <v>2791</v>
      </c>
      <c r="BK70" s="1413">
        <f t="shared" si="472"/>
        <v>6523</v>
      </c>
    </row>
    <row r="71" spans="1:63" s="1411" customFormat="1" ht="27" customHeight="1">
      <c r="A71" s="1419"/>
      <c r="B71" s="1420" t="s">
        <v>6</v>
      </c>
      <c r="C71" s="1429">
        <f>SUM(C62:C70)</f>
        <v>2810</v>
      </c>
      <c r="D71" s="1429">
        <f t="shared" ref="D71:W71" si="479">SUM(D62:D70)</f>
        <v>2282</v>
      </c>
      <c r="E71" s="1429">
        <f t="shared" si="479"/>
        <v>5092</v>
      </c>
      <c r="F71" s="1429">
        <f t="shared" si="479"/>
        <v>2579</v>
      </c>
      <c r="G71" s="1429">
        <f t="shared" si="479"/>
        <v>1960</v>
      </c>
      <c r="H71" s="1429">
        <f t="shared" si="479"/>
        <v>4539</v>
      </c>
      <c r="I71" s="1429">
        <f t="shared" si="479"/>
        <v>141</v>
      </c>
      <c r="J71" s="1429">
        <f t="shared" si="479"/>
        <v>119</v>
      </c>
      <c r="K71" s="1429">
        <f t="shared" si="479"/>
        <v>260</v>
      </c>
      <c r="L71" s="1429">
        <f t="shared" si="479"/>
        <v>44</v>
      </c>
      <c r="M71" s="1429">
        <f t="shared" si="479"/>
        <v>42</v>
      </c>
      <c r="N71" s="1429">
        <f t="shared" si="479"/>
        <v>86</v>
      </c>
      <c r="O71" s="1429">
        <f t="shared" si="479"/>
        <v>6</v>
      </c>
      <c r="P71" s="1429">
        <f t="shared" si="479"/>
        <v>4</v>
      </c>
      <c r="Q71" s="1429">
        <f t="shared" si="479"/>
        <v>10</v>
      </c>
      <c r="R71" s="1429">
        <f t="shared" si="479"/>
        <v>8</v>
      </c>
      <c r="S71" s="1429">
        <f t="shared" si="479"/>
        <v>5</v>
      </c>
      <c r="T71" s="1429">
        <f t="shared" si="479"/>
        <v>13</v>
      </c>
      <c r="U71" s="1429">
        <f t="shared" si="479"/>
        <v>8</v>
      </c>
      <c r="V71" s="1429">
        <f t="shared" si="479"/>
        <v>4</v>
      </c>
      <c r="W71" s="1429">
        <f t="shared" si="479"/>
        <v>12</v>
      </c>
      <c r="X71" s="1429">
        <f t="shared" ref="X71:AI71" si="480">SUM(X62:X70)</f>
        <v>5596</v>
      </c>
      <c r="Y71" s="1429">
        <f t="shared" si="480"/>
        <v>4416</v>
      </c>
      <c r="Z71" s="1429">
        <f t="shared" si="480"/>
        <v>10012</v>
      </c>
      <c r="AA71" s="1429">
        <f t="shared" si="480"/>
        <v>5</v>
      </c>
      <c r="AB71" s="1429">
        <f t="shared" si="480"/>
        <v>3</v>
      </c>
      <c r="AC71" s="1429">
        <f t="shared" si="480"/>
        <v>8</v>
      </c>
      <c r="AD71" s="1429">
        <f t="shared" si="480"/>
        <v>5601</v>
      </c>
      <c r="AE71" s="1429">
        <f t="shared" si="480"/>
        <v>4419</v>
      </c>
      <c r="AF71" s="1429">
        <f t="shared" si="480"/>
        <v>10020</v>
      </c>
      <c r="AG71" s="1429">
        <f t="shared" si="480"/>
        <v>4</v>
      </c>
      <c r="AH71" s="1429">
        <f t="shared" si="480"/>
        <v>5</v>
      </c>
      <c r="AI71" s="1429">
        <f t="shared" si="480"/>
        <v>9</v>
      </c>
      <c r="AJ71" s="1419">
        <f>SUM(AJ62:AJ70)</f>
        <v>0</v>
      </c>
      <c r="AL71" s="600">
        <v>8</v>
      </c>
      <c r="AM71" s="1412" t="s">
        <v>40</v>
      </c>
      <c r="AN71" s="1413">
        <f t="shared" si="463"/>
        <v>2695</v>
      </c>
      <c r="AO71" s="1413">
        <f t="shared" si="463"/>
        <v>2195</v>
      </c>
      <c r="AP71" s="1413">
        <f t="shared" si="468"/>
        <v>4890</v>
      </c>
      <c r="AQ71" s="1413">
        <f t="shared" si="465"/>
        <v>2935</v>
      </c>
      <c r="AR71" s="1413">
        <f t="shared" si="465"/>
        <v>2372</v>
      </c>
      <c r="AS71" s="1413">
        <f t="shared" si="469"/>
        <v>5307</v>
      </c>
      <c r="AT71" s="1413">
        <f t="shared" si="466"/>
        <v>122</v>
      </c>
      <c r="AU71" s="1413">
        <f t="shared" si="466"/>
        <v>62</v>
      </c>
      <c r="AV71" s="1413">
        <f t="shared" si="470"/>
        <v>184</v>
      </c>
      <c r="AW71" s="1413">
        <f t="shared" si="467"/>
        <v>1100</v>
      </c>
      <c r="AX71" s="1413">
        <f t="shared" ref="AX71:BJ71" si="481">AX13+AX42</f>
        <v>810</v>
      </c>
      <c r="AY71" s="1413">
        <f t="shared" si="481"/>
        <v>1910</v>
      </c>
      <c r="AZ71" s="1413">
        <f t="shared" si="481"/>
        <v>0</v>
      </c>
      <c r="BA71" s="1413">
        <f t="shared" si="481"/>
        <v>0</v>
      </c>
      <c r="BB71" s="1413">
        <f t="shared" si="481"/>
        <v>0</v>
      </c>
      <c r="BC71" s="1413">
        <f t="shared" si="481"/>
        <v>0</v>
      </c>
      <c r="BD71" s="1413">
        <f t="shared" si="481"/>
        <v>0</v>
      </c>
      <c r="BE71" s="1413">
        <f t="shared" si="481"/>
        <v>0</v>
      </c>
      <c r="BF71" s="1413">
        <f t="shared" si="481"/>
        <v>0</v>
      </c>
      <c r="BG71" s="1413">
        <f t="shared" si="481"/>
        <v>0</v>
      </c>
      <c r="BH71" s="1413">
        <f t="shared" si="481"/>
        <v>0</v>
      </c>
      <c r="BI71" s="1413">
        <f t="shared" si="481"/>
        <v>6852</v>
      </c>
      <c r="BJ71" s="1413">
        <f t="shared" si="481"/>
        <v>5439</v>
      </c>
      <c r="BK71" s="1413">
        <f t="shared" si="472"/>
        <v>12291</v>
      </c>
    </row>
    <row r="72" spans="1:63" s="1411" customFormat="1" ht="27" customHeight="1">
      <c r="A72" s="1417" t="s">
        <v>51</v>
      </c>
      <c r="B72" s="1408"/>
      <c r="C72" s="1425"/>
      <c r="D72" s="1426"/>
      <c r="E72" s="1426"/>
      <c r="F72" s="1426"/>
      <c r="G72" s="1426"/>
      <c r="H72" s="1426"/>
      <c r="I72" s="1426"/>
      <c r="J72" s="1426"/>
      <c r="K72" s="1426"/>
      <c r="L72" s="1425"/>
      <c r="M72" s="1425"/>
      <c r="N72" s="1425"/>
      <c r="O72" s="1425"/>
      <c r="P72" s="1425"/>
      <c r="Q72" s="1425"/>
      <c r="R72" s="1425"/>
      <c r="S72" s="1425"/>
      <c r="T72" s="1425"/>
      <c r="U72" s="1425"/>
      <c r="V72" s="1425"/>
      <c r="W72" s="1425"/>
      <c r="X72" s="1425"/>
      <c r="Y72" s="1425"/>
      <c r="Z72" s="1425"/>
      <c r="AA72" s="1425"/>
      <c r="AB72" s="1425"/>
      <c r="AC72" s="1425"/>
      <c r="AD72" s="1425"/>
      <c r="AE72" s="1425"/>
      <c r="AF72" s="1425"/>
      <c r="AG72" s="1425"/>
      <c r="AH72" s="1425"/>
      <c r="AI72" s="1427"/>
      <c r="AJ72" s="1431"/>
      <c r="AL72" s="1390">
        <v>9</v>
      </c>
      <c r="AM72" s="1412" t="s">
        <v>44</v>
      </c>
      <c r="AN72" s="1413">
        <f t="shared" si="463"/>
        <v>4035</v>
      </c>
      <c r="AO72" s="1413">
        <f t="shared" si="463"/>
        <v>3319</v>
      </c>
      <c r="AP72" s="1413">
        <f t="shared" si="468"/>
        <v>7354</v>
      </c>
      <c r="AQ72" s="1413">
        <f t="shared" si="465"/>
        <v>3711</v>
      </c>
      <c r="AR72" s="1413">
        <f t="shared" si="465"/>
        <v>2893</v>
      </c>
      <c r="AS72" s="1413">
        <f t="shared" si="469"/>
        <v>6604</v>
      </c>
      <c r="AT72" s="1413">
        <f t="shared" si="466"/>
        <v>242</v>
      </c>
      <c r="AU72" s="1413">
        <f t="shared" si="466"/>
        <v>192</v>
      </c>
      <c r="AV72" s="1413">
        <f t="shared" si="470"/>
        <v>434</v>
      </c>
      <c r="AW72" s="1413">
        <f t="shared" si="467"/>
        <v>84</v>
      </c>
      <c r="AX72" s="1413">
        <f t="shared" ref="AX72:BJ72" si="482">AX14+AX43</f>
        <v>70</v>
      </c>
      <c r="AY72" s="1413">
        <f t="shared" si="482"/>
        <v>154</v>
      </c>
      <c r="AZ72" s="1413">
        <f t="shared" si="482"/>
        <v>14</v>
      </c>
      <c r="BA72" s="1413">
        <f t="shared" si="482"/>
        <v>6</v>
      </c>
      <c r="BB72" s="1413">
        <f t="shared" si="482"/>
        <v>20</v>
      </c>
      <c r="BC72" s="1413">
        <f t="shared" si="482"/>
        <v>39</v>
      </c>
      <c r="BD72" s="1413">
        <f t="shared" si="482"/>
        <v>21</v>
      </c>
      <c r="BE72" s="1413">
        <f t="shared" si="482"/>
        <v>60</v>
      </c>
      <c r="BF72" s="1413">
        <f t="shared" si="482"/>
        <v>12</v>
      </c>
      <c r="BG72" s="1413">
        <f t="shared" si="482"/>
        <v>8</v>
      </c>
      <c r="BH72" s="1413">
        <f t="shared" si="482"/>
        <v>20</v>
      </c>
      <c r="BI72" s="1413">
        <f t="shared" si="482"/>
        <v>8137</v>
      </c>
      <c r="BJ72" s="1413">
        <f t="shared" si="482"/>
        <v>6509</v>
      </c>
      <c r="BK72" s="1413">
        <f t="shared" si="472"/>
        <v>14646</v>
      </c>
    </row>
    <row r="73" spans="1:63" s="1411" customFormat="1" ht="27" customHeight="1">
      <c r="A73" s="1428">
        <v>48</v>
      </c>
      <c r="B73" s="1438" t="s">
        <v>632</v>
      </c>
      <c r="C73" s="1269">
        <v>273</v>
      </c>
      <c r="D73" s="1269">
        <v>203</v>
      </c>
      <c r="E73" s="1433">
        <f>SUM(C73:D73)</f>
        <v>476</v>
      </c>
      <c r="F73" s="1269">
        <v>180</v>
      </c>
      <c r="G73" s="1269">
        <v>146</v>
      </c>
      <c r="H73" s="1433">
        <f>SUM(F73:G73)</f>
        <v>326</v>
      </c>
      <c r="I73" s="1269">
        <v>9</v>
      </c>
      <c r="J73" s="1269">
        <v>9</v>
      </c>
      <c r="K73" s="1433">
        <f>SUM(I73:J73)</f>
        <v>18</v>
      </c>
      <c r="L73" s="1269">
        <v>4</v>
      </c>
      <c r="M73" s="1269">
        <v>7</v>
      </c>
      <c r="N73" s="1433">
        <f>SUM(L73:M73)</f>
        <v>11</v>
      </c>
      <c r="O73" s="1433"/>
      <c r="P73" s="1433"/>
      <c r="Q73" s="1391">
        <f t="shared" ref="Q73:Q81" si="483">+O73+P73</f>
        <v>0</v>
      </c>
      <c r="R73" s="1433"/>
      <c r="S73" s="1433"/>
      <c r="T73" s="1391">
        <f t="shared" ref="T73:T81" si="484">+R73+S73</f>
        <v>0</v>
      </c>
      <c r="U73" s="1269">
        <v>5</v>
      </c>
      <c r="V73" s="1269">
        <v>9</v>
      </c>
      <c r="W73" s="1433">
        <f>SUM(U73:V73)</f>
        <v>14</v>
      </c>
      <c r="X73" s="832">
        <f t="shared" ref="X73:X81" si="485">C73+F73+I73+L73+U73+R73+O73</f>
        <v>471</v>
      </c>
      <c r="Y73" s="832">
        <f t="shared" ref="Y73:Y81" si="486">D73+G73+J73+M73+V73+S73+P73</f>
        <v>374</v>
      </c>
      <c r="Z73" s="832">
        <f t="shared" ref="Z73:Z81" si="487">E73+H73+K73+N73+W73+T73+Q73</f>
        <v>845</v>
      </c>
      <c r="AA73" s="177">
        <v>1</v>
      </c>
      <c r="AB73" s="177">
        <v>1</v>
      </c>
      <c r="AC73" s="1433">
        <f>+AA73+AB73</f>
        <v>2</v>
      </c>
      <c r="AD73" s="1414">
        <f>X73+AA73</f>
        <v>472</v>
      </c>
      <c r="AE73" s="1414">
        <f>Y73+AB73</f>
        <v>375</v>
      </c>
      <c r="AF73" s="1433">
        <f>+AD73+AE73</f>
        <v>847</v>
      </c>
      <c r="AG73" s="177">
        <v>1</v>
      </c>
      <c r="AH73" s="177">
        <v>0</v>
      </c>
      <c r="AI73" s="1433">
        <f>AG73+AH73</f>
        <v>1</v>
      </c>
      <c r="AJ73" s="1410"/>
      <c r="AL73" s="600">
        <v>10</v>
      </c>
      <c r="AM73" s="1412" t="s">
        <v>51</v>
      </c>
      <c r="AN73" s="1413">
        <f t="shared" si="463"/>
        <v>10090</v>
      </c>
      <c r="AO73" s="1413">
        <f t="shared" si="463"/>
        <v>7273</v>
      </c>
      <c r="AP73" s="1413">
        <f t="shared" si="468"/>
        <v>17363</v>
      </c>
      <c r="AQ73" s="1413">
        <f t="shared" si="465"/>
        <v>5480</v>
      </c>
      <c r="AR73" s="1413">
        <f t="shared" si="465"/>
        <v>4081</v>
      </c>
      <c r="AS73" s="1413">
        <f t="shared" si="469"/>
        <v>9561</v>
      </c>
      <c r="AT73" s="1413">
        <f t="shared" si="466"/>
        <v>90</v>
      </c>
      <c r="AU73" s="1413">
        <f t="shared" si="466"/>
        <v>70</v>
      </c>
      <c r="AV73" s="1413">
        <f t="shared" si="470"/>
        <v>160</v>
      </c>
      <c r="AW73" s="1413">
        <f t="shared" si="467"/>
        <v>125</v>
      </c>
      <c r="AX73" s="1413">
        <f t="shared" ref="AX73:BJ73" si="488">AX15+AX44</f>
        <v>92</v>
      </c>
      <c r="AY73" s="1413">
        <f t="shared" si="488"/>
        <v>217</v>
      </c>
      <c r="AZ73" s="1413">
        <f t="shared" si="488"/>
        <v>0</v>
      </c>
      <c r="BA73" s="1413">
        <f t="shared" si="488"/>
        <v>0</v>
      </c>
      <c r="BB73" s="1413">
        <f t="shared" si="488"/>
        <v>0</v>
      </c>
      <c r="BC73" s="1413">
        <f t="shared" si="488"/>
        <v>0</v>
      </c>
      <c r="BD73" s="1413">
        <f t="shared" si="488"/>
        <v>0</v>
      </c>
      <c r="BE73" s="1413">
        <f t="shared" si="488"/>
        <v>0</v>
      </c>
      <c r="BF73" s="1413">
        <f t="shared" si="488"/>
        <v>88</v>
      </c>
      <c r="BG73" s="1413">
        <f t="shared" si="488"/>
        <v>70</v>
      </c>
      <c r="BH73" s="1413">
        <f t="shared" si="488"/>
        <v>158</v>
      </c>
      <c r="BI73" s="1413">
        <f t="shared" si="488"/>
        <v>15873</v>
      </c>
      <c r="BJ73" s="1413">
        <f t="shared" si="488"/>
        <v>11586</v>
      </c>
      <c r="BK73" s="1413">
        <f t="shared" si="472"/>
        <v>27459</v>
      </c>
    </row>
    <row r="74" spans="1:63" s="1411" customFormat="1" ht="27" customHeight="1">
      <c r="A74" s="1428">
        <v>49</v>
      </c>
      <c r="B74" s="1438" t="s">
        <v>633</v>
      </c>
      <c r="C74" s="1269">
        <v>207</v>
      </c>
      <c r="D74" s="1269">
        <v>146</v>
      </c>
      <c r="E74" s="1433">
        <f t="shared" ref="E74:E81" si="489">SUM(C74:D74)</f>
        <v>353</v>
      </c>
      <c r="F74" s="1269">
        <v>214</v>
      </c>
      <c r="G74" s="1269">
        <v>210</v>
      </c>
      <c r="H74" s="1433">
        <f t="shared" ref="H74:H81" si="490">SUM(F74:G74)</f>
        <v>424</v>
      </c>
      <c r="I74" s="1269">
        <v>5</v>
      </c>
      <c r="J74" s="1269">
        <v>2</v>
      </c>
      <c r="K74" s="1433">
        <f t="shared" ref="K74:K81" si="491">SUM(I74:J74)</f>
        <v>7</v>
      </c>
      <c r="L74" s="1269">
        <v>1</v>
      </c>
      <c r="M74" s="1269">
        <v>1</v>
      </c>
      <c r="N74" s="1433">
        <f t="shared" ref="N74:N81" si="492">SUM(L74:M74)</f>
        <v>2</v>
      </c>
      <c r="O74" s="1433"/>
      <c r="P74" s="1433"/>
      <c r="Q74" s="1391">
        <f t="shared" si="483"/>
        <v>0</v>
      </c>
      <c r="R74" s="1433"/>
      <c r="S74" s="1433"/>
      <c r="T74" s="1391">
        <f t="shared" si="484"/>
        <v>0</v>
      </c>
      <c r="U74" s="1269">
        <v>3</v>
      </c>
      <c r="V74" s="1269">
        <v>5</v>
      </c>
      <c r="W74" s="1433">
        <f t="shared" ref="W74:W81" si="493">SUM(U74:V74)</f>
        <v>8</v>
      </c>
      <c r="X74" s="832">
        <f t="shared" si="485"/>
        <v>430</v>
      </c>
      <c r="Y74" s="832">
        <f t="shared" si="486"/>
        <v>364</v>
      </c>
      <c r="Z74" s="832">
        <f t="shared" si="487"/>
        <v>794</v>
      </c>
      <c r="AA74" s="177">
        <v>3</v>
      </c>
      <c r="AB74" s="177">
        <v>1</v>
      </c>
      <c r="AC74" s="1433">
        <f t="shared" ref="AC74:AC81" si="494">+AA74+AB74</f>
        <v>4</v>
      </c>
      <c r="AD74" s="1414">
        <f t="shared" ref="AD74:AE76" si="495">X74+AA74</f>
        <v>433</v>
      </c>
      <c r="AE74" s="1414">
        <f t="shared" si="495"/>
        <v>365</v>
      </c>
      <c r="AF74" s="1433">
        <f t="shared" ref="AF74:AF81" si="496">+AD74+AE74</f>
        <v>798</v>
      </c>
      <c r="AG74" s="177">
        <v>2</v>
      </c>
      <c r="AH74" s="177">
        <v>0</v>
      </c>
      <c r="AI74" s="1433">
        <f t="shared" ref="AI74:AI79" si="497">AG74+AH74</f>
        <v>2</v>
      </c>
      <c r="AJ74" s="1410"/>
      <c r="AL74" s="1390">
        <v>11</v>
      </c>
      <c r="AM74" s="1412" t="s">
        <v>57</v>
      </c>
      <c r="AN74" s="1413">
        <f t="shared" si="463"/>
        <v>2871</v>
      </c>
      <c r="AO74" s="1413">
        <f t="shared" si="463"/>
        <v>2086</v>
      </c>
      <c r="AP74" s="1413">
        <f t="shared" si="468"/>
        <v>4957</v>
      </c>
      <c r="AQ74" s="1413">
        <f t="shared" si="465"/>
        <v>1172</v>
      </c>
      <c r="AR74" s="1413">
        <f t="shared" si="465"/>
        <v>888</v>
      </c>
      <c r="AS74" s="1413">
        <f t="shared" si="469"/>
        <v>2060</v>
      </c>
      <c r="AT74" s="1413">
        <f t="shared" si="466"/>
        <v>25</v>
      </c>
      <c r="AU74" s="1413">
        <f t="shared" si="466"/>
        <v>18</v>
      </c>
      <c r="AV74" s="1413">
        <f t="shared" si="470"/>
        <v>43</v>
      </c>
      <c r="AW74" s="1413">
        <f t="shared" si="467"/>
        <v>60</v>
      </c>
      <c r="AX74" s="1413">
        <f t="shared" ref="AX74:BJ74" si="498">AX16+AX45</f>
        <v>35</v>
      </c>
      <c r="AY74" s="1413">
        <f t="shared" si="498"/>
        <v>95</v>
      </c>
      <c r="AZ74" s="1413">
        <f t="shared" si="498"/>
        <v>0</v>
      </c>
      <c r="BA74" s="1413">
        <f t="shared" si="498"/>
        <v>0</v>
      </c>
      <c r="BB74" s="1413">
        <f t="shared" si="498"/>
        <v>0</v>
      </c>
      <c r="BC74" s="1413">
        <f t="shared" si="498"/>
        <v>0</v>
      </c>
      <c r="BD74" s="1413">
        <f t="shared" si="498"/>
        <v>0</v>
      </c>
      <c r="BE74" s="1413">
        <f t="shared" si="498"/>
        <v>0</v>
      </c>
      <c r="BF74" s="1413">
        <f t="shared" si="498"/>
        <v>27</v>
      </c>
      <c r="BG74" s="1413">
        <f t="shared" si="498"/>
        <v>10</v>
      </c>
      <c r="BH74" s="1413">
        <f t="shared" si="498"/>
        <v>37</v>
      </c>
      <c r="BI74" s="1413">
        <f t="shared" si="498"/>
        <v>4155</v>
      </c>
      <c r="BJ74" s="1413">
        <f t="shared" si="498"/>
        <v>3037</v>
      </c>
      <c r="BK74" s="1413">
        <f t="shared" si="472"/>
        <v>7192</v>
      </c>
    </row>
    <row r="75" spans="1:63" s="1411" customFormat="1" ht="27" customHeight="1">
      <c r="A75" s="1428">
        <v>50</v>
      </c>
      <c r="B75" s="1438" t="s">
        <v>634</v>
      </c>
      <c r="C75" s="1269">
        <v>249</v>
      </c>
      <c r="D75" s="1269">
        <v>178</v>
      </c>
      <c r="E75" s="1433">
        <f t="shared" si="489"/>
        <v>427</v>
      </c>
      <c r="F75" s="1269">
        <v>180</v>
      </c>
      <c r="G75" s="1269">
        <v>167</v>
      </c>
      <c r="H75" s="1433">
        <f t="shared" si="490"/>
        <v>347</v>
      </c>
      <c r="I75" s="1269">
        <v>4</v>
      </c>
      <c r="J75" s="1269">
        <v>2</v>
      </c>
      <c r="K75" s="1433">
        <f t="shared" si="491"/>
        <v>6</v>
      </c>
      <c r="L75" s="1269">
        <v>10</v>
      </c>
      <c r="M75" s="1269">
        <v>14</v>
      </c>
      <c r="N75" s="1433">
        <f t="shared" si="492"/>
        <v>24</v>
      </c>
      <c r="O75" s="1433"/>
      <c r="P75" s="1433"/>
      <c r="Q75" s="1391">
        <f t="shared" si="483"/>
        <v>0</v>
      </c>
      <c r="R75" s="1433"/>
      <c r="S75" s="1433"/>
      <c r="T75" s="1391">
        <f t="shared" si="484"/>
        <v>0</v>
      </c>
      <c r="U75" s="1269">
        <v>2</v>
      </c>
      <c r="V75" s="1269">
        <v>6</v>
      </c>
      <c r="W75" s="1433">
        <f t="shared" si="493"/>
        <v>8</v>
      </c>
      <c r="X75" s="832">
        <f t="shared" si="485"/>
        <v>445</v>
      </c>
      <c r="Y75" s="832">
        <f t="shared" si="486"/>
        <v>367</v>
      </c>
      <c r="Z75" s="832">
        <f t="shared" si="487"/>
        <v>812</v>
      </c>
      <c r="AA75" s="177">
        <v>6</v>
      </c>
      <c r="AB75" s="177">
        <v>4</v>
      </c>
      <c r="AC75" s="1433">
        <f t="shared" si="494"/>
        <v>10</v>
      </c>
      <c r="AD75" s="1414">
        <f t="shared" si="495"/>
        <v>451</v>
      </c>
      <c r="AE75" s="1414">
        <f t="shared" si="495"/>
        <v>371</v>
      </c>
      <c r="AF75" s="1433">
        <f t="shared" si="496"/>
        <v>822</v>
      </c>
      <c r="AG75" s="177">
        <v>0</v>
      </c>
      <c r="AH75" s="177">
        <v>0</v>
      </c>
      <c r="AI75" s="1433">
        <f t="shared" si="497"/>
        <v>0</v>
      </c>
      <c r="AJ75" s="1410"/>
      <c r="AL75" s="600">
        <v>12</v>
      </c>
      <c r="AM75" s="1412" t="s">
        <v>61</v>
      </c>
      <c r="AN75" s="1413">
        <f t="shared" si="463"/>
        <v>7626</v>
      </c>
      <c r="AO75" s="1413">
        <f t="shared" si="463"/>
        <v>4870</v>
      </c>
      <c r="AP75" s="1413">
        <f t="shared" si="468"/>
        <v>12496</v>
      </c>
      <c r="AQ75" s="1413">
        <f t="shared" si="465"/>
        <v>12569</v>
      </c>
      <c r="AR75" s="1413">
        <f t="shared" si="465"/>
        <v>8108</v>
      </c>
      <c r="AS75" s="1413">
        <f t="shared" si="469"/>
        <v>20677</v>
      </c>
      <c r="AT75" s="1413">
        <f t="shared" si="466"/>
        <v>700</v>
      </c>
      <c r="AU75" s="1413">
        <f t="shared" si="466"/>
        <v>425</v>
      </c>
      <c r="AV75" s="1413">
        <f t="shared" si="470"/>
        <v>1125</v>
      </c>
      <c r="AW75" s="1413">
        <f t="shared" si="467"/>
        <v>187</v>
      </c>
      <c r="AX75" s="1413">
        <f t="shared" ref="AX75:BJ75" si="499">AX17+AX46</f>
        <v>107</v>
      </c>
      <c r="AY75" s="1413">
        <f t="shared" si="499"/>
        <v>294</v>
      </c>
      <c r="AZ75" s="1413">
        <f t="shared" si="499"/>
        <v>0</v>
      </c>
      <c r="BA75" s="1413">
        <f t="shared" si="499"/>
        <v>0</v>
      </c>
      <c r="BB75" s="1413">
        <f t="shared" si="499"/>
        <v>0</v>
      </c>
      <c r="BC75" s="1413">
        <f t="shared" si="499"/>
        <v>0</v>
      </c>
      <c r="BD75" s="1413">
        <f t="shared" si="499"/>
        <v>0</v>
      </c>
      <c r="BE75" s="1413">
        <f t="shared" si="499"/>
        <v>0</v>
      </c>
      <c r="BF75" s="1413">
        <f t="shared" si="499"/>
        <v>25</v>
      </c>
      <c r="BG75" s="1413">
        <f t="shared" si="499"/>
        <v>8</v>
      </c>
      <c r="BH75" s="1413">
        <f t="shared" si="499"/>
        <v>33</v>
      </c>
      <c r="BI75" s="1413">
        <f t="shared" si="499"/>
        <v>21107</v>
      </c>
      <c r="BJ75" s="1413">
        <f t="shared" si="499"/>
        <v>13518</v>
      </c>
      <c r="BK75" s="1413">
        <f t="shared" si="472"/>
        <v>34625</v>
      </c>
    </row>
    <row r="76" spans="1:63" s="1411" customFormat="1" ht="27" customHeight="1">
      <c r="A76" s="1428">
        <v>51</v>
      </c>
      <c r="B76" s="1438" t="s">
        <v>635</v>
      </c>
      <c r="C76" s="1269">
        <v>292</v>
      </c>
      <c r="D76" s="1269">
        <v>200</v>
      </c>
      <c r="E76" s="1433">
        <f t="shared" si="489"/>
        <v>492</v>
      </c>
      <c r="F76" s="1269">
        <v>323</v>
      </c>
      <c r="G76" s="1269">
        <v>286</v>
      </c>
      <c r="H76" s="1433">
        <f t="shared" si="490"/>
        <v>609</v>
      </c>
      <c r="I76" s="1269">
        <v>5</v>
      </c>
      <c r="J76" s="1269">
        <v>6</v>
      </c>
      <c r="K76" s="1433">
        <f t="shared" si="491"/>
        <v>11</v>
      </c>
      <c r="L76" s="1269">
        <v>9</v>
      </c>
      <c r="M76" s="1269">
        <v>8</v>
      </c>
      <c r="N76" s="1433">
        <f t="shared" si="492"/>
        <v>17</v>
      </c>
      <c r="O76" s="1433"/>
      <c r="P76" s="1433"/>
      <c r="Q76" s="1391">
        <f t="shared" si="483"/>
        <v>0</v>
      </c>
      <c r="R76" s="1433"/>
      <c r="S76" s="1433"/>
      <c r="T76" s="1391">
        <f t="shared" si="484"/>
        <v>0</v>
      </c>
      <c r="U76" s="1269">
        <v>4</v>
      </c>
      <c r="V76" s="1269">
        <v>3</v>
      </c>
      <c r="W76" s="1433">
        <f t="shared" si="493"/>
        <v>7</v>
      </c>
      <c r="X76" s="832">
        <f t="shared" si="485"/>
        <v>633</v>
      </c>
      <c r="Y76" s="832">
        <f t="shared" si="486"/>
        <v>503</v>
      </c>
      <c r="Z76" s="832">
        <f t="shared" si="487"/>
        <v>1136</v>
      </c>
      <c r="AA76" s="177">
        <v>4</v>
      </c>
      <c r="AB76" s="177">
        <v>5</v>
      </c>
      <c r="AC76" s="1433">
        <f t="shared" si="494"/>
        <v>9</v>
      </c>
      <c r="AD76" s="1414">
        <f t="shared" si="495"/>
        <v>637</v>
      </c>
      <c r="AE76" s="1414">
        <f t="shared" si="495"/>
        <v>508</v>
      </c>
      <c r="AF76" s="1433">
        <f t="shared" si="496"/>
        <v>1145</v>
      </c>
      <c r="AG76" s="177">
        <v>1</v>
      </c>
      <c r="AH76" s="177">
        <v>0</v>
      </c>
      <c r="AI76" s="1433">
        <f t="shared" si="497"/>
        <v>1</v>
      </c>
      <c r="AJ76" s="1410"/>
      <c r="AL76" s="1390">
        <v>13</v>
      </c>
      <c r="AM76" s="1412" t="s">
        <v>62</v>
      </c>
      <c r="AN76" s="1413">
        <f t="shared" si="463"/>
        <v>736</v>
      </c>
      <c r="AO76" s="1413">
        <f t="shared" si="463"/>
        <v>577</v>
      </c>
      <c r="AP76" s="1413">
        <f t="shared" si="468"/>
        <v>1313</v>
      </c>
      <c r="AQ76" s="1413">
        <f t="shared" si="465"/>
        <v>2891</v>
      </c>
      <c r="AR76" s="1413">
        <f t="shared" si="465"/>
        <v>1921</v>
      </c>
      <c r="AS76" s="1413">
        <f t="shared" si="469"/>
        <v>4812</v>
      </c>
      <c r="AT76" s="1413">
        <f t="shared" si="466"/>
        <v>76</v>
      </c>
      <c r="AU76" s="1413">
        <f t="shared" si="466"/>
        <v>48</v>
      </c>
      <c r="AV76" s="1413">
        <f t="shared" si="470"/>
        <v>124</v>
      </c>
      <c r="AW76" s="1413">
        <f t="shared" si="467"/>
        <v>4</v>
      </c>
      <c r="AX76" s="1413">
        <f t="shared" ref="AX76:BJ76" si="500">AX18+AX47</f>
        <v>5</v>
      </c>
      <c r="AY76" s="1413">
        <f t="shared" si="500"/>
        <v>9</v>
      </c>
      <c r="AZ76" s="1413">
        <f t="shared" si="500"/>
        <v>0</v>
      </c>
      <c r="BA76" s="1413">
        <f t="shared" si="500"/>
        <v>0</v>
      </c>
      <c r="BB76" s="1413">
        <f t="shared" si="500"/>
        <v>0</v>
      </c>
      <c r="BC76" s="1413">
        <f t="shared" si="500"/>
        <v>1</v>
      </c>
      <c r="BD76" s="1413">
        <f t="shared" si="500"/>
        <v>1</v>
      </c>
      <c r="BE76" s="1413">
        <f t="shared" si="500"/>
        <v>2</v>
      </c>
      <c r="BF76" s="1413">
        <f t="shared" si="500"/>
        <v>0</v>
      </c>
      <c r="BG76" s="1413">
        <f t="shared" si="500"/>
        <v>0</v>
      </c>
      <c r="BH76" s="1413">
        <f t="shared" si="500"/>
        <v>0</v>
      </c>
      <c r="BI76" s="1413">
        <f t="shared" si="500"/>
        <v>3708</v>
      </c>
      <c r="BJ76" s="1413">
        <f t="shared" si="500"/>
        <v>2552</v>
      </c>
      <c r="BK76" s="1413">
        <f t="shared" si="472"/>
        <v>6260</v>
      </c>
    </row>
    <row r="77" spans="1:63" s="1411" customFormat="1" ht="27" customHeight="1">
      <c r="A77" s="1428">
        <v>52</v>
      </c>
      <c r="B77" s="1438" t="s">
        <v>636</v>
      </c>
      <c r="C77" s="1269">
        <v>293</v>
      </c>
      <c r="D77" s="1269">
        <v>235</v>
      </c>
      <c r="E77" s="1433">
        <f t="shared" si="489"/>
        <v>528</v>
      </c>
      <c r="F77" s="1269">
        <v>473</v>
      </c>
      <c r="G77" s="1269">
        <v>326</v>
      </c>
      <c r="H77" s="1433">
        <f t="shared" si="490"/>
        <v>799</v>
      </c>
      <c r="I77" s="1269">
        <v>6</v>
      </c>
      <c r="J77" s="1269">
        <v>8</v>
      </c>
      <c r="K77" s="1433">
        <f t="shared" si="491"/>
        <v>14</v>
      </c>
      <c r="L77" s="1269">
        <v>9</v>
      </c>
      <c r="M77" s="1269">
        <v>1</v>
      </c>
      <c r="N77" s="1433">
        <f t="shared" si="492"/>
        <v>10</v>
      </c>
      <c r="O77" s="1433"/>
      <c r="P77" s="1433"/>
      <c r="Q77" s="1391">
        <f t="shared" si="483"/>
        <v>0</v>
      </c>
      <c r="R77" s="1433"/>
      <c r="S77" s="1433"/>
      <c r="T77" s="1391">
        <f t="shared" si="484"/>
        <v>0</v>
      </c>
      <c r="U77" s="1269">
        <v>6</v>
      </c>
      <c r="V77" s="1269">
        <v>2</v>
      </c>
      <c r="W77" s="1433">
        <f t="shared" si="493"/>
        <v>8</v>
      </c>
      <c r="X77" s="832">
        <f t="shared" si="485"/>
        <v>787</v>
      </c>
      <c r="Y77" s="832">
        <f t="shared" si="486"/>
        <v>572</v>
      </c>
      <c r="Z77" s="832">
        <f t="shared" si="487"/>
        <v>1359</v>
      </c>
      <c r="AA77" s="177">
        <v>3</v>
      </c>
      <c r="AB77" s="177">
        <v>6</v>
      </c>
      <c r="AC77" s="1433">
        <f t="shared" si="494"/>
        <v>9</v>
      </c>
      <c r="AD77" s="1414">
        <f>X77+AA77</f>
        <v>790</v>
      </c>
      <c r="AE77" s="1414">
        <f>Y77+AB77</f>
        <v>578</v>
      </c>
      <c r="AF77" s="1433">
        <f t="shared" si="496"/>
        <v>1368</v>
      </c>
      <c r="AG77" s="177">
        <v>0</v>
      </c>
      <c r="AH77" s="177">
        <v>1</v>
      </c>
      <c r="AI77" s="1433">
        <f t="shared" si="497"/>
        <v>1</v>
      </c>
      <c r="AJ77" s="1410"/>
      <c r="AL77" s="600">
        <v>14</v>
      </c>
      <c r="AM77" s="1412" t="s">
        <v>69</v>
      </c>
      <c r="AN77" s="1413">
        <f t="shared" si="463"/>
        <v>890</v>
      </c>
      <c r="AO77" s="1413">
        <f t="shared" si="463"/>
        <v>735</v>
      </c>
      <c r="AP77" s="1413">
        <f t="shared" si="468"/>
        <v>1625</v>
      </c>
      <c r="AQ77" s="1413">
        <f t="shared" si="465"/>
        <v>4887</v>
      </c>
      <c r="AR77" s="1413">
        <f t="shared" si="465"/>
        <v>3193</v>
      </c>
      <c r="AS77" s="1413">
        <f t="shared" si="469"/>
        <v>8080</v>
      </c>
      <c r="AT77" s="1413">
        <f t="shared" si="466"/>
        <v>57</v>
      </c>
      <c r="AU77" s="1413">
        <f t="shared" si="466"/>
        <v>37</v>
      </c>
      <c r="AV77" s="1413">
        <f t="shared" si="470"/>
        <v>94</v>
      </c>
      <c r="AW77" s="1413">
        <f t="shared" si="467"/>
        <v>25</v>
      </c>
      <c r="AX77" s="1413">
        <f t="shared" ref="AX77:BJ77" si="501">AX19+AX48</f>
        <v>11</v>
      </c>
      <c r="AY77" s="1413">
        <f t="shared" si="501"/>
        <v>36</v>
      </c>
      <c r="AZ77" s="1413">
        <f t="shared" si="501"/>
        <v>0</v>
      </c>
      <c r="BA77" s="1413">
        <f t="shared" si="501"/>
        <v>0</v>
      </c>
      <c r="BB77" s="1413">
        <f t="shared" si="501"/>
        <v>0</v>
      </c>
      <c r="BC77" s="1413">
        <f t="shared" si="501"/>
        <v>0</v>
      </c>
      <c r="BD77" s="1413">
        <f t="shared" si="501"/>
        <v>0</v>
      </c>
      <c r="BE77" s="1413">
        <f t="shared" si="501"/>
        <v>0</v>
      </c>
      <c r="BF77" s="1413">
        <f t="shared" si="501"/>
        <v>0</v>
      </c>
      <c r="BG77" s="1413">
        <f t="shared" si="501"/>
        <v>1</v>
      </c>
      <c r="BH77" s="1413">
        <f t="shared" si="501"/>
        <v>1</v>
      </c>
      <c r="BI77" s="1413">
        <f t="shared" si="501"/>
        <v>5859</v>
      </c>
      <c r="BJ77" s="1413">
        <f t="shared" si="501"/>
        <v>3977</v>
      </c>
      <c r="BK77" s="1413">
        <f t="shared" si="472"/>
        <v>9836</v>
      </c>
    </row>
    <row r="78" spans="1:63" s="1411" customFormat="1" ht="27" customHeight="1">
      <c r="A78" s="1428">
        <v>53</v>
      </c>
      <c r="B78" s="1438" t="s">
        <v>637</v>
      </c>
      <c r="C78" s="1269">
        <v>258</v>
      </c>
      <c r="D78" s="1269">
        <v>203</v>
      </c>
      <c r="E78" s="1433">
        <f t="shared" si="489"/>
        <v>461</v>
      </c>
      <c r="F78" s="1269">
        <v>530</v>
      </c>
      <c r="G78" s="1269">
        <v>336</v>
      </c>
      <c r="H78" s="1433">
        <f t="shared" si="490"/>
        <v>866</v>
      </c>
      <c r="I78" s="1269">
        <v>7</v>
      </c>
      <c r="J78" s="1269">
        <v>7</v>
      </c>
      <c r="K78" s="1433">
        <f t="shared" si="491"/>
        <v>14</v>
      </c>
      <c r="L78" s="1269">
        <v>2</v>
      </c>
      <c r="M78" s="1269">
        <v>2</v>
      </c>
      <c r="N78" s="1433">
        <f t="shared" si="492"/>
        <v>4</v>
      </c>
      <c r="O78" s="1433"/>
      <c r="P78" s="1433"/>
      <c r="Q78" s="1391">
        <f t="shared" si="483"/>
        <v>0</v>
      </c>
      <c r="R78" s="1433"/>
      <c r="S78" s="1433"/>
      <c r="T78" s="1391">
        <f t="shared" si="484"/>
        <v>0</v>
      </c>
      <c r="U78" s="1269">
        <v>8</v>
      </c>
      <c r="V78" s="1269">
        <v>5</v>
      </c>
      <c r="W78" s="1433">
        <f t="shared" si="493"/>
        <v>13</v>
      </c>
      <c r="X78" s="832">
        <f t="shared" si="485"/>
        <v>805</v>
      </c>
      <c r="Y78" s="832">
        <f t="shared" si="486"/>
        <v>553</v>
      </c>
      <c r="Z78" s="832">
        <f t="shared" si="487"/>
        <v>1358</v>
      </c>
      <c r="AA78" s="177">
        <v>5</v>
      </c>
      <c r="AB78" s="177">
        <v>6</v>
      </c>
      <c r="AC78" s="1433">
        <f t="shared" si="494"/>
        <v>11</v>
      </c>
      <c r="AD78" s="1414">
        <f t="shared" ref="AD78:AE80" si="502">X78+AA78</f>
        <v>810</v>
      </c>
      <c r="AE78" s="1414">
        <f t="shared" si="502"/>
        <v>559</v>
      </c>
      <c r="AF78" s="1433">
        <f t="shared" si="496"/>
        <v>1369</v>
      </c>
      <c r="AG78" s="177">
        <v>2</v>
      </c>
      <c r="AH78" s="177">
        <v>0</v>
      </c>
      <c r="AI78" s="1433">
        <f t="shared" si="497"/>
        <v>2</v>
      </c>
      <c r="AJ78" s="1410"/>
      <c r="AL78" s="1390">
        <v>15</v>
      </c>
      <c r="AM78" s="1412" t="s">
        <v>256</v>
      </c>
      <c r="AN78" s="1413">
        <f t="shared" si="463"/>
        <v>864</v>
      </c>
      <c r="AO78" s="1413">
        <f t="shared" si="463"/>
        <v>689</v>
      </c>
      <c r="AP78" s="1413">
        <f t="shared" si="468"/>
        <v>1553</v>
      </c>
      <c r="AQ78" s="1413">
        <f t="shared" si="465"/>
        <v>3343</v>
      </c>
      <c r="AR78" s="1413">
        <f t="shared" si="465"/>
        <v>2511</v>
      </c>
      <c r="AS78" s="1413">
        <f t="shared" si="469"/>
        <v>5854</v>
      </c>
      <c r="AT78" s="1413">
        <f t="shared" si="466"/>
        <v>9</v>
      </c>
      <c r="AU78" s="1413">
        <f t="shared" si="466"/>
        <v>7</v>
      </c>
      <c r="AV78" s="1413">
        <f t="shared" si="470"/>
        <v>16</v>
      </c>
      <c r="AW78" s="1413">
        <f t="shared" si="467"/>
        <v>1</v>
      </c>
      <c r="AX78" s="1413">
        <f t="shared" ref="AX78:BJ78" si="503">AX20+AX49</f>
        <v>2</v>
      </c>
      <c r="AY78" s="1413">
        <f t="shared" si="503"/>
        <v>3</v>
      </c>
      <c r="AZ78" s="1413">
        <f t="shared" si="503"/>
        <v>0</v>
      </c>
      <c r="BA78" s="1413">
        <f t="shared" si="503"/>
        <v>0</v>
      </c>
      <c r="BB78" s="1413">
        <f t="shared" si="503"/>
        <v>0</v>
      </c>
      <c r="BC78" s="1413">
        <f t="shared" si="503"/>
        <v>0</v>
      </c>
      <c r="BD78" s="1413">
        <f t="shared" si="503"/>
        <v>0</v>
      </c>
      <c r="BE78" s="1413">
        <f t="shared" si="503"/>
        <v>0</v>
      </c>
      <c r="BF78" s="1413">
        <f t="shared" si="503"/>
        <v>1</v>
      </c>
      <c r="BG78" s="1413">
        <f t="shared" si="503"/>
        <v>0</v>
      </c>
      <c r="BH78" s="1413">
        <f t="shared" si="503"/>
        <v>1</v>
      </c>
      <c r="BI78" s="1413">
        <f t="shared" si="503"/>
        <v>4218</v>
      </c>
      <c r="BJ78" s="1413">
        <f t="shared" si="503"/>
        <v>3209</v>
      </c>
      <c r="BK78" s="1413">
        <f t="shared" si="472"/>
        <v>7427</v>
      </c>
    </row>
    <row r="79" spans="1:63" s="1411" customFormat="1" ht="27" customHeight="1">
      <c r="A79" s="1428">
        <v>54</v>
      </c>
      <c r="B79" s="1438" t="s">
        <v>638</v>
      </c>
      <c r="C79" s="1269">
        <v>288</v>
      </c>
      <c r="D79" s="1269">
        <v>206</v>
      </c>
      <c r="E79" s="1433">
        <f t="shared" si="489"/>
        <v>494</v>
      </c>
      <c r="F79" s="1269">
        <v>194</v>
      </c>
      <c r="G79" s="1269">
        <v>161</v>
      </c>
      <c r="H79" s="1433">
        <f t="shared" si="490"/>
        <v>355</v>
      </c>
      <c r="I79" s="1269">
        <v>5</v>
      </c>
      <c r="J79" s="1269">
        <v>1</v>
      </c>
      <c r="K79" s="1433">
        <f t="shared" si="491"/>
        <v>6</v>
      </c>
      <c r="L79" s="1269">
        <v>3</v>
      </c>
      <c r="M79" s="1269">
        <v>4</v>
      </c>
      <c r="N79" s="1433">
        <f t="shared" si="492"/>
        <v>7</v>
      </c>
      <c r="O79" s="1433"/>
      <c r="P79" s="1433"/>
      <c r="Q79" s="1391">
        <f t="shared" si="483"/>
        <v>0</v>
      </c>
      <c r="R79" s="1433"/>
      <c r="S79" s="1433"/>
      <c r="T79" s="1391">
        <f t="shared" si="484"/>
        <v>0</v>
      </c>
      <c r="U79" s="1269">
        <v>5</v>
      </c>
      <c r="V79" s="1269">
        <v>1</v>
      </c>
      <c r="W79" s="1433">
        <f t="shared" si="493"/>
        <v>6</v>
      </c>
      <c r="X79" s="832">
        <f t="shared" si="485"/>
        <v>495</v>
      </c>
      <c r="Y79" s="832">
        <f t="shared" si="486"/>
        <v>373</v>
      </c>
      <c r="Z79" s="832">
        <f t="shared" si="487"/>
        <v>868</v>
      </c>
      <c r="AA79" s="177">
        <v>5</v>
      </c>
      <c r="AB79" s="177">
        <v>3</v>
      </c>
      <c r="AC79" s="1433">
        <f t="shared" si="494"/>
        <v>8</v>
      </c>
      <c r="AD79" s="1414">
        <f t="shared" si="502"/>
        <v>500</v>
      </c>
      <c r="AE79" s="1414">
        <f t="shared" si="502"/>
        <v>376</v>
      </c>
      <c r="AF79" s="1433">
        <f t="shared" si="496"/>
        <v>876</v>
      </c>
      <c r="AG79" s="177">
        <v>0</v>
      </c>
      <c r="AH79" s="177">
        <v>0</v>
      </c>
      <c r="AI79" s="1433">
        <f t="shared" si="497"/>
        <v>0</v>
      </c>
      <c r="AJ79" s="1410"/>
      <c r="AL79" s="600">
        <v>16</v>
      </c>
      <c r="AM79" s="1412" t="s">
        <v>73</v>
      </c>
      <c r="AN79" s="1413">
        <f t="shared" si="463"/>
        <v>2496</v>
      </c>
      <c r="AO79" s="1413">
        <f t="shared" si="463"/>
        <v>1968</v>
      </c>
      <c r="AP79" s="1413">
        <f t="shared" si="468"/>
        <v>4464</v>
      </c>
      <c r="AQ79" s="1413">
        <f t="shared" si="465"/>
        <v>523</v>
      </c>
      <c r="AR79" s="1413">
        <f t="shared" si="465"/>
        <v>279</v>
      </c>
      <c r="AS79" s="1413">
        <f t="shared" ref="AS79:BK79" si="504">AS21+AS50</f>
        <v>802</v>
      </c>
      <c r="AT79" s="1413">
        <f t="shared" si="504"/>
        <v>204</v>
      </c>
      <c r="AU79" s="1413">
        <f t="shared" si="504"/>
        <v>169</v>
      </c>
      <c r="AV79" s="1413">
        <f t="shared" si="504"/>
        <v>373</v>
      </c>
      <c r="AW79" s="1413">
        <f t="shared" si="504"/>
        <v>79</v>
      </c>
      <c r="AX79" s="1413">
        <f t="shared" si="504"/>
        <v>56</v>
      </c>
      <c r="AY79" s="1413">
        <f t="shared" si="504"/>
        <v>135</v>
      </c>
      <c r="AZ79" s="1413">
        <f t="shared" si="504"/>
        <v>0</v>
      </c>
      <c r="BA79" s="1413">
        <f t="shared" si="504"/>
        <v>0</v>
      </c>
      <c r="BB79" s="1413">
        <f t="shared" si="504"/>
        <v>0</v>
      </c>
      <c r="BC79" s="1413">
        <f t="shared" si="504"/>
        <v>0</v>
      </c>
      <c r="BD79" s="1413">
        <f t="shared" si="504"/>
        <v>0</v>
      </c>
      <c r="BE79" s="1413">
        <f t="shared" si="504"/>
        <v>0</v>
      </c>
      <c r="BF79" s="1413">
        <f t="shared" si="504"/>
        <v>0</v>
      </c>
      <c r="BG79" s="1413">
        <f t="shared" si="504"/>
        <v>0</v>
      </c>
      <c r="BH79" s="1413">
        <f t="shared" si="504"/>
        <v>0</v>
      </c>
      <c r="BI79" s="1413">
        <f t="shared" si="504"/>
        <v>3302</v>
      </c>
      <c r="BJ79" s="1413">
        <f t="shared" si="504"/>
        <v>2472</v>
      </c>
      <c r="BK79" s="1413">
        <f t="shared" si="504"/>
        <v>5774</v>
      </c>
    </row>
    <row r="80" spans="1:63" s="1411" customFormat="1" ht="27" customHeight="1">
      <c r="A80" s="1428">
        <v>55</v>
      </c>
      <c r="B80" s="1438" t="s">
        <v>639</v>
      </c>
      <c r="C80" s="1269">
        <v>321</v>
      </c>
      <c r="D80" s="1269">
        <v>273</v>
      </c>
      <c r="E80" s="1433">
        <f t="shared" si="489"/>
        <v>594</v>
      </c>
      <c r="F80" s="1269">
        <v>349</v>
      </c>
      <c r="G80" s="1269">
        <v>259</v>
      </c>
      <c r="H80" s="1433">
        <f t="shared" si="490"/>
        <v>608</v>
      </c>
      <c r="I80" s="1269">
        <v>5</v>
      </c>
      <c r="J80" s="1269">
        <v>2</v>
      </c>
      <c r="K80" s="1433">
        <f t="shared" si="491"/>
        <v>7</v>
      </c>
      <c r="L80" s="1269">
        <v>1</v>
      </c>
      <c r="M80" s="1269">
        <v>1</v>
      </c>
      <c r="N80" s="1433">
        <f t="shared" si="492"/>
        <v>2</v>
      </c>
      <c r="O80" s="1433"/>
      <c r="P80" s="1433"/>
      <c r="Q80" s="1391">
        <f t="shared" si="483"/>
        <v>0</v>
      </c>
      <c r="R80" s="1433"/>
      <c r="S80" s="1433"/>
      <c r="T80" s="1391">
        <f t="shared" si="484"/>
        <v>0</v>
      </c>
      <c r="U80" s="1269">
        <v>7</v>
      </c>
      <c r="V80" s="1269">
        <v>3</v>
      </c>
      <c r="W80" s="1433">
        <f t="shared" si="493"/>
        <v>10</v>
      </c>
      <c r="X80" s="832">
        <f t="shared" si="485"/>
        <v>683</v>
      </c>
      <c r="Y80" s="832">
        <f t="shared" si="486"/>
        <v>538</v>
      </c>
      <c r="Z80" s="832">
        <f t="shared" si="487"/>
        <v>1221</v>
      </c>
      <c r="AA80" s="177">
        <v>3</v>
      </c>
      <c r="AB80" s="177">
        <v>1</v>
      </c>
      <c r="AC80" s="1433">
        <f t="shared" si="494"/>
        <v>4</v>
      </c>
      <c r="AD80" s="1414">
        <f t="shared" si="502"/>
        <v>686</v>
      </c>
      <c r="AE80" s="1414">
        <f t="shared" si="502"/>
        <v>539</v>
      </c>
      <c r="AF80" s="1433">
        <f t="shared" si="496"/>
        <v>1225</v>
      </c>
      <c r="AG80" s="177">
        <v>1</v>
      </c>
      <c r="AH80" s="177">
        <v>1</v>
      </c>
      <c r="AI80" s="1433">
        <f>AG80+AH80</f>
        <v>2</v>
      </c>
      <c r="AJ80" s="1410"/>
      <c r="AL80" s="1390">
        <v>17</v>
      </c>
      <c r="AM80" s="1412" t="s">
        <v>75</v>
      </c>
      <c r="AN80" s="1413">
        <f t="shared" si="463"/>
        <v>4227</v>
      </c>
      <c r="AO80" s="1413">
        <f t="shared" si="463"/>
        <v>2856</v>
      </c>
      <c r="AP80" s="1413">
        <f t="shared" ref="AP80:BK85" si="505">AP22+AP51</f>
        <v>7083</v>
      </c>
      <c r="AQ80" s="1413">
        <f t="shared" si="505"/>
        <v>6015</v>
      </c>
      <c r="AR80" s="1413">
        <f t="shared" si="505"/>
        <v>4637</v>
      </c>
      <c r="AS80" s="1413">
        <f t="shared" si="505"/>
        <v>10652</v>
      </c>
      <c r="AT80" s="1413">
        <f t="shared" si="505"/>
        <v>185</v>
      </c>
      <c r="AU80" s="1413">
        <f t="shared" si="505"/>
        <v>169</v>
      </c>
      <c r="AV80" s="1413">
        <f t="shared" si="505"/>
        <v>354</v>
      </c>
      <c r="AW80" s="1413">
        <f t="shared" si="505"/>
        <v>17</v>
      </c>
      <c r="AX80" s="1413">
        <f t="shared" si="505"/>
        <v>7</v>
      </c>
      <c r="AY80" s="1413">
        <f t="shared" si="505"/>
        <v>24</v>
      </c>
      <c r="AZ80" s="1413">
        <f t="shared" si="505"/>
        <v>10</v>
      </c>
      <c r="BA80" s="1413">
        <f t="shared" si="505"/>
        <v>9</v>
      </c>
      <c r="BB80" s="1413">
        <f t="shared" si="505"/>
        <v>19</v>
      </c>
      <c r="BC80" s="1413">
        <f t="shared" si="505"/>
        <v>17</v>
      </c>
      <c r="BD80" s="1413">
        <f t="shared" si="505"/>
        <v>22</v>
      </c>
      <c r="BE80" s="1413">
        <f t="shared" si="505"/>
        <v>39</v>
      </c>
      <c r="BF80" s="1413">
        <f t="shared" si="505"/>
        <v>16</v>
      </c>
      <c r="BG80" s="1413">
        <f t="shared" si="505"/>
        <v>9</v>
      </c>
      <c r="BH80" s="1413">
        <f t="shared" si="505"/>
        <v>25</v>
      </c>
      <c r="BI80" s="1413">
        <f t="shared" si="505"/>
        <v>10487</v>
      </c>
      <c r="BJ80" s="1413">
        <f t="shared" si="505"/>
        <v>7709</v>
      </c>
      <c r="BK80" s="1413">
        <f t="shared" si="505"/>
        <v>18196</v>
      </c>
    </row>
    <row r="81" spans="1:63" s="1411" customFormat="1" ht="27" customHeight="1">
      <c r="A81" s="1428">
        <v>56</v>
      </c>
      <c r="B81" s="1438" t="s">
        <v>640</v>
      </c>
      <c r="C81" s="935">
        <v>328</v>
      </c>
      <c r="D81" s="935">
        <v>248</v>
      </c>
      <c r="E81" s="1433">
        <f t="shared" si="489"/>
        <v>576</v>
      </c>
      <c r="F81" s="935">
        <v>188</v>
      </c>
      <c r="G81" s="935">
        <v>178</v>
      </c>
      <c r="H81" s="1433">
        <f t="shared" si="490"/>
        <v>366</v>
      </c>
      <c r="I81" s="935">
        <v>0</v>
      </c>
      <c r="J81" s="935">
        <v>1</v>
      </c>
      <c r="K81" s="1433">
        <f t="shared" si="491"/>
        <v>1</v>
      </c>
      <c r="L81" s="935">
        <v>0</v>
      </c>
      <c r="M81" s="935">
        <v>4</v>
      </c>
      <c r="N81" s="1433">
        <f t="shared" si="492"/>
        <v>4</v>
      </c>
      <c r="O81" s="1433"/>
      <c r="P81" s="1433"/>
      <c r="Q81" s="1391">
        <f t="shared" si="483"/>
        <v>0</v>
      </c>
      <c r="R81" s="1433"/>
      <c r="S81" s="1433"/>
      <c r="T81" s="1391">
        <f t="shared" si="484"/>
        <v>0</v>
      </c>
      <c r="U81" s="935">
        <v>5</v>
      </c>
      <c r="V81" s="935">
        <v>3</v>
      </c>
      <c r="W81" s="1433">
        <f t="shared" si="493"/>
        <v>8</v>
      </c>
      <c r="X81" s="832">
        <f t="shared" si="485"/>
        <v>521</v>
      </c>
      <c r="Y81" s="832">
        <f t="shared" si="486"/>
        <v>434</v>
      </c>
      <c r="Z81" s="832">
        <f t="shared" si="487"/>
        <v>955</v>
      </c>
      <c r="AA81" s="177">
        <v>2</v>
      </c>
      <c r="AB81" s="177">
        <v>1</v>
      </c>
      <c r="AC81" s="1433">
        <f t="shared" si="494"/>
        <v>3</v>
      </c>
      <c r="AD81" s="1414">
        <f>X81+AA81</f>
        <v>523</v>
      </c>
      <c r="AE81" s="1414">
        <f>Y81+AB81</f>
        <v>435</v>
      </c>
      <c r="AF81" s="1433">
        <f t="shared" si="496"/>
        <v>958</v>
      </c>
      <c r="AG81" s="177">
        <v>0</v>
      </c>
      <c r="AH81" s="177">
        <v>1</v>
      </c>
      <c r="AI81" s="1433">
        <f>AG81+AH81</f>
        <v>1</v>
      </c>
      <c r="AJ81" s="1410"/>
      <c r="AL81" s="600">
        <v>18</v>
      </c>
      <c r="AM81" s="1434" t="s">
        <v>161</v>
      </c>
      <c r="AN81" s="1413">
        <f t="shared" si="463"/>
        <v>1341</v>
      </c>
      <c r="AO81" s="1413">
        <f t="shared" si="463"/>
        <v>970</v>
      </c>
      <c r="AP81" s="1413">
        <f t="shared" si="505"/>
        <v>2311</v>
      </c>
      <c r="AQ81" s="1413">
        <f t="shared" si="505"/>
        <v>1612</v>
      </c>
      <c r="AR81" s="1413">
        <f t="shared" si="505"/>
        <v>1205</v>
      </c>
      <c r="AS81" s="1413">
        <f t="shared" si="505"/>
        <v>2817</v>
      </c>
      <c r="AT81" s="1413">
        <f t="shared" si="505"/>
        <v>169</v>
      </c>
      <c r="AU81" s="1413">
        <f t="shared" si="505"/>
        <v>104</v>
      </c>
      <c r="AV81" s="1413">
        <f t="shared" si="505"/>
        <v>273</v>
      </c>
      <c r="AW81" s="1413">
        <f t="shared" si="505"/>
        <v>45</v>
      </c>
      <c r="AX81" s="1413">
        <f t="shared" si="505"/>
        <v>25</v>
      </c>
      <c r="AY81" s="1413">
        <f t="shared" si="505"/>
        <v>70</v>
      </c>
      <c r="AZ81" s="1413">
        <f t="shared" si="505"/>
        <v>0</v>
      </c>
      <c r="BA81" s="1413">
        <f t="shared" si="505"/>
        <v>0</v>
      </c>
      <c r="BB81" s="1413">
        <f t="shared" si="505"/>
        <v>0</v>
      </c>
      <c r="BC81" s="1413">
        <f t="shared" si="505"/>
        <v>7</v>
      </c>
      <c r="BD81" s="1413">
        <f t="shared" si="505"/>
        <v>4</v>
      </c>
      <c r="BE81" s="1413">
        <f t="shared" si="505"/>
        <v>11</v>
      </c>
      <c r="BF81" s="1413">
        <f t="shared" si="505"/>
        <v>0</v>
      </c>
      <c r="BG81" s="1413">
        <f t="shared" si="505"/>
        <v>0</v>
      </c>
      <c r="BH81" s="1413">
        <f t="shared" si="505"/>
        <v>0</v>
      </c>
      <c r="BI81" s="1413">
        <f t="shared" si="505"/>
        <v>3174</v>
      </c>
      <c r="BJ81" s="1413">
        <f t="shared" si="505"/>
        <v>2308</v>
      </c>
      <c r="BK81" s="1413">
        <f t="shared" si="505"/>
        <v>5482</v>
      </c>
    </row>
    <row r="82" spans="1:63" s="1411" customFormat="1" ht="27" customHeight="1">
      <c r="A82" s="1419"/>
      <c r="B82" s="1420" t="s">
        <v>6</v>
      </c>
      <c r="C82" s="1429">
        <f>SUM(C73:C81)</f>
        <v>2509</v>
      </c>
      <c r="D82" s="1430">
        <f t="shared" ref="D82:AI82" si="506">SUM(D73:D81)</f>
        <v>1892</v>
      </c>
      <c r="E82" s="1430">
        <f t="shared" si="506"/>
        <v>4401</v>
      </c>
      <c r="F82" s="1430">
        <f t="shared" si="506"/>
        <v>2631</v>
      </c>
      <c r="G82" s="1430">
        <f t="shared" si="506"/>
        <v>2069</v>
      </c>
      <c r="H82" s="1430">
        <f t="shared" si="506"/>
        <v>4700</v>
      </c>
      <c r="I82" s="1430">
        <f t="shared" si="506"/>
        <v>46</v>
      </c>
      <c r="J82" s="1430">
        <f t="shared" si="506"/>
        <v>38</v>
      </c>
      <c r="K82" s="1430">
        <f t="shared" si="506"/>
        <v>84</v>
      </c>
      <c r="L82" s="1429">
        <f t="shared" si="506"/>
        <v>39</v>
      </c>
      <c r="M82" s="1429">
        <f t="shared" si="506"/>
        <v>42</v>
      </c>
      <c r="N82" s="1429">
        <f t="shared" si="506"/>
        <v>81</v>
      </c>
      <c r="O82" s="1429">
        <f t="shared" si="506"/>
        <v>0</v>
      </c>
      <c r="P82" s="1429">
        <f t="shared" si="506"/>
        <v>0</v>
      </c>
      <c r="Q82" s="1429">
        <f t="shared" si="506"/>
        <v>0</v>
      </c>
      <c r="R82" s="1429">
        <f t="shared" si="506"/>
        <v>0</v>
      </c>
      <c r="S82" s="1429">
        <f t="shared" si="506"/>
        <v>0</v>
      </c>
      <c r="T82" s="1429">
        <f t="shared" si="506"/>
        <v>0</v>
      </c>
      <c r="U82" s="1429">
        <f t="shared" si="506"/>
        <v>45</v>
      </c>
      <c r="V82" s="1429">
        <f t="shared" si="506"/>
        <v>37</v>
      </c>
      <c r="W82" s="1429">
        <f t="shared" si="506"/>
        <v>82</v>
      </c>
      <c r="X82" s="1429">
        <f t="shared" si="506"/>
        <v>5270</v>
      </c>
      <c r="Y82" s="1429">
        <f t="shared" si="506"/>
        <v>4078</v>
      </c>
      <c r="Z82" s="1429">
        <f t="shared" si="506"/>
        <v>9348</v>
      </c>
      <c r="AA82" s="1429">
        <f t="shared" si="506"/>
        <v>32</v>
      </c>
      <c r="AB82" s="1429">
        <f t="shared" si="506"/>
        <v>28</v>
      </c>
      <c r="AC82" s="1429">
        <f t="shared" si="506"/>
        <v>60</v>
      </c>
      <c r="AD82" s="1429">
        <f t="shared" si="506"/>
        <v>5302</v>
      </c>
      <c r="AE82" s="1429">
        <f t="shared" si="506"/>
        <v>4106</v>
      </c>
      <c r="AF82" s="1429">
        <f t="shared" si="506"/>
        <v>9408</v>
      </c>
      <c r="AG82" s="1429">
        <f t="shared" si="506"/>
        <v>7</v>
      </c>
      <c r="AH82" s="1429">
        <f t="shared" si="506"/>
        <v>3</v>
      </c>
      <c r="AI82" s="1429">
        <f t="shared" si="506"/>
        <v>10</v>
      </c>
      <c r="AJ82" s="1419">
        <f>SUM(AJ73:AJ81)</f>
        <v>0</v>
      </c>
      <c r="AL82" s="1390">
        <v>19</v>
      </c>
      <c r="AM82" s="1412" t="s">
        <v>86</v>
      </c>
      <c r="AN82" s="1413">
        <f t="shared" si="463"/>
        <v>2064</v>
      </c>
      <c r="AO82" s="1413">
        <f t="shared" si="463"/>
        <v>1412</v>
      </c>
      <c r="AP82" s="1413">
        <f t="shared" si="505"/>
        <v>3476</v>
      </c>
      <c r="AQ82" s="1413">
        <f t="shared" si="505"/>
        <v>5922</v>
      </c>
      <c r="AR82" s="1413">
        <f t="shared" si="505"/>
        <v>3908</v>
      </c>
      <c r="AS82" s="1413">
        <f t="shared" si="505"/>
        <v>9830</v>
      </c>
      <c r="AT82" s="1413">
        <f t="shared" si="505"/>
        <v>839</v>
      </c>
      <c r="AU82" s="1413">
        <f t="shared" si="505"/>
        <v>691</v>
      </c>
      <c r="AV82" s="1413">
        <f t="shared" si="505"/>
        <v>1530</v>
      </c>
      <c r="AW82" s="1413">
        <f t="shared" si="505"/>
        <v>15</v>
      </c>
      <c r="AX82" s="1413">
        <f t="shared" si="505"/>
        <v>11</v>
      </c>
      <c r="AY82" s="1413">
        <f t="shared" si="505"/>
        <v>26</v>
      </c>
      <c r="AZ82" s="1413">
        <f t="shared" si="505"/>
        <v>0</v>
      </c>
      <c r="BA82" s="1413">
        <f t="shared" si="505"/>
        <v>0</v>
      </c>
      <c r="BB82" s="1413">
        <f t="shared" si="505"/>
        <v>0</v>
      </c>
      <c r="BC82" s="1413">
        <f t="shared" si="505"/>
        <v>0</v>
      </c>
      <c r="BD82" s="1413">
        <f t="shared" si="505"/>
        <v>0</v>
      </c>
      <c r="BE82" s="1413">
        <f t="shared" si="505"/>
        <v>0</v>
      </c>
      <c r="BF82" s="1413">
        <f t="shared" si="505"/>
        <v>29</v>
      </c>
      <c r="BG82" s="1413">
        <f t="shared" si="505"/>
        <v>14</v>
      </c>
      <c r="BH82" s="1413">
        <f t="shared" si="505"/>
        <v>43</v>
      </c>
      <c r="BI82" s="1413">
        <f t="shared" si="505"/>
        <v>8869</v>
      </c>
      <c r="BJ82" s="1413">
        <f t="shared" si="505"/>
        <v>6036</v>
      </c>
      <c r="BK82" s="1413">
        <f t="shared" si="505"/>
        <v>14905</v>
      </c>
    </row>
    <row r="83" spans="1:63" s="1411" customFormat="1" ht="27" customHeight="1">
      <c r="A83" s="1417" t="s">
        <v>57</v>
      </c>
      <c r="B83" s="1408"/>
      <c r="C83" s="1425"/>
      <c r="D83" s="1426"/>
      <c r="E83" s="1426"/>
      <c r="F83" s="1426"/>
      <c r="G83" s="1426"/>
      <c r="H83" s="1426"/>
      <c r="I83" s="1426"/>
      <c r="J83" s="1426"/>
      <c r="K83" s="1426"/>
      <c r="L83" s="1425"/>
      <c r="M83" s="1425"/>
      <c r="N83" s="1425"/>
      <c r="O83" s="1425"/>
      <c r="P83" s="1425"/>
      <c r="Q83" s="1425"/>
      <c r="R83" s="1425"/>
      <c r="S83" s="1425"/>
      <c r="T83" s="1425"/>
      <c r="U83" s="1425"/>
      <c r="V83" s="1425"/>
      <c r="W83" s="1425"/>
      <c r="X83" s="1425"/>
      <c r="Y83" s="1425"/>
      <c r="Z83" s="1425"/>
      <c r="AA83" s="1425"/>
      <c r="AB83" s="1425"/>
      <c r="AC83" s="1425"/>
      <c r="AD83" s="1425"/>
      <c r="AE83" s="1425"/>
      <c r="AF83" s="1425"/>
      <c r="AG83" s="1425"/>
      <c r="AH83" s="1425"/>
      <c r="AI83" s="1427"/>
      <c r="AJ83" s="1431"/>
      <c r="AL83" s="600">
        <v>20</v>
      </c>
      <c r="AM83" s="1412" t="s">
        <v>143</v>
      </c>
      <c r="AN83" s="1413">
        <f t="shared" si="463"/>
        <v>3742</v>
      </c>
      <c r="AO83" s="1413">
        <f t="shared" si="463"/>
        <v>2456</v>
      </c>
      <c r="AP83" s="1413">
        <f t="shared" si="505"/>
        <v>6198</v>
      </c>
      <c r="AQ83" s="1413">
        <f t="shared" si="505"/>
        <v>3092</v>
      </c>
      <c r="AR83" s="1413">
        <f t="shared" si="505"/>
        <v>1976</v>
      </c>
      <c r="AS83" s="1413">
        <f t="shared" si="505"/>
        <v>5068</v>
      </c>
      <c r="AT83" s="1413">
        <f t="shared" si="505"/>
        <v>132</v>
      </c>
      <c r="AU83" s="1413">
        <f t="shared" si="505"/>
        <v>59</v>
      </c>
      <c r="AV83" s="1413">
        <f t="shared" si="505"/>
        <v>191</v>
      </c>
      <c r="AW83" s="1413">
        <f t="shared" si="505"/>
        <v>23</v>
      </c>
      <c r="AX83" s="1413">
        <f t="shared" si="505"/>
        <v>15</v>
      </c>
      <c r="AY83" s="1413">
        <f t="shared" si="505"/>
        <v>38</v>
      </c>
      <c r="AZ83" s="1413">
        <f t="shared" si="505"/>
        <v>0</v>
      </c>
      <c r="BA83" s="1413">
        <f t="shared" si="505"/>
        <v>0</v>
      </c>
      <c r="BB83" s="1413">
        <f t="shared" si="505"/>
        <v>0</v>
      </c>
      <c r="BC83" s="1413">
        <f t="shared" si="505"/>
        <v>0</v>
      </c>
      <c r="BD83" s="1413">
        <f t="shared" si="505"/>
        <v>0</v>
      </c>
      <c r="BE83" s="1413">
        <f t="shared" si="505"/>
        <v>0</v>
      </c>
      <c r="BF83" s="1413">
        <f t="shared" si="505"/>
        <v>9</v>
      </c>
      <c r="BG83" s="1413">
        <f t="shared" si="505"/>
        <v>1</v>
      </c>
      <c r="BH83" s="1413">
        <f t="shared" si="505"/>
        <v>10</v>
      </c>
      <c r="BI83" s="1413">
        <f t="shared" si="505"/>
        <v>6998</v>
      </c>
      <c r="BJ83" s="1413">
        <f t="shared" si="505"/>
        <v>4507</v>
      </c>
      <c r="BK83" s="1413">
        <f t="shared" si="505"/>
        <v>11505</v>
      </c>
    </row>
    <row r="84" spans="1:63" s="1411" customFormat="1" ht="27" customHeight="1">
      <c r="A84" s="1428">
        <v>57</v>
      </c>
      <c r="B84" s="1438" t="s">
        <v>123</v>
      </c>
      <c r="C84" s="176">
        <v>626</v>
      </c>
      <c r="D84" s="176">
        <v>408</v>
      </c>
      <c r="E84" s="1433">
        <f t="shared" ref="E84:E87" si="507">SUM(C84:D84)</f>
        <v>1034</v>
      </c>
      <c r="F84" s="176">
        <v>84</v>
      </c>
      <c r="G84" s="176">
        <v>69</v>
      </c>
      <c r="H84" s="1433">
        <f t="shared" ref="H84:H87" si="508">SUM(F84:G84)</f>
        <v>153</v>
      </c>
      <c r="I84" s="176">
        <v>6</v>
      </c>
      <c r="J84" s="176">
        <v>8</v>
      </c>
      <c r="K84" s="1433">
        <f t="shared" ref="K84:K87" si="509">SUM(I84:J84)</f>
        <v>14</v>
      </c>
      <c r="L84" s="176">
        <v>5</v>
      </c>
      <c r="M84" s="176">
        <v>0</v>
      </c>
      <c r="N84" s="1433">
        <f t="shared" ref="N84:N87" si="510">SUM(L84:M84)</f>
        <v>5</v>
      </c>
      <c r="O84" s="1433"/>
      <c r="P84" s="1433"/>
      <c r="Q84" s="1433">
        <f t="shared" ref="Q84:Q87" si="511">SUM(O84:P84)</f>
        <v>0</v>
      </c>
      <c r="R84" s="1433"/>
      <c r="S84" s="1433"/>
      <c r="T84" s="1433">
        <f t="shared" ref="T84:T87" si="512">SUM(R84:S84)</f>
        <v>0</v>
      </c>
      <c r="U84" s="1433"/>
      <c r="V84" s="1433"/>
      <c r="W84" s="1433">
        <f t="shared" ref="W84:W87" si="513">SUM(U84:V84)</f>
        <v>0</v>
      </c>
      <c r="X84" s="832">
        <f t="shared" ref="X84:X87" si="514">C84+F84+I84+L84+U84+R84+O84</f>
        <v>721</v>
      </c>
      <c r="Y84" s="832">
        <f t="shared" ref="Y84:Y87" si="515">D84+G84+J84+M84+V84+S84+P84</f>
        <v>485</v>
      </c>
      <c r="Z84" s="832">
        <f t="shared" ref="Z84:Z87" si="516">E84+H84+K84+N84+W84+T84+Q84</f>
        <v>1206</v>
      </c>
      <c r="AA84" s="1414">
        <v>11</v>
      </c>
      <c r="AB84" s="1414">
        <v>7</v>
      </c>
      <c r="AC84" s="1433">
        <f>+AA84+AB84</f>
        <v>18</v>
      </c>
      <c r="AD84" s="1414">
        <f>X84+AA84</f>
        <v>732</v>
      </c>
      <c r="AE84" s="1414">
        <f>Y84+AB84</f>
        <v>492</v>
      </c>
      <c r="AF84" s="1433">
        <f>+AD84+AE84</f>
        <v>1224</v>
      </c>
      <c r="AG84" s="1433"/>
      <c r="AH84" s="1433">
        <v>1</v>
      </c>
      <c r="AI84" s="1433">
        <f>+AG84+AH84</f>
        <v>1</v>
      </c>
      <c r="AJ84" s="1410">
        <v>0</v>
      </c>
      <c r="AL84" s="1390">
        <v>21</v>
      </c>
      <c r="AM84" s="1434" t="s">
        <v>144</v>
      </c>
      <c r="AN84" s="1413">
        <f t="shared" si="463"/>
        <v>2162</v>
      </c>
      <c r="AO84" s="1413">
        <f t="shared" si="463"/>
        <v>1515</v>
      </c>
      <c r="AP84" s="1413">
        <f t="shared" si="505"/>
        <v>3677</v>
      </c>
      <c r="AQ84" s="1413">
        <f t="shared" si="505"/>
        <v>1399</v>
      </c>
      <c r="AR84" s="1413">
        <f t="shared" si="505"/>
        <v>1063</v>
      </c>
      <c r="AS84" s="1413">
        <f t="shared" si="505"/>
        <v>2462</v>
      </c>
      <c r="AT84" s="1413">
        <f t="shared" si="505"/>
        <v>28</v>
      </c>
      <c r="AU84" s="1413">
        <f t="shared" si="505"/>
        <v>33</v>
      </c>
      <c r="AV84" s="1413">
        <f t="shared" si="505"/>
        <v>61</v>
      </c>
      <c r="AW84" s="1413">
        <f t="shared" si="505"/>
        <v>10</v>
      </c>
      <c r="AX84" s="1413">
        <f t="shared" si="505"/>
        <v>10</v>
      </c>
      <c r="AY84" s="1413">
        <f t="shared" si="505"/>
        <v>20</v>
      </c>
      <c r="AZ84" s="1413">
        <f t="shared" si="505"/>
        <v>0</v>
      </c>
      <c r="BA84" s="1413">
        <f t="shared" si="505"/>
        <v>0</v>
      </c>
      <c r="BB84" s="1413">
        <f t="shared" si="505"/>
        <v>0</v>
      </c>
      <c r="BC84" s="1413">
        <f t="shared" si="505"/>
        <v>0</v>
      </c>
      <c r="BD84" s="1413">
        <f t="shared" si="505"/>
        <v>0</v>
      </c>
      <c r="BE84" s="1413">
        <f t="shared" si="505"/>
        <v>0</v>
      </c>
      <c r="BF84" s="1413">
        <f t="shared" si="505"/>
        <v>11</v>
      </c>
      <c r="BG84" s="1413">
        <f t="shared" si="505"/>
        <v>5</v>
      </c>
      <c r="BH84" s="1413">
        <f t="shared" si="505"/>
        <v>16</v>
      </c>
      <c r="BI84" s="1413">
        <f t="shared" si="505"/>
        <v>3610</v>
      </c>
      <c r="BJ84" s="1413">
        <f t="shared" si="505"/>
        <v>2626</v>
      </c>
      <c r="BK84" s="1413">
        <f t="shared" si="505"/>
        <v>6236</v>
      </c>
    </row>
    <row r="85" spans="1:63" s="1411" customFormat="1" ht="27" customHeight="1">
      <c r="A85" s="1428">
        <v>58</v>
      </c>
      <c r="B85" s="1438" t="s">
        <v>124</v>
      </c>
      <c r="C85" s="1395">
        <v>214</v>
      </c>
      <c r="D85" s="1395">
        <v>178</v>
      </c>
      <c r="E85" s="1433">
        <f t="shared" si="507"/>
        <v>392</v>
      </c>
      <c r="F85" s="1395">
        <v>338</v>
      </c>
      <c r="G85" s="1395">
        <v>275</v>
      </c>
      <c r="H85" s="1433">
        <f t="shared" si="508"/>
        <v>613</v>
      </c>
      <c r="I85" s="1395">
        <v>2</v>
      </c>
      <c r="J85" s="1395">
        <v>2</v>
      </c>
      <c r="K85" s="1433">
        <f t="shared" si="509"/>
        <v>4</v>
      </c>
      <c r="L85" s="1395">
        <v>1</v>
      </c>
      <c r="M85" s="1395">
        <v>0</v>
      </c>
      <c r="N85" s="1433">
        <f t="shared" si="510"/>
        <v>1</v>
      </c>
      <c r="O85" s="1433"/>
      <c r="P85" s="1433"/>
      <c r="Q85" s="1433">
        <f t="shared" si="511"/>
        <v>0</v>
      </c>
      <c r="R85" s="1433"/>
      <c r="S85" s="1433"/>
      <c r="T85" s="1433">
        <f t="shared" si="512"/>
        <v>0</v>
      </c>
      <c r="U85" s="1433"/>
      <c r="V85" s="1433"/>
      <c r="W85" s="1433">
        <f t="shared" si="513"/>
        <v>0</v>
      </c>
      <c r="X85" s="832">
        <f t="shared" si="514"/>
        <v>555</v>
      </c>
      <c r="Y85" s="832">
        <f t="shared" si="515"/>
        <v>455</v>
      </c>
      <c r="Z85" s="832">
        <f t="shared" si="516"/>
        <v>1010</v>
      </c>
      <c r="AA85" s="1445">
        <v>3</v>
      </c>
      <c r="AB85" s="1445">
        <v>4</v>
      </c>
      <c r="AC85" s="1433">
        <f>+AA85+AB85</f>
        <v>7</v>
      </c>
      <c r="AD85" s="1414">
        <f t="shared" ref="AD85:AE87" si="517">X85+AA85</f>
        <v>558</v>
      </c>
      <c r="AE85" s="1414">
        <f t="shared" si="517"/>
        <v>459</v>
      </c>
      <c r="AF85" s="1433">
        <f>+AD85+AE85</f>
        <v>1017</v>
      </c>
      <c r="AG85" s="1433"/>
      <c r="AH85" s="1433"/>
      <c r="AI85" s="1433">
        <f>+AG85+AH85</f>
        <v>0</v>
      </c>
      <c r="AJ85" s="1410">
        <v>0</v>
      </c>
      <c r="AL85" s="600">
        <v>22</v>
      </c>
      <c r="AM85" s="1412" t="s">
        <v>145</v>
      </c>
      <c r="AN85" s="1413">
        <f t="shared" si="463"/>
        <v>814</v>
      </c>
      <c r="AO85" s="1413">
        <f t="shared" si="463"/>
        <v>520</v>
      </c>
      <c r="AP85" s="1413">
        <f t="shared" si="505"/>
        <v>1334</v>
      </c>
      <c r="AQ85" s="1413">
        <f t="shared" si="505"/>
        <v>4904</v>
      </c>
      <c r="AR85" s="1413">
        <f t="shared" si="505"/>
        <v>3622</v>
      </c>
      <c r="AS85" s="1413">
        <f t="shared" si="505"/>
        <v>8526</v>
      </c>
      <c r="AT85" s="1413">
        <f t="shared" si="505"/>
        <v>116</v>
      </c>
      <c r="AU85" s="1413">
        <f t="shared" si="505"/>
        <v>41</v>
      </c>
      <c r="AV85" s="1413">
        <f t="shared" si="505"/>
        <v>157</v>
      </c>
      <c r="AW85" s="1413">
        <f t="shared" si="505"/>
        <v>113</v>
      </c>
      <c r="AX85" s="1413">
        <f t="shared" si="505"/>
        <v>139</v>
      </c>
      <c r="AY85" s="1413">
        <f t="shared" si="505"/>
        <v>252</v>
      </c>
      <c r="AZ85" s="1413">
        <f t="shared" si="505"/>
        <v>0</v>
      </c>
      <c r="BA85" s="1413">
        <f t="shared" si="505"/>
        <v>0</v>
      </c>
      <c r="BB85" s="1413">
        <f t="shared" si="505"/>
        <v>0</v>
      </c>
      <c r="BC85" s="1413">
        <f t="shared" si="505"/>
        <v>0</v>
      </c>
      <c r="BD85" s="1413">
        <f t="shared" si="505"/>
        <v>0</v>
      </c>
      <c r="BE85" s="1413">
        <f t="shared" si="505"/>
        <v>0</v>
      </c>
      <c r="BF85" s="1413">
        <f t="shared" si="505"/>
        <v>40</v>
      </c>
      <c r="BG85" s="1413">
        <f t="shared" si="505"/>
        <v>50</v>
      </c>
      <c r="BH85" s="1413">
        <f t="shared" si="505"/>
        <v>90</v>
      </c>
      <c r="BI85" s="1413">
        <f t="shared" si="505"/>
        <v>5987</v>
      </c>
      <c r="BJ85" s="1413">
        <f t="shared" si="505"/>
        <v>4372</v>
      </c>
      <c r="BK85" s="1413">
        <f t="shared" si="505"/>
        <v>10359</v>
      </c>
    </row>
    <row r="86" spans="1:63" s="1411" customFormat="1" ht="27" customHeight="1">
      <c r="A86" s="1428">
        <v>59</v>
      </c>
      <c r="B86" s="1438" t="s">
        <v>125</v>
      </c>
      <c r="C86" s="1395">
        <v>485</v>
      </c>
      <c r="D86" s="1395">
        <v>335</v>
      </c>
      <c r="E86" s="1433">
        <f t="shared" si="507"/>
        <v>820</v>
      </c>
      <c r="F86" s="1395">
        <v>48</v>
      </c>
      <c r="G86" s="1395">
        <v>42</v>
      </c>
      <c r="H86" s="1433">
        <f t="shared" si="508"/>
        <v>90</v>
      </c>
      <c r="I86" s="176">
        <v>0</v>
      </c>
      <c r="J86" s="176">
        <v>0</v>
      </c>
      <c r="K86" s="1433">
        <f t="shared" si="509"/>
        <v>0</v>
      </c>
      <c r="L86" s="176">
        <v>0</v>
      </c>
      <c r="M86" s="176">
        <v>0</v>
      </c>
      <c r="N86" s="1433">
        <f t="shared" si="510"/>
        <v>0</v>
      </c>
      <c r="O86" s="1433"/>
      <c r="P86" s="1433"/>
      <c r="Q86" s="1433">
        <f t="shared" si="511"/>
        <v>0</v>
      </c>
      <c r="R86" s="1433"/>
      <c r="S86" s="1433"/>
      <c r="T86" s="1433">
        <f t="shared" si="512"/>
        <v>0</v>
      </c>
      <c r="U86" s="1433"/>
      <c r="V86" s="1433"/>
      <c r="W86" s="1433">
        <f t="shared" si="513"/>
        <v>0</v>
      </c>
      <c r="X86" s="832">
        <f t="shared" si="514"/>
        <v>533</v>
      </c>
      <c r="Y86" s="832">
        <f t="shared" si="515"/>
        <v>377</v>
      </c>
      <c r="Z86" s="832">
        <f t="shared" si="516"/>
        <v>910</v>
      </c>
      <c r="AA86" s="1445">
        <v>1</v>
      </c>
      <c r="AB86" s="1445">
        <v>0</v>
      </c>
      <c r="AC86" s="1433">
        <f>+AA86+AB86</f>
        <v>1</v>
      </c>
      <c r="AD86" s="1414">
        <f t="shared" si="517"/>
        <v>534</v>
      </c>
      <c r="AE86" s="1414">
        <f t="shared" si="517"/>
        <v>377</v>
      </c>
      <c r="AF86" s="1433">
        <f>+AD86+AE86</f>
        <v>911</v>
      </c>
      <c r="AG86" s="1433"/>
      <c r="AH86" s="1433"/>
      <c r="AI86" s="1433">
        <f>+AG86+AH86</f>
        <v>0</v>
      </c>
      <c r="AJ86" s="1410">
        <v>0</v>
      </c>
      <c r="AL86" s="1868" t="s">
        <v>14</v>
      </c>
      <c r="AM86" s="1868"/>
      <c r="AN86" s="1437">
        <f>SUM(AN64:AN85)</f>
        <v>60718</v>
      </c>
      <c r="AO86" s="1437">
        <f t="shared" ref="AO86:BK86" si="518">SUM(AO64:AO85)</f>
        <v>43701</v>
      </c>
      <c r="AP86" s="1437">
        <f t="shared" si="518"/>
        <v>104419</v>
      </c>
      <c r="AQ86" s="1437">
        <f t="shared" si="518"/>
        <v>88114</v>
      </c>
      <c r="AR86" s="1437">
        <f t="shared" si="518"/>
        <v>62099</v>
      </c>
      <c r="AS86" s="1437">
        <f t="shared" si="518"/>
        <v>150213</v>
      </c>
      <c r="AT86" s="1437">
        <f t="shared" si="518"/>
        <v>3376</v>
      </c>
      <c r="AU86" s="1437">
        <f t="shared" si="518"/>
        <v>2386</v>
      </c>
      <c r="AV86" s="1437">
        <f t="shared" si="518"/>
        <v>5762</v>
      </c>
      <c r="AW86" s="1437">
        <f t="shared" si="518"/>
        <v>2332</v>
      </c>
      <c r="AX86" s="1437">
        <f t="shared" si="518"/>
        <v>1687</v>
      </c>
      <c r="AY86" s="1437">
        <f t="shared" si="518"/>
        <v>4019</v>
      </c>
      <c r="AZ86" s="1437">
        <f t="shared" si="518"/>
        <v>29</v>
      </c>
      <c r="BA86" s="1437">
        <f t="shared" si="518"/>
        <v>21</v>
      </c>
      <c r="BB86" s="1437">
        <f t="shared" si="518"/>
        <v>50</v>
      </c>
      <c r="BC86" s="1437">
        <f t="shared" si="518"/>
        <v>67</v>
      </c>
      <c r="BD86" s="1437">
        <f t="shared" si="518"/>
        <v>48</v>
      </c>
      <c r="BE86" s="1437">
        <f t="shared" si="518"/>
        <v>115</v>
      </c>
      <c r="BF86" s="1437">
        <f t="shared" si="518"/>
        <v>1499</v>
      </c>
      <c r="BG86" s="1437">
        <f t="shared" si="518"/>
        <v>1059</v>
      </c>
      <c r="BH86" s="1437">
        <f t="shared" si="518"/>
        <v>2558</v>
      </c>
      <c r="BI86" s="1437">
        <f t="shared" si="518"/>
        <v>156135</v>
      </c>
      <c r="BJ86" s="1437">
        <f t="shared" si="518"/>
        <v>111001</v>
      </c>
      <c r="BK86" s="1437">
        <f t="shared" si="518"/>
        <v>267136</v>
      </c>
    </row>
    <row r="87" spans="1:63" s="1411" customFormat="1" ht="27" customHeight="1">
      <c r="A87" s="1428">
        <v>60</v>
      </c>
      <c r="B87" s="1438" t="s">
        <v>59</v>
      </c>
      <c r="C87" s="176">
        <v>634</v>
      </c>
      <c r="D87" s="176">
        <v>542</v>
      </c>
      <c r="E87" s="1433">
        <f t="shared" si="507"/>
        <v>1176</v>
      </c>
      <c r="F87" s="176">
        <v>68</v>
      </c>
      <c r="G87" s="176">
        <v>46</v>
      </c>
      <c r="H87" s="1433">
        <f t="shared" si="508"/>
        <v>114</v>
      </c>
      <c r="I87" s="176">
        <v>3</v>
      </c>
      <c r="J87" s="176">
        <v>1</v>
      </c>
      <c r="K87" s="1433">
        <f t="shared" si="509"/>
        <v>4</v>
      </c>
      <c r="L87" s="176">
        <v>3</v>
      </c>
      <c r="M87" s="176">
        <v>4</v>
      </c>
      <c r="N87" s="1433">
        <f t="shared" si="510"/>
        <v>7</v>
      </c>
      <c r="O87" s="1433"/>
      <c r="P87" s="1433"/>
      <c r="Q87" s="1433">
        <f t="shared" si="511"/>
        <v>0</v>
      </c>
      <c r="R87" s="1433"/>
      <c r="S87" s="1433"/>
      <c r="T87" s="1433">
        <f t="shared" si="512"/>
        <v>0</v>
      </c>
      <c r="U87" s="1433">
        <v>13</v>
      </c>
      <c r="V87" s="1433">
        <v>4</v>
      </c>
      <c r="W87" s="1433">
        <f t="shared" si="513"/>
        <v>17</v>
      </c>
      <c r="X87" s="832">
        <f t="shared" si="514"/>
        <v>721</v>
      </c>
      <c r="Y87" s="832">
        <f t="shared" si="515"/>
        <v>597</v>
      </c>
      <c r="Z87" s="832">
        <f t="shared" si="516"/>
        <v>1318</v>
      </c>
      <c r="AA87" s="1414">
        <v>12</v>
      </c>
      <c r="AB87" s="1414">
        <v>11</v>
      </c>
      <c r="AC87" s="1433">
        <f>+AA87+AB87</f>
        <v>23</v>
      </c>
      <c r="AD87" s="1414">
        <f t="shared" si="517"/>
        <v>733</v>
      </c>
      <c r="AE87" s="1414">
        <f t="shared" si="517"/>
        <v>608</v>
      </c>
      <c r="AF87" s="1433">
        <f>+AD87+AE87</f>
        <v>1341</v>
      </c>
      <c r="AG87" s="1433"/>
      <c r="AH87" s="1433"/>
      <c r="AI87" s="1433">
        <f>+AG87+AH87</f>
        <v>0</v>
      </c>
      <c r="AJ87" s="1410">
        <v>0</v>
      </c>
      <c r="AL87" s="1390"/>
      <c r="AM87" s="1434"/>
      <c r="AN87" s="1413"/>
      <c r="AO87" s="1413"/>
      <c r="AP87" s="1413"/>
      <c r="AQ87" s="1413"/>
      <c r="AR87" s="1413"/>
      <c r="AS87" s="1413"/>
      <c r="AT87" s="1413"/>
      <c r="AU87" s="1413"/>
      <c r="AV87" s="1413"/>
      <c r="AW87" s="1413"/>
      <c r="AX87" s="1413"/>
      <c r="AY87" s="1413"/>
      <c r="AZ87" s="1413"/>
      <c r="BA87" s="1413"/>
      <c r="BB87" s="1413"/>
      <c r="BC87" s="1413"/>
      <c r="BD87" s="1413"/>
      <c r="BE87" s="1413"/>
      <c r="BF87" s="1413"/>
      <c r="BG87" s="1413"/>
      <c r="BH87" s="1413"/>
      <c r="BI87" s="1413"/>
      <c r="BJ87" s="1413"/>
      <c r="BK87" s="1413"/>
    </row>
    <row r="88" spans="1:63" s="1411" customFormat="1" ht="15" customHeight="1">
      <c r="A88" s="1419"/>
      <c r="B88" s="1420" t="s">
        <v>6</v>
      </c>
      <c r="C88" s="1429">
        <f>SUM(C84:C87)</f>
        <v>1959</v>
      </c>
      <c r="D88" s="1430">
        <f t="shared" ref="D88:AI88" si="519">SUM(D84:D87)</f>
        <v>1463</v>
      </c>
      <c r="E88" s="1430">
        <f t="shared" si="519"/>
        <v>3422</v>
      </c>
      <c r="F88" s="1430">
        <f t="shared" si="519"/>
        <v>538</v>
      </c>
      <c r="G88" s="1430">
        <f t="shared" si="519"/>
        <v>432</v>
      </c>
      <c r="H88" s="1430">
        <f t="shared" si="519"/>
        <v>970</v>
      </c>
      <c r="I88" s="1430">
        <f t="shared" si="519"/>
        <v>11</v>
      </c>
      <c r="J88" s="1430">
        <f t="shared" si="519"/>
        <v>11</v>
      </c>
      <c r="K88" s="1430">
        <f t="shared" si="519"/>
        <v>22</v>
      </c>
      <c r="L88" s="1430">
        <f t="shared" si="519"/>
        <v>9</v>
      </c>
      <c r="M88" s="1430">
        <f t="shared" si="519"/>
        <v>4</v>
      </c>
      <c r="N88" s="1430">
        <f t="shared" si="519"/>
        <v>13</v>
      </c>
      <c r="O88" s="1430">
        <f t="shared" si="519"/>
        <v>0</v>
      </c>
      <c r="P88" s="1430">
        <f t="shared" si="519"/>
        <v>0</v>
      </c>
      <c r="Q88" s="1430">
        <f t="shared" si="519"/>
        <v>0</v>
      </c>
      <c r="R88" s="1430">
        <f t="shared" si="519"/>
        <v>0</v>
      </c>
      <c r="S88" s="1430">
        <f t="shared" si="519"/>
        <v>0</v>
      </c>
      <c r="T88" s="1430">
        <f t="shared" si="519"/>
        <v>0</v>
      </c>
      <c r="U88" s="1430">
        <f t="shared" si="519"/>
        <v>13</v>
      </c>
      <c r="V88" s="1430">
        <f t="shared" si="519"/>
        <v>4</v>
      </c>
      <c r="W88" s="1430">
        <f t="shared" si="519"/>
        <v>17</v>
      </c>
      <c r="X88" s="1430">
        <f t="shared" si="519"/>
        <v>2530</v>
      </c>
      <c r="Y88" s="1430">
        <f t="shared" si="519"/>
        <v>1914</v>
      </c>
      <c r="Z88" s="1430">
        <f t="shared" si="519"/>
        <v>4444</v>
      </c>
      <c r="AA88" s="1429">
        <f t="shared" si="519"/>
        <v>27</v>
      </c>
      <c r="AB88" s="1429">
        <f t="shared" si="519"/>
        <v>22</v>
      </c>
      <c r="AC88" s="1429">
        <f t="shared" si="519"/>
        <v>49</v>
      </c>
      <c r="AD88" s="1429">
        <f t="shared" si="519"/>
        <v>2557</v>
      </c>
      <c r="AE88" s="1429">
        <f t="shared" si="519"/>
        <v>1936</v>
      </c>
      <c r="AF88" s="1429">
        <f t="shared" si="519"/>
        <v>4493</v>
      </c>
      <c r="AG88" s="1429">
        <f t="shared" si="519"/>
        <v>0</v>
      </c>
      <c r="AH88" s="1429">
        <f t="shared" si="519"/>
        <v>1</v>
      </c>
      <c r="AI88" s="1429">
        <f t="shared" si="519"/>
        <v>1</v>
      </c>
      <c r="AJ88" s="1419">
        <f>SUM(AJ84:AJ87)</f>
        <v>0</v>
      </c>
      <c r="AL88" s="1440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2"/>
      <c r="BG88" s="682"/>
      <c r="BH88" s="682"/>
      <c r="BI88" s="682"/>
      <c r="BJ88" s="682"/>
      <c r="BK88" s="682"/>
    </row>
    <row r="89" spans="1:63" s="1411" customFormat="1" ht="15" customHeight="1">
      <c r="A89" s="1417" t="s">
        <v>61</v>
      </c>
      <c r="B89" s="1408"/>
      <c r="C89" s="1425"/>
      <c r="D89" s="1426"/>
      <c r="E89" s="1426"/>
      <c r="F89" s="1426"/>
      <c r="G89" s="1426"/>
      <c r="H89" s="1426"/>
      <c r="I89" s="1426"/>
      <c r="J89" s="1426"/>
      <c r="K89" s="1426"/>
      <c r="L89" s="1425"/>
      <c r="M89" s="1425"/>
      <c r="N89" s="1425"/>
      <c r="O89" s="1425"/>
      <c r="P89" s="1425"/>
      <c r="Q89" s="1425"/>
      <c r="R89" s="1425"/>
      <c r="S89" s="1425"/>
      <c r="T89" s="1425"/>
      <c r="U89" s="1425"/>
      <c r="V89" s="1425"/>
      <c r="W89" s="1425"/>
      <c r="X89" s="1425"/>
      <c r="Y89" s="1425"/>
      <c r="Z89" s="1425"/>
      <c r="AA89" s="1425"/>
      <c r="AB89" s="1425"/>
      <c r="AC89" s="1425"/>
      <c r="AD89" s="1425"/>
      <c r="AE89" s="1425"/>
      <c r="AF89" s="1425"/>
      <c r="AG89" s="1425"/>
      <c r="AH89" s="1425"/>
      <c r="AI89" s="1427"/>
      <c r="AJ89" s="1431"/>
      <c r="AL89" s="1440"/>
      <c r="AM89" s="682"/>
      <c r="AN89" s="682"/>
      <c r="AO89" s="682"/>
      <c r="AP89" s="682"/>
      <c r="AQ89" s="682"/>
      <c r="AR89" s="682"/>
      <c r="AS89" s="682"/>
      <c r="AT89" s="682"/>
      <c r="AU89" s="682"/>
      <c r="AV89" s="682"/>
      <c r="AW89" s="682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</row>
    <row r="90" spans="1:63" s="1411" customFormat="1" ht="15" customHeight="1">
      <c r="A90" s="1428">
        <v>61</v>
      </c>
      <c r="B90" s="1448" t="s">
        <v>654</v>
      </c>
      <c r="C90" s="1390">
        <v>93</v>
      </c>
      <c r="D90" s="1390">
        <v>68</v>
      </c>
      <c r="E90" s="1439">
        <f>+C90+D90</f>
        <v>161</v>
      </c>
      <c r="F90" s="1390">
        <v>706</v>
      </c>
      <c r="G90" s="1390">
        <v>499</v>
      </c>
      <c r="H90" s="1439">
        <f>+F90+G90</f>
        <v>1205</v>
      </c>
      <c r="I90" s="1390">
        <v>7</v>
      </c>
      <c r="J90" s="1390">
        <v>4</v>
      </c>
      <c r="K90" s="1439">
        <f>+I90+J90</f>
        <v>11</v>
      </c>
      <c r="L90" s="1390">
        <v>0</v>
      </c>
      <c r="M90" s="1390">
        <v>0</v>
      </c>
      <c r="N90" s="1439">
        <f>+L90+M90</f>
        <v>0</v>
      </c>
      <c r="O90" s="1439"/>
      <c r="P90" s="1439"/>
      <c r="Q90" s="1439">
        <f>+O90+P90</f>
        <v>0</v>
      </c>
      <c r="R90" s="1439"/>
      <c r="S90" s="1439"/>
      <c r="T90" s="1439">
        <f>+R90+S90</f>
        <v>0</v>
      </c>
      <c r="U90" s="1390"/>
      <c r="V90" s="1390"/>
      <c r="W90" s="1439">
        <f>+U90+V90</f>
        <v>0</v>
      </c>
      <c r="X90" s="832">
        <f t="shared" ref="X90:X99" si="520">C90+F90+I90+L90+U90+R90+O90</f>
        <v>806</v>
      </c>
      <c r="Y90" s="832">
        <f t="shared" ref="Y90:Y99" si="521">D90+G90+J90+M90+V90+S90+P90</f>
        <v>571</v>
      </c>
      <c r="Z90" s="832">
        <f t="shared" ref="Z90:Z99" si="522">E90+H90+K90+N90+W90+T90+Q90</f>
        <v>1377</v>
      </c>
      <c r="AA90" s="928">
        <v>6</v>
      </c>
      <c r="AB90" s="928">
        <v>4</v>
      </c>
      <c r="AC90" s="1414">
        <f t="shared" ref="AC90:AC99" si="523">AA90+AB90</f>
        <v>10</v>
      </c>
      <c r="AD90" s="1414">
        <f>X90+AA90</f>
        <v>812</v>
      </c>
      <c r="AE90" s="1414">
        <f>Y90+AB90</f>
        <v>575</v>
      </c>
      <c r="AF90" s="1414">
        <f t="shared" ref="AF90:AF99" si="524">AD90+AE90</f>
        <v>1387</v>
      </c>
      <c r="AG90" s="177">
        <v>1</v>
      </c>
      <c r="AH90" s="177">
        <v>1</v>
      </c>
      <c r="AI90" s="1449">
        <f>AG90+AH90</f>
        <v>2</v>
      </c>
      <c r="AJ90" s="600"/>
      <c r="AL90" s="1440"/>
      <c r="AM90" s="682"/>
      <c r="AN90" s="682"/>
      <c r="AO90" s="682"/>
      <c r="AP90" s="682"/>
      <c r="AQ90" s="682"/>
      <c r="AR90" s="682"/>
      <c r="AS90" s="682"/>
      <c r="AT90" s="682"/>
      <c r="AU90" s="682"/>
      <c r="AV90" s="682"/>
      <c r="AW90" s="682"/>
      <c r="AX90" s="682"/>
      <c r="AY90" s="682"/>
      <c r="AZ90" s="682"/>
      <c r="BA90" s="682"/>
      <c r="BB90" s="682"/>
      <c r="BC90" s="682"/>
      <c r="BD90" s="682"/>
      <c r="BE90" s="682"/>
      <c r="BF90" s="682"/>
      <c r="BG90" s="682"/>
      <c r="BH90" s="682"/>
      <c r="BI90" s="682"/>
      <c r="BJ90" s="682"/>
      <c r="BK90" s="682"/>
    </row>
    <row r="91" spans="1:63" s="1411" customFormat="1" ht="15" customHeight="1">
      <c r="A91" s="1428">
        <v>62</v>
      </c>
      <c r="B91" s="1448" t="s">
        <v>846</v>
      </c>
      <c r="C91" s="1390">
        <v>26</v>
      </c>
      <c r="D91" s="1390">
        <v>36</v>
      </c>
      <c r="E91" s="1439">
        <f t="shared" ref="E91:E99" si="525">+C91+D91</f>
        <v>62</v>
      </c>
      <c r="F91" s="1390">
        <v>28</v>
      </c>
      <c r="G91" s="1390">
        <v>30</v>
      </c>
      <c r="H91" s="1439">
        <f t="shared" ref="H91:H99" si="526">+F91+G91</f>
        <v>58</v>
      </c>
      <c r="I91" s="1390">
        <v>3</v>
      </c>
      <c r="J91" s="1390">
        <v>2</v>
      </c>
      <c r="K91" s="1439">
        <f t="shared" ref="K91:K99" si="527">+I91+J91</f>
        <v>5</v>
      </c>
      <c r="L91" s="1390">
        <v>1</v>
      </c>
      <c r="M91" s="1390">
        <v>2</v>
      </c>
      <c r="N91" s="1439">
        <f t="shared" ref="N91:N99" si="528">+L91+M91</f>
        <v>3</v>
      </c>
      <c r="O91" s="1439"/>
      <c r="P91" s="1439"/>
      <c r="Q91" s="1439">
        <f t="shared" ref="Q91:Q99" si="529">+O91+P91</f>
        <v>0</v>
      </c>
      <c r="R91" s="1439"/>
      <c r="S91" s="1439"/>
      <c r="T91" s="1439">
        <f t="shared" ref="T91:T99" si="530">+R91+S91</f>
        <v>0</v>
      </c>
      <c r="U91" s="1390"/>
      <c r="V91" s="1390"/>
      <c r="W91" s="1439">
        <f t="shared" ref="W91:W99" si="531">+U91+V91</f>
        <v>0</v>
      </c>
      <c r="X91" s="832">
        <f t="shared" si="520"/>
        <v>58</v>
      </c>
      <c r="Y91" s="832">
        <f t="shared" si="521"/>
        <v>70</v>
      </c>
      <c r="Z91" s="832">
        <f t="shared" si="522"/>
        <v>128</v>
      </c>
      <c r="AA91" s="928">
        <v>11</v>
      </c>
      <c r="AB91" s="928">
        <v>9</v>
      </c>
      <c r="AC91" s="1414">
        <f t="shared" si="523"/>
        <v>20</v>
      </c>
      <c r="AD91" s="1414">
        <f t="shared" ref="AD91:AE93" si="532">X91+AA91</f>
        <v>69</v>
      </c>
      <c r="AE91" s="1414">
        <f t="shared" si="532"/>
        <v>79</v>
      </c>
      <c r="AF91" s="1414">
        <f t="shared" si="524"/>
        <v>148</v>
      </c>
      <c r="AG91" s="177">
        <v>0</v>
      </c>
      <c r="AH91" s="177">
        <v>0</v>
      </c>
      <c r="AI91" s="1449">
        <f t="shared" ref="AI91:AI99" si="533">AG91+AH91</f>
        <v>0</v>
      </c>
      <c r="AJ91" s="600"/>
      <c r="AL91" s="1440"/>
      <c r="AM91" s="682"/>
      <c r="AN91" s="682"/>
      <c r="AO91" s="682"/>
      <c r="AP91" s="682"/>
      <c r="AQ91" s="682"/>
      <c r="AR91" s="682"/>
      <c r="AS91" s="682"/>
      <c r="AT91" s="682"/>
      <c r="AU91" s="682"/>
      <c r="AV91" s="682"/>
      <c r="AW91" s="682"/>
      <c r="AX91" s="682"/>
      <c r="AY91" s="682"/>
      <c r="AZ91" s="682"/>
      <c r="BA91" s="682"/>
      <c r="BB91" s="682"/>
      <c r="BC91" s="682"/>
      <c r="BD91" s="682"/>
      <c r="BE91" s="682"/>
      <c r="BF91" s="682"/>
      <c r="BG91" s="682"/>
      <c r="BH91" s="682"/>
      <c r="BI91" s="682"/>
      <c r="BJ91" s="682"/>
      <c r="BK91" s="682"/>
    </row>
    <row r="92" spans="1:63" s="1411" customFormat="1" ht="15" customHeight="1">
      <c r="A92" s="1428">
        <v>63</v>
      </c>
      <c r="B92" s="1448" t="s">
        <v>653</v>
      </c>
      <c r="C92" s="1390">
        <v>85</v>
      </c>
      <c r="D92" s="1390">
        <v>65</v>
      </c>
      <c r="E92" s="1439">
        <f t="shared" si="525"/>
        <v>150</v>
      </c>
      <c r="F92" s="1390">
        <v>559</v>
      </c>
      <c r="G92" s="1390">
        <v>407</v>
      </c>
      <c r="H92" s="1439">
        <f t="shared" si="526"/>
        <v>966</v>
      </c>
      <c r="I92" s="1390">
        <v>9</v>
      </c>
      <c r="J92" s="1390">
        <v>4</v>
      </c>
      <c r="K92" s="1439">
        <f t="shared" si="527"/>
        <v>13</v>
      </c>
      <c r="L92" s="1390">
        <v>0</v>
      </c>
      <c r="M92" s="1390">
        <v>0</v>
      </c>
      <c r="N92" s="1439">
        <f t="shared" si="528"/>
        <v>0</v>
      </c>
      <c r="O92" s="1439"/>
      <c r="P92" s="1439"/>
      <c r="Q92" s="1439">
        <f t="shared" si="529"/>
        <v>0</v>
      </c>
      <c r="R92" s="1439"/>
      <c r="S92" s="1439"/>
      <c r="T92" s="1439">
        <f t="shared" si="530"/>
        <v>0</v>
      </c>
      <c r="U92" s="1390"/>
      <c r="V92" s="1390"/>
      <c r="W92" s="1439">
        <f t="shared" si="531"/>
        <v>0</v>
      </c>
      <c r="X92" s="832">
        <f t="shared" si="520"/>
        <v>653</v>
      </c>
      <c r="Y92" s="832">
        <f t="shared" si="521"/>
        <v>476</v>
      </c>
      <c r="Z92" s="832">
        <f t="shared" si="522"/>
        <v>1129</v>
      </c>
      <c r="AA92" s="928">
        <v>0</v>
      </c>
      <c r="AB92" s="928">
        <v>0</v>
      </c>
      <c r="AC92" s="1414">
        <f t="shared" si="523"/>
        <v>0</v>
      </c>
      <c r="AD92" s="1414">
        <f t="shared" si="532"/>
        <v>653</v>
      </c>
      <c r="AE92" s="1414">
        <f t="shared" si="532"/>
        <v>476</v>
      </c>
      <c r="AF92" s="1414">
        <f t="shared" si="524"/>
        <v>1129</v>
      </c>
      <c r="AG92" s="177">
        <v>0</v>
      </c>
      <c r="AH92" s="177">
        <v>0</v>
      </c>
      <c r="AI92" s="1449">
        <f t="shared" si="533"/>
        <v>0</v>
      </c>
      <c r="AJ92" s="600"/>
      <c r="AL92" s="1440"/>
      <c r="AM92" s="682"/>
      <c r="AN92" s="682"/>
      <c r="AO92" s="682"/>
      <c r="AP92" s="682"/>
      <c r="AQ92" s="682"/>
      <c r="AR92" s="682"/>
      <c r="AS92" s="682"/>
      <c r="AT92" s="682"/>
      <c r="AU92" s="682"/>
      <c r="AV92" s="682"/>
      <c r="AW92" s="682"/>
      <c r="AX92" s="682"/>
      <c r="AY92" s="682"/>
      <c r="AZ92" s="682"/>
      <c r="BA92" s="682"/>
      <c r="BB92" s="682"/>
      <c r="BC92" s="682"/>
      <c r="BD92" s="682"/>
      <c r="BE92" s="682"/>
      <c r="BF92" s="682"/>
      <c r="BG92" s="682"/>
      <c r="BH92" s="682"/>
      <c r="BI92" s="682"/>
      <c r="BJ92" s="682"/>
      <c r="BK92" s="682"/>
    </row>
    <row r="93" spans="1:63" s="1411" customFormat="1" ht="15" customHeight="1">
      <c r="A93" s="1428">
        <v>64</v>
      </c>
      <c r="B93" s="1448" t="s">
        <v>651</v>
      </c>
      <c r="C93" s="1390">
        <v>58</v>
      </c>
      <c r="D93" s="1390">
        <v>30</v>
      </c>
      <c r="E93" s="1439">
        <f t="shared" si="525"/>
        <v>88</v>
      </c>
      <c r="F93" s="1390">
        <v>838</v>
      </c>
      <c r="G93" s="1390">
        <v>662</v>
      </c>
      <c r="H93" s="1439">
        <f t="shared" si="526"/>
        <v>1500</v>
      </c>
      <c r="I93" s="1390">
        <v>21</v>
      </c>
      <c r="J93" s="1390">
        <v>10</v>
      </c>
      <c r="K93" s="1439">
        <f t="shared" si="527"/>
        <v>31</v>
      </c>
      <c r="L93" s="1390">
        <v>0</v>
      </c>
      <c r="M93" s="1390">
        <v>0</v>
      </c>
      <c r="N93" s="1439">
        <f t="shared" si="528"/>
        <v>0</v>
      </c>
      <c r="O93" s="1439"/>
      <c r="P93" s="1439"/>
      <c r="Q93" s="1439">
        <f t="shared" si="529"/>
        <v>0</v>
      </c>
      <c r="R93" s="1439"/>
      <c r="S93" s="1439"/>
      <c r="T93" s="1439">
        <f t="shared" si="530"/>
        <v>0</v>
      </c>
      <c r="U93" s="1390"/>
      <c r="V93" s="1390"/>
      <c r="W93" s="1439">
        <f t="shared" si="531"/>
        <v>0</v>
      </c>
      <c r="X93" s="832">
        <f t="shared" si="520"/>
        <v>917</v>
      </c>
      <c r="Y93" s="832">
        <f t="shared" si="521"/>
        <v>702</v>
      </c>
      <c r="Z93" s="832">
        <f t="shared" si="522"/>
        <v>1619</v>
      </c>
      <c r="AA93" s="928">
        <v>0</v>
      </c>
      <c r="AB93" s="928">
        <v>0</v>
      </c>
      <c r="AC93" s="1414">
        <f t="shared" si="523"/>
        <v>0</v>
      </c>
      <c r="AD93" s="1414">
        <f t="shared" si="532"/>
        <v>917</v>
      </c>
      <c r="AE93" s="1414">
        <f t="shared" si="532"/>
        <v>702</v>
      </c>
      <c r="AF93" s="1414">
        <f t="shared" si="524"/>
        <v>1619</v>
      </c>
      <c r="AG93" s="177">
        <v>2</v>
      </c>
      <c r="AH93" s="177">
        <v>1</v>
      </c>
      <c r="AI93" s="1449">
        <f t="shared" si="533"/>
        <v>3</v>
      </c>
      <c r="AJ93" s="600"/>
      <c r="AL93" s="1440"/>
      <c r="AM93" s="682"/>
      <c r="AN93" s="682"/>
      <c r="AO93" s="682"/>
      <c r="AP93" s="682"/>
      <c r="AQ93" s="682"/>
      <c r="AR93" s="682"/>
      <c r="AS93" s="682"/>
      <c r="AT93" s="682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2"/>
      <c r="BH93" s="682"/>
      <c r="BI93" s="682"/>
      <c r="BJ93" s="682"/>
      <c r="BK93" s="682"/>
    </row>
    <row r="94" spans="1:63" s="1411" customFormat="1" ht="15" customHeight="1">
      <c r="A94" s="1428">
        <v>65</v>
      </c>
      <c r="B94" s="1448" t="s">
        <v>847</v>
      </c>
      <c r="C94" s="1390">
        <v>410</v>
      </c>
      <c r="D94" s="1390">
        <v>310</v>
      </c>
      <c r="E94" s="1439">
        <f t="shared" si="525"/>
        <v>720</v>
      </c>
      <c r="F94" s="1390">
        <v>607</v>
      </c>
      <c r="G94" s="1390">
        <v>416</v>
      </c>
      <c r="H94" s="1439">
        <f t="shared" si="526"/>
        <v>1023</v>
      </c>
      <c r="I94" s="1390">
        <v>54</v>
      </c>
      <c r="J94" s="1390">
        <v>29</v>
      </c>
      <c r="K94" s="1439">
        <f t="shared" si="527"/>
        <v>83</v>
      </c>
      <c r="L94" s="1390">
        <v>27</v>
      </c>
      <c r="M94" s="1390">
        <v>3</v>
      </c>
      <c r="N94" s="1439">
        <f t="shared" si="528"/>
        <v>30</v>
      </c>
      <c r="O94" s="1439"/>
      <c r="P94" s="1439"/>
      <c r="Q94" s="1439">
        <f t="shared" si="529"/>
        <v>0</v>
      </c>
      <c r="R94" s="1439"/>
      <c r="S94" s="1439"/>
      <c r="T94" s="1439">
        <f t="shared" si="530"/>
        <v>0</v>
      </c>
      <c r="U94" s="1390"/>
      <c r="V94" s="1390"/>
      <c r="W94" s="1439">
        <f t="shared" si="531"/>
        <v>0</v>
      </c>
      <c r="X94" s="832">
        <f t="shared" si="520"/>
        <v>1098</v>
      </c>
      <c r="Y94" s="832">
        <f t="shared" si="521"/>
        <v>758</v>
      </c>
      <c r="Z94" s="832">
        <f t="shared" si="522"/>
        <v>1856</v>
      </c>
      <c r="AA94" s="1271">
        <v>138</v>
      </c>
      <c r="AB94" s="1271">
        <v>133</v>
      </c>
      <c r="AC94" s="1414">
        <f t="shared" si="523"/>
        <v>271</v>
      </c>
      <c r="AD94" s="1414">
        <f>X94+AA94</f>
        <v>1236</v>
      </c>
      <c r="AE94" s="1414">
        <f>Y94+AB94</f>
        <v>891</v>
      </c>
      <c r="AF94" s="1414">
        <f t="shared" si="524"/>
        <v>2127</v>
      </c>
      <c r="AG94" s="177">
        <v>0</v>
      </c>
      <c r="AH94" s="177">
        <v>0</v>
      </c>
      <c r="AI94" s="1449">
        <f t="shared" si="533"/>
        <v>0</v>
      </c>
      <c r="AJ94" s="600"/>
      <c r="AL94" s="1440"/>
      <c r="AM94" s="682"/>
      <c r="AN94" s="682"/>
      <c r="AO94" s="682"/>
      <c r="AP94" s="682"/>
      <c r="AQ94" s="682"/>
      <c r="AR94" s="682"/>
      <c r="AS94" s="682"/>
      <c r="AT94" s="682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2"/>
      <c r="BH94" s="682"/>
      <c r="BI94" s="682"/>
      <c r="BJ94" s="682"/>
      <c r="BK94" s="682"/>
    </row>
    <row r="95" spans="1:63" s="1411" customFormat="1" ht="15" customHeight="1">
      <c r="A95" s="1428">
        <v>66</v>
      </c>
      <c r="B95" s="1450" t="s">
        <v>848</v>
      </c>
      <c r="C95" s="1390">
        <v>145</v>
      </c>
      <c r="D95" s="1390">
        <v>137</v>
      </c>
      <c r="E95" s="1439">
        <f t="shared" si="525"/>
        <v>282</v>
      </c>
      <c r="F95" s="1390">
        <v>498</v>
      </c>
      <c r="G95" s="1390">
        <v>267</v>
      </c>
      <c r="H95" s="1439">
        <f t="shared" si="526"/>
        <v>765</v>
      </c>
      <c r="I95" s="1390">
        <v>115</v>
      </c>
      <c r="J95" s="1390">
        <v>95</v>
      </c>
      <c r="K95" s="1439">
        <f t="shared" si="527"/>
        <v>210</v>
      </c>
      <c r="L95" s="1390">
        <v>3</v>
      </c>
      <c r="M95" s="1390">
        <v>4</v>
      </c>
      <c r="N95" s="1439">
        <f t="shared" si="528"/>
        <v>7</v>
      </c>
      <c r="O95" s="1439"/>
      <c r="P95" s="1439"/>
      <c r="Q95" s="1439">
        <f t="shared" si="529"/>
        <v>0</v>
      </c>
      <c r="R95" s="1439"/>
      <c r="S95" s="1439"/>
      <c r="T95" s="1439">
        <f t="shared" si="530"/>
        <v>0</v>
      </c>
      <c r="U95" s="1390"/>
      <c r="V95" s="1390"/>
      <c r="W95" s="1439">
        <f t="shared" si="531"/>
        <v>0</v>
      </c>
      <c r="X95" s="832">
        <f t="shared" si="520"/>
        <v>761</v>
      </c>
      <c r="Y95" s="832">
        <f t="shared" si="521"/>
        <v>503</v>
      </c>
      <c r="Z95" s="832">
        <f t="shared" si="522"/>
        <v>1264</v>
      </c>
      <c r="AA95" s="1271">
        <v>8</v>
      </c>
      <c r="AB95" s="1271">
        <v>3</v>
      </c>
      <c r="AC95" s="1414">
        <f t="shared" si="523"/>
        <v>11</v>
      </c>
      <c r="AD95" s="1414">
        <f t="shared" ref="AD95:AE97" si="534">X95+AA95</f>
        <v>769</v>
      </c>
      <c r="AE95" s="1414">
        <f t="shared" si="534"/>
        <v>506</v>
      </c>
      <c r="AF95" s="1414">
        <f t="shared" si="524"/>
        <v>1275</v>
      </c>
      <c r="AG95" s="177">
        <v>0</v>
      </c>
      <c r="AH95" s="177">
        <v>1</v>
      </c>
      <c r="AI95" s="1449">
        <f t="shared" si="533"/>
        <v>1</v>
      </c>
      <c r="AJ95" s="600"/>
      <c r="AL95" s="1440"/>
      <c r="AM95" s="682"/>
      <c r="AN95" s="682"/>
      <c r="AO95" s="682"/>
      <c r="AP95" s="682"/>
      <c r="AQ95" s="682"/>
      <c r="AR95" s="682"/>
      <c r="AS95" s="682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2"/>
      <c r="BG95" s="682"/>
      <c r="BH95" s="682"/>
      <c r="BI95" s="682"/>
      <c r="BJ95" s="682"/>
      <c r="BK95" s="682"/>
    </row>
    <row r="96" spans="1:63" s="1411" customFormat="1" ht="15" customHeight="1">
      <c r="A96" s="1428">
        <v>67</v>
      </c>
      <c r="B96" s="1450" t="s">
        <v>652</v>
      </c>
      <c r="C96" s="1390">
        <v>284</v>
      </c>
      <c r="D96" s="1390">
        <v>187</v>
      </c>
      <c r="E96" s="1439">
        <f t="shared" si="525"/>
        <v>471</v>
      </c>
      <c r="F96" s="1390">
        <v>525</v>
      </c>
      <c r="G96" s="1390">
        <v>426</v>
      </c>
      <c r="H96" s="1439">
        <f t="shared" si="526"/>
        <v>951</v>
      </c>
      <c r="I96" s="1390">
        <v>17</v>
      </c>
      <c r="J96" s="1390">
        <v>12</v>
      </c>
      <c r="K96" s="1439">
        <f t="shared" si="527"/>
        <v>29</v>
      </c>
      <c r="L96" s="1390">
        <v>2</v>
      </c>
      <c r="M96" s="1390">
        <v>1</v>
      </c>
      <c r="N96" s="1439">
        <f t="shared" si="528"/>
        <v>3</v>
      </c>
      <c r="O96" s="1439"/>
      <c r="P96" s="1439"/>
      <c r="Q96" s="1439">
        <f t="shared" si="529"/>
        <v>0</v>
      </c>
      <c r="R96" s="1439"/>
      <c r="S96" s="1439"/>
      <c r="T96" s="1439">
        <f t="shared" si="530"/>
        <v>0</v>
      </c>
      <c r="U96" s="1390"/>
      <c r="V96" s="1390"/>
      <c r="W96" s="1439">
        <f t="shared" si="531"/>
        <v>0</v>
      </c>
      <c r="X96" s="832">
        <f t="shared" si="520"/>
        <v>828</v>
      </c>
      <c r="Y96" s="832">
        <f t="shared" si="521"/>
        <v>626</v>
      </c>
      <c r="Z96" s="832">
        <f t="shared" si="522"/>
        <v>1454</v>
      </c>
      <c r="AA96" s="1271">
        <v>0</v>
      </c>
      <c r="AB96" s="1271">
        <v>1</v>
      </c>
      <c r="AC96" s="1414">
        <f t="shared" si="523"/>
        <v>1</v>
      </c>
      <c r="AD96" s="1414">
        <f t="shared" si="534"/>
        <v>828</v>
      </c>
      <c r="AE96" s="1414">
        <f t="shared" si="534"/>
        <v>627</v>
      </c>
      <c r="AF96" s="1414">
        <f t="shared" si="524"/>
        <v>1455</v>
      </c>
      <c r="AG96" s="177">
        <v>0</v>
      </c>
      <c r="AH96" s="177">
        <v>0</v>
      </c>
      <c r="AI96" s="1449">
        <f t="shared" si="533"/>
        <v>0</v>
      </c>
      <c r="AJ96" s="600"/>
      <c r="AL96" s="1440"/>
      <c r="AM96" s="682"/>
      <c r="AN96" s="682"/>
      <c r="AO96" s="682"/>
      <c r="AP96" s="682"/>
      <c r="AQ96" s="682"/>
      <c r="AR96" s="682"/>
      <c r="AS96" s="682"/>
      <c r="AT96" s="682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2"/>
      <c r="BH96" s="682"/>
      <c r="BI96" s="682"/>
      <c r="BJ96" s="682"/>
      <c r="BK96" s="682"/>
    </row>
    <row r="97" spans="1:63" s="1411" customFormat="1" ht="15" customHeight="1">
      <c r="A97" s="1428">
        <v>68</v>
      </c>
      <c r="B97" s="1450" t="s">
        <v>849</v>
      </c>
      <c r="C97" s="1390">
        <v>26</v>
      </c>
      <c r="D97" s="1390">
        <v>14</v>
      </c>
      <c r="E97" s="1439">
        <f t="shared" si="525"/>
        <v>40</v>
      </c>
      <c r="F97" s="1390">
        <v>726</v>
      </c>
      <c r="G97" s="1390">
        <v>534</v>
      </c>
      <c r="H97" s="1439">
        <f t="shared" si="526"/>
        <v>1260</v>
      </c>
      <c r="I97" s="1390">
        <v>2</v>
      </c>
      <c r="J97" s="1390">
        <v>2</v>
      </c>
      <c r="K97" s="1439">
        <f t="shared" si="527"/>
        <v>4</v>
      </c>
      <c r="L97" s="1390">
        <v>0</v>
      </c>
      <c r="M97" s="1390">
        <v>0</v>
      </c>
      <c r="N97" s="1439">
        <f t="shared" si="528"/>
        <v>0</v>
      </c>
      <c r="O97" s="1439"/>
      <c r="P97" s="1439"/>
      <c r="Q97" s="1439">
        <f t="shared" si="529"/>
        <v>0</v>
      </c>
      <c r="R97" s="1439"/>
      <c r="S97" s="1439"/>
      <c r="T97" s="1439">
        <f t="shared" si="530"/>
        <v>0</v>
      </c>
      <c r="U97" s="1390">
        <v>1</v>
      </c>
      <c r="V97" s="1390"/>
      <c r="W97" s="1439">
        <f t="shared" si="531"/>
        <v>1</v>
      </c>
      <c r="X97" s="832">
        <f t="shared" si="520"/>
        <v>755</v>
      </c>
      <c r="Y97" s="832">
        <f t="shared" si="521"/>
        <v>550</v>
      </c>
      <c r="Z97" s="832">
        <f t="shared" si="522"/>
        <v>1305</v>
      </c>
      <c r="AA97" s="1271">
        <v>4</v>
      </c>
      <c r="AB97" s="1271">
        <v>9</v>
      </c>
      <c r="AC97" s="1414">
        <f t="shared" si="523"/>
        <v>13</v>
      </c>
      <c r="AD97" s="1414">
        <f t="shared" si="534"/>
        <v>759</v>
      </c>
      <c r="AE97" s="1414">
        <f t="shared" si="534"/>
        <v>559</v>
      </c>
      <c r="AF97" s="1414">
        <f t="shared" si="524"/>
        <v>1318</v>
      </c>
      <c r="AG97" s="177">
        <v>2</v>
      </c>
      <c r="AH97" s="177">
        <v>1</v>
      </c>
      <c r="AI97" s="1449">
        <f t="shared" si="533"/>
        <v>3</v>
      </c>
      <c r="AJ97" s="600"/>
      <c r="AL97" s="1440"/>
      <c r="AM97" s="682"/>
      <c r="AN97" s="682"/>
      <c r="AO97" s="682"/>
      <c r="AP97" s="682"/>
      <c r="AQ97" s="682"/>
      <c r="AR97" s="682"/>
      <c r="AS97" s="682"/>
      <c r="AT97" s="682"/>
      <c r="AU97" s="682"/>
      <c r="AV97" s="682"/>
      <c r="AW97" s="682"/>
      <c r="AX97" s="682"/>
      <c r="AY97" s="682"/>
      <c r="AZ97" s="682"/>
      <c r="BA97" s="682"/>
      <c r="BB97" s="682"/>
      <c r="BC97" s="682"/>
      <c r="BD97" s="682"/>
      <c r="BE97" s="682"/>
      <c r="BF97" s="682"/>
      <c r="BG97" s="682"/>
      <c r="BH97" s="682"/>
      <c r="BI97" s="682"/>
      <c r="BJ97" s="682"/>
      <c r="BK97" s="682"/>
    </row>
    <row r="98" spans="1:63" s="1411" customFormat="1" ht="15" customHeight="1">
      <c r="A98" s="1428">
        <v>69</v>
      </c>
      <c r="B98" s="1450" t="s">
        <v>655</v>
      </c>
      <c r="C98" s="1390">
        <v>112</v>
      </c>
      <c r="D98" s="1390">
        <v>119</v>
      </c>
      <c r="E98" s="1439">
        <f t="shared" si="525"/>
        <v>231</v>
      </c>
      <c r="F98" s="1390">
        <v>216</v>
      </c>
      <c r="G98" s="1390">
        <v>113</v>
      </c>
      <c r="H98" s="1439">
        <f t="shared" si="526"/>
        <v>329</v>
      </c>
      <c r="I98" s="1390">
        <v>30</v>
      </c>
      <c r="J98" s="1390">
        <v>23</v>
      </c>
      <c r="K98" s="1439">
        <f t="shared" si="527"/>
        <v>53</v>
      </c>
      <c r="L98" s="1390">
        <v>0</v>
      </c>
      <c r="M98" s="1390">
        <v>0</v>
      </c>
      <c r="N98" s="1439">
        <f t="shared" si="528"/>
        <v>0</v>
      </c>
      <c r="O98" s="1439"/>
      <c r="P98" s="1439"/>
      <c r="Q98" s="1439">
        <f t="shared" si="529"/>
        <v>0</v>
      </c>
      <c r="R98" s="1439"/>
      <c r="S98" s="1439"/>
      <c r="T98" s="1439">
        <f t="shared" si="530"/>
        <v>0</v>
      </c>
      <c r="U98" s="1390"/>
      <c r="V98" s="1390"/>
      <c r="W98" s="1439">
        <f t="shared" si="531"/>
        <v>0</v>
      </c>
      <c r="X98" s="832">
        <f t="shared" si="520"/>
        <v>358</v>
      </c>
      <c r="Y98" s="832">
        <f t="shared" si="521"/>
        <v>255</v>
      </c>
      <c r="Z98" s="832">
        <f t="shared" si="522"/>
        <v>613</v>
      </c>
      <c r="AA98" s="1271">
        <v>5</v>
      </c>
      <c r="AB98" s="1271">
        <v>5</v>
      </c>
      <c r="AC98" s="1414">
        <f t="shared" si="523"/>
        <v>10</v>
      </c>
      <c r="AD98" s="1414">
        <f>X98+AA98</f>
        <v>363</v>
      </c>
      <c r="AE98" s="1414">
        <f>Y98+AB98</f>
        <v>260</v>
      </c>
      <c r="AF98" s="1414">
        <f t="shared" si="524"/>
        <v>623</v>
      </c>
      <c r="AG98" s="177">
        <v>0</v>
      </c>
      <c r="AH98" s="177">
        <v>0</v>
      </c>
      <c r="AI98" s="1449">
        <f t="shared" si="533"/>
        <v>0</v>
      </c>
      <c r="AJ98" s="600"/>
      <c r="AL98" s="1440"/>
      <c r="AM98" s="682"/>
      <c r="AN98" s="682"/>
      <c r="AO98" s="682"/>
      <c r="AP98" s="682"/>
      <c r="AQ98" s="682"/>
      <c r="AR98" s="682"/>
      <c r="AS98" s="682"/>
      <c r="AT98" s="682"/>
      <c r="AU98" s="682"/>
      <c r="AV98" s="682"/>
      <c r="AW98" s="682"/>
      <c r="AX98" s="682"/>
      <c r="AY98" s="682"/>
      <c r="AZ98" s="682"/>
      <c r="BA98" s="682"/>
      <c r="BB98" s="682"/>
      <c r="BC98" s="682"/>
      <c r="BD98" s="682"/>
      <c r="BE98" s="682"/>
      <c r="BF98" s="682"/>
      <c r="BG98" s="682"/>
      <c r="BH98" s="682"/>
      <c r="BI98" s="682"/>
      <c r="BJ98" s="682"/>
      <c r="BK98" s="682"/>
    </row>
    <row r="99" spans="1:63" s="1411" customFormat="1" ht="15" customHeight="1">
      <c r="A99" s="1428">
        <v>70</v>
      </c>
      <c r="B99" s="1450" t="s">
        <v>541</v>
      </c>
      <c r="C99" s="1390">
        <v>167</v>
      </c>
      <c r="D99" s="1390">
        <v>93</v>
      </c>
      <c r="E99" s="1439">
        <f t="shared" si="525"/>
        <v>260</v>
      </c>
      <c r="F99" s="1390">
        <v>483</v>
      </c>
      <c r="G99" s="1390">
        <v>322</v>
      </c>
      <c r="H99" s="1439">
        <f t="shared" si="526"/>
        <v>805</v>
      </c>
      <c r="I99" s="1390">
        <v>31</v>
      </c>
      <c r="J99" s="1390">
        <v>8</v>
      </c>
      <c r="K99" s="1439">
        <f t="shared" si="527"/>
        <v>39</v>
      </c>
      <c r="L99" s="1390">
        <v>25</v>
      </c>
      <c r="M99" s="1390">
        <v>3</v>
      </c>
      <c r="N99" s="1439">
        <f t="shared" si="528"/>
        <v>28</v>
      </c>
      <c r="O99" s="1439"/>
      <c r="P99" s="1439"/>
      <c r="Q99" s="1439">
        <f t="shared" si="529"/>
        <v>0</v>
      </c>
      <c r="R99" s="1439"/>
      <c r="S99" s="1439"/>
      <c r="T99" s="1439">
        <f t="shared" si="530"/>
        <v>0</v>
      </c>
      <c r="U99" s="1390"/>
      <c r="V99" s="1390"/>
      <c r="W99" s="1439">
        <f t="shared" si="531"/>
        <v>0</v>
      </c>
      <c r="X99" s="832">
        <f t="shared" si="520"/>
        <v>706</v>
      </c>
      <c r="Y99" s="832">
        <f t="shared" si="521"/>
        <v>426</v>
      </c>
      <c r="Z99" s="832">
        <f t="shared" si="522"/>
        <v>1132</v>
      </c>
      <c r="AA99" s="1271">
        <v>120</v>
      </c>
      <c r="AB99" s="1271">
        <v>98</v>
      </c>
      <c r="AC99" s="1414">
        <f t="shared" si="523"/>
        <v>218</v>
      </c>
      <c r="AD99" s="1414">
        <f>X99+AA99</f>
        <v>826</v>
      </c>
      <c r="AE99" s="1414">
        <f>Y99+AB99</f>
        <v>524</v>
      </c>
      <c r="AF99" s="1414">
        <f t="shared" si="524"/>
        <v>1350</v>
      </c>
      <c r="AG99" s="177">
        <v>6</v>
      </c>
      <c r="AH99" s="177">
        <v>4</v>
      </c>
      <c r="AI99" s="1449">
        <f t="shared" si="533"/>
        <v>10</v>
      </c>
      <c r="AJ99" s="600"/>
      <c r="AL99" s="1440"/>
      <c r="AM99" s="682"/>
      <c r="AN99" s="682"/>
      <c r="AO99" s="682"/>
      <c r="AP99" s="682"/>
      <c r="AQ99" s="682"/>
      <c r="AR99" s="682"/>
      <c r="AS99" s="682"/>
      <c r="AT99" s="682"/>
      <c r="AU99" s="682"/>
      <c r="AV99" s="682"/>
      <c r="AW99" s="682"/>
      <c r="AX99" s="682"/>
      <c r="AY99" s="682"/>
      <c r="AZ99" s="682"/>
      <c r="BA99" s="682"/>
      <c r="BB99" s="682"/>
      <c r="BC99" s="682"/>
      <c r="BD99" s="682"/>
      <c r="BE99" s="682"/>
      <c r="BF99" s="682"/>
      <c r="BG99" s="682"/>
      <c r="BH99" s="682"/>
      <c r="BI99" s="682"/>
      <c r="BJ99" s="682"/>
      <c r="BK99" s="682"/>
    </row>
    <row r="100" spans="1:63" s="1411" customFormat="1" ht="15" customHeight="1">
      <c r="A100" s="1419"/>
      <c r="B100" s="1420" t="s">
        <v>6</v>
      </c>
      <c r="C100" s="1429">
        <f>SUM(C90:C99)</f>
        <v>1406</v>
      </c>
      <c r="D100" s="1430">
        <f t="shared" ref="D100:AI100" si="535">SUM(D90:D99)</f>
        <v>1059</v>
      </c>
      <c r="E100" s="1430">
        <f t="shared" si="535"/>
        <v>2465</v>
      </c>
      <c r="F100" s="1430">
        <f t="shared" si="535"/>
        <v>5186</v>
      </c>
      <c r="G100" s="1430">
        <f t="shared" si="535"/>
        <v>3676</v>
      </c>
      <c r="H100" s="1430">
        <f t="shared" si="535"/>
        <v>8862</v>
      </c>
      <c r="I100" s="1430">
        <f t="shared" si="535"/>
        <v>289</v>
      </c>
      <c r="J100" s="1430">
        <f t="shared" si="535"/>
        <v>189</v>
      </c>
      <c r="K100" s="1430">
        <f t="shared" si="535"/>
        <v>478</v>
      </c>
      <c r="L100" s="1429">
        <f t="shared" si="535"/>
        <v>58</v>
      </c>
      <c r="M100" s="1429">
        <f t="shared" si="535"/>
        <v>13</v>
      </c>
      <c r="N100" s="1429">
        <f t="shared" si="535"/>
        <v>71</v>
      </c>
      <c r="O100" s="1429">
        <f t="shared" si="535"/>
        <v>0</v>
      </c>
      <c r="P100" s="1429">
        <f t="shared" si="535"/>
        <v>0</v>
      </c>
      <c r="Q100" s="1429">
        <f t="shared" si="535"/>
        <v>0</v>
      </c>
      <c r="R100" s="1429">
        <f t="shared" si="535"/>
        <v>0</v>
      </c>
      <c r="S100" s="1429">
        <f t="shared" si="535"/>
        <v>0</v>
      </c>
      <c r="T100" s="1429">
        <f t="shared" si="535"/>
        <v>0</v>
      </c>
      <c r="U100" s="1429">
        <f t="shared" si="535"/>
        <v>1</v>
      </c>
      <c r="V100" s="1429">
        <f t="shared" si="535"/>
        <v>0</v>
      </c>
      <c r="W100" s="1429">
        <f t="shared" si="535"/>
        <v>1</v>
      </c>
      <c r="X100" s="1429">
        <f t="shared" si="535"/>
        <v>6940</v>
      </c>
      <c r="Y100" s="1429">
        <f t="shared" si="535"/>
        <v>4937</v>
      </c>
      <c r="Z100" s="1429">
        <f t="shared" si="535"/>
        <v>11877</v>
      </c>
      <c r="AA100" s="1429">
        <f t="shared" si="535"/>
        <v>292</v>
      </c>
      <c r="AB100" s="1429">
        <f t="shared" si="535"/>
        <v>262</v>
      </c>
      <c r="AC100" s="1429">
        <f t="shared" si="535"/>
        <v>554</v>
      </c>
      <c r="AD100" s="1429">
        <f t="shared" si="535"/>
        <v>7232</v>
      </c>
      <c r="AE100" s="1429">
        <f t="shared" si="535"/>
        <v>5199</v>
      </c>
      <c r="AF100" s="1429">
        <f t="shared" si="535"/>
        <v>12431</v>
      </c>
      <c r="AG100" s="1429">
        <f t="shared" si="535"/>
        <v>11</v>
      </c>
      <c r="AH100" s="1429">
        <f t="shared" si="535"/>
        <v>8</v>
      </c>
      <c r="AI100" s="1429">
        <f t="shared" si="535"/>
        <v>19</v>
      </c>
      <c r="AJ100" s="1419">
        <f>SUM(AJ90:AJ99)</f>
        <v>0</v>
      </c>
      <c r="AL100" s="1440"/>
      <c r="AM100" s="682"/>
      <c r="AN100" s="682"/>
      <c r="AO100" s="682"/>
      <c r="AP100" s="682"/>
      <c r="AQ100" s="682"/>
      <c r="AR100" s="682"/>
      <c r="AS100" s="682"/>
      <c r="AT100" s="682"/>
      <c r="AU100" s="682"/>
      <c r="AV100" s="682"/>
      <c r="AW100" s="682"/>
      <c r="AX100" s="682"/>
      <c r="AY100" s="682"/>
      <c r="AZ100" s="682"/>
      <c r="BA100" s="682"/>
      <c r="BB100" s="682"/>
      <c r="BC100" s="682"/>
      <c r="BD100" s="682"/>
      <c r="BE100" s="682"/>
      <c r="BF100" s="682"/>
      <c r="BG100" s="682"/>
      <c r="BH100" s="682"/>
      <c r="BI100" s="682"/>
      <c r="BJ100" s="682"/>
      <c r="BK100" s="682"/>
    </row>
    <row r="101" spans="1:63" s="1411" customFormat="1" ht="15" customHeight="1">
      <c r="A101" s="1423" t="s">
        <v>62</v>
      </c>
      <c r="B101" s="1424"/>
      <c r="C101" s="1425"/>
      <c r="D101" s="1426"/>
      <c r="E101" s="1426"/>
      <c r="F101" s="1426"/>
      <c r="G101" s="1426"/>
      <c r="H101" s="1426"/>
      <c r="I101" s="1426"/>
      <c r="J101" s="1426"/>
      <c r="K101" s="1426"/>
      <c r="L101" s="1425"/>
      <c r="M101" s="1425"/>
      <c r="N101" s="1425"/>
      <c r="O101" s="1425"/>
      <c r="P101" s="1425"/>
      <c r="Q101" s="1425"/>
      <c r="R101" s="1425"/>
      <c r="S101" s="1425"/>
      <c r="T101" s="1425"/>
      <c r="U101" s="1425"/>
      <c r="V101" s="1425"/>
      <c r="W101" s="1425"/>
      <c r="X101" s="1425"/>
      <c r="Y101" s="1425"/>
      <c r="Z101" s="1425"/>
      <c r="AA101" s="1425"/>
      <c r="AB101" s="1425"/>
      <c r="AC101" s="1425"/>
      <c r="AD101" s="1425"/>
      <c r="AE101" s="1425"/>
      <c r="AF101" s="1425"/>
      <c r="AG101" s="1425"/>
      <c r="AH101" s="1425"/>
      <c r="AI101" s="1427"/>
      <c r="AJ101" s="1431"/>
      <c r="AL101" s="1440"/>
      <c r="AM101" s="682"/>
      <c r="AN101" s="682"/>
      <c r="AO101" s="682"/>
      <c r="AP101" s="682"/>
      <c r="AQ101" s="682"/>
      <c r="AR101" s="682"/>
      <c r="AS101" s="682"/>
      <c r="AT101" s="682"/>
      <c r="AU101" s="682"/>
      <c r="AV101" s="682"/>
      <c r="AW101" s="682"/>
      <c r="AX101" s="682"/>
      <c r="AY101" s="682"/>
      <c r="AZ101" s="682"/>
      <c r="BA101" s="682"/>
      <c r="BB101" s="682"/>
      <c r="BC101" s="682"/>
      <c r="BD101" s="682"/>
      <c r="BE101" s="682"/>
      <c r="BF101" s="682"/>
      <c r="BG101" s="682"/>
      <c r="BH101" s="682"/>
      <c r="BI101" s="682"/>
      <c r="BJ101" s="682"/>
      <c r="BK101" s="682"/>
    </row>
    <row r="102" spans="1:63" s="1411" customFormat="1" ht="15" customHeight="1">
      <c r="A102" s="1428">
        <v>71</v>
      </c>
      <c r="B102" s="1438" t="s">
        <v>65</v>
      </c>
      <c r="C102" s="1390">
        <v>38</v>
      </c>
      <c r="D102" s="1390">
        <v>28</v>
      </c>
      <c r="E102" s="1390">
        <f>SUM(C102:D102)</f>
        <v>66</v>
      </c>
      <c r="F102" s="1390">
        <v>858</v>
      </c>
      <c r="G102" s="1390">
        <v>590</v>
      </c>
      <c r="H102" s="1390">
        <f>SUM(F102:G102)</f>
        <v>1448</v>
      </c>
      <c r="I102" s="1390">
        <v>11</v>
      </c>
      <c r="J102" s="1390">
        <v>6</v>
      </c>
      <c r="K102" s="1390">
        <f>SUM(I102:J102)</f>
        <v>17</v>
      </c>
      <c r="L102" s="1390">
        <v>0</v>
      </c>
      <c r="M102" s="1390">
        <v>0</v>
      </c>
      <c r="N102" s="1390">
        <f>SUM(L102:M102)</f>
        <v>0</v>
      </c>
      <c r="O102" s="1390"/>
      <c r="P102" s="1390"/>
      <c r="Q102" s="1390">
        <f>SUM(O102:P102)</f>
        <v>0</v>
      </c>
      <c r="R102" s="1390"/>
      <c r="S102" s="1390"/>
      <c r="T102" s="1390">
        <f>SUM(R102:S102)</f>
        <v>0</v>
      </c>
      <c r="U102" s="1390"/>
      <c r="V102" s="1390"/>
      <c r="W102" s="1390">
        <f>SUM(U102:V102)</f>
        <v>0</v>
      </c>
      <c r="X102" s="832">
        <f t="shared" ref="X102:X104" si="536">C102+F102+I102+L102+U102+R102+O102</f>
        <v>907</v>
      </c>
      <c r="Y102" s="832">
        <f t="shared" ref="Y102:Y104" si="537">D102+G102+J102+M102+V102+S102+P102</f>
        <v>624</v>
      </c>
      <c r="Z102" s="832">
        <f t="shared" ref="Z102:Z104" si="538">E102+H102+K102+N102+W102+T102+Q102</f>
        <v>1531</v>
      </c>
      <c r="AA102" s="600">
        <v>4</v>
      </c>
      <c r="AB102" s="600">
        <v>1</v>
      </c>
      <c r="AC102" s="1449">
        <f>AA102+AB102</f>
        <v>5</v>
      </c>
      <c r="AD102" s="1414">
        <f t="shared" ref="AD102:AE104" si="539">X102+AA102</f>
        <v>911</v>
      </c>
      <c r="AE102" s="1414">
        <f t="shared" si="539"/>
        <v>625</v>
      </c>
      <c r="AF102" s="1414">
        <f>AD102+AE102</f>
        <v>1536</v>
      </c>
      <c r="AG102" s="600"/>
      <c r="AH102" s="600"/>
      <c r="AI102" s="1449">
        <f>AG102+AH102</f>
        <v>0</v>
      </c>
      <c r="AJ102" s="628"/>
      <c r="AL102" s="1440"/>
      <c r="AM102" s="682"/>
      <c r="AN102" s="682"/>
      <c r="AO102" s="682"/>
      <c r="AP102" s="682"/>
      <c r="AQ102" s="682"/>
      <c r="AR102" s="682"/>
      <c r="AS102" s="682"/>
      <c r="AT102" s="682"/>
      <c r="AU102" s="682"/>
      <c r="AV102" s="682"/>
      <c r="AW102" s="682"/>
      <c r="AX102" s="682"/>
      <c r="AY102" s="682"/>
      <c r="AZ102" s="682"/>
      <c r="BA102" s="682"/>
      <c r="BB102" s="682"/>
      <c r="BC102" s="682"/>
      <c r="BD102" s="682"/>
      <c r="BE102" s="682"/>
      <c r="BF102" s="682"/>
      <c r="BG102" s="682"/>
      <c r="BH102" s="682"/>
      <c r="BI102" s="682"/>
      <c r="BJ102" s="682"/>
      <c r="BK102" s="682"/>
    </row>
    <row r="103" spans="1:63" s="1411" customFormat="1" ht="15" customHeight="1">
      <c r="A103" s="1428">
        <v>72</v>
      </c>
      <c r="B103" s="1438" t="s">
        <v>126</v>
      </c>
      <c r="C103" s="1390">
        <v>192</v>
      </c>
      <c r="D103" s="1390">
        <v>183</v>
      </c>
      <c r="E103" s="1390">
        <f>SUM(C103:D103)</f>
        <v>375</v>
      </c>
      <c r="F103" s="1390">
        <v>836</v>
      </c>
      <c r="G103" s="1390">
        <v>491</v>
      </c>
      <c r="H103" s="1390">
        <f>SUM(F103:G103)</f>
        <v>1327</v>
      </c>
      <c r="I103" s="1390">
        <v>43</v>
      </c>
      <c r="J103" s="1390">
        <v>23</v>
      </c>
      <c r="K103" s="1390">
        <f>SUM(I103:J103)</f>
        <v>66</v>
      </c>
      <c r="L103" s="1390">
        <v>4</v>
      </c>
      <c r="M103" s="1390">
        <v>4</v>
      </c>
      <c r="N103" s="1390">
        <f>SUM(L103:M103)</f>
        <v>8</v>
      </c>
      <c r="O103" s="1390"/>
      <c r="P103" s="1390"/>
      <c r="Q103" s="1390">
        <f>SUM(O103:P103)</f>
        <v>0</v>
      </c>
      <c r="R103" s="1390"/>
      <c r="S103" s="1390"/>
      <c r="T103" s="1390">
        <f>SUM(R103:S103)</f>
        <v>0</v>
      </c>
      <c r="U103" s="1390"/>
      <c r="V103" s="1390"/>
      <c r="W103" s="1390">
        <f>SUM(U103:V103)</f>
        <v>0</v>
      </c>
      <c r="X103" s="832">
        <f t="shared" si="536"/>
        <v>1075</v>
      </c>
      <c r="Y103" s="832">
        <f t="shared" si="537"/>
        <v>701</v>
      </c>
      <c r="Z103" s="832">
        <f t="shared" si="538"/>
        <v>1776</v>
      </c>
      <c r="AA103" s="600">
        <v>6</v>
      </c>
      <c r="AB103" s="600">
        <v>6</v>
      </c>
      <c r="AC103" s="1449">
        <f>AA103+AB103</f>
        <v>12</v>
      </c>
      <c r="AD103" s="1414">
        <f t="shared" si="539"/>
        <v>1081</v>
      </c>
      <c r="AE103" s="1414">
        <f t="shared" si="539"/>
        <v>707</v>
      </c>
      <c r="AF103" s="1414">
        <f>AD103+AE103</f>
        <v>1788</v>
      </c>
      <c r="AG103" s="600"/>
      <c r="AH103" s="600"/>
      <c r="AI103" s="1449">
        <f>AG103+AH103</f>
        <v>0</v>
      </c>
      <c r="AJ103" s="628"/>
      <c r="AL103" s="1440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2"/>
      <c r="AY103" s="682"/>
      <c r="AZ103" s="682"/>
      <c r="BA103" s="682"/>
      <c r="BB103" s="682"/>
      <c r="BC103" s="682"/>
      <c r="BD103" s="682"/>
      <c r="BE103" s="682"/>
      <c r="BF103" s="682"/>
      <c r="BG103" s="682"/>
      <c r="BH103" s="682"/>
      <c r="BI103" s="682"/>
      <c r="BJ103" s="682"/>
      <c r="BK103" s="682"/>
    </row>
    <row r="104" spans="1:63" s="1411" customFormat="1" ht="15" customHeight="1">
      <c r="A104" s="1428">
        <v>73</v>
      </c>
      <c r="B104" s="1438" t="s">
        <v>66</v>
      </c>
      <c r="C104" s="1390">
        <v>51</v>
      </c>
      <c r="D104" s="1390">
        <v>58</v>
      </c>
      <c r="E104" s="1390">
        <f>SUM(C104:D104)</f>
        <v>109</v>
      </c>
      <c r="F104" s="1390">
        <v>406</v>
      </c>
      <c r="G104" s="1390">
        <v>402</v>
      </c>
      <c r="H104" s="1390">
        <f>SUM(F104:G104)</f>
        <v>808</v>
      </c>
      <c r="I104" s="1390">
        <v>15</v>
      </c>
      <c r="J104" s="1390">
        <v>15</v>
      </c>
      <c r="K104" s="1390">
        <f>SUM(I104:J104)</f>
        <v>30</v>
      </c>
      <c r="L104" s="1390">
        <v>0</v>
      </c>
      <c r="M104" s="1390">
        <v>0</v>
      </c>
      <c r="N104" s="1390">
        <f>SUM(L104:M104)</f>
        <v>0</v>
      </c>
      <c r="O104" s="1390"/>
      <c r="P104" s="1390"/>
      <c r="Q104" s="1390">
        <f>SUM(O104:P104)</f>
        <v>0</v>
      </c>
      <c r="R104" s="1390"/>
      <c r="S104" s="1390"/>
      <c r="T104" s="1390">
        <f>SUM(R104:S104)</f>
        <v>0</v>
      </c>
      <c r="U104" s="1390"/>
      <c r="V104" s="1390"/>
      <c r="W104" s="1390">
        <f>SUM(U104:V104)</f>
        <v>0</v>
      </c>
      <c r="X104" s="832">
        <f t="shared" si="536"/>
        <v>472</v>
      </c>
      <c r="Y104" s="832">
        <f t="shared" si="537"/>
        <v>475</v>
      </c>
      <c r="Z104" s="832">
        <f t="shared" si="538"/>
        <v>947</v>
      </c>
      <c r="AA104" s="600">
        <v>12</v>
      </c>
      <c r="AB104" s="600">
        <v>10</v>
      </c>
      <c r="AC104" s="1449">
        <f>AA104+AB104</f>
        <v>22</v>
      </c>
      <c r="AD104" s="1414">
        <f t="shared" si="539"/>
        <v>484</v>
      </c>
      <c r="AE104" s="1414">
        <f t="shared" si="539"/>
        <v>485</v>
      </c>
      <c r="AF104" s="1414">
        <f>AD104+AE104</f>
        <v>969</v>
      </c>
      <c r="AG104" s="600"/>
      <c r="AH104" s="600"/>
      <c r="AI104" s="1449">
        <f>AG104+AH104</f>
        <v>0</v>
      </c>
      <c r="AJ104" s="628"/>
      <c r="AL104" s="1440"/>
      <c r="AM104" s="682"/>
      <c r="AN104" s="682"/>
      <c r="AO104" s="682"/>
      <c r="AP104" s="682"/>
      <c r="AQ104" s="682"/>
      <c r="AR104" s="682"/>
      <c r="AS104" s="682"/>
      <c r="AT104" s="682"/>
      <c r="AU104" s="682"/>
      <c r="AV104" s="682"/>
      <c r="AW104" s="682"/>
      <c r="AX104" s="682"/>
      <c r="AY104" s="682"/>
      <c r="AZ104" s="682"/>
      <c r="BA104" s="682"/>
      <c r="BB104" s="682"/>
      <c r="BC104" s="682"/>
      <c r="BD104" s="682"/>
      <c r="BE104" s="682"/>
      <c r="BF104" s="682"/>
      <c r="BG104" s="682"/>
      <c r="BH104" s="682"/>
      <c r="BI104" s="682"/>
      <c r="BJ104" s="682"/>
      <c r="BK104" s="682"/>
    </row>
    <row r="105" spans="1:63" s="1411" customFormat="1" ht="15" customHeight="1">
      <c r="A105" s="1419"/>
      <c r="B105" s="1420" t="s">
        <v>6</v>
      </c>
      <c r="C105" s="1429">
        <f>SUM(C102:C104)</f>
        <v>281</v>
      </c>
      <c r="D105" s="1430">
        <f t="shared" ref="D105:AI105" si="540">SUM(D102:D104)</f>
        <v>269</v>
      </c>
      <c r="E105" s="1430">
        <f t="shared" si="540"/>
        <v>550</v>
      </c>
      <c r="F105" s="1430">
        <f t="shared" si="540"/>
        <v>2100</v>
      </c>
      <c r="G105" s="1430">
        <f t="shared" si="540"/>
        <v>1483</v>
      </c>
      <c r="H105" s="1430">
        <f t="shared" si="540"/>
        <v>3583</v>
      </c>
      <c r="I105" s="1430">
        <f t="shared" si="540"/>
        <v>69</v>
      </c>
      <c r="J105" s="1430">
        <f t="shared" si="540"/>
        <v>44</v>
      </c>
      <c r="K105" s="1430">
        <f t="shared" si="540"/>
        <v>113</v>
      </c>
      <c r="L105" s="1429">
        <f t="shared" si="540"/>
        <v>4</v>
      </c>
      <c r="M105" s="1429">
        <f t="shared" si="540"/>
        <v>4</v>
      </c>
      <c r="N105" s="1429">
        <f t="shared" si="540"/>
        <v>8</v>
      </c>
      <c r="O105" s="1429">
        <f t="shared" si="540"/>
        <v>0</v>
      </c>
      <c r="P105" s="1429">
        <f t="shared" si="540"/>
        <v>0</v>
      </c>
      <c r="Q105" s="1429">
        <f t="shared" si="540"/>
        <v>0</v>
      </c>
      <c r="R105" s="1429">
        <f t="shared" si="540"/>
        <v>0</v>
      </c>
      <c r="S105" s="1429">
        <f t="shared" si="540"/>
        <v>0</v>
      </c>
      <c r="T105" s="1429">
        <f t="shared" si="540"/>
        <v>0</v>
      </c>
      <c r="U105" s="1429">
        <f t="shared" si="540"/>
        <v>0</v>
      </c>
      <c r="V105" s="1429">
        <f t="shared" si="540"/>
        <v>0</v>
      </c>
      <c r="W105" s="1429">
        <f t="shared" si="540"/>
        <v>0</v>
      </c>
      <c r="X105" s="1429">
        <f t="shared" si="540"/>
        <v>2454</v>
      </c>
      <c r="Y105" s="1429">
        <f t="shared" si="540"/>
        <v>1800</v>
      </c>
      <c r="Z105" s="1429">
        <f t="shared" si="540"/>
        <v>4254</v>
      </c>
      <c r="AA105" s="1429">
        <f t="shared" si="540"/>
        <v>22</v>
      </c>
      <c r="AB105" s="1429">
        <f t="shared" si="540"/>
        <v>17</v>
      </c>
      <c r="AC105" s="1429">
        <f t="shared" si="540"/>
        <v>39</v>
      </c>
      <c r="AD105" s="1429">
        <f t="shared" si="540"/>
        <v>2476</v>
      </c>
      <c r="AE105" s="1429">
        <f t="shared" si="540"/>
        <v>1817</v>
      </c>
      <c r="AF105" s="1429">
        <f t="shared" si="540"/>
        <v>4293</v>
      </c>
      <c r="AG105" s="1429">
        <f t="shared" si="540"/>
        <v>0</v>
      </c>
      <c r="AH105" s="1429">
        <f t="shared" si="540"/>
        <v>0</v>
      </c>
      <c r="AI105" s="1429">
        <f t="shared" si="540"/>
        <v>0</v>
      </c>
      <c r="AJ105" s="1419">
        <f>SUM(AJ102:AJ104)</f>
        <v>0</v>
      </c>
      <c r="AL105" s="1440"/>
      <c r="AM105" s="682"/>
      <c r="AN105" s="682"/>
      <c r="AO105" s="682"/>
      <c r="AP105" s="682"/>
      <c r="AQ105" s="682"/>
      <c r="AR105" s="682"/>
      <c r="AS105" s="682"/>
      <c r="AT105" s="682"/>
      <c r="AU105" s="682"/>
      <c r="AV105" s="682"/>
      <c r="AW105" s="682"/>
      <c r="AX105" s="682"/>
      <c r="AY105" s="682"/>
      <c r="AZ105" s="682"/>
      <c r="BA105" s="682"/>
      <c r="BB105" s="682"/>
      <c r="BC105" s="682"/>
      <c r="BD105" s="682"/>
      <c r="BE105" s="682"/>
      <c r="BF105" s="682"/>
      <c r="BG105" s="682"/>
      <c r="BH105" s="682"/>
      <c r="BI105" s="682"/>
      <c r="BJ105" s="682"/>
      <c r="BK105" s="682"/>
    </row>
    <row r="106" spans="1:63" s="1411" customFormat="1" ht="15" customHeight="1">
      <c r="A106" s="1423" t="s">
        <v>67</v>
      </c>
      <c r="B106" s="1424"/>
      <c r="C106" s="1451"/>
      <c r="D106" s="1426"/>
      <c r="E106" s="1426"/>
      <c r="F106" s="1426"/>
      <c r="G106" s="1426"/>
      <c r="H106" s="1426"/>
      <c r="I106" s="1426"/>
      <c r="J106" s="1426"/>
      <c r="K106" s="1426"/>
      <c r="L106" s="1425"/>
      <c r="M106" s="1425"/>
      <c r="N106" s="1425"/>
      <c r="O106" s="1425"/>
      <c r="P106" s="1425"/>
      <c r="Q106" s="1425"/>
      <c r="R106" s="1425"/>
      <c r="S106" s="1425"/>
      <c r="T106" s="1425"/>
      <c r="U106" s="1425"/>
      <c r="V106" s="1425"/>
      <c r="W106" s="1425"/>
      <c r="X106" s="1425"/>
      <c r="Y106" s="1425"/>
      <c r="Z106" s="1425"/>
      <c r="AA106" s="1425"/>
      <c r="AB106" s="1425"/>
      <c r="AC106" s="1425"/>
      <c r="AD106" s="1425"/>
      <c r="AE106" s="1425"/>
      <c r="AF106" s="1425"/>
      <c r="AG106" s="1425"/>
      <c r="AH106" s="1425"/>
      <c r="AI106" s="1427"/>
      <c r="AJ106" s="1431"/>
      <c r="AL106" s="1440"/>
      <c r="AM106" s="682"/>
      <c r="AN106" s="682"/>
      <c r="AO106" s="682"/>
      <c r="AP106" s="682"/>
      <c r="AQ106" s="682"/>
      <c r="AR106" s="682"/>
      <c r="AS106" s="682"/>
      <c r="AT106" s="682"/>
      <c r="AU106" s="682"/>
      <c r="AV106" s="682"/>
      <c r="AW106" s="682"/>
      <c r="AX106" s="682"/>
      <c r="AY106" s="682"/>
      <c r="AZ106" s="682"/>
      <c r="BA106" s="682"/>
      <c r="BB106" s="682"/>
      <c r="BC106" s="682"/>
      <c r="BD106" s="682"/>
      <c r="BE106" s="682"/>
      <c r="BF106" s="682"/>
      <c r="BG106" s="682"/>
      <c r="BH106" s="682"/>
      <c r="BI106" s="682"/>
      <c r="BJ106" s="682"/>
      <c r="BK106" s="682"/>
    </row>
    <row r="107" spans="1:63" s="1411" customFormat="1" ht="15" customHeight="1">
      <c r="A107" s="1428">
        <v>74</v>
      </c>
      <c r="B107" s="1452" t="s">
        <v>807</v>
      </c>
      <c r="C107" s="1433">
        <v>73</v>
      </c>
      <c r="D107" s="1433">
        <v>53</v>
      </c>
      <c r="E107" s="1390">
        <f t="shared" ref="E107:E111" si="541">SUM(C107:D107)</f>
        <v>126</v>
      </c>
      <c r="F107" s="1433">
        <v>664</v>
      </c>
      <c r="G107" s="1433">
        <v>469</v>
      </c>
      <c r="H107" s="1390">
        <f t="shared" ref="H107:H111" si="542">SUM(F107:G107)</f>
        <v>1133</v>
      </c>
      <c r="I107" s="1433">
        <v>2</v>
      </c>
      <c r="J107" s="1433">
        <v>1</v>
      </c>
      <c r="K107" s="1390">
        <f t="shared" ref="K107:K111" si="543">SUM(I107:J107)</f>
        <v>3</v>
      </c>
      <c r="L107" s="1433"/>
      <c r="M107" s="1433"/>
      <c r="N107" s="1391">
        <f>L107+M107</f>
        <v>0</v>
      </c>
      <c r="O107" s="1391"/>
      <c r="P107" s="1391"/>
      <c r="Q107" s="1391">
        <f>O107+P107</f>
        <v>0</v>
      </c>
      <c r="R107" s="1391"/>
      <c r="S107" s="1391"/>
      <c r="T107" s="1391">
        <f>R107+S107</f>
        <v>0</v>
      </c>
      <c r="U107" s="1433"/>
      <c r="V107" s="1433"/>
      <c r="W107" s="1433">
        <f>U107+V107</f>
        <v>0</v>
      </c>
      <c r="X107" s="832">
        <f t="shared" ref="X107:X111" si="544">C107+F107+I107+L107+U107+R107+O107</f>
        <v>739</v>
      </c>
      <c r="Y107" s="832">
        <f t="shared" ref="Y107:Y111" si="545">D107+G107+J107+M107+V107+S107+P107</f>
        <v>523</v>
      </c>
      <c r="Z107" s="832">
        <f t="shared" ref="Z107:Z111" si="546">E107+H107+K107+N107+W107+T107+Q107</f>
        <v>1262</v>
      </c>
      <c r="AA107" s="1445">
        <v>13</v>
      </c>
      <c r="AB107" s="1445">
        <v>3</v>
      </c>
      <c r="AC107" s="1414">
        <f>AA107+AB107</f>
        <v>16</v>
      </c>
      <c r="AD107" s="1414">
        <f t="shared" ref="AD107:AE109" si="547">X107+AA107</f>
        <v>752</v>
      </c>
      <c r="AE107" s="1414">
        <f t="shared" si="547"/>
        <v>526</v>
      </c>
      <c r="AF107" s="1414">
        <f>AD107+AE107</f>
        <v>1278</v>
      </c>
      <c r="AG107" s="1433"/>
      <c r="AH107" s="1433">
        <v>0</v>
      </c>
      <c r="AI107" s="1433">
        <f>AG107+AH107</f>
        <v>0</v>
      </c>
      <c r="AJ107" s="1410">
        <v>0</v>
      </c>
      <c r="AL107" s="1440"/>
      <c r="AM107" s="682"/>
      <c r="AN107" s="682"/>
      <c r="AO107" s="682"/>
      <c r="AP107" s="682"/>
      <c r="AQ107" s="682"/>
      <c r="AR107" s="682"/>
      <c r="AS107" s="682"/>
      <c r="AT107" s="682"/>
      <c r="AU107" s="682"/>
      <c r="AV107" s="682"/>
      <c r="AW107" s="682"/>
      <c r="AX107" s="682"/>
      <c r="AY107" s="682"/>
      <c r="AZ107" s="682"/>
      <c r="BA107" s="682"/>
      <c r="BB107" s="682"/>
      <c r="BC107" s="682"/>
      <c r="BD107" s="682"/>
      <c r="BE107" s="682"/>
      <c r="BF107" s="682"/>
      <c r="BG107" s="682"/>
      <c r="BH107" s="682"/>
      <c r="BI107" s="682"/>
      <c r="BJ107" s="682"/>
      <c r="BK107" s="682"/>
    </row>
    <row r="108" spans="1:63" s="1411" customFormat="1" ht="15" customHeight="1">
      <c r="A108" s="1428">
        <v>75</v>
      </c>
      <c r="B108" s="1452" t="s">
        <v>470</v>
      </c>
      <c r="C108" s="1433">
        <v>89</v>
      </c>
      <c r="D108" s="1433">
        <v>67</v>
      </c>
      <c r="E108" s="1390">
        <f t="shared" si="541"/>
        <v>156</v>
      </c>
      <c r="F108" s="1433">
        <v>412</v>
      </c>
      <c r="G108" s="1433">
        <v>309</v>
      </c>
      <c r="H108" s="1390">
        <f t="shared" si="542"/>
        <v>721</v>
      </c>
      <c r="I108" s="1433">
        <v>4</v>
      </c>
      <c r="J108" s="1433">
        <v>3</v>
      </c>
      <c r="K108" s="1390">
        <f t="shared" si="543"/>
        <v>7</v>
      </c>
      <c r="L108" s="1433"/>
      <c r="M108" s="1433"/>
      <c r="N108" s="1391">
        <f t="shared" ref="N108:N111" si="548">L108+M108</f>
        <v>0</v>
      </c>
      <c r="O108" s="1391"/>
      <c r="P108" s="1391"/>
      <c r="Q108" s="1391">
        <f t="shared" ref="Q108:Q111" si="549">O108+P108</f>
        <v>0</v>
      </c>
      <c r="R108" s="1391"/>
      <c r="S108" s="1391"/>
      <c r="T108" s="1391">
        <f t="shared" ref="T108:T111" si="550">R108+S108</f>
        <v>0</v>
      </c>
      <c r="U108" s="1433"/>
      <c r="V108" s="1433"/>
      <c r="W108" s="1433">
        <f>U108+V108</f>
        <v>0</v>
      </c>
      <c r="X108" s="832">
        <f t="shared" si="544"/>
        <v>505</v>
      </c>
      <c r="Y108" s="832">
        <f t="shared" si="545"/>
        <v>379</v>
      </c>
      <c r="Z108" s="832">
        <f t="shared" si="546"/>
        <v>884</v>
      </c>
      <c r="AA108" s="1445">
        <v>5</v>
      </c>
      <c r="AB108" s="1445">
        <v>1</v>
      </c>
      <c r="AC108" s="1414">
        <f>AA108+AB108</f>
        <v>6</v>
      </c>
      <c r="AD108" s="1414">
        <f t="shared" si="547"/>
        <v>510</v>
      </c>
      <c r="AE108" s="1414">
        <f t="shared" si="547"/>
        <v>380</v>
      </c>
      <c r="AF108" s="1414">
        <f>AD108+AE108</f>
        <v>890</v>
      </c>
      <c r="AG108" s="1433"/>
      <c r="AH108" s="1433">
        <v>1</v>
      </c>
      <c r="AI108" s="1433">
        <f>AG108+AH108</f>
        <v>1</v>
      </c>
      <c r="AJ108" s="1410">
        <v>0</v>
      </c>
      <c r="AL108" s="1440"/>
      <c r="AM108" s="682"/>
      <c r="AN108" s="682"/>
      <c r="AO108" s="682"/>
      <c r="AP108" s="682"/>
      <c r="AQ108" s="682"/>
      <c r="AR108" s="682"/>
      <c r="AS108" s="682"/>
      <c r="AT108" s="682"/>
      <c r="AU108" s="682"/>
      <c r="AV108" s="682"/>
      <c r="AW108" s="682"/>
      <c r="AX108" s="682"/>
      <c r="AY108" s="682"/>
      <c r="AZ108" s="682"/>
      <c r="BA108" s="682"/>
      <c r="BB108" s="682"/>
      <c r="BC108" s="682"/>
      <c r="BD108" s="682"/>
      <c r="BE108" s="682"/>
      <c r="BF108" s="682"/>
      <c r="BG108" s="682"/>
      <c r="BH108" s="682"/>
      <c r="BI108" s="682"/>
      <c r="BJ108" s="682"/>
      <c r="BK108" s="682"/>
    </row>
    <row r="109" spans="1:63" s="1411" customFormat="1" ht="15" customHeight="1">
      <c r="A109" s="1428">
        <v>76</v>
      </c>
      <c r="B109" s="1452" t="s">
        <v>808</v>
      </c>
      <c r="C109" s="1433">
        <v>26</v>
      </c>
      <c r="D109" s="1433">
        <v>18</v>
      </c>
      <c r="E109" s="1390">
        <f t="shared" si="541"/>
        <v>44</v>
      </c>
      <c r="F109" s="1433">
        <v>668</v>
      </c>
      <c r="G109" s="1433">
        <v>487</v>
      </c>
      <c r="H109" s="1390">
        <f t="shared" si="542"/>
        <v>1155</v>
      </c>
      <c r="I109" s="1433">
        <v>6</v>
      </c>
      <c r="J109" s="1433">
        <v>2</v>
      </c>
      <c r="K109" s="1390">
        <f t="shared" si="543"/>
        <v>8</v>
      </c>
      <c r="L109" s="1433"/>
      <c r="M109" s="1433"/>
      <c r="N109" s="1391">
        <f t="shared" si="548"/>
        <v>0</v>
      </c>
      <c r="O109" s="1391"/>
      <c r="P109" s="1391"/>
      <c r="Q109" s="1391">
        <f t="shared" si="549"/>
        <v>0</v>
      </c>
      <c r="R109" s="1391"/>
      <c r="S109" s="1391"/>
      <c r="T109" s="1391">
        <f t="shared" si="550"/>
        <v>0</v>
      </c>
      <c r="U109" s="1433"/>
      <c r="V109" s="1433"/>
      <c r="W109" s="1433">
        <f>U109+V109</f>
        <v>0</v>
      </c>
      <c r="X109" s="832">
        <f t="shared" si="544"/>
        <v>700</v>
      </c>
      <c r="Y109" s="832">
        <f t="shared" si="545"/>
        <v>507</v>
      </c>
      <c r="Z109" s="832">
        <f t="shared" si="546"/>
        <v>1207</v>
      </c>
      <c r="AA109" s="1445">
        <v>3</v>
      </c>
      <c r="AB109" s="1445">
        <v>1</v>
      </c>
      <c r="AC109" s="1414">
        <f>AA109+AB109</f>
        <v>4</v>
      </c>
      <c r="AD109" s="1414">
        <f t="shared" si="547"/>
        <v>703</v>
      </c>
      <c r="AE109" s="1414">
        <f t="shared" si="547"/>
        <v>508</v>
      </c>
      <c r="AF109" s="1414">
        <f>AD109+AE109</f>
        <v>1211</v>
      </c>
      <c r="AG109" s="1433"/>
      <c r="AH109" s="1433">
        <v>2</v>
      </c>
      <c r="AI109" s="1433">
        <f>AG109+AH109</f>
        <v>2</v>
      </c>
      <c r="AJ109" s="1410">
        <v>0</v>
      </c>
      <c r="AL109" s="1440"/>
      <c r="AM109" s="682"/>
      <c r="AN109" s="682"/>
      <c r="AO109" s="682"/>
      <c r="AP109" s="682"/>
      <c r="AQ109" s="682"/>
      <c r="AR109" s="682"/>
      <c r="AS109" s="682"/>
      <c r="AT109" s="682"/>
      <c r="AU109" s="682"/>
      <c r="AV109" s="682"/>
      <c r="AW109" s="682"/>
      <c r="AX109" s="682"/>
      <c r="AY109" s="682"/>
      <c r="AZ109" s="682"/>
      <c r="BA109" s="682"/>
      <c r="BB109" s="682"/>
      <c r="BC109" s="682"/>
      <c r="BD109" s="682"/>
      <c r="BE109" s="682"/>
      <c r="BF109" s="682"/>
      <c r="BG109" s="682"/>
      <c r="BH109" s="682"/>
      <c r="BI109" s="682"/>
      <c r="BJ109" s="682"/>
      <c r="BK109" s="682"/>
    </row>
    <row r="110" spans="1:63" s="1411" customFormat="1" ht="15" customHeight="1">
      <c r="A110" s="1428">
        <v>77</v>
      </c>
      <c r="B110" s="1452" t="s">
        <v>472</v>
      </c>
      <c r="C110" s="1433">
        <v>20</v>
      </c>
      <c r="D110" s="1433">
        <v>19</v>
      </c>
      <c r="E110" s="1390">
        <f t="shared" si="541"/>
        <v>39</v>
      </c>
      <c r="F110" s="1433">
        <v>908</v>
      </c>
      <c r="G110" s="1433">
        <v>668</v>
      </c>
      <c r="H110" s="1390">
        <f t="shared" si="542"/>
        <v>1576</v>
      </c>
      <c r="I110" s="1433">
        <v>9</v>
      </c>
      <c r="J110" s="1433">
        <v>7</v>
      </c>
      <c r="K110" s="1390">
        <f t="shared" si="543"/>
        <v>16</v>
      </c>
      <c r="L110" s="1433"/>
      <c r="M110" s="1433"/>
      <c r="N110" s="1391">
        <f t="shared" si="548"/>
        <v>0</v>
      </c>
      <c r="O110" s="1391"/>
      <c r="P110" s="1391"/>
      <c r="Q110" s="1391">
        <f t="shared" si="549"/>
        <v>0</v>
      </c>
      <c r="R110" s="1391"/>
      <c r="S110" s="1391"/>
      <c r="T110" s="1391">
        <f t="shared" si="550"/>
        <v>0</v>
      </c>
      <c r="U110" s="1433"/>
      <c r="V110" s="1433"/>
      <c r="W110" s="1433">
        <f>U110+V110</f>
        <v>0</v>
      </c>
      <c r="X110" s="832">
        <f t="shared" si="544"/>
        <v>937</v>
      </c>
      <c r="Y110" s="832">
        <f t="shared" si="545"/>
        <v>694</v>
      </c>
      <c r="Z110" s="832">
        <f t="shared" si="546"/>
        <v>1631</v>
      </c>
      <c r="AA110" s="1445">
        <v>8</v>
      </c>
      <c r="AB110" s="1445">
        <v>5</v>
      </c>
      <c r="AC110" s="1414">
        <f>AA110+AB110</f>
        <v>13</v>
      </c>
      <c r="AD110" s="1414">
        <f>X110+AA110</f>
        <v>945</v>
      </c>
      <c r="AE110" s="1414">
        <f>Y110+AB110</f>
        <v>699</v>
      </c>
      <c r="AF110" s="1414">
        <f>AD110+AE110</f>
        <v>1644</v>
      </c>
      <c r="AG110" s="1433"/>
      <c r="AH110" s="1433">
        <v>1</v>
      </c>
      <c r="AI110" s="1433">
        <f>AG110+AH110</f>
        <v>1</v>
      </c>
      <c r="AJ110" s="1410">
        <v>0</v>
      </c>
      <c r="AL110" s="1440"/>
      <c r="AM110" s="682"/>
      <c r="AN110" s="682"/>
      <c r="AO110" s="682"/>
      <c r="AP110" s="682"/>
      <c r="AQ110" s="682"/>
      <c r="AR110" s="682"/>
      <c r="AS110" s="682"/>
      <c r="AT110" s="682"/>
      <c r="AU110" s="682"/>
      <c r="AV110" s="682"/>
      <c r="AW110" s="682"/>
      <c r="AX110" s="682"/>
      <c r="AY110" s="682"/>
      <c r="AZ110" s="682"/>
      <c r="BA110" s="682"/>
      <c r="BB110" s="682"/>
      <c r="BC110" s="682"/>
      <c r="BD110" s="682"/>
      <c r="BE110" s="682"/>
      <c r="BF110" s="682"/>
      <c r="BG110" s="682"/>
      <c r="BH110" s="682"/>
      <c r="BI110" s="682"/>
      <c r="BJ110" s="682"/>
      <c r="BK110" s="682"/>
    </row>
    <row r="111" spans="1:63" s="1411" customFormat="1" ht="15" customHeight="1">
      <c r="A111" s="1428">
        <v>78</v>
      </c>
      <c r="B111" s="1452" t="s">
        <v>471</v>
      </c>
      <c r="C111" s="1433">
        <v>22</v>
      </c>
      <c r="D111" s="1433">
        <v>10</v>
      </c>
      <c r="E111" s="1390">
        <f t="shared" si="541"/>
        <v>32</v>
      </c>
      <c r="F111" s="1433">
        <v>665</v>
      </c>
      <c r="G111" s="1433">
        <v>448</v>
      </c>
      <c r="H111" s="1390">
        <f t="shared" si="542"/>
        <v>1113</v>
      </c>
      <c r="I111" s="1433">
        <v>5</v>
      </c>
      <c r="J111" s="1433">
        <v>6</v>
      </c>
      <c r="K111" s="1390">
        <f t="shared" si="543"/>
        <v>11</v>
      </c>
      <c r="L111" s="1433"/>
      <c r="M111" s="1433"/>
      <c r="N111" s="1391">
        <f t="shared" si="548"/>
        <v>0</v>
      </c>
      <c r="O111" s="1391"/>
      <c r="P111" s="1391"/>
      <c r="Q111" s="1391">
        <f t="shared" si="549"/>
        <v>0</v>
      </c>
      <c r="R111" s="1391"/>
      <c r="S111" s="1391"/>
      <c r="T111" s="1391">
        <f t="shared" si="550"/>
        <v>0</v>
      </c>
      <c r="U111" s="1433"/>
      <c r="V111" s="1433"/>
      <c r="W111" s="1433">
        <f>U111+V111</f>
        <v>0</v>
      </c>
      <c r="X111" s="832">
        <f t="shared" si="544"/>
        <v>692</v>
      </c>
      <c r="Y111" s="832">
        <f t="shared" si="545"/>
        <v>464</v>
      </c>
      <c r="Z111" s="832">
        <f t="shared" si="546"/>
        <v>1156</v>
      </c>
      <c r="AA111" s="1445">
        <v>6</v>
      </c>
      <c r="AB111" s="1445">
        <v>3</v>
      </c>
      <c r="AC111" s="1414">
        <f>AA111+AB111</f>
        <v>9</v>
      </c>
      <c r="AD111" s="1414">
        <f>X111+AA111</f>
        <v>698</v>
      </c>
      <c r="AE111" s="1414">
        <f>Y111+AB111</f>
        <v>467</v>
      </c>
      <c r="AF111" s="1414">
        <f>AD111+AE111</f>
        <v>1165</v>
      </c>
      <c r="AG111" s="1433"/>
      <c r="AH111" s="1433">
        <v>1</v>
      </c>
      <c r="AI111" s="1433">
        <f>AG111+AH111</f>
        <v>1</v>
      </c>
      <c r="AJ111" s="1410">
        <v>0</v>
      </c>
      <c r="AL111" s="1440"/>
      <c r="AM111" s="682"/>
      <c r="AN111" s="682"/>
      <c r="AO111" s="682"/>
      <c r="AP111" s="682"/>
      <c r="AQ111" s="682"/>
      <c r="AR111" s="682"/>
      <c r="AS111" s="682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2"/>
      <c r="BK111" s="682"/>
    </row>
    <row r="112" spans="1:63" s="1411" customFormat="1" ht="15" customHeight="1">
      <c r="A112" s="1419"/>
      <c r="B112" s="1420" t="s">
        <v>6</v>
      </c>
      <c r="C112" s="1429">
        <f>SUM(C107:C111)</f>
        <v>230</v>
      </c>
      <c r="D112" s="1430">
        <f t="shared" ref="D112:AI112" si="551">SUM(D107:D111)</f>
        <v>167</v>
      </c>
      <c r="E112" s="1430">
        <f t="shared" si="551"/>
        <v>397</v>
      </c>
      <c r="F112" s="1430">
        <f t="shared" si="551"/>
        <v>3317</v>
      </c>
      <c r="G112" s="1430">
        <f t="shared" si="551"/>
        <v>2381</v>
      </c>
      <c r="H112" s="1430">
        <f t="shared" si="551"/>
        <v>5698</v>
      </c>
      <c r="I112" s="1430">
        <f t="shared" si="551"/>
        <v>26</v>
      </c>
      <c r="J112" s="1430">
        <f t="shared" si="551"/>
        <v>19</v>
      </c>
      <c r="K112" s="1430">
        <f t="shared" si="551"/>
        <v>45</v>
      </c>
      <c r="L112" s="1430">
        <f t="shared" si="551"/>
        <v>0</v>
      </c>
      <c r="M112" s="1430">
        <f t="shared" si="551"/>
        <v>0</v>
      </c>
      <c r="N112" s="1430">
        <f t="shared" si="551"/>
        <v>0</v>
      </c>
      <c r="O112" s="1430">
        <f t="shared" si="551"/>
        <v>0</v>
      </c>
      <c r="P112" s="1430">
        <f t="shared" si="551"/>
        <v>0</v>
      </c>
      <c r="Q112" s="1430">
        <f t="shared" si="551"/>
        <v>0</v>
      </c>
      <c r="R112" s="1430">
        <f t="shared" si="551"/>
        <v>0</v>
      </c>
      <c r="S112" s="1430">
        <f t="shared" si="551"/>
        <v>0</v>
      </c>
      <c r="T112" s="1430">
        <f t="shared" si="551"/>
        <v>0</v>
      </c>
      <c r="U112" s="1430">
        <f t="shared" si="551"/>
        <v>0</v>
      </c>
      <c r="V112" s="1430">
        <f t="shared" si="551"/>
        <v>0</v>
      </c>
      <c r="W112" s="1430">
        <f t="shared" si="551"/>
        <v>0</v>
      </c>
      <c r="X112" s="1430">
        <f t="shared" si="551"/>
        <v>3573</v>
      </c>
      <c r="Y112" s="1430">
        <f t="shared" si="551"/>
        <v>2567</v>
      </c>
      <c r="Z112" s="1430">
        <f t="shared" si="551"/>
        <v>6140</v>
      </c>
      <c r="AA112" s="1429">
        <f t="shared" si="551"/>
        <v>35</v>
      </c>
      <c r="AB112" s="1429">
        <f t="shared" si="551"/>
        <v>13</v>
      </c>
      <c r="AC112" s="1429">
        <f t="shared" si="551"/>
        <v>48</v>
      </c>
      <c r="AD112" s="1429">
        <f t="shared" si="551"/>
        <v>3608</v>
      </c>
      <c r="AE112" s="1429">
        <f t="shared" si="551"/>
        <v>2580</v>
      </c>
      <c r="AF112" s="1429">
        <f t="shared" si="551"/>
        <v>6188</v>
      </c>
      <c r="AG112" s="1429">
        <f t="shared" si="551"/>
        <v>0</v>
      </c>
      <c r="AH112" s="1429">
        <f t="shared" si="551"/>
        <v>5</v>
      </c>
      <c r="AI112" s="1429">
        <f t="shared" si="551"/>
        <v>5</v>
      </c>
      <c r="AJ112" s="1419">
        <f>SUM(AJ107:AJ111)</f>
        <v>0</v>
      </c>
      <c r="AL112" s="1440"/>
      <c r="AM112" s="682"/>
      <c r="AN112" s="682"/>
      <c r="AO112" s="682"/>
      <c r="AP112" s="682"/>
      <c r="AQ112" s="682"/>
      <c r="AR112" s="682"/>
      <c r="AS112" s="682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2"/>
      <c r="BK112" s="682"/>
    </row>
    <row r="113" spans="1:63" s="1411" customFormat="1" ht="15" customHeight="1">
      <c r="A113" s="1423" t="s">
        <v>256</v>
      </c>
      <c r="B113" s="1424"/>
      <c r="C113" s="1451"/>
      <c r="D113" s="1426"/>
      <c r="E113" s="1426"/>
      <c r="F113" s="1426"/>
      <c r="G113" s="1426"/>
      <c r="H113" s="1426"/>
      <c r="I113" s="1426"/>
      <c r="J113" s="1426"/>
      <c r="K113" s="1426"/>
      <c r="L113" s="1425"/>
      <c r="M113" s="1425"/>
      <c r="N113" s="1425"/>
      <c r="O113" s="1425"/>
      <c r="P113" s="1425"/>
      <c r="Q113" s="1425"/>
      <c r="R113" s="1425"/>
      <c r="S113" s="1425"/>
      <c r="T113" s="1425"/>
      <c r="U113" s="1425"/>
      <c r="V113" s="1425"/>
      <c r="W113" s="1425"/>
      <c r="X113" s="1425"/>
      <c r="Y113" s="1425"/>
      <c r="Z113" s="1425"/>
      <c r="AA113" s="1425"/>
      <c r="AB113" s="1425"/>
      <c r="AC113" s="1425"/>
      <c r="AD113" s="1425"/>
      <c r="AE113" s="1425"/>
      <c r="AF113" s="1425"/>
      <c r="AG113" s="1425"/>
      <c r="AH113" s="1425"/>
      <c r="AI113" s="1427"/>
      <c r="AJ113" s="1431"/>
      <c r="AL113" s="1440"/>
      <c r="AM113" s="682"/>
      <c r="AN113" s="682"/>
      <c r="AO113" s="682"/>
      <c r="AP113" s="682"/>
      <c r="AQ113" s="682"/>
      <c r="AR113" s="682"/>
      <c r="AS113" s="682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2"/>
      <c r="BH113" s="682"/>
      <c r="BI113" s="682"/>
      <c r="BJ113" s="682"/>
      <c r="BK113" s="682"/>
    </row>
    <row r="114" spans="1:63" s="1411" customFormat="1" ht="15" customHeight="1">
      <c r="A114" s="1428">
        <v>79</v>
      </c>
      <c r="B114" s="1452" t="s">
        <v>443</v>
      </c>
      <c r="C114" s="1441">
        <v>43</v>
      </c>
      <c r="D114" s="1441">
        <v>21</v>
      </c>
      <c r="E114" s="1390">
        <f t="shared" ref="E114:E117" si="552">SUM(C114:D114)</f>
        <v>64</v>
      </c>
      <c r="F114" s="1441">
        <v>415</v>
      </c>
      <c r="G114" s="1441">
        <v>323</v>
      </c>
      <c r="H114" s="1390">
        <f t="shared" ref="H114:H117" si="553">SUM(F114:G114)</f>
        <v>738</v>
      </c>
      <c r="I114" s="1453">
        <v>0</v>
      </c>
      <c r="J114" s="1453"/>
      <c r="K114" s="1390">
        <f t="shared" ref="K114:K117" si="554">SUM(I114:J114)</f>
        <v>0</v>
      </c>
      <c r="L114" s="1453"/>
      <c r="M114" s="1453"/>
      <c r="N114" s="1453">
        <f>+L114+M114</f>
        <v>0</v>
      </c>
      <c r="O114" s="1453"/>
      <c r="P114" s="1453"/>
      <c r="Q114" s="1391">
        <f>O114+P114</f>
        <v>0</v>
      </c>
      <c r="R114" s="1453"/>
      <c r="S114" s="1453"/>
      <c r="T114" s="1391">
        <f>R114+S114</f>
        <v>0</v>
      </c>
      <c r="U114" s="1453"/>
      <c r="V114" s="1453"/>
      <c r="W114" s="1453">
        <f>+U114+V114</f>
        <v>0</v>
      </c>
      <c r="X114" s="832">
        <f t="shared" ref="X114:X117" si="555">C114+F114+I114+L114+U114+R114+O114</f>
        <v>458</v>
      </c>
      <c r="Y114" s="832">
        <f t="shared" ref="Y114:Y117" si="556">D114+G114+J114+M114+V114+S114+P114</f>
        <v>344</v>
      </c>
      <c r="Z114" s="832">
        <f t="shared" ref="Z114:Z117" si="557">E114+H114+K114+N114+W114+T114+Q114</f>
        <v>802</v>
      </c>
      <c r="AA114" s="1396"/>
      <c r="AB114" s="1396"/>
      <c r="AC114" s="1453">
        <f>+AA114+AB114</f>
        <v>0</v>
      </c>
      <c r="AD114" s="1410">
        <f t="shared" ref="AD114:AE116" si="558">X114+AA114</f>
        <v>458</v>
      </c>
      <c r="AE114" s="1410">
        <f t="shared" si="558"/>
        <v>344</v>
      </c>
      <c r="AF114" s="1410">
        <f>+AD114+AE114</f>
        <v>802</v>
      </c>
      <c r="AG114" s="177">
        <v>1</v>
      </c>
      <c r="AH114" s="177">
        <v>3</v>
      </c>
      <c r="AI114" s="1410">
        <f>+AG114+AH114</f>
        <v>4</v>
      </c>
      <c r="AJ114" s="1410"/>
      <c r="AL114" s="1454"/>
    </row>
    <row r="115" spans="1:63" s="1411" customFormat="1" ht="15" customHeight="1">
      <c r="A115" s="1428">
        <v>80</v>
      </c>
      <c r="B115" s="1452" t="s">
        <v>446</v>
      </c>
      <c r="C115" s="1441">
        <v>27</v>
      </c>
      <c r="D115" s="1441">
        <v>28</v>
      </c>
      <c r="E115" s="1390">
        <f t="shared" si="552"/>
        <v>55</v>
      </c>
      <c r="F115" s="1441">
        <v>710</v>
      </c>
      <c r="G115" s="1441">
        <v>509</v>
      </c>
      <c r="H115" s="1390">
        <f t="shared" si="553"/>
        <v>1219</v>
      </c>
      <c r="I115" s="1439"/>
      <c r="J115" s="1439">
        <v>1</v>
      </c>
      <c r="K115" s="1390">
        <f t="shared" si="554"/>
        <v>1</v>
      </c>
      <c r="L115" s="1439"/>
      <c r="M115" s="1439"/>
      <c r="N115" s="1453">
        <f>+L115+M115</f>
        <v>0</v>
      </c>
      <c r="O115" s="1453"/>
      <c r="P115" s="1453"/>
      <c r="Q115" s="1391">
        <f t="shared" ref="Q115:Q117" si="559">O115+P115</f>
        <v>0</v>
      </c>
      <c r="R115" s="1453"/>
      <c r="S115" s="1453"/>
      <c r="T115" s="1391">
        <f t="shared" ref="T115:T117" si="560">R115+S115</f>
        <v>0</v>
      </c>
      <c r="U115" s="1439"/>
      <c r="V115" s="1439"/>
      <c r="W115" s="1453">
        <f>+U115+V115</f>
        <v>0</v>
      </c>
      <c r="X115" s="832">
        <f t="shared" si="555"/>
        <v>737</v>
      </c>
      <c r="Y115" s="832">
        <f t="shared" si="556"/>
        <v>538</v>
      </c>
      <c r="Z115" s="832">
        <f t="shared" si="557"/>
        <v>1275</v>
      </c>
      <c r="AA115" s="1396"/>
      <c r="AB115" s="1396"/>
      <c r="AC115" s="1453">
        <f>+AA115+AB115</f>
        <v>0</v>
      </c>
      <c r="AD115" s="1414">
        <f t="shared" si="558"/>
        <v>737</v>
      </c>
      <c r="AE115" s="1414">
        <f t="shared" si="558"/>
        <v>538</v>
      </c>
      <c r="AF115" s="1410">
        <f>+AD115+AE115</f>
        <v>1275</v>
      </c>
      <c r="AG115" s="177"/>
      <c r="AH115" s="177">
        <v>1</v>
      </c>
      <c r="AI115" s="1410">
        <f>+AG115+AH115</f>
        <v>1</v>
      </c>
      <c r="AJ115" s="1410">
        <v>0</v>
      </c>
      <c r="AL115" s="1440"/>
      <c r="AM115" s="682"/>
      <c r="AN115" s="682"/>
      <c r="AO115" s="682"/>
      <c r="AP115" s="682"/>
      <c r="AQ115" s="682"/>
      <c r="AR115" s="682"/>
      <c r="AS115" s="682"/>
      <c r="AT115" s="682"/>
      <c r="AU115" s="682"/>
      <c r="AV115" s="682"/>
      <c r="AW115" s="682"/>
      <c r="AX115" s="682"/>
      <c r="AY115" s="682"/>
      <c r="AZ115" s="682"/>
      <c r="BA115" s="682"/>
      <c r="BB115" s="682"/>
      <c r="BC115" s="682"/>
      <c r="BD115" s="682"/>
      <c r="BE115" s="682"/>
      <c r="BF115" s="682"/>
      <c r="BG115" s="682"/>
      <c r="BH115" s="682"/>
      <c r="BI115" s="682"/>
      <c r="BJ115" s="682"/>
      <c r="BK115" s="682"/>
    </row>
    <row r="116" spans="1:63" s="1411" customFormat="1" ht="15" customHeight="1">
      <c r="A116" s="1428">
        <v>81</v>
      </c>
      <c r="B116" s="1452" t="s">
        <v>445</v>
      </c>
      <c r="C116" s="1441">
        <v>43</v>
      </c>
      <c r="D116" s="1441">
        <v>29</v>
      </c>
      <c r="E116" s="1390">
        <f t="shared" si="552"/>
        <v>72</v>
      </c>
      <c r="F116" s="1441">
        <v>829</v>
      </c>
      <c r="G116" s="1441">
        <v>678</v>
      </c>
      <c r="H116" s="1390">
        <f t="shared" si="553"/>
        <v>1507</v>
      </c>
      <c r="I116" s="1439"/>
      <c r="J116" s="1439"/>
      <c r="K116" s="1390">
        <f t="shared" si="554"/>
        <v>0</v>
      </c>
      <c r="L116" s="1439"/>
      <c r="M116" s="1439"/>
      <c r="N116" s="1453">
        <f>+L116+M116</f>
        <v>0</v>
      </c>
      <c r="O116" s="1453"/>
      <c r="P116" s="1453"/>
      <c r="Q116" s="1391">
        <f t="shared" si="559"/>
        <v>0</v>
      </c>
      <c r="R116" s="1453"/>
      <c r="S116" s="1453"/>
      <c r="T116" s="1391">
        <f t="shared" si="560"/>
        <v>0</v>
      </c>
      <c r="U116" s="1439"/>
      <c r="V116" s="1439"/>
      <c r="W116" s="1453">
        <f>+U116+V116</f>
        <v>0</v>
      </c>
      <c r="X116" s="832">
        <f t="shared" si="555"/>
        <v>872</v>
      </c>
      <c r="Y116" s="832">
        <f t="shared" si="556"/>
        <v>707</v>
      </c>
      <c r="Z116" s="832">
        <f t="shared" si="557"/>
        <v>1579</v>
      </c>
      <c r="AA116" s="1396"/>
      <c r="AB116" s="1396"/>
      <c r="AC116" s="1453">
        <f>+AA116+AB116</f>
        <v>0</v>
      </c>
      <c r="AD116" s="1414">
        <f t="shared" si="558"/>
        <v>872</v>
      </c>
      <c r="AE116" s="1414">
        <f t="shared" si="558"/>
        <v>707</v>
      </c>
      <c r="AF116" s="1410">
        <f>+AD116+AE116</f>
        <v>1579</v>
      </c>
      <c r="AG116" s="177"/>
      <c r="AH116" s="177">
        <v>0</v>
      </c>
      <c r="AI116" s="1410">
        <f>+AG116+AH116</f>
        <v>0</v>
      </c>
      <c r="AJ116" s="1410">
        <v>0</v>
      </c>
      <c r="AL116" s="1440"/>
      <c r="AM116" s="682"/>
      <c r="AN116" s="682"/>
      <c r="AO116" s="682"/>
      <c r="AP116" s="682"/>
      <c r="AQ116" s="682"/>
      <c r="AR116" s="682"/>
      <c r="AS116" s="682"/>
      <c r="AT116" s="682"/>
      <c r="AU116" s="682"/>
      <c r="AV116" s="682"/>
      <c r="AW116" s="682"/>
      <c r="AX116" s="682"/>
      <c r="AY116" s="682"/>
      <c r="AZ116" s="682"/>
      <c r="BA116" s="682"/>
      <c r="BB116" s="682"/>
      <c r="BC116" s="682"/>
      <c r="BD116" s="682"/>
      <c r="BE116" s="682"/>
      <c r="BF116" s="682"/>
      <c r="BG116" s="682"/>
      <c r="BH116" s="682"/>
      <c r="BI116" s="682"/>
      <c r="BJ116" s="682"/>
      <c r="BK116" s="682"/>
    </row>
    <row r="117" spans="1:63" s="1411" customFormat="1" ht="15" customHeight="1">
      <c r="A117" s="1428">
        <v>82</v>
      </c>
      <c r="B117" s="1452" t="s">
        <v>444</v>
      </c>
      <c r="C117" s="1441">
        <v>117</v>
      </c>
      <c r="D117" s="1441">
        <v>99</v>
      </c>
      <c r="E117" s="1390">
        <f t="shared" si="552"/>
        <v>216</v>
      </c>
      <c r="F117" s="1441">
        <v>633</v>
      </c>
      <c r="G117" s="1441">
        <v>440</v>
      </c>
      <c r="H117" s="1390">
        <f t="shared" si="553"/>
        <v>1073</v>
      </c>
      <c r="I117" s="1439">
        <v>3</v>
      </c>
      <c r="J117" s="1439">
        <v>3</v>
      </c>
      <c r="K117" s="1390">
        <f t="shared" si="554"/>
        <v>6</v>
      </c>
      <c r="L117" s="1439"/>
      <c r="M117" s="1439"/>
      <c r="N117" s="1453">
        <f>+L117+M117</f>
        <v>0</v>
      </c>
      <c r="O117" s="1453"/>
      <c r="P117" s="1453"/>
      <c r="Q117" s="1391">
        <f t="shared" si="559"/>
        <v>0</v>
      </c>
      <c r="R117" s="1453"/>
      <c r="S117" s="1453"/>
      <c r="T117" s="1391">
        <f t="shared" si="560"/>
        <v>0</v>
      </c>
      <c r="U117" s="1439"/>
      <c r="V117" s="1439"/>
      <c r="W117" s="1453">
        <f>+U117+V117</f>
        <v>0</v>
      </c>
      <c r="X117" s="832">
        <f t="shared" si="555"/>
        <v>753</v>
      </c>
      <c r="Y117" s="832">
        <f t="shared" si="556"/>
        <v>542</v>
      </c>
      <c r="Z117" s="832">
        <f t="shared" si="557"/>
        <v>1295</v>
      </c>
      <c r="AA117" s="1396"/>
      <c r="AB117" s="1396"/>
      <c r="AC117" s="1453">
        <f>+AA117+AB117</f>
        <v>0</v>
      </c>
      <c r="AD117" s="1414">
        <f>X117+AA117</f>
        <v>753</v>
      </c>
      <c r="AE117" s="1414">
        <f>Y117+AB117</f>
        <v>542</v>
      </c>
      <c r="AF117" s="1410">
        <f>+AD117+AE117</f>
        <v>1295</v>
      </c>
      <c r="AG117" s="177">
        <v>3</v>
      </c>
      <c r="AH117" s="177">
        <v>2</v>
      </c>
      <c r="AI117" s="1410">
        <f>+AG117+AH117</f>
        <v>5</v>
      </c>
      <c r="AJ117" s="1410">
        <v>1</v>
      </c>
      <c r="AL117" s="1440"/>
      <c r="AM117" s="682"/>
      <c r="AN117" s="682"/>
      <c r="AO117" s="682"/>
      <c r="AP117" s="682"/>
      <c r="AQ117" s="682"/>
      <c r="AR117" s="682"/>
      <c r="AS117" s="682"/>
      <c r="AT117" s="682"/>
      <c r="AU117" s="682"/>
      <c r="AV117" s="682"/>
      <c r="AW117" s="682"/>
      <c r="AX117" s="682"/>
      <c r="AY117" s="682"/>
      <c r="AZ117" s="682"/>
      <c r="BA117" s="682"/>
      <c r="BB117" s="682"/>
      <c r="BC117" s="682"/>
      <c r="BD117" s="682"/>
      <c r="BE117" s="682"/>
      <c r="BF117" s="682"/>
      <c r="BG117" s="682"/>
      <c r="BH117" s="682"/>
      <c r="BI117" s="682"/>
      <c r="BJ117" s="682"/>
      <c r="BK117" s="682"/>
    </row>
    <row r="118" spans="1:63" s="1411" customFormat="1" ht="15" customHeight="1">
      <c r="A118" s="1419"/>
      <c r="B118" s="1420" t="s">
        <v>6</v>
      </c>
      <c r="C118" s="1430">
        <f>SUM(C114:C117)</f>
        <v>230</v>
      </c>
      <c r="D118" s="1430">
        <f t="shared" ref="D118:AJ118" si="561">SUM(D114:D117)</f>
        <v>177</v>
      </c>
      <c r="E118" s="1430">
        <f t="shared" si="561"/>
        <v>407</v>
      </c>
      <c r="F118" s="1430">
        <f t="shared" si="561"/>
        <v>2587</v>
      </c>
      <c r="G118" s="1430">
        <f t="shared" si="561"/>
        <v>1950</v>
      </c>
      <c r="H118" s="1430">
        <f t="shared" si="561"/>
        <v>4537</v>
      </c>
      <c r="I118" s="1430">
        <f t="shared" si="561"/>
        <v>3</v>
      </c>
      <c r="J118" s="1430">
        <f t="shared" si="561"/>
        <v>4</v>
      </c>
      <c r="K118" s="1430">
        <f t="shared" si="561"/>
        <v>7</v>
      </c>
      <c r="L118" s="1430">
        <f t="shared" si="561"/>
        <v>0</v>
      </c>
      <c r="M118" s="1430">
        <f t="shared" si="561"/>
        <v>0</v>
      </c>
      <c r="N118" s="1430">
        <f t="shared" si="561"/>
        <v>0</v>
      </c>
      <c r="O118" s="1430">
        <f t="shared" si="561"/>
        <v>0</v>
      </c>
      <c r="P118" s="1430">
        <f t="shared" si="561"/>
        <v>0</v>
      </c>
      <c r="Q118" s="1430">
        <f t="shared" si="561"/>
        <v>0</v>
      </c>
      <c r="R118" s="1430">
        <f t="shared" si="561"/>
        <v>0</v>
      </c>
      <c r="S118" s="1430">
        <f t="shared" si="561"/>
        <v>0</v>
      </c>
      <c r="T118" s="1430">
        <f t="shared" si="561"/>
        <v>0</v>
      </c>
      <c r="U118" s="1430">
        <f t="shared" si="561"/>
        <v>0</v>
      </c>
      <c r="V118" s="1430">
        <f t="shared" si="561"/>
        <v>0</v>
      </c>
      <c r="W118" s="1430">
        <f t="shared" si="561"/>
        <v>0</v>
      </c>
      <c r="X118" s="1430">
        <f t="shared" si="561"/>
        <v>2820</v>
      </c>
      <c r="Y118" s="1430">
        <f t="shared" si="561"/>
        <v>2131</v>
      </c>
      <c r="Z118" s="1430">
        <f t="shared" si="561"/>
        <v>4951</v>
      </c>
      <c r="AA118" s="1430">
        <f t="shared" si="561"/>
        <v>0</v>
      </c>
      <c r="AB118" s="1430">
        <f t="shared" si="561"/>
        <v>0</v>
      </c>
      <c r="AC118" s="1430">
        <f t="shared" si="561"/>
        <v>0</v>
      </c>
      <c r="AD118" s="1430">
        <f t="shared" si="561"/>
        <v>2820</v>
      </c>
      <c r="AE118" s="1430">
        <f t="shared" si="561"/>
        <v>2131</v>
      </c>
      <c r="AF118" s="1430">
        <f t="shared" si="561"/>
        <v>4951</v>
      </c>
      <c r="AG118" s="1430">
        <f t="shared" si="561"/>
        <v>4</v>
      </c>
      <c r="AH118" s="1430">
        <f t="shared" si="561"/>
        <v>6</v>
      </c>
      <c r="AI118" s="1430">
        <f t="shared" si="561"/>
        <v>10</v>
      </c>
      <c r="AJ118" s="1430">
        <f t="shared" si="561"/>
        <v>1</v>
      </c>
      <c r="AL118" s="1440"/>
      <c r="AM118" s="682"/>
      <c r="AN118" s="682"/>
      <c r="AO118" s="682"/>
      <c r="AP118" s="682"/>
      <c r="AQ118" s="682"/>
      <c r="AR118" s="682"/>
      <c r="AS118" s="682"/>
      <c r="AT118" s="682"/>
      <c r="AU118" s="682"/>
      <c r="AV118" s="682"/>
      <c r="AW118" s="682"/>
      <c r="AX118" s="682"/>
      <c r="AY118" s="682"/>
      <c r="AZ118" s="682"/>
      <c r="BA118" s="682"/>
      <c r="BB118" s="682"/>
      <c r="BC118" s="682"/>
      <c r="BD118" s="682"/>
      <c r="BE118" s="682"/>
      <c r="BF118" s="682"/>
      <c r="BG118" s="682"/>
      <c r="BH118" s="682"/>
      <c r="BI118" s="682"/>
      <c r="BJ118" s="682"/>
      <c r="BK118" s="682"/>
    </row>
    <row r="119" spans="1:63" s="1411" customFormat="1" ht="15" customHeight="1">
      <c r="A119" s="1417" t="s">
        <v>73</v>
      </c>
      <c r="B119" s="1408"/>
      <c r="C119" s="1425"/>
      <c r="D119" s="1426"/>
      <c r="E119" s="1426"/>
      <c r="F119" s="1426"/>
      <c r="G119" s="1426"/>
      <c r="H119" s="1426"/>
      <c r="I119" s="1426"/>
      <c r="J119" s="1426"/>
      <c r="K119" s="1426"/>
      <c r="L119" s="1425"/>
      <c r="M119" s="1425"/>
      <c r="N119" s="1425"/>
      <c r="O119" s="1425"/>
      <c r="P119" s="1425"/>
      <c r="Q119" s="1425"/>
      <c r="R119" s="1425"/>
      <c r="S119" s="1425"/>
      <c r="T119" s="1425"/>
      <c r="U119" s="1425"/>
      <c r="V119" s="1425"/>
      <c r="W119" s="1425"/>
      <c r="X119" s="1425"/>
      <c r="Y119" s="1425"/>
      <c r="Z119" s="1425"/>
      <c r="AA119" s="1425"/>
      <c r="AB119" s="1425"/>
      <c r="AC119" s="1425"/>
      <c r="AD119" s="1425"/>
      <c r="AE119" s="1425"/>
      <c r="AF119" s="1425"/>
      <c r="AG119" s="1425"/>
      <c r="AH119" s="1425"/>
      <c r="AI119" s="1427"/>
      <c r="AJ119" s="1431"/>
      <c r="AL119" s="1440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2"/>
      <c r="BC119" s="682"/>
      <c r="BD119" s="682"/>
      <c r="BE119" s="682"/>
      <c r="BF119" s="682"/>
      <c r="BG119" s="682"/>
      <c r="BH119" s="682"/>
      <c r="BI119" s="682"/>
      <c r="BJ119" s="682"/>
      <c r="BK119" s="682"/>
    </row>
    <row r="120" spans="1:63" s="1411" customFormat="1" ht="15" customHeight="1">
      <c r="A120" s="1428">
        <v>83</v>
      </c>
      <c r="B120" s="1438" t="s">
        <v>132</v>
      </c>
      <c r="C120" s="176">
        <v>326</v>
      </c>
      <c r="D120" s="176">
        <v>221</v>
      </c>
      <c r="E120" s="1390">
        <f t="shared" ref="E120:E122" si="562">SUM(C120:D120)</f>
        <v>547</v>
      </c>
      <c r="F120" s="176">
        <v>44</v>
      </c>
      <c r="G120" s="176">
        <v>36</v>
      </c>
      <c r="H120" s="1390">
        <f t="shared" ref="H120:H122" si="563">SUM(F120:G120)</f>
        <v>80</v>
      </c>
      <c r="I120" s="176">
        <v>110</v>
      </c>
      <c r="J120" s="176">
        <v>102</v>
      </c>
      <c r="K120" s="1390">
        <f t="shared" ref="K120:K122" si="564">SUM(I120:J120)</f>
        <v>212</v>
      </c>
      <c r="L120" s="176">
        <v>21</v>
      </c>
      <c r="M120" s="176">
        <v>19</v>
      </c>
      <c r="N120" s="1390">
        <f t="shared" ref="N120:N122" si="565">SUM(L120:M120)</f>
        <v>40</v>
      </c>
      <c r="O120" s="1390"/>
      <c r="P120" s="1390"/>
      <c r="Q120" s="1390">
        <f t="shared" ref="Q120:Q122" si="566">SUM(O120:P120)</f>
        <v>0</v>
      </c>
      <c r="R120" s="1390"/>
      <c r="S120" s="1390"/>
      <c r="T120" s="1390">
        <f t="shared" ref="T120:T122" si="567">SUM(R120:S120)</f>
        <v>0</v>
      </c>
      <c r="U120" s="1433"/>
      <c r="V120" s="1433"/>
      <c r="W120" s="1433">
        <f>+U120+V120</f>
        <v>0</v>
      </c>
      <c r="X120" s="832">
        <f t="shared" ref="X120:X122" si="568">C120+F120+I120+L120+U120+R120+O120</f>
        <v>501</v>
      </c>
      <c r="Y120" s="832">
        <f t="shared" ref="Y120:Y122" si="569">D120+G120+J120+M120+V120+S120+P120</f>
        <v>378</v>
      </c>
      <c r="Z120" s="832">
        <f t="shared" ref="Z120:Z122" si="570">E120+H120+K120+N120+W120+T120+Q120</f>
        <v>879</v>
      </c>
      <c r="AA120" s="1433"/>
      <c r="AB120" s="1433"/>
      <c r="AC120" s="1433">
        <f>+AA120+AB120</f>
        <v>0</v>
      </c>
      <c r="AD120" s="1414">
        <f>X120+AA120</f>
        <v>501</v>
      </c>
      <c r="AE120" s="1414">
        <f t="shared" ref="AD120:AE122" si="571">Y120+AB120</f>
        <v>378</v>
      </c>
      <c r="AF120" s="1433">
        <f>+AD120+AE120</f>
        <v>879</v>
      </c>
      <c r="AG120" s="177">
        <v>4</v>
      </c>
      <c r="AH120" s="177">
        <v>1</v>
      </c>
      <c r="AI120" s="1433">
        <f>+AG120+AH120</f>
        <v>5</v>
      </c>
      <c r="AJ120" s="1410"/>
      <c r="AL120" s="1440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2"/>
      <c r="BC120" s="682"/>
      <c r="BD120" s="682"/>
      <c r="BE120" s="682"/>
      <c r="BF120" s="682"/>
      <c r="BG120" s="682"/>
      <c r="BH120" s="682"/>
      <c r="BI120" s="682"/>
      <c r="BJ120" s="682"/>
      <c r="BK120" s="682"/>
    </row>
    <row r="121" spans="1:63" s="1411" customFormat="1" ht="15" customHeight="1">
      <c r="A121" s="1428">
        <v>84</v>
      </c>
      <c r="B121" s="1438" t="s">
        <v>133</v>
      </c>
      <c r="C121" s="176">
        <v>895</v>
      </c>
      <c r="D121" s="176">
        <v>776</v>
      </c>
      <c r="E121" s="1390">
        <f t="shared" si="562"/>
        <v>1671</v>
      </c>
      <c r="F121" s="176">
        <v>268</v>
      </c>
      <c r="G121" s="176">
        <v>135</v>
      </c>
      <c r="H121" s="1390">
        <f t="shared" si="563"/>
        <v>403</v>
      </c>
      <c r="I121" s="176">
        <v>45</v>
      </c>
      <c r="J121" s="176">
        <v>26</v>
      </c>
      <c r="K121" s="1390">
        <f t="shared" si="564"/>
        <v>71</v>
      </c>
      <c r="L121" s="176">
        <v>31</v>
      </c>
      <c r="M121" s="176">
        <v>26</v>
      </c>
      <c r="N121" s="1390">
        <f t="shared" si="565"/>
        <v>57</v>
      </c>
      <c r="O121" s="1390"/>
      <c r="P121" s="1390"/>
      <c r="Q121" s="1390">
        <f t="shared" si="566"/>
        <v>0</v>
      </c>
      <c r="R121" s="1390"/>
      <c r="S121" s="1390"/>
      <c r="T121" s="1390">
        <f t="shared" si="567"/>
        <v>0</v>
      </c>
      <c r="U121" s="1433"/>
      <c r="V121" s="1433"/>
      <c r="W121" s="1433">
        <f>+U121+V121</f>
        <v>0</v>
      </c>
      <c r="X121" s="832">
        <f t="shared" si="568"/>
        <v>1239</v>
      </c>
      <c r="Y121" s="832">
        <f t="shared" si="569"/>
        <v>963</v>
      </c>
      <c r="Z121" s="832">
        <f t="shared" si="570"/>
        <v>2202</v>
      </c>
      <c r="AA121" s="1433"/>
      <c r="AB121" s="1433"/>
      <c r="AC121" s="1433">
        <f>+AA121+AB121</f>
        <v>0</v>
      </c>
      <c r="AD121" s="1414">
        <f t="shared" si="571"/>
        <v>1239</v>
      </c>
      <c r="AE121" s="1414">
        <f t="shared" si="571"/>
        <v>963</v>
      </c>
      <c r="AF121" s="1433">
        <f>+AD121+AE121</f>
        <v>2202</v>
      </c>
      <c r="AG121" s="177">
        <v>8</v>
      </c>
      <c r="AH121" s="177">
        <v>7</v>
      </c>
      <c r="AI121" s="1433">
        <f>+AG121+AH121</f>
        <v>15</v>
      </c>
      <c r="AJ121" s="1410">
        <v>3</v>
      </c>
      <c r="AL121" s="1440"/>
      <c r="AM121" s="682"/>
      <c r="AN121" s="682"/>
      <c r="AO121" s="682"/>
      <c r="AP121" s="682"/>
      <c r="AQ121" s="682"/>
      <c r="AR121" s="682"/>
      <c r="AS121" s="682"/>
      <c r="AT121" s="682"/>
      <c r="AU121" s="682"/>
      <c r="AV121" s="682"/>
      <c r="AW121" s="682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2"/>
      <c r="BH121" s="682"/>
      <c r="BI121" s="682"/>
      <c r="BJ121" s="682"/>
      <c r="BK121" s="682"/>
    </row>
    <row r="122" spans="1:63" s="1411" customFormat="1" ht="15" customHeight="1">
      <c r="A122" s="1428">
        <v>85</v>
      </c>
      <c r="B122" s="1438" t="s">
        <v>134</v>
      </c>
      <c r="C122" s="176">
        <v>405</v>
      </c>
      <c r="D122" s="176">
        <v>327</v>
      </c>
      <c r="E122" s="1390">
        <f t="shared" si="562"/>
        <v>732</v>
      </c>
      <c r="F122" s="176">
        <v>42</v>
      </c>
      <c r="G122" s="176">
        <v>13</v>
      </c>
      <c r="H122" s="1390">
        <f t="shared" si="563"/>
        <v>55</v>
      </c>
      <c r="I122" s="176">
        <v>1</v>
      </c>
      <c r="J122" s="176">
        <v>1</v>
      </c>
      <c r="K122" s="1390">
        <f t="shared" si="564"/>
        <v>2</v>
      </c>
      <c r="L122" s="176">
        <v>0</v>
      </c>
      <c r="M122" s="176">
        <v>0</v>
      </c>
      <c r="N122" s="1390">
        <f t="shared" si="565"/>
        <v>0</v>
      </c>
      <c r="O122" s="1390"/>
      <c r="P122" s="1390"/>
      <c r="Q122" s="1390">
        <f t="shared" si="566"/>
        <v>0</v>
      </c>
      <c r="R122" s="1390"/>
      <c r="S122" s="1390"/>
      <c r="T122" s="1390">
        <f t="shared" si="567"/>
        <v>0</v>
      </c>
      <c r="U122" s="1433"/>
      <c r="V122" s="1433"/>
      <c r="W122" s="1433">
        <f>+U122+V122</f>
        <v>0</v>
      </c>
      <c r="X122" s="832">
        <f t="shared" si="568"/>
        <v>448</v>
      </c>
      <c r="Y122" s="832">
        <f t="shared" si="569"/>
        <v>341</v>
      </c>
      <c r="Z122" s="832">
        <f t="shared" si="570"/>
        <v>789</v>
      </c>
      <c r="AA122" s="1433"/>
      <c r="AB122" s="1433"/>
      <c r="AC122" s="1433">
        <f>+AA122+AB122</f>
        <v>0</v>
      </c>
      <c r="AD122" s="1414">
        <f t="shared" si="571"/>
        <v>448</v>
      </c>
      <c r="AE122" s="1414">
        <f t="shared" si="571"/>
        <v>341</v>
      </c>
      <c r="AF122" s="1433">
        <f>+AD122+AE122</f>
        <v>789</v>
      </c>
      <c r="AG122" s="177"/>
      <c r="AH122" s="177"/>
      <c r="AI122" s="1433">
        <f>+AG122+AH122</f>
        <v>0</v>
      </c>
      <c r="AJ122" s="1410"/>
      <c r="AL122" s="1440"/>
      <c r="AM122" s="682"/>
      <c r="AN122" s="682"/>
      <c r="AO122" s="682"/>
      <c r="AP122" s="682"/>
      <c r="AQ122" s="682"/>
      <c r="AR122" s="682"/>
      <c r="AS122" s="682"/>
      <c r="AT122" s="682"/>
      <c r="AU122" s="682"/>
      <c r="AV122" s="682"/>
      <c r="AW122" s="682"/>
      <c r="AX122" s="682"/>
      <c r="AY122" s="682"/>
      <c r="AZ122" s="682"/>
      <c r="BA122" s="682"/>
      <c r="BB122" s="682"/>
      <c r="BC122" s="682"/>
      <c r="BD122" s="682"/>
      <c r="BE122" s="682"/>
      <c r="BF122" s="682"/>
      <c r="BG122" s="682"/>
      <c r="BH122" s="682"/>
      <c r="BI122" s="682"/>
      <c r="BJ122" s="682"/>
      <c r="BK122" s="682"/>
    </row>
    <row r="123" spans="1:63" s="1411" customFormat="1" ht="15" customHeight="1">
      <c r="A123" s="1419"/>
      <c r="B123" s="1420" t="s">
        <v>6</v>
      </c>
      <c r="C123" s="1429">
        <f>SUM(C120:C122)</f>
        <v>1626</v>
      </c>
      <c r="D123" s="1430">
        <f>SUM(D120:D122)</f>
        <v>1324</v>
      </c>
      <c r="E123" s="1430">
        <f t="shared" ref="E123:AI123" si="572">SUM(E120:E122)</f>
        <v>2950</v>
      </c>
      <c r="F123" s="1430">
        <f t="shared" si="572"/>
        <v>354</v>
      </c>
      <c r="G123" s="1430">
        <f t="shared" si="572"/>
        <v>184</v>
      </c>
      <c r="H123" s="1430">
        <f t="shared" si="572"/>
        <v>538</v>
      </c>
      <c r="I123" s="1430">
        <f t="shared" si="572"/>
        <v>156</v>
      </c>
      <c r="J123" s="1430">
        <f t="shared" si="572"/>
        <v>129</v>
      </c>
      <c r="K123" s="1430">
        <f t="shared" si="572"/>
        <v>285</v>
      </c>
      <c r="L123" s="1429">
        <f t="shared" si="572"/>
        <v>52</v>
      </c>
      <c r="M123" s="1429">
        <f t="shared" si="572"/>
        <v>45</v>
      </c>
      <c r="N123" s="1429">
        <f t="shared" si="572"/>
        <v>97</v>
      </c>
      <c r="O123" s="1429">
        <f t="shared" si="572"/>
        <v>0</v>
      </c>
      <c r="P123" s="1429">
        <f t="shared" si="572"/>
        <v>0</v>
      </c>
      <c r="Q123" s="1429">
        <f t="shared" si="572"/>
        <v>0</v>
      </c>
      <c r="R123" s="1429">
        <f t="shared" si="572"/>
        <v>0</v>
      </c>
      <c r="S123" s="1429">
        <f t="shared" si="572"/>
        <v>0</v>
      </c>
      <c r="T123" s="1429">
        <f t="shared" si="572"/>
        <v>0</v>
      </c>
      <c r="U123" s="1429">
        <f t="shared" si="572"/>
        <v>0</v>
      </c>
      <c r="V123" s="1429">
        <f t="shared" si="572"/>
        <v>0</v>
      </c>
      <c r="W123" s="1429">
        <f t="shared" si="572"/>
        <v>0</v>
      </c>
      <c r="X123" s="1429">
        <f t="shared" si="572"/>
        <v>2188</v>
      </c>
      <c r="Y123" s="1429">
        <f t="shared" si="572"/>
        <v>1682</v>
      </c>
      <c r="Z123" s="1429">
        <f t="shared" si="572"/>
        <v>3870</v>
      </c>
      <c r="AA123" s="1429">
        <f t="shared" si="572"/>
        <v>0</v>
      </c>
      <c r="AB123" s="1429">
        <f t="shared" si="572"/>
        <v>0</v>
      </c>
      <c r="AC123" s="1429">
        <f t="shared" si="572"/>
        <v>0</v>
      </c>
      <c r="AD123" s="1429">
        <f t="shared" si="572"/>
        <v>2188</v>
      </c>
      <c r="AE123" s="1429">
        <f t="shared" si="572"/>
        <v>1682</v>
      </c>
      <c r="AF123" s="1429">
        <f t="shared" si="572"/>
        <v>3870</v>
      </c>
      <c r="AG123" s="1429">
        <f t="shared" si="572"/>
        <v>12</v>
      </c>
      <c r="AH123" s="1429">
        <f t="shared" si="572"/>
        <v>8</v>
      </c>
      <c r="AI123" s="1429">
        <f t="shared" si="572"/>
        <v>20</v>
      </c>
      <c r="AJ123" s="1419">
        <f>SUM(AJ120:AJ122)</f>
        <v>3</v>
      </c>
      <c r="AL123" s="1440"/>
      <c r="AM123" s="682"/>
      <c r="AN123" s="682"/>
      <c r="AO123" s="682"/>
      <c r="AP123" s="682"/>
      <c r="AQ123" s="682"/>
      <c r="AR123" s="682"/>
      <c r="AS123" s="682"/>
      <c r="AT123" s="682"/>
      <c r="AU123" s="682"/>
      <c r="AV123" s="682"/>
      <c r="AW123" s="682"/>
      <c r="AX123" s="682"/>
      <c r="AY123" s="682"/>
      <c r="AZ123" s="682"/>
      <c r="BA123" s="682"/>
      <c r="BB123" s="682"/>
      <c r="BC123" s="682"/>
      <c r="BD123" s="682"/>
      <c r="BE123" s="682"/>
      <c r="BF123" s="682"/>
      <c r="BG123" s="682"/>
      <c r="BH123" s="682"/>
      <c r="BI123" s="682"/>
      <c r="BJ123" s="682"/>
      <c r="BK123" s="682"/>
    </row>
    <row r="124" spans="1:63" s="1411" customFormat="1" ht="15" customHeight="1">
      <c r="A124" s="1423" t="s">
        <v>75</v>
      </c>
      <c r="B124" s="1424"/>
      <c r="C124" s="1425"/>
      <c r="D124" s="1426"/>
      <c r="E124" s="1426"/>
      <c r="F124" s="1426"/>
      <c r="G124" s="1426"/>
      <c r="H124" s="1426"/>
      <c r="I124" s="1426"/>
      <c r="J124" s="1426"/>
      <c r="K124" s="1426"/>
      <c r="L124" s="1425"/>
      <c r="M124" s="1425"/>
      <c r="N124" s="1425"/>
      <c r="O124" s="1425"/>
      <c r="P124" s="1425"/>
      <c r="Q124" s="1425"/>
      <c r="R124" s="1425"/>
      <c r="S124" s="1425"/>
      <c r="T124" s="1425"/>
      <c r="U124" s="1425"/>
      <c r="V124" s="1425"/>
      <c r="W124" s="1425"/>
      <c r="X124" s="1425"/>
      <c r="Y124" s="1425"/>
      <c r="Z124" s="1425"/>
      <c r="AA124" s="1425"/>
      <c r="AB124" s="1425"/>
      <c r="AC124" s="1425"/>
      <c r="AD124" s="1425"/>
      <c r="AE124" s="1425"/>
      <c r="AF124" s="1425"/>
      <c r="AG124" s="1425"/>
      <c r="AH124" s="1425"/>
      <c r="AI124" s="1427"/>
      <c r="AJ124" s="1431"/>
      <c r="AL124" s="1440"/>
      <c r="AM124" s="682"/>
      <c r="AN124" s="682"/>
      <c r="AO124" s="682"/>
      <c r="AP124" s="682"/>
      <c r="AQ124" s="682"/>
      <c r="AR124" s="682"/>
      <c r="AS124" s="682"/>
      <c r="AT124" s="682"/>
      <c r="AU124" s="682"/>
      <c r="AV124" s="682"/>
      <c r="AW124" s="682"/>
      <c r="AX124" s="682"/>
      <c r="AY124" s="682"/>
      <c r="AZ124" s="682"/>
      <c r="BA124" s="682"/>
      <c r="BB124" s="682"/>
      <c r="BC124" s="682"/>
      <c r="BD124" s="682"/>
      <c r="BE124" s="682"/>
      <c r="BF124" s="682"/>
      <c r="BG124" s="682"/>
      <c r="BH124" s="682"/>
      <c r="BI124" s="682"/>
      <c r="BJ124" s="682"/>
      <c r="BK124" s="682"/>
    </row>
    <row r="125" spans="1:63" s="1411" customFormat="1" ht="15" customHeight="1">
      <c r="A125" s="1428">
        <v>86</v>
      </c>
      <c r="B125" s="1455" t="s">
        <v>460</v>
      </c>
      <c r="C125" s="1397">
        <v>253</v>
      </c>
      <c r="D125" s="1397">
        <v>174</v>
      </c>
      <c r="E125" s="1390">
        <f t="shared" ref="E125:E130" si="573">SUM(C125:D125)</f>
        <v>427</v>
      </c>
      <c r="F125" s="1397">
        <v>438</v>
      </c>
      <c r="G125" s="1397">
        <v>301</v>
      </c>
      <c r="H125" s="1390">
        <f t="shared" ref="H125:H130" si="574">SUM(F125:G125)</f>
        <v>739</v>
      </c>
      <c r="I125" s="1397">
        <v>22</v>
      </c>
      <c r="J125" s="1397">
        <v>18</v>
      </c>
      <c r="K125" s="1390">
        <f t="shared" ref="K125:K130" si="575">SUM(I125:J125)</f>
        <v>40</v>
      </c>
      <c r="L125" s="1397">
        <v>0</v>
      </c>
      <c r="M125" s="1397">
        <v>0</v>
      </c>
      <c r="N125" s="1390">
        <f t="shared" ref="N125:N130" si="576">SUM(L125:M125)</f>
        <v>0</v>
      </c>
      <c r="O125" s="1390"/>
      <c r="P125" s="1390"/>
      <c r="Q125" s="1390">
        <f t="shared" ref="Q125:Q130" si="577">SUM(O125:P125)</f>
        <v>0</v>
      </c>
      <c r="R125" s="1390"/>
      <c r="S125" s="1390"/>
      <c r="T125" s="1390">
        <f t="shared" ref="T125:T130" si="578">SUM(R125:S125)</f>
        <v>0</v>
      </c>
      <c r="U125" s="1397"/>
      <c r="V125" s="1397"/>
      <c r="W125" s="1439">
        <f t="shared" ref="W125:W130" si="579">+U125+V125</f>
        <v>0</v>
      </c>
      <c r="X125" s="832">
        <f t="shared" ref="X125:X130" si="580">C125+F125+I125+L125+U125+R125+O125</f>
        <v>713</v>
      </c>
      <c r="Y125" s="832">
        <f t="shared" ref="Y125:Y130" si="581">D125+G125+J125+M125+V125+S125+P125</f>
        <v>493</v>
      </c>
      <c r="Z125" s="832">
        <f t="shared" ref="Z125:Z130" si="582">E125+H125+K125+N125+W125+T125+Q125</f>
        <v>1206</v>
      </c>
      <c r="AA125" s="1433">
        <v>7</v>
      </c>
      <c r="AB125" s="1433">
        <v>9</v>
      </c>
      <c r="AC125" s="1433">
        <f t="shared" ref="AC125:AC130" si="583">AA125+AB125</f>
        <v>16</v>
      </c>
      <c r="AD125" s="1414">
        <f t="shared" ref="AD125:AE130" si="584">X125+AA125</f>
        <v>720</v>
      </c>
      <c r="AE125" s="1414">
        <f t="shared" si="584"/>
        <v>502</v>
      </c>
      <c r="AF125" s="1433">
        <f t="shared" ref="AF125:AF130" si="585">AD125+AE125</f>
        <v>1222</v>
      </c>
      <c r="AG125" s="1398">
        <v>1</v>
      </c>
      <c r="AH125" s="1398">
        <v>1</v>
      </c>
      <c r="AI125" s="1433">
        <f t="shared" ref="AI125:AI130" si="586">AG125+AH125</f>
        <v>2</v>
      </c>
      <c r="AJ125" s="600">
        <v>0</v>
      </c>
      <c r="AL125" s="1440"/>
      <c r="AM125" s="682"/>
      <c r="AN125" s="682"/>
      <c r="AO125" s="682"/>
      <c r="AP125" s="682"/>
      <c r="AQ125" s="682"/>
      <c r="AR125" s="682"/>
      <c r="AS125" s="682"/>
      <c r="AT125" s="682"/>
      <c r="AU125" s="682"/>
      <c r="AV125" s="682"/>
      <c r="AW125" s="682"/>
      <c r="AX125" s="682"/>
      <c r="AY125" s="682"/>
      <c r="AZ125" s="682"/>
      <c r="BA125" s="682"/>
      <c r="BB125" s="682"/>
      <c r="BC125" s="682"/>
      <c r="BD125" s="682"/>
      <c r="BE125" s="682"/>
      <c r="BF125" s="682"/>
      <c r="BG125" s="682"/>
      <c r="BH125" s="682"/>
      <c r="BI125" s="682"/>
      <c r="BJ125" s="682"/>
      <c r="BK125" s="682"/>
    </row>
    <row r="126" spans="1:63" s="1411" customFormat="1" ht="15" customHeight="1">
      <c r="A126" s="1428">
        <v>87</v>
      </c>
      <c r="B126" s="1455" t="s">
        <v>461</v>
      </c>
      <c r="C126" s="1397">
        <v>319</v>
      </c>
      <c r="D126" s="1397">
        <v>228</v>
      </c>
      <c r="E126" s="1390">
        <f t="shared" si="573"/>
        <v>547</v>
      </c>
      <c r="F126" s="1397">
        <v>420</v>
      </c>
      <c r="G126" s="1397">
        <v>318</v>
      </c>
      <c r="H126" s="1390">
        <f t="shared" si="574"/>
        <v>738</v>
      </c>
      <c r="I126" s="1397">
        <v>3</v>
      </c>
      <c r="J126" s="1397">
        <v>5</v>
      </c>
      <c r="K126" s="1390">
        <f t="shared" si="575"/>
        <v>8</v>
      </c>
      <c r="L126" s="1397">
        <v>2</v>
      </c>
      <c r="M126" s="1397">
        <v>0</v>
      </c>
      <c r="N126" s="1390">
        <f t="shared" si="576"/>
        <v>2</v>
      </c>
      <c r="O126" s="1390"/>
      <c r="P126" s="1390"/>
      <c r="Q126" s="1390">
        <f t="shared" si="577"/>
        <v>0</v>
      </c>
      <c r="R126" s="1390"/>
      <c r="S126" s="1390"/>
      <c r="T126" s="1390">
        <f t="shared" si="578"/>
        <v>0</v>
      </c>
      <c r="U126" s="1397"/>
      <c r="V126" s="1397"/>
      <c r="W126" s="1439">
        <f t="shared" si="579"/>
        <v>0</v>
      </c>
      <c r="X126" s="832">
        <f t="shared" si="580"/>
        <v>744</v>
      </c>
      <c r="Y126" s="832">
        <f t="shared" si="581"/>
        <v>551</v>
      </c>
      <c r="Z126" s="832">
        <f t="shared" si="582"/>
        <v>1295</v>
      </c>
      <c r="AA126" s="1433">
        <v>31</v>
      </c>
      <c r="AB126" s="1433">
        <v>19</v>
      </c>
      <c r="AC126" s="1433">
        <f t="shared" si="583"/>
        <v>50</v>
      </c>
      <c r="AD126" s="1414">
        <f t="shared" si="584"/>
        <v>775</v>
      </c>
      <c r="AE126" s="1414">
        <f t="shared" si="584"/>
        <v>570</v>
      </c>
      <c r="AF126" s="1433">
        <f t="shared" si="585"/>
        <v>1345</v>
      </c>
      <c r="AG126" s="1398">
        <v>0</v>
      </c>
      <c r="AH126" s="1398">
        <v>0</v>
      </c>
      <c r="AI126" s="1433">
        <f t="shared" si="586"/>
        <v>0</v>
      </c>
      <c r="AJ126" s="600"/>
      <c r="AL126" s="1440"/>
      <c r="AM126" s="682"/>
      <c r="AN126" s="682"/>
      <c r="AO126" s="682"/>
      <c r="AP126" s="682"/>
      <c r="AQ126" s="682"/>
      <c r="AR126" s="682"/>
      <c r="AS126" s="682"/>
      <c r="AT126" s="682"/>
      <c r="AU126" s="682"/>
      <c r="AV126" s="682"/>
      <c r="AW126" s="682"/>
      <c r="AX126" s="682"/>
      <c r="AY126" s="682"/>
      <c r="AZ126" s="682"/>
      <c r="BA126" s="682"/>
      <c r="BB126" s="682"/>
      <c r="BC126" s="682"/>
      <c r="BD126" s="682"/>
      <c r="BE126" s="682"/>
      <c r="BF126" s="682"/>
      <c r="BG126" s="682"/>
      <c r="BH126" s="682"/>
      <c r="BI126" s="682"/>
      <c r="BJ126" s="682"/>
      <c r="BK126" s="682"/>
    </row>
    <row r="127" spans="1:63" s="1411" customFormat="1" ht="15" customHeight="1">
      <c r="A127" s="1428">
        <v>88</v>
      </c>
      <c r="B127" s="1455" t="s">
        <v>462</v>
      </c>
      <c r="C127" s="1397">
        <v>335</v>
      </c>
      <c r="D127" s="1397">
        <v>248</v>
      </c>
      <c r="E127" s="1390">
        <f t="shared" si="573"/>
        <v>583</v>
      </c>
      <c r="F127" s="1397">
        <v>428</v>
      </c>
      <c r="G127" s="1397">
        <v>332</v>
      </c>
      <c r="H127" s="1390">
        <f t="shared" si="574"/>
        <v>760</v>
      </c>
      <c r="I127" s="1397">
        <v>9</v>
      </c>
      <c r="J127" s="1397">
        <v>11</v>
      </c>
      <c r="K127" s="1390">
        <f t="shared" si="575"/>
        <v>20</v>
      </c>
      <c r="L127" s="1397">
        <v>0</v>
      </c>
      <c r="M127" s="1397">
        <v>0</v>
      </c>
      <c r="N127" s="1390">
        <f t="shared" si="576"/>
        <v>0</v>
      </c>
      <c r="O127" s="1390"/>
      <c r="P127" s="1390"/>
      <c r="Q127" s="1390">
        <f t="shared" si="577"/>
        <v>0</v>
      </c>
      <c r="R127" s="1390"/>
      <c r="S127" s="1390"/>
      <c r="T127" s="1390">
        <f t="shared" si="578"/>
        <v>0</v>
      </c>
      <c r="U127" s="1397"/>
      <c r="V127" s="1397"/>
      <c r="W127" s="1439">
        <f t="shared" si="579"/>
        <v>0</v>
      </c>
      <c r="X127" s="832">
        <f t="shared" si="580"/>
        <v>772</v>
      </c>
      <c r="Y127" s="832">
        <f t="shared" si="581"/>
        <v>591</v>
      </c>
      <c r="Z127" s="832">
        <f t="shared" si="582"/>
        <v>1363</v>
      </c>
      <c r="AA127" s="1433">
        <v>8</v>
      </c>
      <c r="AB127" s="1433">
        <v>6</v>
      </c>
      <c r="AC127" s="1433">
        <f t="shared" si="583"/>
        <v>14</v>
      </c>
      <c r="AD127" s="1414">
        <f t="shared" si="584"/>
        <v>780</v>
      </c>
      <c r="AE127" s="1414">
        <f t="shared" si="584"/>
        <v>597</v>
      </c>
      <c r="AF127" s="1433">
        <f t="shared" si="585"/>
        <v>1377</v>
      </c>
      <c r="AG127" s="1398">
        <v>0</v>
      </c>
      <c r="AH127" s="1398">
        <v>0</v>
      </c>
      <c r="AI127" s="1433">
        <f t="shared" si="586"/>
        <v>0</v>
      </c>
      <c r="AJ127" s="600">
        <v>0</v>
      </c>
      <c r="AL127" s="1440"/>
      <c r="AM127" s="682"/>
      <c r="AN127" s="682"/>
      <c r="AO127" s="682"/>
      <c r="AP127" s="682"/>
      <c r="AQ127" s="682"/>
      <c r="AR127" s="682"/>
      <c r="AS127" s="682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2"/>
      <c r="BG127" s="682"/>
      <c r="BH127" s="682"/>
      <c r="BI127" s="682"/>
      <c r="BJ127" s="682"/>
      <c r="BK127" s="682"/>
    </row>
    <row r="128" spans="1:63" s="1411" customFormat="1" ht="15" customHeight="1">
      <c r="A128" s="1428">
        <v>89</v>
      </c>
      <c r="B128" s="1455" t="s">
        <v>463</v>
      </c>
      <c r="C128" s="1397">
        <v>176</v>
      </c>
      <c r="D128" s="1397">
        <v>115</v>
      </c>
      <c r="E128" s="1390">
        <f t="shared" si="573"/>
        <v>291</v>
      </c>
      <c r="F128" s="1397">
        <v>369</v>
      </c>
      <c r="G128" s="1397">
        <v>262</v>
      </c>
      <c r="H128" s="1390">
        <f t="shared" si="574"/>
        <v>631</v>
      </c>
      <c r="I128" s="1397">
        <v>17</v>
      </c>
      <c r="J128" s="1397">
        <v>14</v>
      </c>
      <c r="K128" s="1390">
        <f t="shared" si="575"/>
        <v>31</v>
      </c>
      <c r="L128" s="1397">
        <v>0</v>
      </c>
      <c r="M128" s="1397">
        <v>0</v>
      </c>
      <c r="N128" s="1390">
        <f t="shared" si="576"/>
        <v>0</v>
      </c>
      <c r="O128" s="1390"/>
      <c r="P128" s="1390"/>
      <c r="Q128" s="1390">
        <f t="shared" si="577"/>
        <v>0</v>
      </c>
      <c r="R128" s="1390"/>
      <c r="S128" s="1390"/>
      <c r="T128" s="1390">
        <f t="shared" si="578"/>
        <v>0</v>
      </c>
      <c r="U128" s="1397"/>
      <c r="V128" s="1397"/>
      <c r="W128" s="1439">
        <f t="shared" si="579"/>
        <v>0</v>
      </c>
      <c r="X128" s="832">
        <f t="shared" si="580"/>
        <v>562</v>
      </c>
      <c r="Y128" s="832">
        <f t="shared" si="581"/>
        <v>391</v>
      </c>
      <c r="Z128" s="832">
        <f t="shared" si="582"/>
        <v>953</v>
      </c>
      <c r="AA128" s="1433">
        <v>2</v>
      </c>
      <c r="AB128" s="1433">
        <v>1</v>
      </c>
      <c r="AC128" s="1433">
        <f t="shared" si="583"/>
        <v>3</v>
      </c>
      <c r="AD128" s="1414">
        <f t="shared" si="584"/>
        <v>564</v>
      </c>
      <c r="AE128" s="1414">
        <f t="shared" si="584"/>
        <v>392</v>
      </c>
      <c r="AF128" s="1433">
        <f t="shared" si="585"/>
        <v>956</v>
      </c>
      <c r="AG128" s="1398">
        <v>0</v>
      </c>
      <c r="AH128" s="1398">
        <v>0</v>
      </c>
      <c r="AI128" s="1433">
        <f t="shared" si="586"/>
        <v>0</v>
      </c>
      <c r="AJ128" s="600">
        <v>0</v>
      </c>
      <c r="AL128" s="1440"/>
      <c r="AM128" s="682"/>
      <c r="AN128" s="682"/>
      <c r="AO128" s="682"/>
      <c r="AP128" s="682"/>
      <c r="AQ128" s="682"/>
      <c r="AR128" s="682"/>
      <c r="AS128" s="682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2"/>
      <c r="BG128" s="682"/>
      <c r="BH128" s="682"/>
      <c r="BI128" s="682"/>
      <c r="BJ128" s="682"/>
      <c r="BK128" s="682"/>
    </row>
    <row r="129" spans="1:63" s="1411" customFormat="1" ht="15" customHeight="1">
      <c r="A129" s="1428">
        <v>90</v>
      </c>
      <c r="B129" s="1455" t="s">
        <v>464</v>
      </c>
      <c r="C129" s="1397">
        <v>114</v>
      </c>
      <c r="D129" s="1397">
        <v>82</v>
      </c>
      <c r="E129" s="1390">
        <f t="shared" si="573"/>
        <v>196</v>
      </c>
      <c r="F129" s="1397">
        <v>621</v>
      </c>
      <c r="G129" s="1397">
        <v>479</v>
      </c>
      <c r="H129" s="1390">
        <f t="shared" si="574"/>
        <v>1100</v>
      </c>
      <c r="I129" s="1397">
        <v>18</v>
      </c>
      <c r="J129" s="1397">
        <v>15</v>
      </c>
      <c r="K129" s="1390">
        <f t="shared" si="575"/>
        <v>33</v>
      </c>
      <c r="L129" s="1397">
        <v>1</v>
      </c>
      <c r="M129" s="1397">
        <v>1</v>
      </c>
      <c r="N129" s="1390">
        <f t="shared" si="576"/>
        <v>2</v>
      </c>
      <c r="O129" s="1390"/>
      <c r="P129" s="1390"/>
      <c r="Q129" s="1390">
        <f t="shared" si="577"/>
        <v>0</v>
      </c>
      <c r="R129" s="1390"/>
      <c r="S129" s="1390"/>
      <c r="T129" s="1390">
        <f t="shared" si="578"/>
        <v>0</v>
      </c>
      <c r="U129" s="1397"/>
      <c r="V129" s="1397"/>
      <c r="W129" s="1439">
        <f t="shared" si="579"/>
        <v>0</v>
      </c>
      <c r="X129" s="832">
        <f t="shared" si="580"/>
        <v>754</v>
      </c>
      <c r="Y129" s="832">
        <f t="shared" si="581"/>
        <v>577</v>
      </c>
      <c r="Z129" s="832">
        <f t="shared" si="582"/>
        <v>1331</v>
      </c>
      <c r="AA129" s="1433">
        <v>33</v>
      </c>
      <c r="AB129" s="1433">
        <v>20</v>
      </c>
      <c r="AC129" s="1433">
        <f t="shared" si="583"/>
        <v>53</v>
      </c>
      <c r="AD129" s="1414">
        <f t="shared" si="584"/>
        <v>787</v>
      </c>
      <c r="AE129" s="1414">
        <f t="shared" si="584"/>
        <v>597</v>
      </c>
      <c r="AF129" s="1433">
        <f t="shared" si="585"/>
        <v>1384</v>
      </c>
      <c r="AG129" s="1398">
        <v>1</v>
      </c>
      <c r="AH129" s="1398">
        <v>1</v>
      </c>
      <c r="AI129" s="1433">
        <f t="shared" si="586"/>
        <v>2</v>
      </c>
      <c r="AJ129" s="600">
        <v>0</v>
      </c>
      <c r="AL129" s="1440"/>
      <c r="AM129" s="682"/>
      <c r="AN129" s="682"/>
      <c r="AO129" s="682"/>
      <c r="AP129" s="682"/>
      <c r="AQ129" s="682"/>
      <c r="AR129" s="682"/>
      <c r="AS129" s="682"/>
      <c r="AT129" s="682"/>
      <c r="AU129" s="682"/>
      <c r="AV129" s="682"/>
      <c r="AW129" s="682"/>
      <c r="AX129" s="682"/>
      <c r="AY129" s="682"/>
      <c r="AZ129" s="682"/>
      <c r="BA129" s="682"/>
      <c r="BB129" s="682"/>
      <c r="BC129" s="682"/>
      <c r="BD129" s="682"/>
      <c r="BE129" s="682"/>
      <c r="BF129" s="682"/>
      <c r="BG129" s="682"/>
      <c r="BH129" s="682"/>
      <c r="BI129" s="682"/>
      <c r="BJ129" s="682"/>
      <c r="BK129" s="682"/>
    </row>
    <row r="130" spans="1:63" s="1411" customFormat="1" ht="15" customHeight="1">
      <c r="A130" s="1428">
        <v>91</v>
      </c>
      <c r="B130" s="1455" t="s">
        <v>465</v>
      </c>
      <c r="C130" s="1397">
        <v>236</v>
      </c>
      <c r="D130" s="1397">
        <v>181</v>
      </c>
      <c r="E130" s="1390">
        <f t="shared" si="573"/>
        <v>417</v>
      </c>
      <c r="F130" s="1397">
        <v>702</v>
      </c>
      <c r="G130" s="1397">
        <v>464</v>
      </c>
      <c r="H130" s="1390">
        <f t="shared" si="574"/>
        <v>1166</v>
      </c>
      <c r="I130" s="1397">
        <v>3</v>
      </c>
      <c r="J130" s="1397">
        <v>3</v>
      </c>
      <c r="K130" s="1390">
        <f t="shared" si="575"/>
        <v>6</v>
      </c>
      <c r="L130" s="1397">
        <v>0</v>
      </c>
      <c r="M130" s="1397">
        <v>0</v>
      </c>
      <c r="N130" s="1390">
        <f t="shared" si="576"/>
        <v>0</v>
      </c>
      <c r="O130" s="1390"/>
      <c r="P130" s="1390"/>
      <c r="Q130" s="1390">
        <f t="shared" si="577"/>
        <v>0</v>
      </c>
      <c r="R130" s="1390"/>
      <c r="S130" s="1390"/>
      <c r="T130" s="1390">
        <f t="shared" si="578"/>
        <v>0</v>
      </c>
      <c r="U130" s="1397"/>
      <c r="V130" s="1397"/>
      <c r="W130" s="1439">
        <f t="shared" si="579"/>
        <v>0</v>
      </c>
      <c r="X130" s="832">
        <f t="shared" si="580"/>
        <v>941</v>
      </c>
      <c r="Y130" s="832">
        <f t="shared" si="581"/>
        <v>648</v>
      </c>
      <c r="Z130" s="832">
        <f t="shared" si="582"/>
        <v>1589</v>
      </c>
      <c r="AA130" s="1433">
        <v>0</v>
      </c>
      <c r="AB130" s="1433">
        <v>0</v>
      </c>
      <c r="AC130" s="1433">
        <f t="shared" si="583"/>
        <v>0</v>
      </c>
      <c r="AD130" s="1414">
        <f t="shared" si="584"/>
        <v>941</v>
      </c>
      <c r="AE130" s="1414">
        <f t="shared" si="584"/>
        <v>648</v>
      </c>
      <c r="AF130" s="1433">
        <f t="shared" si="585"/>
        <v>1589</v>
      </c>
      <c r="AG130" s="1398">
        <v>0</v>
      </c>
      <c r="AH130" s="1398">
        <v>1</v>
      </c>
      <c r="AI130" s="1433">
        <f t="shared" si="586"/>
        <v>1</v>
      </c>
      <c r="AJ130" s="600"/>
      <c r="AL130" s="1440"/>
      <c r="AM130" s="682"/>
      <c r="AN130" s="682"/>
      <c r="AO130" s="682"/>
      <c r="AP130" s="682"/>
      <c r="AQ130" s="682"/>
      <c r="AR130" s="682"/>
      <c r="AS130" s="682"/>
      <c r="AT130" s="682"/>
      <c r="AU130" s="682"/>
      <c r="AV130" s="682"/>
      <c r="AW130" s="682"/>
      <c r="AX130" s="682"/>
      <c r="AY130" s="682"/>
      <c r="AZ130" s="682"/>
      <c r="BA130" s="682"/>
      <c r="BB130" s="682"/>
      <c r="BC130" s="682"/>
      <c r="BD130" s="682"/>
      <c r="BE130" s="682"/>
      <c r="BF130" s="682"/>
      <c r="BG130" s="682"/>
      <c r="BH130" s="682"/>
      <c r="BI130" s="682"/>
      <c r="BJ130" s="682"/>
      <c r="BK130" s="682"/>
    </row>
    <row r="131" spans="1:63" s="1411" customFormat="1" ht="15" customHeight="1">
      <c r="A131" s="1419"/>
      <c r="B131" s="1420" t="s">
        <v>6</v>
      </c>
      <c r="C131" s="1429">
        <f>SUM(C125:C130)</f>
        <v>1433</v>
      </c>
      <c r="D131" s="1429">
        <f t="shared" ref="D131:Z131" si="587">SUM(D125:D130)</f>
        <v>1028</v>
      </c>
      <c r="E131" s="1429">
        <f t="shared" si="587"/>
        <v>2461</v>
      </c>
      <c r="F131" s="1429">
        <f t="shared" si="587"/>
        <v>2978</v>
      </c>
      <c r="G131" s="1429">
        <f t="shared" si="587"/>
        <v>2156</v>
      </c>
      <c r="H131" s="1429">
        <f t="shared" si="587"/>
        <v>5134</v>
      </c>
      <c r="I131" s="1429">
        <f t="shared" si="587"/>
        <v>72</v>
      </c>
      <c r="J131" s="1429">
        <f t="shared" si="587"/>
        <v>66</v>
      </c>
      <c r="K131" s="1429">
        <f t="shared" si="587"/>
        <v>138</v>
      </c>
      <c r="L131" s="1429">
        <f t="shared" si="587"/>
        <v>3</v>
      </c>
      <c r="M131" s="1429">
        <f t="shared" si="587"/>
        <v>1</v>
      </c>
      <c r="N131" s="1429">
        <f t="shared" si="587"/>
        <v>4</v>
      </c>
      <c r="O131" s="1429">
        <f t="shared" si="587"/>
        <v>0</v>
      </c>
      <c r="P131" s="1429">
        <f t="shared" si="587"/>
        <v>0</v>
      </c>
      <c r="Q131" s="1429">
        <f t="shared" si="587"/>
        <v>0</v>
      </c>
      <c r="R131" s="1429">
        <f t="shared" si="587"/>
        <v>0</v>
      </c>
      <c r="S131" s="1429">
        <f t="shared" si="587"/>
        <v>0</v>
      </c>
      <c r="T131" s="1429">
        <f t="shared" si="587"/>
        <v>0</v>
      </c>
      <c r="U131" s="1429">
        <f t="shared" si="587"/>
        <v>0</v>
      </c>
      <c r="V131" s="1429">
        <f t="shared" si="587"/>
        <v>0</v>
      </c>
      <c r="W131" s="1429">
        <f t="shared" si="587"/>
        <v>0</v>
      </c>
      <c r="X131" s="1429">
        <f t="shared" si="587"/>
        <v>4486</v>
      </c>
      <c r="Y131" s="1429">
        <f t="shared" si="587"/>
        <v>3251</v>
      </c>
      <c r="Z131" s="1429">
        <f t="shared" si="587"/>
        <v>7737</v>
      </c>
      <c r="AA131" s="1429">
        <f t="shared" ref="AA131:AI131" si="588">SUM(AA125:AA130)</f>
        <v>81</v>
      </c>
      <c r="AB131" s="1429">
        <f t="shared" si="588"/>
        <v>55</v>
      </c>
      <c r="AC131" s="1429">
        <f t="shared" si="588"/>
        <v>136</v>
      </c>
      <c r="AD131" s="1429">
        <f t="shared" si="588"/>
        <v>4567</v>
      </c>
      <c r="AE131" s="1429">
        <f t="shared" si="588"/>
        <v>3306</v>
      </c>
      <c r="AF131" s="1429">
        <f t="shared" si="588"/>
        <v>7873</v>
      </c>
      <c r="AG131" s="1429">
        <f t="shared" si="588"/>
        <v>2</v>
      </c>
      <c r="AH131" s="1429">
        <f t="shared" si="588"/>
        <v>3</v>
      </c>
      <c r="AI131" s="1429">
        <f t="shared" si="588"/>
        <v>5</v>
      </c>
      <c r="AJ131" s="1419">
        <f>SUM(AJ125:AJ130)</f>
        <v>0</v>
      </c>
      <c r="AL131" s="1440"/>
      <c r="AM131" s="682"/>
      <c r="AN131" s="682"/>
      <c r="AO131" s="682"/>
      <c r="AP131" s="682"/>
      <c r="AQ131" s="682"/>
      <c r="AR131" s="682"/>
      <c r="AS131" s="682"/>
      <c r="AT131" s="682"/>
      <c r="AU131" s="682"/>
      <c r="AV131" s="682"/>
      <c r="AW131" s="682"/>
      <c r="AX131" s="682"/>
      <c r="AY131" s="682"/>
      <c r="AZ131" s="682"/>
      <c r="BA131" s="682"/>
      <c r="BB131" s="682"/>
      <c r="BC131" s="682"/>
      <c r="BD131" s="682"/>
      <c r="BE131" s="682"/>
      <c r="BF131" s="682"/>
      <c r="BG131" s="682"/>
      <c r="BH131" s="682"/>
      <c r="BI131" s="682"/>
      <c r="BJ131" s="682"/>
      <c r="BK131" s="682"/>
    </row>
    <row r="132" spans="1:63" s="1411" customFormat="1" ht="15" customHeight="1">
      <c r="A132" s="1417" t="s">
        <v>286</v>
      </c>
      <c r="B132" s="1408"/>
      <c r="C132" s="1425"/>
      <c r="D132" s="1426"/>
      <c r="E132" s="1426"/>
      <c r="F132" s="1426"/>
      <c r="G132" s="1426"/>
      <c r="H132" s="1426"/>
      <c r="I132" s="1426"/>
      <c r="J132" s="1426"/>
      <c r="K132" s="1426"/>
      <c r="L132" s="1425"/>
      <c r="M132" s="1425"/>
      <c r="N132" s="1425"/>
      <c r="O132" s="1425"/>
      <c r="P132" s="1425"/>
      <c r="Q132" s="1425"/>
      <c r="R132" s="1425"/>
      <c r="S132" s="1425"/>
      <c r="T132" s="1425"/>
      <c r="U132" s="1425"/>
      <c r="V132" s="1425"/>
      <c r="W132" s="1425"/>
      <c r="X132" s="1425"/>
      <c r="Y132" s="1425"/>
      <c r="Z132" s="1425"/>
      <c r="AA132" s="1425"/>
      <c r="AB132" s="1425"/>
      <c r="AC132" s="1425"/>
      <c r="AD132" s="1425"/>
      <c r="AE132" s="1425"/>
      <c r="AF132" s="1425"/>
      <c r="AG132" s="1425"/>
      <c r="AH132" s="1425"/>
      <c r="AI132" s="1427"/>
      <c r="AJ132" s="1431"/>
      <c r="AL132" s="1440"/>
      <c r="AM132" s="682"/>
      <c r="AN132" s="682"/>
      <c r="AO132" s="682"/>
      <c r="AP132" s="682"/>
      <c r="AQ132" s="682"/>
      <c r="AR132" s="682"/>
      <c r="AS132" s="682"/>
      <c r="AT132" s="682"/>
      <c r="AU132" s="682"/>
      <c r="AV132" s="682"/>
      <c r="AW132" s="682"/>
      <c r="AX132" s="682"/>
      <c r="AY132" s="682"/>
      <c r="AZ132" s="682"/>
      <c r="BA132" s="682"/>
      <c r="BB132" s="682"/>
      <c r="BC132" s="682"/>
      <c r="BD132" s="682"/>
      <c r="BE132" s="682"/>
      <c r="BF132" s="682"/>
      <c r="BG132" s="682"/>
      <c r="BH132" s="682"/>
      <c r="BI132" s="682"/>
      <c r="BJ132" s="682"/>
      <c r="BK132" s="682"/>
    </row>
    <row r="133" spans="1:63" s="1411" customFormat="1" ht="15" customHeight="1">
      <c r="A133" s="1428">
        <v>92</v>
      </c>
      <c r="B133" s="642" t="s">
        <v>82</v>
      </c>
      <c r="C133" s="1390">
        <v>227</v>
      </c>
      <c r="D133" s="1390">
        <v>151</v>
      </c>
      <c r="E133" s="1439">
        <f t="shared" ref="E133:E136" si="589">+C133+D133</f>
        <v>378</v>
      </c>
      <c r="F133" s="1390">
        <v>257</v>
      </c>
      <c r="G133" s="1390">
        <v>192</v>
      </c>
      <c r="H133" s="1439">
        <f t="shared" ref="H133:H136" si="590">+F133+G133</f>
        <v>449</v>
      </c>
      <c r="I133" s="1390">
        <v>17</v>
      </c>
      <c r="J133" s="1390">
        <v>15</v>
      </c>
      <c r="K133" s="1439">
        <f t="shared" ref="K133:K136" si="591">+I133+J133</f>
        <v>32</v>
      </c>
      <c r="L133" s="1390"/>
      <c r="M133" s="1390"/>
      <c r="N133" s="1439">
        <f t="shared" ref="N133:N136" si="592">L133+M133</f>
        <v>0</v>
      </c>
      <c r="O133" s="1439"/>
      <c r="P133" s="1439"/>
      <c r="Q133" s="1439">
        <f t="shared" ref="Q133:Q136" si="593">O133+P133</f>
        <v>0</v>
      </c>
      <c r="R133" s="1439"/>
      <c r="S133" s="1439"/>
      <c r="T133" s="1439">
        <f t="shared" ref="T133:T136" si="594">R133+S133</f>
        <v>0</v>
      </c>
      <c r="U133" s="1390"/>
      <c r="V133" s="1390"/>
      <c r="W133" s="1390">
        <f>U133+V133</f>
        <v>0</v>
      </c>
      <c r="X133" s="832">
        <f t="shared" ref="X133:X136" si="595">C133+F133+I133+L133+U133+R133+O133</f>
        <v>501</v>
      </c>
      <c r="Y133" s="832">
        <f t="shared" ref="Y133:Y136" si="596">D133+G133+J133+M133+V133+S133+P133</f>
        <v>358</v>
      </c>
      <c r="Z133" s="832">
        <f t="shared" ref="Z133:Z136" si="597">E133+H133+K133+N133+W133+T133+Q133</f>
        <v>859</v>
      </c>
      <c r="AA133" s="1390"/>
      <c r="AB133" s="1390"/>
      <c r="AC133" s="1414">
        <f>AA133+AB133</f>
        <v>0</v>
      </c>
      <c r="AD133" s="1414">
        <f t="shared" ref="AD133:AE135" si="598">X133+AA133</f>
        <v>501</v>
      </c>
      <c r="AE133" s="1414">
        <f t="shared" si="598"/>
        <v>358</v>
      </c>
      <c r="AF133" s="1414">
        <f>AD133+AE133</f>
        <v>859</v>
      </c>
      <c r="AG133" s="1390"/>
      <c r="AH133" s="1390"/>
      <c r="AI133" s="1433">
        <f>AG133+AH133</f>
        <v>0</v>
      </c>
      <c r="AJ133" s="1410">
        <v>0</v>
      </c>
      <c r="AL133" s="1440"/>
      <c r="AM133" s="682"/>
      <c r="AN133" s="682"/>
      <c r="AO133" s="682"/>
      <c r="AP133" s="682"/>
      <c r="AQ133" s="682"/>
      <c r="AR133" s="682"/>
      <c r="AS133" s="682"/>
      <c r="AT133" s="682"/>
      <c r="AU133" s="682"/>
      <c r="AV133" s="682"/>
      <c r="AW133" s="682"/>
      <c r="AX133" s="682"/>
      <c r="AY133" s="682"/>
      <c r="AZ133" s="682"/>
      <c r="BA133" s="682"/>
      <c r="BB133" s="682"/>
      <c r="BC133" s="682"/>
      <c r="BD133" s="682"/>
      <c r="BE133" s="682"/>
      <c r="BF133" s="682"/>
      <c r="BG133" s="682"/>
      <c r="BH133" s="682"/>
      <c r="BI133" s="682"/>
      <c r="BJ133" s="682"/>
      <c r="BK133" s="682"/>
    </row>
    <row r="134" spans="1:63" s="1411" customFormat="1" ht="15" customHeight="1">
      <c r="A134" s="1428">
        <v>93</v>
      </c>
      <c r="B134" s="642" t="s">
        <v>442</v>
      </c>
      <c r="C134" s="1390">
        <v>196</v>
      </c>
      <c r="D134" s="1390">
        <v>144</v>
      </c>
      <c r="E134" s="1439">
        <f t="shared" si="589"/>
        <v>340</v>
      </c>
      <c r="F134" s="1390">
        <v>269</v>
      </c>
      <c r="G134" s="1390">
        <v>189</v>
      </c>
      <c r="H134" s="1439">
        <f t="shared" si="590"/>
        <v>458</v>
      </c>
      <c r="I134" s="1390">
        <v>14</v>
      </c>
      <c r="J134" s="1390">
        <v>9</v>
      </c>
      <c r="K134" s="1439">
        <f t="shared" si="591"/>
        <v>23</v>
      </c>
      <c r="L134" s="1390"/>
      <c r="M134" s="1390"/>
      <c r="N134" s="1439">
        <f t="shared" si="592"/>
        <v>0</v>
      </c>
      <c r="O134" s="1439"/>
      <c r="P134" s="1439"/>
      <c r="Q134" s="1439">
        <f t="shared" si="593"/>
        <v>0</v>
      </c>
      <c r="R134" s="1439"/>
      <c r="S134" s="1439"/>
      <c r="T134" s="1439">
        <f t="shared" si="594"/>
        <v>0</v>
      </c>
      <c r="U134" s="1390"/>
      <c r="V134" s="1390"/>
      <c r="W134" s="1390">
        <f>U134+V134</f>
        <v>0</v>
      </c>
      <c r="X134" s="832">
        <f t="shared" si="595"/>
        <v>479</v>
      </c>
      <c r="Y134" s="832">
        <f t="shared" si="596"/>
        <v>342</v>
      </c>
      <c r="Z134" s="832">
        <f t="shared" si="597"/>
        <v>821</v>
      </c>
      <c r="AA134" s="1390"/>
      <c r="AB134" s="1390"/>
      <c r="AC134" s="1414">
        <f>AA134+AB134</f>
        <v>0</v>
      </c>
      <c r="AD134" s="1414">
        <f t="shared" si="598"/>
        <v>479</v>
      </c>
      <c r="AE134" s="1414">
        <f t="shared" si="598"/>
        <v>342</v>
      </c>
      <c r="AF134" s="1414">
        <f>AD134+AE134</f>
        <v>821</v>
      </c>
      <c r="AG134" s="1390">
        <v>1</v>
      </c>
      <c r="AH134" s="1390"/>
      <c r="AI134" s="1433">
        <f>AG134+AH134</f>
        <v>1</v>
      </c>
      <c r="AJ134" s="1410">
        <v>0</v>
      </c>
      <c r="AL134" s="1440"/>
      <c r="AM134" s="682"/>
      <c r="AN134" s="682"/>
      <c r="AO134" s="682"/>
      <c r="AP134" s="682"/>
      <c r="AQ134" s="682"/>
      <c r="AR134" s="682"/>
      <c r="AS134" s="682"/>
      <c r="AT134" s="682"/>
      <c r="AU134" s="682"/>
      <c r="AV134" s="682"/>
      <c r="AW134" s="682"/>
      <c r="AX134" s="682"/>
      <c r="AY134" s="682"/>
      <c r="AZ134" s="682"/>
      <c r="BA134" s="682"/>
      <c r="BB134" s="682"/>
      <c r="BC134" s="682"/>
      <c r="BD134" s="682"/>
      <c r="BE134" s="682"/>
      <c r="BF134" s="682"/>
      <c r="BG134" s="682"/>
      <c r="BH134" s="682"/>
      <c r="BI134" s="682"/>
      <c r="BJ134" s="682"/>
      <c r="BK134" s="682"/>
    </row>
    <row r="135" spans="1:63" s="1411" customFormat="1" ht="15" customHeight="1">
      <c r="A135" s="1428">
        <v>94</v>
      </c>
      <c r="B135" s="642" t="s">
        <v>135</v>
      </c>
      <c r="C135" s="1390">
        <v>268</v>
      </c>
      <c r="D135" s="1390">
        <v>213</v>
      </c>
      <c r="E135" s="1439">
        <f t="shared" si="589"/>
        <v>481</v>
      </c>
      <c r="F135" s="1390">
        <v>230</v>
      </c>
      <c r="G135" s="1390">
        <v>169</v>
      </c>
      <c r="H135" s="1439">
        <f t="shared" si="590"/>
        <v>399</v>
      </c>
      <c r="I135" s="1390">
        <v>6</v>
      </c>
      <c r="J135" s="1390">
        <v>3</v>
      </c>
      <c r="K135" s="1439">
        <f t="shared" si="591"/>
        <v>9</v>
      </c>
      <c r="L135" s="1390"/>
      <c r="M135" s="1390"/>
      <c r="N135" s="1439">
        <f t="shared" si="592"/>
        <v>0</v>
      </c>
      <c r="O135" s="1439"/>
      <c r="P135" s="1439"/>
      <c r="Q135" s="1439">
        <f t="shared" si="593"/>
        <v>0</v>
      </c>
      <c r="R135" s="1439"/>
      <c r="S135" s="1439"/>
      <c r="T135" s="1439">
        <f t="shared" si="594"/>
        <v>0</v>
      </c>
      <c r="U135" s="1390"/>
      <c r="V135" s="1390"/>
      <c r="W135" s="1390">
        <f>U135+V135</f>
        <v>0</v>
      </c>
      <c r="X135" s="832">
        <f t="shared" si="595"/>
        <v>504</v>
      </c>
      <c r="Y135" s="832">
        <f t="shared" si="596"/>
        <v>385</v>
      </c>
      <c r="Z135" s="832">
        <f t="shared" si="597"/>
        <v>889</v>
      </c>
      <c r="AA135" s="1390"/>
      <c r="AB135" s="1390"/>
      <c r="AC135" s="1414">
        <f>AA135+AB135</f>
        <v>0</v>
      </c>
      <c r="AD135" s="1414">
        <f t="shared" si="598"/>
        <v>504</v>
      </c>
      <c r="AE135" s="1414">
        <f t="shared" si="598"/>
        <v>385</v>
      </c>
      <c r="AF135" s="1414">
        <f>AD135+AE135</f>
        <v>889</v>
      </c>
      <c r="AG135" s="1390"/>
      <c r="AH135" s="1390"/>
      <c r="AI135" s="1433">
        <f>AG135+AH135</f>
        <v>0</v>
      </c>
      <c r="AJ135" s="1410">
        <v>0</v>
      </c>
      <c r="AL135" s="1440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2"/>
      <c r="AY135" s="682"/>
      <c r="AZ135" s="682"/>
      <c r="BA135" s="682"/>
      <c r="BB135" s="682"/>
      <c r="BC135" s="682"/>
      <c r="BD135" s="682"/>
      <c r="BE135" s="682"/>
      <c r="BF135" s="682"/>
      <c r="BG135" s="682"/>
      <c r="BH135" s="682"/>
      <c r="BI135" s="682"/>
      <c r="BJ135" s="682"/>
      <c r="BK135" s="682"/>
    </row>
    <row r="136" spans="1:63" s="1411" customFormat="1" ht="15" customHeight="1">
      <c r="A136" s="1428">
        <v>95</v>
      </c>
      <c r="B136" s="642" t="s">
        <v>81</v>
      </c>
      <c r="C136" s="1390">
        <v>236</v>
      </c>
      <c r="D136" s="1390">
        <v>179</v>
      </c>
      <c r="E136" s="1439">
        <f t="shared" si="589"/>
        <v>415</v>
      </c>
      <c r="F136" s="1390">
        <v>353</v>
      </c>
      <c r="G136" s="1390">
        <v>283</v>
      </c>
      <c r="H136" s="1439">
        <f t="shared" si="590"/>
        <v>636</v>
      </c>
      <c r="I136" s="1390">
        <v>11</v>
      </c>
      <c r="J136" s="1390">
        <v>10</v>
      </c>
      <c r="K136" s="1439">
        <f t="shared" si="591"/>
        <v>21</v>
      </c>
      <c r="L136" s="1390">
        <v>9</v>
      </c>
      <c r="M136" s="1390">
        <v>7</v>
      </c>
      <c r="N136" s="1439">
        <f t="shared" si="592"/>
        <v>16</v>
      </c>
      <c r="O136" s="1439"/>
      <c r="P136" s="1439"/>
      <c r="Q136" s="1439">
        <f t="shared" si="593"/>
        <v>0</v>
      </c>
      <c r="R136" s="1439"/>
      <c r="S136" s="1439"/>
      <c r="T136" s="1439">
        <f t="shared" si="594"/>
        <v>0</v>
      </c>
      <c r="U136" s="1390"/>
      <c r="V136" s="1390"/>
      <c r="W136" s="1390">
        <f>U136+V136</f>
        <v>0</v>
      </c>
      <c r="X136" s="832">
        <f t="shared" si="595"/>
        <v>609</v>
      </c>
      <c r="Y136" s="832">
        <f t="shared" si="596"/>
        <v>479</v>
      </c>
      <c r="Z136" s="832">
        <f t="shared" si="597"/>
        <v>1088</v>
      </c>
      <c r="AA136" s="1390"/>
      <c r="AB136" s="1390"/>
      <c r="AC136" s="1414">
        <f>AA136+AB136</f>
        <v>0</v>
      </c>
      <c r="AD136" s="1414">
        <f>X136+AA136</f>
        <v>609</v>
      </c>
      <c r="AE136" s="1414">
        <f>Y136+AB136</f>
        <v>479</v>
      </c>
      <c r="AF136" s="1414">
        <f>AD136+AE136</f>
        <v>1088</v>
      </c>
      <c r="AG136" s="1390"/>
      <c r="AH136" s="1390"/>
      <c r="AI136" s="1433">
        <f>AG136+AH136</f>
        <v>0</v>
      </c>
      <c r="AJ136" s="1410">
        <v>0</v>
      </c>
      <c r="AL136" s="1440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2"/>
      <c r="AY136" s="682"/>
      <c r="AZ136" s="682"/>
      <c r="BA136" s="682"/>
      <c r="BB136" s="682"/>
      <c r="BC136" s="682"/>
      <c r="BD136" s="682"/>
      <c r="BE136" s="682"/>
      <c r="BF136" s="682"/>
      <c r="BG136" s="682"/>
      <c r="BH136" s="682"/>
      <c r="BI136" s="682"/>
      <c r="BJ136" s="682"/>
      <c r="BK136" s="682"/>
    </row>
    <row r="137" spans="1:63" s="1411" customFormat="1" ht="15" customHeight="1">
      <c r="A137" s="1419"/>
      <c r="B137" s="1331" t="s">
        <v>6</v>
      </c>
      <c r="C137" s="1429">
        <f t="shared" ref="C137:AI137" si="599">SUM(C133:C136)</f>
        <v>927</v>
      </c>
      <c r="D137" s="1430">
        <f t="shared" si="599"/>
        <v>687</v>
      </c>
      <c r="E137" s="1430">
        <f t="shared" si="599"/>
        <v>1614</v>
      </c>
      <c r="F137" s="1430">
        <f t="shared" si="599"/>
        <v>1109</v>
      </c>
      <c r="G137" s="1430">
        <f t="shared" si="599"/>
        <v>833</v>
      </c>
      <c r="H137" s="1430">
        <f t="shared" si="599"/>
        <v>1942</v>
      </c>
      <c r="I137" s="1430">
        <f t="shared" si="599"/>
        <v>48</v>
      </c>
      <c r="J137" s="1430">
        <f t="shared" si="599"/>
        <v>37</v>
      </c>
      <c r="K137" s="1430">
        <f t="shared" si="599"/>
        <v>85</v>
      </c>
      <c r="L137" s="1429">
        <f t="shared" si="599"/>
        <v>9</v>
      </c>
      <c r="M137" s="1429">
        <f t="shared" si="599"/>
        <v>7</v>
      </c>
      <c r="N137" s="1429">
        <f t="shared" si="599"/>
        <v>16</v>
      </c>
      <c r="O137" s="1429">
        <f t="shared" si="599"/>
        <v>0</v>
      </c>
      <c r="P137" s="1429">
        <f t="shared" si="599"/>
        <v>0</v>
      </c>
      <c r="Q137" s="1429">
        <f t="shared" si="599"/>
        <v>0</v>
      </c>
      <c r="R137" s="1429">
        <f t="shared" si="599"/>
        <v>0</v>
      </c>
      <c r="S137" s="1429">
        <f t="shared" si="599"/>
        <v>0</v>
      </c>
      <c r="T137" s="1429">
        <f t="shared" si="599"/>
        <v>0</v>
      </c>
      <c r="U137" s="1429">
        <f t="shared" si="599"/>
        <v>0</v>
      </c>
      <c r="V137" s="1429">
        <f t="shared" si="599"/>
        <v>0</v>
      </c>
      <c r="W137" s="1429">
        <f t="shared" si="599"/>
        <v>0</v>
      </c>
      <c r="X137" s="1429">
        <f t="shared" si="599"/>
        <v>2093</v>
      </c>
      <c r="Y137" s="1429">
        <f t="shared" si="599"/>
        <v>1564</v>
      </c>
      <c r="Z137" s="1429">
        <f t="shared" si="599"/>
        <v>3657</v>
      </c>
      <c r="AA137" s="1429">
        <f t="shared" si="599"/>
        <v>0</v>
      </c>
      <c r="AB137" s="1429">
        <f t="shared" si="599"/>
        <v>0</v>
      </c>
      <c r="AC137" s="1429">
        <f t="shared" si="599"/>
        <v>0</v>
      </c>
      <c r="AD137" s="1429">
        <f t="shared" si="599"/>
        <v>2093</v>
      </c>
      <c r="AE137" s="1429">
        <f t="shared" si="599"/>
        <v>1564</v>
      </c>
      <c r="AF137" s="1429">
        <f t="shared" si="599"/>
        <v>3657</v>
      </c>
      <c r="AG137" s="1429">
        <f t="shared" si="599"/>
        <v>1</v>
      </c>
      <c r="AH137" s="1429">
        <f t="shared" si="599"/>
        <v>0</v>
      </c>
      <c r="AI137" s="1429">
        <f t="shared" si="599"/>
        <v>1</v>
      </c>
      <c r="AJ137" s="1419">
        <f>SUM(AJ133:AJ136)</f>
        <v>0</v>
      </c>
      <c r="AL137" s="1440"/>
      <c r="AM137" s="682"/>
      <c r="AN137" s="682"/>
      <c r="AO137" s="682"/>
      <c r="AP137" s="682"/>
      <c r="AQ137" s="682"/>
      <c r="AR137" s="682"/>
      <c r="AS137" s="682"/>
      <c r="AT137" s="682"/>
      <c r="AU137" s="682"/>
      <c r="AV137" s="682"/>
      <c r="AW137" s="682"/>
      <c r="AX137" s="682"/>
      <c r="AY137" s="682"/>
      <c r="AZ137" s="682"/>
      <c r="BA137" s="682"/>
      <c r="BB137" s="682"/>
      <c r="BC137" s="682"/>
      <c r="BD137" s="682"/>
      <c r="BE137" s="682"/>
      <c r="BF137" s="682"/>
      <c r="BG137" s="682"/>
      <c r="BH137" s="682"/>
      <c r="BI137" s="682"/>
      <c r="BJ137" s="682"/>
      <c r="BK137" s="682"/>
    </row>
    <row r="138" spans="1:63" s="1411" customFormat="1" ht="15" customHeight="1">
      <c r="A138" s="1456" t="s">
        <v>86</v>
      </c>
      <c r="B138" s="1424"/>
      <c r="C138" s="1425"/>
      <c r="D138" s="1426"/>
      <c r="E138" s="1426"/>
      <c r="F138" s="1426"/>
      <c r="G138" s="1426"/>
      <c r="H138" s="1426"/>
      <c r="I138" s="1426"/>
      <c r="J138" s="1426"/>
      <c r="K138" s="1426"/>
      <c r="L138" s="1425"/>
      <c r="M138" s="1425"/>
      <c r="N138" s="1425"/>
      <c r="O138" s="1425"/>
      <c r="P138" s="1425"/>
      <c r="Q138" s="1425"/>
      <c r="R138" s="1425"/>
      <c r="S138" s="1425"/>
      <c r="T138" s="1425"/>
      <c r="U138" s="1425"/>
      <c r="V138" s="1425"/>
      <c r="W138" s="1425"/>
      <c r="X138" s="1425"/>
      <c r="Y138" s="1425"/>
      <c r="Z138" s="1425"/>
      <c r="AA138" s="1425"/>
      <c r="AB138" s="1425"/>
      <c r="AC138" s="1425"/>
      <c r="AD138" s="1425"/>
      <c r="AE138" s="1425"/>
      <c r="AF138" s="1425"/>
      <c r="AG138" s="1425"/>
      <c r="AH138" s="1425"/>
      <c r="AI138" s="1427"/>
      <c r="AJ138" s="1431"/>
      <c r="AL138" s="1440"/>
      <c r="AM138" s="682"/>
      <c r="AN138" s="682"/>
      <c r="AO138" s="682"/>
      <c r="AP138" s="682"/>
      <c r="AQ138" s="682"/>
      <c r="AR138" s="682"/>
      <c r="AS138" s="682"/>
      <c r="AT138" s="682"/>
      <c r="AU138" s="682"/>
      <c r="AV138" s="682"/>
      <c r="AW138" s="682"/>
      <c r="AX138" s="682"/>
      <c r="AY138" s="682"/>
      <c r="AZ138" s="682"/>
      <c r="BA138" s="682"/>
      <c r="BB138" s="682"/>
      <c r="BC138" s="682"/>
      <c r="BD138" s="682"/>
      <c r="BE138" s="682"/>
      <c r="BF138" s="682"/>
      <c r="BG138" s="682"/>
      <c r="BH138" s="682"/>
      <c r="BI138" s="682"/>
      <c r="BJ138" s="682"/>
      <c r="BK138" s="682"/>
    </row>
    <row r="139" spans="1:63" s="1411" customFormat="1" ht="15" customHeight="1">
      <c r="A139" s="1428">
        <v>96</v>
      </c>
      <c r="B139" s="1438" t="s">
        <v>643</v>
      </c>
      <c r="C139" s="1433">
        <v>28</v>
      </c>
      <c r="D139" s="1433">
        <v>31</v>
      </c>
      <c r="E139" s="1439">
        <f t="shared" ref="E139:E145" si="600">+C139+D139</f>
        <v>59</v>
      </c>
      <c r="F139" s="1433">
        <v>806</v>
      </c>
      <c r="G139" s="1433">
        <v>518</v>
      </c>
      <c r="H139" s="1439">
        <f t="shared" ref="H139:H145" si="601">+F139+G139</f>
        <v>1324</v>
      </c>
      <c r="I139" s="1457">
        <v>7</v>
      </c>
      <c r="J139" s="1457">
        <v>7</v>
      </c>
      <c r="K139" s="1439">
        <f t="shared" ref="K139:K145" si="602">+I139+J139</f>
        <v>14</v>
      </c>
      <c r="L139" s="1433"/>
      <c r="M139" s="1433"/>
      <c r="N139" s="1439">
        <f t="shared" ref="N139:N145" si="603">+L139+M139</f>
        <v>0</v>
      </c>
      <c r="O139" s="1439"/>
      <c r="P139" s="1439"/>
      <c r="Q139" s="1439">
        <f t="shared" ref="Q139:Q145" si="604">+O139+P139</f>
        <v>0</v>
      </c>
      <c r="R139" s="1439"/>
      <c r="S139" s="1439"/>
      <c r="T139" s="1439">
        <f t="shared" ref="T139:T145" si="605">+R139+S139</f>
        <v>0</v>
      </c>
      <c r="U139" s="1433"/>
      <c r="V139" s="1433"/>
      <c r="W139" s="1433">
        <f>+U139+V139</f>
        <v>0</v>
      </c>
      <c r="X139" s="832">
        <f t="shared" ref="X139:X145" si="606">C139+F139+I139+L139+U139+R139+O139</f>
        <v>841</v>
      </c>
      <c r="Y139" s="832">
        <f t="shared" ref="Y139:Y145" si="607">D139+G139+J139+M139+V139+S139+P139</f>
        <v>556</v>
      </c>
      <c r="Z139" s="832">
        <f t="shared" ref="Z139:Z145" si="608">E139+H139+K139+N139+W139+T139+Q139</f>
        <v>1397</v>
      </c>
      <c r="AA139" s="1271">
        <v>4</v>
      </c>
      <c r="AB139" s="1271">
        <v>1</v>
      </c>
      <c r="AC139" s="1414">
        <f>SUM(AA139:AB139)</f>
        <v>5</v>
      </c>
      <c r="AD139" s="1414">
        <f t="shared" ref="AD139:AE141" si="609">X139+AA139</f>
        <v>845</v>
      </c>
      <c r="AE139" s="1414">
        <f t="shared" si="609"/>
        <v>557</v>
      </c>
      <c r="AF139" s="1414">
        <f t="shared" ref="AF139:AF145" si="610">AD139+AE139</f>
        <v>1402</v>
      </c>
      <c r="AG139" s="1271"/>
      <c r="AH139" s="1271"/>
      <c r="AI139" s="1433">
        <f t="shared" ref="AI139:AI145" si="611">AG139+AH139</f>
        <v>0</v>
      </c>
      <c r="AJ139" s="1410">
        <v>0</v>
      </c>
      <c r="AL139" s="1440"/>
      <c r="AM139" s="682"/>
      <c r="AN139" s="682"/>
      <c r="AO139" s="682"/>
      <c r="AP139" s="682"/>
      <c r="AQ139" s="682"/>
      <c r="AR139" s="682"/>
      <c r="AS139" s="682"/>
      <c r="AT139" s="682"/>
      <c r="AU139" s="682"/>
      <c r="AV139" s="682"/>
      <c r="AW139" s="682"/>
      <c r="AX139" s="682"/>
      <c r="AY139" s="682"/>
      <c r="AZ139" s="682"/>
      <c r="BA139" s="682"/>
      <c r="BB139" s="682"/>
      <c r="BC139" s="682"/>
      <c r="BD139" s="682"/>
      <c r="BE139" s="682"/>
      <c r="BF139" s="682"/>
      <c r="BG139" s="682"/>
      <c r="BH139" s="682"/>
      <c r="BI139" s="682"/>
      <c r="BJ139" s="682"/>
      <c r="BK139" s="682"/>
    </row>
    <row r="140" spans="1:63" s="1411" customFormat="1" ht="15" customHeight="1">
      <c r="A140" s="1428">
        <v>97</v>
      </c>
      <c r="B140" s="1438" t="s">
        <v>644</v>
      </c>
      <c r="C140" s="1433">
        <v>25</v>
      </c>
      <c r="D140" s="1433">
        <v>13</v>
      </c>
      <c r="E140" s="1439">
        <f t="shared" si="600"/>
        <v>38</v>
      </c>
      <c r="F140" s="1433">
        <v>669</v>
      </c>
      <c r="G140" s="1433">
        <v>497</v>
      </c>
      <c r="H140" s="1439">
        <f t="shared" si="601"/>
        <v>1166</v>
      </c>
      <c r="I140" s="1457">
        <v>154</v>
      </c>
      <c r="J140" s="1457">
        <v>121</v>
      </c>
      <c r="K140" s="1439">
        <f t="shared" si="602"/>
        <v>275</v>
      </c>
      <c r="L140" s="1433"/>
      <c r="M140" s="1433"/>
      <c r="N140" s="1439">
        <f t="shared" si="603"/>
        <v>0</v>
      </c>
      <c r="O140" s="1439"/>
      <c r="P140" s="1439"/>
      <c r="Q140" s="1439">
        <f t="shared" si="604"/>
        <v>0</v>
      </c>
      <c r="R140" s="1439"/>
      <c r="S140" s="1439"/>
      <c r="T140" s="1439">
        <f t="shared" si="605"/>
        <v>0</v>
      </c>
      <c r="U140" s="1433">
        <v>1</v>
      </c>
      <c r="V140" s="1433"/>
      <c r="W140" s="1433">
        <f t="shared" ref="W140:W145" si="612">+U140+V140</f>
        <v>1</v>
      </c>
      <c r="X140" s="832">
        <f t="shared" si="606"/>
        <v>849</v>
      </c>
      <c r="Y140" s="832">
        <f t="shared" si="607"/>
        <v>631</v>
      </c>
      <c r="Z140" s="832">
        <f t="shared" si="608"/>
        <v>1480</v>
      </c>
      <c r="AA140" s="1271">
        <v>0</v>
      </c>
      <c r="AB140" s="1271">
        <v>0</v>
      </c>
      <c r="AC140" s="1414">
        <f t="shared" ref="AC140:AC145" si="613">SUM(AA140:AB140)</f>
        <v>0</v>
      </c>
      <c r="AD140" s="1414">
        <f t="shared" si="609"/>
        <v>849</v>
      </c>
      <c r="AE140" s="1414">
        <f t="shared" si="609"/>
        <v>631</v>
      </c>
      <c r="AF140" s="1414">
        <f t="shared" si="610"/>
        <v>1480</v>
      </c>
      <c r="AG140" s="1271">
        <v>1</v>
      </c>
      <c r="AH140" s="1271"/>
      <c r="AI140" s="1433">
        <f t="shared" si="611"/>
        <v>1</v>
      </c>
      <c r="AJ140" s="1410">
        <v>0</v>
      </c>
      <c r="AL140" s="1440"/>
      <c r="AM140" s="682"/>
      <c r="AN140" s="682"/>
      <c r="AO140" s="682"/>
      <c r="AP140" s="682"/>
      <c r="AQ140" s="682"/>
      <c r="AR140" s="682"/>
      <c r="AS140" s="682"/>
      <c r="AT140" s="682"/>
      <c r="AU140" s="682"/>
      <c r="AV140" s="682"/>
      <c r="AW140" s="682"/>
      <c r="AX140" s="682"/>
      <c r="AY140" s="682"/>
      <c r="AZ140" s="682"/>
      <c r="BA140" s="682"/>
      <c r="BB140" s="682"/>
      <c r="BC140" s="682"/>
      <c r="BD140" s="682"/>
      <c r="BE140" s="682"/>
      <c r="BF140" s="682"/>
      <c r="BG140" s="682"/>
      <c r="BH140" s="682"/>
      <c r="BI140" s="682"/>
      <c r="BJ140" s="682"/>
      <c r="BK140" s="682"/>
    </row>
    <row r="141" spans="1:63" s="1411" customFormat="1" ht="15" customHeight="1">
      <c r="A141" s="1428">
        <v>98</v>
      </c>
      <c r="B141" s="1438" t="s">
        <v>645</v>
      </c>
      <c r="C141" s="1433">
        <v>121</v>
      </c>
      <c r="D141" s="1433">
        <v>92</v>
      </c>
      <c r="E141" s="1439">
        <f t="shared" si="600"/>
        <v>213</v>
      </c>
      <c r="F141" s="1433">
        <v>685</v>
      </c>
      <c r="G141" s="1433">
        <v>518</v>
      </c>
      <c r="H141" s="1439">
        <f t="shared" si="601"/>
        <v>1203</v>
      </c>
      <c r="I141" s="935">
        <v>14</v>
      </c>
      <c r="J141" s="935">
        <v>11</v>
      </c>
      <c r="K141" s="1439">
        <f t="shared" si="602"/>
        <v>25</v>
      </c>
      <c r="L141" s="1433"/>
      <c r="M141" s="1433"/>
      <c r="N141" s="1439">
        <f t="shared" si="603"/>
        <v>0</v>
      </c>
      <c r="O141" s="1439"/>
      <c r="P141" s="1439"/>
      <c r="Q141" s="1439">
        <f t="shared" si="604"/>
        <v>0</v>
      </c>
      <c r="R141" s="1439"/>
      <c r="S141" s="1439"/>
      <c r="T141" s="1439">
        <f t="shared" si="605"/>
        <v>0</v>
      </c>
      <c r="U141" s="1433">
        <v>4</v>
      </c>
      <c r="V141" s="1433">
        <v>3</v>
      </c>
      <c r="W141" s="1433">
        <f t="shared" si="612"/>
        <v>7</v>
      </c>
      <c r="X141" s="832">
        <f t="shared" si="606"/>
        <v>824</v>
      </c>
      <c r="Y141" s="832">
        <f t="shared" si="607"/>
        <v>624</v>
      </c>
      <c r="Z141" s="832">
        <f t="shared" si="608"/>
        <v>1448</v>
      </c>
      <c r="AA141" s="1271">
        <v>12</v>
      </c>
      <c r="AB141" s="1271">
        <v>8</v>
      </c>
      <c r="AC141" s="1414">
        <f t="shared" si="613"/>
        <v>20</v>
      </c>
      <c r="AD141" s="1414">
        <f t="shared" si="609"/>
        <v>836</v>
      </c>
      <c r="AE141" s="1414">
        <f t="shared" si="609"/>
        <v>632</v>
      </c>
      <c r="AF141" s="1414">
        <f t="shared" si="610"/>
        <v>1468</v>
      </c>
      <c r="AG141" s="1271">
        <v>6</v>
      </c>
      <c r="AH141" s="1271">
        <v>3</v>
      </c>
      <c r="AI141" s="1433">
        <f t="shared" si="611"/>
        <v>9</v>
      </c>
      <c r="AJ141" s="1410">
        <v>0</v>
      </c>
      <c r="AL141" s="1440"/>
      <c r="AM141" s="682"/>
      <c r="AN141" s="682"/>
      <c r="AO141" s="682"/>
      <c r="AP141" s="682"/>
      <c r="AQ141" s="682"/>
      <c r="AR141" s="682"/>
      <c r="AS141" s="682"/>
      <c r="AT141" s="682"/>
      <c r="AU141" s="682"/>
      <c r="AV141" s="682"/>
      <c r="AW141" s="682"/>
      <c r="AX141" s="682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82"/>
      <c r="BI141" s="682"/>
      <c r="BJ141" s="682"/>
      <c r="BK141" s="682"/>
    </row>
    <row r="142" spans="1:63" s="1411" customFormat="1" ht="15" customHeight="1">
      <c r="A142" s="1428">
        <v>99</v>
      </c>
      <c r="B142" s="1438" t="s">
        <v>646</v>
      </c>
      <c r="C142" s="1433">
        <v>141</v>
      </c>
      <c r="D142" s="1433">
        <v>137</v>
      </c>
      <c r="E142" s="1439">
        <f t="shared" si="600"/>
        <v>278</v>
      </c>
      <c r="F142" s="1433">
        <v>514</v>
      </c>
      <c r="G142" s="1433">
        <v>284</v>
      </c>
      <c r="H142" s="1439">
        <f t="shared" si="601"/>
        <v>798</v>
      </c>
      <c r="I142" s="1399">
        <v>115</v>
      </c>
      <c r="J142" s="1399">
        <v>95</v>
      </c>
      <c r="K142" s="1439">
        <f t="shared" si="602"/>
        <v>210</v>
      </c>
      <c r="L142" s="1433">
        <v>3</v>
      </c>
      <c r="M142" s="1433">
        <v>4</v>
      </c>
      <c r="N142" s="1439">
        <f t="shared" si="603"/>
        <v>7</v>
      </c>
      <c r="O142" s="1439"/>
      <c r="P142" s="1439"/>
      <c r="Q142" s="1439">
        <f t="shared" si="604"/>
        <v>0</v>
      </c>
      <c r="R142" s="1439"/>
      <c r="S142" s="1439"/>
      <c r="T142" s="1439">
        <f t="shared" si="605"/>
        <v>0</v>
      </c>
      <c r="U142" s="1433">
        <v>0</v>
      </c>
      <c r="V142" s="1433"/>
      <c r="W142" s="1433">
        <f t="shared" si="612"/>
        <v>0</v>
      </c>
      <c r="X142" s="832">
        <f t="shared" si="606"/>
        <v>773</v>
      </c>
      <c r="Y142" s="832">
        <f t="shared" si="607"/>
        <v>520</v>
      </c>
      <c r="Z142" s="832">
        <f t="shared" si="608"/>
        <v>1293</v>
      </c>
      <c r="AA142" s="1271">
        <v>9</v>
      </c>
      <c r="AB142" s="1271">
        <v>8</v>
      </c>
      <c r="AC142" s="1414">
        <f t="shared" si="613"/>
        <v>17</v>
      </c>
      <c r="AD142" s="1414">
        <f t="shared" ref="AD142:AE145" si="614">X142+AA142</f>
        <v>782</v>
      </c>
      <c r="AE142" s="1414">
        <f t="shared" si="614"/>
        <v>528</v>
      </c>
      <c r="AF142" s="1414">
        <f t="shared" si="610"/>
        <v>1310</v>
      </c>
      <c r="AG142" s="1271">
        <v>1</v>
      </c>
      <c r="AH142" s="1271">
        <v>2</v>
      </c>
      <c r="AI142" s="1433">
        <f t="shared" si="611"/>
        <v>3</v>
      </c>
      <c r="AJ142" s="1410">
        <v>0</v>
      </c>
      <c r="AL142" s="1440"/>
      <c r="AM142" s="682"/>
      <c r="AN142" s="682"/>
      <c r="AO142" s="682"/>
      <c r="AP142" s="682"/>
      <c r="AQ142" s="682"/>
      <c r="AR142" s="682"/>
      <c r="AS142" s="682"/>
      <c r="AT142" s="682"/>
      <c r="AU142" s="682"/>
      <c r="AV142" s="682"/>
      <c r="AW142" s="682"/>
      <c r="AX142" s="682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82"/>
      <c r="BI142" s="682"/>
      <c r="BJ142" s="682"/>
      <c r="BK142" s="682"/>
    </row>
    <row r="143" spans="1:63" s="1411" customFormat="1" ht="15" customHeight="1">
      <c r="A143" s="1428">
        <v>100</v>
      </c>
      <c r="B143" s="1438" t="s">
        <v>647</v>
      </c>
      <c r="C143" s="1433">
        <v>189</v>
      </c>
      <c r="D143" s="1433">
        <v>112</v>
      </c>
      <c r="E143" s="1439">
        <f t="shared" si="600"/>
        <v>301</v>
      </c>
      <c r="F143" s="1433">
        <v>305</v>
      </c>
      <c r="G143" s="1433">
        <v>217</v>
      </c>
      <c r="H143" s="1439">
        <f t="shared" si="601"/>
        <v>522</v>
      </c>
      <c r="I143" s="1457">
        <v>57</v>
      </c>
      <c r="J143" s="1457">
        <v>40</v>
      </c>
      <c r="K143" s="1439">
        <f t="shared" si="602"/>
        <v>97</v>
      </c>
      <c r="L143" s="1433"/>
      <c r="M143" s="1433"/>
      <c r="N143" s="1439">
        <f t="shared" si="603"/>
        <v>0</v>
      </c>
      <c r="O143" s="1439"/>
      <c r="P143" s="1439"/>
      <c r="Q143" s="1439">
        <f t="shared" si="604"/>
        <v>0</v>
      </c>
      <c r="R143" s="1439"/>
      <c r="S143" s="1439"/>
      <c r="T143" s="1439">
        <f t="shared" si="605"/>
        <v>0</v>
      </c>
      <c r="U143" s="1433">
        <v>0</v>
      </c>
      <c r="V143" s="1433"/>
      <c r="W143" s="1433">
        <f t="shared" si="612"/>
        <v>0</v>
      </c>
      <c r="X143" s="832">
        <f t="shared" si="606"/>
        <v>551</v>
      </c>
      <c r="Y143" s="832">
        <f t="shared" si="607"/>
        <v>369</v>
      </c>
      <c r="Z143" s="832">
        <f t="shared" si="608"/>
        <v>920</v>
      </c>
      <c r="AA143" s="1271">
        <v>22</v>
      </c>
      <c r="AB143" s="1271">
        <v>18</v>
      </c>
      <c r="AC143" s="1414">
        <f t="shared" si="613"/>
        <v>40</v>
      </c>
      <c r="AD143" s="1414">
        <f t="shared" si="614"/>
        <v>573</v>
      </c>
      <c r="AE143" s="1414">
        <f t="shared" si="614"/>
        <v>387</v>
      </c>
      <c r="AF143" s="1414">
        <f t="shared" si="610"/>
        <v>960</v>
      </c>
      <c r="AG143" s="1271"/>
      <c r="AH143" s="1271"/>
      <c r="AI143" s="1433">
        <f t="shared" si="611"/>
        <v>0</v>
      </c>
      <c r="AJ143" s="1410">
        <v>0</v>
      </c>
      <c r="AL143" s="1440"/>
      <c r="AM143" s="682"/>
      <c r="AN143" s="682"/>
      <c r="AO143" s="682"/>
      <c r="AP143" s="682"/>
      <c r="AQ143" s="682"/>
      <c r="AR143" s="682"/>
      <c r="AS143" s="682"/>
      <c r="AT143" s="682"/>
      <c r="AU143" s="682"/>
      <c r="AV143" s="682"/>
      <c r="AW143" s="682"/>
      <c r="AX143" s="682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2"/>
      <c r="BI143" s="682"/>
      <c r="BJ143" s="682"/>
      <c r="BK143" s="682"/>
    </row>
    <row r="144" spans="1:63" s="1411" customFormat="1" ht="15" customHeight="1">
      <c r="A144" s="1428">
        <v>101</v>
      </c>
      <c r="B144" s="1438" t="s">
        <v>648</v>
      </c>
      <c r="C144" s="1433">
        <v>48</v>
      </c>
      <c r="D144" s="1433">
        <v>44</v>
      </c>
      <c r="E144" s="1439">
        <f t="shared" si="600"/>
        <v>92</v>
      </c>
      <c r="F144" s="1433">
        <v>1089</v>
      </c>
      <c r="G144" s="1433">
        <v>672</v>
      </c>
      <c r="H144" s="1439">
        <f t="shared" si="601"/>
        <v>1761</v>
      </c>
      <c r="I144" s="1458">
        <v>19</v>
      </c>
      <c r="J144" s="1458">
        <v>21</v>
      </c>
      <c r="K144" s="1439">
        <f t="shared" si="602"/>
        <v>40</v>
      </c>
      <c r="L144" s="1433"/>
      <c r="M144" s="1433"/>
      <c r="N144" s="1439">
        <f t="shared" si="603"/>
        <v>0</v>
      </c>
      <c r="O144" s="1439"/>
      <c r="P144" s="1439"/>
      <c r="Q144" s="1439">
        <f t="shared" si="604"/>
        <v>0</v>
      </c>
      <c r="R144" s="1439"/>
      <c r="S144" s="1439"/>
      <c r="T144" s="1439">
        <f t="shared" si="605"/>
        <v>0</v>
      </c>
      <c r="U144" s="1433">
        <v>7</v>
      </c>
      <c r="V144" s="1433">
        <v>2</v>
      </c>
      <c r="W144" s="1433">
        <f t="shared" si="612"/>
        <v>9</v>
      </c>
      <c r="X144" s="832">
        <f t="shared" si="606"/>
        <v>1163</v>
      </c>
      <c r="Y144" s="832">
        <f t="shared" si="607"/>
        <v>739</v>
      </c>
      <c r="Z144" s="832">
        <f t="shared" si="608"/>
        <v>1902</v>
      </c>
      <c r="AA144" s="1271">
        <v>5</v>
      </c>
      <c r="AB144" s="1271">
        <v>7</v>
      </c>
      <c r="AC144" s="1414">
        <f t="shared" si="613"/>
        <v>12</v>
      </c>
      <c r="AD144" s="1414">
        <f t="shared" si="614"/>
        <v>1168</v>
      </c>
      <c r="AE144" s="1414">
        <f t="shared" si="614"/>
        <v>746</v>
      </c>
      <c r="AF144" s="1414">
        <f t="shared" si="610"/>
        <v>1914</v>
      </c>
      <c r="AG144" s="1271"/>
      <c r="AH144" s="1271"/>
      <c r="AI144" s="1433">
        <f t="shared" si="611"/>
        <v>0</v>
      </c>
      <c r="AJ144" s="1410">
        <v>0</v>
      </c>
      <c r="AL144" s="1440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2"/>
      <c r="BI144" s="682"/>
      <c r="BJ144" s="682"/>
      <c r="BK144" s="682"/>
    </row>
    <row r="145" spans="1:63" s="1411" customFormat="1" ht="15" customHeight="1">
      <c r="A145" s="1428">
        <v>102</v>
      </c>
      <c r="B145" s="1438" t="s">
        <v>649</v>
      </c>
      <c r="C145" s="1433">
        <v>337</v>
      </c>
      <c r="D145" s="1433">
        <v>192</v>
      </c>
      <c r="E145" s="1439">
        <f t="shared" si="600"/>
        <v>529</v>
      </c>
      <c r="F145" s="1433">
        <v>659</v>
      </c>
      <c r="G145" s="1433">
        <v>406</v>
      </c>
      <c r="H145" s="1439">
        <f t="shared" si="601"/>
        <v>1065</v>
      </c>
      <c r="I145" s="935">
        <v>59</v>
      </c>
      <c r="J145" s="935">
        <v>21</v>
      </c>
      <c r="K145" s="1439">
        <f t="shared" si="602"/>
        <v>80</v>
      </c>
      <c r="L145" s="1433"/>
      <c r="M145" s="1433"/>
      <c r="N145" s="1439">
        <f t="shared" si="603"/>
        <v>0</v>
      </c>
      <c r="O145" s="1439"/>
      <c r="P145" s="1439"/>
      <c r="Q145" s="1439">
        <f t="shared" si="604"/>
        <v>0</v>
      </c>
      <c r="R145" s="1439"/>
      <c r="S145" s="1439"/>
      <c r="T145" s="1439">
        <f t="shared" si="605"/>
        <v>0</v>
      </c>
      <c r="U145" s="1433">
        <v>8</v>
      </c>
      <c r="V145" s="1433">
        <v>6</v>
      </c>
      <c r="W145" s="1433">
        <f t="shared" si="612"/>
        <v>14</v>
      </c>
      <c r="X145" s="832">
        <f t="shared" si="606"/>
        <v>1063</v>
      </c>
      <c r="Y145" s="832">
        <f t="shared" si="607"/>
        <v>625</v>
      </c>
      <c r="Z145" s="832">
        <f t="shared" si="608"/>
        <v>1688</v>
      </c>
      <c r="AA145" s="1271">
        <v>8</v>
      </c>
      <c r="AB145" s="1271">
        <v>0</v>
      </c>
      <c r="AC145" s="1414">
        <f t="shared" si="613"/>
        <v>8</v>
      </c>
      <c r="AD145" s="1414">
        <f t="shared" si="614"/>
        <v>1071</v>
      </c>
      <c r="AE145" s="1414">
        <f t="shared" si="614"/>
        <v>625</v>
      </c>
      <c r="AF145" s="1414">
        <f t="shared" si="610"/>
        <v>1696</v>
      </c>
      <c r="AG145" s="1271"/>
      <c r="AH145" s="1271"/>
      <c r="AI145" s="1433">
        <f t="shared" si="611"/>
        <v>0</v>
      </c>
      <c r="AJ145" s="1410">
        <v>0</v>
      </c>
      <c r="AL145" s="1440"/>
      <c r="AM145" s="682"/>
      <c r="AN145" s="682"/>
      <c r="AO145" s="682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682"/>
      <c r="BB145" s="682"/>
      <c r="BC145" s="682"/>
      <c r="BD145" s="682"/>
      <c r="BE145" s="682"/>
      <c r="BF145" s="682"/>
      <c r="BG145" s="682"/>
      <c r="BH145" s="682"/>
      <c r="BI145" s="682"/>
      <c r="BJ145" s="682"/>
      <c r="BK145" s="682"/>
    </row>
    <row r="146" spans="1:63" s="1411" customFormat="1" ht="15" customHeight="1">
      <c r="A146" s="1419"/>
      <c r="B146" s="1420" t="s">
        <v>6</v>
      </c>
      <c r="C146" s="1429">
        <f>SUM(C139:C145)</f>
        <v>889</v>
      </c>
      <c r="D146" s="1430">
        <f t="shared" ref="D146:AI146" si="615">SUM(D139:D145)</f>
        <v>621</v>
      </c>
      <c r="E146" s="1430">
        <f t="shared" si="615"/>
        <v>1510</v>
      </c>
      <c r="F146" s="1430">
        <f t="shared" si="615"/>
        <v>4727</v>
      </c>
      <c r="G146" s="1430">
        <f t="shared" si="615"/>
        <v>3112</v>
      </c>
      <c r="H146" s="1430">
        <f t="shared" si="615"/>
        <v>7839</v>
      </c>
      <c r="I146" s="1430">
        <f t="shared" si="615"/>
        <v>425</v>
      </c>
      <c r="J146" s="1430">
        <f t="shared" si="615"/>
        <v>316</v>
      </c>
      <c r="K146" s="1430">
        <f t="shared" si="615"/>
        <v>741</v>
      </c>
      <c r="L146" s="1429">
        <f t="shared" si="615"/>
        <v>3</v>
      </c>
      <c r="M146" s="1429">
        <f t="shared" si="615"/>
        <v>4</v>
      </c>
      <c r="N146" s="1429">
        <f t="shared" si="615"/>
        <v>7</v>
      </c>
      <c r="O146" s="1429">
        <f t="shared" si="615"/>
        <v>0</v>
      </c>
      <c r="P146" s="1429">
        <f t="shared" si="615"/>
        <v>0</v>
      </c>
      <c r="Q146" s="1429">
        <f t="shared" si="615"/>
        <v>0</v>
      </c>
      <c r="R146" s="1429">
        <f t="shared" si="615"/>
        <v>0</v>
      </c>
      <c r="S146" s="1429">
        <f t="shared" si="615"/>
        <v>0</v>
      </c>
      <c r="T146" s="1429">
        <f t="shared" si="615"/>
        <v>0</v>
      </c>
      <c r="U146" s="1429">
        <f t="shared" si="615"/>
        <v>20</v>
      </c>
      <c r="V146" s="1429">
        <f t="shared" si="615"/>
        <v>11</v>
      </c>
      <c r="W146" s="1429">
        <f t="shared" si="615"/>
        <v>31</v>
      </c>
      <c r="X146" s="1429">
        <f t="shared" si="615"/>
        <v>6064</v>
      </c>
      <c r="Y146" s="1429">
        <f t="shared" si="615"/>
        <v>4064</v>
      </c>
      <c r="Z146" s="1429">
        <f t="shared" si="615"/>
        <v>10128</v>
      </c>
      <c r="AA146" s="1429">
        <f>SUM(AA139:AA145)</f>
        <v>60</v>
      </c>
      <c r="AB146" s="1429">
        <f>SUM(AB139:AB145)</f>
        <v>42</v>
      </c>
      <c r="AC146" s="1429">
        <f t="shared" si="615"/>
        <v>102</v>
      </c>
      <c r="AD146" s="1429">
        <f t="shared" si="615"/>
        <v>6124</v>
      </c>
      <c r="AE146" s="1429">
        <f t="shared" si="615"/>
        <v>4106</v>
      </c>
      <c r="AF146" s="1429">
        <f t="shared" si="615"/>
        <v>10230</v>
      </c>
      <c r="AG146" s="1429">
        <f t="shared" si="615"/>
        <v>8</v>
      </c>
      <c r="AH146" s="1429">
        <f t="shared" si="615"/>
        <v>5</v>
      </c>
      <c r="AI146" s="1429">
        <f t="shared" si="615"/>
        <v>13</v>
      </c>
      <c r="AJ146" s="1419">
        <f>SUM(AJ139:AJ145)</f>
        <v>0</v>
      </c>
      <c r="AL146" s="1440"/>
      <c r="AM146" s="682"/>
      <c r="AN146" s="682"/>
      <c r="AO146" s="682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</row>
    <row r="147" spans="1:63" s="1411" customFormat="1" ht="15" customHeight="1">
      <c r="A147" s="1417" t="s">
        <v>143</v>
      </c>
      <c r="B147" s="1408"/>
      <c r="C147" s="1425"/>
      <c r="D147" s="1426"/>
      <c r="E147" s="1426"/>
      <c r="F147" s="1426"/>
      <c r="G147" s="1426"/>
      <c r="H147" s="1426"/>
      <c r="I147" s="1426"/>
      <c r="J147" s="1426"/>
      <c r="K147" s="1426"/>
      <c r="L147" s="1425"/>
      <c r="M147" s="1425"/>
      <c r="N147" s="1425"/>
      <c r="O147" s="1425"/>
      <c r="P147" s="1425"/>
      <c r="Q147" s="1425"/>
      <c r="R147" s="1425"/>
      <c r="S147" s="1425"/>
      <c r="T147" s="1425"/>
      <c r="U147" s="1425"/>
      <c r="V147" s="1425"/>
      <c r="W147" s="1425"/>
      <c r="X147" s="1425"/>
      <c r="Y147" s="1425"/>
      <c r="Z147" s="1425"/>
      <c r="AA147" s="1425"/>
      <c r="AB147" s="1425"/>
      <c r="AC147" s="1425"/>
      <c r="AD147" s="1425"/>
      <c r="AE147" s="1425"/>
      <c r="AF147" s="1425"/>
      <c r="AG147" s="1425"/>
      <c r="AH147" s="1425"/>
      <c r="AI147" s="1427"/>
      <c r="AJ147" s="1431"/>
      <c r="AL147" s="1440"/>
      <c r="AM147" s="682"/>
      <c r="AN147" s="682"/>
      <c r="AO147" s="682"/>
      <c r="AP147" s="682"/>
      <c r="AQ147" s="682"/>
      <c r="AR147" s="682"/>
      <c r="AS147" s="682"/>
      <c r="AT147" s="682"/>
      <c r="AU147" s="682"/>
      <c r="AV147" s="682"/>
      <c r="AW147" s="682"/>
      <c r="AX147" s="682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</row>
    <row r="148" spans="1:63" s="1411" customFormat="1" ht="15" customHeight="1">
      <c r="A148" s="1428">
        <v>103</v>
      </c>
      <c r="B148" s="1459" t="s">
        <v>796</v>
      </c>
      <c r="C148" s="1433">
        <v>101</v>
      </c>
      <c r="D148" s="1433">
        <v>70</v>
      </c>
      <c r="E148" s="1439">
        <f t="shared" ref="E148:E150" si="616">+C148+D148</f>
        <v>171</v>
      </c>
      <c r="F148" s="1433">
        <v>365</v>
      </c>
      <c r="G148" s="1433">
        <v>243</v>
      </c>
      <c r="H148" s="1439">
        <f t="shared" ref="H148:H150" si="617">+F148+G148</f>
        <v>608</v>
      </c>
      <c r="I148" s="1433">
        <v>12</v>
      </c>
      <c r="J148" s="1433">
        <v>6</v>
      </c>
      <c r="K148" s="1439">
        <f t="shared" ref="K148:K150" si="618">+I148+J148</f>
        <v>18</v>
      </c>
      <c r="L148" s="1433">
        <v>0</v>
      </c>
      <c r="M148" s="1433">
        <v>1</v>
      </c>
      <c r="N148" s="1439">
        <f t="shared" ref="N148:N150" si="619">+L148+M148</f>
        <v>1</v>
      </c>
      <c r="O148" s="1439"/>
      <c r="P148" s="1439"/>
      <c r="Q148" s="1439">
        <f t="shared" ref="Q148:Q150" si="620">+O148+P148</f>
        <v>0</v>
      </c>
      <c r="R148" s="1439"/>
      <c r="S148" s="1439"/>
      <c r="T148" s="1439">
        <f t="shared" ref="T148:T150" si="621">+R148+S148</f>
        <v>0</v>
      </c>
      <c r="U148" s="1433"/>
      <c r="V148" s="1433"/>
      <c r="W148" s="1433">
        <f>+U148+V148</f>
        <v>0</v>
      </c>
      <c r="X148" s="832">
        <f t="shared" ref="X148:X150" si="622">C148+F148+I148+L148+U148+R148+O148</f>
        <v>478</v>
      </c>
      <c r="Y148" s="832">
        <f t="shared" ref="Y148:Y150" si="623">D148+G148+J148+M148+V148+S148+P148</f>
        <v>320</v>
      </c>
      <c r="Z148" s="832">
        <f t="shared" ref="Z148:Z150" si="624">E148+H148+K148+N148+W148+T148+Q148</f>
        <v>798</v>
      </c>
      <c r="AA148" s="600"/>
      <c r="AB148" s="600"/>
      <c r="AC148" s="1433">
        <f>AA148+AB148</f>
        <v>0</v>
      </c>
      <c r="AD148" s="1414">
        <f t="shared" ref="AD148:AE150" si="625">X148+AA148</f>
        <v>478</v>
      </c>
      <c r="AE148" s="1414">
        <f t="shared" si="625"/>
        <v>320</v>
      </c>
      <c r="AF148" s="1414">
        <f>AD148+AE148</f>
        <v>798</v>
      </c>
      <c r="AG148" s="1433"/>
      <c r="AH148" s="1433">
        <v>2</v>
      </c>
      <c r="AI148" s="1433">
        <f>AG148+AH148</f>
        <v>2</v>
      </c>
      <c r="AJ148" s="600">
        <v>0</v>
      </c>
      <c r="AL148" s="1440"/>
      <c r="AM148" s="682"/>
      <c r="AN148" s="682"/>
      <c r="AO148" s="682"/>
      <c r="AP148" s="682"/>
      <c r="AQ148" s="682"/>
      <c r="AR148" s="682"/>
      <c r="AS148" s="682"/>
      <c r="AT148" s="682"/>
      <c r="AU148" s="682"/>
      <c r="AV148" s="682"/>
      <c r="AW148" s="682"/>
      <c r="AX148" s="682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</row>
    <row r="149" spans="1:63" s="1411" customFormat="1" ht="15" customHeight="1">
      <c r="A149" s="1428">
        <v>104</v>
      </c>
      <c r="B149" s="1459" t="s">
        <v>797</v>
      </c>
      <c r="C149" s="1433">
        <v>273</v>
      </c>
      <c r="D149" s="1433">
        <v>177</v>
      </c>
      <c r="E149" s="1439">
        <f t="shared" si="616"/>
        <v>450</v>
      </c>
      <c r="F149" s="1433">
        <v>304</v>
      </c>
      <c r="G149" s="1433">
        <v>202</v>
      </c>
      <c r="H149" s="1439">
        <f t="shared" si="617"/>
        <v>506</v>
      </c>
      <c r="I149" s="1433">
        <v>18</v>
      </c>
      <c r="J149" s="1433">
        <v>11</v>
      </c>
      <c r="K149" s="1439">
        <f t="shared" si="618"/>
        <v>29</v>
      </c>
      <c r="L149" s="1433">
        <v>1</v>
      </c>
      <c r="M149" s="1433">
        <v>1</v>
      </c>
      <c r="N149" s="1439">
        <f t="shared" si="619"/>
        <v>2</v>
      </c>
      <c r="O149" s="1439"/>
      <c r="P149" s="1439"/>
      <c r="Q149" s="1439">
        <f t="shared" si="620"/>
        <v>0</v>
      </c>
      <c r="R149" s="1439"/>
      <c r="S149" s="1439"/>
      <c r="T149" s="1439">
        <f t="shared" si="621"/>
        <v>0</v>
      </c>
      <c r="U149" s="1433"/>
      <c r="V149" s="1433"/>
      <c r="W149" s="1433">
        <f>+U149+V149</f>
        <v>0</v>
      </c>
      <c r="X149" s="832">
        <f t="shared" si="622"/>
        <v>596</v>
      </c>
      <c r="Y149" s="832">
        <f t="shared" si="623"/>
        <v>391</v>
      </c>
      <c r="Z149" s="832">
        <f t="shared" si="624"/>
        <v>987</v>
      </c>
      <c r="AA149" s="600"/>
      <c r="AB149" s="600"/>
      <c r="AC149" s="1433">
        <f>AA149+AB149</f>
        <v>0</v>
      </c>
      <c r="AD149" s="1414">
        <f t="shared" si="625"/>
        <v>596</v>
      </c>
      <c r="AE149" s="1414">
        <f t="shared" si="625"/>
        <v>391</v>
      </c>
      <c r="AF149" s="1414">
        <f>AD149+AE149</f>
        <v>987</v>
      </c>
      <c r="AG149" s="1433"/>
      <c r="AH149" s="1433"/>
      <c r="AI149" s="1433">
        <f>AG149+AH149</f>
        <v>0</v>
      </c>
      <c r="AJ149" s="600">
        <v>0</v>
      </c>
      <c r="AL149" s="1440"/>
      <c r="AM149" s="682"/>
      <c r="AN149" s="682"/>
      <c r="AO149" s="682"/>
      <c r="AP149" s="682"/>
      <c r="AQ149" s="682"/>
      <c r="AR149" s="682"/>
      <c r="AS149" s="682"/>
      <c r="AT149" s="682"/>
      <c r="AU149" s="682"/>
      <c r="AV149" s="682"/>
      <c r="AW149" s="682"/>
      <c r="AX149" s="682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</row>
    <row r="150" spans="1:63" s="1411" customFormat="1" ht="15" customHeight="1">
      <c r="A150" s="1428">
        <v>105</v>
      </c>
      <c r="B150" s="1459" t="s">
        <v>798</v>
      </c>
      <c r="C150" s="1433">
        <v>509</v>
      </c>
      <c r="D150" s="1433">
        <v>371</v>
      </c>
      <c r="E150" s="1439">
        <f t="shared" si="616"/>
        <v>880</v>
      </c>
      <c r="F150" s="1433">
        <v>262</v>
      </c>
      <c r="G150" s="1433">
        <v>158</v>
      </c>
      <c r="H150" s="1439">
        <f t="shared" si="617"/>
        <v>420</v>
      </c>
      <c r="I150" s="1433">
        <v>37</v>
      </c>
      <c r="J150" s="1433">
        <v>8</v>
      </c>
      <c r="K150" s="1439">
        <f t="shared" si="618"/>
        <v>45</v>
      </c>
      <c r="L150" s="1433">
        <v>3</v>
      </c>
      <c r="M150" s="1433">
        <v>0</v>
      </c>
      <c r="N150" s="1439">
        <f t="shared" si="619"/>
        <v>3</v>
      </c>
      <c r="O150" s="1439"/>
      <c r="P150" s="1439"/>
      <c r="Q150" s="1439">
        <f t="shared" si="620"/>
        <v>0</v>
      </c>
      <c r="R150" s="1439"/>
      <c r="S150" s="1439"/>
      <c r="T150" s="1439">
        <f t="shared" si="621"/>
        <v>0</v>
      </c>
      <c r="U150" s="1433"/>
      <c r="V150" s="1433"/>
      <c r="W150" s="1433">
        <f>+U150+V150</f>
        <v>0</v>
      </c>
      <c r="X150" s="832">
        <f t="shared" si="622"/>
        <v>811</v>
      </c>
      <c r="Y150" s="832">
        <f t="shared" si="623"/>
        <v>537</v>
      </c>
      <c r="Z150" s="832">
        <f t="shared" si="624"/>
        <v>1348</v>
      </c>
      <c r="AA150" s="600"/>
      <c r="AB150" s="600"/>
      <c r="AC150" s="1433">
        <f>AA150+AB150</f>
        <v>0</v>
      </c>
      <c r="AD150" s="1414">
        <f t="shared" si="625"/>
        <v>811</v>
      </c>
      <c r="AE150" s="1414">
        <f t="shared" si="625"/>
        <v>537</v>
      </c>
      <c r="AF150" s="1414">
        <f>AD150+AE150</f>
        <v>1348</v>
      </c>
      <c r="AG150" s="1433"/>
      <c r="AH150" s="1433"/>
      <c r="AI150" s="1433">
        <f>AG150+AH150</f>
        <v>0</v>
      </c>
      <c r="AJ150" s="600">
        <v>0</v>
      </c>
      <c r="AL150" s="1440"/>
      <c r="AM150" s="682"/>
      <c r="AN150" s="682"/>
      <c r="AO150" s="682"/>
      <c r="AP150" s="682"/>
      <c r="AQ150" s="682"/>
      <c r="AR150" s="682"/>
      <c r="AS150" s="682"/>
      <c r="AT150" s="682"/>
      <c r="AU150" s="682"/>
      <c r="AV150" s="682"/>
      <c r="AW150" s="682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</row>
    <row r="151" spans="1:63" s="1411" customFormat="1" ht="15" customHeight="1">
      <c r="A151" s="1419"/>
      <c r="B151" s="1420" t="s">
        <v>6</v>
      </c>
      <c r="C151" s="1429">
        <f>SUM(C148:C150)</f>
        <v>883</v>
      </c>
      <c r="D151" s="1430">
        <f t="shared" ref="D151:AI151" si="626">SUM(D148:D150)</f>
        <v>618</v>
      </c>
      <c r="E151" s="1430">
        <f t="shared" si="626"/>
        <v>1501</v>
      </c>
      <c r="F151" s="1430">
        <f t="shared" si="626"/>
        <v>931</v>
      </c>
      <c r="G151" s="1430">
        <f t="shared" si="626"/>
        <v>603</v>
      </c>
      <c r="H151" s="1430">
        <f t="shared" si="626"/>
        <v>1534</v>
      </c>
      <c r="I151" s="1430">
        <f t="shared" si="626"/>
        <v>67</v>
      </c>
      <c r="J151" s="1430">
        <f t="shared" si="626"/>
        <v>25</v>
      </c>
      <c r="K151" s="1430">
        <f t="shared" si="626"/>
        <v>92</v>
      </c>
      <c r="L151" s="1430">
        <f t="shared" si="626"/>
        <v>4</v>
      </c>
      <c r="M151" s="1430">
        <f t="shared" si="626"/>
        <v>2</v>
      </c>
      <c r="N151" s="1430">
        <f t="shared" si="626"/>
        <v>6</v>
      </c>
      <c r="O151" s="1430">
        <f t="shared" si="626"/>
        <v>0</v>
      </c>
      <c r="P151" s="1430">
        <f t="shared" si="626"/>
        <v>0</v>
      </c>
      <c r="Q151" s="1430">
        <f t="shared" si="626"/>
        <v>0</v>
      </c>
      <c r="R151" s="1430">
        <f t="shared" si="626"/>
        <v>0</v>
      </c>
      <c r="S151" s="1430">
        <f t="shared" si="626"/>
        <v>0</v>
      </c>
      <c r="T151" s="1430">
        <f t="shared" si="626"/>
        <v>0</v>
      </c>
      <c r="U151" s="1430">
        <f t="shared" si="626"/>
        <v>0</v>
      </c>
      <c r="V151" s="1430">
        <f t="shared" si="626"/>
        <v>0</v>
      </c>
      <c r="W151" s="1430">
        <f t="shared" si="626"/>
        <v>0</v>
      </c>
      <c r="X151" s="1430">
        <f t="shared" si="626"/>
        <v>1885</v>
      </c>
      <c r="Y151" s="1430">
        <f t="shared" si="626"/>
        <v>1248</v>
      </c>
      <c r="Z151" s="1430">
        <f t="shared" si="626"/>
        <v>3133</v>
      </c>
      <c r="AA151" s="1429">
        <f t="shared" si="626"/>
        <v>0</v>
      </c>
      <c r="AB151" s="1429">
        <f t="shared" si="626"/>
        <v>0</v>
      </c>
      <c r="AC151" s="1429">
        <f t="shared" si="626"/>
        <v>0</v>
      </c>
      <c r="AD151" s="1429">
        <f t="shared" si="626"/>
        <v>1885</v>
      </c>
      <c r="AE151" s="1429">
        <f t="shared" si="626"/>
        <v>1248</v>
      </c>
      <c r="AF151" s="1429">
        <f t="shared" si="626"/>
        <v>3133</v>
      </c>
      <c r="AG151" s="1429">
        <f t="shared" si="626"/>
        <v>0</v>
      </c>
      <c r="AH151" s="1429">
        <f t="shared" si="626"/>
        <v>2</v>
      </c>
      <c r="AI151" s="1429">
        <f t="shared" si="626"/>
        <v>2</v>
      </c>
      <c r="AJ151" s="1419">
        <f>SUM(AJ148:AJ150)</f>
        <v>0</v>
      </c>
      <c r="AL151" s="1440"/>
      <c r="AM151" s="682"/>
      <c r="AN151" s="682"/>
      <c r="AO151" s="682"/>
      <c r="AP151" s="682"/>
      <c r="AQ151" s="682"/>
      <c r="AR151" s="682"/>
      <c r="AS151" s="682"/>
      <c r="AT151" s="682"/>
      <c r="AU151" s="682"/>
      <c r="AV151" s="682"/>
      <c r="AW151" s="682"/>
      <c r="AX151" s="682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</row>
    <row r="152" spans="1:63" s="1411" customFormat="1" ht="15" customHeight="1">
      <c r="A152" s="1417" t="s">
        <v>191</v>
      </c>
      <c r="B152" s="1408"/>
      <c r="C152" s="1425"/>
      <c r="D152" s="1426"/>
      <c r="E152" s="1426"/>
      <c r="F152" s="1426"/>
      <c r="G152" s="1426"/>
      <c r="H152" s="1426"/>
      <c r="I152" s="1426"/>
      <c r="J152" s="1426"/>
      <c r="K152" s="1426"/>
      <c r="L152" s="1425"/>
      <c r="M152" s="1425"/>
      <c r="N152" s="1425"/>
      <c r="O152" s="1425"/>
      <c r="P152" s="1425"/>
      <c r="Q152" s="1425"/>
      <c r="R152" s="1425"/>
      <c r="S152" s="1425"/>
      <c r="T152" s="1425"/>
      <c r="U152" s="1425"/>
      <c r="V152" s="1425"/>
      <c r="W152" s="1425"/>
      <c r="X152" s="1425"/>
      <c r="Y152" s="1425"/>
      <c r="Z152" s="1425"/>
      <c r="AA152" s="1425"/>
      <c r="AB152" s="1425"/>
      <c r="AC152" s="1425"/>
      <c r="AD152" s="1425"/>
      <c r="AE152" s="1425"/>
      <c r="AF152" s="1425"/>
      <c r="AG152" s="1425"/>
      <c r="AH152" s="1425"/>
      <c r="AI152" s="1427"/>
      <c r="AJ152" s="1431"/>
      <c r="AL152" s="1440"/>
      <c r="AM152" s="682"/>
      <c r="AN152" s="682"/>
      <c r="AO152" s="682"/>
      <c r="AP152" s="682"/>
      <c r="AQ152" s="682"/>
      <c r="AR152" s="682"/>
      <c r="AS152" s="682"/>
      <c r="AT152" s="682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</row>
    <row r="153" spans="1:63" s="1411" customFormat="1" ht="15" customHeight="1">
      <c r="A153" s="1428">
        <v>106</v>
      </c>
      <c r="B153" s="1271" t="s">
        <v>810</v>
      </c>
      <c r="C153" s="1460">
        <v>428</v>
      </c>
      <c r="D153" s="1460">
        <v>303</v>
      </c>
      <c r="E153" s="1461">
        <f>SUM(C153:D153)</f>
        <v>731</v>
      </c>
      <c r="F153" s="1460">
        <v>308</v>
      </c>
      <c r="G153" s="1460">
        <v>228</v>
      </c>
      <c r="H153" s="1461">
        <f>SUM(F153:G153)</f>
        <v>536</v>
      </c>
      <c r="I153" s="1461">
        <v>8</v>
      </c>
      <c r="J153" s="1461">
        <v>4</v>
      </c>
      <c r="K153" s="1461">
        <f>SUM(I153:J153)</f>
        <v>12</v>
      </c>
      <c r="L153" s="1461">
        <v>1</v>
      </c>
      <c r="M153" s="1461"/>
      <c r="N153" s="1462">
        <f>SUM(L153:M153)</f>
        <v>1</v>
      </c>
      <c r="O153" s="1462"/>
      <c r="P153" s="1462"/>
      <c r="Q153" s="1462">
        <f>SUM(O153:P153)</f>
        <v>0</v>
      </c>
      <c r="R153" s="1462"/>
      <c r="S153" s="1462"/>
      <c r="T153" s="1462">
        <f>SUM(R153:S153)</f>
        <v>0</v>
      </c>
      <c r="U153" s="1461"/>
      <c r="V153" s="1461"/>
      <c r="W153" s="1439">
        <f t="shared" ref="W153:W157" si="627">+U153+V153</f>
        <v>0</v>
      </c>
      <c r="X153" s="832">
        <f t="shared" ref="X153:X157" si="628">C153+F153+I153+L153+U153+R153+O153</f>
        <v>745</v>
      </c>
      <c r="Y153" s="832">
        <f t="shared" ref="Y153:Y157" si="629">D153+G153+J153+M153+V153+S153+P153</f>
        <v>535</v>
      </c>
      <c r="Z153" s="832">
        <f t="shared" ref="Z153:Z157" si="630">E153+H153+K153+N153+W153+T153+Q153</f>
        <v>1280</v>
      </c>
      <c r="AA153" s="1463">
        <v>8</v>
      </c>
      <c r="AB153" s="1463">
        <v>3</v>
      </c>
      <c r="AC153" s="1433">
        <f>AA153+AB153</f>
        <v>11</v>
      </c>
      <c r="AD153" s="1414">
        <f t="shared" ref="AD153:AE157" si="631">X153+AA153</f>
        <v>753</v>
      </c>
      <c r="AE153" s="1414">
        <f t="shared" si="631"/>
        <v>538</v>
      </c>
      <c r="AF153" s="1414">
        <f>AD153+AE153</f>
        <v>1291</v>
      </c>
      <c r="AG153" s="1463">
        <v>1</v>
      </c>
      <c r="AH153" s="1463">
        <v>2</v>
      </c>
      <c r="AI153" s="1433">
        <f>AG153+AH153</f>
        <v>3</v>
      </c>
      <c r="AJ153" s="1410">
        <v>0</v>
      </c>
      <c r="AL153" s="1440"/>
      <c r="AM153" s="682"/>
      <c r="AN153" s="682"/>
      <c r="AO153" s="682"/>
      <c r="AP153" s="682"/>
      <c r="AQ153" s="682"/>
      <c r="AR153" s="682"/>
      <c r="AS153" s="682"/>
      <c r="AT153" s="682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</row>
    <row r="154" spans="1:63" s="1411" customFormat="1" ht="15" customHeight="1">
      <c r="A154" s="1428">
        <v>107</v>
      </c>
      <c r="B154" s="1271" t="s">
        <v>809</v>
      </c>
      <c r="C154" s="1460">
        <v>278</v>
      </c>
      <c r="D154" s="1460">
        <v>210</v>
      </c>
      <c r="E154" s="1461">
        <f>SUM(C154:D154)</f>
        <v>488</v>
      </c>
      <c r="F154" s="1460">
        <v>178</v>
      </c>
      <c r="G154" s="1460">
        <v>124</v>
      </c>
      <c r="H154" s="1461">
        <f>SUM(F154:G154)</f>
        <v>302</v>
      </c>
      <c r="I154" s="1461"/>
      <c r="J154" s="1461"/>
      <c r="K154" s="1439">
        <f t="shared" ref="K154:K157" si="632">SUM(I154:J154)</f>
        <v>0</v>
      </c>
      <c r="L154" s="1461"/>
      <c r="M154" s="1461"/>
      <c r="N154" s="1462">
        <f t="shared" ref="N154:N157" si="633">SUM(L154:M154)</f>
        <v>0</v>
      </c>
      <c r="O154" s="1462"/>
      <c r="P154" s="1462"/>
      <c r="Q154" s="1462">
        <f t="shared" ref="Q154:Q157" si="634">SUM(O154:P154)</f>
        <v>0</v>
      </c>
      <c r="R154" s="1462"/>
      <c r="S154" s="1462"/>
      <c r="T154" s="1462">
        <f t="shared" ref="T154:T157" si="635">SUM(R154:S154)</f>
        <v>0</v>
      </c>
      <c r="U154" s="1461">
        <v>3</v>
      </c>
      <c r="V154" s="1461">
        <v>1</v>
      </c>
      <c r="W154" s="1439">
        <f t="shared" si="627"/>
        <v>4</v>
      </c>
      <c r="X154" s="832">
        <f t="shared" si="628"/>
        <v>459</v>
      </c>
      <c r="Y154" s="832">
        <f t="shared" si="629"/>
        <v>335</v>
      </c>
      <c r="Z154" s="832">
        <f t="shared" si="630"/>
        <v>794</v>
      </c>
      <c r="AA154" s="1463">
        <v>7</v>
      </c>
      <c r="AB154" s="1463">
        <v>4</v>
      </c>
      <c r="AC154" s="1433">
        <f>AA154+AB154</f>
        <v>11</v>
      </c>
      <c r="AD154" s="1414">
        <f t="shared" si="631"/>
        <v>466</v>
      </c>
      <c r="AE154" s="1414">
        <f t="shared" si="631"/>
        <v>339</v>
      </c>
      <c r="AF154" s="1414">
        <f>AD154+AE154</f>
        <v>805</v>
      </c>
      <c r="AG154" s="1463">
        <v>3</v>
      </c>
      <c r="AH154" s="1463">
        <v>1</v>
      </c>
      <c r="AI154" s="1433">
        <f>AG154+AH154</f>
        <v>4</v>
      </c>
      <c r="AJ154" s="1410"/>
      <c r="AL154" s="1440"/>
      <c r="AM154" s="682"/>
      <c r="AN154" s="682"/>
      <c r="AO154" s="682"/>
      <c r="AP154" s="682"/>
      <c r="AQ154" s="682"/>
      <c r="AR154" s="682"/>
      <c r="AS154" s="682"/>
      <c r="AT154" s="682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</row>
    <row r="155" spans="1:63" s="1411" customFormat="1" ht="15" customHeight="1">
      <c r="A155" s="1428">
        <v>108</v>
      </c>
      <c r="B155" s="1271" t="s">
        <v>812</v>
      </c>
      <c r="C155" s="1460">
        <v>371</v>
      </c>
      <c r="D155" s="1460">
        <v>278</v>
      </c>
      <c r="E155" s="1461">
        <f>SUM(C155:D155)</f>
        <v>649</v>
      </c>
      <c r="F155" s="1460">
        <v>244</v>
      </c>
      <c r="G155" s="1460">
        <v>197</v>
      </c>
      <c r="H155" s="1461">
        <f>SUM(F155:G155)</f>
        <v>441</v>
      </c>
      <c r="I155" s="1461">
        <v>1</v>
      </c>
      <c r="J155" s="1461">
        <v>3</v>
      </c>
      <c r="K155" s="1439">
        <f t="shared" si="632"/>
        <v>4</v>
      </c>
      <c r="L155" s="1461"/>
      <c r="M155" s="1461"/>
      <c r="N155" s="1462">
        <f t="shared" si="633"/>
        <v>0</v>
      </c>
      <c r="O155" s="1462"/>
      <c r="P155" s="1462"/>
      <c r="Q155" s="1462">
        <f t="shared" si="634"/>
        <v>0</v>
      </c>
      <c r="R155" s="1462"/>
      <c r="S155" s="1462"/>
      <c r="T155" s="1462">
        <f t="shared" si="635"/>
        <v>0</v>
      </c>
      <c r="U155" s="1461"/>
      <c r="V155" s="1461"/>
      <c r="W155" s="1439">
        <f t="shared" si="627"/>
        <v>0</v>
      </c>
      <c r="X155" s="832">
        <f t="shared" si="628"/>
        <v>616</v>
      </c>
      <c r="Y155" s="832">
        <f t="shared" si="629"/>
        <v>478</v>
      </c>
      <c r="Z155" s="832">
        <f t="shared" si="630"/>
        <v>1094</v>
      </c>
      <c r="AA155" s="1463">
        <v>18</v>
      </c>
      <c r="AB155" s="1463">
        <v>13</v>
      </c>
      <c r="AC155" s="1433">
        <f>AA155+AB155</f>
        <v>31</v>
      </c>
      <c r="AD155" s="1414">
        <f t="shared" si="631"/>
        <v>634</v>
      </c>
      <c r="AE155" s="1414">
        <f t="shared" si="631"/>
        <v>491</v>
      </c>
      <c r="AF155" s="1414">
        <f>AD155+AE155</f>
        <v>1125</v>
      </c>
      <c r="AG155" s="1463">
        <v>2</v>
      </c>
      <c r="AH155" s="1463"/>
      <c r="AI155" s="1433">
        <f>AG155+AH155</f>
        <v>2</v>
      </c>
      <c r="AJ155" s="1410">
        <v>0</v>
      </c>
      <c r="AL155" s="1440"/>
      <c r="AM155" s="682"/>
      <c r="AN155" s="682"/>
      <c r="AO155" s="682"/>
      <c r="AP155" s="682"/>
      <c r="AQ155" s="682"/>
      <c r="AR155" s="682"/>
      <c r="AS155" s="682"/>
      <c r="AT155" s="682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</row>
    <row r="156" spans="1:63" s="1411" customFormat="1" ht="15" customHeight="1">
      <c r="A156" s="1428">
        <v>109</v>
      </c>
      <c r="B156" s="1271" t="s">
        <v>811</v>
      </c>
      <c r="C156" s="1460">
        <v>200</v>
      </c>
      <c r="D156" s="1460">
        <v>130</v>
      </c>
      <c r="E156" s="1461">
        <f>SUM(C156:D156)</f>
        <v>330</v>
      </c>
      <c r="F156" s="1460">
        <v>129</v>
      </c>
      <c r="G156" s="1460">
        <v>110</v>
      </c>
      <c r="H156" s="1461">
        <f>SUM(F156:G156)</f>
        <v>239</v>
      </c>
      <c r="I156" s="1461">
        <v>3</v>
      </c>
      <c r="J156" s="1461">
        <v>2</v>
      </c>
      <c r="K156" s="1439">
        <f t="shared" si="632"/>
        <v>5</v>
      </c>
      <c r="L156" s="1461"/>
      <c r="M156" s="1461"/>
      <c r="N156" s="1462">
        <f t="shared" si="633"/>
        <v>0</v>
      </c>
      <c r="O156" s="1462"/>
      <c r="P156" s="1462"/>
      <c r="Q156" s="1462">
        <f t="shared" si="634"/>
        <v>0</v>
      </c>
      <c r="R156" s="1462"/>
      <c r="S156" s="1462"/>
      <c r="T156" s="1462">
        <f t="shared" si="635"/>
        <v>0</v>
      </c>
      <c r="U156" s="1461"/>
      <c r="V156" s="1461"/>
      <c r="W156" s="1439">
        <f t="shared" si="627"/>
        <v>0</v>
      </c>
      <c r="X156" s="832">
        <f t="shared" si="628"/>
        <v>332</v>
      </c>
      <c r="Y156" s="832">
        <f t="shared" si="629"/>
        <v>242</v>
      </c>
      <c r="Z156" s="832">
        <f t="shared" si="630"/>
        <v>574</v>
      </c>
      <c r="AA156" s="1463">
        <v>3</v>
      </c>
      <c r="AB156" s="1463">
        <v>5</v>
      </c>
      <c r="AC156" s="1433">
        <f>AA156+AB156</f>
        <v>8</v>
      </c>
      <c r="AD156" s="1414">
        <f t="shared" si="631"/>
        <v>335</v>
      </c>
      <c r="AE156" s="1414">
        <f t="shared" si="631"/>
        <v>247</v>
      </c>
      <c r="AF156" s="1414">
        <f>AD156+AE156</f>
        <v>582</v>
      </c>
      <c r="AG156" s="1463"/>
      <c r="AH156" s="1463"/>
      <c r="AI156" s="1433">
        <f>AG156+AH156</f>
        <v>0</v>
      </c>
      <c r="AJ156" s="1410"/>
      <c r="AL156" s="1440"/>
      <c r="AM156" s="682"/>
      <c r="AN156" s="682"/>
      <c r="AO156" s="682"/>
      <c r="AP156" s="682"/>
      <c r="AQ156" s="682"/>
      <c r="AR156" s="682"/>
      <c r="AS156" s="682"/>
      <c r="AT156" s="682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</row>
    <row r="157" spans="1:63" s="1411" customFormat="1" ht="15" customHeight="1">
      <c r="A157" s="1428">
        <v>110</v>
      </c>
      <c r="B157" s="1271" t="s">
        <v>813</v>
      </c>
      <c r="C157" s="1460">
        <v>323</v>
      </c>
      <c r="D157" s="1460">
        <v>227</v>
      </c>
      <c r="E157" s="1461">
        <f>SUM(C157:D157)</f>
        <v>550</v>
      </c>
      <c r="F157" s="1460">
        <v>109</v>
      </c>
      <c r="G157" s="1460">
        <v>96</v>
      </c>
      <c r="H157" s="1461">
        <f>SUM(F157:G157)</f>
        <v>205</v>
      </c>
      <c r="I157" s="1461"/>
      <c r="J157" s="1461">
        <v>1</v>
      </c>
      <c r="K157" s="1439">
        <f t="shared" si="632"/>
        <v>1</v>
      </c>
      <c r="L157" s="1461"/>
      <c r="M157" s="1461"/>
      <c r="N157" s="1462">
        <f t="shared" si="633"/>
        <v>0</v>
      </c>
      <c r="O157" s="1462"/>
      <c r="P157" s="1462"/>
      <c r="Q157" s="1462">
        <f t="shared" si="634"/>
        <v>0</v>
      </c>
      <c r="R157" s="1462"/>
      <c r="S157" s="1462"/>
      <c r="T157" s="1462">
        <f t="shared" si="635"/>
        <v>0</v>
      </c>
      <c r="U157" s="1461"/>
      <c r="V157" s="1461"/>
      <c r="W157" s="1439">
        <f t="shared" si="627"/>
        <v>0</v>
      </c>
      <c r="X157" s="832">
        <f t="shared" si="628"/>
        <v>432</v>
      </c>
      <c r="Y157" s="832">
        <f t="shared" si="629"/>
        <v>324</v>
      </c>
      <c r="Z157" s="832">
        <f t="shared" si="630"/>
        <v>756</v>
      </c>
      <c r="AA157" s="1463">
        <v>16</v>
      </c>
      <c r="AB157" s="1463">
        <v>9</v>
      </c>
      <c r="AC157" s="1433">
        <f>AA157+AB157</f>
        <v>25</v>
      </c>
      <c r="AD157" s="1414">
        <f t="shared" si="631"/>
        <v>448</v>
      </c>
      <c r="AE157" s="1414">
        <f t="shared" si="631"/>
        <v>333</v>
      </c>
      <c r="AF157" s="1414">
        <f>AD157+AE157</f>
        <v>781</v>
      </c>
      <c r="AG157" s="1463">
        <v>1</v>
      </c>
      <c r="AH157" s="1463">
        <v>1</v>
      </c>
      <c r="AI157" s="1433">
        <f>AG157+AH157</f>
        <v>2</v>
      </c>
      <c r="AJ157" s="1410"/>
      <c r="AL157" s="1440"/>
      <c r="AM157" s="682"/>
      <c r="AN157" s="682"/>
      <c r="AO157" s="682"/>
      <c r="AP157" s="682"/>
      <c r="AQ157" s="682"/>
      <c r="AR157" s="682"/>
      <c r="AS157" s="682"/>
      <c r="AT157" s="682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</row>
    <row r="158" spans="1:63" s="1411" customFormat="1" ht="15" customHeight="1">
      <c r="A158" s="1419"/>
      <c r="B158" s="1420" t="s">
        <v>6</v>
      </c>
      <c r="C158" s="1429">
        <f>SUM(C153:C157)</f>
        <v>1600</v>
      </c>
      <c r="D158" s="1430">
        <f t="shared" ref="D158:AI158" si="636">SUM(D153:D157)</f>
        <v>1148</v>
      </c>
      <c r="E158" s="1430">
        <f t="shared" si="636"/>
        <v>2748</v>
      </c>
      <c r="F158" s="1430">
        <f t="shared" si="636"/>
        <v>968</v>
      </c>
      <c r="G158" s="1430">
        <f t="shared" si="636"/>
        <v>755</v>
      </c>
      <c r="H158" s="1430">
        <f t="shared" si="636"/>
        <v>1723</v>
      </c>
      <c r="I158" s="1430">
        <f t="shared" si="636"/>
        <v>12</v>
      </c>
      <c r="J158" s="1430">
        <f t="shared" si="636"/>
        <v>10</v>
      </c>
      <c r="K158" s="1430">
        <f t="shared" si="636"/>
        <v>22</v>
      </c>
      <c r="L158" s="1429">
        <f t="shared" si="636"/>
        <v>1</v>
      </c>
      <c r="M158" s="1429">
        <f t="shared" si="636"/>
        <v>0</v>
      </c>
      <c r="N158" s="1429">
        <f t="shared" si="636"/>
        <v>1</v>
      </c>
      <c r="O158" s="1429">
        <f t="shared" si="636"/>
        <v>0</v>
      </c>
      <c r="P158" s="1429">
        <f t="shared" si="636"/>
        <v>0</v>
      </c>
      <c r="Q158" s="1429">
        <f t="shared" si="636"/>
        <v>0</v>
      </c>
      <c r="R158" s="1429">
        <f t="shared" si="636"/>
        <v>0</v>
      </c>
      <c r="S158" s="1429">
        <f t="shared" si="636"/>
        <v>0</v>
      </c>
      <c r="T158" s="1429">
        <f t="shared" si="636"/>
        <v>0</v>
      </c>
      <c r="U158" s="1429">
        <f t="shared" si="636"/>
        <v>3</v>
      </c>
      <c r="V158" s="1429">
        <f t="shared" si="636"/>
        <v>1</v>
      </c>
      <c r="W158" s="1429">
        <f t="shared" si="636"/>
        <v>4</v>
      </c>
      <c r="X158" s="1429">
        <f t="shared" si="636"/>
        <v>2584</v>
      </c>
      <c r="Y158" s="1429">
        <f t="shared" si="636"/>
        <v>1914</v>
      </c>
      <c r="Z158" s="1429">
        <f t="shared" si="636"/>
        <v>4498</v>
      </c>
      <c r="AA158" s="1429">
        <f t="shared" si="636"/>
        <v>52</v>
      </c>
      <c r="AB158" s="1429">
        <f t="shared" si="636"/>
        <v>34</v>
      </c>
      <c r="AC158" s="1429">
        <f t="shared" si="636"/>
        <v>86</v>
      </c>
      <c r="AD158" s="1429">
        <f t="shared" si="636"/>
        <v>2636</v>
      </c>
      <c r="AE158" s="1429">
        <f t="shared" si="636"/>
        <v>1948</v>
      </c>
      <c r="AF158" s="1429">
        <f t="shared" si="636"/>
        <v>4584</v>
      </c>
      <c r="AG158" s="1429">
        <f t="shared" si="636"/>
        <v>7</v>
      </c>
      <c r="AH158" s="1429">
        <f t="shared" si="636"/>
        <v>4</v>
      </c>
      <c r="AI158" s="1429">
        <f t="shared" si="636"/>
        <v>11</v>
      </c>
      <c r="AJ158" s="1419">
        <f>SUM(AJ153:AJ157)</f>
        <v>0</v>
      </c>
      <c r="AL158" s="1440"/>
      <c r="AM158" s="682"/>
      <c r="AN158" s="682"/>
      <c r="AO158" s="682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</row>
    <row r="159" spans="1:63" s="1411" customFormat="1" ht="15" customHeight="1">
      <c r="A159" s="1417" t="s">
        <v>145</v>
      </c>
      <c r="B159" s="1408"/>
      <c r="C159" s="1425"/>
      <c r="D159" s="1426"/>
      <c r="E159" s="1426"/>
      <c r="F159" s="1426"/>
      <c r="G159" s="1426"/>
      <c r="H159" s="1426"/>
      <c r="I159" s="1426"/>
      <c r="J159" s="1426"/>
      <c r="K159" s="1426"/>
      <c r="L159" s="1425"/>
      <c r="M159" s="1425"/>
      <c r="N159" s="1425"/>
      <c r="O159" s="1425"/>
      <c r="P159" s="1425"/>
      <c r="Q159" s="1425"/>
      <c r="R159" s="1425"/>
      <c r="S159" s="1425"/>
      <c r="T159" s="1425"/>
      <c r="U159" s="1425"/>
      <c r="V159" s="1425"/>
      <c r="W159" s="1425"/>
      <c r="X159" s="1425"/>
      <c r="Y159" s="1425"/>
      <c r="Z159" s="1425"/>
      <c r="AA159" s="1425"/>
      <c r="AB159" s="1425"/>
      <c r="AC159" s="1425"/>
      <c r="AD159" s="1425"/>
      <c r="AE159" s="1425"/>
      <c r="AF159" s="1425"/>
      <c r="AG159" s="1425"/>
      <c r="AH159" s="1425"/>
      <c r="AI159" s="1427"/>
      <c r="AJ159" s="1431"/>
      <c r="AL159" s="1440"/>
      <c r="AM159" s="682"/>
      <c r="AN159" s="682"/>
      <c r="AO159" s="682"/>
      <c r="AP159" s="682"/>
      <c r="AQ159" s="682"/>
      <c r="AR159" s="682"/>
      <c r="AS159" s="682"/>
      <c r="AT159" s="682"/>
      <c r="AU159" s="682"/>
      <c r="AV159" s="682"/>
      <c r="AW159" s="682"/>
      <c r="AX159" s="682"/>
      <c r="AY159" s="682"/>
      <c r="AZ159" s="682"/>
      <c r="BA159" s="682"/>
      <c r="BB159" s="682"/>
      <c r="BC159" s="682"/>
      <c r="BD159" s="682"/>
      <c r="BE159" s="682"/>
      <c r="BF159" s="682"/>
      <c r="BG159" s="682"/>
      <c r="BH159" s="682"/>
      <c r="BI159" s="682"/>
      <c r="BJ159" s="682"/>
      <c r="BK159" s="682"/>
    </row>
    <row r="160" spans="1:63" s="1411" customFormat="1" ht="15" customHeight="1">
      <c r="A160" s="1428">
        <v>111</v>
      </c>
      <c r="B160" s="1271" t="s">
        <v>834</v>
      </c>
      <c r="C160" s="1390">
        <v>17</v>
      </c>
      <c r="D160" s="1390">
        <v>8</v>
      </c>
      <c r="E160" s="1439">
        <f t="shared" ref="E160:E167" si="637">+C160+D160</f>
        <v>25</v>
      </c>
      <c r="F160" s="1390">
        <v>510</v>
      </c>
      <c r="G160" s="1390">
        <v>410</v>
      </c>
      <c r="H160" s="1439">
        <f t="shared" ref="H160:H167" si="638">+F160+G160</f>
        <v>920</v>
      </c>
      <c r="I160" s="1390">
        <v>3</v>
      </c>
      <c r="J160" s="1390">
        <v>1</v>
      </c>
      <c r="K160" s="1439">
        <f t="shared" ref="K160:K167" si="639">+I160+J160</f>
        <v>4</v>
      </c>
      <c r="L160" s="1390"/>
      <c r="M160" s="1390"/>
      <c r="N160" s="1439">
        <f t="shared" ref="N160:N167" si="640">+L160+M160</f>
        <v>0</v>
      </c>
      <c r="O160" s="1439"/>
      <c r="P160" s="1439"/>
      <c r="Q160" s="1439">
        <f t="shared" ref="Q160:Q167" si="641">+O160+P160</f>
        <v>0</v>
      </c>
      <c r="R160" s="1439"/>
      <c r="S160" s="1439"/>
      <c r="T160" s="1439">
        <f t="shared" ref="T160:T167" si="642">+R160+S160</f>
        <v>0</v>
      </c>
      <c r="U160" s="1390">
        <v>2</v>
      </c>
      <c r="V160" s="1390"/>
      <c r="W160" s="1439">
        <f t="shared" ref="W160:W167" si="643">+U160+V160</f>
        <v>2</v>
      </c>
      <c r="X160" s="832">
        <f t="shared" ref="X160:X167" si="644">C160+F160+I160+L160+U160+R160+O160</f>
        <v>532</v>
      </c>
      <c r="Y160" s="832">
        <f t="shared" ref="Y160:Y167" si="645">D160+G160+J160+M160+V160+S160+P160</f>
        <v>419</v>
      </c>
      <c r="Z160" s="832">
        <f t="shared" ref="Z160:Z167" si="646">E160+H160+K160+N160+W160+T160+Q160</f>
        <v>951</v>
      </c>
      <c r="AA160" s="832"/>
      <c r="AB160" s="832"/>
      <c r="AC160" s="1414">
        <f t="shared" ref="AC160:AC167" si="647">AA160+AB160</f>
        <v>0</v>
      </c>
      <c r="AD160" s="1414">
        <f t="shared" ref="AD160:AE164" si="648">X160+AA160</f>
        <v>532</v>
      </c>
      <c r="AE160" s="1414">
        <f t="shared" si="648"/>
        <v>419</v>
      </c>
      <c r="AF160" s="1433">
        <f>+AD160+AE160</f>
        <v>951</v>
      </c>
      <c r="AG160" s="1271">
        <v>0</v>
      </c>
      <c r="AH160" s="1271">
        <v>0</v>
      </c>
      <c r="AI160" s="1433">
        <f t="shared" ref="AI160:AI167" si="649">AG160+AH160</f>
        <v>0</v>
      </c>
      <c r="AJ160" s="832"/>
      <c r="AL160" s="1440"/>
      <c r="AM160" s="682"/>
      <c r="AN160" s="682"/>
      <c r="AO160" s="682"/>
      <c r="AP160" s="682"/>
      <c r="AQ160" s="682"/>
      <c r="AR160" s="682"/>
      <c r="AS160" s="682"/>
      <c r="AT160" s="682"/>
      <c r="AU160" s="682"/>
      <c r="AV160" s="682"/>
      <c r="AW160" s="682"/>
      <c r="AX160" s="682"/>
      <c r="AY160" s="682"/>
      <c r="AZ160" s="682"/>
      <c r="BA160" s="682"/>
      <c r="BB160" s="682"/>
      <c r="BC160" s="682"/>
      <c r="BD160" s="682"/>
      <c r="BE160" s="682"/>
      <c r="BF160" s="682"/>
      <c r="BG160" s="682"/>
      <c r="BH160" s="682"/>
      <c r="BI160" s="682"/>
      <c r="BJ160" s="682"/>
      <c r="BK160" s="682"/>
    </row>
    <row r="161" spans="1:63" s="1411" customFormat="1" ht="15" customHeight="1">
      <c r="A161" s="1428">
        <v>112</v>
      </c>
      <c r="B161" s="1271" t="s">
        <v>835</v>
      </c>
      <c r="C161" s="1390">
        <v>451</v>
      </c>
      <c r="D161" s="1390">
        <v>245</v>
      </c>
      <c r="E161" s="1439">
        <f t="shared" si="637"/>
        <v>696</v>
      </c>
      <c r="F161" s="1390">
        <v>177</v>
      </c>
      <c r="G161" s="1390">
        <v>145</v>
      </c>
      <c r="H161" s="1439">
        <f t="shared" si="638"/>
        <v>322</v>
      </c>
      <c r="I161" s="1390">
        <v>104</v>
      </c>
      <c r="J161" s="1390">
        <v>36</v>
      </c>
      <c r="K161" s="1439">
        <f t="shared" si="639"/>
        <v>140</v>
      </c>
      <c r="L161" s="1390">
        <v>64</v>
      </c>
      <c r="M161" s="1390">
        <v>100</v>
      </c>
      <c r="N161" s="1439">
        <f t="shared" si="640"/>
        <v>164</v>
      </c>
      <c r="O161" s="1439"/>
      <c r="P161" s="1439"/>
      <c r="Q161" s="1439">
        <f t="shared" si="641"/>
        <v>0</v>
      </c>
      <c r="R161" s="1439"/>
      <c r="S161" s="1439"/>
      <c r="T161" s="1439">
        <f t="shared" si="642"/>
        <v>0</v>
      </c>
      <c r="U161" s="1390">
        <v>4</v>
      </c>
      <c r="V161" s="1390">
        <v>44</v>
      </c>
      <c r="W161" s="1439">
        <f t="shared" si="643"/>
        <v>48</v>
      </c>
      <c r="X161" s="832">
        <f t="shared" si="644"/>
        <v>800</v>
      </c>
      <c r="Y161" s="832">
        <f t="shared" si="645"/>
        <v>570</v>
      </c>
      <c r="Z161" s="832">
        <f t="shared" si="646"/>
        <v>1370</v>
      </c>
      <c r="AA161" s="600"/>
      <c r="AB161" s="600"/>
      <c r="AC161" s="1414">
        <f t="shared" si="647"/>
        <v>0</v>
      </c>
      <c r="AD161" s="1414">
        <f t="shared" si="648"/>
        <v>800</v>
      </c>
      <c r="AE161" s="1414">
        <f t="shared" si="648"/>
        <v>570</v>
      </c>
      <c r="AF161" s="1433">
        <f t="shared" ref="AF161:AF167" si="650">+AD161+AE161</f>
        <v>1370</v>
      </c>
      <c r="AG161" s="1271">
        <v>0</v>
      </c>
      <c r="AH161" s="1271">
        <v>0</v>
      </c>
      <c r="AI161" s="1433">
        <f t="shared" si="649"/>
        <v>0</v>
      </c>
      <c r="AJ161" s="600">
        <v>4</v>
      </c>
      <c r="AL161" s="1440"/>
      <c r="AM161" s="682"/>
      <c r="AN161" s="682"/>
      <c r="AO161" s="682"/>
      <c r="AP161" s="682"/>
      <c r="AQ161" s="682"/>
      <c r="AR161" s="682"/>
      <c r="AS161" s="682"/>
      <c r="AT161" s="682"/>
      <c r="AU161" s="682"/>
      <c r="AV161" s="682"/>
      <c r="AW161" s="682"/>
      <c r="AX161" s="682"/>
      <c r="AY161" s="682"/>
      <c r="AZ161" s="682"/>
      <c r="BA161" s="682"/>
      <c r="BB161" s="682"/>
      <c r="BC161" s="682"/>
      <c r="BD161" s="682"/>
      <c r="BE161" s="682"/>
      <c r="BF161" s="682"/>
      <c r="BG161" s="682"/>
      <c r="BH161" s="682"/>
      <c r="BI161" s="682"/>
      <c r="BJ161" s="682"/>
      <c r="BK161" s="682"/>
    </row>
    <row r="162" spans="1:63" s="1411" customFormat="1" ht="15" customHeight="1">
      <c r="A162" s="1428">
        <v>113</v>
      </c>
      <c r="B162" s="1271" t="s">
        <v>836</v>
      </c>
      <c r="C162" s="1390">
        <v>6</v>
      </c>
      <c r="D162" s="1390">
        <v>5</v>
      </c>
      <c r="E162" s="1439">
        <f t="shared" si="637"/>
        <v>11</v>
      </c>
      <c r="F162" s="1390">
        <v>440</v>
      </c>
      <c r="G162" s="1390">
        <v>332</v>
      </c>
      <c r="H162" s="1439">
        <f t="shared" si="638"/>
        <v>772</v>
      </c>
      <c r="I162" s="1390"/>
      <c r="J162" s="1390"/>
      <c r="K162" s="1439">
        <f t="shared" si="639"/>
        <v>0</v>
      </c>
      <c r="L162" s="1390"/>
      <c r="M162" s="1390"/>
      <c r="N162" s="1439">
        <f t="shared" si="640"/>
        <v>0</v>
      </c>
      <c r="O162" s="1439"/>
      <c r="P162" s="1439"/>
      <c r="Q162" s="1439">
        <f t="shared" si="641"/>
        <v>0</v>
      </c>
      <c r="R162" s="1439"/>
      <c r="S162" s="1439"/>
      <c r="T162" s="1439">
        <f t="shared" si="642"/>
        <v>0</v>
      </c>
      <c r="U162" s="1390"/>
      <c r="V162" s="1390"/>
      <c r="W162" s="1439">
        <f t="shared" si="643"/>
        <v>0</v>
      </c>
      <c r="X162" s="832">
        <f t="shared" si="644"/>
        <v>446</v>
      </c>
      <c r="Y162" s="832">
        <f t="shared" si="645"/>
        <v>337</v>
      </c>
      <c r="Z162" s="832">
        <f t="shared" si="646"/>
        <v>783</v>
      </c>
      <c r="AA162" s="600"/>
      <c r="AB162" s="600"/>
      <c r="AC162" s="1414">
        <f t="shared" si="647"/>
        <v>0</v>
      </c>
      <c r="AD162" s="1414">
        <f t="shared" si="648"/>
        <v>446</v>
      </c>
      <c r="AE162" s="1414">
        <f t="shared" si="648"/>
        <v>337</v>
      </c>
      <c r="AF162" s="1433">
        <f t="shared" si="650"/>
        <v>783</v>
      </c>
      <c r="AG162" s="1271">
        <v>3</v>
      </c>
      <c r="AH162" s="1271">
        <v>2</v>
      </c>
      <c r="AI162" s="1433">
        <f t="shared" si="649"/>
        <v>5</v>
      </c>
      <c r="AJ162" s="600">
        <v>0</v>
      </c>
      <c r="AL162" s="1440"/>
      <c r="AM162" s="682"/>
      <c r="AN162" s="682"/>
      <c r="AO162" s="682"/>
      <c r="AP162" s="682"/>
      <c r="AQ162" s="682"/>
      <c r="AR162" s="682"/>
      <c r="AS162" s="682"/>
      <c r="AT162" s="682"/>
      <c r="AU162" s="682"/>
      <c r="AV162" s="682"/>
      <c r="AW162" s="682"/>
      <c r="AX162" s="682"/>
      <c r="AY162" s="682"/>
      <c r="AZ162" s="682"/>
      <c r="BA162" s="682"/>
      <c r="BB162" s="682"/>
      <c r="BC162" s="682"/>
      <c r="BD162" s="682"/>
      <c r="BE162" s="682"/>
      <c r="BF162" s="682"/>
      <c r="BG162" s="682"/>
      <c r="BH162" s="682"/>
      <c r="BI162" s="682"/>
      <c r="BJ162" s="682"/>
      <c r="BK162" s="682"/>
    </row>
    <row r="163" spans="1:63" s="1411" customFormat="1" ht="15" customHeight="1">
      <c r="A163" s="1428">
        <v>114</v>
      </c>
      <c r="B163" s="1271" t="s">
        <v>837</v>
      </c>
      <c r="C163" s="1390">
        <v>6</v>
      </c>
      <c r="D163" s="1390">
        <v>4</v>
      </c>
      <c r="E163" s="1439">
        <f t="shared" si="637"/>
        <v>10</v>
      </c>
      <c r="F163" s="1390">
        <v>648</v>
      </c>
      <c r="G163" s="1390">
        <v>454</v>
      </c>
      <c r="H163" s="1439">
        <f t="shared" si="638"/>
        <v>1102</v>
      </c>
      <c r="I163" s="1390"/>
      <c r="J163" s="1390"/>
      <c r="K163" s="1439">
        <f t="shared" si="639"/>
        <v>0</v>
      </c>
      <c r="L163" s="1390"/>
      <c r="M163" s="1390"/>
      <c r="N163" s="1439">
        <f t="shared" si="640"/>
        <v>0</v>
      </c>
      <c r="O163" s="1439"/>
      <c r="P163" s="1439"/>
      <c r="Q163" s="1439">
        <f t="shared" si="641"/>
        <v>0</v>
      </c>
      <c r="R163" s="1439"/>
      <c r="S163" s="1439"/>
      <c r="T163" s="1439">
        <f t="shared" si="642"/>
        <v>0</v>
      </c>
      <c r="U163" s="1390"/>
      <c r="V163" s="1390"/>
      <c r="W163" s="1439">
        <f t="shared" si="643"/>
        <v>0</v>
      </c>
      <c r="X163" s="832">
        <f t="shared" si="644"/>
        <v>654</v>
      </c>
      <c r="Y163" s="832">
        <f t="shared" si="645"/>
        <v>458</v>
      </c>
      <c r="Z163" s="832">
        <f t="shared" si="646"/>
        <v>1112</v>
      </c>
      <c r="AA163" s="600"/>
      <c r="AB163" s="600"/>
      <c r="AC163" s="1414">
        <f t="shared" si="647"/>
        <v>0</v>
      </c>
      <c r="AD163" s="1414">
        <f t="shared" si="648"/>
        <v>654</v>
      </c>
      <c r="AE163" s="1414">
        <f t="shared" si="648"/>
        <v>458</v>
      </c>
      <c r="AF163" s="1433">
        <f t="shared" si="650"/>
        <v>1112</v>
      </c>
      <c r="AG163" s="1271">
        <v>2</v>
      </c>
      <c r="AH163" s="1271">
        <v>1</v>
      </c>
      <c r="AI163" s="1433">
        <f t="shared" si="649"/>
        <v>3</v>
      </c>
      <c r="AJ163" s="600">
        <v>0</v>
      </c>
      <c r="AL163" s="1440"/>
      <c r="AM163" s="682"/>
      <c r="AN163" s="682"/>
      <c r="AO163" s="682"/>
      <c r="AP163" s="682"/>
      <c r="AQ163" s="682"/>
      <c r="AR163" s="682"/>
      <c r="AS163" s="682"/>
      <c r="AT163" s="682"/>
      <c r="AU163" s="682"/>
      <c r="AV163" s="682"/>
      <c r="AW163" s="682"/>
      <c r="AX163" s="682"/>
      <c r="AY163" s="682"/>
      <c r="AZ163" s="682"/>
      <c r="BA163" s="682"/>
      <c r="BB163" s="682"/>
      <c r="BC163" s="682"/>
      <c r="BD163" s="682"/>
      <c r="BE163" s="682"/>
      <c r="BF163" s="682"/>
      <c r="BG163" s="682"/>
      <c r="BH163" s="682"/>
      <c r="BI163" s="682"/>
      <c r="BJ163" s="682"/>
      <c r="BK163" s="682"/>
    </row>
    <row r="164" spans="1:63" s="1411" customFormat="1" ht="15" customHeight="1">
      <c r="A164" s="1428">
        <v>115</v>
      </c>
      <c r="B164" s="1464" t="s">
        <v>838</v>
      </c>
      <c r="C164" s="1390">
        <v>25</v>
      </c>
      <c r="D164" s="1390">
        <v>15</v>
      </c>
      <c r="E164" s="1439">
        <f t="shared" si="637"/>
        <v>40</v>
      </c>
      <c r="F164" s="1390">
        <v>466</v>
      </c>
      <c r="G164" s="1390">
        <v>318</v>
      </c>
      <c r="H164" s="1439">
        <f t="shared" si="638"/>
        <v>784</v>
      </c>
      <c r="I164" s="1390"/>
      <c r="J164" s="1390"/>
      <c r="K164" s="1439">
        <f t="shared" si="639"/>
        <v>0</v>
      </c>
      <c r="L164" s="1390"/>
      <c r="M164" s="1390"/>
      <c r="N164" s="1439">
        <f t="shared" si="640"/>
        <v>0</v>
      </c>
      <c r="O164" s="1439"/>
      <c r="P164" s="1439"/>
      <c r="Q164" s="1439">
        <f t="shared" si="641"/>
        <v>0</v>
      </c>
      <c r="R164" s="1439"/>
      <c r="S164" s="1439"/>
      <c r="T164" s="1439">
        <f t="shared" si="642"/>
        <v>0</v>
      </c>
      <c r="U164" s="1390"/>
      <c r="V164" s="1390"/>
      <c r="W164" s="1439">
        <f t="shared" si="643"/>
        <v>0</v>
      </c>
      <c r="X164" s="832">
        <f t="shared" si="644"/>
        <v>491</v>
      </c>
      <c r="Y164" s="832">
        <f t="shared" si="645"/>
        <v>333</v>
      </c>
      <c r="Z164" s="832">
        <f t="shared" si="646"/>
        <v>824</v>
      </c>
      <c r="AA164" s="600"/>
      <c r="AB164" s="600"/>
      <c r="AC164" s="1414">
        <f t="shared" si="647"/>
        <v>0</v>
      </c>
      <c r="AD164" s="1414">
        <f t="shared" si="648"/>
        <v>491</v>
      </c>
      <c r="AE164" s="1414">
        <f t="shared" si="648"/>
        <v>333</v>
      </c>
      <c r="AF164" s="1433">
        <f t="shared" si="650"/>
        <v>824</v>
      </c>
      <c r="AG164" s="1271">
        <v>0</v>
      </c>
      <c r="AH164" s="1271">
        <v>0</v>
      </c>
      <c r="AI164" s="1433">
        <f t="shared" si="649"/>
        <v>0</v>
      </c>
      <c r="AJ164" s="600">
        <v>1</v>
      </c>
      <c r="AL164" s="1440"/>
      <c r="AM164" s="682"/>
      <c r="AN164" s="682"/>
      <c r="AO164" s="682"/>
      <c r="AP164" s="682"/>
      <c r="AQ164" s="682"/>
      <c r="AR164" s="682"/>
      <c r="AS164" s="682"/>
      <c r="AT164" s="682"/>
      <c r="AU164" s="682"/>
      <c r="AV164" s="682"/>
      <c r="AW164" s="682"/>
      <c r="AX164" s="682"/>
      <c r="AY164" s="682"/>
      <c r="AZ164" s="682"/>
      <c r="BA164" s="682"/>
      <c r="BB164" s="682"/>
      <c r="BC164" s="682"/>
      <c r="BD164" s="682"/>
      <c r="BE164" s="682"/>
      <c r="BF164" s="682"/>
      <c r="BG164" s="682"/>
      <c r="BH164" s="682"/>
      <c r="BI164" s="682"/>
      <c r="BJ164" s="682"/>
      <c r="BK164" s="682"/>
    </row>
    <row r="165" spans="1:63" s="1411" customFormat="1" ht="15" customHeight="1">
      <c r="A165" s="1428">
        <v>116</v>
      </c>
      <c r="B165" s="1271" t="s">
        <v>839</v>
      </c>
      <c r="C165" s="1390">
        <v>8</v>
      </c>
      <c r="D165" s="1390">
        <v>5</v>
      </c>
      <c r="E165" s="1439">
        <f t="shared" si="637"/>
        <v>13</v>
      </c>
      <c r="F165" s="1390">
        <v>308</v>
      </c>
      <c r="G165" s="1390">
        <v>299</v>
      </c>
      <c r="H165" s="1439">
        <f t="shared" si="638"/>
        <v>607</v>
      </c>
      <c r="I165" s="1390"/>
      <c r="J165" s="1390"/>
      <c r="K165" s="1439">
        <f t="shared" si="639"/>
        <v>0</v>
      </c>
      <c r="L165" s="1390"/>
      <c r="M165" s="1390"/>
      <c r="N165" s="1439">
        <f t="shared" si="640"/>
        <v>0</v>
      </c>
      <c r="O165" s="1439"/>
      <c r="P165" s="1439"/>
      <c r="Q165" s="1439">
        <f t="shared" si="641"/>
        <v>0</v>
      </c>
      <c r="R165" s="1439"/>
      <c r="S165" s="1439"/>
      <c r="T165" s="1439">
        <f t="shared" si="642"/>
        <v>0</v>
      </c>
      <c r="U165" s="1390"/>
      <c r="V165" s="1390"/>
      <c r="W165" s="1439">
        <f t="shared" si="643"/>
        <v>0</v>
      </c>
      <c r="X165" s="832">
        <f t="shared" si="644"/>
        <v>316</v>
      </c>
      <c r="Y165" s="832">
        <f t="shared" si="645"/>
        <v>304</v>
      </c>
      <c r="Z165" s="832">
        <f t="shared" si="646"/>
        <v>620</v>
      </c>
      <c r="AA165" s="600"/>
      <c r="AB165" s="600"/>
      <c r="AC165" s="1414">
        <f t="shared" si="647"/>
        <v>0</v>
      </c>
      <c r="AD165" s="1414">
        <f t="shared" ref="AD165:AE167" si="651">X165+AA165</f>
        <v>316</v>
      </c>
      <c r="AE165" s="1414">
        <f t="shared" si="651"/>
        <v>304</v>
      </c>
      <c r="AF165" s="1433">
        <f t="shared" si="650"/>
        <v>620</v>
      </c>
      <c r="AG165" s="1271">
        <v>4</v>
      </c>
      <c r="AH165" s="1271">
        <v>3</v>
      </c>
      <c r="AI165" s="1433">
        <f t="shared" si="649"/>
        <v>7</v>
      </c>
      <c r="AJ165" s="600">
        <v>1</v>
      </c>
      <c r="AL165" s="1440"/>
      <c r="AM165" s="682"/>
      <c r="AN165" s="682"/>
      <c r="AO165" s="682"/>
      <c r="AP165" s="682"/>
      <c r="AQ165" s="682"/>
      <c r="AR165" s="682"/>
      <c r="AS165" s="682"/>
      <c r="AT165" s="682"/>
      <c r="AU165" s="682"/>
      <c r="AV165" s="682"/>
      <c r="AW165" s="682"/>
      <c r="AX165" s="682"/>
      <c r="AY165" s="682"/>
      <c r="AZ165" s="682"/>
      <c r="BA165" s="682"/>
      <c r="BB165" s="682"/>
      <c r="BC165" s="682"/>
      <c r="BD165" s="682"/>
      <c r="BE165" s="682"/>
      <c r="BF165" s="682"/>
      <c r="BG165" s="682"/>
      <c r="BH165" s="682"/>
      <c r="BI165" s="682"/>
      <c r="BJ165" s="682"/>
      <c r="BK165" s="682"/>
    </row>
    <row r="166" spans="1:63" s="1411" customFormat="1" ht="15" customHeight="1">
      <c r="A166" s="1428">
        <v>117</v>
      </c>
      <c r="B166" s="1271" t="s">
        <v>840</v>
      </c>
      <c r="C166" s="1390">
        <v>22</v>
      </c>
      <c r="D166" s="1390">
        <v>8</v>
      </c>
      <c r="E166" s="1439">
        <f t="shared" si="637"/>
        <v>30</v>
      </c>
      <c r="F166" s="1390">
        <v>668</v>
      </c>
      <c r="G166" s="1390">
        <v>528</v>
      </c>
      <c r="H166" s="1439">
        <f t="shared" si="638"/>
        <v>1196</v>
      </c>
      <c r="I166" s="1390"/>
      <c r="J166" s="1390"/>
      <c r="K166" s="1439">
        <f t="shared" si="639"/>
        <v>0</v>
      </c>
      <c r="L166" s="1390">
        <v>15</v>
      </c>
      <c r="M166" s="1390">
        <v>6</v>
      </c>
      <c r="N166" s="1439">
        <f t="shared" si="640"/>
        <v>21</v>
      </c>
      <c r="O166" s="1439"/>
      <c r="P166" s="1439"/>
      <c r="Q166" s="1439">
        <f t="shared" si="641"/>
        <v>0</v>
      </c>
      <c r="R166" s="1439"/>
      <c r="S166" s="1439"/>
      <c r="T166" s="1439">
        <f t="shared" si="642"/>
        <v>0</v>
      </c>
      <c r="U166" s="1390"/>
      <c r="V166" s="1390"/>
      <c r="W166" s="1439">
        <f t="shared" si="643"/>
        <v>0</v>
      </c>
      <c r="X166" s="832">
        <f t="shared" si="644"/>
        <v>705</v>
      </c>
      <c r="Y166" s="832">
        <f t="shared" si="645"/>
        <v>542</v>
      </c>
      <c r="Z166" s="832">
        <f t="shared" si="646"/>
        <v>1247</v>
      </c>
      <c r="AA166" s="600"/>
      <c r="AB166" s="600"/>
      <c r="AC166" s="1414">
        <f t="shared" si="647"/>
        <v>0</v>
      </c>
      <c r="AD166" s="1414">
        <f t="shared" si="651"/>
        <v>705</v>
      </c>
      <c r="AE166" s="1414">
        <f t="shared" si="651"/>
        <v>542</v>
      </c>
      <c r="AF166" s="1433">
        <f t="shared" si="650"/>
        <v>1247</v>
      </c>
      <c r="AG166" s="1271">
        <v>4</v>
      </c>
      <c r="AH166" s="1271">
        <v>3</v>
      </c>
      <c r="AI166" s="1433">
        <f t="shared" si="649"/>
        <v>7</v>
      </c>
      <c r="AJ166" s="1410">
        <v>3</v>
      </c>
      <c r="AL166" s="1440"/>
      <c r="AM166" s="682"/>
      <c r="AN166" s="682"/>
      <c r="AO166" s="682"/>
      <c r="AP166" s="682"/>
      <c r="AQ166" s="682"/>
      <c r="AR166" s="682"/>
      <c r="AS166" s="682"/>
      <c r="AT166" s="682"/>
      <c r="AU166" s="682"/>
      <c r="AV166" s="682"/>
      <c r="AW166" s="682"/>
      <c r="AX166" s="682"/>
      <c r="AY166" s="682"/>
      <c r="AZ166" s="682"/>
      <c r="BA166" s="682"/>
      <c r="BB166" s="682"/>
      <c r="BC166" s="682"/>
      <c r="BD166" s="682"/>
      <c r="BE166" s="682"/>
      <c r="BF166" s="682"/>
      <c r="BG166" s="682"/>
      <c r="BH166" s="682"/>
      <c r="BI166" s="682"/>
      <c r="BJ166" s="682"/>
      <c r="BK166" s="682"/>
    </row>
    <row r="167" spans="1:63" s="1411" customFormat="1" ht="15" customHeight="1">
      <c r="A167" s="1428">
        <v>118</v>
      </c>
      <c r="B167" s="1271" t="s">
        <v>841</v>
      </c>
      <c r="C167" s="1390">
        <v>61</v>
      </c>
      <c r="D167" s="1390">
        <v>59</v>
      </c>
      <c r="E167" s="1439">
        <f t="shared" si="637"/>
        <v>120</v>
      </c>
      <c r="F167" s="1390">
        <v>864</v>
      </c>
      <c r="G167" s="1390">
        <v>637</v>
      </c>
      <c r="H167" s="1439">
        <f t="shared" si="638"/>
        <v>1501</v>
      </c>
      <c r="I167" s="1390">
        <v>5</v>
      </c>
      <c r="J167" s="1390">
        <v>2</v>
      </c>
      <c r="K167" s="1439">
        <f t="shared" si="639"/>
        <v>7</v>
      </c>
      <c r="L167" s="1390">
        <v>10</v>
      </c>
      <c r="M167" s="1390">
        <v>10</v>
      </c>
      <c r="N167" s="1439">
        <f t="shared" si="640"/>
        <v>20</v>
      </c>
      <c r="O167" s="1439"/>
      <c r="P167" s="1439"/>
      <c r="Q167" s="1439">
        <f t="shared" si="641"/>
        <v>0</v>
      </c>
      <c r="R167" s="1439"/>
      <c r="S167" s="1439"/>
      <c r="T167" s="1439">
        <f t="shared" si="642"/>
        <v>0</v>
      </c>
      <c r="U167" s="1390">
        <v>30</v>
      </c>
      <c r="V167" s="1390">
        <v>3</v>
      </c>
      <c r="W167" s="1439">
        <f t="shared" si="643"/>
        <v>33</v>
      </c>
      <c r="X167" s="832">
        <f t="shared" si="644"/>
        <v>970</v>
      </c>
      <c r="Y167" s="832">
        <f t="shared" si="645"/>
        <v>711</v>
      </c>
      <c r="Z167" s="832">
        <f t="shared" si="646"/>
        <v>1681</v>
      </c>
      <c r="AA167" s="600"/>
      <c r="AB167" s="600"/>
      <c r="AC167" s="1414">
        <f t="shared" si="647"/>
        <v>0</v>
      </c>
      <c r="AD167" s="1414">
        <f t="shared" si="651"/>
        <v>970</v>
      </c>
      <c r="AE167" s="1414">
        <f t="shared" si="651"/>
        <v>711</v>
      </c>
      <c r="AF167" s="1433">
        <f t="shared" si="650"/>
        <v>1681</v>
      </c>
      <c r="AG167" s="1271"/>
      <c r="AH167" s="1271"/>
      <c r="AI167" s="1433">
        <f t="shared" si="649"/>
        <v>0</v>
      </c>
      <c r="AJ167" s="1410">
        <v>2</v>
      </c>
      <c r="AL167" s="1440"/>
      <c r="AM167" s="682"/>
      <c r="AN167" s="682"/>
      <c r="AO167" s="682"/>
      <c r="AP167" s="682"/>
      <c r="AQ167" s="682"/>
      <c r="AR167" s="682"/>
      <c r="AS167" s="682"/>
      <c r="AT167" s="682"/>
      <c r="AU167" s="682"/>
      <c r="AV167" s="682"/>
      <c r="AW167" s="682"/>
      <c r="AX167" s="682"/>
      <c r="AY167" s="682"/>
      <c r="AZ167" s="682"/>
      <c r="BA167" s="682"/>
      <c r="BB167" s="682"/>
      <c r="BC167" s="682"/>
      <c r="BD167" s="682"/>
      <c r="BE167" s="682"/>
      <c r="BF167" s="682"/>
      <c r="BG167" s="682"/>
      <c r="BH167" s="682"/>
      <c r="BI167" s="682"/>
      <c r="BJ167" s="682"/>
      <c r="BK167" s="682"/>
    </row>
    <row r="168" spans="1:63" s="1411" customFormat="1" ht="15" customHeight="1">
      <c r="A168" s="1419"/>
      <c r="B168" s="1420" t="s">
        <v>145</v>
      </c>
      <c r="C168" s="1429">
        <f>SUM(C160:C167)</f>
        <v>596</v>
      </c>
      <c r="D168" s="1430">
        <f t="shared" ref="D168:AI168" si="652">SUM(D160:D167)</f>
        <v>349</v>
      </c>
      <c r="E168" s="1430">
        <f t="shared" si="652"/>
        <v>945</v>
      </c>
      <c r="F168" s="1430">
        <f t="shared" si="652"/>
        <v>4081</v>
      </c>
      <c r="G168" s="1430">
        <f t="shared" si="652"/>
        <v>3123</v>
      </c>
      <c r="H168" s="1430">
        <f t="shared" si="652"/>
        <v>7204</v>
      </c>
      <c r="I168" s="1430">
        <f t="shared" si="652"/>
        <v>112</v>
      </c>
      <c r="J168" s="1430">
        <f t="shared" si="652"/>
        <v>39</v>
      </c>
      <c r="K168" s="1430">
        <f t="shared" si="652"/>
        <v>151</v>
      </c>
      <c r="L168" s="1429">
        <f t="shared" si="652"/>
        <v>89</v>
      </c>
      <c r="M168" s="1429">
        <f t="shared" si="652"/>
        <v>116</v>
      </c>
      <c r="N168" s="1429">
        <f t="shared" si="652"/>
        <v>205</v>
      </c>
      <c r="O168" s="1429">
        <f t="shared" si="652"/>
        <v>0</v>
      </c>
      <c r="P168" s="1429">
        <f t="shared" si="652"/>
        <v>0</v>
      </c>
      <c r="Q168" s="1429">
        <f t="shared" si="652"/>
        <v>0</v>
      </c>
      <c r="R168" s="1429">
        <f t="shared" si="652"/>
        <v>0</v>
      </c>
      <c r="S168" s="1429">
        <f t="shared" si="652"/>
        <v>0</v>
      </c>
      <c r="T168" s="1429">
        <f t="shared" si="652"/>
        <v>0</v>
      </c>
      <c r="U168" s="1429">
        <f t="shared" si="652"/>
        <v>36</v>
      </c>
      <c r="V168" s="1429">
        <f t="shared" si="652"/>
        <v>47</v>
      </c>
      <c r="W168" s="1429">
        <f t="shared" si="652"/>
        <v>83</v>
      </c>
      <c r="X168" s="1429">
        <f t="shared" si="652"/>
        <v>4914</v>
      </c>
      <c r="Y168" s="1429">
        <f t="shared" si="652"/>
        <v>3674</v>
      </c>
      <c r="Z168" s="1429">
        <f t="shared" si="652"/>
        <v>8588</v>
      </c>
      <c r="AA168" s="1429">
        <f t="shared" si="652"/>
        <v>0</v>
      </c>
      <c r="AB168" s="1429">
        <f t="shared" si="652"/>
        <v>0</v>
      </c>
      <c r="AC168" s="1429">
        <f t="shared" si="652"/>
        <v>0</v>
      </c>
      <c r="AD168" s="1429">
        <f t="shared" si="652"/>
        <v>4914</v>
      </c>
      <c r="AE168" s="1429">
        <f t="shared" si="652"/>
        <v>3674</v>
      </c>
      <c r="AF168" s="1429">
        <f t="shared" si="652"/>
        <v>8588</v>
      </c>
      <c r="AG168" s="1429">
        <f t="shared" si="652"/>
        <v>13</v>
      </c>
      <c r="AH168" s="1429">
        <f t="shared" si="652"/>
        <v>9</v>
      </c>
      <c r="AI168" s="1429">
        <f t="shared" si="652"/>
        <v>22</v>
      </c>
      <c r="AJ168" s="1419">
        <f>SUM(AJ160:AJ167)</f>
        <v>11</v>
      </c>
      <c r="AL168" s="1440"/>
      <c r="AM168" s="682"/>
      <c r="AN168" s="682"/>
      <c r="AO168" s="682"/>
      <c r="AP168" s="682"/>
      <c r="AQ168" s="682"/>
      <c r="AR168" s="682"/>
      <c r="AS168" s="682"/>
      <c r="AT168" s="682"/>
      <c r="AU168" s="682"/>
      <c r="AV168" s="682"/>
      <c r="AW168" s="682"/>
      <c r="AX168" s="682"/>
      <c r="AY168" s="682"/>
      <c r="AZ168" s="682"/>
      <c r="BA168" s="682"/>
      <c r="BB168" s="682"/>
      <c r="BC168" s="682"/>
      <c r="BD168" s="682"/>
      <c r="BE168" s="682"/>
      <c r="BF168" s="682"/>
      <c r="BG168" s="682"/>
      <c r="BH168" s="682"/>
      <c r="BI168" s="682"/>
      <c r="BJ168" s="682"/>
      <c r="BK168" s="682"/>
    </row>
    <row r="169" spans="1:63" s="1411" customFormat="1" ht="15" customHeight="1">
      <c r="A169" s="1875" t="s">
        <v>14</v>
      </c>
      <c r="B169" s="1876"/>
      <c r="C169" s="1465">
        <f>C14+C19+C27+C31+C37+C42+C48+C60+C71+C82+C88+C100+C105+C112+C118+C123+C131+C137+C146+C151+C158+C168</f>
        <v>23207</v>
      </c>
      <c r="D169" s="1465">
        <f>D14+D19+D27+D31+D37+D42+D48+D60+D71+D82+D88+D100+D105+D112+D118+D123+D131+D137+D146+D151+D158+D168</f>
        <v>17476</v>
      </c>
      <c r="E169" s="1465">
        <f>E14+E19+E27+E31+E37+E42+E48+E60+E71+E82+E88+E100+E105+E112+E118+E123+E131+E137+E146+E151+E158+E168</f>
        <v>40683</v>
      </c>
      <c r="F169" s="1465">
        <f t="shared" ref="F169:J169" si="653">F14+F19+F27+F31+F37+F42+F48+F60+F71+F82+F88+F100+F105+F112+F118+F123+F131+F137+F146+F151+F158+F168</f>
        <v>52988</v>
      </c>
      <c r="G169" s="1465">
        <f t="shared" si="653"/>
        <v>38552</v>
      </c>
      <c r="H169" s="1465">
        <f t="shared" si="653"/>
        <v>91540</v>
      </c>
      <c r="I169" s="1465">
        <f t="shared" si="653"/>
        <v>1754</v>
      </c>
      <c r="J169" s="1465">
        <f t="shared" si="653"/>
        <v>1220</v>
      </c>
      <c r="K169" s="1465">
        <f t="shared" ref="K169" si="654">K14+K19+K27+K31+K37+K42+K48+K60+K71+K82+K88+K100+K105+K112+K118+K123+K131+K137+K146+K151+K158+K168</f>
        <v>2974</v>
      </c>
      <c r="L169" s="1465">
        <f t="shared" ref="L169" si="655">L14+L19+L27+L31+L37+L42+L48+L60+L71+L82+L88+L100+L105+L112+L118+L123+L131+L137+L146+L151+L158+L168</f>
        <v>1342</v>
      </c>
      <c r="M169" s="1465">
        <f t="shared" ref="M169:V169" si="656">M14+M19+M27+M31+M37+M42+M48+M60+M71+M82+M88+M100+M105+M112+M118+M123+M131+M137+M146+M151+M158+M168</f>
        <v>1069</v>
      </c>
      <c r="N169" s="1465">
        <f t="shared" si="656"/>
        <v>2411</v>
      </c>
      <c r="O169" s="1465">
        <f t="shared" si="656"/>
        <v>6</v>
      </c>
      <c r="P169" s="1465">
        <f t="shared" si="656"/>
        <v>4</v>
      </c>
      <c r="Q169" s="1465">
        <f t="shared" si="656"/>
        <v>10</v>
      </c>
      <c r="R169" s="1465">
        <f t="shared" si="656"/>
        <v>8</v>
      </c>
      <c r="S169" s="1465">
        <f t="shared" si="656"/>
        <v>5</v>
      </c>
      <c r="T169" s="1465">
        <f t="shared" si="656"/>
        <v>13</v>
      </c>
      <c r="U169" s="1465">
        <f t="shared" si="656"/>
        <v>221</v>
      </c>
      <c r="V169" s="1465">
        <f t="shared" si="656"/>
        <v>168</v>
      </c>
      <c r="W169" s="1465">
        <f t="shared" ref="W169" si="657">W14+W19+W27+W31+W37+W42+W48+W60+W71+W82+W88+W100+W105+W112+W118+W123+W131+W137+W146+W151+W158+W168</f>
        <v>389</v>
      </c>
      <c r="X169" s="1465">
        <f t="shared" ref="X169:Z169" si="658">X14+X19+X27+X31+X37+X42+X48+X60+X71+X82+X88+X100+X105+X112+X118+X123+X131+X137+X146+X151+X158+X168</f>
        <v>79526</v>
      </c>
      <c r="Y169" s="1465">
        <f t="shared" si="658"/>
        <v>58494</v>
      </c>
      <c r="Z169" s="1465">
        <f t="shared" si="658"/>
        <v>138020</v>
      </c>
      <c r="AA169" s="1465">
        <f t="shared" ref="AA169:AI169" si="659">AA14+AA19+AA27+AA31+AA37+AA42+AA48+AA60+AA71+AA82+AA88+AA100+AA105+AA112+AA118+AA123+AA131+AA137+AA146+AA151+AA158+AA168</f>
        <v>784</v>
      </c>
      <c r="AB169" s="1465">
        <f t="shared" si="659"/>
        <v>611</v>
      </c>
      <c r="AC169" s="1465">
        <f t="shared" si="659"/>
        <v>1395</v>
      </c>
      <c r="AD169" s="1465">
        <f t="shared" si="659"/>
        <v>80310</v>
      </c>
      <c r="AE169" s="1465">
        <f t="shared" si="659"/>
        <v>59105</v>
      </c>
      <c r="AF169" s="1465">
        <f t="shared" si="659"/>
        <v>139415</v>
      </c>
      <c r="AG169" s="1465">
        <f t="shared" si="659"/>
        <v>119</v>
      </c>
      <c r="AH169" s="1465">
        <f t="shared" si="659"/>
        <v>118</v>
      </c>
      <c r="AI169" s="1465">
        <f t="shared" si="659"/>
        <v>237</v>
      </c>
      <c r="AJ169" s="1465">
        <f>AJ14+AJ19+AJ27+AJ31+AJ37+AJ42+AJ48+AJ60+AJ71+AJ82+AJ88+AJ100+AJ105+AJ112+AJ118+AJ123+AJ131+AJ137+AJ146+AJ151+AJ158+AJ168</f>
        <v>18</v>
      </c>
      <c r="AL169" s="1440"/>
      <c r="AM169" s="682"/>
      <c r="AN169" s="682"/>
      <c r="AO169" s="682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82"/>
      <c r="BA169" s="682"/>
      <c r="BB169" s="682"/>
      <c r="BC169" s="682"/>
      <c r="BD169" s="682"/>
      <c r="BE169" s="682"/>
      <c r="BF169" s="682"/>
      <c r="BG169" s="682"/>
      <c r="BH169" s="682"/>
      <c r="BI169" s="682"/>
      <c r="BJ169" s="682"/>
      <c r="BK169" s="682"/>
    </row>
    <row r="172" spans="1:63" ht="15" customHeight="1">
      <c r="AL172" s="1320"/>
      <c r="AM172" s="1319"/>
      <c r="AN172" s="1319"/>
      <c r="AO172" s="1319"/>
      <c r="AP172" s="1319"/>
      <c r="AQ172" s="1319"/>
      <c r="AR172" s="1319"/>
      <c r="AS172" s="1319"/>
      <c r="AT172" s="1319"/>
      <c r="AU172" s="1319"/>
      <c r="AV172" s="1319"/>
      <c r="AW172" s="1319"/>
      <c r="AX172" s="1319"/>
      <c r="AY172" s="1319"/>
      <c r="AZ172" s="1319"/>
      <c r="BA172" s="1319"/>
      <c r="BB172" s="1319"/>
      <c r="BC172" s="1319"/>
      <c r="BD172" s="1319"/>
      <c r="BE172" s="1319"/>
      <c r="BF172" s="1319"/>
      <c r="BG172" s="1319"/>
      <c r="BH172" s="1319"/>
      <c r="BI172" s="1319"/>
      <c r="BJ172" s="1319"/>
      <c r="BK172" s="1319"/>
    </row>
    <row r="173" spans="1:63">
      <c r="A173" s="1319"/>
      <c r="C173" s="1891" t="s">
        <v>293</v>
      </c>
      <c r="D173" s="1891"/>
      <c r="E173" s="1891"/>
      <c r="F173" s="1891"/>
      <c r="G173" s="1891"/>
      <c r="H173" s="1891"/>
      <c r="I173" s="1891"/>
      <c r="J173" s="1891"/>
      <c r="K173" s="1891"/>
      <c r="L173" s="1891"/>
      <c r="M173" s="1891"/>
      <c r="N173" s="1891"/>
      <c r="O173" s="1891"/>
      <c r="P173" s="1891"/>
      <c r="Q173" s="1891"/>
      <c r="R173" s="1891"/>
      <c r="S173" s="1891"/>
      <c r="T173" s="1891"/>
      <c r="U173" s="1891"/>
      <c r="V173" s="1891"/>
      <c r="W173" s="1891"/>
      <c r="X173" s="1891"/>
      <c r="Y173" s="1891"/>
      <c r="Z173" s="1891"/>
      <c r="AA173" s="1891"/>
      <c r="AB173" s="1891"/>
      <c r="AC173" s="1891"/>
      <c r="AD173" s="1891"/>
      <c r="AE173" s="1891"/>
      <c r="AF173" s="1891"/>
      <c r="AL173" s="1320"/>
      <c r="AM173" s="1319"/>
      <c r="AN173" s="1319"/>
      <c r="AO173" s="1319"/>
      <c r="AP173" s="1319"/>
      <c r="AQ173" s="1319"/>
      <c r="AR173" s="1319"/>
      <c r="AS173" s="1319"/>
      <c r="AT173" s="1319"/>
      <c r="AU173" s="1319"/>
      <c r="AV173" s="1319"/>
      <c r="AW173" s="1319"/>
      <c r="AX173" s="1319"/>
      <c r="AY173" s="1319"/>
      <c r="AZ173" s="1319"/>
      <c r="BA173" s="1319"/>
      <c r="BB173" s="1319"/>
      <c r="BC173" s="1319"/>
      <c r="BD173" s="1319"/>
      <c r="BE173" s="1319"/>
      <c r="BF173" s="1319"/>
      <c r="BG173" s="1319"/>
      <c r="BH173" s="1319"/>
      <c r="BI173" s="1319"/>
      <c r="BJ173" s="1319"/>
      <c r="BK173" s="1319"/>
    </row>
    <row r="174" spans="1:63">
      <c r="A174" s="1403" t="s">
        <v>282</v>
      </c>
      <c r="B174" s="1320"/>
      <c r="C174" s="1892" t="s">
        <v>881</v>
      </c>
      <c r="D174" s="1892"/>
      <c r="E174" s="1892"/>
      <c r="F174" s="1892"/>
      <c r="G174" s="1892"/>
      <c r="H174" s="1892"/>
      <c r="I174" s="1892"/>
      <c r="J174" s="1892"/>
      <c r="K174" s="1892"/>
      <c r="L174" s="1892"/>
      <c r="M174" s="1892"/>
      <c r="N174" s="1892"/>
      <c r="O174" s="1892"/>
      <c r="P174" s="1892"/>
      <c r="Q174" s="1892"/>
      <c r="R174" s="1892"/>
      <c r="S174" s="1892"/>
      <c r="T174" s="1892"/>
      <c r="U174" s="1892"/>
      <c r="V174" s="1892"/>
      <c r="W174" s="1892"/>
      <c r="X174" s="1892"/>
      <c r="Y174" s="1892"/>
      <c r="Z174" s="1892"/>
      <c r="AA174" s="1892"/>
      <c r="AB174" s="1892"/>
      <c r="AC174" s="1892"/>
      <c r="AD174" s="1892"/>
      <c r="AE174" s="1892"/>
      <c r="AF174" s="1892"/>
      <c r="AL174" s="1320"/>
      <c r="AM174" s="1319"/>
      <c r="AN174" s="1319"/>
      <c r="AO174" s="1319"/>
      <c r="AP174" s="1319"/>
      <c r="AQ174" s="1319"/>
      <c r="AR174" s="1319"/>
      <c r="AS174" s="1319"/>
      <c r="AT174" s="1319"/>
      <c r="AU174" s="1319"/>
      <c r="AV174" s="1319"/>
      <c r="AW174" s="1319"/>
      <c r="AX174" s="1319"/>
      <c r="AY174" s="1319"/>
      <c r="AZ174" s="1319"/>
      <c r="BA174" s="1319"/>
      <c r="BB174" s="1319"/>
      <c r="BC174" s="1319"/>
      <c r="BD174" s="1319"/>
      <c r="BE174" s="1319"/>
      <c r="BF174" s="1319"/>
      <c r="BG174" s="1319"/>
      <c r="BH174" s="1319"/>
      <c r="BI174" s="1319"/>
      <c r="BJ174" s="1319"/>
      <c r="BK174" s="1319"/>
    </row>
    <row r="175" spans="1:63" s="1405" customFormat="1" ht="33.75" customHeight="1">
      <c r="A175" s="1874" t="s">
        <v>1</v>
      </c>
      <c r="B175" s="1877" t="s">
        <v>296</v>
      </c>
      <c r="C175" s="1877" t="s">
        <v>3</v>
      </c>
      <c r="D175" s="1877"/>
      <c r="E175" s="1877"/>
      <c r="F175" s="1877" t="s">
        <v>4</v>
      </c>
      <c r="G175" s="1877"/>
      <c r="H175" s="1877"/>
      <c r="I175" s="1877" t="s">
        <v>5</v>
      </c>
      <c r="J175" s="1877"/>
      <c r="K175" s="1877"/>
      <c r="L175" s="1877" t="s">
        <v>294</v>
      </c>
      <c r="M175" s="1877"/>
      <c r="N175" s="1877"/>
      <c r="O175" s="1878" t="s">
        <v>878</v>
      </c>
      <c r="P175" s="1878"/>
      <c r="Q175" s="1878"/>
      <c r="R175" s="1878" t="s">
        <v>879</v>
      </c>
      <c r="S175" s="1878"/>
      <c r="T175" s="1878"/>
      <c r="U175" s="1877" t="s">
        <v>354</v>
      </c>
      <c r="V175" s="1877"/>
      <c r="W175" s="1877"/>
      <c r="X175" s="1877" t="s">
        <v>6</v>
      </c>
      <c r="Y175" s="1877"/>
      <c r="Z175" s="1877"/>
      <c r="AA175" s="1877" t="s">
        <v>288</v>
      </c>
      <c r="AB175" s="1877"/>
      <c r="AC175" s="1877"/>
      <c r="AD175" s="1877" t="s">
        <v>291</v>
      </c>
      <c r="AE175" s="1877"/>
      <c r="AF175" s="1877"/>
      <c r="AG175" s="1874" t="s">
        <v>228</v>
      </c>
      <c r="AH175" s="1874"/>
      <c r="AI175" s="1874"/>
      <c r="AJ175" s="1884" t="s">
        <v>295</v>
      </c>
    </row>
    <row r="176" spans="1:63" s="1405" customFormat="1" ht="17.25" customHeight="1">
      <c r="A176" s="1874"/>
      <c r="B176" s="1877"/>
      <c r="C176" s="1406" t="s">
        <v>242</v>
      </c>
      <c r="D176" s="1406" t="s">
        <v>243</v>
      </c>
      <c r="E176" s="1406" t="s">
        <v>236</v>
      </c>
      <c r="F176" s="1406" t="s">
        <v>242</v>
      </c>
      <c r="G176" s="1406" t="s">
        <v>243</v>
      </c>
      <c r="H176" s="1406" t="s">
        <v>236</v>
      </c>
      <c r="I176" s="1406" t="s">
        <v>242</v>
      </c>
      <c r="J176" s="1406" t="s">
        <v>243</v>
      </c>
      <c r="K176" s="1406" t="s">
        <v>236</v>
      </c>
      <c r="L176" s="1406" t="s">
        <v>242</v>
      </c>
      <c r="M176" s="1406" t="s">
        <v>243</v>
      </c>
      <c r="N176" s="1406" t="s">
        <v>236</v>
      </c>
      <c r="O176" s="1406" t="s">
        <v>242</v>
      </c>
      <c r="P176" s="1406" t="s">
        <v>243</v>
      </c>
      <c r="Q176" s="1406" t="s">
        <v>236</v>
      </c>
      <c r="R176" s="1406" t="s">
        <v>242</v>
      </c>
      <c r="S176" s="1406" t="s">
        <v>243</v>
      </c>
      <c r="T176" s="1406" t="s">
        <v>236</v>
      </c>
      <c r="U176" s="1406" t="s">
        <v>242</v>
      </c>
      <c r="V176" s="1406" t="s">
        <v>243</v>
      </c>
      <c r="W176" s="1406" t="s">
        <v>236</v>
      </c>
      <c r="X176" s="1406" t="s">
        <v>242</v>
      </c>
      <c r="Y176" s="1406" t="s">
        <v>243</v>
      </c>
      <c r="Z176" s="1406" t="s">
        <v>236</v>
      </c>
      <c r="AA176" s="1406" t="s">
        <v>242</v>
      </c>
      <c r="AB176" s="1406" t="s">
        <v>243</v>
      </c>
      <c r="AC176" s="1406" t="s">
        <v>236</v>
      </c>
      <c r="AD176" s="1406" t="s">
        <v>242</v>
      </c>
      <c r="AE176" s="1406" t="s">
        <v>243</v>
      </c>
      <c r="AF176" s="1406" t="s">
        <v>236</v>
      </c>
      <c r="AG176" s="1406" t="s">
        <v>242</v>
      </c>
      <c r="AH176" s="1406" t="s">
        <v>243</v>
      </c>
      <c r="AI176" s="1406" t="s">
        <v>236</v>
      </c>
      <c r="AJ176" s="1884"/>
    </row>
    <row r="177" spans="1:63" ht="15" customHeight="1">
      <c r="A177" s="1424" t="s">
        <v>15</v>
      </c>
      <c r="B177" s="1424"/>
      <c r="C177" s="1466"/>
      <c r="D177" s="1466"/>
      <c r="E177" s="1466"/>
      <c r="F177" s="1466"/>
      <c r="G177" s="1466"/>
      <c r="H177" s="1466"/>
      <c r="I177" s="1466"/>
      <c r="J177" s="1466"/>
      <c r="K177" s="1466"/>
      <c r="L177" s="1466"/>
      <c r="M177" s="1466"/>
      <c r="N177" s="1466"/>
      <c r="O177" s="1466"/>
      <c r="P177" s="1466"/>
      <c r="Q177" s="1466"/>
      <c r="R177" s="1466"/>
      <c r="S177" s="1466"/>
      <c r="T177" s="1466"/>
      <c r="U177" s="1466"/>
      <c r="V177" s="1466"/>
      <c r="W177" s="1466"/>
      <c r="X177" s="1466"/>
      <c r="Y177" s="1466"/>
      <c r="Z177" s="1466"/>
      <c r="AA177" s="1466"/>
      <c r="AB177" s="1466"/>
      <c r="AC177" s="1466"/>
      <c r="AD177" s="1466"/>
      <c r="AE177" s="1466"/>
      <c r="AF177" s="1466"/>
      <c r="AG177" s="1467"/>
      <c r="AH177" s="1468"/>
      <c r="AI177" s="1469"/>
      <c r="AJ177" s="1414"/>
      <c r="AL177" s="1320"/>
      <c r="AM177" s="1319"/>
      <c r="AN177" s="1319"/>
      <c r="AO177" s="1319"/>
      <c r="AP177" s="1319"/>
      <c r="AQ177" s="1319"/>
      <c r="AR177" s="1319"/>
      <c r="AS177" s="1319"/>
      <c r="AT177" s="1319"/>
      <c r="AU177" s="1319"/>
      <c r="AV177" s="1319"/>
      <c r="AW177" s="1319"/>
      <c r="AX177" s="1319"/>
      <c r="AY177" s="1319"/>
      <c r="AZ177" s="1319"/>
      <c r="BA177" s="1319"/>
      <c r="BB177" s="1319"/>
      <c r="BC177" s="1319"/>
      <c r="BD177" s="1319"/>
      <c r="BE177" s="1319"/>
      <c r="BF177" s="1319"/>
      <c r="BG177" s="1319"/>
      <c r="BH177" s="1319"/>
      <c r="BI177" s="1319"/>
      <c r="BJ177" s="1319"/>
      <c r="BK177" s="1319"/>
    </row>
    <row r="178" spans="1:63" ht="15" customHeight="1">
      <c r="A178" s="628">
        <v>1</v>
      </c>
      <c r="B178" s="642" t="s">
        <v>15</v>
      </c>
      <c r="C178" s="176">
        <v>4779</v>
      </c>
      <c r="D178" s="176">
        <v>3584</v>
      </c>
      <c r="E178" s="176">
        <f t="shared" ref="E178:E185" si="660">C178+D178</f>
        <v>8363</v>
      </c>
      <c r="F178" s="176">
        <v>4658</v>
      </c>
      <c r="G178" s="176">
        <v>3258</v>
      </c>
      <c r="H178" s="176">
        <f t="shared" ref="H178:H185" si="661">F178+G178</f>
        <v>7916</v>
      </c>
      <c r="I178" s="176">
        <v>58</v>
      </c>
      <c r="J178" s="176">
        <v>35</v>
      </c>
      <c r="K178" s="176">
        <f t="shared" ref="K178:K185" si="662">I178+J178</f>
        <v>93</v>
      </c>
      <c r="L178" s="176">
        <v>33</v>
      </c>
      <c r="M178" s="176">
        <v>28</v>
      </c>
      <c r="N178" s="176">
        <f t="shared" ref="N178:N185" si="663">L178+M178</f>
        <v>61</v>
      </c>
      <c r="O178" s="176"/>
      <c r="P178" s="176"/>
      <c r="Q178" s="176">
        <f t="shared" ref="Q178:Q185" si="664">O178+P178</f>
        <v>0</v>
      </c>
      <c r="R178" s="176"/>
      <c r="S178" s="176"/>
      <c r="T178" s="176">
        <f t="shared" ref="T178:T185" si="665">R178+S178</f>
        <v>0</v>
      </c>
      <c r="U178" s="176">
        <v>1049</v>
      </c>
      <c r="V178" s="176">
        <v>733</v>
      </c>
      <c r="W178" s="1410">
        <f t="shared" ref="W178:W185" si="666">U178+V178</f>
        <v>1782</v>
      </c>
      <c r="X178" s="832">
        <f t="shared" ref="X178:X185" si="667">C178+F178+I178+L178+U178+R178+O178</f>
        <v>10577</v>
      </c>
      <c r="Y178" s="832">
        <f t="shared" ref="Y178:Y185" si="668">D178+G178+J178+M178+V178+S178+P178</f>
        <v>7638</v>
      </c>
      <c r="Z178" s="832">
        <f t="shared" ref="Z178:Z185" si="669">E178+H178+K178+N178+W178+T178+Q178</f>
        <v>18215</v>
      </c>
      <c r="AA178" s="1410"/>
      <c r="AB178" s="1470"/>
      <c r="AC178" s="1410">
        <f>AA178+AB178</f>
        <v>0</v>
      </c>
      <c r="AD178" s="1410">
        <f>X178+AA178</f>
        <v>10577</v>
      </c>
      <c r="AE178" s="1410">
        <f>Y178+AB178</f>
        <v>7638</v>
      </c>
      <c r="AF178" s="1410">
        <f>AD178+AE178</f>
        <v>18215</v>
      </c>
      <c r="AG178" s="177">
        <v>476</v>
      </c>
      <c r="AH178" s="177">
        <v>348</v>
      </c>
      <c r="AI178" s="1410">
        <f>AG178+AH178</f>
        <v>824</v>
      </c>
      <c r="AJ178" s="1410">
        <v>55</v>
      </c>
      <c r="AL178" s="1320"/>
      <c r="AM178" s="1319"/>
      <c r="AN178" s="1319"/>
      <c r="AO178" s="1319"/>
      <c r="AP178" s="1319"/>
      <c r="AQ178" s="1319"/>
      <c r="AR178" s="1319"/>
      <c r="AS178" s="1319"/>
      <c r="AT178" s="1319"/>
      <c r="AU178" s="1319"/>
      <c r="AV178" s="1319"/>
      <c r="AW178" s="1319"/>
      <c r="AX178" s="1319"/>
      <c r="AY178" s="1319"/>
      <c r="AZ178" s="1319"/>
      <c r="BA178" s="1319"/>
      <c r="BB178" s="1319"/>
      <c r="BC178" s="1319"/>
      <c r="BD178" s="1319"/>
      <c r="BE178" s="1319"/>
      <c r="BF178" s="1319"/>
      <c r="BG178" s="1319"/>
      <c r="BH178" s="1319"/>
      <c r="BI178" s="1319"/>
      <c r="BJ178" s="1319"/>
      <c r="BK178" s="1319"/>
    </row>
    <row r="179" spans="1:63" ht="15" customHeight="1">
      <c r="A179" s="628">
        <v>2</v>
      </c>
      <c r="B179" s="642" t="s">
        <v>502</v>
      </c>
      <c r="C179" s="176">
        <v>13</v>
      </c>
      <c r="D179" s="176">
        <v>16</v>
      </c>
      <c r="E179" s="176">
        <f t="shared" si="660"/>
        <v>29</v>
      </c>
      <c r="F179" s="176">
        <v>69</v>
      </c>
      <c r="G179" s="176">
        <v>55</v>
      </c>
      <c r="H179" s="176">
        <f t="shared" si="661"/>
        <v>124</v>
      </c>
      <c r="I179" s="176">
        <v>1</v>
      </c>
      <c r="J179" s="176">
        <v>0</v>
      </c>
      <c r="K179" s="176">
        <f t="shared" si="662"/>
        <v>1</v>
      </c>
      <c r="L179" s="176">
        <v>2</v>
      </c>
      <c r="M179" s="176">
        <v>0</v>
      </c>
      <c r="N179" s="176">
        <f t="shared" si="663"/>
        <v>2</v>
      </c>
      <c r="O179" s="176"/>
      <c r="P179" s="176"/>
      <c r="Q179" s="176">
        <f t="shared" si="664"/>
        <v>0</v>
      </c>
      <c r="R179" s="176"/>
      <c r="S179" s="176"/>
      <c r="T179" s="176">
        <f t="shared" si="665"/>
        <v>0</v>
      </c>
      <c r="U179" s="176"/>
      <c r="V179" s="176"/>
      <c r="W179" s="1410">
        <f t="shared" si="666"/>
        <v>0</v>
      </c>
      <c r="X179" s="832">
        <f t="shared" si="667"/>
        <v>85</v>
      </c>
      <c r="Y179" s="832">
        <f t="shared" si="668"/>
        <v>71</v>
      </c>
      <c r="Z179" s="832">
        <f t="shared" si="669"/>
        <v>156</v>
      </c>
      <c r="AA179" s="1410"/>
      <c r="AB179" s="1410"/>
      <c r="AC179" s="1410">
        <f t="shared" ref="AC179:AC185" si="670">AA179+AB179</f>
        <v>0</v>
      </c>
      <c r="AD179" s="1410">
        <f t="shared" ref="AD179:AE185" si="671">X179+AA179</f>
        <v>85</v>
      </c>
      <c r="AE179" s="1410">
        <f t="shared" si="671"/>
        <v>71</v>
      </c>
      <c r="AF179" s="1410">
        <f t="shared" ref="AF179:AF185" si="672">AD179+AE179</f>
        <v>156</v>
      </c>
      <c r="AG179" s="1410">
        <v>1</v>
      </c>
      <c r="AH179" s="1410"/>
      <c r="AI179" s="1410">
        <f t="shared" ref="AI179:AI185" si="673">AG179+AH179</f>
        <v>1</v>
      </c>
      <c r="AJ179" s="1410"/>
      <c r="AL179" s="1320"/>
      <c r="AM179" s="1319"/>
      <c r="AN179" s="1319"/>
      <c r="AO179" s="1319"/>
      <c r="AP179" s="1319"/>
      <c r="AQ179" s="1319"/>
      <c r="AR179" s="1319"/>
      <c r="AS179" s="1319"/>
      <c r="AT179" s="1319"/>
      <c r="AU179" s="1319"/>
      <c r="AV179" s="1319"/>
      <c r="AW179" s="1319"/>
      <c r="AX179" s="1319"/>
      <c r="AY179" s="1319"/>
      <c r="AZ179" s="1319"/>
      <c r="BA179" s="1319"/>
      <c r="BB179" s="1319"/>
      <c r="BC179" s="1319"/>
      <c r="BD179" s="1319"/>
      <c r="BE179" s="1319"/>
      <c r="BF179" s="1319"/>
      <c r="BG179" s="1319"/>
      <c r="BH179" s="1319"/>
      <c r="BI179" s="1319"/>
      <c r="BJ179" s="1319"/>
      <c r="BK179" s="1319"/>
    </row>
    <row r="180" spans="1:63" ht="15" customHeight="1">
      <c r="A180" s="628">
        <v>3</v>
      </c>
      <c r="B180" s="642" t="s">
        <v>16</v>
      </c>
      <c r="C180" s="176">
        <v>41</v>
      </c>
      <c r="D180" s="176">
        <v>21</v>
      </c>
      <c r="E180" s="176">
        <f t="shared" si="660"/>
        <v>62</v>
      </c>
      <c r="F180" s="176">
        <v>71</v>
      </c>
      <c r="G180" s="176">
        <v>36</v>
      </c>
      <c r="H180" s="176">
        <f t="shared" si="661"/>
        <v>107</v>
      </c>
      <c r="I180" s="176">
        <v>0</v>
      </c>
      <c r="J180" s="176">
        <v>0</v>
      </c>
      <c r="K180" s="176">
        <f t="shared" si="662"/>
        <v>0</v>
      </c>
      <c r="L180" s="176">
        <v>10</v>
      </c>
      <c r="M180" s="176">
        <v>5</v>
      </c>
      <c r="N180" s="176">
        <f t="shared" si="663"/>
        <v>15</v>
      </c>
      <c r="O180" s="176"/>
      <c r="P180" s="176"/>
      <c r="Q180" s="176">
        <f t="shared" si="664"/>
        <v>0</v>
      </c>
      <c r="R180" s="176"/>
      <c r="S180" s="176"/>
      <c r="T180" s="176">
        <f t="shared" si="665"/>
        <v>0</v>
      </c>
      <c r="U180" s="176"/>
      <c r="V180" s="176"/>
      <c r="W180" s="1410">
        <f t="shared" si="666"/>
        <v>0</v>
      </c>
      <c r="X180" s="832">
        <f t="shared" si="667"/>
        <v>122</v>
      </c>
      <c r="Y180" s="832">
        <f t="shared" si="668"/>
        <v>62</v>
      </c>
      <c r="Z180" s="832">
        <f t="shared" si="669"/>
        <v>184</v>
      </c>
      <c r="AA180" s="1410"/>
      <c r="AB180" s="1410"/>
      <c r="AC180" s="1410">
        <f t="shared" si="670"/>
        <v>0</v>
      </c>
      <c r="AD180" s="1410">
        <f t="shared" si="671"/>
        <v>122</v>
      </c>
      <c r="AE180" s="1410">
        <f t="shared" si="671"/>
        <v>62</v>
      </c>
      <c r="AF180" s="1410">
        <f t="shared" si="672"/>
        <v>184</v>
      </c>
      <c r="AG180" s="1410"/>
      <c r="AH180" s="1410"/>
      <c r="AI180" s="1410">
        <f t="shared" si="673"/>
        <v>0</v>
      </c>
      <c r="AJ180" s="1410"/>
      <c r="AL180" s="1320"/>
      <c r="AM180" s="1319"/>
      <c r="AN180" s="1319"/>
      <c r="AO180" s="1319"/>
      <c r="AP180" s="1319"/>
      <c r="AQ180" s="1319"/>
      <c r="AR180" s="1319"/>
      <c r="AS180" s="1319"/>
      <c r="AT180" s="1319"/>
      <c r="AU180" s="1319"/>
      <c r="AV180" s="1319"/>
      <c r="AW180" s="1319"/>
      <c r="AX180" s="1319"/>
      <c r="AY180" s="1319"/>
      <c r="AZ180" s="1319"/>
      <c r="BA180" s="1319"/>
      <c r="BB180" s="1319"/>
      <c r="BC180" s="1319"/>
      <c r="BD180" s="1319"/>
      <c r="BE180" s="1319"/>
      <c r="BF180" s="1319"/>
      <c r="BG180" s="1319"/>
      <c r="BH180" s="1319"/>
      <c r="BI180" s="1319"/>
      <c r="BJ180" s="1319"/>
      <c r="BK180" s="1319"/>
    </row>
    <row r="181" spans="1:63" ht="15" customHeight="1">
      <c r="A181" s="628">
        <v>4</v>
      </c>
      <c r="B181" s="642" t="s">
        <v>690</v>
      </c>
      <c r="C181" s="176">
        <v>39</v>
      </c>
      <c r="D181" s="176">
        <v>29</v>
      </c>
      <c r="E181" s="176">
        <f t="shared" si="660"/>
        <v>68</v>
      </c>
      <c r="F181" s="176">
        <v>113</v>
      </c>
      <c r="G181" s="176">
        <v>88</v>
      </c>
      <c r="H181" s="176">
        <f t="shared" si="661"/>
        <v>201</v>
      </c>
      <c r="I181" s="176">
        <v>0</v>
      </c>
      <c r="J181" s="176">
        <v>0</v>
      </c>
      <c r="K181" s="176">
        <f t="shared" si="662"/>
        <v>0</v>
      </c>
      <c r="L181" s="176">
        <v>0</v>
      </c>
      <c r="M181" s="176">
        <v>0</v>
      </c>
      <c r="N181" s="176">
        <f t="shared" si="663"/>
        <v>0</v>
      </c>
      <c r="O181" s="176"/>
      <c r="P181" s="176"/>
      <c r="Q181" s="176">
        <f t="shared" si="664"/>
        <v>0</v>
      </c>
      <c r="R181" s="176"/>
      <c r="S181" s="176"/>
      <c r="T181" s="176">
        <f t="shared" si="665"/>
        <v>0</v>
      </c>
      <c r="U181" s="176"/>
      <c r="V181" s="176"/>
      <c r="W181" s="1410">
        <f t="shared" si="666"/>
        <v>0</v>
      </c>
      <c r="X181" s="832">
        <f t="shared" si="667"/>
        <v>152</v>
      </c>
      <c r="Y181" s="832">
        <f t="shared" si="668"/>
        <v>117</v>
      </c>
      <c r="Z181" s="832">
        <f t="shared" si="669"/>
        <v>269</v>
      </c>
      <c r="AA181" s="1410"/>
      <c r="AB181" s="1410"/>
      <c r="AC181" s="1410">
        <f t="shared" si="670"/>
        <v>0</v>
      </c>
      <c r="AD181" s="1410">
        <f t="shared" si="671"/>
        <v>152</v>
      </c>
      <c r="AE181" s="1410">
        <f t="shared" si="671"/>
        <v>117</v>
      </c>
      <c r="AF181" s="1410">
        <f t="shared" si="672"/>
        <v>269</v>
      </c>
      <c r="AG181" s="1410"/>
      <c r="AH181" s="1410"/>
      <c r="AI181" s="1410">
        <f t="shared" si="673"/>
        <v>0</v>
      </c>
      <c r="AJ181" s="1410"/>
      <c r="AL181" s="1320"/>
      <c r="AM181" s="1319"/>
      <c r="AN181" s="1319"/>
      <c r="AO181" s="1319"/>
      <c r="AP181" s="1319"/>
      <c r="AQ181" s="1319"/>
      <c r="AR181" s="1319"/>
      <c r="AS181" s="1319"/>
      <c r="AT181" s="1319"/>
      <c r="AU181" s="1319"/>
      <c r="AV181" s="1319"/>
      <c r="AW181" s="1319"/>
      <c r="AX181" s="1319"/>
      <c r="AY181" s="1319"/>
      <c r="AZ181" s="1319"/>
      <c r="BA181" s="1319"/>
      <c r="BB181" s="1319"/>
      <c r="BC181" s="1319"/>
      <c r="BD181" s="1319"/>
      <c r="BE181" s="1319"/>
      <c r="BF181" s="1319"/>
      <c r="BG181" s="1319"/>
      <c r="BH181" s="1319"/>
      <c r="BI181" s="1319"/>
      <c r="BJ181" s="1319"/>
      <c r="BK181" s="1319"/>
    </row>
    <row r="182" spans="1:63" ht="15" customHeight="1">
      <c r="A182" s="628">
        <v>5</v>
      </c>
      <c r="B182" s="642" t="s">
        <v>17</v>
      </c>
      <c r="C182" s="176">
        <v>30</v>
      </c>
      <c r="D182" s="176">
        <v>22</v>
      </c>
      <c r="E182" s="176">
        <f t="shared" si="660"/>
        <v>52</v>
      </c>
      <c r="F182" s="176">
        <v>50</v>
      </c>
      <c r="G182" s="176">
        <v>38</v>
      </c>
      <c r="H182" s="176">
        <f t="shared" si="661"/>
        <v>88</v>
      </c>
      <c r="I182" s="176">
        <v>3</v>
      </c>
      <c r="J182" s="176">
        <v>3</v>
      </c>
      <c r="K182" s="176">
        <f t="shared" si="662"/>
        <v>6</v>
      </c>
      <c r="L182" s="176">
        <v>3</v>
      </c>
      <c r="M182" s="176">
        <v>2</v>
      </c>
      <c r="N182" s="176">
        <f t="shared" si="663"/>
        <v>5</v>
      </c>
      <c r="O182" s="176"/>
      <c r="P182" s="176"/>
      <c r="Q182" s="176">
        <f t="shared" si="664"/>
        <v>0</v>
      </c>
      <c r="R182" s="176"/>
      <c r="S182" s="176"/>
      <c r="T182" s="176">
        <f t="shared" si="665"/>
        <v>0</v>
      </c>
      <c r="U182" s="176"/>
      <c r="V182" s="176"/>
      <c r="W182" s="1410">
        <f t="shared" si="666"/>
        <v>0</v>
      </c>
      <c r="X182" s="832">
        <f t="shared" si="667"/>
        <v>86</v>
      </c>
      <c r="Y182" s="832">
        <f t="shared" si="668"/>
        <v>65</v>
      </c>
      <c r="Z182" s="832">
        <f t="shared" si="669"/>
        <v>151</v>
      </c>
      <c r="AA182" s="1410"/>
      <c r="AB182" s="1410"/>
      <c r="AC182" s="1410">
        <f t="shared" si="670"/>
        <v>0</v>
      </c>
      <c r="AD182" s="1410">
        <f t="shared" si="671"/>
        <v>86</v>
      </c>
      <c r="AE182" s="1410">
        <f t="shared" si="671"/>
        <v>65</v>
      </c>
      <c r="AF182" s="1410">
        <f t="shared" si="672"/>
        <v>151</v>
      </c>
      <c r="AG182" s="1410"/>
      <c r="AH182" s="1410"/>
      <c r="AI182" s="1410">
        <f t="shared" si="673"/>
        <v>0</v>
      </c>
      <c r="AJ182" s="1410"/>
      <c r="AL182" s="1320"/>
      <c r="AM182" s="1319"/>
      <c r="AN182" s="1319"/>
      <c r="AO182" s="1319"/>
      <c r="AP182" s="1319"/>
      <c r="AQ182" s="1319"/>
      <c r="AR182" s="1319"/>
      <c r="AS182" s="1319"/>
      <c r="AT182" s="1319"/>
      <c r="AU182" s="1319"/>
      <c r="AV182" s="1319"/>
      <c r="AW182" s="1319"/>
      <c r="AX182" s="1319"/>
      <c r="AY182" s="1319"/>
      <c r="AZ182" s="1319"/>
      <c r="BA182" s="1319"/>
      <c r="BB182" s="1319"/>
      <c r="BC182" s="1319"/>
      <c r="BD182" s="1319"/>
      <c r="BE182" s="1319"/>
      <c r="BF182" s="1319"/>
      <c r="BG182" s="1319"/>
      <c r="BH182" s="1319"/>
      <c r="BI182" s="1319"/>
      <c r="BJ182" s="1319"/>
      <c r="BK182" s="1319"/>
    </row>
    <row r="183" spans="1:63" ht="15" customHeight="1">
      <c r="A183" s="628">
        <v>6</v>
      </c>
      <c r="B183" s="642" t="s">
        <v>670</v>
      </c>
      <c r="C183" s="176">
        <v>12</v>
      </c>
      <c r="D183" s="176">
        <v>6</v>
      </c>
      <c r="E183" s="176">
        <f t="shared" si="660"/>
        <v>18</v>
      </c>
      <c r="F183" s="176">
        <v>53</v>
      </c>
      <c r="G183" s="176">
        <v>35</v>
      </c>
      <c r="H183" s="176">
        <f t="shared" si="661"/>
        <v>88</v>
      </c>
      <c r="I183" s="176">
        <v>0</v>
      </c>
      <c r="J183" s="176">
        <v>0</v>
      </c>
      <c r="K183" s="176">
        <f t="shared" si="662"/>
        <v>0</v>
      </c>
      <c r="L183" s="176">
        <v>3</v>
      </c>
      <c r="M183" s="176">
        <v>3</v>
      </c>
      <c r="N183" s="176">
        <f t="shared" si="663"/>
        <v>6</v>
      </c>
      <c r="O183" s="176"/>
      <c r="P183" s="176"/>
      <c r="Q183" s="176">
        <f t="shared" si="664"/>
        <v>0</v>
      </c>
      <c r="R183" s="176"/>
      <c r="S183" s="176"/>
      <c r="T183" s="176">
        <f t="shared" si="665"/>
        <v>0</v>
      </c>
      <c r="U183" s="176"/>
      <c r="V183" s="176"/>
      <c r="W183" s="1410">
        <f t="shared" si="666"/>
        <v>0</v>
      </c>
      <c r="X183" s="832">
        <f t="shared" si="667"/>
        <v>68</v>
      </c>
      <c r="Y183" s="832">
        <f t="shared" si="668"/>
        <v>44</v>
      </c>
      <c r="Z183" s="832">
        <f t="shared" si="669"/>
        <v>112</v>
      </c>
      <c r="AA183" s="1410"/>
      <c r="AB183" s="1410"/>
      <c r="AC183" s="1410">
        <f t="shared" si="670"/>
        <v>0</v>
      </c>
      <c r="AD183" s="1410">
        <f t="shared" si="671"/>
        <v>68</v>
      </c>
      <c r="AE183" s="1410">
        <f t="shared" si="671"/>
        <v>44</v>
      </c>
      <c r="AF183" s="1410">
        <f t="shared" si="672"/>
        <v>112</v>
      </c>
      <c r="AG183" s="1410"/>
      <c r="AH183" s="1410"/>
      <c r="AI183" s="1410">
        <f t="shared" si="673"/>
        <v>0</v>
      </c>
      <c r="AJ183" s="1410"/>
      <c r="AL183" s="1320"/>
      <c r="AM183" s="1319"/>
      <c r="AN183" s="1319"/>
      <c r="AO183" s="1319"/>
      <c r="AP183" s="1319"/>
      <c r="AQ183" s="1319"/>
      <c r="AR183" s="1319"/>
      <c r="AS183" s="1319"/>
      <c r="AT183" s="1319"/>
      <c r="AU183" s="1319"/>
      <c r="AV183" s="1319"/>
      <c r="AW183" s="1319"/>
      <c r="AX183" s="1319"/>
      <c r="AY183" s="1319"/>
      <c r="AZ183" s="1319"/>
      <c r="BA183" s="1319"/>
      <c r="BB183" s="1319"/>
      <c r="BC183" s="1319"/>
      <c r="BD183" s="1319"/>
      <c r="BE183" s="1319"/>
      <c r="BF183" s="1319"/>
      <c r="BG183" s="1319"/>
      <c r="BH183" s="1319"/>
      <c r="BI183" s="1319"/>
      <c r="BJ183" s="1319"/>
      <c r="BK183" s="1319"/>
    </row>
    <row r="184" spans="1:63" ht="15" customHeight="1">
      <c r="A184" s="628">
        <v>7</v>
      </c>
      <c r="B184" s="642" t="s">
        <v>18</v>
      </c>
      <c r="C184" s="176">
        <v>9</v>
      </c>
      <c r="D184" s="176">
        <v>7</v>
      </c>
      <c r="E184" s="176">
        <f t="shared" si="660"/>
        <v>16</v>
      </c>
      <c r="F184" s="176">
        <v>17</v>
      </c>
      <c r="G184" s="176">
        <v>15</v>
      </c>
      <c r="H184" s="176">
        <f t="shared" si="661"/>
        <v>32</v>
      </c>
      <c r="I184" s="176">
        <v>0</v>
      </c>
      <c r="J184" s="176">
        <v>0</v>
      </c>
      <c r="K184" s="176">
        <f t="shared" si="662"/>
        <v>0</v>
      </c>
      <c r="L184" s="176">
        <v>0</v>
      </c>
      <c r="M184" s="176">
        <v>0</v>
      </c>
      <c r="N184" s="176">
        <f t="shared" si="663"/>
        <v>0</v>
      </c>
      <c r="O184" s="176"/>
      <c r="P184" s="176"/>
      <c r="Q184" s="176">
        <f t="shared" si="664"/>
        <v>0</v>
      </c>
      <c r="R184" s="176"/>
      <c r="S184" s="176"/>
      <c r="T184" s="176">
        <f t="shared" si="665"/>
        <v>0</v>
      </c>
      <c r="U184" s="176"/>
      <c r="V184" s="176"/>
      <c r="W184" s="1410">
        <f t="shared" si="666"/>
        <v>0</v>
      </c>
      <c r="X184" s="832">
        <f t="shared" si="667"/>
        <v>26</v>
      </c>
      <c r="Y184" s="832">
        <f t="shared" si="668"/>
        <v>22</v>
      </c>
      <c r="Z184" s="832">
        <f t="shared" si="669"/>
        <v>48</v>
      </c>
      <c r="AA184" s="1410"/>
      <c r="AB184" s="1410"/>
      <c r="AC184" s="1410">
        <f t="shared" si="670"/>
        <v>0</v>
      </c>
      <c r="AD184" s="1410">
        <f t="shared" si="671"/>
        <v>26</v>
      </c>
      <c r="AE184" s="1410">
        <f t="shared" si="671"/>
        <v>22</v>
      </c>
      <c r="AF184" s="1410">
        <f t="shared" si="672"/>
        <v>48</v>
      </c>
      <c r="AG184" s="1410"/>
      <c r="AH184" s="1410"/>
      <c r="AI184" s="1410">
        <f t="shared" si="673"/>
        <v>0</v>
      </c>
      <c r="AJ184" s="1410"/>
      <c r="AL184" s="1320"/>
      <c r="AM184" s="1319"/>
      <c r="AN184" s="1319"/>
      <c r="AO184" s="1319"/>
      <c r="AP184" s="1319"/>
      <c r="AQ184" s="1319"/>
      <c r="AR184" s="1319"/>
      <c r="AS184" s="1319"/>
      <c r="AT184" s="1319"/>
      <c r="AU184" s="1319"/>
      <c r="AV184" s="1319"/>
      <c r="AW184" s="1319"/>
      <c r="AX184" s="1319"/>
      <c r="AY184" s="1319"/>
      <c r="AZ184" s="1319"/>
      <c r="BA184" s="1319"/>
      <c r="BB184" s="1319"/>
      <c r="BC184" s="1319"/>
      <c r="BD184" s="1319"/>
      <c r="BE184" s="1319"/>
      <c r="BF184" s="1319"/>
      <c r="BG184" s="1319"/>
      <c r="BH184" s="1319"/>
      <c r="BI184" s="1319"/>
      <c r="BJ184" s="1319"/>
      <c r="BK184" s="1319"/>
    </row>
    <row r="185" spans="1:63" ht="15" customHeight="1">
      <c r="A185" s="628">
        <v>8</v>
      </c>
      <c r="B185" s="642" t="s">
        <v>19</v>
      </c>
      <c r="C185" s="176">
        <v>21</v>
      </c>
      <c r="D185" s="176">
        <v>13</v>
      </c>
      <c r="E185" s="176">
        <f t="shared" si="660"/>
        <v>34</v>
      </c>
      <c r="F185" s="176">
        <v>64</v>
      </c>
      <c r="G185" s="176">
        <v>36</v>
      </c>
      <c r="H185" s="176">
        <f t="shared" si="661"/>
        <v>100</v>
      </c>
      <c r="I185" s="176">
        <v>2</v>
      </c>
      <c r="J185" s="176">
        <v>3</v>
      </c>
      <c r="K185" s="176">
        <f t="shared" si="662"/>
        <v>5</v>
      </c>
      <c r="L185" s="176">
        <v>2</v>
      </c>
      <c r="M185" s="176">
        <v>2</v>
      </c>
      <c r="N185" s="176">
        <f t="shared" si="663"/>
        <v>4</v>
      </c>
      <c r="O185" s="176"/>
      <c r="P185" s="176"/>
      <c r="Q185" s="176">
        <f t="shared" si="664"/>
        <v>0</v>
      </c>
      <c r="R185" s="176"/>
      <c r="S185" s="176"/>
      <c r="T185" s="176">
        <f t="shared" si="665"/>
        <v>0</v>
      </c>
      <c r="U185" s="176"/>
      <c r="V185" s="176"/>
      <c r="W185" s="1410">
        <f t="shared" si="666"/>
        <v>0</v>
      </c>
      <c r="X185" s="832">
        <f t="shared" si="667"/>
        <v>89</v>
      </c>
      <c r="Y185" s="832">
        <f t="shared" si="668"/>
        <v>54</v>
      </c>
      <c r="Z185" s="832">
        <f t="shared" si="669"/>
        <v>143</v>
      </c>
      <c r="AA185" s="1410">
        <v>7</v>
      </c>
      <c r="AB185" s="1410">
        <v>6</v>
      </c>
      <c r="AC185" s="1410">
        <f t="shared" si="670"/>
        <v>13</v>
      </c>
      <c r="AD185" s="1410">
        <f t="shared" si="671"/>
        <v>96</v>
      </c>
      <c r="AE185" s="1410">
        <f t="shared" si="671"/>
        <v>60</v>
      </c>
      <c r="AF185" s="1410">
        <f t="shared" si="672"/>
        <v>156</v>
      </c>
      <c r="AG185" s="1410"/>
      <c r="AH185" s="1410"/>
      <c r="AI185" s="1410">
        <f t="shared" si="673"/>
        <v>0</v>
      </c>
      <c r="AJ185" s="1410"/>
      <c r="AL185" s="1320"/>
      <c r="AM185" s="1319"/>
      <c r="AN185" s="1319"/>
      <c r="AO185" s="1319"/>
      <c r="AP185" s="1319"/>
      <c r="AQ185" s="1319"/>
      <c r="AR185" s="1319"/>
      <c r="AS185" s="1319"/>
      <c r="AT185" s="1319"/>
      <c r="AU185" s="1319"/>
      <c r="AV185" s="1319"/>
      <c r="AW185" s="1319"/>
      <c r="AX185" s="1319"/>
      <c r="AY185" s="1319"/>
      <c r="AZ185" s="1319"/>
      <c r="BA185" s="1319"/>
      <c r="BB185" s="1319"/>
      <c r="BC185" s="1319"/>
      <c r="BD185" s="1319"/>
      <c r="BE185" s="1319"/>
      <c r="BF185" s="1319"/>
      <c r="BG185" s="1319"/>
      <c r="BH185" s="1319"/>
      <c r="BI185" s="1319"/>
      <c r="BJ185" s="1319"/>
      <c r="BK185" s="1319"/>
    </row>
    <row r="186" spans="1:63" ht="15" customHeight="1">
      <c r="A186" s="1419"/>
      <c r="B186" s="1471" t="s">
        <v>6</v>
      </c>
      <c r="C186" s="1419">
        <f>SUM(C178:C185)</f>
        <v>4944</v>
      </c>
      <c r="D186" s="1419">
        <f t="shared" ref="D186:AJ186" si="674">SUM(D178:D185)</f>
        <v>3698</v>
      </c>
      <c r="E186" s="1419">
        <f t="shared" si="674"/>
        <v>8642</v>
      </c>
      <c r="F186" s="1419">
        <f t="shared" si="674"/>
        <v>5095</v>
      </c>
      <c r="G186" s="1419">
        <f t="shared" si="674"/>
        <v>3561</v>
      </c>
      <c r="H186" s="1419">
        <f t="shared" si="674"/>
        <v>8656</v>
      </c>
      <c r="I186" s="1419">
        <f t="shared" si="674"/>
        <v>64</v>
      </c>
      <c r="J186" s="1419">
        <f t="shared" si="674"/>
        <v>41</v>
      </c>
      <c r="K186" s="1419">
        <f t="shared" si="674"/>
        <v>105</v>
      </c>
      <c r="L186" s="1419">
        <f t="shared" si="674"/>
        <v>53</v>
      </c>
      <c r="M186" s="1419">
        <f t="shared" si="674"/>
        <v>40</v>
      </c>
      <c r="N186" s="1419">
        <f t="shared" si="674"/>
        <v>93</v>
      </c>
      <c r="O186" s="1419">
        <f t="shared" si="674"/>
        <v>0</v>
      </c>
      <c r="P186" s="1419">
        <f t="shared" si="674"/>
        <v>0</v>
      </c>
      <c r="Q186" s="1419">
        <f t="shared" si="674"/>
        <v>0</v>
      </c>
      <c r="R186" s="1419">
        <f t="shared" si="674"/>
        <v>0</v>
      </c>
      <c r="S186" s="1419">
        <f t="shared" si="674"/>
        <v>0</v>
      </c>
      <c r="T186" s="1419">
        <f t="shared" si="674"/>
        <v>0</v>
      </c>
      <c r="U186" s="1419">
        <f t="shared" si="674"/>
        <v>1049</v>
      </c>
      <c r="V186" s="1419">
        <f t="shared" si="674"/>
        <v>733</v>
      </c>
      <c r="W186" s="1419">
        <f t="shared" si="674"/>
        <v>1782</v>
      </c>
      <c r="X186" s="1419">
        <f t="shared" si="674"/>
        <v>11205</v>
      </c>
      <c r="Y186" s="1419">
        <f t="shared" si="674"/>
        <v>8073</v>
      </c>
      <c r="Z186" s="1419">
        <f t="shared" si="674"/>
        <v>19278</v>
      </c>
      <c r="AA186" s="1419">
        <f t="shared" si="674"/>
        <v>7</v>
      </c>
      <c r="AB186" s="1419">
        <f t="shared" si="674"/>
        <v>6</v>
      </c>
      <c r="AC186" s="1419">
        <f t="shared" si="674"/>
        <v>13</v>
      </c>
      <c r="AD186" s="1419">
        <f t="shared" si="674"/>
        <v>11212</v>
      </c>
      <c r="AE186" s="1419">
        <f t="shared" si="674"/>
        <v>8079</v>
      </c>
      <c r="AF186" s="1419">
        <f t="shared" si="674"/>
        <v>19291</v>
      </c>
      <c r="AG186" s="1419">
        <f t="shared" si="674"/>
        <v>477</v>
      </c>
      <c r="AH186" s="1382">
        <f t="shared" si="674"/>
        <v>348</v>
      </c>
      <c r="AI186" s="1419">
        <f t="shared" si="674"/>
        <v>825</v>
      </c>
      <c r="AJ186" s="1419">
        <f t="shared" si="674"/>
        <v>55</v>
      </c>
      <c r="AL186" s="1320"/>
      <c r="AM186" s="1319"/>
      <c r="AN186" s="1319"/>
      <c r="AO186" s="1319"/>
      <c r="AP186" s="1319"/>
      <c r="AQ186" s="1319"/>
      <c r="AR186" s="1319"/>
      <c r="AS186" s="1319"/>
      <c r="AT186" s="1319"/>
      <c r="AU186" s="1319"/>
      <c r="AV186" s="1319"/>
      <c r="AW186" s="1319"/>
      <c r="AX186" s="1319"/>
      <c r="AY186" s="1319"/>
      <c r="AZ186" s="1319"/>
      <c r="BA186" s="1319"/>
      <c r="BB186" s="1319"/>
      <c r="BC186" s="1319"/>
      <c r="BD186" s="1319"/>
      <c r="BE186" s="1319"/>
      <c r="BF186" s="1319"/>
      <c r="BG186" s="1319"/>
      <c r="BH186" s="1319"/>
      <c r="BI186" s="1319"/>
      <c r="BJ186" s="1319"/>
      <c r="BK186" s="1319"/>
    </row>
    <row r="187" spans="1:63" ht="15" customHeight="1">
      <c r="A187" s="1466" t="s">
        <v>20</v>
      </c>
      <c r="B187" s="1472"/>
      <c r="C187" s="1466"/>
      <c r="D187" s="1466"/>
      <c r="E187" s="1466"/>
      <c r="F187" s="1466"/>
      <c r="G187" s="1466"/>
      <c r="H187" s="1466"/>
      <c r="I187" s="1466"/>
      <c r="J187" s="1466"/>
      <c r="K187" s="1466"/>
      <c r="L187" s="1466"/>
      <c r="M187" s="1466"/>
      <c r="N187" s="1466"/>
      <c r="O187" s="1466"/>
      <c r="P187" s="1466"/>
      <c r="Q187" s="1466"/>
      <c r="R187" s="1466"/>
      <c r="S187" s="1466"/>
      <c r="T187" s="1466"/>
      <c r="U187" s="1466"/>
      <c r="V187" s="1466"/>
      <c r="W187" s="1466"/>
      <c r="X187" s="1466"/>
      <c r="Y187" s="1466"/>
      <c r="Z187" s="1466"/>
      <c r="AA187" s="1466"/>
      <c r="AB187" s="1466"/>
      <c r="AC187" s="1466"/>
      <c r="AD187" s="1466"/>
      <c r="AE187" s="1466"/>
      <c r="AF187" s="1466"/>
      <c r="AG187" s="1466"/>
      <c r="AH187" s="1466"/>
      <c r="AI187" s="1410"/>
      <c r="AJ187" s="1410"/>
      <c r="AL187" s="1320"/>
      <c r="AM187" s="1319"/>
      <c r="AN187" s="1319"/>
      <c r="AO187" s="1319"/>
      <c r="AP187" s="1319"/>
      <c r="AQ187" s="1319"/>
      <c r="AR187" s="1319"/>
      <c r="AS187" s="1319"/>
      <c r="AT187" s="1319"/>
      <c r="AU187" s="1319"/>
      <c r="AV187" s="1319"/>
      <c r="AW187" s="1319"/>
      <c r="AX187" s="1319"/>
      <c r="AY187" s="1319"/>
      <c r="AZ187" s="1319"/>
      <c r="BA187" s="1319"/>
      <c r="BB187" s="1319"/>
      <c r="BC187" s="1319"/>
      <c r="BD187" s="1319"/>
      <c r="BE187" s="1319"/>
      <c r="BF187" s="1319"/>
      <c r="BG187" s="1319"/>
      <c r="BH187" s="1319"/>
      <c r="BI187" s="1319"/>
      <c r="BJ187" s="1319"/>
      <c r="BK187" s="1319"/>
    </row>
    <row r="188" spans="1:63" ht="15" customHeight="1">
      <c r="A188" s="1428">
        <v>9</v>
      </c>
      <c r="B188" s="1271" t="s">
        <v>789</v>
      </c>
      <c r="C188" s="1269">
        <v>221</v>
      </c>
      <c r="D188" s="1269">
        <v>165</v>
      </c>
      <c r="E188" s="176">
        <f t="shared" ref="E188:E192" si="675">C188+D188</f>
        <v>386</v>
      </c>
      <c r="F188" s="1269">
        <v>425</v>
      </c>
      <c r="G188" s="1269">
        <v>286</v>
      </c>
      <c r="H188" s="176">
        <f t="shared" ref="H188:H192" si="676">F188+G188</f>
        <v>711</v>
      </c>
      <c r="I188" s="1269">
        <v>8</v>
      </c>
      <c r="J188" s="1269">
        <v>2</v>
      </c>
      <c r="K188" s="176">
        <f t="shared" ref="K188:K192" si="677">I188+J188</f>
        <v>10</v>
      </c>
      <c r="L188" s="1271">
        <v>0</v>
      </c>
      <c r="M188" s="1271">
        <v>0</v>
      </c>
      <c r="N188" s="176">
        <f t="shared" ref="N188:N192" si="678">L188+M188</f>
        <v>0</v>
      </c>
      <c r="O188" s="1410"/>
      <c r="P188" s="1410"/>
      <c r="Q188" s="176">
        <f t="shared" ref="Q188:Q192" si="679">O188+P188</f>
        <v>0</v>
      </c>
      <c r="R188" s="1410"/>
      <c r="S188" s="1410"/>
      <c r="T188" s="176">
        <f t="shared" ref="T188:T192" si="680">R188+S188</f>
        <v>0</v>
      </c>
      <c r="U188" s="1271">
        <v>4</v>
      </c>
      <c r="V188" s="1271">
        <v>3</v>
      </c>
      <c r="W188" s="176">
        <f t="shared" ref="W188:W192" si="681">U188+V188</f>
        <v>7</v>
      </c>
      <c r="X188" s="832">
        <f t="shared" ref="X188:X192" si="682">C188+F188+I188+L188+U188+R188+O188</f>
        <v>658</v>
      </c>
      <c r="Y188" s="832">
        <f t="shared" ref="Y188:Y192" si="683">D188+G188+J188+M188+V188+S188+P188</f>
        <v>456</v>
      </c>
      <c r="Z188" s="832">
        <f t="shared" ref="Z188:Z192" si="684">E188+H188+K188+N188+W188+T188+Q188</f>
        <v>1114</v>
      </c>
      <c r="AA188" s="1271">
        <v>14</v>
      </c>
      <c r="AB188" s="1271">
        <v>10</v>
      </c>
      <c r="AC188" s="1410">
        <f>AA188+AB188</f>
        <v>24</v>
      </c>
      <c r="AD188" s="1410">
        <f>X188+AA188</f>
        <v>672</v>
      </c>
      <c r="AE188" s="1410">
        <f>Y188+AB188</f>
        <v>466</v>
      </c>
      <c r="AF188" s="1410">
        <f>AD188+AE188</f>
        <v>1138</v>
      </c>
      <c r="AG188" s="1271"/>
      <c r="AH188" s="1271">
        <v>1</v>
      </c>
      <c r="AI188" s="1410">
        <f>AG188+AH188</f>
        <v>1</v>
      </c>
      <c r="AJ188" s="600"/>
      <c r="AL188" s="1320"/>
      <c r="AM188" s="1319"/>
      <c r="AN188" s="1319"/>
      <c r="AO188" s="1319"/>
      <c r="AP188" s="1319"/>
      <c r="AQ188" s="1319"/>
      <c r="AR188" s="1319"/>
      <c r="AS188" s="1319"/>
      <c r="AT188" s="1319"/>
      <c r="AU188" s="1319"/>
      <c r="AV188" s="1319"/>
      <c r="AW188" s="1319"/>
      <c r="AX188" s="1319"/>
      <c r="AY188" s="1319"/>
      <c r="AZ188" s="1319"/>
      <c r="BA188" s="1319"/>
      <c r="BB188" s="1319"/>
      <c r="BC188" s="1319"/>
      <c r="BD188" s="1319"/>
      <c r="BE188" s="1319"/>
      <c r="BF188" s="1319"/>
      <c r="BG188" s="1319"/>
      <c r="BH188" s="1319"/>
      <c r="BI188" s="1319"/>
      <c r="BJ188" s="1319"/>
      <c r="BK188" s="1319"/>
    </row>
    <row r="189" spans="1:63" ht="15" customHeight="1">
      <c r="A189" s="1428">
        <v>10</v>
      </c>
      <c r="B189" s="1473" t="s">
        <v>790</v>
      </c>
      <c r="C189" s="1269">
        <v>16</v>
      </c>
      <c r="D189" s="1269">
        <v>15</v>
      </c>
      <c r="E189" s="176">
        <f t="shared" si="675"/>
        <v>31</v>
      </c>
      <c r="F189" s="1269">
        <v>83</v>
      </c>
      <c r="G189" s="1269">
        <v>71</v>
      </c>
      <c r="H189" s="176">
        <f t="shared" si="676"/>
        <v>154</v>
      </c>
      <c r="I189" s="1269">
        <v>3</v>
      </c>
      <c r="J189" s="1269">
        <v>5</v>
      </c>
      <c r="K189" s="176">
        <f t="shared" si="677"/>
        <v>8</v>
      </c>
      <c r="L189" s="1271">
        <v>0</v>
      </c>
      <c r="M189" s="1271">
        <v>0</v>
      </c>
      <c r="N189" s="176">
        <f t="shared" si="678"/>
        <v>0</v>
      </c>
      <c r="O189" s="1410"/>
      <c r="P189" s="1410"/>
      <c r="Q189" s="176">
        <f t="shared" si="679"/>
        <v>0</v>
      </c>
      <c r="R189" s="1410"/>
      <c r="S189" s="1410"/>
      <c r="T189" s="176">
        <f t="shared" si="680"/>
        <v>0</v>
      </c>
      <c r="U189" s="1271">
        <v>2</v>
      </c>
      <c r="V189" s="1271">
        <v>1</v>
      </c>
      <c r="W189" s="176">
        <f t="shared" si="681"/>
        <v>3</v>
      </c>
      <c r="X189" s="832">
        <f t="shared" si="682"/>
        <v>104</v>
      </c>
      <c r="Y189" s="832">
        <f t="shared" si="683"/>
        <v>92</v>
      </c>
      <c r="Z189" s="832">
        <f t="shared" si="684"/>
        <v>196</v>
      </c>
      <c r="AA189" s="1271">
        <v>1</v>
      </c>
      <c r="AB189" s="1271">
        <v>0</v>
      </c>
      <c r="AC189" s="1410">
        <f>AA189+AB189</f>
        <v>1</v>
      </c>
      <c r="AD189" s="1410">
        <f t="shared" ref="AD189:AE192" si="685">X189+AA189</f>
        <v>105</v>
      </c>
      <c r="AE189" s="1410">
        <f t="shared" si="685"/>
        <v>92</v>
      </c>
      <c r="AF189" s="1410">
        <f>AD189+AE189</f>
        <v>197</v>
      </c>
      <c r="AG189" s="1271">
        <v>1</v>
      </c>
      <c r="AH189" s="1271"/>
      <c r="AI189" s="1410">
        <f>AG189+AH189</f>
        <v>1</v>
      </c>
      <c r="AJ189" s="600"/>
      <c r="AL189" s="1320"/>
      <c r="AM189" s="1319"/>
      <c r="AN189" s="1319"/>
      <c r="AO189" s="1319"/>
      <c r="AP189" s="1319"/>
      <c r="AQ189" s="1319"/>
      <c r="AR189" s="1319"/>
      <c r="AS189" s="1319"/>
      <c r="AT189" s="1319"/>
      <c r="AU189" s="1319"/>
      <c r="AV189" s="1319"/>
      <c r="AW189" s="1319"/>
      <c r="AX189" s="1319"/>
      <c r="AY189" s="1319"/>
      <c r="AZ189" s="1319"/>
      <c r="BA189" s="1319"/>
      <c r="BB189" s="1319"/>
      <c r="BC189" s="1319"/>
      <c r="BD189" s="1319"/>
      <c r="BE189" s="1319"/>
      <c r="BF189" s="1319"/>
      <c r="BG189" s="1319"/>
      <c r="BH189" s="1319"/>
      <c r="BI189" s="1319"/>
      <c r="BJ189" s="1319"/>
      <c r="BK189" s="1319"/>
    </row>
    <row r="190" spans="1:63" ht="15" customHeight="1">
      <c r="A190" s="1428">
        <v>11</v>
      </c>
      <c r="B190" s="1271" t="s">
        <v>791</v>
      </c>
      <c r="C190" s="1269">
        <v>59</v>
      </c>
      <c r="D190" s="1269">
        <v>33</v>
      </c>
      <c r="E190" s="176">
        <f t="shared" si="675"/>
        <v>92</v>
      </c>
      <c r="F190" s="1269">
        <v>80</v>
      </c>
      <c r="G190" s="1269">
        <v>40</v>
      </c>
      <c r="H190" s="176">
        <f t="shared" si="676"/>
        <v>120</v>
      </c>
      <c r="I190" s="1269">
        <v>4</v>
      </c>
      <c r="J190" s="1269">
        <v>0</v>
      </c>
      <c r="K190" s="176">
        <f t="shared" si="677"/>
        <v>4</v>
      </c>
      <c r="L190" s="1271">
        <v>0</v>
      </c>
      <c r="M190" s="1271">
        <v>0</v>
      </c>
      <c r="N190" s="176">
        <f t="shared" si="678"/>
        <v>0</v>
      </c>
      <c r="O190" s="1410"/>
      <c r="P190" s="1410"/>
      <c r="Q190" s="176">
        <f t="shared" si="679"/>
        <v>0</v>
      </c>
      <c r="R190" s="1410"/>
      <c r="S190" s="1410"/>
      <c r="T190" s="176">
        <f t="shared" si="680"/>
        <v>0</v>
      </c>
      <c r="U190" s="1271">
        <v>0</v>
      </c>
      <c r="V190" s="1271">
        <v>1</v>
      </c>
      <c r="W190" s="176">
        <f t="shared" si="681"/>
        <v>1</v>
      </c>
      <c r="X190" s="832">
        <f t="shared" si="682"/>
        <v>143</v>
      </c>
      <c r="Y190" s="832">
        <f t="shared" si="683"/>
        <v>74</v>
      </c>
      <c r="Z190" s="832">
        <f t="shared" si="684"/>
        <v>217</v>
      </c>
      <c r="AA190" s="1271">
        <v>0</v>
      </c>
      <c r="AB190" s="1271">
        <v>0</v>
      </c>
      <c r="AC190" s="1410">
        <f>AA190+AB190</f>
        <v>0</v>
      </c>
      <c r="AD190" s="1410">
        <f t="shared" si="685"/>
        <v>143</v>
      </c>
      <c r="AE190" s="1410">
        <f t="shared" si="685"/>
        <v>74</v>
      </c>
      <c r="AF190" s="1410">
        <f>AD190+AE190</f>
        <v>217</v>
      </c>
      <c r="AG190" s="1271"/>
      <c r="AH190" s="1271"/>
      <c r="AI190" s="1410">
        <f>AG190+AH190</f>
        <v>0</v>
      </c>
      <c r="AJ190" s="600"/>
      <c r="AL190" s="1320"/>
      <c r="AM190" s="1319"/>
      <c r="AN190" s="1319"/>
      <c r="AO190" s="1319"/>
      <c r="AP190" s="1319"/>
      <c r="AQ190" s="1319"/>
      <c r="AR190" s="1319"/>
      <c r="AS190" s="1319"/>
      <c r="AT190" s="1319"/>
      <c r="AU190" s="1319"/>
      <c r="AV190" s="1319"/>
      <c r="AW190" s="1319"/>
      <c r="AX190" s="1319"/>
      <c r="AY190" s="1319"/>
      <c r="AZ190" s="1319"/>
      <c r="BA190" s="1319"/>
      <c r="BB190" s="1319"/>
      <c r="BC190" s="1319"/>
      <c r="BD190" s="1319"/>
      <c r="BE190" s="1319"/>
      <c r="BF190" s="1319"/>
      <c r="BG190" s="1319"/>
      <c r="BH190" s="1319"/>
      <c r="BI190" s="1319"/>
      <c r="BJ190" s="1319"/>
      <c r="BK190" s="1319"/>
    </row>
    <row r="191" spans="1:63" ht="15" customHeight="1">
      <c r="A191" s="1428">
        <v>12</v>
      </c>
      <c r="B191" s="1271" t="s">
        <v>792</v>
      </c>
      <c r="C191" s="1269">
        <v>8</v>
      </c>
      <c r="D191" s="1269">
        <v>6</v>
      </c>
      <c r="E191" s="176">
        <f t="shared" si="675"/>
        <v>14</v>
      </c>
      <c r="F191" s="1269">
        <v>71</v>
      </c>
      <c r="G191" s="1269">
        <v>54</v>
      </c>
      <c r="H191" s="176">
        <f t="shared" si="676"/>
        <v>125</v>
      </c>
      <c r="I191" s="1269">
        <v>1</v>
      </c>
      <c r="J191" s="1269">
        <v>4</v>
      </c>
      <c r="K191" s="176">
        <f t="shared" si="677"/>
        <v>5</v>
      </c>
      <c r="L191" s="1271">
        <v>4</v>
      </c>
      <c r="M191" s="1271">
        <v>2</v>
      </c>
      <c r="N191" s="176">
        <f t="shared" si="678"/>
        <v>6</v>
      </c>
      <c r="O191" s="1410"/>
      <c r="P191" s="1410"/>
      <c r="Q191" s="176">
        <f t="shared" si="679"/>
        <v>0</v>
      </c>
      <c r="R191" s="1410"/>
      <c r="S191" s="1410"/>
      <c r="T191" s="176">
        <f t="shared" si="680"/>
        <v>0</v>
      </c>
      <c r="U191" s="1271">
        <v>1</v>
      </c>
      <c r="V191" s="1271">
        <v>0</v>
      </c>
      <c r="W191" s="176">
        <f t="shared" si="681"/>
        <v>1</v>
      </c>
      <c r="X191" s="832">
        <f t="shared" si="682"/>
        <v>85</v>
      </c>
      <c r="Y191" s="832">
        <f t="shared" si="683"/>
        <v>66</v>
      </c>
      <c r="Z191" s="832">
        <f t="shared" si="684"/>
        <v>151</v>
      </c>
      <c r="AA191" s="1271">
        <v>1</v>
      </c>
      <c r="AB191" s="1271">
        <v>1</v>
      </c>
      <c r="AC191" s="1410">
        <f>AA191+AB191</f>
        <v>2</v>
      </c>
      <c r="AD191" s="1410">
        <f t="shared" si="685"/>
        <v>86</v>
      </c>
      <c r="AE191" s="1410">
        <f t="shared" si="685"/>
        <v>67</v>
      </c>
      <c r="AF191" s="1410">
        <f>AD191+AE191</f>
        <v>153</v>
      </c>
      <c r="AG191" s="1271"/>
      <c r="AH191" s="1271"/>
      <c r="AI191" s="1410">
        <f>AG191+AH191</f>
        <v>0</v>
      </c>
      <c r="AJ191" s="600"/>
      <c r="AL191" s="1320"/>
      <c r="AM191" s="1319"/>
      <c r="AN191" s="1319"/>
      <c r="AO191" s="1319"/>
      <c r="AP191" s="1319"/>
      <c r="AQ191" s="1319"/>
      <c r="AR191" s="1319"/>
      <c r="AS191" s="1319"/>
      <c r="AT191" s="1319"/>
      <c r="AU191" s="1319"/>
      <c r="AV191" s="1319"/>
      <c r="AW191" s="1319"/>
      <c r="AX191" s="1319"/>
      <c r="AY191" s="1319"/>
      <c r="AZ191" s="1319"/>
      <c r="BA191" s="1319"/>
      <c r="BB191" s="1319"/>
      <c r="BC191" s="1319"/>
      <c r="BD191" s="1319"/>
      <c r="BE191" s="1319"/>
      <c r="BF191" s="1319"/>
      <c r="BG191" s="1319"/>
      <c r="BH191" s="1319"/>
      <c r="BI191" s="1319"/>
      <c r="BJ191" s="1319"/>
      <c r="BK191" s="1319"/>
    </row>
    <row r="192" spans="1:63" ht="15" customHeight="1">
      <c r="A192" s="1428">
        <v>13</v>
      </c>
      <c r="B192" s="1271" t="s">
        <v>793</v>
      </c>
      <c r="C192" s="1269">
        <v>8</v>
      </c>
      <c r="D192" s="1269">
        <v>3</v>
      </c>
      <c r="E192" s="176">
        <f t="shared" si="675"/>
        <v>11</v>
      </c>
      <c r="F192" s="1269">
        <v>27</v>
      </c>
      <c r="G192" s="1269">
        <v>26</v>
      </c>
      <c r="H192" s="176">
        <f t="shared" si="676"/>
        <v>53</v>
      </c>
      <c r="I192" s="1269">
        <v>4</v>
      </c>
      <c r="J192" s="1269">
        <v>2</v>
      </c>
      <c r="K192" s="176">
        <f t="shared" si="677"/>
        <v>6</v>
      </c>
      <c r="L192" s="1271">
        <v>0</v>
      </c>
      <c r="M192" s="1271">
        <v>0</v>
      </c>
      <c r="N192" s="176">
        <f t="shared" si="678"/>
        <v>0</v>
      </c>
      <c r="O192" s="1410"/>
      <c r="P192" s="1410"/>
      <c r="Q192" s="176">
        <f t="shared" si="679"/>
        <v>0</v>
      </c>
      <c r="R192" s="1410"/>
      <c r="S192" s="1410"/>
      <c r="T192" s="176">
        <f t="shared" si="680"/>
        <v>0</v>
      </c>
      <c r="U192" s="1271"/>
      <c r="V192" s="1271">
        <v>0</v>
      </c>
      <c r="W192" s="176">
        <f t="shared" si="681"/>
        <v>0</v>
      </c>
      <c r="X192" s="832">
        <f t="shared" si="682"/>
        <v>39</v>
      </c>
      <c r="Y192" s="832">
        <f t="shared" si="683"/>
        <v>31</v>
      </c>
      <c r="Z192" s="832">
        <f t="shared" si="684"/>
        <v>70</v>
      </c>
      <c r="AA192" s="1271">
        <v>2</v>
      </c>
      <c r="AB192" s="1271">
        <v>1</v>
      </c>
      <c r="AC192" s="1410">
        <f>AA192+AB192</f>
        <v>3</v>
      </c>
      <c r="AD192" s="1410">
        <f t="shared" si="685"/>
        <v>41</v>
      </c>
      <c r="AE192" s="1410">
        <f t="shared" si="685"/>
        <v>32</v>
      </c>
      <c r="AF192" s="1410">
        <f>AD192+AE192</f>
        <v>73</v>
      </c>
      <c r="AG192" s="1271"/>
      <c r="AH192" s="1271"/>
      <c r="AI192" s="1410">
        <f>AG192+AH192</f>
        <v>0</v>
      </c>
      <c r="AJ192" s="600"/>
      <c r="AL192" s="1320"/>
      <c r="AM192" s="1319"/>
      <c r="AN192" s="1319"/>
      <c r="AO192" s="1319"/>
      <c r="AP192" s="1319"/>
      <c r="AQ192" s="1319"/>
      <c r="AR192" s="1319"/>
      <c r="AS192" s="1319"/>
      <c r="AT192" s="1319"/>
      <c r="AU192" s="1319"/>
      <c r="AV192" s="1319"/>
      <c r="AW192" s="1319"/>
      <c r="AX192" s="1319"/>
      <c r="AY192" s="1319"/>
      <c r="AZ192" s="1319"/>
      <c r="BA192" s="1319"/>
      <c r="BB192" s="1319"/>
      <c r="BC192" s="1319"/>
      <c r="BD192" s="1319"/>
      <c r="BE192" s="1319"/>
      <c r="BF192" s="1319"/>
      <c r="BG192" s="1319"/>
      <c r="BH192" s="1319"/>
      <c r="BI192" s="1319"/>
      <c r="BJ192" s="1319"/>
      <c r="BK192" s="1319"/>
    </row>
    <row r="193" spans="1:63" ht="15" customHeight="1">
      <c r="A193" s="1419"/>
      <c r="B193" s="1471" t="s">
        <v>6</v>
      </c>
      <c r="C193" s="1419">
        <f>SUM(C188:C192)</f>
        <v>312</v>
      </c>
      <c r="D193" s="1419">
        <f t="shared" ref="D193:Y193" si="686">SUM(D188:D192)</f>
        <v>222</v>
      </c>
      <c r="E193" s="1419">
        <f t="shared" si="686"/>
        <v>534</v>
      </c>
      <c r="F193" s="1419">
        <f t="shared" si="686"/>
        <v>686</v>
      </c>
      <c r="G193" s="1419">
        <f t="shared" si="686"/>
        <v>477</v>
      </c>
      <c r="H193" s="1419">
        <f t="shared" si="686"/>
        <v>1163</v>
      </c>
      <c r="I193" s="1419">
        <f t="shared" si="686"/>
        <v>20</v>
      </c>
      <c r="J193" s="1419">
        <f t="shared" si="686"/>
        <v>13</v>
      </c>
      <c r="K193" s="1419">
        <f t="shared" si="686"/>
        <v>33</v>
      </c>
      <c r="L193" s="1419">
        <f t="shared" si="686"/>
        <v>4</v>
      </c>
      <c r="M193" s="1419">
        <f t="shared" si="686"/>
        <v>2</v>
      </c>
      <c r="N193" s="1419">
        <f t="shared" si="686"/>
        <v>6</v>
      </c>
      <c r="O193" s="1419">
        <f t="shared" si="686"/>
        <v>0</v>
      </c>
      <c r="P193" s="1419">
        <f t="shared" si="686"/>
        <v>0</v>
      </c>
      <c r="Q193" s="1419">
        <f t="shared" si="686"/>
        <v>0</v>
      </c>
      <c r="R193" s="1419">
        <f t="shared" si="686"/>
        <v>0</v>
      </c>
      <c r="S193" s="1419">
        <f t="shared" si="686"/>
        <v>0</v>
      </c>
      <c r="T193" s="1419">
        <f t="shared" si="686"/>
        <v>0</v>
      </c>
      <c r="U193" s="1419">
        <f t="shared" si="686"/>
        <v>7</v>
      </c>
      <c r="V193" s="1419">
        <f t="shared" si="686"/>
        <v>5</v>
      </c>
      <c r="W193" s="1419">
        <f t="shared" si="686"/>
        <v>12</v>
      </c>
      <c r="X193" s="1419">
        <f t="shared" si="686"/>
        <v>1029</v>
      </c>
      <c r="Y193" s="1419">
        <f t="shared" si="686"/>
        <v>719</v>
      </c>
      <c r="Z193" s="1419">
        <f t="shared" ref="Z193:AJ193" si="687">SUM(Z188:Z192)</f>
        <v>1748</v>
      </c>
      <c r="AA193" s="1419">
        <f t="shared" si="687"/>
        <v>18</v>
      </c>
      <c r="AB193" s="1419">
        <f t="shared" si="687"/>
        <v>12</v>
      </c>
      <c r="AC193" s="1419">
        <f t="shared" si="687"/>
        <v>30</v>
      </c>
      <c r="AD193" s="1419">
        <f t="shared" si="687"/>
        <v>1047</v>
      </c>
      <c r="AE193" s="1419">
        <f t="shared" si="687"/>
        <v>731</v>
      </c>
      <c r="AF193" s="1419">
        <f t="shared" si="687"/>
        <v>1778</v>
      </c>
      <c r="AG193" s="1419">
        <f t="shared" si="687"/>
        <v>1</v>
      </c>
      <c r="AH193" s="1382">
        <f t="shared" si="687"/>
        <v>1</v>
      </c>
      <c r="AI193" s="1419">
        <f t="shared" si="687"/>
        <v>2</v>
      </c>
      <c r="AJ193" s="1419">
        <f t="shared" si="687"/>
        <v>0</v>
      </c>
      <c r="AL193" s="1320"/>
      <c r="AM193" s="1319"/>
      <c r="AN193" s="1319"/>
      <c r="AO193" s="1319"/>
      <c r="AP193" s="1319"/>
      <c r="AQ193" s="1319"/>
      <c r="AR193" s="1319"/>
      <c r="AS193" s="1319"/>
      <c r="AT193" s="1319"/>
      <c r="AU193" s="1319"/>
      <c r="AV193" s="1319"/>
      <c r="AW193" s="1319"/>
      <c r="AX193" s="1319"/>
      <c r="AY193" s="1319"/>
      <c r="AZ193" s="1319"/>
      <c r="BA193" s="1319"/>
      <c r="BB193" s="1319"/>
      <c r="BC193" s="1319"/>
      <c r="BD193" s="1319"/>
      <c r="BE193" s="1319"/>
      <c r="BF193" s="1319"/>
      <c r="BG193" s="1319"/>
      <c r="BH193" s="1319"/>
      <c r="BI193" s="1319"/>
      <c r="BJ193" s="1319"/>
      <c r="BK193" s="1319"/>
    </row>
    <row r="194" spans="1:63" ht="15" customHeight="1">
      <c r="A194" s="1466" t="s">
        <v>21</v>
      </c>
      <c r="B194" s="1472"/>
      <c r="C194" s="1466"/>
      <c r="D194" s="1466"/>
      <c r="E194" s="1466"/>
      <c r="F194" s="1466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10"/>
      <c r="AJ194" s="1410"/>
      <c r="AL194" s="1320"/>
      <c r="AM194" s="1319"/>
      <c r="AN194" s="1319"/>
      <c r="AO194" s="1319"/>
      <c r="AP194" s="1319"/>
      <c r="AQ194" s="1319"/>
      <c r="AR194" s="1319"/>
      <c r="AS194" s="1319"/>
      <c r="AT194" s="1319"/>
      <c r="AU194" s="1319"/>
      <c r="AV194" s="1319"/>
      <c r="AW194" s="1319"/>
      <c r="AX194" s="1319"/>
      <c r="AY194" s="1319"/>
      <c r="AZ194" s="1319"/>
      <c r="BA194" s="1319"/>
      <c r="BB194" s="1319"/>
      <c r="BC194" s="1319"/>
      <c r="BD194" s="1319"/>
      <c r="BE194" s="1319"/>
      <c r="BF194" s="1319"/>
      <c r="BG194" s="1319"/>
      <c r="BH194" s="1319"/>
      <c r="BI194" s="1319"/>
      <c r="BJ194" s="1319"/>
      <c r="BK194" s="1319"/>
    </row>
    <row r="195" spans="1:63" ht="15" customHeight="1">
      <c r="A195" s="1428">
        <v>14</v>
      </c>
      <c r="B195" s="132" t="s">
        <v>818</v>
      </c>
      <c r="C195" s="1474">
        <v>1051</v>
      </c>
      <c r="D195" s="1474">
        <v>691</v>
      </c>
      <c r="E195" s="176">
        <f t="shared" ref="E195:E211" si="688">C195+D195</f>
        <v>1742</v>
      </c>
      <c r="F195" s="1474">
        <v>1528</v>
      </c>
      <c r="G195" s="1474">
        <v>937</v>
      </c>
      <c r="H195" s="176">
        <f t="shared" ref="H195:H211" si="689">F195+G195</f>
        <v>2465</v>
      </c>
      <c r="I195" s="1474">
        <v>5</v>
      </c>
      <c r="J195" s="1474">
        <v>6</v>
      </c>
      <c r="K195" s="176">
        <f t="shared" ref="K195:K211" si="690">I195+J195</f>
        <v>11</v>
      </c>
      <c r="L195" s="1474">
        <v>12</v>
      </c>
      <c r="M195" s="1474">
        <v>8</v>
      </c>
      <c r="N195" s="176">
        <f t="shared" ref="N195:N211" si="691">L195+M195</f>
        <v>20</v>
      </c>
      <c r="O195" s="1410">
        <v>5</v>
      </c>
      <c r="P195" s="1410">
        <v>6</v>
      </c>
      <c r="Q195" s="176">
        <f t="shared" ref="Q195:Q211" si="692">O195+P195</f>
        <v>11</v>
      </c>
      <c r="R195" s="1410">
        <v>0</v>
      </c>
      <c r="S195" s="1410">
        <v>0</v>
      </c>
      <c r="T195" s="176">
        <f t="shared" ref="T195:T211" si="693">R195+S195</f>
        <v>0</v>
      </c>
      <c r="U195" s="1474">
        <v>22</v>
      </c>
      <c r="V195" s="1474">
        <v>13</v>
      </c>
      <c r="W195" s="176">
        <f t="shared" ref="W195:W211" si="694">U195+V195</f>
        <v>35</v>
      </c>
      <c r="X195" s="832">
        <f t="shared" ref="X195:X211" si="695">C195+F195+I195+L195+U195+R195+O195</f>
        <v>2623</v>
      </c>
      <c r="Y195" s="832">
        <f t="shared" ref="Y195:Y211" si="696">D195+G195+J195+M195+V195+S195+P195</f>
        <v>1661</v>
      </c>
      <c r="Z195" s="832">
        <f t="shared" ref="Z195:Z211" si="697">E195+H195+K195+N195+W195+T195+Q195</f>
        <v>4284</v>
      </c>
      <c r="AA195" s="1474"/>
      <c r="AB195" s="1474"/>
      <c r="AC195" s="1410">
        <f t="shared" ref="AC195:AC211" si="698">AA195+AB195</f>
        <v>0</v>
      </c>
      <c r="AD195" s="1410">
        <f>X195+AA195</f>
        <v>2623</v>
      </c>
      <c r="AE195" s="1410">
        <f t="shared" ref="AE195:AF211" si="699">Y195+AB195</f>
        <v>1661</v>
      </c>
      <c r="AF195" s="1410">
        <f t="shared" si="699"/>
        <v>4284</v>
      </c>
      <c r="AG195" s="1474">
        <v>7</v>
      </c>
      <c r="AH195" s="1474">
        <v>1</v>
      </c>
      <c r="AI195" s="1410">
        <f t="shared" ref="AI195:AI211" si="700">AG195+AH195</f>
        <v>8</v>
      </c>
      <c r="AJ195" s="1410"/>
      <c r="AL195" s="1320"/>
      <c r="AM195" s="1319"/>
      <c r="AN195" s="1319"/>
      <c r="AO195" s="1319"/>
      <c r="AP195" s="1319"/>
      <c r="AQ195" s="1319"/>
      <c r="AR195" s="1319"/>
      <c r="AS195" s="1319"/>
      <c r="AT195" s="1319"/>
      <c r="AU195" s="1319"/>
      <c r="AV195" s="1319"/>
      <c r="AW195" s="1319"/>
      <c r="AX195" s="1319"/>
      <c r="AY195" s="1319"/>
      <c r="AZ195" s="1319"/>
      <c r="BA195" s="1319"/>
      <c r="BB195" s="1319"/>
      <c r="BC195" s="1319"/>
      <c r="BD195" s="1319"/>
      <c r="BE195" s="1319"/>
      <c r="BF195" s="1319"/>
      <c r="BG195" s="1319"/>
      <c r="BH195" s="1319"/>
      <c r="BI195" s="1319"/>
      <c r="BJ195" s="1319"/>
      <c r="BK195" s="1319"/>
    </row>
    <row r="196" spans="1:63" ht="15" customHeight="1">
      <c r="A196" s="1428">
        <v>15</v>
      </c>
      <c r="B196" s="132" t="s">
        <v>819</v>
      </c>
      <c r="C196" s="1390">
        <v>26</v>
      </c>
      <c r="D196" s="1390">
        <v>20</v>
      </c>
      <c r="E196" s="176">
        <f t="shared" si="688"/>
        <v>46</v>
      </c>
      <c r="F196" s="1390">
        <v>39</v>
      </c>
      <c r="G196" s="1390">
        <v>20</v>
      </c>
      <c r="H196" s="176">
        <f t="shared" si="689"/>
        <v>59</v>
      </c>
      <c r="I196" s="1390">
        <v>0</v>
      </c>
      <c r="J196" s="1390">
        <v>0</v>
      </c>
      <c r="K196" s="176">
        <f t="shared" si="690"/>
        <v>0</v>
      </c>
      <c r="L196" s="1390">
        <v>0</v>
      </c>
      <c r="M196" s="1390">
        <v>0</v>
      </c>
      <c r="N196" s="176">
        <f t="shared" si="691"/>
        <v>0</v>
      </c>
      <c r="O196" s="1410">
        <v>0</v>
      </c>
      <c r="P196" s="1410">
        <v>0</v>
      </c>
      <c r="Q196" s="176">
        <f t="shared" si="692"/>
        <v>0</v>
      </c>
      <c r="R196" s="1410">
        <v>0</v>
      </c>
      <c r="S196" s="1410">
        <v>0</v>
      </c>
      <c r="T196" s="176">
        <f t="shared" si="693"/>
        <v>0</v>
      </c>
      <c r="U196" s="1390">
        <v>0</v>
      </c>
      <c r="V196" s="1390">
        <v>0</v>
      </c>
      <c r="W196" s="176">
        <f t="shared" si="694"/>
        <v>0</v>
      </c>
      <c r="X196" s="832">
        <f t="shared" si="695"/>
        <v>65</v>
      </c>
      <c r="Y196" s="832">
        <f t="shared" si="696"/>
        <v>40</v>
      </c>
      <c r="Z196" s="832">
        <f t="shared" si="697"/>
        <v>105</v>
      </c>
      <c r="AA196" s="1390"/>
      <c r="AB196" s="1390"/>
      <c r="AC196" s="1410">
        <f t="shared" si="698"/>
        <v>0</v>
      </c>
      <c r="AD196" s="1410">
        <f t="shared" ref="AD196:AD211" si="701">X196+AA196</f>
        <v>65</v>
      </c>
      <c r="AE196" s="1410">
        <f t="shared" si="699"/>
        <v>40</v>
      </c>
      <c r="AF196" s="1410">
        <f t="shared" si="699"/>
        <v>105</v>
      </c>
      <c r="AG196" s="1390"/>
      <c r="AH196" s="1390"/>
      <c r="AI196" s="1410">
        <f t="shared" si="700"/>
        <v>0</v>
      </c>
      <c r="AJ196" s="1410">
        <v>0</v>
      </c>
      <c r="AL196" s="1320"/>
      <c r="AM196" s="1319"/>
      <c r="AN196" s="1319"/>
      <c r="AO196" s="1319"/>
      <c r="AP196" s="1319"/>
      <c r="AQ196" s="1319"/>
      <c r="AR196" s="1319"/>
      <c r="AS196" s="1319"/>
      <c r="AT196" s="1319"/>
      <c r="AU196" s="1319"/>
      <c r="AV196" s="1319"/>
      <c r="AW196" s="1319"/>
      <c r="AX196" s="1319"/>
      <c r="AY196" s="1319"/>
      <c r="AZ196" s="1319"/>
      <c r="BA196" s="1319"/>
      <c r="BB196" s="1319"/>
      <c r="BC196" s="1319"/>
      <c r="BD196" s="1319"/>
      <c r="BE196" s="1319"/>
      <c r="BF196" s="1319"/>
      <c r="BG196" s="1319"/>
      <c r="BH196" s="1319"/>
      <c r="BI196" s="1319"/>
      <c r="BJ196" s="1319"/>
      <c r="BK196" s="1319"/>
    </row>
    <row r="197" spans="1:63" ht="15" customHeight="1">
      <c r="A197" s="1428">
        <v>16</v>
      </c>
      <c r="B197" s="132" t="s">
        <v>820</v>
      </c>
      <c r="C197" s="1390">
        <v>61</v>
      </c>
      <c r="D197" s="1390">
        <v>26</v>
      </c>
      <c r="E197" s="176">
        <f t="shared" si="688"/>
        <v>87</v>
      </c>
      <c r="F197" s="1390">
        <v>112</v>
      </c>
      <c r="G197" s="1390">
        <v>81</v>
      </c>
      <c r="H197" s="176">
        <f t="shared" si="689"/>
        <v>193</v>
      </c>
      <c r="I197" s="1390">
        <v>2</v>
      </c>
      <c r="J197" s="1390">
        <v>3</v>
      </c>
      <c r="K197" s="176">
        <f t="shared" si="690"/>
        <v>5</v>
      </c>
      <c r="L197" s="1390">
        <v>3</v>
      </c>
      <c r="M197" s="1390">
        <v>1</v>
      </c>
      <c r="N197" s="176">
        <f t="shared" si="691"/>
        <v>4</v>
      </c>
      <c r="O197" s="1410">
        <v>0</v>
      </c>
      <c r="P197" s="1410">
        <v>0</v>
      </c>
      <c r="Q197" s="176">
        <f t="shared" si="692"/>
        <v>0</v>
      </c>
      <c r="R197" s="1410">
        <v>0</v>
      </c>
      <c r="S197" s="1410">
        <v>0</v>
      </c>
      <c r="T197" s="176">
        <f t="shared" si="693"/>
        <v>0</v>
      </c>
      <c r="U197" s="1390">
        <v>0</v>
      </c>
      <c r="V197" s="1390">
        <v>0</v>
      </c>
      <c r="W197" s="176">
        <f t="shared" si="694"/>
        <v>0</v>
      </c>
      <c r="X197" s="832">
        <f t="shared" si="695"/>
        <v>178</v>
      </c>
      <c r="Y197" s="832">
        <f t="shared" si="696"/>
        <v>111</v>
      </c>
      <c r="Z197" s="832">
        <f t="shared" si="697"/>
        <v>289</v>
      </c>
      <c r="AA197" s="1390"/>
      <c r="AB197" s="1390"/>
      <c r="AC197" s="1410">
        <f t="shared" si="698"/>
        <v>0</v>
      </c>
      <c r="AD197" s="1410">
        <f t="shared" si="701"/>
        <v>178</v>
      </c>
      <c r="AE197" s="1410">
        <f t="shared" si="699"/>
        <v>111</v>
      </c>
      <c r="AF197" s="1410">
        <f t="shared" si="699"/>
        <v>289</v>
      </c>
      <c r="AG197" s="1390"/>
      <c r="AH197" s="1390"/>
      <c r="AI197" s="1410">
        <f t="shared" si="700"/>
        <v>0</v>
      </c>
      <c r="AJ197" s="1410">
        <v>0</v>
      </c>
      <c r="AL197" s="1320"/>
      <c r="AM197" s="1319"/>
      <c r="AN197" s="1319"/>
      <c r="AO197" s="1319"/>
      <c r="AP197" s="1319"/>
      <c r="AQ197" s="1319"/>
      <c r="AR197" s="1319"/>
      <c r="AS197" s="1319"/>
      <c r="AT197" s="1319"/>
      <c r="AU197" s="1319"/>
      <c r="AV197" s="1319"/>
      <c r="AW197" s="1319"/>
      <c r="AX197" s="1319"/>
      <c r="AY197" s="1319"/>
      <c r="AZ197" s="1319"/>
      <c r="BA197" s="1319"/>
      <c r="BB197" s="1319"/>
      <c r="BC197" s="1319"/>
      <c r="BD197" s="1319"/>
      <c r="BE197" s="1319"/>
      <c r="BF197" s="1319"/>
      <c r="BG197" s="1319"/>
      <c r="BH197" s="1319"/>
      <c r="BI197" s="1319"/>
      <c r="BJ197" s="1319"/>
      <c r="BK197" s="1319"/>
    </row>
    <row r="198" spans="1:63" ht="15" customHeight="1">
      <c r="A198" s="1428">
        <v>17</v>
      </c>
      <c r="B198" s="132" t="s">
        <v>821</v>
      </c>
      <c r="C198" s="1390">
        <v>4</v>
      </c>
      <c r="D198" s="1390">
        <v>5</v>
      </c>
      <c r="E198" s="176">
        <f t="shared" si="688"/>
        <v>9</v>
      </c>
      <c r="F198" s="1390">
        <v>5</v>
      </c>
      <c r="G198" s="1390">
        <v>5</v>
      </c>
      <c r="H198" s="176">
        <f t="shared" si="689"/>
        <v>10</v>
      </c>
      <c r="I198" s="1390">
        <v>0</v>
      </c>
      <c r="J198" s="1390">
        <v>0</v>
      </c>
      <c r="K198" s="176">
        <f t="shared" si="690"/>
        <v>0</v>
      </c>
      <c r="L198" s="1390">
        <v>0</v>
      </c>
      <c r="M198" s="1390">
        <v>0</v>
      </c>
      <c r="N198" s="176">
        <f t="shared" si="691"/>
        <v>0</v>
      </c>
      <c r="O198" s="1410">
        <v>0</v>
      </c>
      <c r="P198" s="1410">
        <v>0</v>
      </c>
      <c r="Q198" s="176">
        <f t="shared" si="692"/>
        <v>0</v>
      </c>
      <c r="R198" s="1410">
        <v>0</v>
      </c>
      <c r="S198" s="1410">
        <v>0</v>
      </c>
      <c r="T198" s="176">
        <f t="shared" si="693"/>
        <v>0</v>
      </c>
      <c r="U198" s="1390">
        <v>0</v>
      </c>
      <c r="V198" s="1390">
        <v>0</v>
      </c>
      <c r="W198" s="176">
        <f t="shared" si="694"/>
        <v>0</v>
      </c>
      <c r="X198" s="832">
        <f t="shared" si="695"/>
        <v>9</v>
      </c>
      <c r="Y198" s="832">
        <f t="shared" si="696"/>
        <v>10</v>
      </c>
      <c r="Z198" s="832">
        <f t="shared" si="697"/>
        <v>19</v>
      </c>
      <c r="AA198" s="1390"/>
      <c r="AB198" s="1390"/>
      <c r="AC198" s="1410">
        <f t="shared" si="698"/>
        <v>0</v>
      </c>
      <c r="AD198" s="1410">
        <f t="shared" si="701"/>
        <v>9</v>
      </c>
      <c r="AE198" s="1410">
        <f t="shared" si="699"/>
        <v>10</v>
      </c>
      <c r="AF198" s="1410">
        <f t="shared" si="699"/>
        <v>19</v>
      </c>
      <c r="AG198" s="1390"/>
      <c r="AH198" s="1390"/>
      <c r="AI198" s="1410">
        <f t="shared" si="700"/>
        <v>0</v>
      </c>
      <c r="AJ198" s="1410">
        <v>0</v>
      </c>
      <c r="AL198" s="1320"/>
      <c r="AM198" s="1319"/>
      <c r="AN198" s="1319"/>
      <c r="AO198" s="1319"/>
      <c r="AP198" s="1319"/>
      <c r="AQ198" s="1319"/>
      <c r="AR198" s="1319"/>
      <c r="AS198" s="1319"/>
      <c r="AT198" s="1319"/>
      <c r="AU198" s="1319"/>
      <c r="AV198" s="1319"/>
      <c r="AW198" s="1319"/>
      <c r="AX198" s="1319"/>
      <c r="AY198" s="1319"/>
      <c r="AZ198" s="1319"/>
      <c r="BA198" s="1319"/>
      <c r="BB198" s="1319"/>
      <c r="BC198" s="1319"/>
      <c r="BD198" s="1319"/>
      <c r="BE198" s="1319"/>
      <c r="BF198" s="1319"/>
      <c r="BG198" s="1319"/>
      <c r="BH198" s="1319"/>
      <c r="BI198" s="1319"/>
      <c r="BJ198" s="1319"/>
      <c r="BK198" s="1319"/>
    </row>
    <row r="199" spans="1:63" ht="15" customHeight="1">
      <c r="A199" s="1428">
        <v>18</v>
      </c>
      <c r="B199" s="132" t="s">
        <v>903</v>
      </c>
      <c r="C199" s="1390">
        <v>24</v>
      </c>
      <c r="D199" s="1390">
        <v>16</v>
      </c>
      <c r="E199" s="176">
        <f t="shared" si="688"/>
        <v>40</v>
      </c>
      <c r="F199" s="1390">
        <v>64</v>
      </c>
      <c r="G199" s="1390">
        <v>39</v>
      </c>
      <c r="H199" s="176">
        <f t="shared" si="689"/>
        <v>103</v>
      </c>
      <c r="I199" s="1390">
        <v>0</v>
      </c>
      <c r="J199" s="1390">
        <v>0</v>
      </c>
      <c r="K199" s="176">
        <f t="shared" si="690"/>
        <v>0</v>
      </c>
      <c r="L199" s="1390">
        <v>0</v>
      </c>
      <c r="M199" s="1390">
        <v>0</v>
      </c>
      <c r="N199" s="176">
        <f t="shared" si="691"/>
        <v>0</v>
      </c>
      <c r="O199" s="1410">
        <v>0</v>
      </c>
      <c r="P199" s="1410">
        <v>0</v>
      </c>
      <c r="Q199" s="176">
        <f t="shared" si="692"/>
        <v>0</v>
      </c>
      <c r="R199" s="1410">
        <v>0</v>
      </c>
      <c r="S199" s="1410">
        <v>0</v>
      </c>
      <c r="T199" s="176">
        <f t="shared" si="693"/>
        <v>0</v>
      </c>
      <c r="U199" s="1390">
        <v>0</v>
      </c>
      <c r="V199" s="1390">
        <v>0</v>
      </c>
      <c r="W199" s="176">
        <f t="shared" si="694"/>
        <v>0</v>
      </c>
      <c r="X199" s="832">
        <f t="shared" si="695"/>
        <v>88</v>
      </c>
      <c r="Y199" s="832">
        <f t="shared" si="696"/>
        <v>55</v>
      </c>
      <c r="Z199" s="832">
        <f t="shared" si="697"/>
        <v>143</v>
      </c>
      <c r="AA199" s="1390"/>
      <c r="AB199" s="1390"/>
      <c r="AC199" s="1410">
        <f t="shared" si="698"/>
        <v>0</v>
      </c>
      <c r="AD199" s="1410">
        <f t="shared" si="701"/>
        <v>88</v>
      </c>
      <c r="AE199" s="1410">
        <f t="shared" si="699"/>
        <v>55</v>
      </c>
      <c r="AF199" s="1410">
        <f t="shared" si="699"/>
        <v>143</v>
      </c>
      <c r="AG199" s="1390"/>
      <c r="AH199" s="1390"/>
      <c r="AI199" s="1410">
        <f t="shared" si="700"/>
        <v>0</v>
      </c>
      <c r="AJ199" s="1410">
        <v>0</v>
      </c>
      <c r="AL199" s="1320"/>
      <c r="AM199" s="1319"/>
      <c r="AN199" s="1319"/>
      <c r="AO199" s="1319"/>
      <c r="AP199" s="1319"/>
      <c r="AQ199" s="1319"/>
      <c r="AR199" s="1319"/>
      <c r="AS199" s="1319"/>
      <c r="AT199" s="1319"/>
      <c r="AU199" s="1319"/>
      <c r="AV199" s="1319"/>
      <c r="AW199" s="1319"/>
      <c r="AX199" s="1319"/>
      <c r="AY199" s="1319"/>
      <c r="AZ199" s="1319"/>
      <c r="BA199" s="1319"/>
      <c r="BB199" s="1319"/>
      <c r="BC199" s="1319"/>
      <c r="BD199" s="1319"/>
      <c r="BE199" s="1319"/>
      <c r="BF199" s="1319"/>
      <c r="BG199" s="1319"/>
      <c r="BH199" s="1319"/>
      <c r="BI199" s="1319"/>
      <c r="BJ199" s="1319"/>
      <c r="BK199" s="1319"/>
    </row>
    <row r="200" spans="1:63" ht="15" customHeight="1">
      <c r="A200" s="1428">
        <v>19</v>
      </c>
      <c r="B200" s="132" t="s">
        <v>822</v>
      </c>
      <c r="C200" s="1390">
        <v>21</v>
      </c>
      <c r="D200" s="1390">
        <v>18</v>
      </c>
      <c r="E200" s="176">
        <f t="shared" si="688"/>
        <v>39</v>
      </c>
      <c r="F200" s="1390">
        <v>108</v>
      </c>
      <c r="G200" s="1390">
        <v>57</v>
      </c>
      <c r="H200" s="176">
        <f t="shared" si="689"/>
        <v>165</v>
      </c>
      <c r="I200" s="1390">
        <v>4</v>
      </c>
      <c r="J200" s="1390">
        <v>3</v>
      </c>
      <c r="K200" s="176">
        <f t="shared" si="690"/>
        <v>7</v>
      </c>
      <c r="L200" s="1390">
        <v>0</v>
      </c>
      <c r="M200" s="1390">
        <v>0</v>
      </c>
      <c r="N200" s="176">
        <f t="shared" si="691"/>
        <v>0</v>
      </c>
      <c r="O200" s="1410">
        <v>0</v>
      </c>
      <c r="P200" s="1410">
        <v>0</v>
      </c>
      <c r="Q200" s="176">
        <f t="shared" si="692"/>
        <v>0</v>
      </c>
      <c r="R200" s="1410">
        <v>0</v>
      </c>
      <c r="S200" s="1410">
        <v>0</v>
      </c>
      <c r="T200" s="176">
        <f t="shared" si="693"/>
        <v>0</v>
      </c>
      <c r="U200" s="1390">
        <v>0</v>
      </c>
      <c r="V200" s="1390">
        <v>0</v>
      </c>
      <c r="W200" s="176">
        <f t="shared" si="694"/>
        <v>0</v>
      </c>
      <c r="X200" s="832">
        <f t="shared" si="695"/>
        <v>133</v>
      </c>
      <c r="Y200" s="832">
        <f t="shared" si="696"/>
        <v>78</v>
      </c>
      <c r="Z200" s="832">
        <f t="shared" si="697"/>
        <v>211</v>
      </c>
      <c r="AA200" s="1390"/>
      <c r="AB200" s="1390"/>
      <c r="AC200" s="1410">
        <f t="shared" si="698"/>
        <v>0</v>
      </c>
      <c r="AD200" s="1410">
        <f t="shared" si="701"/>
        <v>133</v>
      </c>
      <c r="AE200" s="1410">
        <f t="shared" si="699"/>
        <v>78</v>
      </c>
      <c r="AF200" s="1410">
        <f t="shared" si="699"/>
        <v>211</v>
      </c>
      <c r="AG200" s="1390">
        <v>1</v>
      </c>
      <c r="AH200" s="1390">
        <v>1</v>
      </c>
      <c r="AI200" s="1410">
        <f t="shared" si="700"/>
        <v>2</v>
      </c>
      <c r="AJ200" s="1410">
        <v>0</v>
      </c>
      <c r="AL200" s="1320"/>
      <c r="AM200" s="1319"/>
      <c r="AN200" s="1319"/>
      <c r="AO200" s="1319"/>
      <c r="AP200" s="1319"/>
      <c r="AQ200" s="1319"/>
      <c r="AR200" s="1319"/>
      <c r="AS200" s="1319"/>
      <c r="AT200" s="1319"/>
      <c r="AU200" s="1319"/>
      <c r="AV200" s="1319"/>
      <c r="AW200" s="1319"/>
      <c r="AX200" s="1319"/>
      <c r="AY200" s="1319"/>
      <c r="AZ200" s="1319"/>
      <c r="BA200" s="1319"/>
      <c r="BB200" s="1319"/>
      <c r="BC200" s="1319"/>
      <c r="BD200" s="1319"/>
      <c r="BE200" s="1319"/>
      <c r="BF200" s="1319"/>
      <c r="BG200" s="1319"/>
      <c r="BH200" s="1319"/>
      <c r="BI200" s="1319"/>
      <c r="BJ200" s="1319"/>
      <c r="BK200" s="1319"/>
    </row>
    <row r="201" spans="1:63" ht="15" customHeight="1">
      <c r="A201" s="1428">
        <v>20</v>
      </c>
      <c r="B201" s="132" t="s">
        <v>823</v>
      </c>
      <c r="C201" s="1390">
        <v>9</v>
      </c>
      <c r="D201" s="1390">
        <v>3</v>
      </c>
      <c r="E201" s="176">
        <f t="shared" si="688"/>
        <v>12</v>
      </c>
      <c r="F201" s="1390">
        <v>26</v>
      </c>
      <c r="G201" s="1390">
        <v>11</v>
      </c>
      <c r="H201" s="176">
        <f t="shared" si="689"/>
        <v>37</v>
      </c>
      <c r="I201" s="1390">
        <v>2</v>
      </c>
      <c r="J201" s="1390">
        <v>1</v>
      </c>
      <c r="K201" s="176">
        <f t="shared" si="690"/>
        <v>3</v>
      </c>
      <c r="L201" s="1390">
        <v>1</v>
      </c>
      <c r="M201" s="1390">
        <v>1</v>
      </c>
      <c r="N201" s="176">
        <f t="shared" si="691"/>
        <v>2</v>
      </c>
      <c r="O201" s="1410">
        <v>0</v>
      </c>
      <c r="P201" s="1410">
        <v>0</v>
      </c>
      <c r="Q201" s="176">
        <f t="shared" si="692"/>
        <v>0</v>
      </c>
      <c r="R201" s="1410">
        <v>0</v>
      </c>
      <c r="S201" s="1410">
        <v>0</v>
      </c>
      <c r="T201" s="176">
        <f t="shared" si="693"/>
        <v>0</v>
      </c>
      <c r="U201" s="1390">
        <v>0</v>
      </c>
      <c r="V201" s="1390">
        <v>0</v>
      </c>
      <c r="W201" s="176">
        <f t="shared" si="694"/>
        <v>0</v>
      </c>
      <c r="X201" s="832">
        <f t="shared" si="695"/>
        <v>38</v>
      </c>
      <c r="Y201" s="832">
        <f t="shared" si="696"/>
        <v>16</v>
      </c>
      <c r="Z201" s="832">
        <f t="shared" si="697"/>
        <v>54</v>
      </c>
      <c r="AA201" s="1390"/>
      <c r="AB201" s="1390"/>
      <c r="AC201" s="1410">
        <f t="shared" si="698"/>
        <v>0</v>
      </c>
      <c r="AD201" s="1410">
        <f t="shared" si="701"/>
        <v>38</v>
      </c>
      <c r="AE201" s="1410">
        <f t="shared" si="699"/>
        <v>16</v>
      </c>
      <c r="AF201" s="1410">
        <f t="shared" si="699"/>
        <v>54</v>
      </c>
      <c r="AG201" s="1390"/>
      <c r="AH201" s="1390"/>
      <c r="AI201" s="1410">
        <f t="shared" si="700"/>
        <v>0</v>
      </c>
      <c r="AJ201" s="1410">
        <v>0</v>
      </c>
      <c r="AL201" s="1320"/>
      <c r="AM201" s="1319"/>
      <c r="AN201" s="1319"/>
      <c r="AO201" s="1319"/>
      <c r="AP201" s="1319"/>
      <c r="AQ201" s="1319"/>
      <c r="AR201" s="1319"/>
      <c r="AS201" s="1319"/>
      <c r="AT201" s="1319"/>
      <c r="AU201" s="1319"/>
      <c r="AV201" s="1319"/>
      <c r="AW201" s="1319"/>
      <c r="AX201" s="1319"/>
      <c r="AY201" s="1319"/>
      <c r="AZ201" s="1319"/>
      <c r="BA201" s="1319"/>
      <c r="BB201" s="1319"/>
      <c r="BC201" s="1319"/>
      <c r="BD201" s="1319"/>
      <c r="BE201" s="1319"/>
      <c r="BF201" s="1319"/>
      <c r="BG201" s="1319"/>
      <c r="BH201" s="1319"/>
      <c r="BI201" s="1319"/>
      <c r="BJ201" s="1319"/>
      <c r="BK201" s="1319"/>
    </row>
    <row r="202" spans="1:63" ht="15" customHeight="1">
      <c r="A202" s="1428">
        <v>21</v>
      </c>
      <c r="B202" s="132" t="s">
        <v>824</v>
      </c>
      <c r="C202" s="1390">
        <v>93</v>
      </c>
      <c r="D202" s="1390">
        <v>74</v>
      </c>
      <c r="E202" s="176">
        <f t="shared" si="688"/>
        <v>167</v>
      </c>
      <c r="F202" s="1390">
        <v>199</v>
      </c>
      <c r="G202" s="1390">
        <v>107</v>
      </c>
      <c r="H202" s="176">
        <f t="shared" si="689"/>
        <v>306</v>
      </c>
      <c r="I202" s="1390">
        <v>4</v>
      </c>
      <c r="J202" s="1390">
        <v>3</v>
      </c>
      <c r="K202" s="176">
        <f t="shared" si="690"/>
        <v>7</v>
      </c>
      <c r="L202" s="1390">
        <v>0</v>
      </c>
      <c r="M202" s="1390">
        <v>0</v>
      </c>
      <c r="N202" s="176">
        <f t="shared" si="691"/>
        <v>0</v>
      </c>
      <c r="O202" s="1410">
        <v>0</v>
      </c>
      <c r="P202" s="1410">
        <v>0</v>
      </c>
      <c r="Q202" s="176">
        <f t="shared" si="692"/>
        <v>0</v>
      </c>
      <c r="R202" s="1410">
        <v>0</v>
      </c>
      <c r="S202" s="1410">
        <v>0</v>
      </c>
      <c r="T202" s="176">
        <f t="shared" si="693"/>
        <v>0</v>
      </c>
      <c r="U202" s="1390">
        <v>0</v>
      </c>
      <c r="V202" s="1390">
        <v>0</v>
      </c>
      <c r="W202" s="176">
        <f t="shared" si="694"/>
        <v>0</v>
      </c>
      <c r="X202" s="832">
        <f t="shared" si="695"/>
        <v>296</v>
      </c>
      <c r="Y202" s="832">
        <f t="shared" si="696"/>
        <v>184</v>
      </c>
      <c r="Z202" s="832">
        <f t="shared" si="697"/>
        <v>480</v>
      </c>
      <c r="AA202" s="1390"/>
      <c r="AB202" s="1390"/>
      <c r="AC202" s="1410">
        <f t="shared" si="698"/>
        <v>0</v>
      </c>
      <c r="AD202" s="1410">
        <f t="shared" si="701"/>
        <v>296</v>
      </c>
      <c r="AE202" s="1410">
        <f t="shared" si="699"/>
        <v>184</v>
      </c>
      <c r="AF202" s="1410">
        <f t="shared" si="699"/>
        <v>480</v>
      </c>
      <c r="AG202" s="1390"/>
      <c r="AH202" s="1390"/>
      <c r="AI202" s="1410">
        <f t="shared" si="700"/>
        <v>0</v>
      </c>
      <c r="AJ202" s="1410">
        <v>0</v>
      </c>
      <c r="AL202" s="1320"/>
      <c r="AM202" s="1319"/>
      <c r="AN202" s="1319"/>
      <c r="AO202" s="1319"/>
      <c r="AP202" s="1319"/>
      <c r="AQ202" s="1319"/>
      <c r="AR202" s="1319"/>
      <c r="AS202" s="1319"/>
      <c r="AT202" s="1319"/>
      <c r="AU202" s="1319"/>
      <c r="AV202" s="1319"/>
      <c r="AW202" s="1319"/>
      <c r="AX202" s="1319"/>
      <c r="AY202" s="1319"/>
      <c r="AZ202" s="1319"/>
      <c r="BA202" s="1319"/>
      <c r="BB202" s="1319"/>
      <c r="BC202" s="1319"/>
      <c r="BD202" s="1319"/>
      <c r="BE202" s="1319"/>
      <c r="BF202" s="1319"/>
      <c r="BG202" s="1319"/>
      <c r="BH202" s="1319"/>
      <c r="BI202" s="1319"/>
      <c r="BJ202" s="1319"/>
      <c r="BK202" s="1319"/>
    </row>
    <row r="203" spans="1:63" ht="15" customHeight="1">
      <c r="A203" s="1428">
        <v>22</v>
      </c>
      <c r="B203" s="132" t="s">
        <v>825</v>
      </c>
      <c r="C203" s="1390">
        <v>8</v>
      </c>
      <c r="D203" s="1390">
        <v>6</v>
      </c>
      <c r="E203" s="176">
        <f t="shared" si="688"/>
        <v>14</v>
      </c>
      <c r="F203" s="1390">
        <v>44</v>
      </c>
      <c r="G203" s="1390">
        <v>39</v>
      </c>
      <c r="H203" s="176">
        <f t="shared" si="689"/>
        <v>83</v>
      </c>
      <c r="I203" s="1390">
        <v>3</v>
      </c>
      <c r="J203" s="1390">
        <v>2</v>
      </c>
      <c r="K203" s="176">
        <f t="shared" si="690"/>
        <v>5</v>
      </c>
      <c r="L203" s="1390">
        <v>0</v>
      </c>
      <c r="M203" s="1390">
        <v>0</v>
      </c>
      <c r="N203" s="176">
        <f t="shared" si="691"/>
        <v>0</v>
      </c>
      <c r="O203" s="1410">
        <v>0</v>
      </c>
      <c r="P203" s="1410">
        <v>0</v>
      </c>
      <c r="Q203" s="176">
        <f t="shared" si="692"/>
        <v>0</v>
      </c>
      <c r="R203" s="1410">
        <v>0</v>
      </c>
      <c r="S203" s="1410">
        <v>0</v>
      </c>
      <c r="T203" s="176">
        <f t="shared" si="693"/>
        <v>0</v>
      </c>
      <c r="U203" s="1390">
        <v>0</v>
      </c>
      <c r="V203" s="1390">
        <v>0</v>
      </c>
      <c r="W203" s="176">
        <f t="shared" si="694"/>
        <v>0</v>
      </c>
      <c r="X203" s="832">
        <f t="shared" si="695"/>
        <v>55</v>
      </c>
      <c r="Y203" s="832">
        <f t="shared" si="696"/>
        <v>47</v>
      </c>
      <c r="Z203" s="832">
        <f t="shared" si="697"/>
        <v>102</v>
      </c>
      <c r="AA203" s="1390"/>
      <c r="AB203" s="1390"/>
      <c r="AC203" s="1410">
        <f t="shared" si="698"/>
        <v>0</v>
      </c>
      <c r="AD203" s="1410">
        <f t="shared" si="701"/>
        <v>55</v>
      </c>
      <c r="AE203" s="1410">
        <f t="shared" si="699"/>
        <v>47</v>
      </c>
      <c r="AF203" s="1410">
        <f t="shared" si="699"/>
        <v>102</v>
      </c>
      <c r="AG203" s="1390"/>
      <c r="AH203" s="1390"/>
      <c r="AI203" s="1410">
        <f t="shared" si="700"/>
        <v>0</v>
      </c>
      <c r="AJ203" s="1410">
        <v>0</v>
      </c>
      <c r="AL203" s="1320"/>
      <c r="AM203" s="1319"/>
      <c r="AN203" s="1319"/>
      <c r="AO203" s="1319"/>
      <c r="AP203" s="1319"/>
      <c r="AQ203" s="1319"/>
      <c r="AR203" s="1319"/>
      <c r="AS203" s="1319"/>
      <c r="AT203" s="1319"/>
      <c r="AU203" s="1319"/>
      <c r="AV203" s="1319"/>
      <c r="AW203" s="1319"/>
      <c r="AX203" s="1319"/>
      <c r="AY203" s="1319"/>
      <c r="AZ203" s="1319"/>
      <c r="BA203" s="1319"/>
      <c r="BB203" s="1319"/>
      <c r="BC203" s="1319"/>
      <c r="BD203" s="1319"/>
      <c r="BE203" s="1319"/>
      <c r="BF203" s="1319"/>
      <c r="BG203" s="1319"/>
      <c r="BH203" s="1319"/>
      <c r="BI203" s="1319"/>
      <c r="BJ203" s="1319"/>
      <c r="BK203" s="1319"/>
    </row>
    <row r="204" spans="1:63" ht="15" customHeight="1">
      <c r="A204" s="1428">
        <v>23</v>
      </c>
      <c r="B204" s="132" t="s">
        <v>826</v>
      </c>
      <c r="C204" s="1390">
        <v>28</v>
      </c>
      <c r="D204" s="1390">
        <v>29</v>
      </c>
      <c r="E204" s="176">
        <f t="shared" si="688"/>
        <v>57</v>
      </c>
      <c r="F204" s="1390">
        <v>31</v>
      </c>
      <c r="G204" s="1390">
        <v>19</v>
      </c>
      <c r="H204" s="176">
        <f t="shared" si="689"/>
        <v>50</v>
      </c>
      <c r="I204" s="1390">
        <v>0</v>
      </c>
      <c r="J204" s="1390">
        <v>0</v>
      </c>
      <c r="K204" s="176">
        <f t="shared" si="690"/>
        <v>0</v>
      </c>
      <c r="L204" s="1390">
        <v>0</v>
      </c>
      <c r="M204" s="1390">
        <v>0</v>
      </c>
      <c r="N204" s="176">
        <f t="shared" si="691"/>
        <v>0</v>
      </c>
      <c r="O204" s="1410">
        <v>0</v>
      </c>
      <c r="P204" s="1410">
        <v>0</v>
      </c>
      <c r="Q204" s="176">
        <f t="shared" si="692"/>
        <v>0</v>
      </c>
      <c r="R204" s="1410">
        <v>0</v>
      </c>
      <c r="S204" s="1410">
        <v>0</v>
      </c>
      <c r="T204" s="176">
        <f t="shared" si="693"/>
        <v>0</v>
      </c>
      <c r="U204" s="1390">
        <v>0</v>
      </c>
      <c r="V204" s="1390">
        <v>0</v>
      </c>
      <c r="W204" s="176">
        <f t="shared" si="694"/>
        <v>0</v>
      </c>
      <c r="X204" s="832">
        <f t="shared" si="695"/>
        <v>59</v>
      </c>
      <c r="Y204" s="832">
        <f t="shared" si="696"/>
        <v>48</v>
      </c>
      <c r="Z204" s="832">
        <f t="shared" si="697"/>
        <v>107</v>
      </c>
      <c r="AA204" s="1390"/>
      <c r="AB204" s="1390"/>
      <c r="AC204" s="1410">
        <f t="shared" si="698"/>
        <v>0</v>
      </c>
      <c r="AD204" s="1410">
        <f t="shared" si="701"/>
        <v>59</v>
      </c>
      <c r="AE204" s="1410">
        <f t="shared" si="699"/>
        <v>48</v>
      </c>
      <c r="AF204" s="1410">
        <f t="shared" si="699"/>
        <v>107</v>
      </c>
      <c r="AG204" s="1390"/>
      <c r="AH204" s="1390"/>
      <c r="AI204" s="1410">
        <f t="shared" si="700"/>
        <v>0</v>
      </c>
      <c r="AJ204" s="1410">
        <v>0</v>
      </c>
      <c r="AL204" s="1320"/>
      <c r="AM204" s="1319"/>
      <c r="AN204" s="1319"/>
      <c r="AO204" s="1319"/>
      <c r="AP204" s="1319"/>
      <c r="AQ204" s="1319"/>
      <c r="AR204" s="1319"/>
      <c r="AS204" s="1319"/>
      <c r="AT204" s="1319"/>
      <c r="AU204" s="1319"/>
      <c r="AV204" s="1319"/>
      <c r="AW204" s="1319"/>
      <c r="AX204" s="1319"/>
      <c r="AY204" s="1319"/>
      <c r="AZ204" s="1319"/>
      <c r="BA204" s="1319"/>
      <c r="BB204" s="1319"/>
      <c r="BC204" s="1319"/>
      <c r="BD204" s="1319"/>
      <c r="BE204" s="1319"/>
      <c r="BF204" s="1319"/>
      <c r="BG204" s="1319"/>
      <c r="BH204" s="1319"/>
      <c r="BI204" s="1319"/>
      <c r="BJ204" s="1319"/>
      <c r="BK204" s="1319"/>
    </row>
    <row r="205" spans="1:63" ht="15" customHeight="1">
      <c r="A205" s="1428">
        <v>24</v>
      </c>
      <c r="B205" s="132" t="s">
        <v>827</v>
      </c>
      <c r="C205" s="1390">
        <v>7</v>
      </c>
      <c r="D205" s="1390">
        <v>9</v>
      </c>
      <c r="E205" s="176">
        <f t="shared" si="688"/>
        <v>16</v>
      </c>
      <c r="F205" s="1390">
        <v>36</v>
      </c>
      <c r="G205" s="1390">
        <v>41</v>
      </c>
      <c r="H205" s="176">
        <f t="shared" si="689"/>
        <v>77</v>
      </c>
      <c r="I205" s="1390">
        <v>2</v>
      </c>
      <c r="J205" s="1390">
        <v>3</v>
      </c>
      <c r="K205" s="176">
        <f t="shared" si="690"/>
        <v>5</v>
      </c>
      <c r="L205" s="1390">
        <v>2</v>
      </c>
      <c r="M205" s="1390">
        <v>1</v>
      </c>
      <c r="N205" s="176">
        <f t="shared" si="691"/>
        <v>3</v>
      </c>
      <c r="O205" s="1410">
        <v>0</v>
      </c>
      <c r="P205" s="1410">
        <v>0</v>
      </c>
      <c r="Q205" s="176">
        <f t="shared" si="692"/>
        <v>0</v>
      </c>
      <c r="R205" s="1410">
        <v>0</v>
      </c>
      <c r="S205" s="1410">
        <v>0</v>
      </c>
      <c r="T205" s="176">
        <f t="shared" si="693"/>
        <v>0</v>
      </c>
      <c r="U205" s="1390">
        <v>0</v>
      </c>
      <c r="V205" s="1390">
        <v>0</v>
      </c>
      <c r="W205" s="176">
        <f t="shared" si="694"/>
        <v>0</v>
      </c>
      <c r="X205" s="832">
        <f t="shared" si="695"/>
        <v>47</v>
      </c>
      <c r="Y205" s="832">
        <f t="shared" si="696"/>
        <v>54</v>
      </c>
      <c r="Z205" s="832">
        <f t="shared" si="697"/>
        <v>101</v>
      </c>
      <c r="AA205" s="1390"/>
      <c r="AB205" s="1390"/>
      <c r="AC205" s="1410">
        <f t="shared" si="698"/>
        <v>0</v>
      </c>
      <c r="AD205" s="1410">
        <f t="shared" si="701"/>
        <v>47</v>
      </c>
      <c r="AE205" s="1410">
        <f t="shared" si="699"/>
        <v>54</v>
      </c>
      <c r="AF205" s="1410">
        <f t="shared" si="699"/>
        <v>101</v>
      </c>
      <c r="AG205" s="1390"/>
      <c r="AH205" s="1390"/>
      <c r="AI205" s="1410">
        <f t="shared" si="700"/>
        <v>0</v>
      </c>
      <c r="AJ205" s="1410">
        <v>0</v>
      </c>
      <c r="AL205" s="1320"/>
      <c r="AM205" s="1319"/>
      <c r="AN205" s="1319"/>
      <c r="AO205" s="1319"/>
      <c r="AP205" s="1319"/>
      <c r="AQ205" s="1319"/>
      <c r="AR205" s="1319"/>
      <c r="AS205" s="1319"/>
      <c r="AT205" s="1319"/>
      <c r="AU205" s="1319"/>
      <c r="AV205" s="1319"/>
      <c r="AW205" s="1319"/>
      <c r="AX205" s="1319"/>
      <c r="AY205" s="1319"/>
      <c r="AZ205" s="1319"/>
      <c r="BA205" s="1319"/>
      <c r="BB205" s="1319"/>
      <c r="BC205" s="1319"/>
      <c r="BD205" s="1319"/>
      <c r="BE205" s="1319"/>
      <c r="BF205" s="1319"/>
      <c r="BG205" s="1319"/>
      <c r="BH205" s="1319"/>
      <c r="BI205" s="1319"/>
      <c r="BJ205" s="1319"/>
      <c r="BK205" s="1319"/>
    </row>
    <row r="206" spans="1:63" ht="15" customHeight="1">
      <c r="A206" s="1428">
        <v>25</v>
      </c>
      <c r="B206" s="132" t="s">
        <v>828</v>
      </c>
      <c r="C206" s="1390">
        <v>0</v>
      </c>
      <c r="D206" s="1390">
        <v>1</v>
      </c>
      <c r="E206" s="176">
        <f t="shared" si="688"/>
        <v>1</v>
      </c>
      <c r="F206" s="1390">
        <v>35</v>
      </c>
      <c r="G206" s="1390">
        <v>31</v>
      </c>
      <c r="H206" s="176">
        <f t="shared" si="689"/>
        <v>66</v>
      </c>
      <c r="I206" s="1390">
        <v>0</v>
      </c>
      <c r="J206" s="1390">
        <v>0</v>
      </c>
      <c r="K206" s="176">
        <f t="shared" si="690"/>
        <v>0</v>
      </c>
      <c r="L206" s="1390">
        <v>0</v>
      </c>
      <c r="M206" s="1390">
        <v>0</v>
      </c>
      <c r="N206" s="176">
        <f t="shared" si="691"/>
        <v>0</v>
      </c>
      <c r="O206" s="1410">
        <v>0</v>
      </c>
      <c r="P206" s="1410">
        <v>0</v>
      </c>
      <c r="Q206" s="176">
        <f t="shared" si="692"/>
        <v>0</v>
      </c>
      <c r="R206" s="1410">
        <v>0</v>
      </c>
      <c r="S206" s="1410">
        <v>0</v>
      </c>
      <c r="T206" s="176">
        <f t="shared" si="693"/>
        <v>0</v>
      </c>
      <c r="U206" s="1390">
        <v>0</v>
      </c>
      <c r="V206" s="1390">
        <v>0</v>
      </c>
      <c r="W206" s="176">
        <f t="shared" si="694"/>
        <v>0</v>
      </c>
      <c r="X206" s="832">
        <f t="shared" si="695"/>
        <v>35</v>
      </c>
      <c r="Y206" s="832">
        <f t="shared" si="696"/>
        <v>32</v>
      </c>
      <c r="Z206" s="832">
        <f t="shared" si="697"/>
        <v>67</v>
      </c>
      <c r="AA206" s="1390"/>
      <c r="AB206" s="1390"/>
      <c r="AC206" s="1410">
        <f t="shared" si="698"/>
        <v>0</v>
      </c>
      <c r="AD206" s="1410">
        <f t="shared" si="701"/>
        <v>35</v>
      </c>
      <c r="AE206" s="1410">
        <f t="shared" si="699"/>
        <v>32</v>
      </c>
      <c r="AF206" s="1410">
        <f t="shared" si="699"/>
        <v>67</v>
      </c>
      <c r="AG206" s="1390"/>
      <c r="AH206" s="1390"/>
      <c r="AI206" s="1410">
        <f t="shared" si="700"/>
        <v>0</v>
      </c>
      <c r="AJ206" s="1410">
        <v>0</v>
      </c>
      <c r="AL206" s="1320"/>
      <c r="AM206" s="1319"/>
      <c r="AN206" s="1319"/>
      <c r="AO206" s="1319"/>
      <c r="AP206" s="1319"/>
      <c r="AQ206" s="1319"/>
      <c r="AR206" s="1319"/>
      <c r="AS206" s="1319"/>
      <c r="AT206" s="1319"/>
      <c r="AU206" s="1319"/>
      <c r="AV206" s="1319"/>
      <c r="AW206" s="1319"/>
      <c r="AX206" s="1319"/>
      <c r="AY206" s="1319"/>
      <c r="AZ206" s="1319"/>
      <c r="BA206" s="1319"/>
      <c r="BB206" s="1319"/>
      <c r="BC206" s="1319"/>
      <c r="BD206" s="1319"/>
      <c r="BE206" s="1319"/>
      <c r="BF206" s="1319"/>
      <c r="BG206" s="1319"/>
      <c r="BH206" s="1319"/>
      <c r="BI206" s="1319"/>
      <c r="BJ206" s="1319"/>
      <c r="BK206" s="1319"/>
    </row>
    <row r="207" spans="1:63" ht="15" customHeight="1">
      <c r="A207" s="1428">
        <v>26</v>
      </c>
      <c r="B207" s="132" t="s">
        <v>829</v>
      </c>
      <c r="C207" s="1390">
        <v>3</v>
      </c>
      <c r="D207" s="1390">
        <v>1</v>
      </c>
      <c r="E207" s="176">
        <f t="shared" si="688"/>
        <v>4</v>
      </c>
      <c r="F207" s="1390">
        <v>36</v>
      </c>
      <c r="G207" s="1390">
        <v>18</v>
      </c>
      <c r="H207" s="176">
        <f t="shared" si="689"/>
        <v>54</v>
      </c>
      <c r="I207" s="1390">
        <v>0</v>
      </c>
      <c r="J207" s="1390">
        <v>0</v>
      </c>
      <c r="K207" s="176">
        <f t="shared" si="690"/>
        <v>0</v>
      </c>
      <c r="L207" s="1390">
        <v>0</v>
      </c>
      <c r="M207" s="1390">
        <v>0</v>
      </c>
      <c r="N207" s="176">
        <f t="shared" si="691"/>
        <v>0</v>
      </c>
      <c r="O207" s="1410">
        <v>0</v>
      </c>
      <c r="P207" s="1410">
        <v>0</v>
      </c>
      <c r="Q207" s="176">
        <f t="shared" si="692"/>
        <v>0</v>
      </c>
      <c r="R207" s="1410">
        <v>0</v>
      </c>
      <c r="S207" s="1410">
        <v>0</v>
      </c>
      <c r="T207" s="176">
        <f t="shared" si="693"/>
        <v>0</v>
      </c>
      <c r="U207" s="1390">
        <v>0</v>
      </c>
      <c r="V207" s="1390">
        <v>0</v>
      </c>
      <c r="W207" s="176">
        <f t="shared" si="694"/>
        <v>0</v>
      </c>
      <c r="X207" s="832">
        <f t="shared" si="695"/>
        <v>39</v>
      </c>
      <c r="Y207" s="832">
        <f t="shared" si="696"/>
        <v>19</v>
      </c>
      <c r="Z207" s="832">
        <f t="shared" si="697"/>
        <v>58</v>
      </c>
      <c r="AA207" s="1390"/>
      <c r="AB207" s="1390"/>
      <c r="AC207" s="1410">
        <f t="shared" si="698"/>
        <v>0</v>
      </c>
      <c r="AD207" s="1410">
        <f t="shared" si="701"/>
        <v>39</v>
      </c>
      <c r="AE207" s="1410">
        <f t="shared" si="699"/>
        <v>19</v>
      </c>
      <c r="AF207" s="1410">
        <f t="shared" si="699"/>
        <v>58</v>
      </c>
      <c r="AG207" s="1390"/>
      <c r="AH207" s="1390"/>
      <c r="AI207" s="1410">
        <f t="shared" si="700"/>
        <v>0</v>
      </c>
      <c r="AJ207" s="1410">
        <v>0</v>
      </c>
      <c r="AL207" s="1320"/>
      <c r="AM207" s="1319"/>
      <c r="AN207" s="1319"/>
      <c r="AO207" s="1319"/>
      <c r="AP207" s="1319"/>
      <c r="AQ207" s="1319"/>
      <c r="AR207" s="1319"/>
      <c r="AS207" s="1319"/>
      <c r="AT207" s="1319"/>
      <c r="AU207" s="1319"/>
      <c r="AV207" s="1319"/>
      <c r="AW207" s="1319"/>
      <c r="AX207" s="1319"/>
      <c r="AY207" s="1319"/>
      <c r="AZ207" s="1319"/>
      <c r="BA207" s="1319"/>
      <c r="BB207" s="1319"/>
      <c r="BC207" s="1319"/>
      <c r="BD207" s="1319"/>
      <c r="BE207" s="1319"/>
      <c r="BF207" s="1319"/>
      <c r="BG207" s="1319"/>
      <c r="BH207" s="1319"/>
      <c r="BI207" s="1319"/>
      <c r="BJ207" s="1319"/>
      <c r="BK207" s="1319"/>
    </row>
    <row r="208" spans="1:63" ht="15" customHeight="1">
      <c r="A208" s="1428">
        <v>27</v>
      </c>
      <c r="B208" s="132" t="s">
        <v>830</v>
      </c>
      <c r="C208" s="1390">
        <v>1</v>
      </c>
      <c r="D208" s="1390">
        <v>2</v>
      </c>
      <c r="E208" s="176">
        <f t="shared" si="688"/>
        <v>3</v>
      </c>
      <c r="F208" s="1390">
        <v>28</v>
      </c>
      <c r="G208" s="1390">
        <v>18</v>
      </c>
      <c r="H208" s="176">
        <f t="shared" si="689"/>
        <v>46</v>
      </c>
      <c r="I208" s="1390">
        <v>0</v>
      </c>
      <c r="J208" s="1390">
        <v>0</v>
      </c>
      <c r="K208" s="176">
        <f t="shared" si="690"/>
        <v>0</v>
      </c>
      <c r="L208" s="1390">
        <v>0</v>
      </c>
      <c r="M208" s="1390">
        <v>0</v>
      </c>
      <c r="N208" s="176">
        <f t="shared" si="691"/>
        <v>0</v>
      </c>
      <c r="O208" s="1410">
        <v>0</v>
      </c>
      <c r="P208" s="1410">
        <v>0</v>
      </c>
      <c r="Q208" s="176">
        <f t="shared" si="692"/>
        <v>0</v>
      </c>
      <c r="R208" s="1410">
        <v>0</v>
      </c>
      <c r="S208" s="1410">
        <v>0</v>
      </c>
      <c r="T208" s="176">
        <f t="shared" si="693"/>
        <v>0</v>
      </c>
      <c r="U208" s="1390">
        <v>0</v>
      </c>
      <c r="V208" s="1390">
        <v>0</v>
      </c>
      <c r="W208" s="176">
        <f t="shared" si="694"/>
        <v>0</v>
      </c>
      <c r="X208" s="832">
        <f t="shared" si="695"/>
        <v>29</v>
      </c>
      <c r="Y208" s="832">
        <f t="shared" si="696"/>
        <v>20</v>
      </c>
      <c r="Z208" s="832">
        <f t="shared" si="697"/>
        <v>49</v>
      </c>
      <c r="AA208" s="1390"/>
      <c r="AB208" s="1390"/>
      <c r="AC208" s="1410">
        <f t="shared" si="698"/>
        <v>0</v>
      </c>
      <c r="AD208" s="1410">
        <f t="shared" si="701"/>
        <v>29</v>
      </c>
      <c r="AE208" s="1410">
        <f t="shared" si="699"/>
        <v>20</v>
      </c>
      <c r="AF208" s="1410">
        <f t="shared" si="699"/>
        <v>49</v>
      </c>
      <c r="AG208" s="1390"/>
      <c r="AH208" s="1390"/>
      <c r="AI208" s="1410">
        <f t="shared" si="700"/>
        <v>0</v>
      </c>
      <c r="AJ208" s="1410">
        <v>0</v>
      </c>
      <c r="AL208" s="1320"/>
      <c r="AM208" s="1319"/>
      <c r="AN208" s="1319"/>
      <c r="AO208" s="1319"/>
      <c r="AP208" s="1319"/>
      <c r="AQ208" s="1319"/>
      <c r="AR208" s="1319"/>
      <c r="AS208" s="1319"/>
      <c r="AT208" s="1319"/>
      <c r="AU208" s="1319"/>
      <c r="AV208" s="1319"/>
      <c r="AW208" s="1319"/>
      <c r="AX208" s="1319"/>
      <c r="AY208" s="1319"/>
      <c r="AZ208" s="1319"/>
      <c r="BA208" s="1319"/>
      <c r="BB208" s="1319"/>
      <c r="BC208" s="1319"/>
      <c r="BD208" s="1319"/>
      <c r="BE208" s="1319"/>
      <c r="BF208" s="1319"/>
      <c r="BG208" s="1319"/>
      <c r="BH208" s="1319"/>
      <c r="BI208" s="1319"/>
      <c r="BJ208" s="1319"/>
      <c r="BK208" s="1319"/>
    </row>
    <row r="209" spans="1:63" ht="15" customHeight="1">
      <c r="A209" s="1428">
        <v>28</v>
      </c>
      <c r="B209" s="132" t="s">
        <v>831</v>
      </c>
      <c r="C209" s="1390">
        <v>5</v>
      </c>
      <c r="D209" s="1390">
        <v>8</v>
      </c>
      <c r="E209" s="176">
        <f t="shared" si="688"/>
        <v>13</v>
      </c>
      <c r="F209" s="1390">
        <v>47</v>
      </c>
      <c r="G209" s="1390">
        <v>28</v>
      </c>
      <c r="H209" s="176">
        <f t="shared" si="689"/>
        <v>75</v>
      </c>
      <c r="I209" s="1390">
        <v>5</v>
      </c>
      <c r="J209" s="1390">
        <v>3</v>
      </c>
      <c r="K209" s="176">
        <f t="shared" si="690"/>
        <v>8</v>
      </c>
      <c r="L209" s="1390">
        <v>0</v>
      </c>
      <c r="M209" s="1390">
        <v>0</v>
      </c>
      <c r="N209" s="176">
        <f t="shared" si="691"/>
        <v>0</v>
      </c>
      <c r="O209" s="1410">
        <v>0</v>
      </c>
      <c r="P209" s="1410">
        <v>0</v>
      </c>
      <c r="Q209" s="176">
        <f t="shared" si="692"/>
        <v>0</v>
      </c>
      <c r="R209" s="1410">
        <v>0</v>
      </c>
      <c r="S209" s="1410">
        <v>0</v>
      </c>
      <c r="T209" s="176">
        <f t="shared" si="693"/>
        <v>0</v>
      </c>
      <c r="U209" s="1390">
        <v>0</v>
      </c>
      <c r="V209" s="1390">
        <v>0</v>
      </c>
      <c r="W209" s="176">
        <f t="shared" si="694"/>
        <v>0</v>
      </c>
      <c r="X209" s="832">
        <f t="shared" si="695"/>
        <v>57</v>
      </c>
      <c r="Y209" s="832">
        <f t="shared" si="696"/>
        <v>39</v>
      </c>
      <c r="Z209" s="832">
        <f t="shared" si="697"/>
        <v>96</v>
      </c>
      <c r="AA209" s="1390"/>
      <c r="AB209" s="1390"/>
      <c r="AC209" s="1410">
        <f t="shared" si="698"/>
        <v>0</v>
      </c>
      <c r="AD209" s="1410">
        <f t="shared" si="701"/>
        <v>57</v>
      </c>
      <c r="AE209" s="1410">
        <f t="shared" si="699"/>
        <v>39</v>
      </c>
      <c r="AF209" s="1410">
        <f t="shared" si="699"/>
        <v>96</v>
      </c>
      <c r="AG209" s="1390"/>
      <c r="AH209" s="1390"/>
      <c r="AI209" s="1410">
        <f t="shared" si="700"/>
        <v>0</v>
      </c>
      <c r="AJ209" s="1410">
        <v>0</v>
      </c>
      <c r="AL209" s="1320"/>
      <c r="AM209" s="1319"/>
      <c r="AN209" s="1319"/>
      <c r="AO209" s="1319"/>
      <c r="AP209" s="1319"/>
      <c r="AQ209" s="1319"/>
      <c r="AR209" s="1319"/>
      <c r="AS209" s="1319"/>
      <c r="AT209" s="1319"/>
      <c r="AU209" s="1319"/>
      <c r="AV209" s="1319"/>
      <c r="AW209" s="1319"/>
      <c r="AX209" s="1319"/>
      <c r="AY209" s="1319"/>
      <c r="AZ209" s="1319"/>
      <c r="BA209" s="1319"/>
      <c r="BB209" s="1319"/>
      <c r="BC209" s="1319"/>
      <c r="BD209" s="1319"/>
      <c r="BE209" s="1319"/>
      <c r="BF209" s="1319"/>
      <c r="BG209" s="1319"/>
      <c r="BH209" s="1319"/>
      <c r="BI209" s="1319"/>
      <c r="BJ209" s="1319"/>
      <c r="BK209" s="1319"/>
    </row>
    <row r="210" spans="1:63" ht="15" customHeight="1">
      <c r="A210" s="1428">
        <v>29</v>
      </c>
      <c r="B210" s="132" t="s">
        <v>832</v>
      </c>
      <c r="C210" s="1390">
        <v>3</v>
      </c>
      <c r="D210" s="1390">
        <v>3</v>
      </c>
      <c r="E210" s="176">
        <f t="shared" si="688"/>
        <v>6</v>
      </c>
      <c r="F210" s="1390">
        <v>49</v>
      </c>
      <c r="G210" s="1390">
        <v>30</v>
      </c>
      <c r="H210" s="176">
        <f t="shared" si="689"/>
        <v>79</v>
      </c>
      <c r="I210" s="1390">
        <v>0</v>
      </c>
      <c r="J210" s="1390">
        <v>0</v>
      </c>
      <c r="K210" s="176">
        <f t="shared" si="690"/>
        <v>0</v>
      </c>
      <c r="L210" s="1390">
        <v>0</v>
      </c>
      <c r="M210" s="1390">
        <v>0</v>
      </c>
      <c r="N210" s="176">
        <f t="shared" si="691"/>
        <v>0</v>
      </c>
      <c r="O210" s="1410">
        <v>0</v>
      </c>
      <c r="P210" s="1410">
        <v>0</v>
      </c>
      <c r="Q210" s="176">
        <f t="shared" si="692"/>
        <v>0</v>
      </c>
      <c r="R210" s="1410">
        <v>0</v>
      </c>
      <c r="S210" s="1410">
        <v>0</v>
      </c>
      <c r="T210" s="176">
        <f t="shared" si="693"/>
        <v>0</v>
      </c>
      <c r="U210" s="1390">
        <v>0</v>
      </c>
      <c r="V210" s="1390">
        <v>0</v>
      </c>
      <c r="W210" s="176">
        <f t="shared" si="694"/>
        <v>0</v>
      </c>
      <c r="X210" s="832">
        <f t="shared" si="695"/>
        <v>52</v>
      </c>
      <c r="Y210" s="832">
        <f t="shared" si="696"/>
        <v>33</v>
      </c>
      <c r="Z210" s="832">
        <f t="shared" si="697"/>
        <v>85</v>
      </c>
      <c r="AA210" s="1390"/>
      <c r="AB210" s="1390"/>
      <c r="AC210" s="1410">
        <f t="shared" si="698"/>
        <v>0</v>
      </c>
      <c r="AD210" s="1410">
        <f t="shared" si="701"/>
        <v>52</v>
      </c>
      <c r="AE210" s="1410">
        <f t="shared" si="699"/>
        <v>33</v>
      </c>
      <c r="AF210" s="1410">
        <f t="shared" si="699"/>
        <v>85</v>
      </c>
      <c r="AG210" s="1390"/>
      <c r="AH210" s="1390"/>
      <c r="AI210" s="1410">
        <f t="shared" si="700"/>
        <v>0</v>
      </c>
      <c r="AJ210" s="1410">
        <v>0</v>
      </c>
      <c r="AL210" s="1320"/>
      <c r="AM210" s="1319"/>
      <c r="AN210" s="1319"/>
      <c r="AO210" s="1319"/>
      <c r="AP210" s="1319"/>
      <c r="AQ210" s="1319"/>
      <c r="AR210" s="1319"/>
      <c r="AS210" s="1319"/>
      <c r="AT210" s="1319"/>
      <c r="AU210" s="1319"/>
      <c r="AV210" s="1319"/>
      <c r="AW210" s="1319"/>
      <c r="AX210" s="1319"/>
      <c r="AY210" s="1319"/>
      <c r="AZ210" s="1319"/>
      <c r="BA210" s="1319"/>
      <c r="BB210" s="1319"/>
      <c r="BC210" s="1319"/>
      <c r="BD210" s="1319"/>
      <c r="BE210" s="1319"/>
      <c r="BF210" s="1319"/>
      <c r="BG210" s="1319"/>
      <c r="BH210" s="1319"/>
      <c r="BI210" s="1319"/>
      <c r="BJ210" s="1319"/>
      <c r="BK210" s="1319"/>
    </row>
    <row r="211" spans="1:63" ht="15" customHeight="1">
      <c r="A211" s="1428">
        <v>30</v>
      </c>
      <c r="B211" s="132" t="s">
        <v>833</v>
      </c>
      <c r="C211" s="1390">
        <v>3</v>
      </c>
      <c r="D211" s="1390">
        <v>2</v>
      </c>
      <c r="E211" s="176">
        <f t="shared" si="688"/>
        <v>5</v>
      </c>
      <c r="F211" s="1390">
        <v>22</v>
      </c>
      <c r="G211" s="1390">
        <v>16</v>
      </c>
      <c r="H211" s="176">
        <f t="shared" si="689"/>
        <v>38</v>
      </c>
      <c r="I211" s="1390">
        <v>0</v>
      </c>
      <c r="J211" s="1390">
        <v>0</v>
      </c>
      <c r="K211" s="176">
        <f t="shared" si="690"/>
        <v>0</v>
      </c>
      <c r="L211" s="1390">
        <v>0</v>
      </c>
      <c r="M211" s="1390">
        <v>0</v>
      </c>
      <c r="N211" s="176">
        <f t="shared" si="691"/>
        <v>0</v>
      </c>
      <c r="O211" s="1410">
        <v>0</v>
      </c>
      <c r="P211" s="1410">
        <v>0</v>
      </c>
      <c r="Q211" s="176">
        <f t="shared" si="692"/>
        <v>0</v>
      </c>
      <c r="R211" s="1410">
        <v>0</v>
      </c>
      <c r="S211" s="1410">
        <v>0</v>
      </c>
      <c r="T211" s="176">
        <f t="shared" si="693"/>
        <v>0</v>
      </c>
      <c r="U211" s="1390">
        <v>0</v>
      </c>
      <c r="V211" s="1390">
        <v>0</v>
      </c>
      <c r="W211" s="176">
        <f t="shared" si="694"/>
        <v>0</v>
      </c>
      <c r="X211" s="832">
        <f t="shared" si="695"/>
        <v>25</v>
      </c>
      <c r="Y211" s="832">
        <f t="shared" si="696"/>
        <v>18</v>
      </c>
      <c r="Z211" s="832">
        <f t="shared" si="697"/>
        <v>43</v>
      </c>
      <c r="AA211" s="1390"/>
      <c r="AB211" s="1390"/>
      <c r="AC211" s="1410">
        <f t="shared" si="698"/>
        <v>0</v>
      </c>
      <c r="AD211" s="1410">
        <f t="shared" si="701"/>
        <v>25</v>
      </c>
      <c r="AE211" s="1410">
        <f t="shared" si="699"/>
        <v>18</v>
      </c>
      <c r="AF211" s="1410">
        <f t="shared" si="699"/>
        <v>43</v>
      </c>
      <c r="AG211" s="1390"/>
      <c r="AH211" s="1390"/>
      <c r="AI211" s="1410">
        <f t="shared" si="700"/>
        <v>0</v>
      </c>
      <c r="AJ211" s="1410">
        <v>0</v>
      </c>
      <c r="AL211" s="1320"/>
      <c r="AM211" s="1319"/>
      <c r="AN211" s="1319"/>
      <c r="AO211" s="1319"/>
      <c r="AP211" s="1319"/>
      <c r="AQ211" s="1319"/>
      <c r="AR211" s="1319"/>
      <c r="AS211" s="1319"/>
      <c r="AT211" s="1319"/>
      <c r="AU211" s="1319"/>
      <c r="AV211" s="1319"/>
      <c r="AW211" s="1319"/>
      <c r="AX211" s="1319"/>
      <c r="AY211" s="1319"/>
      <c r="AZ211" s="1319"/>
      <c r="BA211" s="1319"/>
      <c r="BB211" s="1319"/>
      <c r="BC211" s="1319"/>
      <c r="BD211" s="1319"/>
      <c r="BE211" s="1319"/>
      <c r="BF211" s="1319"/>
      <c r="BG211" s="1319"/>
      <c r="BH211" s="1319"/>
      <c r="BI211" s="1319"/>
      <c r="BJ211" s="1319"/>
      <c r="BK211" s="1319"/>
    </row>
    <row r="212" spans="1:63" ht="15" customHeight="1">
      <c r="A212" s="1419"/>
      <c r="B212" s="1471" t="s">
        <v>6</v>
      </c>
      <c r="C212" s="1419">
        <f t="shared" ref="C212:AJ212" si="702">SUM(C195:C211)</f>
        <v>1347</v>
      </c>
      <c r="D212" s="1419">
        <f t="shared" si="702"/>
        <v>914</v>
      </c>
      <c r="E212" s="1419">
        <f t="shared" si="702"/>
        <v>2261</v>
      </c>
      <c r="F212" s="1419">
        <f t="shared" si="702"/>
        <v>2409</v>
      </c>
      <c r="G212" s="1419">
        <f t="shared" si="702"/>
        <v>1497</v>
      </c>
      <c r="H212" s="1419">
        <f t="shared" si="702"/>
        <v>3906</v>
      </c>
      <c r="I212" s="1419">
        <f t="shared" si="702"/>
        <v>27</v>
      </c>
      <c r="J212" s="1419">
        <f t="shared" si="702"/>
        <v>24</v>
      </c>
      <c r="K212" s="1419">
        <f t="shared" si="702"/>
        <v>51</v>
      </c>
      <c r="L212" s="1419">
        <f t="shared" si="702"/>
        <v>18</v>
      </c>
      <c r="M212" s="1419">
        <f t="shared" si="702"/>
        <v>11</v>
      </c>
      <c r="N212" s="1419">
        <f t="shared" si="702"/>
        <v>29</v>
      </c>
      <c r="O212" s="1419">
        <f t="shared" si="702"/>
        <v>5</v>
      </c>
      <c r="P212" s="1419">
        <f t="shared" si="702"/>
        <v>6</v>
      </c>
      <c r="Q212" s="1419">
        <f t="shared" si="702"/>
        <v>11</v>
      </c>
      <c r="R212" s="1419">
        <f t="shared" si="702"/>
        <v>0</v>
      </c>
      <c r="S212" s="1419">
        <f t="shared" si="702"/>
        <v>0</v>
      </c>
      <c r="T212" s="1419">
        <f t="shared" si="702"/>
        <v>0</v>
      </c>
      <c r="U212" s="1419">
        <f t="shared" si="702"/>
        <v>22</v>
      </c>
      <c r="V212" s="1419">
        <f t="shared" si="702"/>
        <v>13</v>
      </c>
      <c r="W212" s="1419">
        <f t="shared" si="702"/>
        <v>35</v>
      </c>
      <c r="X212" s="1419">
        <f t="shared" si="702"/>
        <v>3828</v>
      </c>
      <c r="Y212" s="1419">
        <f t="shared" si="702"/>
        <v>2465</v>
      </c>
      <c r="Z212" s="1419">
        <f t="shared" si="702"/>
        <v>6293</v>
      </c>
      <c r="AA212" s="1419">
        <f t="shared" si="702"/>
        <v>0</v>
      </c>
      <c r="AB212" s="1419">
        <f t="shared" si="702"/>
        <v>0</v>
      </c>
      <c r="AC212" s="1419">
        <f t="shared" si="702"/>
        <v>0</v>
      </c>
      <c r="AD212" s="1419">
        <f t="shared" si="702"/>
        <v>3828</v>
      </c>
      <c r="AE212" s="1419">
        <f t="shared" si="702"/>
        <v>2465</v>
      </c>
      <c r="AF212" s="1419">
        <f t="shared" si="702"/>
        <v>6293</v>
      </c>
      <c r="AG212" s="1419">
        <f t="shared" si="702"/>
        <v>8</v>
      </c>
      <c r="AH212" s="1382">
        <f t="shared" si="702"/>
        <v>2</v>
      </c>
      <c r="AI212" s="1419">
        <f t="shared" si="702"/>
        <v>10</v>
      </c>
      <c r="AJ212" s="1419">
        <f t="shared" si="702"/>
        <v>0</v>
      </c>
      <c r="AL212" s="1320"/>
      <c r="AM212" s="1319"/>
      <c r="AN212" s="1319"/>
      <c r="AO212" s="1319"/>
      <c r="AP212" s="1319"/>
      <c r="AQ212" s="1319"/>
      <c r="AR212" s="1319"/>
      <c r="AS212" s="1319"/>
      <c r="AT212" s="1319"/>
      <c r="AU212" s="1319"/>
      <c r="AV212" s="1319"/>
      <c r="AW212" s="1319"/>
      <c r="AX212" s="1319"/>
      <c r="AY212" s="1319"/>
      <c r="AZ212" s="1319"/>
      <c r="BA212" s="1319"/>
      <c r="BB212" s="1319"/>
      <c r="BC212" s="1319"/>
      <c r="BD212" s="1319"/>
      <c r="BE212" s="1319"/>
      <c r="BF212" s="1319"/>
      <c r="BG212" s="1319"/>
      <c r="BH212" s="1319"/>
      <c r="BI212" s="1319"/>
      <c r="BJ212" s="1319"/>
      <c r="BK212" s="1319"/>
    </row>
    <row r="213" spans="1:63" ht="15" customHeight="1">
      <c r="A213" s="1466" t="s">
        <v>25</v>
      </c>
      <c r="B213" s="1472"/>
      <c r="C213" s="1466"/>
      <c r="D213" s="1466"/>
      <c r="E213" s="1466"/>
      <c r="F213" s="1466"/>
      <c r="G213" s="1466"/>
      <c r="H213" s="1466"/>
      <c r="I213" s="1466"/>
      <c r="J213" s="1466"/>
      <c r="K213" s="1466"/>
      <c r="L213" s="1466"/>
      <c r="M213" s="1466"/>
      <c r="N213" s="1466"/>
      <c r="O213" s="1466"/>
      <c r="P213" s="1466"/>
      <c r="Q213" s="1466"/>
      <c r="R213" s="1466"/>
      <c r="S213" s="1466"/>
      <c r="T213" s="1466"/>
      <c r="U213" s="1466"/>
      <c r="V213" s="1466"/>
      <c r="W213" s="1466"/>
      <c r="X213" s="1466"/>
      <c r="Y213" s="1466"/>
      <c r="Z213" s="1466"/>
      <c r="AA213" s="1466"/>
      <c r="AB213" s="1466"/>
      <c r="AC213" s="1466"/>
      <c r="AD213" s="1466"/>
      <c r="AE213" s="1466"/>
      <c r="AF213" s="1466"/>
      <c r="AG213" s="1466"/>
      <c r="AH213" s="1466"/>
      <c r="AI213" s="1410"/>
      <c r="AJ213" s="1410"/>
      <c r="AL213" s="1320"/>
      <c r="AM213" s="1319"/>
      <c r="AN213" s="1319"/>
      <c r="AO213" s="1319"/>
      <c r="AP213" s="1319"/>
      <c r="AQ213" s="1319"/>
      <c r="AR213" s="1319"/>
      <c r="AS213" s="1319"/>
      <c r="AT213" s="1319"/>
      <c r="AU213" s="1319"/>
      <c r="AV213" s="1319"/>
      <c r="AW213" s="1319"/>
      <c r="AX213" s="1319"/>
      <c r="AY213" s="1319"/>
      <c r="AZ213" s="1319"/>
      <c r="BA213" s="1319"/>
      <c r="BB213" s="1319"/>
      <c r="BC213" s="1319"/>
      <c r="BD213" s="1319"/>
      <c r="BE213" s="1319"/>
      <c r="BF213" s="1319"/>
      <c r="BG213" s="1319"/>
      <c r="BH213" s="1319"/>
      <c r="BI213" s="1319"/>
      <c r="BJ213" s="1319"/>
      <c r="BK213" s="1319"/>
    </row>
    <row r="214" spans="1:63" ht="15" customHeight="1">
      <c r="A214" s="1428">
        <v>31</v>
      </c>
      <c r="B214" s="1475" t="s">
        <v>25</v>
      </c>
      <c r="C214" s="1410">
        <v>920</v>
      </c>
      <c r="D214" s="1410">
        <v>772</v>
      </c>
      <c r="E214" s="176">
        <f t="shared" ref="E214:E216" si="703">C214+D214</f>
        <v>1692</v>
      </c>
      <c r="F214" s="1410">
        <v>1296</v>
      </c>
      <c r="G214" s="1410">
        <v>929</v>
      </c>
      <c r="H214" s="176">
        <f t="shared" ref="H214:H216" si="704">F214+G214</f>
        <v>2225</v>
      </c>
      <c r="I214" s="1410">
        <v>19</v>
      </c>
      <c r="J214" s="1410">
        <v>13</v>
      </c>
      <c r="K214" s="176">
        <f t="shared" ref="K214:K216" si="705">I214+J214</f>
        <v>32</v>
      </c>
      <c r="L214" s="1410">
        <v>3</v>
      </c>
      <c r="M214" s="1410">
        <v>2</v>
      </c>
      <c r="N214" s="176">
        <f t="shared" ref="N214:N216" si="706">L214+M214</f>
        <v>5</v>
      </c>
      <c r="O214" s="1410"/>
      <c r="P214" s="1410"/>
      <c r="Q214" s="176">
        <f t="shared" ref="Q214:Q216" si="707">O214+P214</f>
        <v>0</v>
      </c>
      <c r="R214" s="1410">
        <v>3</v>
      </c>
      <c r="S214" s="1410"/>
      <c r="T214" s="176">
        <f t="shared" ref="T214:T216" si="708">R214+S214</f>
        <v>3</v>
      </c>
      <c r="U214" s="1410">
        <v>17</v>
      </c>
      <c r="V214" s="1410">
        <v>14</v>
      </c>
      <c r="W214" s="1410">
        <f t="shared" ref="W214:W216" si="709">U214+V214</f>
        <v>31</v>
      </c>
      <c r="X214" s="832">
        <f>C214+F214+I214+L214+U214+R214+O214</f>
        <v>2258</v>
      </c>
      <c r="Y214" s="832">
        <f t="shared" ref="Y214:Y216" si="710">D214+G214+J214+M214+V214+S214+P214</f>
        <v>1730</v>
      </c>
      <c r="Z214" s="832">
        <f t="shared" ref="Z214:Z216" si="711">E214+H214+K214+N214+W214+T214+Q214</f>
        <v>3988</v>
      </c>
      <c r="AA214" s="1410">
        <v>10</v>
      </c>
      <c r="AB214" s="1410">
        <v>9</v>
      </c>
      <c r="AC214" s="1410">
        <f>AA214+AB214</f>
        <v>19</v>
      </c>
      <c r="AD214" s="1410">
        <f t="shared" ref="AD214" si="712">X214+AA214</f>
        <v>2268</v>
      </c>
      <c r="AE214" s="1410">
        <f t="shared" ref="AE214" si="713">Y214+AB214</f>
        <v>1739</v>
      </c>
      <c r="AF214" s="1410">
        <f t="shared" ref="AF214" si="714">Z214+AC214</f>
        <v>4007</v>
      </c>
      <c r="AG214" s="1410">
        <v>129</v>
      </c>
      <c r="AH214" s="1470">
        <v>78</v>
      </c>
      <c r="AI214" s="1410">
        <f>AG214+AH214</f>
        <v>207</v>
      </c>
      <c r="AJ214" s="1410">
        <v>84</v>
      </c>
      <c r="AL214" s="1320"/>
      <c r="AM214" s="1319"/>
      <c r="AN214" s="1319"/>
      <c r="AO214" s="1319"/>
      <c r="AP214" s="1319"/>
      <c r="AQ214" s="1319"/>
      <c r="AR214" s="1319"/>
      <c r="AS214" s="1319"/>
      <c r="AT214" s="1319"/>
      <c r="AU214" s="1319"/>
      <c r="AV214" s="1319"/>
      <c r="AW214" s="1319"/>
      <c r="AX214" s="1319"/>
      <c r="AY214" s="1319"/>
      <c r="AZ214" s="1319"/>
      <c r="BA214" s="1319"/>
      <c r="BB214" s="1319"/>
      <c r="BC214" s="1319"/>
      <c r="BD214" s="1319"/>
      <c r="BE214" s="1319"/>
      <c r="BF214" s="1319"/>
      <c r="BG214" s="1319"/>
      <c r="BH214" s="1319"/>
      <c r="BI214" s="1319"/>
      <c r="BJ214" s="1319"/>
      <c r="BK214" s="1319"/>
    </row>
    <row r="215" spans="1:63" ht="15" customHeight="1">
      <c r="A215" s="1428">
        <v>32</v>
      </c>
      <c r="B215" s="1475" t="s">
        <v>671</v>
      </c>
      <c r="C215" s="1410">
        <v>177</v>
      </c>
      <c r="D215" s="1410">
        <v>150</v>
      </c>
      <c r="E215" s="176">
        <f t="shared" si="703"/>
        <v>327</v>
      </c>
      <c r="F215" s="1410">
        <v>232</v>
      </c>
      <c r="G215" s="1410">
        <v>138</v>
      </c>
      <c r="H215" s="176">
        <f t="shared" si="704"/>
        <v>370</v>
      </c>
      <c r="I215" s="1410">
        <v>1</v>
      </c>
      <c r="J215" s="1410">
        <v>0</v>
      </c>
      <c r="K215" s="176">
        <f t="shared" si="705"/>
        <v>1</v>
      </c>
      <c r="L215" s="1410">
        <v>0</v>
      </c>
      <c r="M215" s="1410">
        <v>1</v>
      </c>
      <c r="N215" s="176">
        <f t="shared" si="706"/>
        <v>1</v>
      </c>
      <c r="O215" s="1410"/>
      <c r="P215" s="1410"/>
      <c r="Q215" s="176">
        <f t="shared" si="707"/>
        <v>0</v>
      </c>
      <c r="R215" s="1410"/>
      <c r="S215" s="1410"/>
      <c r="T215" s="176">
        <f t="shared" si="708"/>
        <v>0</v>
      </c>
      <c r="U215" s="1410"/>
      <c r="V215" s="1410">
        <v>1</v>
      </c>
      <c r="W215" s="1410">
        <f t="shared" si="709"/>
        <v>1</v>
      </c>
      <c r="X215" s="832">
        <f t="shared" ref="X215:X216" si="715">C215+F215+I215+L215+U215+R215+O215</f>
        <v>410</v>
      </c>
      <c r="Y215" s="832">
        <f t="shared" si="710"/>
        <v>290</v>
      </c>
      <c r="Z215" s="832">
        <f t="shared" si="711"/>
        <v>700</v>
      </c>
      <c r="AA215" s="1410">
        <v>15</v>
      </c>
      <c r="AB215" s="1410">
        <v>12</v>
      </c>
      <c r="AC215" s="1410">
        <f>AA215+AB215</f>
        <v>27</v>
      </c>
      <c r="AD215" s="1410">
        <f t="shared" ref="AD215:AD216" si="716">X215+AA215</f>
        <v>425</v>
      </c>
      <c r="AE215" s="1410">
        <f t="shared" ref="AE215:AE216" si="717">Y215+AB215</f>
        <v>302</v>
      </c>
      <c r="AF215" s="1410">
        <f t="shared" ref="AF215:AF216" si="718">Z215+AC215</f>
        <v>727</v>
      </c>
      <c r="AG215" s="1410">
        <v>0</v>
      </c>
      <c r="AH215" s="1470"/>
      <c r="AI215" s="1410">
        <f>AG215+AH215</f>
        <v>0</v>
      </c>
      <c r="AJ215" s="1410">
        <v>0</v>
      </c>
      <c r="AL215" s="1320"/>
      <c r="AM215" s="1319"/>
      <c r="AN215" s="1319"/>
      <c r="AO215" s="1319"/>
      <c r="AP215" s="1319"/>
      <c r="AQ215" s="1319"/>
      <c r="AR215" s="1319"/>
      <c r="AS215" s="1319"/>
      <c r="AT215" s="1319"/>
      <c r="AU215" s="1319"/>
      <c r="AV215" s="1319"/>
      <c r="AW215" s="1319"/>
      <c r="AX215" s="1319"/>
      <c r="AY215" s="1319"/>
      <c r="AZ215" s="1319"/>
      <c r="BA215" s="1319"/>
      <c r="BB215" s="1319"/>
      <c r="BC215" s="1319"/>
      <c r="BD215" s="1319"/>
      <c r="BE215" s="1319"/>
      <c r="BF215" s="1319"/>
      <c r="BG215" s="1319"/>
      <c r="BH215" s="1319"/>
      <c r="BI215" s="1319"/>
      <c r="BJ215" s="1319"/>
      <c r="BK215" s="1319"/>
    </row>
    <row r="216" spans="1:63" ht="15" customHeight="1">
      <c r="A216" s="1428">
        <v>33</v>
      </c>
      <c r="B216" s="1475" t="s">
        <v>26</v>
      </c>
      <c r="C216" s="1410">
        <v>91</v>
      </c>
      <c r="D216" s="1410">
        <v>56</v>
      </c>
      <c r="E216" s="176">
        <f t="shared" si="703"/>
        <v>147</v>
      </c>
      <c r="F216" s="1410">
        <v>80</v>
      </c>
      <c r="G216" s="1410">
        <v>34</v>
      </c>
      <c r="H216" s="176">
        <f t="shared" si="704"/>
        <v>114</v>
      </c>
      <c r="I216" s="1410">
        <v>0</v>
      </c>
      <c r="J216" s="1410">
        <v>1</v>
      </c>
      <c r="K216" s="176">
        <f t="shared" si="705"/>
        <v>1</v>
      </c>
      <c r="L216" s="1410">
        <v>0</v>
      </c>
      <c r="M216" s="1410">
        <v>0</v>
      </c>
      <c r="N216" s="176">
        <f t="shared" si="706"/>
        <v>0</v>
      </c>
      <c r="O216" s="1410"/>
      <c r="P216" s="1410"/>
      <c r="Q216" s="176">
        <f t="shared" si="707"/>
        <v>0</v>
      </c>
      <c r="R216" s="1410"/>
      <c r="S216" s="1410"/>
      <c r="T216" s="176">
        <f t="shared" si="708"/>
        <v>0</v>
      </c>
      <c r="U216" s="1410"/>
      <c r="V216" s="1410"/>
      <c r="W216" s="1410">
        <f t="shared" si="709"/>
        <v>0</v>
      </c>
      <c r="X216" s="832">
        <f t="shared" si="715"/>
        <v>171</v>
      </c>
      <c r="Y216" s="832">
        <f t="shared" si="710"/>
        <v>91</v>
      </c>
      <c r="Z216" s="832">
        <f t="shared" si="711"/>
        <v>262</v>
      </c>
      <c r="AA216" s="1410">
        <v>8</v>
      </c>
      <c r="AB216" s="1410">
        <v>7</v>
      </c>
      <c r="AC216" s="1410">
        <f>AA216+AB216</f>
        <v>15</v>
      </c>
      <c r="AD216" s="1410">
        <f t="shared" si="716"/>
        <v>179</v>
      </c>
      <c r="AE216" s="1410">
        <f t="shared" si="717"/>
        <v>98</v>
      </c>
      <c r="AF216" s="1410">
        <f t="shared" si="718"/>
        <v>277</v>
      </c>
      <c r="AG216" s="1410">
        <v>1</v>
      </c>
      <c r="AH216" s="1470"/>
      <c r="AI216" s="1410">
        <f>AG216+AH216</f>
        <v>1</v>
      </c>
      <c r="AJ216" s="1410">
        <v>0</v>
      </c>
      <c r="AL216" s="1320"/>
      <c r="AM216" s="1319"/>
      <c r="AN216" s="1319"/>
      <c r="AO216" s="1319"/>
      <c r="AP216" s="1319"/>
      <c r="AQ216" s="1319"/>
      <c r="AR216" s="1319"/>
      <c r="AS216" s="1319"/>
      <c r="AT216" s="1319"/>
      <c r="AU216" s="1319"/>
      <c r="AV216" s="1319"/>
      <c r="AW216" s="1319"/>
      <c r="AX216" s="1319"/>
      <c r="AY216" s="1319"/>
      <c r="AZ216" s="1319"/>
      <c r="BA216" s="1319"/>
      <c r="BB216" s="1319"/>
      <c r="BC216" s="1319"/>
      <c r="BD216" s="1319"/>
      <c r="BE216" s="1319"/>
      <c r="BF216" s="1319"/>
      <c r="BG216" s="1319"/>
      <c r="BH216" s="1319"/>
      <c r="BI216" s="1319"/>
      <c r="BJ216" s="1319"/>
      <c r="BK216" s="1319"/>
    </row>
    <row r="217" spans="1:63" ht="15" customHeight="1">
      <c r="A217" s="1419"/>
      <c r="B217" s="1471" t="s">
        <v>6</v>
      </c>
      <c r="C217" s="1419">
        <f>SUM(C214:C216)</f>
        <v>1188</v>
      </c>
      <c r="D217" s="1419">
        <f t="shared" ref="D217:AJ217" si="719">SUM(D214:D216)</f>
        <v>978</v>
      </c>
      <c r="E217" s="1419">
        <f t="shared" si="719"/>
        <v>2166</v>
      </c>
      <c r="F217" s="1419">
        <f t="shared" si="719"/>
        <v>1608</v>
      </c>
      <c r="G217" s="1419">
        <f t="shared" si="719"/>
        <v>1101</v>
      </c>
      <c r="H217" s="1419">
        <f t="shared" si="719"/>
        <v>2709</v>
      </c>
      <c r="I217" s="1419">
        <f t="shared" si="719"/>
        <v>20</v>
      </c>
      <c r="J217" s="1419">
        <f t="shared" si="719"/>
        <v>14</v>
      </c>
      <c r="K217" s="1419">
        <f t="shared" si="719"/>
        <v>34</v>
      </c>
      <c r="L217" s="1419">
        <f t="shared" si="719"/>
        <v>3</v>
      </c>
      <c r="M217" s="1419">
        <f t="shared" si="719"/>
        <v>3</v>
      </c>
      <c r="N217" s="1419">
        <f t="shared" si="719"/>
        <v>6</v>
      </c>
      <c r="O217" s="1419">
        <f t="shared" si="719"/>
        <v>0</v>
      </c>
      <c r="P217" s="1419">
        <f t="shared" si="719"/>
        <v>0</v>
      </c>
      <c r="Q217" s="1419">
        <f t="shared" si="719"/>
        <v>0</v>
      </c>
      <c r="R217" s="1419">
        <f t="shared" si="719"/>
        <v>3</v>
      </c>
      <c r="S217" s="1419">
        <f t="shared" si="719"/>
        <v>0</v>
      </c>
      <c r="T217" s="1419">
        <f t="shared" si="719"/>
        <v>3</v>
      </c>
      <c r="U217" s="1419">
        <f t="shared" si="719"/>
        <v>17</v>
      </c>
      <c r="V217" s="1419">
        <f t="shared" si="719"/>
        <v>15</v>
      </c>
      <c r="W217" s="1419">
        <f t="shared" si="719"/>
        <v>32</v>
      </c>
      <c r="X217" s="1419">
        <f t="shared" si="719"/>
        <v>2839</v>
      </c>
      <c r="Y217" s="1419">
        <f t="shared" si="719"/>
        <v>2111</v>
      </c>
      <c r="Z217" s="1419">
        <f t="shared" si="719"/>
        <v>4950</v>
      </c>
      <c r="AA217" s="1419">
        <f t="shared" si="719"/>
        <v>33</v>
      </c>
      <c r="AB217" s="1419">
        <f t="shared" si="719"/>
        <v>28</v>
      </c>
      <c r="AC217" s="1419">
        <f t="shared" si="719"/>
        <v>61</v>
      </c>
      <c r="AD217" s="1419">
        <f t="shared" si="719"/>
        <v>2872</v>
      </c>
      <c r="AE217" s="1419">
        <f t="shared" si="719"/>
        <v>2139</v>
      </c>
      <c r="AF217" s="1419">
        <f t="shared" si="719"/>
        <v>5011</v>
      </c>
      <c r="AG217" s="1419">
        <f t="shared" si="719"/>
        <v>130</v>
      </c>
      <c r="AH217" s="1382">
        <f t="shared" si="719"/>
        <v>78</v>
      </c>
      <c r="AI217" s="1419">
        <f t="shared" si="719"/>
        <v>208</v>
      </c>
      <c r="AJ217" s="1419">
        <f t="shared" si="719"/>
        <v>84</v>
      </c>
      <c r="AL217" s="1320"/>
      <c r="AM217" s="1319"/>
      <c r="AN217" s="1319"/>
      <c r="AO217" s="1319"/>
      <c r="AP217" s="1319"/>
      <c r="AQ217" s="1319"/>
      <c r="AR217" s="1319"/>
      <c r="AS217" s="1319"/>
      <c r="AT217" s="1319"/>
      <c r="AU217" s="1319"/>
      <c r="AV217" s="1319"/>
      <c r="AW217" s="1319"/>
      <c r="AX217" s="1319"/>
      <c r="AY217" s="1319"/>
      <c r="AZ217" s="1319"/>
      <c r="BA217" s="1319"/>
      <c r="BB217" s="1319"/>
      <c r="BC217" s="1319"/>
      <c r="BD217" s="1319"/>
      <c r="BE217" s="1319"/>
      <c r="BF217" s="1319"/>
      <c r="BG217" s="1319"/>
      <c r="BH217" s="1319"/>
      <c r="BI217" s="1319"/>
      <c r="BJ217" s="1319"/>
      <c r="BK217" s="1319"/>
    </row>
    <row r="218" spans="1:63" ht="15" customHeight="1">
      <c r="A218" s="1436" t="s">
        <v>27</v>
      </c>
      <c r="B218" s="1472"/>
      <c r="C218" s="1466"/>
      <c r="D218" s="1466"/>
      <c r="E218" s="1466"/>
      <c r="F218" s="1466"/>
      <c r="G218" s="1466"/>
      <c r="H218" s="1466"/>
      <c r="I218" s="1466"/>
      <c r="J218" s="1466"/>
      <c r="K218" s="1466"/>
      <c r="L218" s="1466"/>
      <c r="M218" s="1466"/>
      <c r="N218" s="1466"/>
      <c r="O218" s="1466"/>
      <c r="P218" s="1466"/>
      <c r="Q218" s="1466"/>
      <c r="R218" s="1466"/>
      <c r="S218" s="1466"/>
      <c r="T218" s="1466"/>
      <c r="U218" s="1466"/>
      <c r="V218" s="1466"/>
      <c r="W218" s="1466"/>
      <c r="X218" s="1466"/>
      <c r="Y218" s="1466"/>
      <c r="Z218" s="1466"/>
      <c r="AA218" s="1466"/>
      <c r="AB218" s="1466"/>
      <c r="AC218" s="1466"/>
      <c r="AD218" s="1466"/>
      <c r="AE218" s="1466"/>
      <c r="AF218" s="1466"/>
      <c r="AG218" s="1466"/>
      <c r="AH218" s="1466"/>
      <c r="AI218" s="1410"/>
      <c r="AJ218" s="1410"/>
      <c r="AL218" s="1320"/>
      <c r="AM218" s="1319"/>
      <c r="AN218" s="1319"/>
      <c r="AO218" s="1319"/>
      <c r="AP218" s="1319"/>
      <c r="AQ218" s="1319"/>
      <c r="AR218" s="1319"/>
      <c r="AS218" s="1319"/>
      <c r="AT218" s="1319"/>
      <c r="AU218" s="1319"/>
      <c r="AV218" s="1319"/>
      <c r="AW218" s="1319"/>
      <c r="AX218" s="1319"/>
      <c r="AY218" s="1319"/>
      <c r="AZ218" s="1319"/>
      <c r="BA218" s="1319"/>
      <c r="BB218" s="1319"/>
      <c r="BC218" s="1319"/>
      <c r="BD218" s="1319"/>
      <c r="BE218" s="1319"/>
      <c r="BF218" s="1319"/>
      <c r="BG218" s="1319"/>
      <c r="BH218" s="1319"/>
      <c r="BI218" s="1319"/>
      <c r="BJ218" s="1319"/>
      <c r="BK218" s="1319"/>
    </row>
    <row r="219" spans="1:63" ht="15" customHeight="1">
      <c r="A219" s="1428">
        <v>34</v>
      </c>
      <c r="B219" s="1393" t="s">
        <v>28</v>
      </c>
      <c r="C219" s="1269">
        <v>590</v>
      </c>
      <c r="D219" s="1269">
        <v>413</v>
      </c>
      <c r="E219" s="1410">
        <f t="shared" ref="E219:E221" si="720">C219+D219</f>
        <v>1003</v>
      </c>
      <c r="F219" s="1269">
        <v>85</v>
      </c>
      <c r="G219" s="1269">
        <v>59</v>
      </c>
      <c r="H219" s="1410">
        <f t="shared" ref="H219:H221" si="721">F219+G219</f>
        <v>144</v>
      </c>
      <c r="I219" s="1269">
        <v>2</v>
      </c>
      <c r="J219" s="1269">
        <v>2</v>
      </c>
      <c r="K219" s="1410">
        <f t="shared" ref="K219:K221" si="722">I219+J219</f>
        <v>4</v>
      </c>
      <c r="L219" s="1269">
        <v>4</v>
      </c>
      <c r="M219" s="1269">
        <v>6</v>
      </c>
      <c r="N219" s="1410">
        <f t="shared" ref="N219:N221" si="723">L219+M219</f>
        <v>10</v>
      </c>
      <c r="O219" s="1410"/>
      <c r="P219" s="1410"/>
      <c r="Q219" s="1410">
        <f t="shared" ref="Q219:Q221" si="724">O219+P219</f>
        <v>0</v>
      </c>
      <c r="R219" s="1410"/>
      <c r="S219" s="1410"/>
      <c r="T219" s="1410">
        <f t="shared" ref="T219:T221" si="725">R219+S219</f>
        <v>0</v>
      </c>
      <c r="U219" s="1269"/>
      <c r="V219" s="1269"/>
      <c r="W219" s="1410">
        <f>U219+V219</f>
        <v>0</v>
      </c>
      <c r="X219" s="832">
        <f t="shared" ref="X219:X221" si="726">C219+F219+I219+L219+U219+R219+O219</f>
        <v>681</v>
      </c>
      <c r="Y219" s="832">
        <f t="shared" ref="Y219:Y221" si="727">D219+G219+J219+M219+V219+S219+P219</f>
        <v>480</v>
      </c>
      <c r="Z219" s="832">
        <f t="shared" ref="Z219:Z221" si="728">E219+H219+K219+N219+W219+T219+Q219</f>
        <v>1161</v>
      </c>
      <c r="AA219" s="1410">
        <v>19</v>
      </c>
      <c r="AB219" s="1410">
        <v>11</v>
      </c>
      <c r="AC219" s="1410">
        <f>AA219+AB219</f>
        <v>30</v>
      </c>
      <c r="AD219" s="1410">
        <f t="shared" ref="AD219:AE221" si="729">X219+AA219</f>
        <v>700</v>
      </c>
      <c r="AE219" s="1410">
        <f t="shared" si="729"/>
        <v>491</v>
      </c>
      <c r="AF219" s="1410">
        <f>AD219+AE219</f>
        <v>1191</v>
      </c>
      <c r="AG219" s="1410">
        <v>7</v>
      </c>
      <c r="AH219" s="1470">
        <v>9</v>
      </c>
      <c r="AI219" s="1410">
        <f>AG219+AH219</f>
        <v>16</v>
      </c>
      <c r="AJ219" s="1410">
        <v>1</v>
      </c>
      <c r="AL219" s="1320"/>
      <c r="AM219" s="1319"/>
      <c r="AN219" s="1319"/>
      <c r="AO219" s="1319"/>
      <c r="AP219" s="1319"/>
      <c r="AQ219" s="1319"/>
      <c r="AR219" s="1319"/>
      <c r="AS219" s="1319"/>
      <c r="AT219" s="1319"/>
      <c r="AU219" s="1319"/>
      <c r="AV219" s="1319"/>
      <c r="AW219" s="1319"/>
      <c r="AX219" s="1319"/>
      <c r="AY219" s="1319"/>
      <c r="AZ219" s="1319"/>
      <c r="BA219" s="1319"/>
      <c r="BB219" s="1319"/>
      <c r="BC219" s="1319"/>
      <c r="BD219" s="1319"/>
      <c r="BE219" s="1319"/>
      <c r="BF219" s="1319"/>
      <c r="BG219" s="1319"/>
      <c r="BH219" s="1319"/>
      <c r="BI219" s="1319"/>
      <c r="BJ219" s="1319"/>
      <c r="BK219" s="1319"/>
    </row>
    <row r="220" spans="1:63" ht="15" customHeight="1">
      <c r="A220" s="1428">
        <v>35</v>
      </c>
      <c r="B220" s="1394" t="s">
        <v>27</v>
      </c>
      <c r="C220" s="1269">
        <v>282</v>
      </c>
      <c r="D220" s="1269">
        <v>175</v>
      </c>
      <c r="E220" s="1410">
        <f t="shared" si="720"/>
        <v>457</v>
      </c>
      <c r="F220" s="1269">
        <v>98</v>
      </c>
      <c r="G220" s="1269">
        <v>81</v>
      </c>
      <c r="H220" s="1410">
        <f t="shared" si="721"/>
        <v>179</v>
      </c>
      <c r="I220" s="1269">
        <v>15</v>
      </c>
      <c r="J220" s="1269">
        <v>4</v>
      </c>
      <c r="K220" s="1410">
        <f t="shared" si="722"/>
        <v>19</v>
      </c>
      <c r="L220" s="1269">
        <v>21</v>
      </c>
      <c r="M220" s="1269">
        <v>9</v>
      </c>
      <c r="N220" s="1410">
        <f t="shared" si="723"/>
        <v>30</v>
      </c>
      <c r="O220" s="1410"/>
      <c r="P220" s="1410"/>
      <c r="Q220" s="1410">
        <f t="shared" si="724"/>
        <v>0</v>
      </c>
      <c r="R220" s="1410"/>
      <c r="S220" s="1410"/>
      <c r="T220" s="1410">
        <f t="shared" si="725"/>
        <v>0</v>
      </c>
      <c r="U220" s="1269">
        <v>5</v>
      </c>
      <c r="V220" s="1269">
        <v>3</v>
      </c>
      <c r="W220" s="1410">
        <f>U220+V220</f>
        <v>8</v>
      </c>
      <c r="X220" s="832">
        <f t="shared" si="726"/>
        <v>421</v>
      </c>
      <c r="Y220" s="832">
        <f t="shared" si="727"/>
        <v>272</v>
      </c>
      <c r="Z220" s="832">
        <f t="shared" si="728"/>
        <v>693</v>
      </c>
      <c r="AA220" s="1410">
        <v>14</v>
      </c>
      <c r="AB220" s="1410">
        <v>11</v>
      </c>
      <c r="AC220" s="1410">
        <f>AA220+AB220</f>
        <v>25</v>
      </c>
      <c r="AD220" s="1410">
        <f t="shared" si="729"/>
        <v>435</v>
      </c>
      <c r="AE220" s="1410">
        <f t="shared" si="729"/>
        <v>283</v>
      </c>
      <c r="AF220" s="1410">
        <f>AD220+AE220</f>
        <v>718</v>
      </c>
      <c r="AG220" s="1410">
        <v>5</v>
      </c>
      <c r="AH220" s="1470">
        <v>5</v>
      </c>
      <c r="AI220" s="1410">
        <f>AG220+AH220</f>
        <v>10</v>
      </c>
      <c r="AJ220" s="1410">
        <v>0</v>
      </c>
      <c r="AL220" s="1320"/>
      <c r="AM220" s="1319"/>
      <c r="AN220" s="1319"/>
      <c r="AO220" s="1319"/>
      <c r="AP220" s="1319"/>
      <c r="AQ220" s="1319"/>
      <c r="AR220" s="1319"/>
      <c r="AS220" s="1319"/>
      <c r="AT220" s="1319"/>
      <c r="AU220" s="1319"/>
      <c r="AV220" s="1319"/>
      <c r="AW220" s="1319"/>
      <c r="AX220" s="1319"/>
      <c r="AY220" s="1319"/>
      <c r="AZ220" s="1319"/>
      <c r="BA220" s="1319"/>
      <c r="BB220" s="1319"/>
      <c r="BC220" s="1319"/>
      <c r="BD220" s="1319"/>
      <c r="BE220" s="1319"/>
      <c r="BF220" s="1319"/>
      <c r="BG220" s="1319"/>
      <c r="BH220" s="1319"/>
      <c r="BI220" s="1319"/>
      <c r="BJ220" s="1319"/>
      <c r="BK220" s="1319"/>
    </row>
    <row r="221" spans="1:63" ht="15" customHeight="1">
      <c r="A221" s="1428">
        <v>36</v>
      </c>
      <c r="B221" s="1394" t="s">
        <v>691</v>
      </c>
      <c r="C221" s="1269">
        <v>100</v>
      </c>
      <c r="D221" s="1269">
        <v>50</v>
      </c>
      <c r="E221" s="1410">
        <f t="shared" si="720"/>
        <v>150</v>
      </c>
      <c r="F221" s="1269">
        <v>67</v>
      </c>
      <c r="G221" s="1269">
        <v>50</v>
      </c>
      <c r="H221" s="1410">
        <f t="shared" si="721"/>
        <v>117</v>
      </c>
      <c r="I221" s="1269">
        <v>0</v>
      </c>
      <c r="J221" s="1269">
        <v>0</v>
      </c>
      <c r="K221" s="1410">
        <f t="shared" si="722"/>
        <v>0</v>
      </c>
      <c r="L221" s="1269">
        <v>0</v>
      </c>
      <c r="M221" s="1269">
        <v>0</v>
      </c>
      <c r="N221" s="1410">
        <f t="shared" si="723"/>
        <v>0</v>
      </c>
      <c r="O221" s="1410"/>
      <c r="P221" s="1410"/>
      <c r="Q221" s="1410">
        <f t="shared" si="724"/>
        <v>0</v>
      </c>
      <c r="R221" s="1410"/>
      <c r="S221" s="1410"/>
      <c r="T221" s="1410">
        <f t="shared" si="725"/>
        <v>0</v>
      </c>
      <c r="U221" s="1269">
        <v>44</v>
      </c>
      <c r="V221" s="1269">
        <v>43</v>
      </c>
      <c r="W221" s="1410">
        <f>U221+V221</f>
        <v>87</v>
      </c>
      <c r="X221" s="832">
        <f t="shared" si="726"/>
        <v>211</v>
      </c>
      <c r="Y221" s="832">
        <f t="shared" si="727"/>
        <v>143</v>
      </c>
      <c r="Z221" s="832">
        <f t="shared" si="728"/>
        <v>354</v>
      </c>
      <c r="AA221" s="1410">
        <v>6</v>
      </c>
      <c r="AB221" s="1410">
        <v>6</v>
      </c>
      <c r="AC221" s="1410">
        <f>AA221+AB221</f>
        <v>12</v>
      </c>
      <c r="AD221" s="1410">
        <f t="shared" si="729"/>
        <v>217</v>
      </c>
      <c r="AE221" s="1410">
        <f t="shared" si="729"/>
        <v>149</v>
      </c>
      <c r="AF221" s="1410">
        <f>AD221+AE221</f>
        <v>366</v>
      </c>
      <c r="AG221" s="1410"/>
      <c r="AH221" s="1470"/>
      <c r="AI221" s="1410">
        <f>AG221+AH221</f>
        <v>0</v>
      </c>
      <c r="AJ221" s="1410">
        <v>0</v>
      </c>
      <c r="AL221" s="1320"/>
      <c r="AM221" s="1319"/>
      <c r="AN221" s="1319"/>
      <c r="AO221" s="1319"/>
      <c r="AP221" s="1319"/>
      <c r="AQ221" s="1319"/>
      <c r="AR221" s="1319"/>
      <c r="AS221" s="1319"/>
      <c r="AT221" s="1319"/>
      <c r="AU221" s="1319"/>
      <c r="AV221" s="1319"/>
      <c r="AW221" s="1319"/>
      <c r="AX221" s="1319"/>
      <c r="AY221" s="1319"/>
      <c r="AZ221" s="1319"/>
      <c r="BA221" s="1319"/>
      <c r="BB221" s="1319"/>
      <c r="BC221" s="1319"/>
      <c r="BD221" s="1319"/>
      <c r="BE221" s="1319"/>
      <c r="BF221" s="1319"/>
      <c r="BG221" s="1319"/>
      <c r="BH221" s="1319"/>
      <c r="BI221" s="1319"/>
      <c r="BJ221" s="1319"/>
      <c r="BK221" s="1319"/>
    </row>
    <row r="222" spans="1:63" ht="15" customHeight="1">
      <c r="A222" s="1419"/>
      <c r="B222" s="1471" t="s">
        <v>6</v>
      </c>
      <c r="C222" s="1419">
        <f>SUM(C219:C221)</f>
        <v>972</v>
      </c>
      <c r="D222" s="1419">
        <f t="shared" ref="D222:AJ222" si="730">SUM(D219:D221)</f>
        <v>638</v>
      </c>
      <c r="E222" s="1419">
        <f t="shared" si="730"/>
        <v>1610</v>
      </c>
      <c r="F222" s="1419">
        <f t="shared" si="730"/>
        <v>250</v>
      </c>
      <c r="G222" s="1419">
        <f t="shared" si="730"/>
        <v>190</v>
      </c>
      <c r="H222" s="1419">
        <f t="shared" si="730"/>
        <v>440</v>
      </c>
      <c r="I222" s="1419">
        <f t="shared" si="730"/>
        <v>17</v>
      </c>
      <c r="J222" s="1419">
        <f t="shared" si="730"/>
        <v>6</v>
      </c>
      <c r="K222" s="1419">
        <f t="shared" si="730"/>
        <v>23</v>
      </c>
      <c r="L222" s="1419">
        <f t="shared" si="730"/>
        <v>25</v>
      </c>
      <c r="M222" s="1419">
        <f t="shared" si="730"/>
        <v>15</v>
      </c>
      <c r="N222" s="1419">
        <f t="shared" si="730"/>
        <v>40</v>
      </c>
      <c r="O222" s="1419">
        <f t="shared" si="730"/>
        <v>0</v>
      </c>
      <c r="P222" s="1419">
        <f t="shared" si="730"/>
        <v>0</v>
      </c>
      <c r="Q222" s="1419">
        <f t="shared" si="730"/>
        <v>0</v>
      </c>
      <c r="R222" s="1419">
        <f t="shared" si="730"/>
        <v>0</v>
      </c>
      <c r="S222" s="1419">
        <f t="shared" si="730"/>
        <v>0</v>
      </c>
      <c r="T222" s="1419">
        <f t="shared" si="730"/>
        <v>0</v>
      </c>
      <c r="U222" s="1419">
        <f t="shared" si="730"/>
        <v>49</v>
      </c>
      <c r="V222" s="1419">
        <f t="shared" si="730"/>
        <v>46</v>
      </c>
      <c r="W222" s="1419">
        <f t="shared" si="730"/>
        <v>95</v>
      </c>
      <c r="X222" s="1419">
        <f t="shared" si="730"/>
        <v>1313</v>
      </c>
      <c r="Y222" s="1419">
        <f t="shared" si="730"/>
        <v>895</v>
      </c>
      <c r="Z222" s="1419">
        <f t="shared" si="730"/>
        <v>2208</v>
      </c>
      <c r="AA222" s="1419">
        <f t="shared" si="730"/>
        <v>39</v>
      </c>
      <c r="AB222" s="1419">
        <f t="shared" si="730"/>
        <v>28</v>
      </c>
      <c r="AC222" s="1419">
        <f t="shared" si="730"/>
        <v>67</v>
      </c>
      <c r="AD222" s="1419">
        <f t="shared" si="730"/>
        <v>1352</v>
      </c>
      <c r="AE222" s="1419">
        <f t="shared" si="730"/>
        <v>923</v>
      </c>
      <c r="AF222" s="1419">
        <f t="shared" si="730"/>
        <v>2275</v>
      </c>
      <c r="AG222" s="1419">
        <f t="shared" si="730"/>
        <v>12</v>
      </c>
      <c r="AH222" s="1382">
        <f t="shared" si="730"/>
        <v>14</v>
      </c>
      <c r="AI222" s="1419">
        <f t="shared" si="730"/>
        <v>26</v>
      </c>
      <c r="AJ222" s="1419">
        <f t="shared" si="730"/>
        <v>1</v>
      </c>
      <c r="AL222" s="1320"/>
      <c r="AM222" s="1319"/>
      <c r="AN222" s="1319"/>
      <c r="AO222" s="1319"/>
      <c r="AP222" s="1319"/>
      <c r="AQ222" s="1319"/>
      <c r="AR222" s="1319"/>
      <c r="AS222" s="1319"/>
      <c r="AT222" s="1319"/>
      <c r="AU222" s="1319"/>
      <c r="AV222" s="1319"/>
      <c r="AW222" s="1319"/>
      <c r="AX222" s="1319"/>
      <c r="AY222" s="1319"/>
      <c r="AZ222" s="1319"/>
      <c r="BA222" s="1319"/>
      <c r="BB222" s="1319"/>
      <c r="BC222" s="1319"/>
      <c r="BD222" s="1319"/>
      <c r="BE222" s="1319"/>
      <c r="BF222" s="1319"/>
      <c r="BG222" s="1319"/>
      <c r="BH222" s="1319"/>
      <c r="BI222" s="1319"/>
      <c r="BJ222" s="1319"/>
      <c r="BK222" s="1319"/>
    </row>
    <row r="223" spans="1:63" ht="15" customHeight="1">
      <c r="A223" s="1436" t="s">
        <v>29</v>
      </c>
      <c r="B223" s="1472"/>
      <c r="C223" s="1466"/>
      <c r="D223" s="1466"/>
      <c r="E223" s="1466"/>
      <c r="F223" s="1466"/>
      <c r="G223" s="1466"/>
      <c r="H223" s="1466"/>
      <c r="I223" s="1466"/>
      <c r="J223" s="1466"/>
      <c r="K223" s="1466"/>
      <c r="L223" s="1466"/>
      <c r="M223" s="1466"/>
      <c r="N223" s="1466"/>
      <c r="O223" s="1466"/>
      <c r="P223" s="1466"/>
      <c r="Q223" s="1466"/>
      <c r="R223" s="1466"/>
      <c r="S223" s="1466"/>
      <c r="T223" s="1466"/>
      <c r="U223" s="1466"/>
      <c r="V223" s="1466"/>
      <c r="W223" s="1466"/>
      <c r="X223" s="1466"/>
      <c r="Y223" s="1466"/>
      <c r="Z223" s="1466"/>
      <c r="AA223" s="1466"/>
      <c r="AB223" s="1466"/>
      <c r="AC223" s="1466"/>
      <c r="AD223" s="1466"/>
      <c r="AE223" s="1466"/>
      <c r="AF223" s="1466"/>
      <c r="AG223" s="1466"/>
      <c r="AH223" s="1466"/>
      <c r="AI223" s="1410"/>
      <c r="AJ223" s="1410"/>
      <c r="AL223" s="1320"/>
      <c r="AM223" s="1319"/>
      <c r="AN223" s="1319"/>
      <c r="AO223" s="1319"/>
      <c r="AP223" s="1319"/>
      <c r="AQ223" s="1319"/>
      <c r="AR223" s="1319"/>
      <c r="AS223" s="1319"/>
      <c r="AT223" s="1319"/>
      <c r="AU223" s="1319"/>
      <c r="AV223" s="1319"/>
      <c r="AW223" s="1319"/>
      <c r="AX223" s="1319"/>
      <c r="AY223" s="1319"/>
      <c r="AZ223" s="1319"/>
      <c r="BA223" s="1319"/>
      <c r="BB223" s="1319"/>
      <c r="BC223" s="1319"/>
      <c r="BD223" s="1319"/>
      <c r="BE223" s="1319"/>
      <c r="BF223" s="1319"/>
      <c r="BG223" s="1319"/>
      <c r="BH223" s="1319"/>
      <c r="BI223" s="1319"/>
      <c r="BJ223" s="1319"/>
      <c r="BK223" s="1319"/>
    </row>
    <row r="224" spans="1:63" ht="15" customHeight="1">
      <c r="A224" s="1428">
        <v>37</v>
      </c>
      <c r="B224" s="1476" t="s">
        <v>30</v>
      </c>
      <c r="C224" s="1269">
        <v>22</v>
      </c>
      <c r="D224" s="1269">
        <v>19</v>
      </c>
      <c r="E224" s="1410">
        <f t="shared" ref="E224:E228" si="731">C224+D224</f>
        <v>41</v>
      </c>
      <c r="F224" s="1269">
        <v>54</v>
      </c>
      <c r="G224" s="1269">
        <v>33</v>
      </c>
      <c r="H224" s="1410">
        <f t="shared" ref="H224:H228" si="732">F224+G224</f>
        <v>87</v>
      </c>
      <c r="I224" s="1269">
        <v>5</v>
      </c>
      <c r="J224" s="1269">
        <v>0</v>
      </c>
      <c r="K224" s="1410">
        <f t="shared" ref="K224:K228" si="733">I224+J224</f>
        <v>5</v>
      </c>
      <c r="L224" s="1269"/>
      <c r="M224" s="1269"/>
      <c r="N224" s="1410">
        <f t="shared" ref="N224:N228" si="734">L224+M224</f>
        <v>0</v>
      </c>
      <c r="O224" s="1410"/>
      <c r="P224" s="1410"/>
      <c r="Q224" s="1410">
        <f t="shared" ref="Q224:Q228" si="735">O224+P224</f>
        <v>0</v>
      </c>
      <c r="R224" s="1410"/>
      <c r="S224" s="1410"/>
      <c r="T224" s="1410">
        <f t="shared" ref="T224:T228" si="736">R224+S224</f>
        <v>0</v>
      </c>
      <c r="U224" s="1410"/>
      <c r="V224" s="1410"/>
      <c r="W224" s="1410">
        <f t="shared" ref="W224:W228" si="737">U224+V224</f>
        <v>0</v>
      </c>
      <c r="X224" s="832">
        <f t="shared" ref="X224:X228" si="738">C224+F224+I224+L224+U224+R224+O224</f>
        <v>81</v>
      </c>
      <c r="Y224" s="832">
        <f t="shared" ref="Y224:Y228" si="739">D224+G224+J224+M224+V224+S224+P224</f>
        <v>52</v>
      </c>
      <c r="Z224" s="832">
        <f t="shared" ref="Z224:Z228" si="740">E224+H224+K224+N224+W224+T224+Q224</f>
        <v>133</v>
      </c>
      <c r="AA224" s="1410">
        <v>0</v>
      </c>
      <c r="AB224" s="1410">
        <v>1</v>
      </c>
      <c r="AC224" s="1410">
        <f>AA224+AB224</f>
        <v>1</v>
      </c>
      <c r="AD224" s="1410">
        <f t="shared" ref="AD224:AE228" si="741">X224+AA224</f>
        <v>81</v>
      </c>
      <c r="AE224" s="1410">
        <f t="shared" si="741"/>
        <v>53</v>
      </c>
      <c r="AF224" s="1410">
        <f>AD224+AE224</f>
        <v>134</v>
      </c>
      <c r="AG224" s="1410"/>
      <c r="AH224" s="1470">
        <v>1</v>
      </c>
      <c r="AI224" s="1410">
        <f>AG224+AH224</f>
        <v>1</v>
      </c>
      <c r="AJ224" s="1410">
        <v>0</v>
      </c>
      <c r="AL224" s="1320"/>
      <c r="AM224" s="1319"/>
      <c r="AN224" s="1319"/>
      <c r="AO224" s="1319"/>
      <c r="AP224" s="1319"/>
      <c r="AQ224" s="1319"/>
      <c r="AR224" s="1319"/>
      <c r="AS224" s="1319"/>
      <c r="AT224" s="1319"/>
      <c r="AU224" s="1319"/>
      <c r="AV224" s="1319"/>
      <c r="AW224" s="1319"/>
      <c r="AX224" s="1319"/>
      <c r="AY224" s="1319"/>
      <c r="AZ224" s="1319"/>
      <c r="BA224" s="1319"/>
      <c r="BB224" s="1319"/>
      <c r="BC224" s="1319"/>
      <c r="BD224" s="1319"/>
      <c r="BE224" s="1319"/>
      <c r="BF224" s="1319"/>
      <c r="BG224" s="1319"/>
      <c r="BH224" s="1319"/>
      <c r="BI224" s="1319"/>
      <c r="BJ224" s="1319"/>
      <c r="BK224" s="1319"/>
    </row>
    <row r="225" spans="1:63" ht="15" customHeight="1">
      <c r="A225" s="1428">
        <v>38</v>
      </c>
      <c r="B225" s="1476" t="s">
        <v>31</v>
      </c>
      <c r="C225" s="1269">
        <v>39</v>
      </c>
      <c r="D225" s="1269">
        <v>36</v>
      </c>
      <c r="E225" s="1410">
        <f t="shared" si="731"/>
        <v>75</v>
      </c>
      <c r="F225" s="1269">
        <v>44</v>
      </c>
      <c r="G225" s="1269">
        <v>38</v>
      </c>
      <c r="H225" s="1410">
        <f t="shared" si="732"/>
        <v>82</v>
      </c>
      <c r="I225" s="1269">
        <v>0</v>
      </c>
      <c r="J225" s="1269">
        <v>0</v>
      </c>
      <c r="K225" s="1410">
        <f t="shared" si="733"/>
        <v>0</v>
      </c>
      <c r="L225" s="1269"/>
      <c r="M225" s="1269"/>
      <c r="N225" s="1410">
        <f t="shared" si="734"/>
        <v>0</v>
      </c>
      <c r="O225" s="1410"/>
      <c r="P225" s="1410"/>
      <c r="Q225" s="1410">
        <f t="shared" si="735"/>
        <v>0</v>
      </c>
      <c r="R225" s="1410"/>
      <c r="S225" s="1410"/>
      <c r="T225" s="1410">
        <f t="shared" si="736"/>
        <v>0</v>
      </c>
      <c r="U225" s="1410"/>
      <c r="V225" s="1410"/>
      <c r="W225" s="1410">
        <f t="shared" si="737"/>
        <v>0</v>
      </c>
      <c r="X225" s="832">
        <f t="shared" si="738"/>
        <v>83</v>
      </c>
      <c r="Y225" s="832">
        <f t="shared" si="739"/>
        <v>74</v>
      </c>
      <c r="Z225" s="832">
        <f t="shared" si="740"/>
        <v>157</v>
      </c>
      <c r="AA225" s="1410">
        <v>1</v>
      </c>
      <c r="AB225" s="1410">
        <v>0</v>
      </c>
      <c r="AC225" s="1410">
        <f>AA225+AB225</f>
        <v>1</v>
      </c>
      <c r="AD225" s="1410">
        <f t="shared" si="741"/>
        <v>84</v>
      </c>
      <c r="AE225" s="1410">
        <f t="shared" si="741"/>
        <v>74</v>
      </c>
      <c r="AF225" s="1410">
        <f>AD225+AE225</f>
        <v>158</v>
      </c>
      <c r="AG225" s="1410"/>
      <c r="AH225" s="1470"/>
      <c r="AI225" s="1410">
        <f>AG225+AH225</f>
        <v>0</v>
      </c>
      <c r="AJ225" s="1410">
        <v>0</v>
      </c>
      <c r="AL225" s="1320"/>
      <c r="AM225" s="1319"/>
      <c r="AN225" s="1319"/>
      <c r="AO225" s="1319"/>
      <c r="AP225" s="1319"/>
      <c r="AQ225" s="1319"/>
      <c r="AR225" s="1319"/>
      <c r="AS225" s="1319"/>
      <c r="AT225" s="1319"/>
      <c r="AU225" s="1319"/>
      <c r="AV225" s="1319"/>
      <c r="AW225" s="1319"/>
      <c r="AX225" s="1319"/>
      <c r="AY225" s="1319"/>
      <c r="AZ225" s="1319"/>
      <c r="BA225" s="1319"/>
      <c r="BB225" s="1319"/>
      <c r="BC225" s="1319"/>
      <c r="BD225" s="1319"/>
      <c r="BE225" s="1319"/>
      <c r="BF225" s="1319"/>
      <c r="BG225" s="1319"/>
      <c r="BH225" s="1319"/>
      <c r="BI225" s="1319"/>
      <c r="BJ225" s="1319"/>
      <c r="BK225" s="1319"/>
    </row>
    <row r="226" spans="1:63" ht="15" customHeight="1">
      <c r="A226" s="1428">
        <v>39</v>
      </c>
      <c r="B226" s="280" t="s">
        <v>32</v>
      </c>
      <c r="C226" s="1269">
        <v>181</v>
      </c>
      <c r="D226" s="1269">
        <v>101</v>
      </c>
      <c r="E226" s="1410">
        <f t="shared" si="731"/>
        <v>282</v>
      </c>
      <c r="F226" s="1269">
        <v>156</v>
      </c>
      <c r="G226" s="1269">
        <v>75</v>
      </c>
      <c r="H226" s="1410">
        <f t="shared" si="732"/>
        <v>231</v>
      </c>
      <c r="I226" s="1269">
        <v>11</v>
      </c>
      <c r="J226" s="1269">
        <v>3</v>
      </c>
      <c r="K226" s="1410">
        <f t="shared" si="733"/>
        <v>14</v>
      </c>
      <c r="L226" s="1269">
        <v>1</v>
      </c>
      <c r="M226" s="1269"/>
      <c r="N226" s="1410">
        <f t="shared" si="734"/>
        <v>1</v>
      </c>
      <c r="O226" s="1410"/>
      <c r="P226" s="1410"/>
      <c r="Q226" s="1410">
        <f t="shared" si="735"/>
        <v>0</v>
      </c>
      <c r="R226" s="1410"/>
      <c r="S226" s="1410"/>
      <c r="T226" s="1410">
        <f t="shared" si="736"/>
        <v>0</v>
      </c>
      <c r="U226" s="1410"/>
      <c r="V226" s="1410"/>
      <c r="W226" s="1410">
        <f t="shared" si="737"/>
        <v>0</v>
      </c>
      <c r="X226" s="832">
        <f t="shared" si="738"/>
        <v>349</v>
      </c>
      <c r="Y226" s="832">
        <f t="shared" si="739"/>
        <v>179</v>
      </c>
      <c r="Z226" s="832">
        <f t="shared" si="740"/>
        <v>528</v>
      </c>
      <c r="AA226" s="1410">
        <v>3</v>
      </c>
      <c r="AB226" s="1410">
        <v>4</v>
      </c>
      <c r="AC226" s="1410">
        <f>AA226+AB226</f>
        <v>7</v>
      </c>
      <c r="AD226" s="1410">
        <f t="shared" si="741"/>
        <v>352</v>
      </c>
      <c r="AE226" s="1410">
        <f t="shared" si="741"/>
        <v>183</v>
      </c>
      <c r="AF226" s="1410">
        <f>AD226+AE226</f>
        <v>535</v>
      </c>
      <c r="AG226" s="1410"/>
      <c r="AH226" s="1470"/>
      <c r="AI226" s="1410">
        <f>AG226+AH226</f>
        <v>0</v>
      </c>
      <c r="AJ226" s="1410">
        <v>2</v>
      </c>
      <c r="AL226" s="1320"/>
      <c r="AM226" s="1319"/>
      <c r="AN226" s="1319"/>
      <c r="AO226" s="1319"/>
      <c r="AP226" s="1319"/>
      <c r="AQ226" s="1319"/>
      <c r="AR226" s="1319"/>
      <c r="AS226" s="1319"/>
      <c r="AT226" s="1319"/>
      <c r="AU226" s="1319"/>
      <c r="AV226" s="1319"/>
      <c r="AW226" s="1319"/>
      <c r="AX226" s="1319"/>
      <c r="AY226" s="1319"/>
      <c r="AZ226" s="1319"/>
      <c r="BA226" s="1319"/>
      <c r="BB226" s="1319"/>
      <c r="BC226" s="1319"/>
      <c r="BD226" s="1319"/>
      <c r="BE226" s="1319"/>
      <c r="BF226" s="1319"/>
      <c r="BG226" s="1319"/>
      <c r="BH226" s="1319"/>
      <c r="BI226" s="1319"/>
      <c r="BJ226" s="1319"/>
      <c r="BK226" s="1319"/>
    </row>
    <row r="227" spans="1:63" ht="15" customHeight="1">
      <c r="A227" s="1428">
        <v>40</v>
      </c>
      <c r="B227" s="280" t="s">
        <v>672</v>
      </c>
      <c r="C227" s="1269">
        <v>7</v>
      </c>
      <c r="D227" s="1269">
        <v>8</v>
      </c>
      <c r="E227" s="1410">
        <f t="shared" si="731"/>
        <v>15</v>
      </c>
      <c r="F227" s="1269">
        <v>62</v>
      </c>
      <c r="G227" s="1269">
        <v>51</v>
      </c>
      <c r="H227" s="1410">
        <f t="shared" si="732"/>
        <v>113</v>
      </c>
      <c r="I227" s="1269">
        <v>1</v>
      </c>
      <c r="J227" s="1269">
        <v>1</v>
      </c>
      <c r="K227" s="1410">
        <f t="shared" si="733"/>
        <v>2</v>
      </c>
      <c r="L227" s="1269"/>
      <c r="M227" s="1269"/>
      <c r="N227" s="1410">
        <f t="shared" si="734"/>
        <v>0</v>
      </c>
      <c r="O227" s="1410"/>
      <c r="P227" s="1410"/>
      <c r="Q227" s="1410">
        <f t="shared" si="735"/>
        <v>0</v>
      </c>
      <c r="R227" s="1410"/>
      <c r="S227" s="1410"/>
      <c r="T227" s="1410">
        <f t="shared" si="736"/>
        <v>0</v>
      </c>
      <c r="U227" s="1410"/>
      <c r="V227" s="1410"/>
      <c r="W227" s="1410">
        <f t="shared" si="737"/>
        <v>0</v>
      </c>
      <c r="X227" s="832">
        <f t="shared" si="738"/>
        <v>70</v>
      </c>
      <c r="Y227" s="832">
        <f t="shared" si="739"/>
        <v>60</v>
      </c>
      <c r="Z227" s="832">
        <f t="shared" si="740"/>
        <v>130</v>
      </c>
      <c r="AA227" s="1410">
        <v>1</v>
      </c>
      <c r="AB227" s="1410">
        <v>0</v>
      </c>
      <c r="AC227" s="1410">
        <f>AA227+AB227</f>
        <v>1</v>
      </c>
      <c r="AD227" s="1410">
        <f t="shared" si="741"/>
        <v>71</v>
      </c>
      <c r="AE227" s="1410">
        <f t="shared" si="741"/>
        <v>60</v>
      </c>
      <c r="AF227" s="1410">
        <f>AD227+AE227</f>
        <v>131</v>
      </c>
      <c r="AG227" s="1410"/>
      <c r="AH227" s="1470"/>
      <c r="AI227" s="1410">
        <f>AG227+AH227</f>
        <v>0</v>
      </c>
      <c r="AJ227" s="1410">
        <v>0</v>
      </c>
      <c r="AL227" s="1320"/>
      <c r="AM227" s="1319"/>
      <c r="AN227" s="1319"/>
      <c r="AO227" s="1319"/>
      <c r="AP227" s="1319"/>
      <c r="AQ227" s="1319"/>
      <c r="AR227" s="1319"/>
      <c r="AS227" s="1319"/>
      <c r="AT227" s="1319"/>
      <c r="AU227" s="1319"/>
      <c r="AV227" s="1319"/>
      <c r="AW227" s="1319"/>
      <c r="AX227" s="1319"/>
      <c r="AY227" s="1319"/>
      <c r="AZ227" s="1319"/>
      <c r="BA227" s="1319"/>
      <c r="BB227" s="1319"/>
      <c r="BC227" s="1319"/>
      <c r="BD227" s="1319"/>
      <c r="BE227" s="1319"/>
      <c r="BF227" s="1319"/>
      <c r="BG227" s="1319"/>
      <c r="BH227" s="1319"/>
      <c r="BI227" s="1319"/>
      <c r="BJ227" s="1319"/>
      <c r="BK227" s="1319"/>
    </row>
    <row r="228" spans="1:63" ht="15" customHeight="1">
      <c r="A228" s="1428">
        <v>41</v>
      </c>
      <c r="B228" s="280" t="s">
        <v>673</v>
      </c>
      <c r="C228" s="1269">
        <v>92</v>
      </c>
      <c r="D228" s="1269">
        <v>80</v>
      </c>
      <c r="E228" s="1410">
        <f t="shared" si="731"/>
        <v>172</v>
      </c>
      <c r="F228" s="1269">
        <v>155</v>
      </c>
      <c r="G228" s="1269">
        <v>101</v>
      </c>
      <c r="H228" s="1410">
        <f t="shared" si="732"/>
        <v>256</v>
      </c>
      <c r="I228" s="1269">
        <v>6</v>
      </c>
      <c r="J228" s="1269">
        <v>5</v>
      </c>
      <c r="K228" s="1410">
        <f t="shared" si="733"/>
        <v>11</v>
      </c>
      <c r="L228" s="1269">
        <v>3</v>
      </c>
      <c r="M228" s="1269"/>
      <c r="N228" s="1410">
        <f t="shared" si="734"/>
        <v>3</v>
      </c>
      <c r="O228" s="1410"/>
      <c r="P228" s="1410"/>
      <c r="Q228" s="1410">
        <f t="shared" si="735"/>
        <v>0</v>
      </c>
      <c r="R228" s="1410"/>
      <c r="S228" s="1410"/>
      <c r="T228" s="1410">
        <f t="shared" si="736"/>
        <v>0</v>
      </c>
      <c r="U228" s="1410"/>
      <c r="V228" s="1410"/>
      <c r="W228" s="1410">
        <f t="shared" si="737"/>
        <v>0</v>
      </c>
      <c r="X228" s="832">
        <f t="shared" si="738"/>
        <v>256</v>
      </c>
      <c r="Y228" s="832">
        <f t="shared" si="739"/>
        <v>186</v>
      </c>
      <c r="Z228" s="832">
        <f t="shared" si="740"/>
        <v>442</v>
      </c>
      <c r="AA228" s="1410">
        <v>4</v>
      </c>
      <c r="AB228" s="1410">
        <v>3</v>
      </c>
      <c r="AC228" s="1410">
        <f>AA228+AB228</f>
        <v>7</v>
      </c>
      <c r="AD228" s="1410">
        <f t="shared" si="741"/>
        <v>260</v>
      </c>
      <c r="AE228" s="1410">
        <f t="shared" si="741"/>
        <v>189</v>
      </c>
      <c r="AF228" s="1410">
        <f>AD228+AE228</f>
        <v>449</v>
      </c>
      <c r="AG228" s="1410">
        <v>1</v>
      </c>
      <c r="AH228" s="1470">
        <v>1</v>
      </c>
      <c r="AI228" s="1410">
        <f>AG228+AH228</f>
        <v>2</v>
      </c>
      <c r="AJ228" s="1410"/>
      <c r="AL228" s="1320"/>
      <c r="AM228" s="1319"/>
      <c r="AN228" s="1319"/>
      <c r="AO228" s="1319"/>
      <c r="AP228" s="1319"/>
      <c r="AQ228" s="1319"/>
      <c r="AR228" s="1319"/>
      <c r="AS228" s="1319"/>
      <c r="AT228" s="1319"/>
      <c r="AU228" s="1319"/>
      <c r="AV228" s="1319"/>
      <c r="AW228" s="1319"/>
      <c r="AX228" s="1319"/>
      <c r="AY228" s="1319"/>
      <c r="AZ228" s="1319"/>
      <c r="BA228" s="1319"/>
      <c r="BB228" s="1319"/>
      <c r="BC228" s="1319"/>
      <c r="BD228" s="1319"/>
      <c r="BE228" s="1319"/>
      <c r="BF228" s="1319"/>
      <c r="BG228" s="1319"/>
      <c r="BH228" s="1319"/>
      <c r="BI228" s="1319"/>
      <c r="BJ228" s="1319"/>
      <c r="BK228" s="1319"/>
    </row>
    <row r="229" spans="1:63" ht="15" customHeight="1">
      <c r="A229" s="1419"/>
      <c r="B229" s="1471" t="s">
        <v>6</v>
      </c>
      <c r="C229" s="1419">
        <f>SUM(C224:C228)</f>
        <v>341</v>
      </c>
      <c r="D229" s="1419">
        <f t="shared" ref="D229:Y229" si="742">SUM(D224:D228)</f>
        <v>244</v>
      </c>
      <c r="E229" s="1419">
        <f t="shared" si="742"/>
        <v>585</v>
      </c>
      <c r="F229" s="1419">
        <f t="shared" si="742"/>
        <v>471</v>
      </c>
      <c r="G229" s="1419">
        <f t="shared" si="742"/>
        <v>298</v>
      </c>
      <c r="H229" s="1419">
        <f t="shared" si="742"/>
        <v>769</v>
      </c>
      <c r="I229" s="1419">
        <f t="shared" si="742"/>
        <v>23</v>
      </c>
      <c r="J229" s="1419">
        <f t="shared" si="742"/>
        <v>9</v>
      </c>
      <c r="K229" s="1419">
        <f t="shared" si="742"/>
        <v>32</v>
      </c>
      <c r="L229" s="1419">
        <f t="shared" si="742"/>
        <v>4</v>
      </c>
      <c r="M229" s="1419">
        <f t="shared" si="742"/>
        <v>0</v>
      </c>
      <c r="N229" s="1419">
        <f t="shared" si="742"/>
        <v>4</v>
      </c>
      <c r="O229" s="1419">
        <f t="shared" si="742"/>
        <v>0</v>
      </c>
      <c r="P229" s="1419">
        <f t="shared" si="742"/>
        <v>0</v>
      </c>
      <c r="Q229" s="1419">
        <f t="shared" si="742"/>
        <v>0</v>
      </c>
      <c r="R229" s="1419">
        <f t="shared" si="742"/>
        <v>0</v>
      </c>
      <c r="S229" s="1419">
        <f t="shared" si="742"/>
        <v>0</v>
      </c>
      <c r="T229" s="1419">
        <f t="shared" si="742"/>
        <v>0</v>
      </c>
      <c r="U229" s="1419">
        <f t="shared" si="742"/>
        <v>0</v>
      </c>
      <c r="V229" s="1419">
        <f t="shared" si="742"/>
        <v>0</v>
      </c>
      <c r="W229" s="1419">
        <f t="shared" si="742"/>
        <v>0</v>
      </c>
      <c r="X229" s="1419">
        <f t="shared" si="742"/>
        <v>839</v>
      </c>
      <c r="Y229" s="1419">
        <f t="shared" si="742"/>
        <v>551</v>
      </c>
      <c r="Z229" s="1419">
        <f t="shared" ref="Z229:AJ229" si="743">SUM(Z224:Z228)</f>
        <v>1390</v>
      </c>
      <c r="AA229" s="1419">
        <f t="shared" si="743"/>
        <v>9</v>
      </c>
      <c r="AB229" s="1419">
        <f t="shared" si="743"/>
        <v>8</v>
      </c>
      <c r="AC229" s="1419">
        <f t="shared" si="743"/>
        <v>17</v>
      </c>
      <c r="AD229" s="1419">
        <f t="shared" si="743"/>
        <v>848</v>
      </c>
      <c r="AE229" s="1419">
        <f t="shared" si="743"/>
        <v>559</v>
      </c>
      <c r="AF229" s="1419">
        <f t="shared" si="743"/>
        <v>1407</v>
      </c>
      <c r="AG229" s="1419">
        <f t="shared" si="743"/>
        <v>1</v>
      </c>
      <c r="AH229" s="1382">
        <f t="shared" si="743"/>
        <v>2</v>
      </c>
      <c r="AI229" s="1419">
        <f t="shared" si="743"/>
        <v>3</v>
      </c>
      <c r="AJ229" s="1419">
        <f t="shared" si="743"/>
        <v>2</v>
      </c>
      <c r="AL229" s="1320"/>
      <c r="AM229" s="1319"/>
      <c r="AN229" s="1319"/>
      <c r="AO229" s="1319"/>
      <c r="AP229" s="1319"/>
      <c r="AQ229" s="1319"/>
      <c r="AR229" s="1319"/>
      <c r="AS229" s="1319"/>
      <c r="AT229" s="1319"/>
      <c r="AU229" s="1319"/>
      <c r="AV229" s="1319"/>
      <c r="AW229" s="1319"/>
      <c r="AX229" s="1319"/>
      <c r="AY229" s="1319"/>
      <c r="AZ229" s="1319"/>
      <c r="BA229" s="1319"/>
      <c r="BB229" s="1319"/>
      <c r="BC229" s="1319"/>
      <c r="BD229" s="1319"/>
      <c r="BE229" s="1319"/>
      <c r="BF229" s="1319"/>
      <c r="BG229" s="1319"/>
      <c r="BH229" s="1319"/>
      <c r="BI229" s="1319"/>
      <c r="BJ229" s="1319"/>
      <c r="BK229" s="1319"/>
    </row>
    <row r="230" spans="1:63" ht="15" customHeight="1">
      <c r="A230" s="1436" t="s">
        <v>33</v>
      </c>
      <c r="B230" s="1472"/>
      <c r="C230" s="1466"/>
      <c r="D230" s="1466"/>
      <c r="E230" s="1466"/>
      <c r="F230" s="1466"/>
      <c r="G230" s="1466"/>
      <c r="H230" s="1466"/>
      <c r="I230" s="1466"/>
      <c r="J230" s="1466"/>
      <c r="K230" s="1466"/>
      <c r="L230" s="1466"/>
      <c r="M230" s="1466"/>
      <c r="N230" s="1466"/>
      <c r="O230" s="1466"/>
      <c r="P230" s="1466"/>
      <c r="Q230" s="1466"/>
      <c r="R230" s="1466"/>
      <c r="S230" s="1466"/>
      <c r="T230" s="1466"/>
      <c r="U230" s="1466"/>
      <c r="V230" s="1466"/>
      <c r="W230" s="1466"/>
      <c r="X230" s="1466"/>
      <c r="Y230" s="1466"/>
      <c r="Z230" s="1466"/>
      <c r="AA230" s="1466"/>
      <c r="AB230" s="1466"/>
      <c r="AC230" s="1466"/>
      <c r="AD230" s="1466"/>
      <c r="AE230" s="1466"/>
      <c r="AF230" s="1466"/>
      <c r="AG230" s="1466"/>
      <c r="AH230" s="1466"/>
      <c r="AI230" s="1410"/>
      <c r="AJ230" s="1410"/>
      <c r="AL230" s="1320"/>
      <c r="AM230" s="1319"/>
      <c r="AN230" s="1319"/>
      <c r="AO230" s="1319"/>
      <c r="AP230" s="1319"/>
      <c r="AQ230" s="1319"/>
      <c r="AR230" s="1319"/>
      <c r="AS230" s="1319"/>
      <c r="AT230" s="1319"/>
      <c r="AU230" s="1319"/>
      <c r="AV230" s="1319"/>
      <c r="AW230" s="1319"/>
      <c r="AX230" s="1319"/>
      <c r="AY230" s="1319"/>
      <c r="AZ230" s="1319"/>
      <c r="BA230" s="1319"/>
      <c r="BB230" s="1319"/>
      <c r="BC230" s="1319"/>
      <c r="BD230" s="1319"/>
      <c r="BE230" s="1319"/>
      <c r="BF230" s="1319"/>
      <c r="BG230" s="1319"/>
      <c r="BH230" s="1319"/>
      <c r="BI230" s="1319"/>
      <c r="BJ230" s="1319"/>
      <c r="BK230" s="1319"/>
    </row>
    <row r="231" spans="1:63" ht="15" customHeight="1">
      <c r="A231" s="1428">
        <v>42</v>
      </c>
      <c r="B231" s="1415" t="s">
        <v>692</v>
      </c>
      <c r="C231" s="1410">
        <v>357</v>
      </c>
      <c r="D231" s="1410">
        <v>327</v>
      </c>
      <c r="E231" s="1410">
        <f t="shared" ref="E231:E239" si="744">C231+D231</f>
        <v>684</v>
      </c>
      <c r="F231" s="1410">
        <v>167</v>
      </c>
      <c r="G231" s="1410">
        <v>105</v>
      </c>
      <c r="H231" s="1410">
        <f t="shared" ref="H231:H239" si="745">F231+G231</f>
        <v>272</v>
      </c>
      <c r="I231" s="1410">
        <v>28</v>
      </c>
      <c r="J231" s="1410">
        <v>21</v>
      </c>
      <c r="K231" s="1410">
        <f t="shared" ref="K231:K239" si="746">I231+J231</f>
        <v>49</v>
      </c>
      <c r="L231" s="1410">
        <v>55</v>
      </c>
      <c r="M231" s="1410">
        <v>51</v>
      </c>
      <c r="N231" s="1410">
        <f t="shared" ref="N231:N239" si="747">L231+M231</f>
        <v>106</v>
      </c>
      <c r="O231" s="1410"/>
      <c r="P231" s="1410"/>
      <c r="Q231" s="1410">
        <f t="shared" ref="Q231:Q239" si="748">O231+P231</f>
        <v>0</v>
      </c>
      <c r="R231" s="1410"/>
      <c r="S231" s="1410"/>
      <c r="T231" s="1410">
        <f t="shared" ref="T231:T239" si="749">R231+S231</f>
        <v>0</v>
      </c>
      <c r="U231" s="1410">
        <v>0</v>
      </c>
      <c r="V231" s="1410">
        <v>0</v>
      </c>
      <c r="W231" s="1410">
        <f t="shared" ref="W231:W239" si="750">U231+V231</f>
        <v>0</v>
      </c>
      <c r="X231" s="832">
        <f t="shared" ref="X231:X239" si="751">C231+F231+I231+L231+U231+R231+O231</f>
        <v>607</v>
      </c>
      <c r="Y231" s="832">
        <f t="shared" ref="Y231:Y239" si="752">D231+G231+J231+M231+V231+S231+P231</f>
        <v>504</v>
      </c>
      <c r="Z231" s="832">
        <f t="shared" ref="Z231:Z239" si="753">E231+H231+K231+N231+W231+T231+Q231</f>
        <v>1111</v>
      </c>
      <c r="AA231" s="1410"/>
      <c r="AB231" s="1410"/>
      <c r="AC231" s="1410">
        <f t="shared" ref="AC231:AC239" si="754">AA231+AB231</f>
        <v>0</v>
      </c>
      <c r="AD231" s="1410">
        <f t="shared" ref="AD231:AE239" si="755">X231+AA231</f>
        <v>607</v>
      </c>
      <c r="AE231" s="1410">
        <f t="shared" si="755"/>
        <v>504</v>
      </c>
      <c r="AF231" s="1410">
        <f t="shared" ref="AF231:AF239" si="756">AD231+AE231</f>
        <v>1111</v>
      </c>
      <c r="AG231" s="1410">
        <v>2</v>
      </c>
      <c r="AH231" s="1410">
        <v>2</v>
      </c>
      <c r="AI231" s="1410">
        <f t="shared" ref="AI231:AI239" si="757">AG231+AH231</f>
        <v>4</v>
      </c>
      <c r="AJ231" s="1410">
        <v>0</v>
      </c>
      <c r="AL231" s="1320"/>
      <c r="AM231" s="1319"/>
      <c r="AN231" s="1319"/>
      <c r="AO231" s="1319"/>
      <c r="AP231" s="1319"/>
      <c r="AQ231" s="1319"/>
      <c r="AR231" s="1319"/>
      <c r="AS231" s="1319"/>
      <c r="AT231" s="1319"/>
      <c r="AU231" s="1319"/>
      <c r="AV231" s="1319"/>
      <c r="AW231" s="1319"/>
      <c r="AX231" s="1319"/>
      <c r="AY231" s="1319"/>
      <c r="AZ231" s="1319"/>
      <c r="BA231" s="1319"/>
      <c r="BB231" s="1319"/>
      <c r="BC231" s="1319"/>
      <c r="BD231" s="1319"/>
      <c r="BE231" s="1319"/>
      <c r="BF231" s="1319"/>
      <c r="BG231" s="1319"/>
      <c r="BH231" s="1319"/>
      <c r="BI231" s="1319"/>
      <c r="BJ231" s="1319"/>
      <c r="BK231" s="1319"/>
    </row>
    <row r="232" spans="1:63" ht="15" customHeight="1">
      <c r="A232" s="1428">
        <v>43</v>
      </c>
      <c r="B232" s="1415" t="s">
        <v>693</v>
      </c>
      <c r="C232" s="1410">
        <v>104</v>
      </c>
      <c r="D232" s="1410">
        <v>93</v>
      </c>
      <c r="E232" s="1410">
        <f t="shared" si="744"/>
        <v>197</v>
      </c>
      <c r="F232" s="1410">
        <v>41</v>
      </c>
      <c r="G232" s="1410">
        <v>26</v>
      </c>
      <c r="H232" s="1410">
        <f t="shared" si="745"/>
        <v>67</v>
      </c>
      <c r="I232" s="1410">
        <v>0</v>
      </c>
      <c r="J232" s="1410">
        <v>0</v>
      </c>
      <c r="K232" s="1410">
        <f t="shared" si="746"/>
        <v>0</v>
      </c>
      <c r="L232" s="1410">
        <v>8</v>
      </c>
      <c r="M232" s="1410">
        <v>4</v>
      </c>
      <c r="N232" s="1410">
        <f t="shared" si="747"/>
        <v>12</v>
      </c>
      <c r="O232" s="1410"/>
      <c r="P232" s="1410"/>
      <c r="Q232" s="1410">
        <f t="shared" si="748"/>
        <v>0</v>
      </c>
      <c r="R232" s="1410"/>
      <c r="S232" s="1410"/>
      <c r="T232" s="1410">
        <f t="shared" si="749"/>
        <v>0</v>
      </c>
      <c r="U232" s="1410">
        <v>0</v>
      </c>
      <c r="V232" s="1410">
        <v>0</v>
      </c>
      <c r="W232" s="1410">
        <f t="shared" si="750"/>
        <v>0</v>
      </c>
      <c r="X232" s="832">
        <f t="shared" si="751"/>
        <v>153</v>
      </c>
      <c r="Y232" s="832">
        <f t="shared" si="752"/>
        <v>123</v>
      </c>
      <c r="Z232" s="832">
        <f t="shared" si="753"/>
        <v>276</v>
      </c>
      <c r="AA232" s="1410"/>
      <c r="AB232" s="1410"/>
      <c r="AC232" s="1410">
        <f t="shared" si="754"/>
        <v>0</v>
      </c>
      <c r="AD232" s="1410">
        <f t="shared" si="755"/>
        <v>153</v>
      </c>
      <c r="AE232" s="1410">
        <f t="shared" si="755"/>
        <v>123</v>
      </c>
      <c r="AF232" s="1410">
        <f t="shared" si="756"/>
        <v>276</v>
      </c>
      <c r="AG232" s="1410">
        <v>1</v>
      </c>
      <c r="AH232" s="1410">
        <v>2</v>
      </c>
      <c r="AI232" s="1410">
        <f t="shared" si="757"/>
        <v>3</v>
      </c>
      <c r="AJ232" s="1410">
        <v>0</v>
      </c>
      <c r="AL232" s="1320"/>
      <c r="AM232" s="1319"/>
      <c r="AN232" s="1319"/>
      <c r="AO232" s="1319"/>
      <c r="AP232" s="1319"/>
      <c r="AQ232" s="1319"/>
      <c r="AR232" s="1319"/>
      <c r="AS232" s="1319"/>
      <c r="AT232" s="1319"/>
      <c r="AU232" s="1319"/>
      <c r="AV232" s="1319"/>
      <c r="AW232" s="1319"/>
      <c r="AX232" s="1319"/>
      <c r="AY232" s="1319"/>
      <c r="AZ232" s="1319"/>
      <c r="BA232" s="1319"/>
      <c r="BB232" s="1319"/>
      <c r="BC232" s="1319"/>
      <c r="BD232" s="1319"/>
      <c r="BE232" s="1319"/>
      <c r="BF232" s="1319"/>
      <c r="BG232" s="1319"/>
      <c r="BH232" s="1319"/>
      <c r="BI232" s="1319"/>
      <c r="BJ232" s="1319"/>
      <c r="BK232" s="1319"/>
    </row>
    <row r="233" spans="1:63" ht="15" customHeight="1">
      <c r="A233" s="1428">
        <v>44</v>
      </c>
      <c r="B233" s="1415" t="s">
        <v>34</v>
      </c>
      <c r="C233" s="1410">
        <v>94</v>
      </c>
      <c r="D233" s="1410">
        <v>47</v>
      </c>
      <c r="E233" s="1410">
        <f t="shared" si="744"/>
        <v>141</v>
      </c>
      <c r="F233" s="1410">
        <v>35</v>
      </c>
      <c r="G233" s="1410">
        <v>29</v>
      </c>
      <c r="H233" s="1410">
        <f t="shared" si="745"/>
        <v>64</v>
      </c>
      <c r="I233" s="1410">
        <v>2</v>
      </c>
      <c r="J233" s="1410">
        <v>1</v>
      </c>
      <c r="K233" s="1410">
        <f t="shared" si="746"/>
        <v>3</v>
      </c>
      <c r="L233" s="1410">
        <v>4</v>
      </c>
      <c r="M233" s="1410">
        <v>2</v>
      </c>
      <c r="N233" s="1410">
        <f t="shared" si="747"/>
        <v>6</v>
      </c>
      <c r="O233" s="1410"/>
      <c r="P233" s="1410"/>
      <c r="Q233" s="1410">
        <f t="shared" si="748"/>
        <v>0</v>
      </c>
      <c r="R233" s="1410"/>
      <c r="S233" s="1410"/>
      <c r="T233" s="1410">
        <f t="shared" si="749"/>
        <v>0</v>
      </c>
      <c r="U233" s="1410">
        <v>0</v>
      </c>
      <c r="V233" s="1410">
        <v>0</v>
      </c>
      <c r="W233" s="1410">
        <f t="shared" si="750"/>
        <v>0</v>
      </c>
      <c r="X233" s="832">
        <f t="shared" si="751"/>
        <v>135</v>
      </c>
      <c r="Y233" s="832">
        <f t="shared" si="752"/>
        <v>79</v>
      </c>
      <c r="Z233" s="832">
        <f t="shared" si="753"/>
        <v>214</v>
      </c>
      <c r="AA233" s="1410"/>
      <c r="AB233" s="1410"/>
      <c r="AC233" s="1410">
        <f t="shared" si="754"/>
        <v>0</v>
      </c>
      <c r="AD233" s="1410">
        <f t="shared" si="755"/>
        <v>135</v>
      </c>
      <c r="AE233" s="1410">
        <f t="shared" si="755"/>
        <v>79</v>
      </c>
      <c r="AF233" s="1410">
        <f t="shared" si="756"/>
        <v>214</v>
      </c>
      <c r="AG233" s="1410"/>
      <c r="AH233" s="1410"/>
      <c r="AI233" s="1410">
        <f t="shared" si="757"/>
        <v>0</v>
      </c>
      <c r="AJ233" s="1410">
        <v>0</v>
      </c>
      <c r="AL233" s="1320"/>
      <c r="AM233" s="1319"/>
      <c r="AN233" s="1319"/>
      <c r="AO233" s="1319"/>
      <c r="AP233" s="1319"/>
      <c r="AQ233" s="1319"/>
      <c r="AR233" s="1319"/>
      <c r="AS233" s="1319"/>
      <c r="AT233" s="1319"/>
      <c r="AU233" s="1319"/>
      <c r="AV233" s="1319"/>
      <c r="AW233" s="1319"/>
      <c r="AX233" s="1319"/>
      <c r="AY233" s="1319"/>
      <c r="AZ233" s="1319"/>
      <c r="BA233" s="1319"/>
      <c r="BB233" s="1319"/>
      <c r="BC233" s="1319"/>
      <c r="BD233" s="1319"/>
      <c r="BE233" s="1319"/>
      <c r="BF233" s="1319"/>
      <c r="BG233" s="1319"/>
      <c r="BH233" s="1319"/>
      <c r="BI233" s="1319"/>
      <c r="BJ233" s="1319"/>
      <c r="BK233" s="1319"/>
    </row>
    <row r="234" spans="1:63" ht="15" customHeight="1">
      <c r="A234" s="1428">
        <v>45</v>
      </c>
      <c r="B234" s="1415" t="s">
        <v>39</v>
      </c>
      <c r="C234" s="1410">
        <v>165</v>
      </c>
      <c r="D234" s="1410">
        <v>85</v>
      </c>
      <c r="E234" s="1410">
        <f t="shared" si="744"/>
        <v>250</v>
      </c>
      <c r="F234" s="1410">
        <v>75</v>
      </c>
      <c r="G234" s="1410">
        <v>37</v>
      </c>
      <c r="H234" s="1410">
        <f t="shared" si="745"/>
        <v>112</v>
      </c>
      <c r="I234" s="1410">
        <v>6</v>
      </c>
      <c r="J234" s="1410">
        <v>6</v>
      </c>
      <c r="K234" s="1410">
        <f t="shared" si="746"/>
        <v>12</v>
      </c>
      <c r="L234" s="1410">
        <v>9</v>
      </c>
      <c r="M234" s="1410">
        <v>7</v>
      </c>
      <c r="N234" s="1410">
        <f t="shared" si="747"/>
        <v>16</v>
      </c>
      <c r="O234" s="1410"/>
      <c r="P234" s="1410"/>
      <c r="Q234" s="1410">
        <f t="shared" si="748"/>
        <v>0</v>
      </c>
      <c r="R234" s="1410"/>
      <c r="S234" s="1410"/>
      <c r="T234" s="1410">
        <f t="shared" si="749"/>
        <v>0</v>
      </c>
      <c r="U234" s="1410">
        <v>0</v>
      </c>
      <c r="V234" s="1410">
        <v>0</v>
      </c>
      <c r="W234" s="1410">
        <f t="shared" si="750"/>
        <v>0</v>
      </c>
      <c r="X234" s="832">
        <f t="shared" si="751"/>
        <v>255</v>
      </c>
      <c r="Y234" s="832">
        <f t="shared" si="752"/>
        <v>135</v>
      </c>
      <c r="Z234" s="832">
        <f t="shared" si="753"/>
        <v>390</v>
      </c>
      <c r="AA234" s="1410"/>
      <c r="AB234" s="1410"/>
      <c r="AC234" s="1410">
        <f t="shared" si="754"/>
        <v>0</v>
      </c>
      <c r="AD234" s="1410">
        <f t="shared" si="755"/>
        <v>255</v>
      </c>
      <c r="AE234" s="1410">
        <f t="shared" si="755"/>
        <v>135</v>
      </c>
      <c r="AF234" s="1410">
        <f t="shared" si="756"/>
        <v>390</v>
      </c>
      <c r="AG234" s="1410"/>
      <c r="AH234" s="1410"/>
      <c r="AI234" s="1410">
        <f t="shared" si="757"/>
        <v>0</v>
      </c>
      <c r="AJ234" s="1410">
        <v>0</v>
      </c>
      <c r="AL234" s="1320"/>
      <c r="AM234" s="1319"/>
      <c r="AN234" s="1319"/>
      <c r="AO234" s="1319"/>
      <c r="AP234" s="1319"/>
      <c r="AQ234" s="1319"/>
      <c r="AR234" s="1319"/>
      <c r="AS234" s="1319"/>
      <c r="AT234" s="1319"/>
      <c r="AU234" s="1319"/>
      <c r="AV234" s="1319"/>
      <c r="AW234" s="1319"/>
      <c r="AX234" s="1319"/>
      <c r="AY234" s="1319"/>
      <c r="AZ234" s="1319"/>
      <c r="BA234" s="1319"/>
      <c r="BB234" s="1319"/>
      <c r="BC234" s="1319"/>
      <c r="BD234" s="1319"/>
      <c r="BE234" s="1319"/>
      <c r="BF234" s="1319"/>
      <c r="BG234" s="1319"/>
      <c r="BH234" s="1319"/>
      <c r="BI234" s="1319"/>
      <c r="BJ234" s="1319"/>
      <c r="BK234" s="1319"/>
    </row>
    <row r="235" spans="1:63" ht="15" customHeight="1">
      <c r="A235" s="1428">
        <v>46</v>
      </c>
      <c r="B235" s="1415" t="s">
        <v>35</v>
      </c>
      <c r="C235" s="1410">
        <v>54</v>
      </c>
      <c r="D235" s="1410">
        <v>62</v>
      </c>
      <c r="E235" s="1410">
        <f t="shared" si="744"/>
        <v>116</v>
      </c>
      <c r="F235" s="1410">
        <v>19</v>
      </c>
      <c r="G235" s="1410">
        <v>26</v>
      </c>
      <c r="H235" s="1410">
        <f t="shared" si="745"/>
        <v>45</v>
      </c>
      <c r="I235" s="1410">
        <v>0</v>
      </c>
      <c r="J235" s="1410">
        <v>0</v>
      </c>
      <c r="K235" s="1410">
        <f t="shared" si="746"/>
        <v>0</v>
      </c>
      <c r="L235" s="1410">
        <v>1</v>
      </c>
      <c r="M235" s="1410">
        <v>1</v>
      </c>
      <c r="N235" s="1410">
        <f t="shared" si="747"/>
        <v>2</v>
      </c>
      <c r="O235" s="1410"/>
      <c r="P235" s="1410"/>
      <c r="Q235" s="1410">
        <f t="shared" si="748"/>
        <v>0</v>
      </c>
      <c r="R235" s="1410"/>
      <c r="S235" s="1410"/>
      <c r="T235" s="1410">
        <f t="shared" si="749"/>
        <v>0</v>
      </c>
      <c r="U235" s="1410">
        <v>2</v>
      </c>
      <c r="V235" s="1410">
        <v>5</v>
      </c>
      <c r="W235" s="1410">
        <f t="shared" si="750"/>
        <v>7</v>
      </c>
      <c r="X235" s="832">
        <f t="shared" si="751"/>
        <v>76</v>
      </c>
      <c r="Y235" s="832">
        <f t="shared" si="752"/>
        <v>94</v>
      </c>
      <c r="Z235" s="832">
        <f t="shared" si="753"/>
        <v>170</v>
      </c>
      <c r="AA235" s="1410"/>
      <c r="AB235" s="1410"/>
      <c r="AC235" s="1410">
        <f t="shared" si="754"/>
        <v>0</v>
      </c>
      <c r="AD235" s="1410">
        <f t="shared" si="755"/>
        <v>76</v>
      </c>
      <c r="AE235" s="1410">
        <f t="shared" si="755"/>
        <v>94</v>
      </c>
      <c r="AF235" s="1410">
        <f t="shared" si="756"/>
        <v>170</v>
      </c>
      <c r="AG235" s="1410"/>
      <c r="AH235" s="1410"/>
      <c r="AI235" s="1410">
        <f t="shared" si="757"/>
        <v>0</v>
      </c>
      <c r="AJ235" s="1410">
        <v>0</v>
      </c>
      <c r="AL235" s="1320"/>
      <c r="AM235" s="1319"/>
      <c r="AN235" s="1319"/>
      <c r="AO235" s="1319"/>
      <c r="AP235" s="1319"/>
      <c r="AQ235" s="1319"/>
      <c r="AR235" s="1319"/>
      <c r="AS235" s="1319"/>
      <c r="AT235" s="1319"/>
      <c r="AU235" s="1319"/>
      <c r="AV235" s="1319"/>
      <c r="AW235" s="1319"/>
      <c r="AX235" s="1319"/>
      <c r="AY235" s="1319"/>
      <c r="AZ235" s="1319"/>
      <c r="BA235" s="1319"/>
      <c r="BB235" s="1319"/>
      <c r="BC235" s="1319"/>
      <c r="BD235" s="1319"/>
      <c r="BE235" s="1319"/>
      <c r="BF235" s="1319"/>
      <c r="BG235" s="1319"/>
      <c r="BH235" s="1319"/>
      <c r="BI235" s="1319"/>
      <c r="BJ235" s="1319"/>
      <c r="BK235" s="1319"/>
    </row>
    <row r="236" spans="1:63" ht="15" customHeight="1">
      <c r="A236" s="1428">
        <v>47</v>
      </c>
      <c r="B236" s="1415" t="s">
        <v>38</v>
      </c>
      <c r="C236" s="1410">
        <v>44</v>
      </c>
      <c r="D236" s="1410">
        <v>39</v>
      </c>
      <c r="E236" s="1410">
        <f t="shared" si="744"/>
        <v>83</v>
      </c>
      <c r="F236" s="1410">
        <v>22</v>
      </c>
      <c r="G236" s="1410">
        <v>14</v>
      </c>
      <c r="H236" s="1410">
        <f t="shared" si="745"/>
        <v>36</v>
      </c>
      <c r="I236" s="1410">
        <v>1</v>
      </c>
      <c r="J236" s="1410">
        <v>0</v>
      </c>
      <c r="K236" s="1410">
        <f t="shared" si="746"/>
        <v>1</v>
      </c>
      <c r="L236" s="1410">
        <v>4</v>
      </c>
      <c r="M236" s="1410">
        <v>2</v>
      </c>
      <c r="N236" s="1410">
        <f t="shared" si="747"/>
        <v>6</v>
      </c>
      <c r="O236" s="1410"/>
      <c r="P236" s="1410"/>
      <c r="Q236" s="1410">
        <f t="shared" si="748"/>
        <v>0</v>
      </c>
      <c r="R236" s="1410"/>
      <c r="S236" s="1410"/>
      <c r="T236" s="1410">
        <f t="shared" si="749"/>
        <v>0</v>
      </c>
      <c r="U236" s="1410">
        <v>0</v>
      </c>
      <c r="V236" s="1410">
        <v>0</v>
      </c>
      <c r="W236" s="1410">
        <f t="shared" si="750"/>
        <v>0</v>
      </c>
      <c r="X236" s="832">
        <f t="shared" si="751"/>
        <v>71</v>
      </c>
      <c r="Y236" s="832">
        <f t="shared" si="752"/>
        <v>55</v>
      </c>
      <c r="Z236" s="832">
        <f t="shared" si="753"/>
        <v>126</v>
      </c>
      <c r="AA236" s="1410"/>
      <c r="AB236" s="1410"/>
      <c r="AC236" s="1410">
        <f t="shared" si="754"/>
        <v>0</v>
      </c>
      <c r="AD236" s="1410">
        <f t="shared" si="755"/>
        <v>71</v>
      </c>
      <c r="AE236" s="1410">
        <f t="shared" si="755"/>
        <v>55</v>
      </c>
      <c r="AF236" s="1410">
        <f t="shared" si="756"/>
        <v>126</v>
      </c>
      <c r="AG236" s="1410"/>
      <c r="AH236" s="1410"/>
      <c r="AI236" s="1410">
        <f t="shared" si="757"/>
        <v>0</v>
      </c>
      <c r="AJ236" s="1410">
        <v>0</v>
      </c>
      <c r="AL236" s="1320"/>
      <c r="AM236" s="1319"/>
      <c r="AN236" s="1319"/>
      <c r="AO236" s="1319"/>
      <c r="AP236" s="1319"/>
      <c r="AQ236" s="1319"/>
      <c r="AR236" s="1319"/>
      <c r="AS236" s="1319"/>
      <c r="AT236" s="1319"/>
      <c r="AU236" s="1319"/>
      <c r="AV236" s="1319"/>
      <c r="AW236" s="1319"/>
      <c r="AX236" s="1319"/>
      <c r="AY236" s="1319"/>
      <c r="AZ236" s="1319"/>
      <c r="BA236" s="1319"/>
      <c r="BB236" s="1319"/>
      <c r="BC236" s="1319"/>
      <c r="BD236" s="1319"/>
      <c r="BE236" s="1319"/>
      <c r="BF236" s="1319"/>
      <c r="BG236" s="1319"/>
      <c r="BH236" s="1319"/>
      <c r="BI236" s="1319"/>
      <c r="BJ236" s="1319"/>
      <c r="BK236" s="1319"/>
    </row>
    <row r="237" spans="1:63" ht="15" customHeight="1">
      <c r="A237" s="1428">
        <v>48</v>
      </c>
      <c r="B237" s="1415" t="s">
        <v>36</v>
      </c>
      <c r="C237" s="1410">
        <v>52</v>
      </c>
      <c r="D237" s="1410">
        <v>44</v>
      </c>
      <c r="E237" s="1410">
        <f t="shared" si="744"/>
        <v>96</v>
      </c>
      <c r="F237" s="1410">
        <v>17</v>
      </c>
      <c r="G237" s="1410">
        <v>7</v>
      </c>
      <c r="H237" s="1410">
        <f t="shared" si="745"/>
        <v>24</v>
      </c>
      <c r="I237" s="1410">
        <v>2</v>
      </c>
      <c r="J237" s="1410">
        <v>1</v>
      </c>
      <c r="K237" s="1410">
        <f t="shared" si="746"/>
        <v>3</v>
      </c>
      <c r="L237" s="1410">
        <v>3</v>
      </c>
      <c r="M237" s="1410">
        <v>1</v>
      </c>
      <c r="N237" s="1410">
        <f t="shared" si="747"/>
        <v>4</v>
      </c>
      <c r="O237" s="1410"/>
      <c r="P237" s="1410"/>
      <c r="Q237" s="1410">
        <f t="shared" si="748"/>
        <v>0</v>
      </c>
      <c r="R237" s="1410"/>
      <c r="S237" s="1410"/>
      <c r="T237" s="1410">
        <f t="shared" si="749"/>
        <v>0</v>
      </c>
      <c r="U237" s="1410">
        <v>0</v>
      </c>
      <c r="V237" s="1410">
        <v>0</v>
      </c>
      <c r="W237" s="1410">
        <f t="shared" si="750"/>
        <v>0</v>
      </c>
      <c r="X237" s="832">
        <f t="shared" si="751"/>
        <v>74</v>
      </c>
      <c r="Y237" s="832">
        <f t="shared" si="752"/>
        <v>53</v>
      </c>
      <c r="Z237" s="832">
        <f t="shared" si="753"/>
        <v>127</v>
      </c>
      <c r="AA237" s="1410"/>
      <c r="AB237" s="1410"/>
      <c r="AC237" s="1410">
        <f t="shared" si="754"/>
        <v>0</v>
      </c>
      <c r="AD237" s="1410">
        <f t="shared" si="755"/>
        <v>74</v>
      </c>
      <c r="AE237" s="1410">
        <f t="shared" si="755"/>
        <v>53</v>
      </c>
      <c r="AF237" s="1410">
        <f t="shared" si="756"/>
        <v>127</v>
      </c>
      <c r="AG237" s="1410"/>
      <c r="AH237" s="1410"/>
      <c r="AI237" s="1410">
        <f t="shared" si="757"/>
        <v>0</v>
      </c>
      <c r="AJ237" s="1410">
        <v>0</v>
      </c>
      <c r="AL237" s="1320"/>
      <c r="AM237" s="1319"/>
      <c r="AN237" s="1319"/>
      <c r="AO237" s="1319"/>
      <c r="AP237" s="1319"/>
      <c r="AQ237" s="1319"/>
      <c r="AR237" s="1319"/>
      <c r="AS237" s="1319"/>
      <c r="AT237" s="1319"/>
      <c r="AU237" s="1319"/>
      <c r="AV237" s="1319"/>
      <c r="AW237" s="1319"/>
      <c r="AX237" s="1319"/>
      <c r="AY237" s="1319"/>
      <c r="AZ237" s="1319"/>
      <c r="BA237" s="1319"/>
      <c r="BB237" s="1319"/>
      <c r="BC237" s="1319"/>
      <c r="BD237" s="1319"/>
      <c r="BE237" s="1319"/>
      <c r="BF237" s="1319"/>
      <c r="BG237" s="1319"/>
      <c r="BH237" s="1319"/>
      <c r="BI237" s="1319"/>
      <c r="BJ237" s="1319"/>
      <c r="BK237" s="1319"/>
    </row>
    <row r="238" spans="1:63" ht="15" customHeight="1">
      <c r="A238" s="1428">
        <v>49</v>
      </c>
      <c r="B238" s="1417" t="s">
        <v>37</v>
      </c>
      <c r="C238" s="1410">
        <v>21</v>
      </c>
      <c r="D238" s="1410">
        <v>17</v>
      </c>
      <c r="E238" s="1410">
        <f t="shared" si="744"/>
        <v>38</v>
      </c>
      <c r="F238" s="1410">
        <v>6</v>
      </c>
      <c r="G238" s="1410">
        <v>7</v>
      </c>
      <c r="H238" s="1410">
        <f t="shared" si="745"/>
        <v>13</v>
      </c>
      <c r="I238" s="1410">
        <v>1</v>
      </c>
      <c r="J238" s="1410">
        <v>0</v>
      </c>
      <c r="K238" s="1410">
        <f t="shared" si="746"/>
        <v>1</v>
      </c>
      <c r="L238" s="1410">
        <v>2</v>
      </c>
      <c r="M238" s="1410">
        <v>1</v>
      </c>
      <c r="N238" s="1410">
        <f t="shared" si="747"/>
        <v>3</v>
      </c>
      <c r="O238" s="1410"/>
      <c r="P238" s="1410"/>
      <c r="Q238" s="1410">
        <f t="shared" si="748"/>
        <v>0</v>
      </c>
      <c r="R238" s="1410"/>
      <c r="S238" s="1410"/>
      <c r="T238" s="1410">
        <f t="shared" si="749"/>
        <v>0</v>
      </c>
      <c r="U238" s="1410">
        <v>0</v>
      </c>
      <c r="V238" s="1410">
        <v>0</v>
      </c>
      <c r="W238" s="1410">
        <f t="shared" si="750"/>
        <v>0</v>
      </c>
      <c r="X238" s="832">
        <f t="shared" si="751"/>
        <v>30</v>
      </c>
      <c r="Y238" s="832">
        <f t="shared" si="752"/>
        <v>25</v>
      </c>
      <c r="Z238" s="832">
        <f t="shared" si="753"/>
        <v>55</v>
      </c>
      <c r="AA238" s="1410"/>
      <c r="AB238" s="1410"/>
      <c r="AC238" s="1410">
        <f t="shared" si="754"/>
        <v>0</v>
      </c>
      <c r="AD238" s="1410">
        <f t="shared" si="755"/>
        <v>30</v>
      </c>
      <c r="AE238" s="1410">
        <f t="shared" si="755"/>
        <v>25</v>
      </c>
      <c r="AF238" s="1410">
        <f t="shared" si="756"/>
        <v>55</v>
      </c>
      <c r="AG238" s="1410"/>
      <c r="AH238" s="1410"/>
      <c r="AI238" s="1410">
        <f t="shared" si="757"/>
        <v>0</v>
      </c>
      <c r="AJ238" s="1410">
        <v>0</v>
      </c>
      <c r="AL238" s="1320"/>
      <c r="AM238" s="1319"/>
      <c r="AN238" s="1319"/>
      <c r="AO238" s="1319"/>
      <c r="AP238" s="1319"/>
      <c r="AQ238" s="1319"/>
      <c r="AR238" s="1319"/>
      <c r="AS238" s="1319"/>
      <c r="AT238" s="1319"/>
      <c r="AU238" s="1319"/>
      <c r="AV238" s="1319"/>
      <c r="AW238" s="1319"/>
      <c r="AX238" s="1319"/>
      <c r="AY238" s="1319"/>
      <c r="AZ238" s="1319"/>
      <c r="BA238" s="1319"/>
      <c r="BB238" s="1319"/>
      <c r="BC238" s="1319"/>
      <c r="BD238" s="1319"/>
      <c r="BE238" s="1319"/>
      <c r="BF238" s="1319"/>
      <c r="BG238" s="1319"/>
      <c r="BH238" s="1319"/>
      <c r="BI238" s="1319"/>
      <c r="BJ238" s="1319"/>
      <c r="BK238" s="1319"/>
    </row>
    <row r="239" spans="1:63" ht="15" customHeight="1">
      <c r="A239" s="1428">
        <v>50</v>
      </c>
      <c r="B239" s="1417" t="s">
        <v>111</v>
      </c>
      <c r="C239" s="1410">
        <v>19</v>
      </c>
      <c r="D239" s="1410">
        <v>16</v>
      </c>
      <c r="E239" s="1410">
        <f t="shared" si="744"/>
        <v>35</v>
      </c>
      <c r="F239" s="1410">
        <v>12</v>
      </c>
      <c r="G239" s="1410">
        <v>11</v>
      </c>
      <c r="H239" s="1410">
        <f t="shared" si="745"/>
        <v>23</v>
      </c>
      <c r="I239" s="1410">
        <v>0</v>
      </c>
      <c r="J239" s="1410">
        <v>0</v>
      </c>
      <c r="K239" s="1410">
        <f t="shared" si="746"/>
        <v>0</v>
      </c>
      <c r="L239" s="1410">
        <v>1</v>
      </c>
      <c r="M239" s="1410">
        <v>1</v>
      </c>
      <c r="N239" s="1410">
        <f t="shared" si="747"/>
        <v>2</v>
      </c>
      <c r="O239" s="1410"/>
      <c r="P239" s="1410"/>
      <c r="Q239" s="1410">
        <f t="shared" si="748"/>
        <v>0</v>
      </c>
      <c r="R239" s="1410"/>
      <c r="S239" s="1410"/>
      <c r="T239" s="1410">
        <f t="shared" si="749"/>
        <v>0</v>
      </c>
      <c r="U239" s="1410">
        <v>0</v>
      </c>
      <c r="V239" s="1410">
        <v>2</v>
      </c>
      <c r="W239" s="1410">
        <f t="shared" si="750"/>
        <v>2</v>
      </c>
      <c r="X239" s="832">
        <f t="shared" si="751"/>
        <v>32</v>
      </c>
      <c r="Y239" s="832">
        <f t="shared" si="752"/>
        <v>30</v>
      </c>
      <c r="Z239" s="832">
        <f t="shared" si="753"/>
        <v>62</v>
      </c>
      <c r="AA239" s="1410"/>
      <c r="AB239" s="1410"/>
      <c r="AC239" s="1410">
        <f t="shared" si="754"/>
        <v>0</v>
      </c>
      <c r="AD239" s="1410">
        <f t="shared" si="755"/>
        <v>32</v>
      </c>
      <c r="AE239" s="1410">
        <f t="shared" si="755"/>
        <v>30</v>
      </c>
      <c r="AF239" s="1410">
        <f t="shared" si="756"/>
        <v>62</v>
      </c>
      <c r="AG239" s="1410"/>
      <c r="AH239" s="1410"/>
      <c r="AI239" s="1410">
        <f t="shared" si="757"/>
        <v>0</v>
      </c>
      <c r="AJ239" s="1410">
        <v>0</v>
      </c>
      <c r="AL239" s="1320"/>
      <c r="AM239" s="1319"/>
      <c r="AN239" s="1319"/>
      <c r="AO239" s="1319"/>
      <c r="AP239" s="1319"/>
      <c r="AQ239" s="1319"/>
      <c r="AR239" s="1319"/>
      <c r="AS239" s="1319"/>
      <c r="AT239" s="1319"/>
      <c r="AU239" s="1319"/>
      <c r="AV239" s="1319"/>
      <c r="AW239" s="1319"/>
      <c r="AX239" s="1319"/>
      <c r="AY239" s="1319"/>
      <c r="AZ239" s="1319"/>
      <c r="BA239" s="1319"/>
      <c r="BB239" s="1319"/>
      <c r="BC239" s="1319"/>
      <c r="BD239" s="1319"/>
      <c r="BE239" s="1319"/>
      <c r="BF239" s="1319"/>
      <c r="BG239" s="1319"/>
      <c r="BH239" s="1319"/>
      <c r="BI239" s="1319"/>
      <c r="BJ239" s="1319"/>
      <c r="BK239" s="1319"/>
    </row>
    <row r="240" spans="1:63" ht="15" customHeight="1">
      <c r="A240" s="1419"/>
      <c r="B240" s="1471" t="s">
        <v>6</v>
      </c>
      <c r="C240" s="1419">
        <f>SUM(C231:C239)</f>
        <v>910</v>
      </c>
      <c r="D240" s="1419">
        <f t="shared" ref="D240:AJ240" si="758">SUM(D231:D239)</f>
        <v>730</v>
      </c>
      <c r="E240" s="1419">
        <f t="shared" si="758"/>
        <v>1640</v>
      </c>
      <c r="F240" s="1419">
        <f t="shared" si="758"/>
        <v>394</v>
      </c>
      <c r="G240" s="1419">
        <f t="shared" si="758"/>
        <v>262</v>
      </c>
      <c r="H240" s="1419">
        <f t="shared" si="758"/>
        <v>656</v>
      </c>
      <c r="I240" s="1419">
        <f t="shared" si="758"/>
        <v>40</v>
      </c>
      <c r="J240" s="1419">
        <f t="shared" si="758"/>
        <v>29</v>
      </c>
      <c r="K240" s="1419">
        <f t="shared" si="758"/>
        <v>69</v>
      </c>
      <c r="L240" s="1419">
        <f t="shared" si="758"/>
        <v>87</v>
      </c>
      <c r="M240" s="1419">
        <f t="shared" si="758"/>
        <v>70</v>
      </c>
      <c r="N240" s="1419">
        <f t="shared" si="758"/>
        <v>157</v>
      </c>
      <c r="O240" s="1419">
        <f t="shared" si="758"/>
        <v>0</v>
      </c>
      <c r="P240" s="1419">
        <f t="shared" si="758"/>
        <v>0</v>
      </c>
      <c r="Q240" s="1419">
        <f t="shared" si="758"/>
        <v>0</v>
      </c>
      <c r="R240" s="1419">
        <f t="shared" si="758"/>
        <v>0</v>
      </c>
      <c r="S240" s="1419">
        <f t="shared" si="758"/>
        <v>0</v>
      </c>
      <c r="T240" s="1419">
        <f t="shared" si="758"/>
        <v>0</v>
      </c>
      <c r="U240" s="1419">
        <f t="shared" si="758"/>
        <v>2</v>
      </c>
      <c r="V240" s="1419">
        <f t="shared" si="758"/>
        <v>7</v>
      </c>
      <c r="W240" s="1419">
        <f t="shared" si="758"/>
        <v>9</v>
      </c>
      <c r="X240" s="1419">
        <f t="shared" si="758"/>
        <v>1433</v>
      </c>
      <c r="Y240" s="1419">
        <f t="shared" si="758"/>
        <v>1098</v>
      </c>
      <c r="Z240" s="1419">
        <f t="shared" si="758"/>
        <v>2531</v>
      </c>
      <c r="AA240" s="1419">
        <f t="shared" si="758"/>
        <v>0</v>
      </c>
      <c r="AB240" s="1419">
        <f t="shared" si="758"/>
        <v>0</v>
      </c>
      <c r="AC240" s="1419">
        <f t="shared" si="758"/>
        <v>0</v>
      </c>
      <c r="AD240" s="1419">
        <f t="shared" si="758"/>
        <v>1433</v>
      </c>
      <c r="AE240" s="1419">
        <f t="shared" si="758"/>
        <v>1098</v>
      </c>
      <c r="AF240" s="1419">
        <f t="shared" si="758"/>
        <v>2531</v>
      </c>
      <c r="AG240" s="1419">
        <f t="shared" si="758"/>
        <v>3</v>
      </c>
      <c r="AH240" s="1419">
        <f t="shared" si="758"/>
        <v>4</v>
      </c>
      <c r="AI240" s="1419">
        <f t="shared" si="758"/>
        <v>7</v>
      </c>
      <c r="AJ240" s="1419">
        <f t="shared" si="758"/>
        <v>0</v>
      </c>
      <c r="AL240" s="1320"/>
      <c r="AM240" s="1319"/>
      <c r="AN240" s="1319"/>
      <c r="AO240" s="1319"/>
      <c r="AP240" s="1319"/>
      <c r="AQ240" s="1319"/>
      <c r="AR240" s="1319"/>
      <c r="AS240" s="1319"/>
      <c r="AT240" s="1319"/>
      <c r="AU240" s="1319"/>
      <c r="AV240" s="1319"/>
      <c r="AW240" s="1319"/>
      <c r="AX240" s="1319"/>
      <c r="AY240" s="1319"/>
      <c r="AZ240" s="1319"/>
      <c r="BA240" s="1319"/>
      <c r="BB240" s="1319"/>
      <c r="BC240" s="1319"/>
      <c r="BD240" s="1319"/>
      <c r="BE240" s="1319"/>
      <c r="BF240" s="1319"/>
      <c r="BG240" s="1319"/>
      <c r="BH240" s="1319"/>
      <c r="BI240" s="1319"/>
      <c r="BJ240" s="1319"/>
      <c r="BK240" s="1319"/>
    </row>
    <row r="241" spans="1:63" ht="15" customHeight="1">
      <c r="A241" s="1436" t="s">
        <v>40</v>
      </c>
      <c r="B241" s="1472"/>
      <c r="C241" s="1466"/>
      <c r="D241" s="1466"/>
      <c r="E241" s="1466"/>
      <c r="F241" s="1466"/>
      <c r="G241" s="1466"/>
      <c r="H241" s="1466"/>
      <c r="I241" s="1466"/>
      <c r="J241" s="1466"/>
      <c r="K241" s="1466"/>
      <c r="L241" s="1466"/>
      <c r="M241" s="1466"/>
      <c r="N241" s="1466"/>
      <c r="O241" s="1466"/>
      <c r="P241" s="1466"/>
      <c r="Q241" s="1466"/>
      <c r="R241" s="1466"/>
      <c r="S241" s="1466"/>
      <c r="T241" s="1466"/>
      <c r="U241" s="1466"/>
      <c r="V241" s="1466"/>
      <c r="W241" s="1466"/>
      <c r="X241" s="1466"/>
      <c r="Y241" s="1466"/>
      <c r="Z241" s="1466"/>
      <c r="AA241" s="1466"/>
      <c r="AB241" s="1466"/>
      <c r="AC241" s="1466"/>
      <c r="AD241" s="1466"/>
      <c r="AE241" s="1466"/>
      <c r="AF241" s="1466"/>
      <c r="AG241" s="1466"/>
      <c r="AH241" s="1466"/>
      <c r="AI241" s="1410"/>
      <c r="AJ241" s="1410"/>
      <c r="AL241" s="1320"/>
      <c r="AM241" s="1319"/>
      <c r="AN241" s="1319"/>
      <c r="AO241" s="1319"/>
      <c r="AP241" s="1319"/>
      <c r="AQ241" s="1319"/>
      <c r="AR241" s="1319"/>
      <c r="AS241" s="1319"/>
      <c r="AT241" s="1319"/>
      <c r="AU241" s="1319"/>
      <c r="AV241" s="1319"/>
      <c r="AW241" s="1319"/>
      <c r="AX241" s="1319"/>
      <c r="AY241" s="1319"/>
      <c r="AZ241" s="1319"/>
      <c r="BA241" s="1319"/>
      <c r="BB241" s="1319"/>
      <c r="BC241" s="1319"/>
      <c r="BD241" s="1319"/>
      <c r="BE241" s="1319"/>
      <c r="BF241" s="1319"/>
      <c r="BG241" s="1319"/>
      <c r="BH241" s="1319"/>
      <c r="BI241" s="1319"/>
      <c r="BJ241" s="1319"/>
      <c r="BK241" s="1319"/>
    </row>
    <row r="242" spans="1:63" ht="15" customHeight="1">
      <c r="A242" s="1428">
        <v>51</v>
      </c>
      <c r="B242" s="642" t="s">
        <v>40</v>
      </c>
      <c r="C242" s="1269">
        <v>209</v>
      </c>
      <c r="D242" s="1269">
        <v>115</v>
      </c>
      <c r="E242" s="1410">
        <f t="shared" ref="E242:E249" si="759">C242+D242</f>
        <v>324</v>
      </c>
      <c r="F242" s="1269">
        <v>194</v>
      </c>
      <c r="G242" s="1269">
        <v>151</v>
      </c>
      <c r="H242" s="1410">
        <f t="shared" ref="H242:H249" si="760">F242+G242</f>
        <v>345</v>
      </c>
      <c r="I242" s="1269">
        <v>1</v>
      </c>
      <c r="J242" s="1269">
        <v>0</v>
      </c>
      <c r="K242" s="1410">
        <f t="shared" ref="K242:K249" si="761">I242+J242</f>
        <v>1</v>
      </c>
      <c r="L242" s="1269">
        <v>150</v>
      </c>
      <c r="M242" s="1269">
        <v>59</v>
      </c>
      <c r="N242" s="1410">
        <f t="shared" ref="N242:N249" si="762">L242+M242</f>
        <v>209</v>
      </c>
      <c r="O242" s="1410"/>
      <c r="P242" s="1410"/>
      <c r="Q242" s="1410">
        <f t="shared" ref="Q242:Q249" si="763">O242+P242</f>
        <v>0</v>
      </c>
      <c r="R242" s="1410"/>
      <c r="S242" s="1410"/>
      <c r="T242" s="1410">
        <f t="shared" ref="T242:T249" si="764">R242+S242</f>
        <v>0</v>
      </c>
      <c r="U242" s="1410"/>
      <c r="V242" s="1410"/>
      <c r="W242" s="1410">
        <f t="shared" ref="W242:W249" si="765">U242+V242</f>
        <v>0</v>
      </c>
      <c r="X242" s="832">
        <f t="shared" ref="X242:X249" si="766">C242+F242+I242+L242+U242+R242+O242</f>
        <v>554</v>
      </c>
      <c r="Y242" s="832">
        <f t="shared" ref="Y242:Y249" si="767">D242+G242+J242+M242+V242+S242+P242</f>
        <v>325</v>
      </c>
      <c r="Z242" s="832">
        <f t="shared" ref="Z242:Z249" si="768">E242+H242+K242+N242+W242+T242+Q242</f>
        <v>879</v>
      </c>
      <c r="AA242" s="1410"/>
      <c r="AB242" s="1410"/>
      <c r="AC242" s="1410">
        <f t="shared" ref="AC242:AC249" si="769">AA242+AB242</f>
        <v>0</v>
      </c>
      <c r="AD242" s="1410">
        <f>X242+AA242</f>
        <v>554</v>
      </c>
      <c r="AE242" s="1410">
        <f t="shared" ref="AE242:AE249" si="770">Y242+AB242</f>
        <v>325</v>
      </c>
      <c r="AF242" s="1410">
        <f t="shared" ref="AF242:AF249" si="771">AD242+AE242</f>
        <v>879</v>
      </c>
      <c r="AG242" s="1410"/>
      <c r="AH242" s="1470"/>
      <c r="AI242" s="1410">
        <f t="shared" ref="AI242:AI249" si="772">AG242+AH242</f>
        <v>0</v>
      </c>
      <c r="AJ242" s="1410"/>
      <c r="AL242" s="1320"/>
      <c r="AM242" s="1319"/>
      <c r="AN242" s="1319"/>
      <c r="AO242" s="1319"/>
      <c r="AP242" s="1319"/>
      <c r="AQ242" s="1319"/>
      <c r="AR242" s="1319"/>
      <c r="AS242" s="1319"/>
      <c r="AT242" s="1319"/>
      <c r="AU242" s="1319"/>
      <c r="AV242" s="1319"/>
      <c r="AW242" s="1319"/>
      <c r="AX242" s="1319"/>
      <c r="AY242" s="1319"/>
      <c r="AZ242" s="1319"/>
      <c r="BA242" s="1319"/>
      <c r="BB242" s="1319"/>
      <c r="BC242" s="1319"/>
      <c r="BD242" s="1319"/>
      <c r="BE242" s="1319"/>
      <c r="BF242" s="1319"/>
      <c r="BG242" s="1319"/>
      <c r="BH242" s="1319"/>
      <c r="BI242" s="1319"/>
      <c r="BJ242" s="1319"/>
      <c r="BK242" s="1319"/>
    </row>
    <row r="243" spans="1:63" ht="15" customHeight="1">
      <c r="A243" s="1428">
        <v>52</v>
      </c>
      <c r="B243" s="642" t="s">
        <v>41</v>
      </c>
      <c r="C243" s="1269">
        <v>533</v>
      </c>
      <c r="D243" s="1269">
        <v>387</v>
      </c>
      <c r="E243" s="1410">
        <f t="shared" si="759"/>
        <v>920</v>
      </c>
      <c r="F243" s="1269">
        <v>415</v>
      </c>
      <c r="G243" s="1269">
        <v>325</v>
      </c>
      <c r="H243" s="1410">
        <f t="shared" si="760"/>
        <v>740</v>
      </c>
      <c r="I243" s="1269">
        <v>0</v>
      </c>
      <c r="J243" s="1269">
        <v>4</v>
      </c>
      <c r="K243" s="1410">
        <f t="shared" si="761"/>
        <v>4</v>
      </c>
      <c r="L243" s="1269">
        <v>85</v>
      </c>
      <c r="M243" s="1269">
        <v>57</v>
      </c>
      <c r="N243" s="1410">
        <f t="shared" si="762"/>
        <v>142</v>
      </c>
      <c r="O243" s="1410"/>
      <c r="P243" s="1410"/>
      <c r="Q243" s="1410">
        <f t="shared" si="763"/>
        <v>0</v>
      </c>
      <c r="R243" s="1410"/>
      <c r="S243" s="1410"/>
      <c r="T243" s="1410">
        <f t="shared" si="764"/>
        <v>0</v>
      </c>
      <c r="U243" s="1410"/>
      <c r="V243" s="1410"/>
      <c r="W243" s="1410">
        <f t="shared" si="765"/>
        <v>0</v>
      </c>
      <c r="X243" s="832">
        <f t="shared" si="766"/>
        <v>1033</v>
      </c>
      <c r="Y243" s="832">
        <f t="shared" si="767"/>
        <v>773</v>
      </c>
      <c r="Z243" s="832">
        <f t="shared" si="768"/>
        <v>1806</v>
      </c>
      <c r="AA243" s="1410">
        <v>13</v>
      </c>
      <c r="AB243" s="1410">
        <v>4</v>
      </c>
      <c r="AC243" s="1410">
        <f t="shared" si="769"/>
        <v>17</v>
      </c>
      <c r="AD243" s="1410">
        <f t="shared" ref="AD243:AD249" si="773">X243+AA243</f>
        <v>1046</v>
      </c>
      <c r="AE243" s="1410">
        <f t="shared" si="770"/>
        <v>777</v>
      </c>
      <c r="AF243" s="1410">
        <f t="shared" si="771"/>
        <v>1823</v>
      </c>
      <c r="AG243" s="1410"/>
      <c r="AH243" s="1470"/>
      <c r="AI243" s="1410">
        <f t="shared" si="772"/>
        <v>0</v>
      </c>
      <c r="AJ243" s="1410">
        <v>0</v>
      </c>
      <c r="AL243" s="1320"/>
      <c r="AM243" s="1319"/>
      <c r="AN243" s="1319"/>
      <c r="AO243" s="1319"/>
      <c r="AP243" s="1319"/>
      <c r="AQ243" s="1319"/>
      <c r="AR243" s="1319"/>
      <c r="AS243" s="1319"/>
      <c r="AT243" s="1319"/>
      <c r="AU243" s="1319"/>
      <c r="AV243" s="1319"/>
      <c r="AW243" s="1319"/>
      <c r="AX243" s="1319"/>
      <c r="AY243" s="1319"/>
      <c r="AZ243" s="1319"/>
      <c r="BA243" s="1319"/>
      <c r="BB243" s="1319"/>
      <c r="BC243" s="1319"/>
      <c r="BD243" s="1319"/>
      <c r="BE243" s="1319"/>
      <c r="BF243" s="1319"/>
      <c r="BG243" s="1319"/>
      <c r="BH243" s="1319"/>
      <c r="BI243" s="1319"/>
      <c r="BJ243" s="1319"/>
      <c r="BK243" s="1319"/>
    </row>
    <row r="244" spans="1:63" ht="15" customHeight="1">
      <c r="A244" s="1428">
        <v>53</v>
      </c>
      <c r="B244" s="642" t="s">
        <v>43</v>
      </c>
      <c r="C244" s="1269">
        <v>24</v>
      </c>
      <c r="D244" s="1269">
        <v>18</v>
      </c>
      <c r="E244" s="1410">
        <f t="shared" si="759"/>
        <v>42</v>
      </c>
      <c r="F244" s="1269">
        <v>27</v>
      </c>
      <c r="G244" s="1269">
        <v>23</v>
      </c>
      <c r="H244" s="1410">
        <f t="shared" si="760"/>
        <v>50</v>
      </c>
      <c r="I244" s="1269">
        <v>1</v>
      </c>
      <c r="J244" s="1269">
        <v>1</v>
      </c>
      <c r="K244" s="1410">
        <f t="shared" si="761"/>
        <v>2</v>
      </c>
      <c r="L244" s="1269">
        <v>28</v>
      </c>
      <c r="M244" s="1269">
        <v>17</v>
      </c>
      <c r="N244" s="1410">
        <f t="shared" si="762"/>
        <v>45</v>
      </c>
      <c r="O244" s="1410"/>
      <c r="P244" s="1410"/>
      <c r="Q244" s="1410">
        <f t="shared" si="763"/>
        <v>0</v>
      </c>
      <c r="R244" s="1410"/>
      <c r="S244" s="1410"/>
      <c r="T244" s="1410">
        <f t="shared" si="764"/>
        <v>0</v>
      </c>
      <c r="U244" s="1410"/>
      <c r="V244" s="1410"/>
      <c r="W244" s="1410">
        <f t="shared" si="765"/>
        <v>0</v>
      </c>
      <c r="X244" s="832">
        <f t="shared" si="766"/>
        <v>80</v>
      </c>
      <c r="Y244" s="832">
        <f t="shared" si="767"/>
        <v>59</v>
      </c>
      <c r="Z244" s="832">
        <f t="shared" si="768"/>
        <v>139</v>
      </c>
      <c r="AA244" s="1410">
        <v>0</v>
      </c>
      <c r="AB244" s="1410">
        <v>0</v>
      </c>
      <c r="AC244" s="1410">
        <f t="shared" si="769"/>
        <v>0</v>
      </c>
      <c r="AD244" s="1410">
        <f t="shared" si="773"/>
        <v>80</v>
      </c>
      <c r="AE244" s="1410">
        <f t="shared" si="770"/>
        <v>59</v>
      </c>
      <c r="AF244" s="1410">
        <f t="shared" si="771"/>
        <v>139</v>
      </c>
      <c r="AG244" s="1410"/>
      <c r="AH244" s="1470"/>
      <c r="AI244" s="1410">
        <f t="shared" si="772"/>
        <v>0</v>
      </c>
      <c r="AJ244" s="1410">
        <v>0</v>
      </c>
      <c r="AL244" s="1320"/>
      <c r="AM244" s="1319"/>
      <c r="AN244" s="1319"/>
      <c r="AO244" s="1319"/>
      <c r="AP244" s="1319"/>
      <c r="AQ244" s="1319"/>
      <c r="AR244" s="1319"/>
      <c r="AS244" s="1319"/>
      <c r="AT244" s="1319"/>
      <c r="AU244" s="1319"/>
      <c r="AV244" s="1319"/>
      <c r="AW244" s="1319"/>
      <c r="AX244" s="1319"/>
      <c r="AY244" s="1319"/>
      <c r="AZ244" s="1319"/>
      <c r="BA244" s="1319"/>
      <c r="BB244" s="1319"/>
      <c r="BC244" s="1319"/>
      <c r="BD244" s="1319"/>
      <c r="BE244" s="1319"/>
      <c r="BF244" s="1319"/>
      <c r="BG244" s="1319"/>
      <c r="BH244" s="1319"/>
      <c r="BI244" s="1319"/>
      <c r="BJ244" s="1319"/>
      <c r="BK244" s="1319"/>
    </row>
    <row r="245" spans="1:63" ht="15" customHeight="1">
      <c r="A245" s="1428">
        <v>54</v>
      </c>
      <c r="B245" s="642" t="s">
        <v>674</v>
      </c>
      <c r="C245" s="1269">
        <v>45</v>
      </c>
      <c r="D245" s="1269">
        <v>37</v>
      </c>
      <c r="E245" s="1410">
        <f t="shared" si="759"/>
        <v>82</v>
      </c>
      <c r="F245" s="1269">
        <v>41</v>
      </c>
      <c r="G245" s="1269">
        <v>27</v>
      </c>
      <c r="H245" s="1410">
        <f t="shared" si="760"/>
        <v>68</v>
      </c>
      <c r="I245" s="1269">
        <v>14</v>
      </c>
      <c r="J245" s="1269">
        <v>3</v>
      </c>
      <c r="K245" s="1410">
        <f t="shared" si="761"/>
        <v>17</v>
      </c>
      <c r="L245" s="1269">
        <v>28</v>
      </c>
      <c r="M245" s="1269">
        <v>8</v>
      </c>
      <c r="N245" s="1410">
        <f t="shared" si="762"/>
        <v>36</v>
      </c>
      <c r="O245" s="1410"/>
      <c r="P245" s="1410"/>
      <c r="Q245" s="1410">
        <f t="shared" si="763"/>
        <v>0</v>
      </c>
      <c r="R245" s="1410"/>
      <c r="S245" s="1410"/>
      <c r="T245" s="1410">
        <f t="shared" si="764"/>
        <v>0</v>
      </c>
      <c r="U245" s="1410"/>
      <c r="V245" s="1410"/>
      <c r="W245" s="1410">
        <f t="shared" si="765"/>
        <v>0</v>
      </c>
      <c r="X245" s="832">
        <f t="shared" si="766"/>
        <v>128</v>
      </c>
      <c r="Y245" s="832">
        <f t="shared" si="767"/>
        <v>75</v>
      </c>
      <c r="Z245" s="832">
        <f t="shared" si="768"/>
        <v>203</v>
      </c>
      <c r="AA245" s="1410">
        <v>4</v>
      </c>
      <c r="AB245" s="1410">
        <v>2</v>
      </c>
      <c r="AC245" s="1410">
        <f t="shared" si="769"/>
        <v>6</v>
      </c>
      <c r="AD245" s="1410">
        <f t="shared" si="773"/>
        <v>132</v>
      </c>
      <c r="AE245" s="1410">
        <f t="shared" si="770"/>
        <v>77</v>
      </c>
      <c r="AF245" s="1410">
        <f t="shared" si="771"/>
        <v>209</v>
      </c>
      <c r="AG245" s="1410"/>
      <c r="AH245" s="1470"/>
      <c r="AI245" s="1410">
        <f t="shared" si="772"/>
        <v>0</v>
      </c>
      <c r="AJ245" s="1410">
        <v>0</v>
      </c>
      <c r="AL245" s="1320"/>
      <c r="AM245" s="1319"/>
      <c r="AN245" s="1319"/>
      <c r="AO245" s="1319"/>
      <c r="AP245" s="1319"/>
      <c r="AQ245" s="1319"/>
      <c r="AR245" s="1319"/>
      <c r="AS245" s="1319"/>
      <c r="AT245" s="1319"/>
      <c r="AU245" s="1319"/>
      <c r="AV245" s="1319"/>
      <c r="AW245" s="1319"/>
      <c r="AX245" s="1319"/>
      <c r="AY245" s="1319"/>
      <c r="AZ245" s="1319"/>
      <c r="BA245" s="1319"/>
      <c r="BB245" s="1319"/>
      <c r="BC245" s="1319"/>
      <c r="BD245" s="1319"/>
      <c r="BE245" s="1319"/>
      <c r="BF245" s="1319"/>
      <c r="BG245" s="1319"/>
      <c r="BH245" s="1319"/>
      <c r="BI245" s="1319"/>
      <c r="BJ245" s="1319"/>
      <c r="BK245" s="1319"/>
    </row>
    <row r="246" spans="1:63" ht="15" customHeight="1">
      <c r="A246" s="1428">
        <v>55</v>
      </c>
      <c r="B246" s="642" t="s">
        <v>904</v>
      </c>
      <c r="C246" s="1269">
        <v>27</v>
      </c>
      <c r="D246" s="1269">
        <v>25</v>
      </c>
      <c r="E246" s="1410">
        <f t="shared" si="759"/>
        <v>52</v>
      </c>
      <c r="F246" s="1269">
        <v>34</v>
      </c>
      <c r="G246" s="1269">
        <v>25</v>
      </c>
      <c r="H246" s="1410">
        <f t="shared" si="760"/>
        <v>59</v>
      </c>
      <c r="I246" s="1269">
        <v>0</v>
      </c>
      <c r="J246" s="1269">
        <v>0</v>
      </c>
      <c r="K246" s="1410">
        <f t="shared" si="761"/>
        <v>0</v>
      </c>
      <c r="L246" s="1269">
        <v>18</v>
      </c>
      <c r="M246" s="1269">
        <v>17</v>
      </c>
      <c r="N246" s="1410">
        <f t="shared" si="762"/>
        <v>35</v>
      </c>
      <c r="O246" s="1410"/>
      <c r="P246" s="1410"/>
      <c r="Q246" s="1410">
        <f t="shared" si="763"/>
        <v>0</v>
      </c>
      <c r="R246" s="1410"/>
      <c r="S246" s="1410"/>
      <c r="T246" s="1410">
        <f t="shared" si="764"/>
        <v>0</v>
      </c>
      <c r="U246" s="1410"/>
      <c r="V246" s="1410"/>
      <c r="W246" s="1410">
        <f t="shared" si="765"/>
        <v>0</v>
      </c>
      <c r="X246" s="832">
        <f t="shared" si="766"/>
        <v>79</v>
      </c>
      <c r="Y246" s="832">
        <f t="shared" si="767"/>
        <v>67</v>
      </c>
      <c r="Z246" s="832">
        <f t="shared" si="768"/>
        <v>146</v>
      </c>
      <c r="AA246" s="1410"/>
      <c r="AB246" s="1410">
        <v>0</v>
      </c>
      <c r="AC246" s="1410">
        <f t="shared" si="769"/>
        <v>0</v>
      </c>
      <c r="AD246" s="1410">
        <f t="shared" si="773"/>
        <v>79</v>
      </c>
      <c r="AE246" s="1410">
        <f t="shared" si="770"/>
        <v>67</v>
      </c>
      <c r="AF246" s="1410">
        <f t="shared" si="771"/>
        <v>146</v>
      </c>
      <c r="AG246" s="1410"/>
      <c r="AH246" s="1470"/>
      <c r="AI246" s="1410">
        <f t="shared" si="772"/>
        <v>0</v>
      </c>
      <c r="AJ246" s="1410">
        <v>0</v>
      </c>
      <c r="AL246" s="1320"/>
      <c r="AM246" s="1319"/>
      <c r="AN246" s="1319"/>
      <c r="AO246" s="1319"/>
      <c r="AP246" s="1319"/>
      <c r="AQ246" s="1319"/>
      <c r="AR246" s="1319"/>
      <c r="AS246" s="1319"/>
      <c r="AT246" s="1319"/>
      <c r="AU246" s="1319"/>
      <c r="AV246" s="1319"/>
      <c r="AW246" s="1319"/>
      <c r="AX246" s="1319"/>
      <c r="AY246" s="1319"/>
      <c r="AZ246" s="1319"/>
      <c r="BA246" s="1319"/>
      <c r="BB246" s="1319"/>
      <c r="BC246" s="1319"/>
      <c r="BD246" s="1319"/>
      <c r="BE246" s="1319"/>
      <c r="BF246" s="1319"/>
      <c r="BG246" s="1319"/>
      <c r="BH246" s="1319"/>
      <c r="BI246" s="1319"/>
      <c r="BJ246" s="1319"/>
      <c r="BK246" s="1319"/>
    </row>
    <row r="247" spans="1:63" ht="15" customHeight="1">
      <c r="A247" s="1428">
        <v>56</v>
      </c>
      <c r="B247" s="642" t="s">
        <v>42</v>
      </c>
      <c r="C247" s="1269">
        <v>11</v>
      </c>
      <c r="D247" s="1269">
        <v>8</v>
      </c>
      <c r="E247" s="1410">
        <f t="shared" si="759"/>
        <v>19</v>
      </c>
      <c r="F247" s="1269">
        <v>11</v>
      </c>
      <c r="G247" s="1269">
        <v>4</v>
      </c>
      <c r="H247" s="1410">
        <f t="shared" si="760"/>
        <v>15</v>
      </c>
      <c r="I247" s="1269">
        <v>0</v>
      </c>
      <c r="J247" s="1269">
        <v>0</v>
      </c>
      <c r="K247" s="1410">
        <f t="shared" si="761"/>
        <v>0</v>
      </c>
      <c r="L247" s="1269">
        <v>5</v>
      </c>
      <c r="M247" s="1269">
        <v>2</v>
      </c>
      <c r="N247" s="1410">
        <f t="shared" si="762"/>
        <v>7</v>
      </c>
      <c r="O247" s="1410"/>
      <c r="P247" s="1410"/>
      <c r="Q247" s="1410">
        <f t="shared" si="763"/>
        <v>0</v>
      </c>
      <c r="R247" s="1410"/>
      <c r="S247" s="1410"/>
      <c r="T247" s="1410">
        <f t="shared" si="764"/>
        <v>0</v>
      </c>
      <c r="U247" s="1410"/>
      <c r="V247" s="1410"/>
      <c r="W247" s="1410">
        <f t="shared" si="765"/>
        <v>0</v>
      </c>
      <c r="X247" s="832">
        <f t="shared" si="766"/>
        <v>27</v>
      </c>
      <c r="Y247" s="832">
        <f t="shared" si="767"/>
        <v>14</v>
      </c>
      <c r="Z247" s="832">
        <f t="shared" si="768"/>
        <v>41</v>
      </c>
      <c r="AA247" s="1410"/>
      <c r="AB247" s="1410">
        <v>0</v>
      </c>
      <c r="AC247" s="1410">
        <f t="shared" si="769"/>
        <v>0</v>
      </c>
      <c r="AD247" s="1410">
        <f t="shared" si="773"/>
        <v>27</v>
      </c>
      <c r="AE247" s="1410">
        <f t="shared" si="770"/>
        <v>14</v>
      </c>
      <c r="AF247" s="1410">
        <f t="shared" si="771"/>
        <v>41</v>
      </c>
      <c r="AG247" s="1410"/>
      <c r="AH247" s="1470"/>
      <c r="AI247" s="1410">
        <f t="shared" si="772"/>
        <v>0</v>
      </c>
      <c r="AJ247" s="1410">
        <v>0</v>
      </c>
      <c r="AL247" s="1320"/>
      <c r="AM247" s="1319"/>
      <c r="AN247" s="1319"/>
      <c r="AO247" s="1319"/>
      <c r="AP247" s="1319"/>
      <c r="AQ247" s="1319"/>
      <c r="AR247" s="1319"/>
      <c r="AS247" s="1319"/>
      <c r="AT247" s="1319"/>
      <c r="AU247" s="1319"/>
      <c r="AV247" s="1319"/>
      <c r="AW247" s="1319"/>
      <c r="AX247" s="1319"/>
      <c r="AY247" s="1319"/>
      <c r="AZ247" s="1319"/>
      <c r="BA247" s="1319"/>
      <c r="BB247" s="1319"/>
      <c r="BC247" s="1319"/>
      <c r="BD247" s="1319"/>
      <c r="BE247" s="1319"/>
      <c r="BF247" s="1319"/>
      <c r="BG247" s="1319"/>
      <c r="BH247" s="1319"/>
      <c r="BI247" s="1319"/>
      <c r="BJ247" s="1319"/>
      <c r="BK247" s="1319"/>
    </row>
    <row r="248" spans="1:63" ht="15" customHeight="1">
      <c r="A248" s="1428">
        <v>57</v>
      </c>
      <c r="B248" s="642" t="s">
        <v>675</v>
      </c>
      <c r="C248" s="1269">
        <v>51</v>
      </c>
      <c r="D248" s="1269">
        <v>28</v>
      </c>
      <c r="E248" s="1410">
        <f t="shared" si="759"/>
        <v>79</v>
      </c>
      <c r="F248" s="1269">
        <v>32</v>
      </c>
      <c r="G248" s="1269">
        <v>19</v>
      </c>
      <c r="H248" s="1410">
        <f t="shared" si="760"/>
        <v>51</v>
      </c>
      <c r="I248" s="1269">
        <v>0</v>
      </c>
      <c r="J248" s="1269">
        <v>5</v>
      </c>
      <c r="K248" s="1410">
        <f t="shared" si="761"/>
        <v>5</v>
      </c>
      <c r="L248" s="1269">
        <v>4</v>
      </c>
      <c r="M248" s="1269">
        <v>8</v>
      </c>
      <c r="N248" s="1410">
        <f t="shared" si="762"/>
        <v>12</v>
      </c>
      <c r="O248" s="1410"/>
      <c r="P248" s="1410"/>
      <c r="Q248" s="1410">
        <f t="shared" si="763"/>
        <v>0</v>
      </c>
      <c r="R248" s="1410"/>
      <c r="S248" s="1410"/>
      <c r="T248" s="1410">
        <f t="shared" si="764"/>
        <v>0</v>
      </c>
      <c r="U248" s="1410"/>
      <c r="V248" s="1410"/>
      <c r="W248" s="1410">
        <f t="shared" si="765"/>
        <v>0</v>
      </c>
      <c r="X248" s="832">
        <f t="shared" si="766"/>
        <v>87</v>
      </c>
      <c r="Y248" s="832">
        <f t="shared" si="767"/>
        <v>60</v>
      </c>
      <c r="Z248" s="832">
        <f t="shared" si="768"/>
        <v>147</v>
      </c>
      <c r="AA248" s="1410">
        <v>15</v>
      </c>
      <c r="AB248" s="1410">
        <v>8</v>
      </c>
      <c r="AC248" s="1410">
        <f t="shared" si="769"/>
        <v>23</v>
      </c>
      <c r="AD248" s="1410">
        <f t="shared" si="773"/>
        <v>102</v>
      </c>
      <c r="AE248" s="1410">
        <f t="shared" si="770"/>
        <v>68</v>
      </c>
      <c r="AF248" s="1410">
        <f t="shared" si="771"/>
        <v>170</v>
      </c>
      <c r="AG248" s="1410"/>
      <c r="AH248" s="1470"/>
      <c r="AI248" s="1410">
        <f t="shared" si="772"/>
        <v>0</v>
      </c>
      <c r="AJ248" s="1410">
        <v>0</v>
      </c>
      <c r="AL248" s="1320"/>
      <c r="AM248" s="1319"/>
      <c r="AN248" s="1319"/>
      <c r="AO248" s="1319"/>
      <c r="AP248" s="1319"/>
      <c r="AQ248" s="1319"/>
      <c r="AR248" s="1319"/>
      <c r="AS248" s="1319"/>
      <c r="AT248" s="1319"/>
      <c r="AU248" s="1319"/>
      <c r="AV248" s="1319"/>
      <c r="AW248" s="1319"/>
      <c r="AX248" s="1319"/>
      <c r="AY248" s="1319"/>
      <c r="AZ248" s="1319"/>
      <c r="BA248" s="1319"/>
      <c r="BB248" s="1319"/>
      <c r="BC248" s="1319"/>
      <c r="BD248" s="1319"/>
      <c r="BE248" s="1319"/>
      <c r="BF248" s="1319"/>
      <c r="BG248" s="1319"/>
      <c r="BH248" s="1319"/>
      <c r="BI248" s="1319"/>
      <c r="BJ248" s="1319"/>
      <c r="BK248" s="1319"/>
    </row>
    <row r="249" spans="1:63" ht="15" customHeight="1">
      <c r="A249" s="1428">
        <v>58</v>
      </c>
      <c r="B249" s="642" t="s">
        <v>695</v>
      </c>
      <c r="C249" s="1269">
        <v>18</v>
      </c>
      <c r="D249" s="1269">
        <v>21</v>
      </c>
      <c r="E249" s="1410">
        <f t="shared" si="759"/>
        <v>39</v>
      </c>
      <c r="F249" s="1269">
        <v>25</v>
      </c>
      <c r="G249" s="1269">
        <v>19</v>
      </c>
      <c r="H249" s="1410">
        <f t="shared" si="760"/>
        <v>44</v>
      </c>
      <c r="I249" s="1269">
        <v>0</v>
      </c>
      <c r="J249" s="1269">
        <v>0</v>
      </c>
      <c r="K249" s="1410">
        <f t="shared" si="761"/>
        <v>0</v>
      </c>
      <c r="L249" s="1269">
        <v>5</v>
      </c>
      <c r="M249" s="1269">
        <v>4</v>
      </c>
      <c r="N249" s="1410">
        <f t="shared" si="762"/>
        <v>9</v>
      </c>
      <c r="O249" s="1410"/>
      <c r="P249" s="1410"/>
      <c r="Q249" s="1410">
        <f t="shared" si="763"/>
        <v>0</v>
      </c>
      <c r="R249" s="1410"/>
      <c r="S249" s="1410"/>
      <c r="T249" s="1410">
        <f t="shared" si="764"/>
        <v>0</v>
      </c>
      <c r="U249" s="1410"/>
      <c r="V249" s="1410"/>
      <c r="W249" s="1410">
        <f t="shared" si="765"/>
        <v>0</v>
      </c>
      <c r="X249" s="832">
        <f t="shared" si="766"/>
        <v>48</v>
      </c>
      <c r="Y249" s="832">
        <f t="shared" si="767"/>
        <v>44</v>
      </c>
      <c r="Z249" s="832">
        <f t="shared" si="768"/>
        <v>92</v>
      </c>
      <c r="AA249" s="1410">
        <v>1</v>
      </c>
      <c r="AB249" s="1410"/>
      <c r="AC249" s="1410">
        <f t="shared" si="769"/>
        <v>1</v>
      </c>
      <c r="AD249" s="1410">
        <f t="shared" si="773"/>
        <v>49</v>
      </c>
      <c r="AE249" s="1410">
        <f t="shared" si="770"/>
        <v>44</v>
      </c>
      <c r="AF249" s="1410">
        <f t="shared" si="771"/>
        <v>93</v>
      </c>
      <c r="AG249" s="1410"/>
      <c r="AH249" s="1470"/>
      <c r="AI249" s="1410">
        <f t="shared" si="772"/>
        <v>0</v>
      </c>
      <c r="AJ249" s="1410">
        <v>0</v>
      </c>
      <c r="AL249" s="1320"/>
      <c r="AM249" s="1319"/>
      <c r="AN249" s="1319"/>
      <c r="AO249" s="1319"/>
      <c r="AP249" s="1319"/>
      <c r="AQ249" s="1319"/>
      <c r="AR249" s="1319"/>
      <c r="AS249" s="1319"/>
      <c r="AT249" s="1319"/>
      <c r="AU249" s="1319"/>
      <c r="AV249" s="1319"/>
      <c r="AW249" s="1319"/>
      <c r="AX249" s="1319"/>
      <c r="AY249" s="1319"/>
      <c r="AZ249" s="1319"/>
      <c r="BA249" s="1319"/>
      <c r="BB249" s="1319"/>
      <c r="BC249" s="1319"/>
      <c r="BD249" s="1319"/>
      <c r="BE249" s="1319"/>
      <c r="BF249" s="1319"/>
      <c r="BG249" s="1319"/>
      <c r="BH249" s="1319"/>
      <c r="BI249" s="1319"/>
      <c r="BJ249" s="1319"/>
      <c r="BK249" s="1319"/>
    </row>
    <row r="250" spans="1:63" ht="15" customHeight="1">
      <c r="A250" s="1419"/>
      <c r="B250" s="1471" t="s">
        <v>6</v>
      </c>
      <c r="C250" s="1419">
        <f>SUM(C242:C249)</f>
        <v>918</v>
      </c>
      <c r="D250" s="1419">
        <f t="shared" ref="D250:AJ250" si="774">SUM(D242:D249)</f>
        <v>639</v>
      </c>
      <c r="E250" s="1419">
        <f t="shared" si="774"/>
        <v>1557</v>
      </c>
      <c r="F250" s="1419">
        <f t="shared" si="774"/>
        <v>779</v>
      </c>
      <c r="G250" s="1419">
        <f t="shared" si="774"/>
        <v>593</v>
      </c>
      <c r="H250" s="1419">
        <f t="shared" si="774"/>
        <v>1372</v>
      </c>
      <c r="I250" s="1419">
        <f t="shared" si="774"/>
        <v>16</v>
      </c>
      <c r="J250" s="1419">
        <f t="shared" si="774"/>
        <v>13</v>
      </c>
      <c r="K250" s="1419">
        <f t="shared" si="774"/>
        <v>29</v>
      </c>
      <c r="L250" s="1419">
        <f t="shared" si="774"/>
        <v>323</v>
      </c>
      <c r="M250" s="1419">
        <f t="shared" si="774"/>
        <v>172</v>
      </c>
      <c r="N250" s="1419">
        <f t="shared" si="774"/>
        <v>495</v>
      </c>
      <c r="O250" s="1419">
        <f t="shared" si="774"/>
        <v>0</v>
      </c>
      <c r="P250" s="1419">
        <f t="shared" si="774"/>
        <v>0</v>
      </c>
      <c r="Q250" s="1419">
        <f t="shared" si="774"/>
        <v>0</v>
      </c>
      <c r="R250" s="1419">
        <f t="shared" si="774"/>
        <v>0</v>
      </c>
      <c r="S250" s="1419">
        <f t="shared" si="774"/>
        <v>0</v>
      </c>
      <c r="T250" s="1419">
        <f t="shared" si="774"/>
        <v>0</v>
      </c>
      <c r="U250" s="1419">
        <f t="shared" si="774"/>
        <v>0</v>
      </c>
      <c r="V250" s="1419">
        <f t="shared" si="774"/>
        <v>0</v>
      </c>
      <c r="W250" s="1419">
        <f t="shared" si="774"/>
        <v>0</v>
      </c>
      <c r="X250" s="1419">
        <f t="shared" si="774"/>
        <v>2036</v>
      </c>
      <c r="Y250" s="1419">
        <f t="shared" si="774"/>
        <v>1417</v>
      </c>
      <c r="Z250" s="1419">
        <f t="shared" si="774"/>
        <v>3453</v>
      </c>
      <c r="AA250" s="1419">
        <f t="shared" si="774"/>
        <v>33</v>
      </c>
      <c r="AB250" s="1419">
        <f t="shared" si="774"/>
        <v>14</v>
      </c>
      <c r="AC250" s="1419">
        <f t="shared" si="774"/>
        <v>47</v>
      </c>
      <c r="AD250" s="1419">
        <f t="shared" si="774"/>
        <v>2069</v>
      </c>
      <c r="AE250" s="1419">
        <f t="shared" si="774"/>
        <v>1431</v>
      </c>
      <c r="AF250" s="1419">
        <f t="shared" si="774"/>
        <v>3500</v>
      </c>
      <c r="AG250" s="1419">
        <f t="shared" si="774"/>
        <v>0</v>
      </c>
      <c r="AH250" s="1382">
        <f t="shared" si="774"/>
        <v>0</v>
      </c>
      <c r="AI250" s="1419">
        <f t="shared" si="774"/>
        <v>0</v>
      </c>
      <c r="AJ250" s="1419">
        <f t="shared" si="774"/>
        <v>0</v>
      </c>
      <c r="AL250" s="1320"/>
      <c r="AM250" s="1319"/>
      <c r="AN250" s="1319"/>
      <c r="AO250" s="1319"/>
      <c r="AP250" s="1319"/>
      <c r="AQ250" s="1319"/>
      <c r="AR250" s="1319"/>
      <c r="AS250" s="1319"/>
      <c r="AT250" s="1319"/>
      <c r="AU250" s="1319"/>
      <c r="AV250" s="1319"/>
      <c r="AW250" s="1319"/>
      <c r="AX250" s="1319"/>
      <c r="AY250" s="1319"/>
      <c r="AZ250" s="1319"/>
      <c r="BA250" s="1319"/>
      <c r="BB250" s="1319"/>
      <c r="BC250" s="1319"/>
      <c r="BD250" s="1319"/>
      <c r="BE250" s="1319"/>
      <c r="BF250" s="1319"/>
      <c r="BG250" s="1319"/>
      <c r="BH250" s="1319"/>
      <c r="BI250" s="1319"/>
      <c r="BJ250" s="1319"/>
      <c r="BK250" s="1319"/>
    </row>
    <row r="251" spans="1:63" ht="15" customHeight="1">
      <c r="A251" s="1436" t="s">
        <v>44</v>
      </c>
      <c r="B251" s="1472"/>
      <c r="C251" s="1466"/>
      <c r="D251" s="1466"/>
      <c r="E251" s="1466"/>
      <c r="F251" s="1466"/>
      <c r="G251" s="1466"/>
      <c r="H251" s="1466"/>
      <c r="I251" s="1466"/>
      <c r="J251" s="1466"/>
      <c r="K251" s="1466"/>
      <c r="L251" s="1466"/>
      <c r="M251" s="1466"/>
      <c r="N251" s="1466"/>
      <c r="O251" s="1466"/>
      <c r="P251" s="1466"/>
      <c r="Q251" s="1466"/>
      <c r="R251" s="1466"/>
      <c r="S251" s="1466"/>
      <c r="T251" s="1466"/>
      <c r="U251" s="1466"/>
      <c r="V251" s="1466"/>
      <c r="W251" s="1466"/>
      <c r="X251" s="1466"/>
      <c r="Y251" s="1466"/>
      <c r="Z251" s="1466"/>
      <c r="AA251" s="1466"/>
      <c r="AB251" s="1466"/>
      <c r="AC251" s="1466"/>
      <c r="AD251" s="1466"/>
      <c r="AE251" s="1466"/>
      <c r="AF251" s="1466"/>
      <c r="AG251" s="1466"/>
      <c r="AH251" s="1466"/>
      <c r="AI251" s="1410"/>
      <c r="AJ251" s="1410"/>
      <c r="AL251" s="1320"/>
      <c r="AM251" s="1319"/>
      <c r="AN251" s="1319"/>
      <c r="AO251" s="1319"/>
      <c r="AP251" s="1319"/>
      <c r="AQ251" s="1319"/>
      <c r="AR251" s="1319"/>
      <c r="AS251" s="1319"/>
      <c r="AT251" s="1319"/>
      <c r="AU251" s="1319"/>
      <c r="AV251" s="1319"/>
      <c r="AW251" s="1319"/>
      <c r="AX251" s="1319"/>
      <c r="AY251" s="1319"/>
      <c r="AZ251" s="1319"/>
      <c r="BA251" s="1319"/>
      <c r="BB251" s="1319"/>
      <c r="BC251" s="1319"/>
      <c r="BD251" s="1319"/>
      <c r="BE251" s="1319"/>
      <c r="BF251" s="1319"/>
      <c r="BG251" s="1319"/>
      <c r="BH251" s="1319"/>
      <c r="BI251" s="1319"/>
      <c r="BJ251" s="1319"/>
      <c r="BK251" s="1319"/>
    </row>
    <row r="252" spans="1:63" ht="15" customHeight="1">
      <c r="A252" s="1428">
        <v>59</v>
      </c>
      <c r="B252" s="1477" t="s">
        <v>44</v>
      </c>
      <c r="C252" s="1478">
        <v>739</v>
      </c>
      <c r="D252" s="1478">
        <v>630</v>
      </c>
      <c r="E252" s="1410">
        <f t="shared" ref="E252:E261" si="775">C252+D252</f>
        <v>1369</v>
      </c>
      <c r="F252" s="1478">
        <v>687</v>
      </c>
      <c r="G252" s="1478">
        <v>619</v>
      </c>
      <c r="H252" s="1410">
        <f t="shared" ref="H252:H261" si="776">F252+G252</f>
        <v>1306</v>
      </c>
      <c r="I252" s="1478">
        <v>7</v>
      </c>
      <c r="J252" s="1478">
        <v>8</v>
      </c>
      <c r="K252" s="1410">
        <f t="shared" ref="K252:K261" si="777">I252+J252</f>
        <v>15</v>
      </c>
      <c r="L252" s="1478">
        <v>6</v>
      </c>
      <c r="M252" s="1478">
        <v>7</v>
      </c>
      <c r="N252" s="1410">
        <f t="shared" ref="N252:N261" si="778">L252+M252</f>
        <v>13</v>
      </c>
      <c r="O252" s="1410">
        <v>6</v>
      </c>
      <c r="P252" s="1410">
        <v>2</v>
      </c>
      <c r="Q252" s="1410">
        <f t="shared" ref="Q252:Q261" si="779">O252+P252</f>
        <v>8</v>
      </c>
      <c r="R252" s="1410">
        <v>17</v>
      </c>
      <c r="S252" s="1410">
        <v>8</v>
      </c>
      <c r="T252" s="1410">
        <f t="shared" ref="T252:T261" si="780">R252+S252</f>
        <v>25</v>
      </c>
      <c r="U252" s="1478">
        <v>2</v>
      </c>
      <c r="V252" s="1478">
        <v>2</v>
      </c>
      <c r="W252" s="1410">
        <f t="shared" ref="W252:W261" si="781">U252+V252</f>
        <v>4</v>
      </c>
      <c r="X252" s="832">
        <f t="shared" ref="X252:X261" si="782">C252+F252+I252+L252+U252+R252+O252</f>
        <v>1464</v>
      </c>
      <c r="Y252" s="832">
        <f t="shared" ref="Y252:Y261" si="783">D252+G252+J252+M252+V252+S252+P252</f>
        <v>1276</v>
      </c>
      <c r="Z252" s="832">
        <f t="shared" ref="Z252:Z261" si="784">E252+H252+K252+N252+W252+T252+Q252</f>
        <v>2740</v>
      </c>
      <c r="AA252" s="1478"/>
      <c r="AB252" s="1478"/>
      <c r="AC252" s="1410">
        <f t="shared" ref="AC252:AC261" si="785">AA252+AB252</f>
        <v>0</v>
      </c>
      <c r="AD252" s="1410">
        <f t="shared" ref="AD252:AE261" si="786">X252+AA252</f>
        <v>1464</v>
      </c>
      <c r="AE252" s="1410">
        <f t="shared" si="786"/>
        <v>1276</v>
      </c>
      <c r="AF252" s="1410">
        <f t="shared" ref="AF252:AF261" si="787">AD252+AE252</f>
        <v>2740</v>
      </c>
      <c r="AG252" s="1478">
        <v>4</v>
      </c>
      <c r="AH252" s="1478">
        <v>7</v>
      </c>
      <c r="AI252" s="1410">
        <f t="shared" ref="AI252:AI261" si="788">AG252+AH252</f>
        <v>11</v>
      </c>
      <c r="AJ252" s="1410"/>
      <c r="AL252" s="1320"/>
      <c r="AM252" s="1319"/>
      <c r="AN252" s="1319"/>
      <c r="AO252" s="1319"/>
      <c r="AP252" s="1319"/>
      <c r="AQ252" s="1319"/>
      <c r="AR252" s="1319"/>
      <c r="AS252" s="1319"/>
      <c r="AT252" s="1319"/>
      <c r="AU252" s="1319"/>
      <c r="AV252" s="1319"/>
      <c r="AW252" s="1319"/>
      <c r="AX252" s="1319"/>
      <c r="AY252" s="1319"/>
      <c r="AZ252" s="1319"/>
      <c r="BA252" s="1319"/>
      <c r="BB252" s="1319"/>
      <c r="BC252" s="1319"/>
      <c r="BD252" s="1319"/>
      <c r="BE252" s="1319"/>
      <c r="BF252" s="1319"/>
      <c r="BG252" s="1319"/>
      <c r="BH252" s="1319"/>
      <c r="BI252" s="1319"/>
      <c r="BJ252" s="1319"/>
      <c r="BK252" s="1319"/>
    </row>
    <row r="253" spans="1:63" ht="15" customHeight="1">
      <c r="A253" s="1428">
        <v>60</v>
      </c>
      <c r="B253" s="1479" t="s">
        <v>49</v>
      </c>
      <c r="C253" s="1478">
        <v>158</v>
      </c>
      <c r="D253" s="1478">
        <v>145</v>
      </c>
      <c r="E253" s="1410">
        <f t="shared" si="775"/>
        <v>303</v>
      </c>
      <c r="F253" s="1478">
        <v>163</v>
      </c>
      <c r="G253" s="1478">
        <v>121</v>
      </c>
      <c r="H253" s="1410">
        <f t="shared" si="776"/>
        <v>284</v>
      </c>
      <c r="I253" s="1478">
        <v>7</v>
      </c>
      <c r="J253" s="1478">
        <v>3</v>
      </c>
      <c r="K253" s="1410">
        <f t="shared" si="777"/>
        <v>10</v>
      </c>
      <c r="L253" s="1478">
        <v>4</v>
      </c>
      <c r="M253" s="1478">
        <v>3</v>
      </c>
      <c r="N253" s="1410">
        <f t="shared" si="778"/>
        <v>7</v>
      </c>
      <c r="O253" s="1410">
        <v>1</v>
      </c>
      <c r="P253" s="1410"/>
      <c r="Q253" s="1410">
        <f t="shared" si="779"/>
        <v>1</v>
      </c>
      <c r="R253" s="1410">
        <v>2</v>
      </c>
      <c r="S253" s="1410">
        <v>0</v>
      </c>
      <c r="T253" s="1410">
        <f t="shared" si="780"/>
        <v>2</v>
      </c>
      <c r="U253" s="1478"/>
      <c r="V253" s="1478"/>
      <c r="W253" s="1410">
        <f t="shared" si="781"/>
        <v>0</v>
      </c>
      <c r="X253" s="832">
        <f t="shared" si="782"/>
        <v>335</v>
      </c>
      <c r="Y253" s="832">
        <f t="shared" si="783"/>
        <v>272</v>
      </c>
      <c r="Z253" s="832">
        <f t="shared" si="784"/>
        <v>607</v>
      </c>
      <c r="AA253" s="1478"/>
      <c r="AB253" s="1478">
        <v>1</v>
      </c>
      <c r="AC253" s="1410">
        <f t="shared" si="785"/>
        <v>1</v>
      </c>
      <c r="AD253" s="1410">
        <f t="shared" si="786"/>
        <v>335</v>
      </c>
      <c r="AE253" s="1410">
        <f t="shared" si="786"/>
        <v>273</v>
      </c>
      <c r="AF253" s="1410">
        <f t="shared" si="787"/>
        <v>608</v>
      </c>
      <c r="AG253" s="1478">
        <v>0</v>
      </c>
      <c r="AH253" s="1478">
        <v>0</v>
      </c>
      <c r="AI253" s="1410">
        <f t="shared" si="788"/>
        <v>0</v>
      </c>
      <c r="AJ253" s="1410"/>
      <c r="AL253" s="1320"/>
      <c r="AM253" s="1319"/>
      <c r="AN253" s="1319"/>
      <c r="AO253" s="1319"/>
      <c r="AP253" s="1319"/>
      <c r="AQ253" s="1319"/>
      <c r="AR253" s="1319"/>
      <c r="AS253" s="1319"/>
      <c r="AT253" s="1319"/>
      <c r="AU253" s="1319"/>
      <c r="AV253" s="1319"/>
      <c r="AW253" s="1319"/>
      <c r="AX253" s="1319"/>
      <c r="AY253" s="1319"/>
      <c r="AZ253" s="1319"/>
      <c r="BA253" s="1319"/>
      <c r="BB253" s="1319"/>
      <c r="BC253" s="1319"/>
      <c r="BD253" s="1319"/>
      <c r="BE253" s="1319"/>
      <c r="BF253" s="1319"/>
      <c r="BG253" s="1319"/>
      <c r="BH253" s="1319"/>
      <c r="BI253" s="1319"/>
      <c r="BJ253" s="1319"/>
      <c r="BK253" s="1319"/>
    </row>
    <row r="254" spans="1:63" ht="15" customHeight="1">
      <c r="A254" s="1428">
        <v>61</v>
      </c>
      <c r="B254" s="1477" t="s">
        <v>45</v>
      </c>
      <c r="C254" s="1478">
        <v>99</v>
      </c>
      <c r="D254" s="1478">
        <v>95</v>
      </c>
      <c r="E254" s="1410">
        <f t="shared" si="775"/>
        <v>194</v>
      </c>
      <c r="F254" s="1478">
        <v>91</v>
      </c>
      <c r="G254" s="1478">
        <v>76</v>
      </c>
      <c r="H254" s="1410">
        <f t="shared" si="776"/>
        <v>167</v>
      </c>
      <c r="I254" s="1478">
        <v>14</v>
      </c>
      <c r="J254" s="1478">
        <v>12</v>
      </c>
      <c r="K254" s="1410">
        <f t="shared" si="777"/>
        <v>26</v>
      </c>
      <c r="L254" s="1478">
        <v>4</v>
      </c>
      <c r="M254" s="1478">
        <v>2</v>
      </c>
      <c r="N254" s="1410">
        <f t="shared" si="778"/>
        <v>6</v>
      </c>
      <c r="O254" s="1410"/>
      <c r="P254" s="1410"/>
      <c r="Q254" s="1410">
        <f t="shared" si="779"/>
        <v>0</v>
      </c>
      <c r="R254" s="1410">
        <v>3</v>
      </c>
      <c r="S254" s="1410">
        <v>2</v>
      </c>
      <c r="T254" s="1410">
        <f t="shared" si="780"/>
        <v>5</v>
      </c>
      <c r="U254" s="1478"/>
      <c r="V254" s="1478">
        <v>1</v>
      </c>
      <c r="W254" s="1410">
        <f t="shared" si="781"/>
        <v>1</v>
      </c>
      <c r="X254" s="832">
        <f t="shared" si="782"/>
        <v>211</v>
      </c>
      <c r="Y254" s="832">
        <f t="shared" si="783"/>
        <v>188</v>
      </c>
      <c r="Z254" s="832">
        <f t="shared" si="784"/>
        <v>399</v>
      </c>
      <c r="AA254" s="1478">
        <v>4</v>
      </c>
      <c r="AB254" s="1478">
        <v>2</v>
      </c>
      <c r="AC254" s="1410">
        <f t="shared" si="785"/>
        <v>6</v>
      </c>
      <c r="AD254" s="1410">
        <f t="shared" si="786"/>
        <v>215</v>
      </c>
      <c r="AE254" s="1410">
        <f t="shared" si="786"/>
        <v>190</v>
      </c>
      <c r="AF254" s="1410">
        <f t="shared" si="787"/>
        <v>405</v>
      </c>
      <c r="AG254" s="1478">
        <v>1</v>
      </c>
      <c r="AH254" s="1478">
        <v>3</v>
      </c>
      <c r="AI254" s="1410">
        <f t="shared" si="788"/>
        <v>4</v>
      </c>
      <c r="AJ254" s="1410"/>
      <c r="AL254" s="1320"/>
      <c r="AM254" s="1319"/>
      <c r="AN254" s="1319"/>
      <c r="AO254" s="1319"/>
      <c r="AP254" s="1319"/>
      <c r="AQ254" s="1319"/>
      <c r="AR254" s="1319"/>
      <c r="AS254" s="1319"/>
      <c r="AT254" s="1319"/>
      <c r="AU254" s="1319"/>
      <c r="AV254" s="1319"/>
      <c r="AW254" s="1319"/>
      <c r="AX254" s="1319"/>
      <c r="AY254" s="1319"/>
      <c r="AZ254" s="1319"/>
      <c r="BA254" s="1319"/>
      <c r="BB254" s="1319"/>
      <c r="BC254" s="1319"/>
      <c r="BD254" s="1319"/>
      <c r="BE254" s="1319"/>
      <c r="BF254" s="1319"/>
      <c r="BG254" s="1319"/>
      <c r="BH254" s="1319"/>
      <c r="BI254" s="1319"/>
      <c r="BJ254" s="1319"/>
      <c r="BK254" s="1319"/>
    </row>
    <row r="255" spans="1:63" ht="15" customHeight="1">
      <c r="A255" s="1428">
        <v>62</v>
      </c>
      <c r="B255" s="1477" t="s">
        <v>676</v>
      </c>
      <c r="C255" s="1478">
        <v>18</v>
      </c>
      <c r="D255" s="1478">
        <v>15</v>
      </c>
      <c r="E255" s="1410">
        <f t="shared" si="775"/>
        <v>33</v>
      </c>
      <c r="F255" s="1478">
        <v>11</v>
      </c>
      <c r="G255" s="1478">
        <v>9</v>
      </c>
      <c r="H255" s="1410">
        <f t="shared" si="776"/>
        <v>20</v>
      </c>
      <c r="I255" s="1478">
        <v>7</v>
      </c>
      <c r="J255" s="1478">
        <v>6</v>
      </c>
      <c r="K255" s="1410">
        <f t="shared" si="777"/>
        <v>13</v>
      </c>
      <c r="L255" s="1478">
        <v>2</v>
      </c>
      <c r="M255" s="1478">
        <v>1</v>
      </c>
      <c r="N255" s="1410">
        <f t="shared" si="778"/>
        <v>3</v>
      </c>
      <c r="O255" s="1410"/>
      <c r="P255" s="1410"/>
      <c r="Q255" s="1410">
        <f t="shared" si="779"/>
        <v>0</v>
      </c>
      <c r="R255" s="1410">
        <v>1</v>
      </c>
      <c r="S255" s="1410">
        <v>1</v>
      </c>
      <c r="T255" s="1410">
        <f t="shared" si="780"/>
        <v>2</v>
      </c>
      <c r="U255" s="1478"/>
      <c r="V255" s="1478"/>
      <c r="W255" s="1410">
        <f t="shared" si="781"/>
        <v>0</v>
      </c>
      <c r="X255" s="832">
        <f t="shared" si="782"/>
        <v>39</v>
      </c>
      <c r="Y255" s="832">
        <f t="shared" si="783"/>
        <v>32</v>
      </c>
      <c r="Z255" s="832">
        <f t="shared" si="784"/>
        <v>71</v>
      </c>
      <c r="AA255" s="1478">
        <v>0</v>
      </c>
      <c r="AB255" s="1478">
        <v>0</v>
      </c>
      <c r="AC255" s="1410">
        <f t="shared" si="785"/>
        <v>0</v>
      </c>
      <c r="AD255" s="1410">
        <f t="shared" si="786"/>
        <v>39</v>
      </c>
      <c r="AE255" s="1410">
        <f t="shared" si="786"/>
        <v>32</v>
      </c>
      <c r="AF255" s="1410">
        <f t="shared" si="787"/>
        <v>71</v>
      </c>
      <c r="AG255" s="1478"/>
      <c r="AH255" s="1478"/>
      <c r="AI255" s="1410">
        <f t="shared" si="788"/>
        <v>0</v>
      </c>
      <c r="AJ255" s="1410"/>
      <c r="AL255" s="1320"/>
      <c r="AM255" s="1319"/>
      <c r="AN255" s="1319"/>
      <c r="AO255" s="1319"/>
      <c r="AP255" s="1319"/>
      <c r="AQ255" s="1319"/>
      <c r="AR255" s="1319"/>
      <c r="AS255" s="1319"/>
      <c r="AT255" s="1319"/>
      <c r="AU255" s="1319"/>
      <c r="AV255" s="1319"/>
      <c r="AW255" s="1319"/>
      <c r="AX255" s="1319"/>
      <c r="AY255" s="1319"/>
      <c r="AZ255" s="1319"/>
      <c r="BA255" s="1319"/>
      <c r="BB255" s="1319"/>
      <c r="BC255" s="1319"/>
      <c r="BD255" s="1319"/>
      <c r="BE255" s="1319"/>
      <c r="BF255" s="1319"/>
      <c r="BG255" s="1319"/>
      <c r="BH255" s="1319"/>
      <c r="BI255" s="1319"/>
      <c r="BJ255" s="1319"/>
      <c r="BK255" s="1319"/>
    </row>
    <row r="256" spans="1:63" ht="15" customHeight="1">
      <c r="A256" s="1428">
        <v>63</v>
      </c>
      <c r="B256" s="1477" t="s">
        <v>677</v>
      </c>
      <c r="C256" s="1478">
        <v>26</v>
      </c>
      <c r="D256" s="1478">
        <v>20</v>
      </c>
      <c r="E256" s="1410">
        <f t="shared" si="775"/>
        <v>46</v>
      </c>
      <c r="F256" s="1478">
        <v>20</v>
      </c>
      <c r="G256" s="1478">
        <v>19</v>
      </c>
      <c r="H256" s="1410">
        <f t="shared" si="776"/>
        <v>39</v>
      </c>
      <c r="I256" s="1478">
        <v>8</v>
      </c>
      <c r="J256" s="1478">
        <v>6</v>
      </c>
      <c r="K256" s="1410">
        <f t="shared" si="777"/>
        <v>14</v>
      </c>
      <c r="L256" s="1478">
        <v>3</v>
      </c>
      <c r="M256" s="1478">
        <v>2</v>
      </c>
      <c r="N256" s="1410">
        <f t="shared" si="778"/>
        <v>5</v>
      </c>
      <c r="O256" s="1410"/>
      <c r="P256" s="1410"/>
      <c r="Q256" s="1410">
        <f t="shared" si="779"/>
        <v>0</v>
      </c>
      <c r="R256" s="1410">
        <v>0</v>
      </c>
      <c r="S256" s="1410">
        <v>0</v>
      </c>
      <c r="T256" s="1410">
        <f t="shared" si="780"/>
        <v>0</v>
      </c>
      <c r="U256" s="1478"/>
      <c r="V256" s="1478"/>
      <c r="W256" s="1410">
        <f t="shared" si="781"/>
        <v>0</v>
      </c>
      <c r="X256" s="832">
        <f t="shared" si="782"/>
        <v>57</v>
      </c>
      <c r="Y256" s="832">
        <f t="shared" si="783"/>
        <v>47</v>
      </c>
      <c r="Z256" s="832">
        <f t="shared" si="784"/>
        <v>104</v>
      </c>
      <c r="AA256" s="1478">
        <v>1</v>
      </c>
      <c r="AB256" s="1478">
        <v>1</v>
      </c>
      <c r="AC256" s="1410">
        <f t="shared" si="785"/>
        <v>2</v>
      </c>
      <c r="AD256" s="1410">
        <f t="shared" si="786"/>
        <v>58</v>
      </c>
      <c r="AE256" s="1410">
        <f t="shared" si="786"/>
        <v>48</v>
      </c>
      <c r="AF256" s="1410">
        <f t="shared" si="787"/>
        <v>106</v>
      </c>
      <c r="AG256" s="1478"/>
      <c r="AH256" s="1478"/>
      <c r="AI256" s="1410">
        <f t="shared" si="788"/>
        <v>0</v>
      </c>
      <c r="AJ256" s="1410">
        <v>0</v>
      </c>
      <c r="AL256" s="1320"/>
      <c r="AM256" s="1319"/>
      <c r="AN256" s="1319"/>
      <c r="AO256" s="1319"/>
      <c r="AP256" s="1319"/>
      <c r="AQ256" s="1319"/>
      <c r="AR256" s="1319"/>
      <c r="AS256" s="1319"/>
      <c r="AT256" s="1319"/>
      <c r="AU256" s="1319"/>
      <c r="AV256" s="1319"/>
      <c r="AW256" s="1319"/>
      <c r="AX256" s="1319"/>
      <c r="AY256" s="1319"/>
      <c r="AZ256" s="1319"/>
      <c r="BA256" s="1319"/>
      <c r="BB256" s="1319"/>
      <c r="BC256" s="1319"/>
      <c r="BD256" s="1319"/>
      <c r="BE256" s="1319"/>
      <c r="BF256" s="1319"/>
      <c r="BG256" s="1319"/>
      <c r="BH256" s="1319"/>
      <c r="BI256" s="1319"/>
      <c r="BJ256" s="1319"/>
      <c r="BK256" s="1319"/>
    </row>
    <row r="257" spans="1:63" ht="15" customHeight="1">
      <c r="A257" s="1428">
        <v>64</v>
      </c>
      <c r="B257" s="1477" t="s">
        <v>46</v>
      </c>
      <c r="C257" s="1478">
        <v>15</v>
      </c>
      <c r="D257" s="1478">
        <v>13</v>
      </c>
      <c r="E257" s="1410">
        <f t="shared" si="775"/>
        <v>28</v>
      </c>
      <c r="F257" s="1478">
        <v>11</v>
      </c>
      <c r="G257" s="1478">
        <v>8</v>
      </c>
      <c r="H257" s="1410">
        <f t="shared" si="776"/>
        <v>19</v>
      </c>
      <c r="I257" s="1478">
        <v>6</v>
      </c>
      <c r="J257" s="1478">
        <v>9</v>
      </c>
      <c r="K257" s="1410">
        <f t="shared" si="777"/>
        <v>15</v>
      </c>
      <c r="L257" s="1478">
        <v>3</v>
      </c>
      <c r="M257" s="1478">
        <v>2</v>
      </c>
      <c r="N257" s="1410">
        <f t="shared" si="778"/>
        <v>5</v>
      </c>
      <c r="O257" s="1410"/>
      <c r="P257" s="1410"/>
      <c r="Q257" s="1410">
        <f t="shared" si="779"/>
        <v>0</v>
      </c>
      <c r="R257" s="1410">
        <v>0</v>
      </c>
      <c r="S257" s="1410">
        <v>0</v>
      </c>
      <c r="T257" s="1410">
        <f t="shared" si="780"/>
        <v>0</v>
      </c>
      <c r="U257" s="1478"/>
      <c r="V257" s="1478"/>
      <c r="W257" s="1410">
        <f t="shared" si="781"/>
        <v>0</v>
      </c>
      <c r="X257" s="832">
        <f t="shared" si="782"/>
        <v>35</v>
      </c>
      <c r="Y257" s="832">
        <f t="shared" si="783"/>
        <v>32</v>
      </c>
      <c r="Z257" s="832">
        <f t="shared" si="784"/>
        <v>67</v>
      </c>
      <c r="AA257" s="1478">
        <v>0</v>
      </c>
      <c r="AB257" s="1478">
        <v>0</v>
      </c>
      <c r="AC257" s="1410">
        <f t="shared" si="785"/>
        <v>0</v>
      </c>
      <c r="AD257" s="1410">
        <f t="shared" si="786"/>
        <v>35</v>
      </c>
      <c r="AE257" s="1410">
        <f t="shared" si="786"/>
        <v>32</v>
      </c>
      <c r="AF257" s="1410">
        <f t="shared" si="787"/>
        <v>67</v>
      </c>
      <c r="AG257" s="1478"/>
      <c r="AH257" s="1478"/>
      <c r="AI257" s="1410">
        <f t="shared" si="788"/>
        <v>0</v>
      </c>
      <c r="AJ257" s="1410">
        <v>0</v>
      </c>
      <c r="AL257" s="1320"/>
      <c r="AM257" s="1319"/>
      <c r="AN257" s="1319"/>
      <c r="AO257" s="1319"/>
      <c r="AP257" s="1319"/>
      <c r="AQ257" s="1319"/>
      <c r="AR257" s="1319"/>
      <c r="AS257" s="1319"/>
      <c r="AT257" s="1319"/>
      <c r="AU257" s="1319"/>
      <c r="AV257" s="1319"/>
      <c r="AW257" s="1319"/>
      <c r="AX257" s="1319"/>
      <c r="AY257" s="1319"/>
      <c r="AZ257" s="1319"/>
      <c r="BA257" s="1319"/>
      <c r="BB257" s="1319"/>
      <c r="BC257" s="1319"/>
      <c r="BD257" s="1319"/>
      <c r="BE257" s="1319"/>
      <c r="BF257" s="1319"/>
      <c r="BG257" s="1319"/>
      <c r="BH257" s="1319"/>
      <c r="BI257" s="1319"/>
      <c r="BJ257" s="1319"/>
      <c r="BK257" s="1319"/>
    </row>
    <row r="258" spans="1:63" ht="15" customHeight="1">
      <c r="A258" s="1428">
        <v>65</v>
      </c>
      <c r="B258" s="1477" t="s">
        <v>47</v>
      </c>
      <c r="C258" s="1478">
        <v>53</v>
      </c>
      <c r="D258" s="1478">
        <v>41</v>
      </c>
      <c r="E258" s="1410">
        <f t="shared" si="775"/>
        <v>94</v>
      </c>
      <c r="F258" s="1478">
        <v>40</v>
      </c>
      <c r="G258" s="1478">
        <v>29</v>
      </c>
      <c r="H258" s="1410">
        <f t="shared" si="776"/>
        <v>69</v>
      </c>
      <c r="I258" s="1478">
        <v>14</v>
      </c>
      <c r="J258" s="1478">
        <v>11</v>
      </c>
      <c r="K258" s="1410">
        <f t="shared" si="777"/>
        <v>25</v>
      </c>
      <c r="L258" s="1478">
        <v>5</v>
      </c>
      <c r="M258" s="1478">
        <v>3</v>
      </c>
      <c r="N258" s="1410">
        <f t="shared" si="778"/>
        <v>8</v>
      </c>
      <c r="O258" s="1410"/>
      <c r="P258" s="1410"/>
      <c r="Q258" s="1410">
        <f t="shared" si="779"/>
        <v>0</v>
      </c>
      <c r="R258" s="1410">
        <v>1</v>
      </c>
      <c r="S258" s="1410">
        <v>2</v>
      </c>
      <c r="T258" s="1410">
        <f t="shared" si="780"/>
        <v>3</v>
      </c>
      <c r="U258" s="1478"/>
      <c r="V258" s="1478"/>
      <c r="W258" s="1410">
        <f t="shared" si="781"/>
        <v>0</v>
      </c>
      <c r="X258" s="832">
        <f t="shared" si="782"/>
        <v>113</v>
      </c>
      <c r="Y258" s="832">
        <f t="shared" si="783"/>
        <v>86</v>
      </c>
      <c r="Z258" s="832">
        <f t="shared" si="784"/>
        <v>199</v>
      </c>
      <c r="AA258" s="1478">
        <v>0</v>
      </c>
      <c r="AB258" s="1478">
        <v>0</v>
      </c>
      <c r="AC258" s="1410">
        <f t="shared" si="785"/>
        <v>0</v>
      </c>
      <c r="AD258" s="1410">
        <f t="shared" si="786"/>
        <v>113</v>
      </c>
      <c r="AE258" s="1410">
        <f t="shared" si="786"/>
        <v>86</v>
      </c>
      <c r="AF258" s="1410">
        <f t="shared" si="787"/>
        <v>199</v>
      </c>
      <c r="AG258" s="1478"/>
      <c r="AH258" s="1478"/>
      <c r="AI258" s="1410">
        <f t="shared" si="788"/>
        <v>0</v>
      </c>
      <c r="AJ258" s="1410">
        <v>0</v>
      </c>
      <c r="AL258" s="1320"/>
      <c r="AM258" s="1319"/>
      <c r="AN258" s="1319"/>
      <c r="AO258" s="1319"/>
      <c r="AP258" s="1319"/>
      <c r="AQ258" s="1319"/>
      <c r="AR258" s="1319"/>
      <c r="AS258" s="1319"/>
      <c r="AT258" s="1319"/>
      <c r="AU258" s="1319"/>
      <c r="AV258" s="1319"/>
      <c r="AW258" s="1319"/>
      <c r="AX258" s="1319"/>
      <c r="AY258" s="1319"/>
      <c r="AZ258" s="1319"/>
      <c r="BA258" s="1319"/>
      <c r="BB258" s="1319"/>
      <c r="BC258" s="1319"/>
      <c r="BD258" s="1319"/>
      <c r="BE258" s="1319"/>
      <c r="BF258" s="1319"/>
      <c r="BG258" s="1319"/>
      <c r="BH258" s="1319"/>
      <c r="BI258" s="1319"/>
      <c r="BJ258" s="1319"/>
      <c r="BK258" s="1319"/>
    </row>
    <row r="259" spans="1:63" ht="15" customHeight="1">
      <c r="A259" s="1428">
        <v>66</v>
      </c>
      <c r="B259" s="1477" t="s">
        <v>678</v>
      </c>
      <c r="C259" s="1478">
        <v>79</v>
      </c>
      <c r="D259" s="1478">
        <v>52</v>
      </c>
      <c r="E259" s="1410">
        <f t="shared" si="775"/>
        <v>131</v>
      </c>
      <c r="F259" s="1478">
        <v>68</v>
      </c>
      <c r="G259" s="1478">
        <v>34</v>
      </c>
      <c r="H259" s="1410">
        <f t="shared" si="776"/>
        <v>102</v>
      </c>
      <c r="I259" s="1478">
        <v>23</v>
      </c>
      <c r="J259" s="1478">
        <v>9</v>
      </c>
      <c r="K259" s="1410">
        <f t="shared" si="777"/>
        <v>32</v>
      </c>
      <c r="L259" s="1478">
        <v>8</v>
      </c>
      <c r="M259" s="1478">
        <v>5</v>
      </c>
      <c r="N259" s="1410">
        <f t="shared" si="778"/>
        <v>13</v>
      </c>
      <c r="O259" s="1410">
        <v>1</v>
      </c>
      <c r="P259" s="1410"/>
      <c r="Q259" s="1410">
        <f t="shared" si="779"/>
        <v>1</v>
      </c>
      <c r="R259" s="1410">
        <v>6</v>
      </c>
      <c r="S259" s="1410">
        <v>2</v>
      </c>
      <c r="T259" s="1410">
        <f t="shared" si="780"/>
        <v>8</v>
      </c>
      <c r="U259" s="1478">
        <v>2</v>
      </c>
      <c r="V259" s="1478"/>
      <c r="W259" s="1410">
        <f t="shared" si="781"/>
        <v>2</v>
      </c>
      <c r="X259" s="832">
        <f t="shared" si="782"/>
        <v>187</v>
      </c>
      <c r="Y259" s="832">
        <f t="shared" si="783"/>
        <v>102</v>
      </c>
      <c r="Z259" s="832">
        <f t="shared" si="784"/>
        <v>289</v>
      </c>
      <c r="AA259" s="1478">
        <v>1</v>
      </c>
      <c r="AB259" s="1478">
        <v>2</v>
      </c>
      <c r="AC259" s="1410">
        <f t="shared" si="785"/>
        <v>3</v>
      </c>
      <c r="AD259" s="1410">
        <f t="shared" si="786"/>
        <v>188</v>
      </c>
      <c r="AE259" s="1410">
        <f t="shared" si="786"/>
        <v>104</v>
      </c>
      <c r="AF259" s="1410">
        <f t="shared" si="787"/>
        <v>292</v>
      </c>
      <c r="AG259" s="1478"/>
      <c r="AH259" s="1478">
        <v>1</v>
      </c>
      <c r="AI259" s="1410">
        <f t="shared" si="788"/>
        <v>1</v>
      </c>
      <c r="AJ259" s="1410">
        <v>0</v>
      </c>
      <c r="AL259" s="1320"/>
      <c r="AM259" s="1319"/>
      <c r="AN259" s="1319"/>
      <c r="AO259" s="1319"/>
      <c r="AP259" s="1319"/>
      <c r="AQ259" s="1319"/>
      <c r="AR259" s="1319"/>
      <c r="AS259" s="1319"/>
      <c r="AT259" s="1319"/>
      <c r="AU259" s="1319"/>
      <c r="AV259" s="1319"/>
      <c r="AW259" s="1319"/>
      <c r="AX259" s="1319"/>
      <c r="AY259" s="1319"/>
      <c r="AZ259" s="1319"/>
      <c r="BA259" s="1319"/>
      <c r="BB259" s="1319"/>
      <c r="BC259" s="1319"/>
      <c r="BD259" s="1319"/>
      <c r="BE259" s="1319"/>
      <c r="BF259" s="1319"/>
      <c r="BG259" s="1319"/>
      <c r="BH259" s="1319"/>
      <c r="BI259" s="1319"/>
      <c r="BJ259" s="1319"/>
      <c r="BK259" s="1319"/>
    </row>
    <row r="260" spans="1:63" ht="15" customHeight="1">
      <c r="A260" s="1428">
        <v>67</v>
      </c>
      <c r="B260" s="1477" t="s">
        <v>613</v>
      </c>
      <c r="C260" s="1478">
        <v>10</v>
      </c>
      <c r="D260" s="1478">
        <v>7</v>
      </c>
      <c r="E260" s="1410">
        <f t="shared" si="775"/>
        <v>17</v>
      </c>
      <c r="F260" s="1478">
        <v>9</v>
      </c>
      <c r="G260" s="1478">
        <v>6</v>
      </c>
      <c r="H260" s="1410">
        <f t="shared" si="776"/>
        <v>15</v>
      </c>
      <c r="I260" s="1478">
        <v>4</v>
      </c>
      <c r="J260" s="1478">
        <v>2</v>
      </c>
      <c r="K260" s="1410">
        <f t="shared" si="777"/>
        <v>6</v>
      </c>
      <c r="L260" s="1478">
        <v>2</v>
      </c>
      <c r="M260" s="1478">
        <v>1</v>
      </c>
      <c r="N260" s="1410">
        <f t="shared" si="778"/>
        <v>3</v>
      </c>
      <c r="O260" s="1410">
        <v>0</v>
      </c>
      <c r="P260" s="1410"/>
      <c r="Q260" s="1410">
        <f t="shared" si="779"/>
        <v>0</v>
      </c>
      <c r="R260" s="1410">
        <v>0</v>
      </c>
      <c r="S260" s="1410">
        <v>0</v>
      </c>
      <c r="T260" s="1410">
        <f t="shared" si="780"/>
        <v>0</v>
      </c>
      <c r="U260" s="1478"/>
      <c r="V260" s="1478"/>
      <c r="W260" s="1410">
        <f t="shared" si="781"/>
        <v>0</v>
      </c>
      <c r="X260" s="832">
        <f t="shared" si="782"/>
        <v>25</v>
      </c>
      <c r="Y260" s="832">
        <f t="shared" si="783"/>
        <v>16</v>
      </c>
      <c r="Z260" s="832">
        <f t="shared" si="784"/>
        <v>41</v>
      </c>
      <c r="AA260" s="1478">
        <v>0</v>
      </c>
      <c r="AB260" s="1478">
        <v>0</v>
      </c>
      <c r="AC260" s="1410">
        <f t="shared" si="785"/>
        <v>0</v>
      </c>
      <c r="AD260" s="1410">
        <f t="shared" si="786"/>
        <v>25</v>
      </c>
      <c r="AE260" s="1410">
        <f t="shared" si="786"/>
        <v>16</v>
      </c>
      <c r="AF260" s="1410">
        <f t="shared" si="787"/>
        <v>41</v>
      </c>
      <c r="AG260" s="1478"/>
      <c r="AH260" s="1478"/>
      <c r="AI260" s="1410">
        <f t="shared" si="788"/>
        <v>0</v>
      </c>
      <c r="AJ260" s="1410">
        <v>0</v>
      </c>
      <c r="AL260" s="1320"/>
      <c r="AM260" s="1319"/>
      <c r="AN260" s="1319"/>
      <c r="AO260" s="1319"/>
      <c r="AP260" s="1319"/>
      <c r="AQ260" s="1319"/>
      <c r="AR260" s="1319"/>
      <c r="AS260" s="1319"/>
      <c r="AT260" s="1319"/>
      <c r="AU260" s="1319"/>
      <c r="AV260" s="1319"/>
      <c r="AW260" s="1319"/>
      <c r="AX260" s="1319"/>
      <c r="AY260" s="1319"/>
      <c r="AZ260" s="1319"/>
      <c r="BA260" s="1319"/>
      <c r="BB260" s="1319"/>
      <c r="BC260" s="1319"/>
      <c r="BD260" s="1319"/>
      <c r="BE260" s="1319"/>
      <c r="BF260" s="1319"/>
      <c r="BG260" s="1319"/>
      <c r="BH260" s="1319"/>
      <c r="BI260" s="1319"/>
      <c r="BJ260" s="1319"/>
      <c r="BK260" s="1319"/>
    </row>
    <row r="261" spans="1:63" ht="15" customHeight="1">
      <c r="A261" s="1428">
        <v>68</v>
      </c>
      <c r="B261" s="1477" t="s">
        <v>48</v>
      </c>
      <c r="C261" s="1478">
        <v>28</v>
      </c>
      <c r="D261" s="1478">
        <v>19</v>
      </c>
      <c r="E261" s="1410">
        <f t="shared" si="775"/>
        <v>47</v>
      </c>
      <c r="F261" s="1478">
        <v>32</v>
      </c>
      <c r="G261" s="1478">
        <v>12</v>
      </c>
      <c r="H261" s="1410">
        <f t="shared" si="776"/>
        <v>44</v>
      </c>
      <c r="I261" s="1478">
        <v>11</v>
      </c>
      <c r="J261" s="1478">
        <v>7</v>
      </c>
      <c r="K261" s="1410">
        <f t="shared" si="777"/>
        <v>18</v>
      </c>
      <c r="L261" s="1478">
        <v>3</v>
      </c>
      <c r="M261" s="1478">
        <v>2</v>
      </c>
      <c r="N261" s="1410">
        <f t="shared" si="778"/>
        <v>5</v>
      </c>
      <c r="O261" s="1410">
        <v>0</v>
      </c>
      <c r="P261" s="1410"/>
      <c r="Q261" s="1410">
        <f t="shared" si="779"/>
        <v>0</v>
      </c>
      <c r="R261" s="1410">
        <v>1</v>
      </c>
      <c r="S261" s="1410">
        <v>1</v>
      </c>
      <c r="T261" s="1410">
        <f t="shared" si="780"/>
        <v>2</v>
      </c>
      <c r="U261" s="1478"/>
      <c r="V261" s="1478">
        <v>1</v>
      </c>
      <c r="W261" s="1410">
        <f t="shared" si="781"/>
        <v>1</v>
      </c>
      <c r="X261" s="832">
        <f t="shared" si="782"/>
        <v>75</v>
      </c>
      <c r="Y261" s="832">
        <f t="shared" si="783"/>
        <v>42</v>
      </c>
      <c r="Z261" s="832">
        <f t="shared" si="784"/>
        <v>117</v>
      </c>
      <c r="AA261" s="1478">
        <v>3</v>
      </c>
      <c r="AB261" s="1478">
        <v>3</v>
      </c>
      <c r="AC261" s="1410">
        <f t="shared" si="785"/>
        <v>6</v>
      </c>
      <c r="AD261" s="1410">
        <f t="shared" si="786"/>
        <v>78</v>
      </c>
      <c r="AE261" s="1410">
        <f t="shared" si="786"/>
        <v>45</v>
      </c>
      <c r="AF261" s="1410">
        <f t="shared" si="787"/>
        <v>123</v>
      </c>
      <c r="AG261" s="1478">
        <v>1</v>
      </c>
      <c r="AH261" s="1478"/>
      <c r="AI261" s="1410">
        <f t="shared" si="788"/>
        <v>1</v>
      </c>
      <c r="AJ261" s="1410">
        <v>0</v>
      </c>
      <c r="AL261" s="1320"/>
      <c r="AM261" s="1319"/>
      <c r="AN261" s="1319"/>
      <c r="AO261" s="1319"/>
      <c r="AP261" s="1319"/>
      <c r="AQ261" s="1319"/>
      <c r="AR261" s="1319"/>
      <c r="AS261" s="1319"/>
      <c r="AT261" s="1319"/>
      <c r="AU261" s="1319"/>
      <c r="AV261" s="1319"/>
      <c r="AW261" s="1319"/>
      <c r="AX261" s="1319"/>
      <c r="AY261" s="1319"/>
      <c r="AZ261" s="1319"/>
      <c r="BA261" s="1319"/>
      <c r="BB261" s="1319"/>
      <c r="BC261" s="1319"/>
      <c r="BD261" s="1319"/>
      <c r="BE261" s="1319"/>
      <c r="BF261" s="1319"/>
      <c r="BG261" s="1319"/>
      <c r="BH261" s="1319"/>
      <c r="BI261" s="1319"/>
      <c r="BJ261" s="1319"/>
      <c r="BK261" s="1319"/>
    </row>
    <row r="262" spans="1:63" ht="15" customHeight="1">
      <c r="A262" s="1419"/>
      <c r="B262" s="1471" t="s">
        <v>6</v>
      </c>
      <c r="C262" s="1419">
        <f>SUM(C252:C261)</f>
        <v>1225</v>
      </c>
      <c r="D262" s="1419">
        <f t="shared" ref="D262:AJ262" si="789">SUM(D252:D261)</f>
        <v>1037</v>
      </c>
      <c r="E262" s="1419">
        <f t="shared" si="789"/>
        <v>2262</v>
      </c>
      <c r="F262" s="1419">
        <f t="shared" si="789"/>
        <v>1132</v>
      </c>
      <c r="G262" s="1419">
        <f t="shared" si="789"/>
        <v>933</v>
      </c>
      <c r="H262" s="1419">
        <f t="shared" si="789"/>
        <v>2065</v>
      </c>
      <c r="I262" s="1419">
        <f t="shared" si="789"/>
        <v>101</v>
      </c>
      <c r="J262" s="1419">
        <f t="shared" si="789"/>
        <v>73</v>
      </c>
      <c r="K262" s="1419">
        <f t="shared" si="789"/>
        <v>174</v>
      </c>
      <c r="L262" s="1419">
        <f t="shared" si="789"/>
        <v>40</v>
      </c>
      <c r="M262" s="1419">
        <f t="shared" si="789"/>
        <v>28</v>
      </c>
      <c r="N262" s="1419">
        <f t="shared" si="789"/>
        <v>68</v>
      </c>
      <c r="O262" s="1419">
        <f t="shared" si="789"/>
        <v>8</v>
      </c>
      <c r="P262" s="1419">
        <f t="shared" si="789"/>
        <v>2</v>
      </c>
      <c r="Q262" s="1419">
        <f t="shared" si="789"/>
        <v>10</v>
      </c>
      <c r="R262" s="1419">
        <f t="shared" si="789"/>
        <v>31</v>
      </c>
      <c r="S262" s="1419">
        <f t="shared" si="789"/>
        <v>16</v>
      </c>
      <c r="T262" s="1419">
        <f t="shared" si="789"/>
        <v>47</v>
      </c>
      <c r="U262" s="1419">
        <f t="shared" si="789"/>
        <v>4</v>
      </c>
      <c r="V262" s="1419">
        <f t="shared" si="789"/>
        <v>4</v>
      </c>
      <c r="W262" s="1419">
        <f t="shared" si="789"/>
        <v>8</v>
      </c>
      <c r="X262" s="1419">
        <f t="shared" si="789"/>
        <v>2541</v>
      </c>
      <c r="Y262" s="1419">
        <f t="shared" si="789"/>
        <v>2093</v>
      </c>
      <c r="Z262" s="1419">
        <f t="shared" si="789"/>
        <v>4634</v>
      </c>
      <c r="AA262" s="1419">
        <f t="shared" si="789"/>
        <v>9</v>
      </c>
      <c r="AB262" s="1419">
        <f t="shared" si="789"/>
        <v>9</v>
      </c>
      <c r="AC262" s="1419">
        <f t="shared" si="789"/>
        <v>18</v>
      </c>
      <c r="AD262" s="1419">
        <f t="shared" si="789"/>
        <v>2550</v>
      </c>
      <c r="AE262" s="1419">
        <f t="shared" si="789"/>
        <v>2102</v>
      </c>
      <c r="AF262" s="1419">
        <f t="shared" si="789"/>
        <v>4652</v>
      </c>
      <c r="AG262" s="1419">
        <f t="shared" si="789"/>
        <v>6</v>
      </c>
      <c r="AH262" s="1382">
        <f t="shared" si="789"/>
        <v>11</v>
      </c>
      <c r="AI262" s="1419">
        <f t="shared" si="789"/>
        <v>17</v>
      </c>
      <c r="AJ262" s="1419">
        <f t="shared" si="789"/>
        <v>0</v>
      </c>
      <c r="AL262" s="1320"/>
      <c r="AM262" s="1319"/>
      <c r="AN262" s="1319"/>
      <c r="AO262" s="1319"/>
      <c r="AP262" s="1319"/>
      <c r="AQ262" s="1319"/>
      <c r="AR262" s="1319"/>
      <c r="AS262" s="1319"/>
      <c r="AT262" s="1319"/>
      <c r="AU262" s="1319"/>
      <c r="AV262" s="1319"/>
      <c r="AW262" s="1319"/>
      <c r="AX262" s="1319"/>
      <c r="AY262" s="1319"/>
      <c r="AZ262" s="1319"/>
      <c r="BA262" s="1319"/>
      <c r="BB262" s="1319"/>
      <c r="BC262" s="1319"/>
      <c r="BD262" s="1319"/>
      <c r="BE262" s="1319"/>
      <c r="BF262" s="1319"/>
      <c r="BG262" s="1319"/>
      <c r="BH262" s="1319"/>
      <c r="BI262" s="1319"/>
      <c r="BJ262" s="1319"/>
      <c r="BK262" s="1319"/>
    </row>
    <row r="263" spans="1:63" ht="15" customHeight="1">
      <c r="A263" s="1436" t="s">
        <v>51</v>
      </c>
      <c r="B263" s="1472"/>
      <c r="C263" s="1466"/>
      <c r="D263" s="1466"/>
      <c r="E263" s="1466"/>
      <c r="F263" s="1466"/>
      <c r="G263" s="1466"/>
      <c r="H263" s="1466"/>
      <c r="I263" s="1466"/>
      <c r="J263" s="1466"/>
      <c r="K263" s="1466"/>
      <c r="L263" s="1466"/>
      <c r="M263" s="1466"/>
      <c r="N263" s="1466"/>
      <c r="O263" s="1466"/>
      <c r="P263" s="1466"/>
      <c r="Q263" s="1466"/>
      <c r="R263" s="1466"/>
      <c r="S263" s="1466"/>
      <c r="T263" s="1466"/>
      <c r="U263" s="1466"/>
      <c r="V263" s="1466"/>
      <c r="W263" s="1466"/>
      <c r="X263" s="1466"/>
      <c r="Y263" s="1466"/>
      <c r="Z263" s="1466"/>
      <c r="AA263" s="1466"/>
      <c r="AB263" s="1466"/>
      <c r="AC263" s="1466"/>
      <c r="AD263" s="1466"/>
      <c r="AE263" s="1466"/>
      <c r="AF263" s="1466"/>
      <c r="AG263" s="1466"/>
      <c r="AH263" s="1466"/>
      <c r="AI263" s="1410"/>
      <c r="AJ263" s="1410"/>
      <c r="AL263" s="1320"/>
      <c r="AM263" s="1319"/>
      <c r="AN263" s="1319"/>
      <c r="AO263" s="1319"/>
      <c r="AP263" s="1319"/>
      <c r="AQ263" s="1319"/>
      <c r="AR263" s="1319"/>
      <c r="AS263" s="1319"/>
      <c r="AT263" s="1319"/>
      <c r="AU263" s="1319"/>
      <c r="AV263" s="1319"/>
      <c r="AW263" s="1319"/>
      <c r="AX263" s="1319"/>
      <c r="AY263" s="1319"/>
      <c r="AZ263" s="1319"/>
      <c r="BA263" s="1319"/>
      <c r="BB263" s="1319"/>
      <c r="BC263" s="1319"/>
      <c r="BD263" s="1319"/>
      <c r="BE263" s="1319"/>
      <c r="BF263" s="1319"/>
      <c r="BG263" s="1319"/>
      <c r="BH263" s="1319"/>
      <c r="BI263" s="1319"/>
      <c r="BJ263" s="1319"/>
      <c r="BK263" s="1319"/>
    </row>
    <row r="264" spans="1:63" ht="15" customHeight="1">
      <c r="A264" s="1428">
        <v>69</v>
      </c>
      <c r="B264" s="1480" t="s">
        <v>51</v>
      </c>
      <c r="C264" s="1275">
        <v>6566</v>
      </c>
      <c r="D264" s="1275">
        <v>4793</v>
      </c>
      <c r="E264" s="1410">
        <f t="shared" ref="E264:E277" si="790">C264+D264</f>
        <v>11359</v>
      </c>
      <c r="F264" s="1275">
        <v>2315</v>
      </c>
      <c r="G264" s="1275">
        <v>1504</v>
      </c>
      <c r="H264" s="1410">
        <f t="shared" ref="H264:H277" si="791">F264+G264</f>
        <v>3819</v>
      </c>
      <c r="I264" s="1275">
        <v>25</v>
      </c>
      <c r="J264" s="1275">
        <v>17</v>
      </c>
      <c r="K264" s="1410">
        <f t="shared" ref="K264:K277" si="792">I264+J264</f>
        <v>42</v>
      </c>
      <c r="L264" s="1275">
        <v>62</v>
      </c>
      <c r="M264" s="1275">
        <v>33</v>
      </c>
      <c r="N264" s="1410">
        <f t="shared" ref="N264:N277" si="793">L264+M264</f>
        <v>95</v>
      </c>
      <c r="O264" s="1410"/>
      <c r="P264" s="1410"/>
      <c r="Q264" s="1410">
        <f t="shared" ref="Q264:Q277" si="794">O264+P264</f>
        <v>0</v>
      </c>
      <c r="R264" s="1410"/>
      <c r="S264" s="1410"/>
      <c r="T264" s="1410">
        <f t="shared" ref="T264:T277" si="795">R264+S264</f>
        <v>0</v>
      </c>
      <c r="U264" s="1275">
        <v>19</v>
      </c>
      <c r="V264" s="1275">
        <v>16</v>
      </c>
      <c r="W264" s="1410">
        <f t="shared" ref="W264:W276" si="796">U264+V264</f>
        <v>35</v>
      </c>
      <c r="X264" s="832">
        <f t="shared" ref="X264:X277" si="797">C264+F264+I264+L264+U264+R264+O264</f>
        <v>8987</v>
      </c>
      <c r="Y264" s="832">
        <f t="shared" ref="Y264:Y277" si="798">D264+G264+J264+M264+V264+S264+P264</f>
        <v>6363</v>
      </c>
      <c r="Z264" s="832">
        <f t="shared" ref="Z264:Z277" si="799">E264+H264+K264+N264+W264+T264+Q264</f>
        <v>15350</v>
      </c>
      <c r="AA264" s="1271">
        <v>81</v>
      </c>
      <c r="AB264" s="1271">
        <v>65</v>
      </c>
      <c r="AC264" s="1410">
        <f t="shared" ref="AC264:AC276" si="800">AA264+AB264</f>
        <v>146</v>
      </c>
      <c r="AD264" s="1410">
        <f t="shared" ref="AD264:AE276" si="801">X264+AA264</f>
        <v>9068</v>
      </c>
      <c r="AE264" s="1410">
        <f t="shared" si="801"/>
        <v>6428</v>
      </c>
      <c r="AF264" s="1410">
        <f t="shared" ref="AF264:AF276" si="802">AD264+AE264</f>
        <v>15496</v>
      </c>
      <c r="AG264" s="1271">
        <v>133</v>
      </c>
      <c r="AH264" s="1271">
        <v>94</v>
      </c>
      <c r="AI264" s="1410">
        <f t="shared" ref="AI264:AI276" si="803">AG264+AH264</f>
        <v>227</v>
      </c>
      <c r="AJ264" s="1410"/>
      <c r="AL264" s="1320"/>
      <c r="AM264" s="1319"/>
      <c r="AN264" s="1319"/>
      <c r="AO264" s="1319"/>
      <c r="AP264" s="1319"/>
      <c r="AQ264" s="1319"/>
      <c r="AR264" s="1319"/>
      <c r="AS264" s="1319"/>
      <c r="AT264" s="1319"/>
      <c r="AU264" s="1319"/>
      <c r="AV264" s="1319"/>
      <c r="AW264" s="1319"/>
      <c r="AX264" s="1319"/>
      <c r="AY264" s="1319"/>
      <c r="AZ264" s="1319"/>
      <c r="BA264" s="1319"/>
      <c r="BB264" s="1319"/>
      <c r="BC264" s="1319"/>
      <c r="BD264" s="1319"/>
      <c r="BE264" s="1319"/>
      <c r="BF264" s="1319"/>
      <c r="BG264" s="1319"/>
      <c r="BH264" s="1319"/>
      <c r="BI264" s="1319"/>
      <c r="BJ264" s="1319"/>
      <c r="BK264" s="1319"/>
    </row>
    <row r="265" spans="1:63" ht="15" customHeight="1">
      <c r="A265" s="1428">
        <v>70</v>
      </c>
      <c r="B265" s="1480" t="s">
        <v>54</v>
      </c>
      <c r="C265" s="1275">
        <v>251</v>
      </c>
      <c r="D265" s="1275">
        <v>102</v>
      </c>
      <c r="E265" s="1410">
        <f t="shared" si="790"/>
        <v>353</v>
      </c>
      <c r="F265" s="1275">
        <v>92</v>
      </c>
      <c r="G265" s="1275">
        <v>131</v>
      </c>
      <c r="H265" s="1410">
        <f t="shared" si="791"/>
        <v>223</v>
      </c>
      <c r="I265" s="1275">
        <v>15</v>
      </c>
      <c r="J265" s="1275">
        <v>11</v>
      </c>
      <c r="K265" s="1410">
        <f t="shared" si="792"/>
        <v>26</v>
      </c>
      <c r="L265" s="1275">
        <v>19</v>
      </c>
      <c r="M265" s="1275">
        <v>12</v>
      </c>
      <c r="N265" s="1410">
        <f t="shared" si="793"/>
        <v>31</v>
      </c>
      <c r="O265" s="1410"/>
      <c r="P265" s="1410"/>
      <c r="Q265" s="1410">
        <f t="shared" si="794"/>
        <v>0</v>
      </c>
      <c r="R265" s="1410"/>
      <c r="S265" s="1410"/>
      <c r="T265" s="1410">
        <f t="shared" si="795"/>
        <v>0</v>
      </c>
      <c r="U265" s="1275">
        <v>5</v>
      </c>
      <c r="V265" s="1275">
        <v>9</v>
      </c>
      <c r="W265" s="1410">
        <f t="shared" si="796"/>
        <v>14</v>
      </c>
      <c r="X265" s="832">
        <f t="shared" si="797"/>
        <v>382</v>
      </c>
      <c r="Y265" s="832">
        <f t="shared" si="798"/>
        <v>265</v>
      </c>
      <c r="Z265" s="832">
        <f t="shared" si="799"/>
        <v>647</v>
      </c>
      <c r="AA265" s="1271">
        <v>0</v>
      </c>
      <c r="AB265" s="1271">
        <v>3</v>
      </c>
      <c r="AC265" s="1410">
        <f t="shared" si="800"/>
        <v>3</v>
      </c>
      <c r="AD265" s="1410">
        <f t="shared" si="801"/>
        <v>382</v>
      </c>
      <c r="AE265" s="1410">
        <f t="shared" si="801"/>
        <v>268</v>
      </c>
      <c r="AF265" s="1410">
        <f t="shared" si="802"/>
        <v>650</v>
      </c>
      <c r="AG265" s="1432">
        <v>15</v>
      </c>
      <c r="AH265" s="1432">
        <v>10</v>
      </c>
      <c r="AI265" s="1410">
        <f t="shared" si="803"/>
        <v>25</v>
      </c>
      <c r="AJ265" s="1410">
        <v>0</v>
      </c>
      <c r="AL265" s="1320"/>
      <c r="AM265" s="1319"/>
      <c r="AN265" s="1319"/>
      <c r="AO265" s="1319"/>
      <c r="AP265" s="1319"/>
      <c r="AQ265" s="1319"/>
      <c r="AR265" s="1319"/>
      <c r="AS265" s="1319"/>
      <c r="AT265" s="1319"/>
      <c r="AU265" s="1319"/>
      <c r="AV265" s="1319"/>
      <c r="AW265" s="1319"/>
      <c r="AX265" s="1319"/>
      <c r="AY265" s="1319"/>
      <c r="AZ265" s="1319"/>
      <c r="BA265" s="1319"/>
      <c r="BB265" s="1319"/>
      <c r="BC265" s="1319"/>
      <c r="BD265" s="1319"/>
      <c r="BE265" s="1319"/>
      <c r="BF265" s="1319"/>
      <c r="BG265" s="1319"/>
      <c r="BH265" s="1319"/>
      <c r="BI265" s="1319"/>
      <c r="BJ265" s="1319"/>
      <c r="BK265" s="1319"/>
    </row>
    <row r="266" spans="1:63" ht="15" customHeight="1">
      <c r="A266" s="1428">
        <v>71</v>
      </c>
      <c r="B266" s="1480" t="s">
        <v>55</v>
      </c>
      <c r="C266" s="1275">
        <v>105</v>
      </c>
      <c r="D266" s="1275">
        <v>56</v>
      </c>
      <c r="E266" s="1410">
        <f t="shared" si="790"/>
        <v>161</v>
      </c>
      <c r="F266" s="1275">
        <v>36</v>
      </c>
      <c r="G266" s="1275">
        <v>35</v>
      </c>
      <c r="H266" s="1410">
        <f t="shared" si="791"/>
        <v>71</v>
      </c>
      <c r="I266" s="1275">
        <v>0</v>
      </c>
      <c r="J266" s="1275">
        <v>1</v>
      </c>
      <c r="K266" s="1410">
        <f t="shared" si="792"/>
        <v>1</v>
      </c>
      <c r="L266" s="1275">
        <v>0</v>
      </c>
      <c r="M266" s="1275">
        <v>0</v>
      </c>
      <c r="N266" s="1410">
        <f t="shared" si="793"/>
        <v>0</v>
      </c>
      <c r="O266" s="1410"/>
      <c r="P266" s="1410"/>
      <c r="Q266" s="1410">
        <f t="shared" si="794"/>
        <v>0</v>
      </c>
      <c r="R266" s="1410"/>
      <c r="S266" s="1410"/>
      <c r="T266" s="1410">
        <f t="shared" si="795"/>
        <v>0</v>
      </c>
      <c r="U266" s="1275">
        <v>0</v>
      </c>
      <c r="V266" s="1275">
        <v>0</v>
      </c>
      <c r="W266" s="1410">
        <f t="shared" si="796"/>
        <v>0</v>
      </c>
      <c r="X266" s="832">
        <f t="shared" si="797"/>
        <v>141</v>
      </c>
      <c r="Y266" s="832">
        <f t="shared" si="798"/>
        <v>92</v>
      </c>
      <c r="Z266" s="832">
        <f t="shared" si="799"/>
        <v>233</v>
      </c>
      <c r="AA266" s="1271">
        <v>2</v>
      </c>
      <c r="AB266" s="1271">
        <v>0</v>
      </c>
      <c r="AC266" s="1410">
        <f t="shared" si="800"/>
        <v>2</v>
      </c>
      <c r="AD266" s="1410">
        <f t="shared" si="801"/>
        <v>143</v>
      </c>
      <c r="AE266" s="1410">
        <f t="shared" si="801"/>
        <v>92</v>
      </c>
      <c r="AF266" s="1410">
        <f t="shared" si="802"/>
        <v>235</v>
      </c>
      <c r="AG266" s="1432">
        <v>0</v>
      </c>
      <c r="AH266" s="1432">
        <v>0</v>
      </c>
      <c r="AI266" s="1410">
        <f t="shared" si="803"/>
        <v>0</v>
      </c>
      <c r="AJ266" s="1410">
        <v>0</v>
      </c>
      <c r="AL266" s="1320"/>
      <c r="AM266" s="1319"/>
      <c r="AN266" s="1319"/>
      <c r="AO266" s="1319"/>
      <c r="AP266" s="1319"/>
      <c r="AQ266" s="1319"/>
      <c r="AR266" s="1319"/>
      <c r="AS266" s="1319"/>
      <c r="AT266" s="1319"/>
      <c r="AU266" s="1319"/>
      <c r="AV266" s="1319"/>
      <c r="AW266" s="1319"/>
      <c r="AX266" s="1319"/>
      <c r="AY266" s="1319"/>
      <c r="AZ266" s="1319"/>
      <c r="BA266" s="1319"/>
      <c r="BB266" s="1319"/>
      <c r="BC266" s="1319"/>
      <c r="BD266" s="1319"/>
      <c r="BE266" s="1319"/>
      <c r="BF266" s="1319"/>
      <c r="BG266" s="1319"/>
      <c r="BH266" s="1319"/>
      <c r="BI266" s="1319"/>
      <c r="BJ266" s="1319"/>
      <c r="BK266" s="1319"/>
    </row>
    <row r="267" spans="1:63" ht="15" customHeight="1">
      <c r="A267" s="1428">
        <v>72</v>
      </c>
      <c r="B267" s="1480" t="s">
        <v>696</v>
      </c>
      <c r="C267" s="1275">
        <v>19</v>
      </c>
      <c r="D267" s="1275">
        <v>14</v>
      </c>
      <c r="E267" s="1410">
        <f t="shared" si="790"/>
        <v>33</v>
      </c>
      <c r="F267" s="1275">
        <v>12</v>
      </c>
      <c r="G267" s="1275">
        <v>17</v>
      </c>
      <c r="H267" s="1410">
        <f t="shared" si="791"/>
        <v>29</v>
      </c>
      <c r="I267" s="1275">
        <v>0</v>
      </c>
      <c r="J267" s="1275">
        <v>0</v>
      </c>
      <c r="K267" s="1410">
        <f t="shared" si="792"/>
        <v>0</v>
      </c>
      <c r="L267" s="1275">
        <v>0</v>
      </c>
      <c r="M267" s="1275">
        <v>0</v>
      </c>
      <c r="N267" s="1410">
        <f t="shared" si="793"/>
        <v>0</v>
      </c>
      <c r="O267" s="1410"/>
      <c r="P267" s="1410"/>
      <c r="Q267" s="1410">
        <f t="shared" si="794"/>
        <v>0</v>
      </c>
      <c r="R267" s="1410"/>
      <c r="S267" s="1410"/>
      <c r="T267" s="1410">
        <f t="shared" si="795"/>
        <v>0</v>
      </c>
      <c r="U267" s="1275">
        <v>0</v>
      </c>
      <c r="V267" s="1275">
        <v>0</v>
      </c>
      <c r="W267" s="1410">
        <f t="shared" si="796"/>
        <v>0</v>
      </c>
      <c r="X267" s="832">
        <f t="shared" si="797"/>
        <v>31</v>
      </c>
      <c r="Y267" s="832">
        <f t="shared" si="798"/>
        <v>31</v>
      </c>
      <c r="Z267" s="832">
        <f t="shared" si="799"/>
        <v>62</v>
      </c>
      <c r="AA267" s="1271">
        <v>0</v>
      </c>
      <c r="AB267" s="1271">
        <v>0</v>
      </c>
      <c r="AC267" s="1410">
        <f t="shared" si="800"/>
        <v>0</v>
      </c>
      <c r="AD267" s="1410">
        <f t="shared" si="801"/>
        <v>31</v>
      </c>
      <c r="AE267" s="1410">
        <f t="shared" si="801"/>
        <v>31</v>
      </c>
      <c r="AF267" s="1410">
        <f t="shared" si="802"/>
        <v>62</v>
      </c>
      <c r="AG267" s="1481">
        <v>0</v>
      </c>
      <c r="AH267" s="1481">
        <v>0</v>
      </c>
      <c r="AI267" s="1410">
        <f t="shared" si="803"/>
        <v>0</v>
      </c>
      <c r="AJ267" s="1410">
        <v>0</v>
      </c>
      <c r="AL267" s="1320"/>
      <c r="AM267" s="1319"/>
      <c r="AN267" s="1319"/>
      <c r="AO267" s="1319"/>
      <c r="AP267" s="1319"/>
      <c r="AQ267" s="1319"/>
      <c r="AR267" s="1319"/>
      <c r="AS267" s="1319"/>
      <c r="AT267" s="1319"/>
      <c r="AU267" s="1319"/>
      <c r="AV267" s="1319"/>
      <c r="AW267" s="1319"/>
      <c r="AX267" s="1319"/>
      <c r="AY267" s="1319"/>
      <c r="AZ267" s="1319"/>
      <c r="BA267" s="1319"/>
      <c r="BB267" s="1319"/>
      <c r="BC267" s="1319"/>
      <c r="BD267" s="1319"/>
      <c r="BE267" s="1319"/>
      <c r="BF267" s="1319"/>
      <c r="BG267" s="1319"/>
      <c r="BH267" s="1319"/>
      <c r="BI267" s="1319"/>
      <c r="BJ267" s="1319"/>
      <c r="BK267" s="1319"/>
    </row>
    <row r="268" spans="1:63" ht="15" customHeight="1">
      <c r="A268" s="1428">
        <v>73</v>
      </c>
      <c r="B268" s="1480" t="s">
        <v>53</v>
      </c>
      <c r="C268" s="1269">
        <v>42</v>
      </c>
      <c r="D268" s="1269">
        <v>28</v>
      </c>
      <c r="E268" s="1410">
        <f t="shared" si="790"/>
        <v>70</v>
      </c>
      <c r="F268" s="1269">
        <v>22</v>
      </c>
      <c r="G268" s="1269">
        <v>22</v>
      </c>
      <c r="H268" s="1410">
        <f t="shared" si="791"/>
        <v>44</v>
      </c>
      <c r="I268" s="1269">
        <v>0</v>
      </c>
      <c r="J268" s="1269">
        <v>1</v>
      </c>
      <c r="K268" s="1410">
        <f t="shared" si="792"/>
        <v>1</v>
      </c>
      <c r="L268" s="1269">
        <v>1</v>
      </c>
      <c r="M268" s="1269">
        <v>3</v>
      </c>
      <c r="N268" s="1410">
        <f t="shared" si="793"/>
        <v>4</v>
      </c>
      <c r="O268" s="1410"/>
      <c r="P268" s="1410"/>
      <c r="Q268" s="1410">
        <f t="shared" si="794"/>
        <v>0</v>
      </c>
      <c r="R268" s="1410"/>
      <c r="S268" s="1410"/>
      <c r="T268" s="1410">
        <f t="shared" si="795"/>
        <v>0</v>
      </c>
      <c r="U268" s="1269">
        <v>5</v>
      </c>
      <c r="V268" s="1269">
        <v>3</v>
      </c>
      <c r="W268" s="1410">
        <f t="shared" si="796"/>
        <v>8</v>
      </c>
      <c r="X268" s="832">
        <f t="shared" si="797"/>
        <v>70</v>
      </c>
      <c r="Y268" s="832">
        <f t="shared" si="798"/>
        <v>57</v>
      </c>
      <c r="Z268" s="832">
        <f t="shared" si="799"/>
        <v>127</v>
      </c>
      <c r="AA268" s="1482">
        <v>1</v>
      </c>
      <c r="AB268" s="1482">
        <v>0</v>
      </c>
      <c r="AC268" s="1410">
        <f t="shared" si="800"/>
        <v>1</v>
      </c>
      <c r="AD268" s="1410">
        <f t="shared" si="801"/>
        <v>71</v>
      </c>
      <c r="AE268" s="1410">
        <f t="shared" si="801"/>
        <v>57</v>
      </c>
      <c r="AF268" s="1410">
        <f t="shared" si="802"/>
        <v>128</v>
      </c>
      <c r="AG268" s="1483">
        <v>0</v>
      </c>
      <c r="AH268" s="1483">
        <v>0</v>
      </c>
      <c r="AI268" s="1410">
        <f t="shared" si="803"/>
        <v>0</v>
      </c>
      <c r="AJ268" s="1410">
        <v>0</v>
      </c>
      <c r="AL268" s="1320"/>
      <c r="AM268" s="1319"/>
      <c r="AN268" s="1319"/>
      <c r="AO268" s="1319"/>
      <c r="AP268" s="1319"/>
      <c r="AQ268" s="1319"/>
      <c r="AR268" s="1319"/>
      <c r="AS268" s="1319"/>
      <c r="AT268" s="1319"/>
      <c r="AU268" s="1319"/>
      <c r="AV268" s="1319"/>
      <c r="AW268" s="1319"/>
      <c r="AX268" s="1319"/>
      <c r="AY268" s="1319"/>
      <c r="AZ268" s="1319"/>
      <c r="BA268" s="1319"/>
      <c r="BB268" s="1319"/>
      <c r="BC268" s="1319"/>
      <c r="BD268" s="1319"/>
      <c r="BE268" s="1319"/>
      <c r="BF268" s="1319"/>
      <c r="BG268" s="1319"/>
      <c r="BH268" s="1319"/>
      <c r="BI268" s="1319"/>
      <c r="BJ268" s="1319"/>
      <c r="BK268" s="1319"/>
    </row>
    <row r="269" spans="1:63" ht="15" customHeight="1">
      <c r="A269" s="1428">
        <v>74</v>
      </c>
      <c r="B269" s="1480" t="s">
        <v>52</v>
      </c>
      <c r="C269" s="1269">
        <v>71</v>
      </c>
      <c r="D269" s="1269">
        <v>58</v>
      </c>
      <c r="E269" s="1410">
        <f t="shared" si="790"/>
        <v>129</v>
      </c>
      <c r="F269" s="1269">
        <v>37</v>
      </c>
      <c r="G269" s="1269">
        <v>52</v>
      </c>
      <c r="H269" s="1410">
        <f t="shared" si="791"/>
        <v>89</v>
      </c>
      <c r="I269" s="935">
        <v>2</v>
      </c>
      <c r="J269" s="935">
        <v>0</v>
      </c>
      <c r="K269" s="1410">
        <f t="shared" si="792"/>
        <v>2</v>
      </c>
      <c r="L269" s="935">
        <v>0</v>
      </c>
      <c r="M269" s="935">
        <v>0</v>
      </c>
      <c r="N269" s="1410">
        <f t="shared" si="793"/>
        <v>0</v>
      </c>
      <c r="O269" s="1410"/>
      <c r="P269" s="1410"/>
      <c r="Q269" s="1410">
        <f t="shared" si="794"/>
        <v>0</v>
      </c>
      <c r="R269" s="1410"/>
      <c r="S269" s="1410"/>
      <c r="T269" s="1410">
        <f t="shared" si="795"/>
        <v>0</v>
      </c>
      <c r="U269" s="935">
        <v>1</v>
      </c>
      <c r="V269" s="935">
        <v>1</v>
      </c>
      <c r="W269" s="1410">
        <f t="shared" si="796"/>
        <v>2</v>
      </c>
      <c r="X269" s="832">
        <f t="shared" si="797"/>
        <v>111</v>
      </c>
      <c r="Y269" s="832">
        <f t="shared" si="798"/>
        <v>111</v>
      </c>
      <c r="Z269" s="832">
        <f t="shared" si="799"/>
        <v>222</v>
      </c>
      <c r="AA269" s="928">
        <v>0</v>
      </c>
      <c r="AB269" s="928">
        <v>0</v>
      </c>
      <c r="AC269" s="1410">
        <f t="shared" si="800"/>
        <v>0</v>
      </c>
      <c r="AD269" s="1410">
        <f t="shared" si="801"/>
        <v>111</v>
      </c>
      <c r="AE269" s="1410">
        <f t="shared" si="801"/>
        <v>111</v>
      </c>
      <c r="AF269" s="1410">
        <f t="shared" si="802"/>
        <v>222</v>
      </c>
      <c r="AG269" s="1481">
        <v>0</v>
      </c>
      <c r="AH269" s="1481">
        <v>3</v>
      </c>
      <c r="AI269" s="1410">
        <f t="shared" si="803"/>
        <v>3</v>
      </c>
      <c r="AJ269" s="1410">
        <v>0</v>
      </c>
      <c r="AL269" s="1320"/>
      <c r="AM269" s="1319"/>
      <c r="AN269" s="1319"/>
      <c r="AO269" s="1319"/>
      <c r="AP269" s="1319"/>
      <c r="AQ269" s="1319"/>
      <c r="AR269" s="1319"/>
      <c r="AS269" s="1319"/>
      <c r="AT269" s="1319"/>
      <c r="AU269" s="1319"/>
      <c r="AV269" s="1319"/>
      <c r="AW269" s="1319"/>
      <c r="AX269" s="1319"/>
      <c r="AY269" s="1319"/>
      <c r="AZ269" s="1319"/>
      <c r="BA269" s="1319"/>
      <c r="BB269" s="1319"/>
      <c r="BC269" s="1319"/>
      <c r="BD269" s="1319"/>
      <c r="BE269" s="1319"/>
      <c r="BF269" s="1319"/>
      <c r="BG269" s="1319"/>
      <c r="BH269" s="1319"/>
      <c r="BI269" s="1319"/>
      <c r="BJ269" s="1319"/>
      <c r="BK269" s="1319"/>
    </row>
    <row r="270" spans="1:63" ht="15" customHeight="1">
      <c r="A270" s="1428">
        <v>75</v>
      </c>
      <c r="B270" s="1480" t="s">
        <v>56</v>
      </c>
      <c r="C270" s="1275">
        <v>129</v>
      </c>
      <c r="D270" s="1275">
        <v>111</v>
      </c>
      <c r="E270" s="1410">
        <f t="shared" si="790"/>
        <v>240</v>
      </c>
      <c r="F270" s="1275">
        <v>97</v>
      </c>
      <c r="G270" s="1275">
        <v>43</v>
      </c>
      <c r="H270" s="1410">
        <f t="shared" si="791"/>
        <v>140</v>
      </c>
      <c r="I270" s="1275">
        <v>1</v>
      </c>
      <c r="J270" s="1275">
        <v>2</v>
      </c>
      <c r="K270" s="1410">
        <f t="shared" si="792"/>
        <v>3</v>
      </c>
      <c r="L270" s="1275">
        <v>2</v>
      </c>
      <c r="M270" s="1275">
        <v>1</v>
      </c>
      <c r="N270" s="1410">
        <f t="shared" si="793"/>
        <v>3</v>
      </c>
      <c r="O270" s="1410"/>
      <c r="P270" s="1410"/>
      <c r="Q270" s="1410">
        <f t="shared" si="794"/>
        <v>0</v>
      </c>
      <c r="R270" s="1410"/>
      <c r="S270" s="1410"/>
      <c r="T270" s="1410">
        <f t="shared" si="795"/>
        <v>0</v>
      </c>
      <c r="U270" s="1275">
        <v>2</v>
      </c>
      <c r="V270" s="1275">
        <v>1</v>
      </c>
      <c r="W270" s="1410">
        <f t="shared" si="796"/>
        <v>3</v>
      </c>
      <c r="X270" s="832">
        <f t="shared" si="797"/>
        <v>231</v>
      </c>
      <c r="Y270" s="832">
        <f t="shared" si="798"/>
        <v>158</v>
      </c>
      <c r="Z270" s="832">
        <f t="shared" si="799"/>
        <v>389</v>
      </c>
      <c r="AA270" s="1271">
        <v>2</v>
      </c>
      <c r="AB270" s="1271">
        <v>5</v>
      </c>
      <c r="AC270" s="1410">
        <f t="shared" si="800"/>
        <v>7</v>
      </c>
      <c r="AD270" s="1410">
        <f t="shared" si="801"/>
        <v>233</v>
      </c>
      <c r="AE270" s="1410">
        <f t="shared" si="801"/>
        <v>163</v>
      </c>
      <c r="AF270" s="1410">
        <f t="shared" si="802"/>
        <v>396</v>
      </c>
      <c r="AG270" s="1432">
        <v>1</v>
      </c>
      <c r="AH270" s="1432">
        <v>0</v>
      </c>
      <c r="AI270" s="1410">
        <f t="shared" si="803"/>
        <v>1</v>
      </c>
      <c r="AJ270" s="1410">
        <v>0</v>
      </c>
      <c r="AL270" s="1320"/>
      <c r="AM270" s="1319"/>
      <c r="AN270" s="1319"/>
      <c r="AO270" s="1319"/>
      <c r="AP270" s="1319"/>
      <c r="AQ270" s="1319"/>
      <c r="AR270" s="1319"/>
      <c r="AS270" s="1319"/>
      <c r="AT270" s="1319"/>
      <c r="AU270" s="1319"/>
      <c r="AV270" s="1319"/>
      <c r="AW270" s="1319"/>
      <c r="AX270" s="1319"/>
      <c r="AY270" s="1319"/>
      <c r="AZ270" s="1319"/>
      <c r="BA270" s="1319"/>
      <c r="BB270" s="1319"/>
      <c r="BC270" s="1319"/>
      <c r="BD270" s="1319"/>
      <c r="BE270" s="1319"/>
      <c r="BF270" s="1319"/>
      <c r="BG270" s="1319"/>
      <c r="BH270" s="1319"/>
      <c r="BI270" s="1319"/>
      <c r="BJ270" s="1319"/>
      <c r="BK270" s="1319"/>
    </row>
    <row r="271" spans="1:63" ht="15" customHeight="1">
      <c r="A271" s="1428">
        <v>76</v>
      </c>
      <c r="B271" s="1480" t="s">
        <v>697</v>
      </c>
      <c r="C271" s="1275">
        <v>56</v>
      </c>
      <c r="D271" s="1275">
        <v>31</v>
      </c>
      <c r="E271" s="1410">
        <f t="shared" si="790"/>
        <v>87</v>
      </c>
      <c r="F271" s="1275">
        <v>36</v>
      </c>
      <c r="G271" s="1275">
        <v>30</v>
      </c>
      <c r="H271" s="1410">
        <f t="shared" si="791"/>
        <v>66</v>
      </c>
      <c r="I271" s="1275">
        <v>0</v>
      </c>
      <c r="J271" s="1275">
        <v>0</v>
      </c>
      <c r="K271" s="1410">
        <f t="shared" si="792"/>
        <v>0</v>
      </c>
      <c r="L271" s="1275">
        <v>0</v>
      </c>
      <c r="M271" s="1275">
        <v>0</v>
      </c>
      <c r="N271" s="1410">
        <f t="shared" si="793"/>
        <v>0</v>
      </c>
      <c r="O271" s="1410"/>
      <c r="P271" s="1410"/>
      <c r="Q271" s="1410">
        <f t="shared" si="794"/>
        <v>0</v>
      </c>
      <c r="R271" s="1410"/>
      <c r="S271" s="1410"/>
      <c r="T271" s="1410">
        <f t="shared" si="795"/>
        <v>0</v>
      </c>
      <c r="U271" s="1275">
        <v>0</v>
      </c>
      <c r="V271" s="1275">
        <v>0</v>
      </c>
      <c r="W271" s="1410">
        <f t="shared" si="796"/>
        <v>0</v>
      </c>
      <c r="X271" s="832">
        <f t="shared" si="797"/>
        <v>92</v>
      </c>
      <c r="Y271" s="832">
        <f t="shared" si="798"/>
        <v>61</v>
      </c>
      <c r="Z271" s="832">
        <f t="shared" si="799"/>
        <v>153</v>
      </c>
      <c r="AA271" s="1271">
        <v>0</v>
      </c>
      <c r="AB271" s="1271">
        <v>0</v>
      </c>
      <c r="AC271" s="1410">
        <f t="shared" si="800"/>
        <v>0</v>
      </c>
      <c r="AD271" s="1410">
        <f t="shared" si="801"/>
        <v>92</v>
      </c>
      <c r="AE271" s="1410">
        <f t="shared" si="801"/>
        <v>61</v>
      </c>
      <c r="AF271" s="1410">
        <f t="shared" si="802"/>
        <v>153</v>
      </c>
      <c r="AG271" s="1432">
        <v>0</v>
      </c>
      <c r="AH271" s="1432">
        <v>0</v>
      </c>
      <c r="AI271" s="1410">
        <f t="shared" si="803"/>
        <v>0</v>
      </c>
      <c r="AJ271" s="1410">
        <v>0</v>
      </c>
      <c r="AL271" s="1320"/>
      <c r="AM271" s="1319"/>
      <c r="AN271" s="1319"/>
      <c r="AO271" s="1319"/>
      <c r="AP271" s="1319"/>
      <c r="AQ271" s="1319"/>
      <c r="AR271" s="1319"/>
      <c r="AS271" s="1319"/>
      <c r="AT271" s="1319"/>
      <c r="AU271" s="1319"/>
      <c r="AV271" s="1319"/>
      <c r="AW271" s="1319"/>
      <c r="AX271" s="1319"/>
      <c r="AY271" s="1319"/>
      <c r="AZ271" s="1319"/>
      <c r="BA271" s="1319"/>
      <c r="BB271" s="1319"/>
      <c r="BC271" s="1319"/>
      <c r="BD271" s="1319"/>
      <c r="BE271" s="1319"/>
      <c r="BF271" s="1319"/>
      <c r="BG271" s="1319"/>
      <c r="BH271" s="1319"/>
      <c r="BI271" s="1319"/>
      <c r="BJ271" s="1319"/>
      <c r="BK271" s="1319"/>
    </row>
    <row r="272" spans="1:63" ht="15" customHeight="1">
      <c r="A272" s="1428">
        <v>77</v>
      </c>
      <c r="B272" s="1480" t="s">
        <v>698</v>
      </c>
      <c r="C272" s="1275">
        <v>29</v>
      </c>
      <c r="D272" s="1275">
        <v>27</v>
      </c>
      <c r="E272" s="1410">
        <f t="shared" si="790"/>
        <v>56</v>
      </c>
      <c r="F272" s="1275">
        <v>61</v>
      </c>
      <c r="G272" s="1275">
        <v>30</v>
      </c>
      <c r="H272" s="1410">
        <f t="shared" si="791"/>
        <v>91</v>
      </c>
      <c r="I272" s="1275">
        <v>0</v>
      </c>
      <c r="J272" s="1275">
        <v>0</v>
      </c>
      <c r="K272" s="1410">
        <f t="shared" si="792"/>
        <v>0</v>
      </c>
      <c r="L272" s="1275">
        <v>0</v>
      </c>
      <c r="M272" s="1275">
        <v>0</v>
      </c>
      <c r="N272" s="1410">
        <f t="shared" si="793"/>
        <v>0</v>
      </c>
      <c r="O272" s="1410"/>
      <c r="P272" s="1410"/>
      <c r="Q272" s="1410">
        <f t="shared" si="794"/>
        <v>0</v>
      </c>
      <c r="R272" s="1410"/>
      <c r="S272" s="1410"/>
      <c r="T272" s="1410">
        <f t="shared" si="795"/>
        <v>0</v>
      </c>
      <c r="U272" s="1275">
        <v>0</v>
      </c>
      <c r="V272" s="1275">
        <v>0</v>
      </c>
      <c r="W272" s="1410">
        <f t="shared" si="796"/>
        <v>0</v>
      </c>
      <c r="X272" s="832">
        <f t="shared" si="797"/>
        <v>90</v>
      </c>
      <c r="Y272" s="832">
        <f t="shared" si="798"/>
        <v>57</v>
      </c>
      <c r="Z272" s="832">
        <f t="shared" si="799"/>
        <v>147</v>
      </c>
      <c r="AA272" s="1271">
        <v>0</v>
      </c>
      <c r="AB272" s="1271">
        <v>1</v>
      </c>
      <c r="AC272" s="1410">
        <f t="shared" si="800"/>
        <v>1</v>
      </c>
      <c r="AD272" s="1410">
        <f t="shared" si="801"/>
        <v>90</v>
      </c>
      <c r="AE272" s="1410">
        <f t="shared" si="801"/>
        <v>58</v>
      </c>
      <c r="AF272" s="1410">
        <f t="shared" si="802"/>
        <v>148</v>
      </c>
      <c r="AG272" s="1432">
        <v>0</v>
      </c>
      <c r="AH272" s="1432">
        <v>0</v>
      </c>
      <c r="AI272" s="1410">
        <f t="shared" si="803"/>
        <v>0</v>
      </c>
      <c r="AJ272" s="1410">
        <v>0</v>
      </c>
      <c r="AL272" s="1320"/>
      <c r="AM272" s="1319"/>
      <c r="AN272" s="1319"/>
      <c r="AO272" s="1319"/>
      <c r="AP272" s="1319"/>
      <c r="AQ272" s="1319"/>
      <c r="AR272" s="1319"/>
      <c r="AS272" s="1319"/>
      <c r="AT272" s="1319"/>
      <c r="AU272" s="1319"/>
      <c r="AV272" s="1319"/>
      <c r="AW272" s="1319"/>
      <c r="AX272" s="1319"/>
      <c r="AY272" s="1319"/>
      <c r="AZ272" s="1319"/>
      <c r="BA272" s="1319"/>
      <c r="BB272" s="1319"/>
      <c r="BC272" s="1319"/>
      <c r="BD272" s="1319"/>
      <c r="BE272" s="1319"/>
      <c r="BF272" s="1319"/>
      <c r="BG272" s="1319"/>
      <c r="BH272" s="1319"/>
      <c r="BI272" s="1319"/>
      <c r="BJ272" s="1319"/>
      <c r="BK272" s="1319"/>
    </row>
    <row r="273" spans="1:63" ht="15" customHeight="1">
      <c r="A273" s="1428">
        <v>78</v>
      </c>
      <c r="B273" s="1480" t="s">
        <v>699</v>
      </c>
      <c r="C273" s="1275">
        <v>68</v>
      </c>
      <c r="D273" s="1275">
        <v>33</v>
      </c>
      <c r="E273" s="1410">
        <f t="shared" si="790"/>
        <v>101</v>
      </c>
      <c r="F273" s="1275">
        <v>18</v>
      </c>
      <c r="G273" s="1275">
        <v>11</v>
      </c>
      <c r="H273" s="1410">
        <f t="shared" si="791"/>
        <v>29</v>
      </c>
      <c r="I273" s="1275">
        <v>0</v>
      </c>
      <c r="J273" s="1275">
        <v>0</v>
      </c>
      <c r="K273" s="1410">
        <f t="shared" si="792"/>
        <v>0</v>
      </c>
      <c r="L273" s="1275">
        <v>0</v>
      </c>
      <c r="M273" s="1275">
        <v>0</v>
      </c>
      <c r="N273" s="1410">
        <f t="shared" si="793"/>
        <v>0</v>
      </c>
      <c r="O273" s="1410"/>
      <c r="P273" s="1410"/>
      <c r="Q273" s="1410">
        <f t="shared" si="794"/>
        <v>0</v>
      </c>
      <c r="R273" s="1410"/>
      <c r="S273" s="1410"/>
      <c r="T273" s="1410">
        <f t="shared" si="795"/>
        <v>0</v>
      </c>
      <c r="U273" s="1275">
        <v>0</v>
      </c>
      <c r="V273" s="1275">
        <v>0</v>
      </c>
      <c r="W273" s="1410">
        <f t="shared" si="796"/>
        <v>0</v>
      </c>
      <c r="X273" s="832">
        <f t="shared" si="797"/>
        <v>86</v>
      </c>
      <c r="Y273" s="832">
        <f t="shared" si="798"/>
        <v>44</v>
      </c>
      <c r="Z273" s="832">
        <f t="shared" si="799"/>
        <v>130</v>
      </c>
      <c r="AA273" s="1271">
        <v>0</v>
      </c>
      <c r="AB273" s="1271">
        <v>0</v>
      </c>
      <c r="AC273" s="1410">
        <f t="shared" si="800"/>
        <v>0</v>
      </c>
      <c r="AD273" s="1410">
        <f t="shared" si="801"/>
        <v>86</v>
      </c>
      <c r="AE273" s="1410">
        <f t="shared" si="801"/>
        <v>44</v>
      </c>
      <c r="AF273" s="1410">
        <f t="shared" si="802"/>
        <v>130</v>
      </c>
      <c r="AG273" s="1432">
        <v>0</v>
      </c>
      <c r="AH273" s="1432">
        <v>0</v>
      </c>
      <c r="AI273" s="1410">
        <f t="shared" si="803"/>
        <v>0</v>
      </c>
      <c r="AJ273" s="1410">
        <v>0</v>
      </c>
      <c r="AL273" s="1320"/>
      <c r="AM273" s="1319"/>
      <c r="AN273" s="1319"/>
      <c r="AO273" s="1319"/>
      <c r="AP273" s="1319"/>
      <c r="AQ273" s="1319"/>
      <c r="AR273" s="1319"/>
      <c r="AS273" s="1319"/>
      <c r="AT273" s="1319"/>
      <c r="AU273" s="1319"/>
      <c r="AV273" s="1319"/>
      <c r="AW273" s="1319"/>
      <c r="AX273" s="1319"/>
      <c r="AY273" s="1319"/>
      <c r="AZ273" s="1319"/>
      <c r="BA273" s="1319"/>
      <c r="BB273" s="1319"/>
      <c r="BC273" s="1319"/>
      <c r="BD273" s="1319"/>
      <c r="BE273" s="1319"/>
      <c r="BF273" s="1319"/>
      <c r="BG273" s="1319"/>
      <c r="BH273" s="1319"/>
      <c r="BI273" s="1319"/>
      <c r="BJ273" s="1319"/>
      <c r="BK273" s="1319"/>
    </row>
    <row r="274" spans="1:63" ht="15" customHeight="1">
      <c r="A274" s="1428">
        <v>79</v>
      </c>
      <c r="B274" s="1480" t="s">
        <v>700</v>
      </c>
      <c r="C274" s="1275">
        <v>112</v>
      </c>
      <c r="D274" s="1275">
        <v>42</v>
      </c>
      <c r="E274" s="1410">
        <f t="shared" si="790"/>
        <v>154</v>
      </c>
      <c r="F274" s="1275">
        <v>45</v>
      </c>
      <c r="G274" s="1275">
        <v>57</v>
      </c>
      <c r="H274" s="1410">
        <f t="shared" si="791"/>
        <v>102</v>
      </c>
      <c r="I274" s="1275"/>
      <c r="J274" s="1275">
        <v>0</v>
      </c>
      <c r="K274" s="1410">
        <f t="shared" si="792"/>
        <v>0</v>
      </c>
      <c r="L274" s="1275">
        <v>0</v>
      </c>
      <c r="M274" s="1275">
        <v>0</v>
      </c>
      <c r="N274" s="1410">
        <f t="shared" si="793"/>
        <v>0</v>
      </c>
      <c r="O274" s="1410"/>
      <c r="P274" s="1410"/>
      <c r="Q274" s="1410">
        <f t="shared" si="794"/>
        <v>0</v>
      </c>
      <c r="R274" s="1410"/>
      <c r="S274" s="1410"/>
      <c r="T274" s="1410">
        <f t="shared" si="795"/>
        <v>0</v>
      </c>
      <c r="U274" s="1275">
        <v>5</v>
      </c>
      <c r="V274" s="1275">
        <v>0</v>
      </c>
      <c r="W274" s="1410">
        <f t="shared" si="796"/>
        <v>5</v>
      </c>
      <c r="X274" s="832">
        <f t="shared" si="797"/>
        <v>162</v>
      </c>
      <c r="Y274" s="832">
        <f t="shared" si="798"/>
        <v>99</v>
      </c>
      <c r="Z274" s="832">
        <f t="shared" si="799"/>
        <v>261</v>
      </c>
      <c r="AA274" s="1271">
        <v>1</v>
      </c>
      <c r="AB274" s="1271">
        <v>1</v>
      </c>
      <c r="AC274" s="1410">
        <f t="shared" si="800"/>
        <v>2</v>
      </c>
      <c r="AD274" s="1410">
        <f t="shared" si="801"/>
        <v>163</v>
      </c>
      <c r="AE274" s="1410">
        <f t="shared" si="801"/>
        <v>100</v>
      </c>
      <c r="AF274" s="1410">
        <f t="shared" si="802"/>
        <v>263</v>
      </c>
      <c r="AG274" s="1432">
        <v>0</v>
      </c>
      <c r="AH274" s="1432">
        <v>0</v>
      </c>
      <c r="AI274" s="1410">
        <f t="shared" si="803"/>
        <v>0</v>
      </c>
      <c r="AJ274" s="1410">
        <v>0</v>
      </c>
      <c r="AL274" s="1320"/>
      <c r="AM274" s="1319"/>
      <c r="AN274" s="1319"/>
      <c r="AO274" s="1319"/>
      <c r="AP274" s="1319"/>
      <c r="AQ274" s="1319"/>
      <c r="AR274" s="1319"/>
      <c r="AS274" s="1319"/>
      <c r="AT274" s="1319"/>
      <c r="AU274" s="1319"/>
      <c r="AV274" s="1319"/>
      <c r="AW274" s="1319"/>
      <c r="AX274" s="1319"/>
      <c r="AY274" s="1319"/>
      <c r="AZ274" s="1319"/>
      <c r="BA274" s="1319"/>
      <c r="BB274" s="1319"/>
      <c r="BC274" s="1319"/>
      <c r="BD274" s="1319"/>
      <c r="BE274" s="1319"/>
      <c r="BF274" s="1319"/>
      <c r="BG274" s="1319"/>
      <c r="BH274" s="1319"/>
      <c r="BI274" s="1319"/>
      <c r="BJ274" s="1319"/>
      <c r="BK274" s="1319"/>
    </row>
    <row r="275" spans="1:63" ht="15" customHeight="1">
      <c r="A275" s="1428">
        <v>80</v>
      </c>
      <c r="B275" s="1480" t="s">
        <v>701</v>
      </c>
      <c r="C275" s="1275">
        <v>42</v>
      </c>
      <c r="D275" s="1275">
        <v>27</v>
      </c>
      <c r="E275" s="1410">
        <f t="shared" si="790"/>
        <v>69</v>
      </c>
      <c r="F275" s="1275">
        <v>31</v>
      </c>
      <c r="G275" s="1275">
        <v>24</v>
      </c>
      <c r="H275" s="1410">
        <f t="shared" si="791"/>
        <v>55</v>
      </c>
      <c r="I275" s="1275">
        <v>0</v>
      </c>
      <c r="J275" s="1275">
        <v>0</v>
      </c>
      <c r="K275" s="1410">
        <f t="shared" si="792"/>
        <v>0</v>
      </c>
      <c r="L275" s="1275">
        <v>0</v>
      </c>
      <c r="M275" s="1275">
        <v>0</v>
      </c>
      <c r="N275" s="1410">
        <f t="shared" si="793"/>
        <v>0</v>
      </c>
      <c r="O275" s="1410"/>
      <c r="P275" s="1410"/>
      <c r="Q275" s="1410">
        <f t="shared" si="794"/>
        <v>0</v>
      </c>
      <c r="R275" s="1410"/>
      <c r="S275" s="1410"/>
      <c r="T275" s="1410">
        <f t="shared" si="795"/>
        <v>0</v>
      </c>
      <c r="U275" s="1275">
        <v>1</v>
      </c>
      <c r="V275" s="1275">
        <v>1</v>
      </c>
      <c r="W275" s="1410">
        <f t="shared" si="796"/>
        <v>2</v>
      </c>
      <c r="X275" s="832">
        <f t="shared" si="797"/>
        <v>74</v>
      </c>
      <c r="Y275" s="832">
        <f t="shared" si="798"/>
        <v>52</v>
      </c>
      <c r="Z275" s="832">
        <f t="shared" si="799"/>
        <v>126</v>
      </c>
      <c r="AA275" s="1271">
        <v>2</v>
      </c>
      <c r="AB275" s="1271">
        <v>1</v>
      </c>
      <c r="AC275" s="1410">
        <f t="shared" si="800"/>
        <v>3</v>
      </c>
      <c r="AD275" s="1410">
        <f t="shared" si="801"/>
        <v>76</v>
      </c>
      <c r="AE275" s="1410">
        <f t="shared" si="801"/>
        <v>53</v>
      </c>
      <c r="AF275" s="1410">
        <f t="shared" si="802"/>
        <v>129</v>
      </c>
      <c r="AG275" s="1432">
        <v>0</v>
      </c>
      <c r="AH275" s="1432">
        <v>0</v>
      </c>
      <c r="AI275" s="1410">
        <f t="shared" si="803"/>
        <v>0</v>
      </c>
      <c r="AJ275" s="1410">
        <v>0</v>
      </c>
      <c r="AL275" s="1320"/>
      <c r="AM275" s="1319"/>
      <c r="AN275" s="1319"/>
      <c r="AO275" s="1319"/>
      <c r="AP275" s="1319"/>
      <c r="AQ275" s="1319"/>
      <c r="AR275" s="1319"/>
      <c r="AS275" s="1319"/>
      <c r="AT275" s="1319"/>
      <c r="AU275" s="1319"/>
      <c r="AV275" s="1319"/>
      <c r="AW275" s="1319"/>
      <c r="AX275" s="1319"/>
      <c r="AY275" s="1319"/>
      <c r="AZ275" s="1319"/>
      <c r="BA275" s="1319"/>
      <c r="BB275" s="1319"/>
      <c r="BC275" s="1319"/>
      <c r="BD275" s="1319"/>
      <c r="BE275" s="1319"/>
      <c r="BF275" s="1319"/>
      <c r="BG275" s="1319"/>
      <c r="BH275" s="1319"/>
      <c r="BI275" s="1319"/>
      <c r="BJ275" s="1319"/>
      <c r="BK275" s="1319"/>
    </row>
    <row r="276" spans="1:63" ht="15" customHeight="1">
      <c r="A276" s="1428">
        <v>81</v>
      </c>
      <c r="B276" s="1484" t="s">
        <v>122</v>
      </c>
      <c r="C276" s="935">
        <v>59</v>
      </c>
      <c r="D276" s="935">
        <v>28</v>
      </c>
      <c r="E276" s="1410">
        <f t="shared" si="790"/>
        <v>87</v>
      </c>
      <c r="F276" s="935">
        <v>32</v>
      </c>
      <c r="G276" s="935">
        <v>39</v>
      </c>
      <c r="H276" s="1410">
        <f t="shared" si="791"/>
        <v>71</v>
      </c>
      <c r="I276" s="935">
        <v>0</v>
      </c>
      <c r="J276" s="935">
        <v>0</v>
      </c>
      <c r="K276" s="1410">
        <f t="shared" si="792"/>
        <v>0</v>
      </c>
      <c r="L276" s="935">
        <v>1</v>
      </c>
      <c r="M276" s="935">
        <v>0</v>
      </c>
      <c r="N276" s="1410">
        <f t="shared" si="793"/>
        <v>1</v>
      </c>
      <c r="O276" s="1410"/>
      <c r="P276" s="1410"/>
      <c r="Q276" s="1410">
        <f t="shared" si="794"/>
        <v>0</v>
      </c>
      <c r="R276" s="1410"/>
      <c r="S276" s="1410"/>
      <c r="T276" s="1410">
        <f t="shared" si="795"/>
        <v>0</v>
      </c>
      <c r="U276" s="935">
        <v>0</v>
      </c>
      <c r="V276" s="935">
        <v>0</v>
      </c>
      <c r="W276" s="1410">
        <f t="shared" si="796"/>
        <v>0</v>
      </c>
      <c r="X276" s="832">
        <f t="shared" si="797"/>
        <v>92</v>
      </c>
      <c r="Y276" s="832">
        <f t="shared" si="798"/>
        <v>67</v>
      </c>
      <c r="Z276" s="832">
        <f t="shared" si="799"/>
        <v>159</v>
      </c>
      <c r="AA276" s="1271">
        <v>0</v>
      </c>
      <c r="AB276" s="1271">
        <v>0</v>
      </c>
      <c r="AC276" s="1410">
        <f t="shared" si="800"/>
        <v>0</v>
      </c>
      <c r="AD276" s="1410">
        <f t="shared" si="801"/>
        <v>92</v>
      </c>
      <c r="AE276" s="1410">
        <f t="shared" si="801"/>
        <v>67</v>
      </c>
      <c r="AF276" s="1410">
        <f t="shared" si="802"/>
        <v>159</v>
      </c>
      <c r="AG276" s="1432">
        <v>0</v>
      </c>
      <c r="AH276" s="1432">
        <v>0</v>
      </c>
      <c r="AI276" s="1410">
        <f t="shared" si="803"/>
        <v>0</v>
      </c>
      <c r="AJ276" s="1410">
        <v>0</v>
      </c>
      <c r="AL276" s="1320"/>
      <c r="AM276" s="1319"/>
      <c r="AN276" s="1319"/>
      <c r="AO276" s="1319"/>
      <c r="AP276" s="1319"/>
      <c r="AQ276" s="1319"/>
      <c r="AR276" s="1319"/>
      <c r="AS276" s="1319"/>
      <c r="AT276" s="1319"/>
      <c r="AU276" s="1319"/>
      <c r="AV276" s="1319"/>
      <c r="AW276" s="1319"/>
      <c r="AX276" s="1319"/>
      <c r="AY276" s="1319"/>
      <c r="AZ276" s="1319"/>
      <c r="BA276" s="1319"/>
      <c r="BB276" s="1319"/>
      <c r="BC276" s="1319"/>
      <c r="BD276" s="1319"/>
      <c r="BE276" s="1319"/>
      <c r="BF276" s="1319"/>
      <c r="BG276" s="1319"/>
      <c r="BH276" s="1319"/>
      <c r="BI276" s="1319"/>
      <c r="BJ276" s="1319"/>
      <c r="BK276" s="1319"/>
    </row>
    <row r="277" spans="1:63" ht="15" customHeight="1">
      <c r="A277" s="1428">
        <v>82</v>
      </c>
      <c r="B277" s="1484" t="s">
        <v>783</v>
      </c>
      <c r="C277" s="1269">
        <v>32</v>
      </c>
      <c r="D277" s="1269">
        <v>31</v>
      </c>
      <c r="E277" s="1410">
        <f t="shared" si="790"/>
        <v>63</v>
      </c>
      <c r="F277" s="1269">
        <v>15</v>
      </c>
      <c r="G277" s="1269">
        <v>17</v>
      </c>
      <c r="H277" s="1410">
        <f t="shared" si="791"/>
        <v>32</v>
      </c>
      <c r="I277" s="1269">
        <v>1</v>
      </c>
      <c r="J277" s="1269">
        <v>0</v>
      </c>
      <c r="K277" s="1410">
        <f t="shared" si="792"/>
        <v>1</v>
      </c>
      <c r="L277" s="1269">
        <v>1</v>
      </c>
      <c r="M277" s="1269">
        <v>1</v>
      </c>
      <c r="N277" s="1410">
        <f t="shared" si="793"/>
        <v>2</v>
      </c>
      <c r="O277" s="1410"/>
      <c r="P277" s="1410"/>
      <c r="Q277" s="1410">
        <f t="shared" si="794"/>
        <v>0</v>
      </c>
      <c r="R277" s="1410"/>
      <c r="S277" s="1410"/>
      <c r="T277" s="1410">
        <f t="shared" si="795"/>
        <v>0</v>
      </c>
      <c r="U277" s="1269">
        <v>5</v>
      </c>
      <c r="V277" s="1269">
        <v>2</v>
      </c>
      <c r="W277" s="1410">
        <f>U277+V277</f>
        <v>7</v>
      </c>
      <c r="X277" s="832">
        <f t="shared" si="797"/>
        <v>54</v>
      </c>
      <c r="Y277" s="832">
        <f t="shared" si="798"/>
        <v>51</v>
      </c>
      <c r="Z277" s="832">
        <f t="shared" si="799"/>
        <v>105</v>
      </c>
      <c r="AA277" s="1271">
        <v>0</v>
      </c>
      <c r="AB277" s="1271">
        <v>0</v>
      </c>
      <c r="AC277" s="1410">
        <f>AA277+AB277</f>
        <v>0</v>
      </c>
      <c r="AD277" s="1410">
        <f>X277+AA277</f>
        <v>54</v>
      </c>
      <c r="AE277" s="1410">
        <f>Y277+AB277</f>
        <v>51</v>
      </c>
      <c r="AF277" s="1410">
        <f>AD277+AE277</f>
        <v>105</v>
      </c>
      <c r="AG277" s="1485">
        <v>0</v>
      </c>
      <c r="AH277" s="1485">
        <v>0</v>
      </c>
      <c r="AI277" s="1410">
        <f>AG277+AH277</f>
        <v>0</v>
      </c>
      <c r="AJ277" s="1410">
        <v>0</v>
      </c>
      <c r="AL277" s="1320"/>
      <c r="AM277" s="1319"/>
      <c r="AN277" s="1319"/>
      <c r="AO277" s="1319"/>
      <c r="AP277" s="1319"/>
      <c r="AQ277" s="1319"/>
      <c r="AR277" s="1319"/>
      <c r="AS277" s="1319"/>
      <c r="AT277" s="1319"/>
      <c r="AU277" s="1319"/>
      <c r="AV277" s="1319"/>
      <c r="AW277" s="1319"/>
      <c r="AX277" s="1319"/>
      <c r="AY277" s="1319"/>
      <c r="AZ277" s="1319"/>
      <c r="BA277" s="1319"/>
      <c r="BB277" s="1319"/>
      <c r="BC277" s="1319"/>
      <c r="BD277" s="1319"/>
      <c r="BE277" s="1319"/>
      <c r="BF277" s="1319"/>
      <c r="BG277" s="1319"/>
      <c r="BH277" s="1319"/>
      <c r="BI277" s="1319"/>
      <c r="BJ277" s="1319"/>
      <c r="BK277" s="1319"/>
    </row>
    <row r="278" spans="1:63" ht="15" customHeight="1">
      <c r="A278" s="1419"/>
      <c r="B278" s="1471" t="s">
        <v>6</v>
      </c>
      <c r="C278" s="1419">
        <f>SUM(C264:C277)</f>
        <v>7581</v>
      </c>
      <c r="D278" s="1419">
        <f t="shared" ref="D278:AB278" si="804">SUM(D264:D277)</f>
        <v>5381</v>
      </c>
      <c r="E278" s="1419">
        <f t="shared" si="804"/>
        <v>12962</v>
      </c>
      <c r="F278" s="1419">
        <f t="shared" si="804"/>
        <v>2849</v>
      </c>
      <c r="G278" s="1419">
        <f t="shared" si="804"/>
        <v>2012</v>
      </c>
      <c r="H278" s="1419">
        <f t="shared" si="804"/>
        <v>4861</v>
      </c>
      <c r="I278" s="1419">
        <f t="shared" si="804"/>
        <v>44</v>
      </c>
      <c r="J278" s="1419">
        <f t="shared" si="804"/>
        <v>32</v>
      </c>
      <c r="K278" s="1419">
        <f t="shared" si="804"/>
        <v>76</v>
      </c>
      <c r="L278" s="1419">
        <f t="shared" si="804"/>
        <v>86</v>
      </c>
      <c r="M278" s="1419">
        <f t="shared" si="804"/>
        <v>50</v>
      </c>
      <c r="N278" s="1419">
        <f t="shared" si="804"/>
        <v>136</v>
      </c>
      <c r="O278" s="1419">
        <f t="shared" si="804"/>
        <v>0</v>
      </c>
      <c r="P278" s="1419">
        <f t="shared" si="804"/>
        <v>0</v>
      </c>
      <c r="Q278" s="1419">
        <f t="shared" si="804"/>
        <v>0</v>
      </c>
      <c r="R278" s="1419">
        <f t="shared" si="804"/>
        <v>0</v>
      </c>
      <c r="S278" s="1419">
        <f t="shared" si="804"/>
        <v>0</v>
      </c>
      <c r="T278" s="1419">
        <f t="shared" si="804"/>
        <v>0</v>
      </c>
      <c r="U278" s="1419">
        <f t="shared" si="804"/>
        <v>43</v>
      </c>
      <c r="V278" s="1419">
        <f t="shared" si="804"/>
        <v>33</v>
      </c>
      <c r="W278" s="1419">
        <f t="shared" si="804"/>
        <v>76</v>
      </c>
      <c r="X278" s="1419">
        <f t="shared" si="804"/>
        <v>10603</v>
      </c>
      <c r="Y278" s="1419">
        <f t="shared" si="804"/>
        <v>7508</v>
      </c>
      <c r="Z278" s="1419">
        <f t="shared" si="804"/>
        <v>18111</v>
      </c>
      <c r="AA278" s="1419">
        <f t="shared" si="804"/>
        <v>89</v>
      </c>
      <c r="AB278" s="1419">
        <f t="shared" si="804"/>
        <v>76</v>
      </c>
      <c r="AC278" s="1419">
        <f t="shared" ref="AC278:AJ278" si="805">SUM(AC264:AC277)</f>
        <v>165</v>
      </c>
      <c r="AD278" s="1419">
        <f t="shared" si="805"/>
        <v>10692</v>
      </c>
      <c r="AE278" s="1419">
        <f t="shared" si="805"/>
        <v>7584</v>
      </c>
      <c r="AF278" s="1419">
        <f t="shared" si="805"/>
        <v>18276</v>
      </c>
      <c r="AG278" s="1419">
        <f t="shared" si="805"/>
        <v>149</v>
      </c>
      <c r="AH278" s="1419">
        <f t="shared" si="805"/>
        <v>107</v>
      </c>
      <c r="AI278" s="1419">
        <f t="shared" si="805"/>
        <v>256</v>
      </c>
      <c r="AJ278" s="1419">
        <f t="shared" si="805"/>
        <v>0</v>
      </c>
      <c r="AL278" s="1320"/>
      <c r="AM278" s="1319"/>
      <c r="AN278" s="1319"/>
      <c r="AO278" s="1319"/>
      <c r="AP278" s="1319"/>
      <c r="AQ278" s="1319"/>
      <c r="AR278" s="1319"/>
      <c r="AS278" s="1319"/>
      <c r="AT278" s="1319"/>
      <c r="AU278" s="1319"/>
      <c r="AV278" s="1319"/>
      <c r="AW278" s="1319"/>
      <c r="AX278" s="1319"/>
      <c r="AY278" s="1319"/>
      <c r="AZ278" s="1319"/>
      <c r="BA278" s="1319"/>
      <c r="BB278" s="1319"/>
      <c r="BC278" s="1319"/>
      <c r="BD278" s="1319"/>
      <c r="BE278" s="1319"/>
      <c r="BF278" s="1319"/>
      <c r="BG278" s="1319"/>
      <c r="BH278" s="1319"/>
      <c r="BI278" s="1319"/>
      <c r="BJ278" s="1319"/>
      <c r="BK278" s="1319"/>
    </row>
    <row r="279" spans="1:63" ht="15" customHeight="1">
      <c r="A279" s="1436" t="s">
        <v>57</v>
      </c>
      <c r="B279" s="1472"/>
      <c r="C279" s="1466"/>
      <c r="D279" s="1466"/>
      <c r="E279" s="1466"/>
      <c r="F279" s="1466"/>
      <c r="G279" s="1466"/>
      <c r="H279" s="1466"/>
      <c r="I279" s="1466"/>
      <c r="J279" s="1466"/>
      <c r="K279" s="1466"/>
      <c r="L279" s="1466"/>
      <c r="M279" s="1466"/>
      <c r="N279" s="1466"/>
      <c r="O279" s="1466"/>
      <c r="P279" s="1466"/>
      <c r="Q279" s="1466"/>
      <c r="R279" s="1466"/>
      <c r="S279" s="1466"/>
      <c r="T279" s="1466"/>
      <c r="U279" s="1466"/>
      <c r="V279" s="1466"/>
      <c r="W279" s="1466"/>
      <c r="X279" s="1466"/>
      <c r="Y279" s="1466"/>
      <c r="Z279" s="1466"/>
      <c r="AA279" s="1466"/>
      <c r="AB279" s="1466"/>
      <c r="AC279" s="1466"/>
      <c r="AD279" s="1466"/>
      <c r="AE279" s="1466"/>
      <c r="AF279" s="1466"/>
      <c r="AG279" s="1466"/>
      <c r="AH279" s="1466"/>
      <c r="AI279" s="1410"/>
      <c r="AJ279" s="1410"/>
      <c r="AL279" s="1320"/>
      <c r="AM279" s="1319"/>
      <c r="AN279" s="1319"/>
      <c r="AO279" s="1319"/>
      <c r="AP279" s="1319"/>
      <c r="AQ279" s="1319"/>
      <c r="AR279" s="1319"/>
      <c r="AS279" s="1319"/>
      <c r="AT279" s="1319"/>
      <c r="AU279" s="1319"/>
      <c r="AV279" s="1319"/>
      <c r="AW279" s="1319"/>
      <c r="AX279" s="1319"/>
      <c r="AY279" s="1319"/>
      <c r="AZ279" s="1319"/>
      <c r="BA279" s="1319"/>
      <c r="BB279" s="1319"/>
      <c r="BC279" s="1319"/>
      <c r="BD279" s="1319"/>
      <c r="BE279" s="1319"/>
      <c r="BF279" s="1319"/>
      <c r="BG279" s="1319"/>
      <c r="BH279" s="1319"/>
      <c r="BI279" s="1319"/>
      <c r="BJ279" s="1319"/>
      <c r="BK279" s="1319"/>
    </row>
    <row r="280" spans="1:63" ht="15" customHeight="1">
      <c r="A280" s="1428">
        <v>83</v>
      </c>
      <c r="B280" s="1394" t="s">
        <v>679</v>
      </c>
      <c r="C280" s="1410">
        <v>274</v>
      </c>
      <c r="D280" s="1410">
        <v>173</v>
      </c>
      <c r="E280" s="1410">
        <f t="shared" ref="E280:E286" si="806">C280+D280</f>
        <v>447</v>
      </c>
      <c r="F280" s="1410">
        <v>234</v>
      </c>
      <c r="G280" s="1410">
        <v>176</v>
      </c>
      <c r="H280" s="1410">
        <f t="shared" ref="H280:H286" si="807">F280+G280</f>
        <v>410</v>
      </c>
      <c r="I280" s="1410">
        <v>4</v>
      </c>
      <c r="J280" s="1410">
        <v>1</v>
      </c>
      <c r="K280" s="1410">
        <f t="shared" ref="K280:K286" si="808">I280+J280</f>
        <v>5</v>
      </c>
      <c r="L280" s="1410">
        <v>44</v>
      </c>
      <c r="M280" s="1410">
        <v>21</v>
      </c>
      <c r="N280" s="1410">
        <f t="shared" ref="N280:N286" si="809">L280+M280</f>
        <v>65</v>
      </c>
      <c r="O280" s="1410"/>
      <c r="P280" s="1410"/>
      <c r="Q280" s="1410">
        <f t="shared" ref="Q280:Q286" si="810">O280+P280</f>
        <v>0</v>
      </c>
      <c r="R280" s="1410"/>
      <c r="S280" s="1410"/>
      <c r="T280" s="1410">
        <f t="shared" ref="T280:T286" si="811">R280+S280</f>
        <v>0</v>
      </c>
      <c r="U280" s="1410">
        <v>4</v>
      </c>
      <c r="V280" s="1410">
        <v>1</v>
      </c>
      <c r="W280" s="1410">
        <f t="shared" ref="W280:W286" si="812">U280+V280</f>
        <v>5</v>
      </c>
      <c r="X280" s="832">
        <f t="shared" ref="X280:X286" si="813">C280+F280+I280+L280+U280+R280+O280</f>
        <v>560</v>
      </c>
      <c r="Y280" s="832">
        <f t="shared" ref="Y280:Y286" si="814">D280+G280+J280+M280+V280+S280+P280</f>
        <v>372</v>
      </c>
      <c r="Z280" s="832">
        <f t="shared" ref="Z280:Z286" si="815">E280+H280+K280+N280+W280+T280+Q280</f>
        <v>932</v>
      </c>
      <c r="AA280" s="1410">
        <v>6</v>
      </c>
      <c r="AB280" s="1410">
        <v>1</v>
      </c>
      <c r="AC280" s="1410">
        <f t="shared" ref="AC280:AC286" si="816">AA280+AB280</f>
        <v>7</v>
      </c>
      <c r="AD280" s="1410">
        <f t="shared" ref="AD280:AE286" si="817">X280+AA280</f>
        <v>566</v>
      </c>
      <c r="AE280" s="1410">
        <f t="shared" si="817"/>
        <v>373</v>
      </c>
      <c r="AF280" s="1410">
        <f t="shared" ref="AF280:AF286" si="818">AD280+AE280</f>
        <v>939</v>
      </c>
      <c r="AG280" s="1410">
        <v>4</v>
      </c>
      <c r="AH280" s="1470">
        <v>8</v>
      </c>
      <c r="AI280" s="1410">
        <f t="shared" ref="AI280:AI286" si="819">AG280+AH280</f>
        <v>12</v>
      </c>
      <c r="AJ280" s="1410">
        <v>0</v>
      </c>
      <c r="AL280" s="1320"/>
      <c r="AM280" s="1319"/>
      <c r="AN280" s="1319"/>
      <c r="AO280" s="1319"/>
      <c r="AP280" s="1319"/>
      <c r="AQ280" s="1319"/>
      <c r="AR280" s="1319"/>
      <c r="AS280" s="1319"/>
      <c r="AT280" s="1319"/>
      <c r="AU280" s="1319"/>
      <c r="AV280" s="1319"/>
      <c r="AW280" s="1319"/>
      <c r="AX280" s="1319"/>
      <c r="AY280" s="1319"/>
      <c r="AZ280" s="1319"/>
      <c r="BA280" s="1319"/>
      <c r="BB280" s="1319"/>
      <c r="BC280" s="1319"/>
      <c r="BD280" s="1319"/>
      <c r="BE280" s="1319"/>
      <c r="BF280" s="1319"/>
      <c r="BG280" s="1319"/>
      <c r="BH280" s="1319"/>
      <c r="BI280" s="1319"/>
      <c r="BJ280" s="1319"/>
      <c r="BK280" s="1319"/>
    </row>
    <row r="281" spans="1:63" ht="15" customHeight="1">
      <c r="A281" s="1428">
        <v>84</v>
      </c>
      <c r="B281" s="1394" t="s">
        <v>60</v>
      </c>
      <c r="C281" s="1410">
        <v>545</v>
      </c>
      <c r="D281" s="1410">
        <v>377</v>
      </c>
      <c r="E281" s="1410">
        <f t="shared" si="806"/>
        <v>922</v>
      </c>
      <c r="F281" s="1410">
        <v>211</v>
      </c>
      <c r="G281" s="1410">
        <v>157</v>
      </c>
      <c r="H281" s="1410">
        <f t="shared" si="807"/>
        <v>368</v>
      </c>
      <c r="I281" s="1410">
        <v>9</v>
      </c>
      <c r="J281" s="1410">
        <v>5</v>
      </c>
      <c r="K281" s="1410">
        <f t="shared" si="808"/>
        <v>14</v>
      </c>
      <c r="L281" s="1410">
        <v>6</v>
      </c>
      <c r="M281" s="1410">
        <v>9</v>
      </c>
      <c r="N281" s="1410">
        <f t="shared" si="809"/>
        <v>15</v>
      </c>
      <c r="O281" s="1410"/>
      <c r="P281" s="1410"/>
      <c r="Q281" s="1410">
        <f t="shared" si="810"/>
        <v>0</v>
      </c>
      <c r="R281" s="1410"/>
      <c r="S281" s="1410"/>
      <c r="T281" s="1410">
        <f t="shared" si="811"/>
        <v>0</v>
      </c>
      <c r="U281" s="1410">
        <v>2</v>
      </c>
      <c r="V281" s="1410">
        <v>1</v>
      </c>
      <c r="W281" s="1410">
        <f t="shared" si="812"/>
        <v>3</v>
      </c>
      <c r="X281" s="832">
        <f t="shared" si="813"/>
        <v>773</v>
      </c>
      <c r="Y281" s="832">
        <f t="shared" si="814"/>
        <v>549</v>
      </c>
      <c r="Z281" s="832">
        <f t="shared" si="815"/>
        <v>1322</v>
      </c>
      <c r="AA281" s="1410">
        <v>3</v>
      </c>
      <c r="AB281" s="1410">
        <v>4</v>
      </c>
      <c r="AC281" s="1410">
        <f t="shared" si="816"/>
        <v>7</v>
      </c>
      <c r="AD281" s="1410">
        <f t="shared" si="817"/>
        <v>776</v>
      </c>
      <c r="AE281" s="1410">
        <f t="shared" si="817"/>
        <v>553</v>
      </c>
      <c r="AF281" s="1410">
        <f t="shared" si="818"/>
        <v>1329</v>
      </c>
      <c r="AG281" s="1410">
        <v>5</v>
      </c>
      <c r="AH281" s="1470">
        <v>2</v>
      </c>
      <c r="AI281" s="1410">
        <f t="shared" si="819"/>
        <v>7</v>
      </c>
      <c r="AJ281" s="1410"/>
      <c r="AL281" s="1320"/>
      <c r="AM281" s="1319"/>
      <c r="AN281" s="1319"/>
      <c r="AO281" s="1319"/>
      <c r="AP281" s="1319"/>
      <c r="AQ281" s="1319"/>
      <c r="AR281" s="1319"/>
      <c r="AS281" s="1319"/>
      <c r="AT281" s="1319"/>
      <c r="AU281" s="1319"/>
      <c r="AV281" s="1319"/>
      <c r="AW281" s="1319"/>
      <c r="AX281" s="1319"/>
      <c r="AY281" s="1319"/>
      <c r="AZ281" s="1319"/>
      <c r="BA281" s="1319"/>
      <c r="BB281" s="1319"/>
      <c r="BC281" s="1319"/>
      <c r="BD281" s="1319"/>
      <c r="BE281" s="1319"/>
      <c r="BF281" s="1319"/>
      <c r="BG281" s="1319"/>
      <c r="BH281" s="1319"/>
      <c r="BI281" s="1319"/>
      <c r="BJ281" s="1319"/>
      <c r="BK281" s="1319"/>
    </row>
    <row r="282" spans="1:63" ht="15" customHeight="1">
      <c r="A282" s="1428">
        <v>85</v>
      </c>
      <c r="B282" s="1394" t="s">
        <v>515</v>
      </c>
      <c r="C282" s="1410">
        <v>45</v>
      </c>
      <c r="D282" s="1410">
        <v>40</v>
      </c>
      <c r="E282" s="1410">
        <f t="shared" si="806"/>
        <v>85</v>
      </c>
      <c r="F282" s="1410">
        <v>39</v>
      </c>
      <c r="G282" s="1410">
        <v>28</v>
      </c>
      <c r="H282" s="1410">
        <f t="shared" si="807"/>
        <v>67</v>
      </c>
      <c r="I282" s="1410">
        <v>0</v>
      </c>
      <c r="J282" s="1410">
        <v>0</v>
      </c>
      <c r="K282" s="1410">
        <f t="shared" si="808"/>
        <v>0</v>
      </c>
      <c r="L282" s="1410">
        <v>0</v>
      </c>
      <c r="M282" s="1410">
        <v>1</v>
      </c>
      <c r="N282" s="1410">
        <f t="shared" si="809"/>
        <v>1</v>
      </c>
      <c r="O282" s="1410"/>
      <c r="P282" s="1410"/>
      <c r="Q282" s="1410">
        <f t="shared" si="810"/>
        <v>0</v>
      </c>
      <c r="R282" s="1410"/>
      <c r="S282" s="1410"/>
      <c r="T282" s="1410">
        <f t="shared" si="811"/>
        <v>0</v>
      </c>
      <c r="U282" s="1410">
        <v>1</v>
      </c>
      <c r="V282" s="1410">
        <v>2</v>
      </c>
      <c r="W282" s="1410">
        <f t="shared" si="812"/>
        <v>3</v>
      </c>
      <c r="X282" s="832">
        <f t="shared" si="813"/>
        <v>85</v>
      </c>
      <c r="Y282" s="832">
        <f t="shared" si="814"/>
        <v>71</v>
      </c>
      <c r="Z282" s="832">
        <f t="shared" si="815"/>
        <v>156</v>
      </c>
      <c r="AA282" s="1410">
        <v>0</v>
      </c>
      <c r="AB282" s="1410">
        <v>0</v>
      </c>
      <c r="AC282" s="1410">
        <f t="shared" si="816"/>
        <v>0</v>
      </c>
      <c r="AD282" s="1410">
        <f t="shared" si="817"/>
        <v>85</v>
      </c>
      <c r="AE282" s="1410">
        <f t="shared" si="817"/>
        <v>71</v>
      </c>
      <c r="AF282" s="1410">
        <f t="shared" si="818"/>
        <v>156</v>
      </c>
      <c r="AG282" s="1410"/>
      <c r="AH282" s="1410"/>
      <c r="AI282" s="1410">
        <f t="shared" si="819"/>
        <v>0</v>
      </c>
      <c r="AJ282" s="1410">
        <v>0</v>
      </c>
      <c r="AL282" s="1320"/>
      <c r="AM282" s="1319"/>
      <c r="AN282" s="1319"/>
      <c r="AO282" s="1319"/>
      <c r="AP282" s="1319"/>
      <c r="AQ282" s="1319"/>
      <c r="AR282" s="1319"/>
      <c r="AS282" s="1319"/>
      <c r="AT282" s="1319"/>
      <c r="AU282" s="1319"/>
      <c r="AV282" s="1319"/>
      <c r="AW282" s="1319"/>
      <c r="AX282" s="1319"/>
      <c r="AY282" s="1319"/>
      <c r="AZ282" s="1319"/>
      <c r="BA282" s="1319"/>
      <c r="BB282" s="1319"/>
      <c r="BC282" s="1319"/>
      <c r="BD282" s="1319"/>
      <c r="BE282" s="1319"/>
      <c r="BF282" s="1319"/>
      <c r="BG282" s="1319"/>
      <c r="BH282" s="1319"/>
      <c r="BI282" s="1319"/>
      <c r="BJ282" s="1319"/>
      <c r="BK282" s="1319"/>
    </row>
    <row r="283" spans="1:63" ht="15" customHeight="1">
      <c r="A283" s="1428">
        <v>86</v>
      </c>
      <c r="B283" s="1394" t="s">
        <v>680</v>
      </c>
      <c r="C283" s="1410">
        <v>22</v>
      </c>
      <c r="D283" s="1410">
        <v>23</v>
      </c>
      <c r="E283" s="1410">
        <f t="shared" si="806"/>
        <v>45</v>
      </c>
      <c r="F283" s="1410">
        <v>29</v>
      </c>
      <c r="G283" s="1410">
        <v>17</v>
      </c>
      <c r="H283" s="1410">
        <f t="shared" si="807"/>
        <v>46</v>
      </c>
      <c r="I283" s="1410">
        <v>0</v>
      </c>
      <c r="J283" s="1410">
        <v>1</v>
      </c>
      <c r="K283" s="1410">
        <f t="shared" si="808"/>
        <v>1</v>
      </c>
      <c r="L283" s="1410">
        <v>0</v>
      </c>
      <c r="M283" s="1410">
        <v>0</v>
      </c>
      <c r="N283" s="1410">
        <f t="shared" si="809"/>
        <v>0</v>
      </c>
      <c r="O283" s="1410"/>
      <c r="P283" s="1410"/>
      <c r="Q283" s="1410">
        <f t="shared" si="810"/>
        <v>0</v>
      </c>
      <c r="R283" s="1410"/>
      <c r="S283" s="1410"/>
      <c r="T283" s="1410">
        <f t="shared" si="811"/>
        <v>0</v>
      </c>
      <c r="U283" s="1410">
        <v>6</v>
      </c>
      <c r="V283" s="1410">
        <v>1</v>
      </c>
      <c r="W283" s="1410">
        <f t="shared" si="812"/>
        <v>7</v>
      </c>
      <c r="X283" s="832">
        <f t="shared" si="813"/>
        <v>57</v>
      </c>
      <c r="Y283" s="832">
        <f t="shared" si="814"/>
        <v>42</v>
      </c>
      <c r="Z283" s="832">
        <f t="shared" si="815"/>
        <v>99</v>
      </c>
      <c r="AA283" s="1410">
        <v>1</v>
      </c>
      <c r="AB283" s="1410">
        <v>2</v>
      </c>
      <c r="AC283" s="1410">
        <f t="shared" si="816"/>
        <v>3</v>
      </c>
      <c r="AD283" s="1410">
        <f t="shared" si="817"/>
        <v>58</v>
      </c>
      <c r="AE283" s="1410">
        <f t="shared" si="817"/>
        <v>44</v>
      </c>
      <c r="AF283" s="1410">
        <f t="shared" si="818"/>
        <v>102</v>
      </c>
      <c r="AG283" s="1410"/>
      <c r="AH283" s="1410"/>
      <c r="AI283" s="1410">
        <f t="shared" si="819"/>
        <v>0</v>
      </c>
      <c r="AJ283" s="1410">
        <v>0</v>
      </c>
      <c r="AL283" s="1320"/>
      <c r="AM283" s="1319"/>
      <c r="AN283" s="1319"/>
      <c r="AO283" s="1319"/>
      <c r="AP283" s="1319"/>
      <c r="AQ283" s="1319"/>
      <c r="AR283" s="1319"/>
      <c r="AS283" s="1319"/>
      <c r="AT283" s="1319"/>
      <c r="AU283" s="1319"/>
      <c r="AV283" s="1319"/>
      <c r="AW283" s="1319"/>
      <c r="AX283" s="1319"/>
      <c r="AY283" s="1319"/>
      <c r="AZ283" s="1319"/>
      <c r="BA283" s="1319"/>
      <c r="BB283" s="1319"/>
      <c r="BC283" s="1319"/>
      <c r="BD283" s="1319"/>
      <c r="BE283" s="1319"/>
      <c r="BF283" s="1319"/>
      <c r="BG283" s="1319"/>
      <c r="BH283" s="1319"/>
      <c r="BI283" s="1319"/>
      <c r="BJ283" s="1319"/>
      <c r="BK283" s="1319"/>
    </row>
    <row r="284" spans="1:63" ht="15" customHeight="1">
      <c r="A284" s="1428">
        <v>87</v>
      </c>
      <c r="B284" s="1394" t="s">
        <v>58</v>
      </c>
      <c r="C284" s="1410">
        <v>7</v>
      </c>
      <c r="D284" s="1410">
        <v>1</v>
      </c>
      <c r="E284" s="1410">
        <f t="shared" si="806"/>
        <v>8</v>
      </c>
      <c r="F284" s="1410">
        <v>59</v>
      </c>
      <c r="G284" s="1410">
        <v>30</v>
      </c>
      <c r="H284" s="1410">
        <f t="shared" si="807"/>
        <v>89</v>
      </c>
      <c r="I284" s="1410">
        <v>0</v>
      </c>
      <c r="J284" s="1410">
        <v>0</v>
      </c>
      <c r="K284" s="1410">
        <f t="shared" si="808"/>
        <v>0</v>
      </c>
      <c r="L284" s="1410">
        <v>1</v>
      </c>
      <c r="M284" s="1410">
        <v>0</v>
      </c>
      <c r="N284" s="1410">
        <f t="shared" si="809"/>
        <v>1</v>
      </c>
      <c r="O284" s="1410"/>
      <c r="P284" s="1410"/>
      <c r="Q284" s="1410">
        <f t="shared" si="810"/>
        <v>0</v>
      </c>
      <c r="R284" s="1410"/>
      <c r="S284" s="1410"/>
      <c r="T284" s="1410">
        <f t="shared" si="811"/>
        <v>0</v>
      </c>
      <c r="U284" s="1410">
        <v>0</v>
      </c>
      <c r="V284" s="1410">
        <v>0</v>
      </c>
      <c r="W284" s="1410">
        <f t="shared" si="812"/>
        <v>0</v>
      </c>
      <c r="X284" s="832">
        <f t="shared" si="813"/>
        <v>67</v>
      </c>
      <c r="Y284" s="832">
        <f t="shared" si="814"/>
        <v>31</v>
      </c>
      <c r="Z284" s="832">
        <f t="shared" si="815"/>
        <v>98</v>
      </c>
      <c r="AA284" s="1410">
        <v>3</v>
      </c>
      <c r="AB284" s="1410">
        <v>0</v>
      </c>
      <c r="AC284" s="1410">
        <f t="shared" si="816"/>
        <v>3</v>
      </c>
      <c r="AD284" s="1410">
        <f t="shared" si="817"/>
        <v>70</v>
      </c>
      <c r="AE284" s="1410">
        <f t="shared" si="817"/>
        <v>31</v>
      </c>
      <c r="AF284" s="1410">
        <f t="shared" si="818"/>
        <v>101</v>
      </c>
      <c r="AG284" s="1410"/>
      <c r="AH284" s="1410"/>
      <c r="AI284" s="1410">
        <f t="shared" si="819"/>
        <v>0</v>
      </c>
      <c r="AJ284" s="1410">
        <v>0</v>
      </c>
      <c r="AL284" s="1320"/>
      <c r="AM284" s="1319"/>
      <c r="AN284" s="1319"/>
      <c r="AO284" s="1319"/>
      <c r="AP284" s="1319"/>
      <c r="AQ284" s="1319"/>
      <c r="AR284" s="1319"/>
      <c r="AS284" s="1319"/>
      <c r="AT284" s="1319"/>
      <c r="AU284" s="1319"/>
      <c r="AV284" s="1319"/>
      <c r="AW284" s="1319"/>
      <c r="AX284" s="1319"/>
      <c r="AY284" s="1319"/>
      <c r="AZ284" s="1319"/>
      <c r="BA284" s="1319"/>
      <c r="BB284" s="1319"/>
      <c r="BC284" s="1319"/>
      <c r="BD284" s="1319"/>
      <c r="BE284" s="1319"/>
      <c r="BF284" s="1319"/>
      <c r="BG284" s="1319"/>
      <c r="BH284" s="1319"/>
      <c r="BI284" s="1319"/>
      <c r="BJ284" s="1319"/>
      <c r="BK284" s="1319"/>
    </row>
    <row r="285" spans="1:63" ht="15" customHeight="1">
      <c r="A285" s="1428">
        <v>88</v>
      </c>
      <c r="B285" s="1394" t="s">
        <v>59</v>
      </c>
      <c r="C285" s="1410">
        <v>13</v>
      </c>
      <c r="D285" s="1410">
        <v>5</v>
      </c>
      <c r="E285" s="1410">
        <f t="shared" si="806"/>
        <v>18</v>
      </c>
      <c r="F285" s="1410">
        <v>34</v>
      </c>
      <c r="G285" s="1410">
        <v>24</v>
      </c>
      <c r="H285" s="1410">
        <f t="shared" si="807"/>
        <v>58</v>
      </c>
      <c r="I285" s="1410">
        <v>1</v>
      </c>
      <c r="J285" s="1410">
        <v>0</v>
      </c>
      <c r="K285" s="1410">
        <f t="shared" si="808"/>
        <v>1</v>
      </c>
      <c r="L285" s="1410">
        <v>0</v>
      </c>
      <c r="M285" s="1410">
        <v>0</v>
      </c>
      <c r="N285" s="1410">
        <f t="shared" si="809"/>
        <v>0</v>
      </c>
      <c r="O285" s="1410"/>
      <c r="P285" s="1410"/>
      <c r="Q285" s="1410">
        <f t="shared" si="810"/>
        <v>0</v>
      </c>
      <c r="R285" s="1410"/>
      <c r="S285" s="1410"/>
      <c r="T285" s="1410">
        <f t="shared" si="811"/>
        <v>0</v>
      </c>
      <c r="U285" s="1410">
        <v>0</v>
      </c>
      <c r="V285" s="1410">
        <v>1</v>
      </c>
      <c r="W285" s="1410">
        <f t="shared" si="812"/>
        <v>1</v>
      </c>
      <c r="X285" s="832">
        <f t="shared" si="813"/>
        <v>48</v>
      </c>
      <c r="Y285" s="832">
        <f t="shared" si="814"/>
        <v>30</v>
      </c>
      <c r="Z285" s="832">
        <f t="shared" si="815"/>
        <v>78</v>
      </c>
      <c r="AA285" s="1410">
        <v>1</v>
      </c>
      <c r="AB285" s="1410">
        <v>1</v>
      </c>
      <c r="AC285" s="1410">
        <f t="shared" si="816"/>
        <v>2</v>
      </c>
      <c r="AD285" s="1410">
        <f t="shared" si="817"/>
        <v>49</v>
      </c>
      <c r="AE285" s="1410">
        <f t="shared" si="817"/>
        <v>31</v>
      </c>
      <c r="AF285" s="1410">
        <f t="shared" si="818"/>
        <v>80</v>
      </c>
      <c r="AG285" s="1410"/>
      <c r="AH285" s="1410"/>
      <c r="AI285" s="1410">
        <f t="shared" si="819"/>
        <v>0</v>
      </c>
      <c r="AJ285" s="1410">
        <v>0</v>
      </c>
      <c r="AL285" s="1320"/>
      <c r="AM285" s="1319"/>
      <c r="AN285" s="1319"/>
      <c r="AO285" s="1319"/>
      <c r="AP285" s="1319"/>
      <c r="AQ285" s="1319"/>
      <c r="AR285" s="1319"/>
      <c r="AS285" s="1319"/>
      <c r="AT285" s="1319"/>
      <c r="AU285" s="1319"/>
      <c r="AV285" s="1319"/>
      <c r="AW285" s="1319"/>
      <c r="AX285" s="1319"/>
      <c r="AY285" s="1319"/>
      <c r="AZ285" s="1319"/>
      <c r="BA285" s="1319"/>
      <c r="BB285" s="1319"/>
      <c r="BC285" s="1319"/>
      <c r="BD285" s="1319"/>
      <c r="BE285" s="1319"/>
      <c r="BF285" s="1319"/>
      <c r="BG285" s="1319"/>
      <c r="BH285" s="1319"/>
      <c r="BI285" s="1319"/>
      <c r="BJ285" s="1319"/>
      <c r="BK285" s="1319"/>
    </row>
    <row r="286" spans="1:63" ht="15" customHeight="1">
      <c r="A286" s="1428">
        <v>89</v>
      </c>
      <c r="B286" s="547" t="s">
        <v>681</v>
      </c>
      <c r="C286" s="1410">
        <v>6</v>
      </c>
      <c r="D286" s="1410">
        <v>4</v>
      </c>
      <c r="E286" s="1410">
        <f t="shared" si="806"/>
        <v>10</v>
      </c>
      <c r="F286" s="1410">
        <v>28</v>
      </c>
      <c r="G286" s="1410">
        <v>24</v>
      </c>
      <c r="H286" s="1410">
        <f t="shared" si="807"/>
        <v>52</v>
      </c>
      <c r="I286" s="1410">
        <v>0</v>
      </c>
      <c r="J286" s="1410">
        <v>0</v>
      </c>
      <c r="K286" s="1410">
        <f t="shared" si="808"/>
        <v>0</v>
      </c>
      <c r="L286" s="1410">
        <v>0</v>
      </c>
      <c r="M286" s="1410">
        <v>0</v>
      </c>
      <c r="N286" s="1410">
        <f t="shared" si="809"/>
        <v>0</v>
      </c>
      <c r="O286" s="1410"/>
      <c r="P286" s="1410"/>
      <c r="Q286" s="1410">
        <f t="shared" si="810"/>
        <v>0</v>
      </c>
      <c r="R286" s="1410"/>
      <c r="S286" s="1410"/>
      <c r="T286" s="1410">
        <f t="shared" si="811"/>
        <v>0</v>
      </c>
      <c r="U286" s="1410">
        <v>1</v>
      </c>
      <c r="V286" s="1410">
        <v>0</v>
      </c>
      <c r="W286" s="1410">
        <f t="shared" si="812"/>
        <v>1</v>
      </c>
      <c r="X286" s="832">
        <f t="shared" si="813"/>
        <v>35</v>
      </c>
      <c r="Y286" s="832">
        <f t="shared" si="814"/>
        <v>28</v>
      </c>
      <c r="Z286" s="832">
        <f t="shared" si="815"/>
        <v>63</v>
      </c>
      <c r="AA286" s="1410">
        <v>1</v>
      </c>
      <c r="AB286" s="1410">
        <v>0</v>
      </c>
      <c r="AC286" s="1410">
        <f t="shared" si="816"/>
        <v>1</v>
      </c>
      <c r="AD286" s="1410">
        <f t="shared" si="817"/>
        <v>36</v>
      </c>
      <c r="AE286" s="1410">
        <f t="shared" si="817"/>
        <v>28</v>
      </c>
      <c r="AF286" s="1410">
        <f t="shared" si="818"/>
        <v>64</v>
      </c>
      <c r="AG286" s="1410"/>
      <c r="AH286" s="1410"/>
      <c r="AI286" s="1410">
        <f t="shared" si="819"/>
        <v>0</v>
      </c>
      <c r="AJ286" s="1410">
        <v>0</v>
      </c>
      <c r="AL286" s="1320"/>
      <c r="AM286" s="1319"/>
      <c r="AN286" s="1319"/>
      <c r="AO286" s="1319"/>
      <c r="AP286" s="1319"/>
      <c r="AQ286" s="1319"/>
      <c r="AR286" s="1319"/>
      <c r="AS286" s="1319"/>
      <c r="AT286" s="1319"/>
      <c r="AU286" s="1319"/>
      <c r="AV286" s="1319"/>
      <c r="AW286" s="1319"/>
      <c r="AX286" s="1319"/>
      <c r="AY286" s="1319"/>
      <c r="AZ286" s="1319"/>
      <c r="BA286" s="1319"/>
      <c r="BB286" s="1319"/>
      <c r="BC286" s="1319"/>
      <c r="BD286" s="1319"/>
      <c r="BE286" s="1319"/>
      <c r="BF286" s="1319"/>
      <c r="BG286" s="1319"/>
      <c r="BH286" s="1319"/>
      <c r="BI286" s="1319"/>
      <c r="BJ286" s="1319"/>
      <c r="BK286" s="1319"/>
    </row>
    <row r="287" spans="1:63" ht="15" customHeight="1">
      <c r="A287" s="1419"/>
      <c r="B287" s="1471" t="s">
        <v>6</v>
      </c>
      <c r="C287" s="1419">
        <f>SUM(C280:C286)</f>
        <v>912</v>
      </c>
      <c r="D287" s="1419">
        <f t="shared" ref="D287:AJ287" si="820">SUM(D280:D286)</f>
        <v>623</v>
      </c>
      <c r="E287" s="1419">
        <f t="shared" si="820"/>
        <v>1535</v>
      </c>
      <c r="F287" s="1419">
        <f t="shared" si="820"/>
        <v>634</v>
      </c>
      <c r="G287" s="1419">
        <f t="shared" si="820"/>
        <v>456</v>
      </c>
      <c r="H287" s="1419">
        <f t="shared" si="820"/>
        <v>1090</v>
      </c>
      <c r="I287" s="1419">
        <f t="shared" si="820"/>
        <v>14</v>
      </c>
      <c r="J287" s="1419">
        <f t="shared" si="820"/>
        <v>7</v>
      </c>
      <c r="K287" s="1419">
        <f t="shared" si="820"/>
        <v>21</v>
      </c>
      <c r="L287" s="1419">
        <f t="shared" si="820"/>
        <v>51</v>
      </c>
      <c r="M287" s="1419">
        <f t="shared" si="820"/>
        <v>31</v>
      </c>
      <c r="N287" s="1419">
        <f t="shared" si="820"/>
        <v>82</v>
      </c>
      <c r="O287" s="1419">
        <f t="shared" si="820"/>
        <v>0</v>
      </c>
      <c r="P287" s="1419">
        <f t="shared" si="820"/>
        <v>0</v>
      </c>
      <c r="Q287" s="1419">
        <f t="shared" si="820"/>
        <v>0</v>
      </c>
      <c r="R287" s="1419">
        <f t="shared" si="820"/>
        <v>0</v>
      </c>
      <c r="S287" s="1419">
        <f t="shared" si="820"/>
        <v>0</v>
      </c>
      <c r="T287" s="1419">
        <f t="shared" si="820"/>
        <v>0</v>
      </c>
      <c r="U287" s="1419">
        <f t="shared" si="820"/>
        <v>14</v>
      </c>
      <c r="V287" s="1419">
        <f t="shared" si="820"/>
        <v>6</v>
      </c>
      <c r="W287" s="1419">
        <f t="shared" si="820"/>
        <v>20</v>
      </c>
      <c r="X287" s="1419">
        <f t="shared" si="820"/>
        <v>1625</v>
      </c>
      <c r="Y287" s="1419">
        <f t="shared" si="820"/>
        <v>1123</v>
      </c>
      <c r="Z287" s="1419">
        <f t="shared" si="820"/>
        <v>2748</v>
      </c>
      <c r="AA287" s="1419">
        <f t="shared" si="820"/>
        <v>15</v>
      </c>
      <c r="AB287" s="1419">
        <f t="shared" si="820"/>
        <v>8</v>
      </c>
      <c r="AC287" s="1419">
        <f t="shared" si="820"/>
        <v>23</v>
      </c>
      <c r="AD287" s="1419">
        <f t="shared" si="820"/>
        <v>1640</v>
      </c>
      <c r="AE287" s="1419">
        <f t="shared" si="820"/>
        <v>1131</v>
      </c>
      <c r="AF287" s="1419">
        <f t="shared" si="820"/>
        <v>2771</v>
      </c>
      <c r="AG287" s="1419">
        <f t="shared" si="820"/>
        <v>9</v>
      </c>
      <c r="AH287" s="1382">
        <f t="shared" si="820"/>
        <v>10</v>
      </c>
      <c r="AI287" s="1419">
        <f t="shared" si="820"/>
        <v>19</v>
      </c>
      <c r="AJ287" s="1419">
        <f t="shared" si="820"/>
        <v>0</v>
      </c>
      <c r="AL287" s="1320"/>
      <c r="AM287" s="1319"/>
      <c r="AN287" s="1319"/>
      <c r="AO287" s="1319"/>
      <c r="AP287" s="1319"/>
      <c r="AQ287" s="1319"/>
      <c r="AR287" s="1319"/>
      <c r="AS287" s="1319"/>
      <c r="AT287" s="1319"/>
      <c r="AU287" s="1319"/>
      <c r="AV287" s="1319"/>
      <c r="AW287" s="1319"/>
      <c r="AX287" s="1319"/>
      <c r="AY287" s="1319"/>
      <c r="AZ287" s="1319"/>
      <c r="BA287" s="1319"/>
      <c r="BB287" s="1319"/>
      <c r="BC287" s="1319"/>
      <c r="BD287" s="1319"/>
      <c r="BE287" s="1319"/>
      <c r="BF287" s="1319"/>
      <c r="BG287" s="1319"/>
      <c r="BH287" s="1319"/>
      <c r="BI287" s="1319"/>
      <c r="BJ287" s="1319"/>
      <c r="BK287" s="1319"/>
    </row>
    <row r="288" spans="1:63" ht="15" customHeight="1">
      <c r="A288" s="1436" t="s">
        <v>61</v>
      </c>
      <c r="B288" s="1472"/>
      <c r="C288" s="1466"/>
      <c r="D288" s="1466"/>
      <c r="E288" s="1466"/>
      <c r="F288" s="1466"/>
      <c r="G288" s="1466"/>
      <c r="H288" s="1466"/>
      <c r="I288" s="1466"/>
      <c r="J288" s="1466"/>
      <c r="K288" s="1466"/>
      <c r="L288" s="1466"/>
      <c r="M288" s="1466"/>
      <c r="N288" s="1466"/>
      <c r="O288" s="1466"/>
      <c r="P288" s="1466"/>
      <c r="Q288" s="1466"/>
      <c r="R288" s="1466"/>
      <c r="S288" s="1466"/>
      <c r="T288" s="1466"/>
      <c r="U288" s="1466"/>
      <c r="V288" s="1466"/>
      <c r="W288" s="1466"/>
      <c r="X288" s="1466"/>
      <c r="Y288" s="1466"/>
      <c r="Z288" s="1466"/>
      <c r="AA288" s="1466"/>
      <c r="AB288" s="1466"/>
      <c r="AC288" s="1466"/>
      <c r="AD288" s="1466"/>
      <c r="AE288" s="1466"/>
      <c r="AF288" s="1466"/>
      <c r="AG288" s="1466"/>
      <c r="AH288" s="1466"/>
      <c r="AI288" s="1410"/>
      <c r="AJ288" s="1410"/>
      <c r="AL288" s="1320"/>
      <c r="AM288" s="1319"/>
      <c r="AN288" s="1319"/>
      <c r="AO288" s="1319"/>
      <c r="AP288" s="1319"/>
      <c r="AQ288" s="1319"/>
      <c r="AR288" s="1319"/>
      <c r="AS288" s="1319"/>
      <c r="AT288" s="1319"/>
      <c r="AU288" s="1319"/>
      <c r="AV288" s="1319"/>
      <c r="AW288" s="1319"/>
      <c r="AX288" s="1319"/>
      <c r="AY288" s="1319"/>
      <c r="AZ288" s="1319"/>
      <c r="BA288" s="1319"/>
      <c r="BB288" s="1319"/>
      <c r="BC288" s="1319"/>
      <c r="BD288" s="1319"/>
      <c r="BE288" s="1319"/>
      <c r="BF288" s="1319"/>
      <c r="BG288" s="1319"/>
      <c r="BH288" s="1319"/>
      <c r="BI288" s="1319"/>
      <c r="BJ288" s="1319"/>
      <c r="BK288" s="1319"/>
    </row>
    <row r="289" spans="1:63" ht="15" customHeight="1">
      <c r="A289" s="1428">
        <v>90</v>
      </c>
      <c r="B289" s="1459" t="s">
        <v>850</v>
      </c>
      <c r="C289" s="1271">
        <v>5385</v>
      </c>
      <c r="D289" s="1271">
        <v>3110</v>
      </c>
      <c r="E289" s="1410">
        <f t="shared" ref="E289:E299" si="821">C289+D289</f>
        <v>8495</v>
      </c>
      <c r="F289" s="1271">
        <v>6085</v>
      </c>
      <c r="G289" s="1271">
        <v>3468</v>
      </c>
      <c r="H289" s="1410">
        <f t="shared" ref="H289:H299" si="822">F289+G289</f>
        <v>9553</v>
      </c>
      <c r="I289" s="1271">
        <v>375</v>
      </c>
      <c r="J289" s="1271">
        <v>210</v>
      </c>
      <c r="K289" s="1410">
        <f t="shared" ref="K289:K299" si="823">I289+J289</f>
        <v>585</v>
      </c>
      <c r="L289" s="1271">
        <v>110</v>
      </c>
      <c r="M289" s="1271">
        <v>78</v>
      </c>
      <c r="N289" s="1410">
        <f t="shared" ref="N289:N299" si="824">L289+M289</f>
        <v>188</v>
      </c>
      <c r="O289" s="1410"/>
      <c r="P289" s="1410"/>
      <c r="Q289" s="1410">
        <f t="shared" ref="Q289:Q299" si="825">O289+P289</f>
        <v>0</v>
      </c>
      <c r="R289" s="1410"/>
      <c r="S289" s="1410"/>
      <c r="T289" s="1410">
        <f t="shared" ref="T289:T299" si="826">R289+S289</f>
        <v>0</v>
      </c>
      <c r="U289" s="1400"/>
      <c r="V289" s="1400"/>
      <c r="W289" s="1400">
        <f>V289+U289</f>
        <v>0</v>
      </c>
      <c r="X289" s="832">
        <f t="shared" ref="X289:X299" si="827">C289+F289+I289+L289+U289+R289+O289</f>
        <v>11955</v>
      </c>
      <c r="Y289" s="832">
        <f t="shared" ref="Y289:Y299" si="828">D289+G289+J289+M289+V289+S289+P289</f>
        <v>6866</v>
      </c>
      <c r="Z289" s="832">
        <f t="shared" ref="Z289:Z299" si="829">E289+H289+K289+N289+W289+T289+Q289</f>
        <v>18821</v>
      </c>
      <c r="AA289" s="928"/>
      <c r="AB289" s="928"/>
      <c r="AC289" s="1410">
        <f>AA289+AB289</f>
        <v>0</v>
      </c>
      <c r="AD289" s="1410">
        <f t="shared" ref="AD289:AE299" si="830">X289+AA289</f>
        <v>11955</v>
      </c>
      <c r="AE289" s="1410">
        <f t="shared" si="830"/>
        <v>6866</v>
      </c>
      <c r="AF289" s="1410">
        <f>AD289+AE289</f>
        <v>18821</v>
      </c>
      <c r="AG289" s="177"/>
      <c r="AH289" s="177"/>
      <c r="AI289" s="1410">
        <f t="shared" ref="AI289:AI299" si="831">AG289+AH289</f>
        <v>0</v>
      </c>
      <c r="AJ289" s="628">
        <v>0</v>
      </c>
      <c r="AL289" s="1320"/>
      <c r="AM289" s="1319"/>
      <c r="AN289" s="1319"/>
      <c r="AO289" s="1319"/>
      <c r="AP289" s="1319"/>
      <c r="AQ289" s="1319"/>
      <c r="AR289" s="1319"/>
      <c r="AS289" s="1319"/>
      <c r="AT289" s="1319"/>
      <c r="AU289" s="1319"/>
      <c r="AV289" s="1319"/>
      <c r="AW289" s="1319"/>
      <c r="AX289" s="1319"/>
      <c r="AY289" s="1319"/>
      <c r="AZ289" s="1319"/>
      <c r="BA289" s="1319"/>
      <c r="BB289" s="1319"/>
      <c r="BC289" s="1319"/>
      <c r="BD289" s="1319"/>
      <c r="BE289" s="1319"/>
      <c r="BF289" s="1319"/>
      <c r="BG289" s="1319"/>
      <c r="BH289" s="1319"/>
      <c r="BI289" s="1319"/>
      <c r="BJ289" s="1319"/>
      <c r="BK289" s="1319"/>
    </row>
    <row r="290" spans="1:63" ht="15" customHeight="1">
      <c r="A290" s="1428">
        <v>91</v>
      </c>
      <c r="B290" s="1447" t="s">
        <v>851</v>
      </c>
      <c r="C290" s="1271">
        <v>26</v>
      </c>
      <c r="D290" s="1271">
        <v>22</v>
      </c>
      <c r="E290" s="1410">
        <f t="shared" si="821"/>
        <v>48</v>
      </c>
      <c r="F290" s="1271">
        <v>22</v>
      </c>
      <c r="G290" s="1271">
        <v>21</v>
      </c>
      <c r="H290" s="1410">
        <f t="shared" si="822"/>
        <v>43</v>
      </c>
      <c r="I290" s="1271">
        <v>8</v>
      </c>
      <c r="J290" s="1271">
        <v>0</v>
      </c>
      <c r="K290" s="1410">
        <f t="shared" si="823"/>
        <v>8</v>
      </c>
      <c r="L290" s="1271">
        <v>4</v>
      </c>
      <c r="M290" s="1271">
        <v>0</v>
      </c>
      <c r="N290" s="1410">
        <f t="shared" si="824"/>
        <v>4</v>
      </c>
      <c r="O290" s="1410"/>
      <c r="P290" s="1410"/>
      <c r="Q290" s="1410">
        <f t="shared" si="825"/>
        <v>0</v>
      </c>
      <c r="R290" s="1410"/>
      <c r="S290" s="1410"/>
      <c r="T290" s="1410">
        <f t="shared" si="826"/>
        <v>0</v>
      </c>
      <c r="U290" s="1400"/>
      <c r="V290" s="1400"/>
      <c r="W290" s="1400">
        <f t="shared" ref="W290:W299" si="832">V290+U290</f>
        <v>0</v>
      </c>
      <c r="X290" s="832">
        <f t="shared" si="827"/>
        <v>60</v>
      </c>
      <c r="Y290" s="832">
        <f t="shared" si="828"/>
        <v>43</v>
      </c>
      <c r="Z290" s="832">
        <f t="shared" si="829"/>
        <v>103</v>
      </c>
      <c r="AA290" s="928"/>
      <c r="AB290" s="928"/>
      <c r="AC290" s="1410">
        <f t="shared" ref="AC290:AC299" si="833">AA290+AB290</f>
        <v>0</v>
      </c>
      <c r="AD290" s="1410">
        <f t="shared" si="830"/>
        <v>60</v>
      </c>
      <c r="AE290" s="1410">
        <f t="shared" si="830"/>
        <v>43</v>
      </c>
      <c r="AF290" s="1410">
        <f t="shared" ref="AF290:AF299" si="834">AD290+AE290</f>
        <v>103</v>
      </c>
      <c r="AG290" s="177"/>
      <c r="AH290" s="177"/>
      <c r="AI290" s="1410">
        <f t="shared" si="831"/>
        <v>0</v>
      </c>
      <c r="AJ290" s="628">
        <v>0</v>
      </c>
      <c r="AL290" s="1320"/>
      <c r="AM290" s="1319"/>
      <c r="AN290" s="1319"/>
      <c r="AO290" s="1319"/>
      <c r="AP290" s="1319"/>
      <c r="AQ290" s="1319"/>
      <c r="AR290" s="1319"/>
      <c r="AS290" s="1319"/>
      <c r="AT290" s="1319"/>
      <c r="AU290" s="1319"/>
      <c r="AV290" s="1319"/>
      <c r="AW290" s="1319"/>
      <c r="AX290" s="1319"/>
      <c r="AY290" s="1319"/>
      <c r="AZ290" s="1319"/>
      <c r="BA290" s="1319"/>
      <c r="BB290" s="1319"/>
      <c r="BC290" s="1319"/>
      <c r="BD290" s="1319"/>
      <c r="BE290" s="1319"/>
      <c r="BF290" s="1319"/>
      <c r="BG290" s="1319"/>
      <c r="BH290" s="1319"/>
      <c r="BI290" s="1319"/>
      <c r="BJ290" s="1319"/>
      <c r="BK290" s="1319"/>
    </row>
    <row r="291" spans="1:63" ht="15" customHeight="1">
      <c r="A291" s="1428">
        <v>92</v>
      </c>
      <c r="B291" s="547" t="s">
        <v>905</v>
      </c>
      <c r="C291" s="1271">
        <v>32</v>
      </c>
      <c r="D291" s="1271">
        <v>16</v>
      </c>
      <c r="E291" s="1410">
        <f t="shared" si="821"/>
        <v>48</v>
      </c>
      <c r="F291" s="1271">
        <v>64</v>
      </c>
      <c r="G291" s="1271">
        <v>28</v>
      </c>
      <c r="H291" s="1410">
        <f t="shared" si="822"/>
        <v>92</v>
      </c>
      <c r="I291" s="1271">
        <v>0</v>
      </c>
      <c r="J291" s="1271">
        <v>0</v>
      </c>
      <c r="K291" s="1410">
        <f t="shared" si="823"/>
        <v>0</v>
      </c>
      <c r="L291" s="1271">
        <v>0</v>
      </c>
      <c r="M291" s="1271">
        <v>0</v>
      </c>
      <c r="N291" s="1410">
        <f t="shared" si="824"/>
        <v>0</v>
      </c>
      <c r="O291" s="1410"/>
      <c r="P291" s="1410"/>
      <c r="Q291" s="1410">
        <f t="shared" si="825"/>
        <v>0</v>
      </c>
      <c r="R291" s="1410"/>
      <c r="S291" s="1410"/>
      <c r="T291" s="1410">
        <f t="shared" si="826"/>
        <v>0</v>
      </c>
      <c r="U291" s="1400"/>
      <c r="V291" s="1400"/>
      <c r="W291" s="1400">
        <f t="shared" si="832"/>
        <v>0</v>
      </c>
      <c r="X291" s="832">
        <f t="shared" si="827"/>
        <v>96</v>
      </c>
      <c r="Y291" s="832">
        <f t="shared" si="828"/>
        <v>44</v>
      </c>
      <c r="Z291" s="832">
        <f t="shared" si="829"/>
        <v>140</v>
      </c>
      <c r="AA291" s="928"/>
      <c r="AB291" s="928"/>
      <c r="AC291" s="1410">
        <f t="shared" si="833"/>
        <v>0</v>
      </c>
      <c r="AD291" s="1410">
        <f t="shared" si="830"/>
        <v>96</v>
      </c>
      <c r="AE291" s="1410">
        <f t="shared" si="830"/>
        <v>44</v>
      </c>
      <c r="AF291" s="1410">
        <f t="shared" si="834"/>
        <v>140</v>
      </c>
      <c r="AG291" s="177"/>
      <c r="AH291" s="177"/>
      <c r="AI291" s="1410">
        <f t="shared" si="831"/>
        <v>0</v>
      </c>
      <c r="AJ291" s="628">
        <v>0</v>
      </c>
      <c r="AL291" s="1320"/>
      <c r="AM291" s="1319"/>
      <c r="AN291" s="1319"/>
      <c r="AO291" s="1319"/>
      <c r="AP291" s="1319"/>
      <c r="AQ291" s="1319"/>
      <c r="AR291" s="1319"/>
      <c r="AS291" s="1319"/>
      <c r="AT291" s="1319"/>
      <c r="AU291" s="1319"/>
      <c r="AV291" s="1319"/>
      <c r="AW291" s="1319"/>
      <c r="AX291" s="1319"/>
      <c r="AY291" s="1319"/>
      <c r="AZ291" s="1319"/>
      <c r="BA291" s="1319"/>
      <c r="BB291" s="1319"/>
      <c r="BC291" s="1319"/>
      <c r="BD291" s="1319"/>
      <c r="BE291" s="1319"/>
      <c r="BF291" s="1319"/>
      <c r="BG291" s="1319"/>
      <c r="BH291" s="1319"/>
      <c r="BI291" s="1319"/>
      <c r="BJ291" s="1319"/>
      <c r="BK291" s="1319"/>
    </row>
    <row r="292" spans="1:63" ht="15" customHeight="1">
      <c r="A292" s="1428">
        <v>93</v>
      </c>
      <c r="B292" s="1459" t="s">
        <v>853</v>
      </c>
      <c r="C292" s="1271">
        <v>313</v>
      </c>
      <c r="D292" s="1271">
        <v>281</v>
      </c>
      <c r="E292" s="1410">
        <f t="shared" si="821"/>
        <v>594</v>
      </c>
      <c r="F292" s="1271">
        <v>309</v>
      </c>
      <c r="G292" s="1271">
        <v>225</v>
      </c>
      <c r="H292" s="1410">
        <f t="shared" si="822"/>
        <v>534</v>
      </c>
      <c r="I292" s="1271">
        <v>9</v>
      </c>
      <c r="J292" s="1271">
        <v>6</v>
      </c>
      <c r="K292" s="1410">
        <f t="shared" si="823"/>
        <v>15</v>
      </c>
      <c r="L292" s="1271">
        <v>11</v>
      </c>
      <c r="M292" s="1271">
        <v>7</v>
      </c>
      <c r="N292" s="1410">
        <f t="shared" si="824"/>
        <v>18</v>
      </c>
      <c r="O292" s="1410"/>
      <c r="P292" s="1410"/>
      <c r="Q292" s="1410">
        <f t="shared" si="825"/>
        <v>0</v>
      </c>
      <c r="R292" s="1410"/>
      <c r="S292" s="1410"/>
      <c r="T292" s="1410">
        <f t="shared" si="826"/>
        <v>0</v>
      </c>
      <c r="U292" s="1400">
        <v>22</v>
      </c>
      <c r="V292" s="1400">
        <v>7</v>
      </c>
      <c r="W292" s="1400">
        <f t="shared" si="832"/>
        <v>29</v>
      </c>
      <c r="X292" s="832">
        <f t="shared" si="827"/>
        <v>664</v>
      </c>
      <c r="Y292" s="832">
        <f t="shared" si="828"/>
        <v>526</v>
      </c>
      <c r="Z292" s="832">
        <f t="shared" si="829"/>
        <v>1190</v>
      </c>
      <c r="AA292" s="928"/>
      <c r="AB292" s="928"/>
      <c r="AC292" s="1410">
        <f t="shared" si="833"/>
        <v>0</v>
      </c>
      <c r="AD292" s="1410">
        <f t="shared" si="830"/>
        <v>664</v>
      </c>
      <c r="AE292" s="1410">
        <f t="shared" si="830"/>
        <v>526</v>
      </c>
      <c r="AF292" s="1410">
        <f t="shared" si="834"/>
        <v>1190</v>
      </c>
      <c r="AG292" s="177"/>
      <c r="AH292" s="177"/>
      <c r="AI292" s="1410">
        <f t="shared" si="831"/>
        <v>0</v>
      </c>
      <c r="AJ292" s="628">
        <v>0</v>
      </c>
      <c r="AL292" s="1320"/>
      <c r="AM292" s="1319"/>
      <c r="AN292" s="1319"/>
      <c r="AO292" s="1319"/>
      <c r="AP292" s="1319"/>
      <c r="AQ292" s="1319"/>
      <c r="AR292" s="1319"/>
      <c r="AS292" s="1319"/>
      <c r="AT292" s="1319"/>
      <c r="AU292" s="1319"/>
      <c r="AV292" s="1319"/>
      <c r="AW292" s="1319"/>
      <c r="AX292" s="1319"/>
      <c r="AY292" s="1319"/>
      <c r="AZ292" s="1319"/>
      <c r="BA292" s="1319"/>
      <c r="BB292" s="1319"/>
      <c r="BC292" s="1319"/>
      <c r="BD292" s="1319"/>
      <c r="BE292" s="1319"/>
      <c r="BF292" s="1319"/>
      <c r="BG292" s="1319"/>
      <c r="BH292" s="1319"/>
      <c r="BI292" s="1319"/>
      <c r="BJ292" s="1319"/>
      <c r="BK292" s="1319"/>
    </row>
    <row r="293" spans="1:63" ht="15" customHeight="1">
      <c r="A293" s="1428">
        <v>94</v>
      </c>
      <c r="B293" s="1459" t="s">
        <v>653</v>
      </c>
      <c r="C293" s="1271">
        <v>12</v>
      </c>
      <c r="D293" s="1271">
        <v>9</v>
      </c>
      <c r="E293" s="1410">
        <f t="shared" si="821"/>
        <v>21</v>
      </c>
      <c r="F293" s="1271">
        <v>27</v>
      </c>
      <c r="G293" s="1271">
        <v>16</v>
      </c>
      <c r="H293" s="1410">
        <f t="shared" si="822"/>
        <v>43</v>
      </c>
      <c r="I293" s="1271">
        <v>0</v>
      </c>
      <c r="J293" s="1271">
        <v>0</v>
      </c>
      <c r="K293" s="1410">
        <f t="shared" si="823"/>
        <v>0</v>
      </c>
      <c r="L293" s="1271">
        <v>0</v>
      </c>
      <c r="M293" s="1271">
        <v>0</v>
      </c>
      <c r="N293" s="1410">
        <f t="shared" si="824"/>
        <v>0</v>
      </c>
      <c r="O293" s="1410"/>
      <c r="P293" s="1410"/>
      <c r="Q293" s="1410">
        <f t="shared" si="825"/>
        <v>0</v>
      </c>
      <c r="R293" s="1410"/>
      <c r="S293" s="1410"/>
      <c r="T293" s="1410">
        <f t="shared" si="826"/>
        <v>0</v>
      </c>
      <c r="U293" s="1400"/>
      <c r="V293" s="1400"/>
      <c r="W293" s="1400">
        <f t="shared" si="832"/>
        <v>0</v>
      </c>
      <c r="X293" s="832">
        <f t="shared" si="827"/>
        <v>39</v>
      </c>
      <c r="Y293" s="832">
        <f t="shared" si="828"/>
        <v>25</v>
      </c>
      <c r="Z293" s="832">
        <f t="shared" si="829"/>
        <v>64</v>
      </c>
      <c r="AA293" s="1271"/>
      <c r="AB293" s="1271"/>
      <c r="AC293" s="1410">
        <f t="shared" si="833"/>
        <v>0</v>
      </c>
      <c r="AD293" s="1410">
        <f t="shared" si="830"/>
        <v>39</v>
      </c>
      <c r="AE293" s="1410">
        <f t="shared" si="830"/>
        <v>25</v>
      </c>
      <c r="AF293" s="1410">
        <f t="shared" si="834"/>
        <v>64</v>
      </c>
      <c r="AG293" s="177"/>
      <c r="AH293" s="177"/>
      <c r="AI293" s="1410">
        <f t="shared" si="831"/>
        <v>0</v>
      </c>
      <c r="AJ293" s="628">
        <v>0</v>
      </c>
      <c r="AL293" s="1320"/>
      <c r="AM293" s="1319"/>
      <c r="AN293" s="1319"/>
      <c r="AO293" s="1319"/>
      <c r="AP293" s="1319"/>
      <c r="AQ293" s="1319"/>
      <c r="AR293" s="1319"/>
      <c r="AS293" s="1319"/>
      <c r="AT293" s="1319"/>
      <c r="AU293" s="1319"/>
      <c r="AV293" s="1319"/>
      <c r="AW293" s="1319"/>
      <c r="AX293" s="1319"/>
      <c r="AY293" s="1319"/>
      <c r="AZ293" s="1319"/>
      <c r="BA293" s="1319"/>
      <c r="BB293" s="1319"/>
      <c r="BC293" s="1319"/>
      <c r="BD293" s="1319"/>
      <c r="BE293" s="1319"/>
      <c r="BF293" s="1319"/>
      <c r="BG293" s="1319"/>
      <c r="BH293" s="1319"/>
      <c r="BI293" s="1319"/>
      <c r="BJ293" s="1319"/>
      <c r="BK293" s="1319"/>
    </row>
    <row r="294" spans="1:63" ht="15" customHeight="1">
      <c r="A294" s="1428">
        <v>95</v>
      </c>
      <c r="B294" s="1447" t="s">
        <v>848</v>
      </c>
      <c r="C294" s="1271">
        <v>12</v>
      </c>
      <c r="D294" s="1271">
        <v>10</v>
      </c>
      <c r="E294" s="1410">
        <f t="shared" si="821"/>
        <v>22</v>
      </c>
      <c r="F294" s="1271">
        <v>25</v>
      </c>
      <c r="G294" s="1271">
        <v>22</v>
      </c>
      <c r="H294" s="1410">
        <f t="shared" si="822"/>
        <v>47</v>
      </c>
      <c r="I294" s="1271">
        <v>0</v>
      </c>
      <c r="J294" s="1271">
        <v>0</v>
      </c>
      <c r="K294" s="1410">
        <f t="shared" si="823"/>
        <v>0</v>
      </c>
      <c r="L294" s="1271">
        <v>0</v>
      </c>
      <c r="M294" s="1271">
        <v>0</v>
      </c>
      <c r="N294" s="1410">
        <f t="shared" si="824"/>
        <v>0</v>
      </c>
      <c r="O294" s="1410"/>
      <c r="P294" s="1410"/>
      <c r="Q294" s="1410">
        <f t="shared" si="825"/>
        <v>0</v>
      </c>
      <c r="R294" s="1410"/>
      <c r="S294" s="1410"/>
      <c r="T294" s="1410">
        <f t="shared" si="826"/>
        <v>0</v>
      </c>
      <c r="U294" s="1400"/>
      <c r="V294" s="1400"/>
      <c r="W294" s="1400">
        <f t="shared" si="832"/>
        <v>0</v>
      </c>
      <c r="X294" s="832">
        <f t="shared" si="827"/>
        <v>37</v>
      </c>
      <c r="Y294" s="832">
        <f t="shared" si="828"/>
        <v>32</v>
      </c>
      <c r="Z294" s="832">
        <f t="shared" si="829"/>
        <v>69</v>
      </c>
      <c r="AA294" s="1271"/>
      <c r="AB294" s="1271"/>
      <c r="AC294" s="1410">
        <f t="shared" si="833"/>
        <v>0</v>
      </c>
      <c r="AD294" s="1410">
        <f t="shared" si="830"/>
        <v>37</v>
      </c>
      <c r="AE294" s="1410">
        <f t="shared" si="830"/>
        <v>32</v>
      </c>
      <c r="AF294" s="1410">
        <f t="shared" si="834"/>
        <v>69</v>
      </c>
      <c r="AG294" s="177"/>
      <c r="AH294" s="177"/>
      <c r="AI294" s="1410">
        <f t="shared" si="831"/>
        <v>0</v>
      </c>
      <c r="AJ294" s="628">
        <v>0</v>
      </c>
      <c r="AL294" s="1320"/>
      <c r="AM294" s="1319"/>
      <c r="AN294" s="1319"/>
      <c r="AO294" s="1319"/>
      <c r="AP294" s="1319"/>
      <c r="AQ294" s="1319"/>
      <c r="AR294" s="1319"/>
      <c r="AS294" s="1319"/>
      <c r="AT294" s="1319"/>
      <c r="AU294" s="1319"/>
      <c r="AV294" s="1319"/>
      <c r="AW294" s="1319"/>
      <c r="AX294" s="1319"/>
      <c r="AY294" s="1319"/>
      <c r="AZ294" s="1319"/>
      <c r="BA294" s="1319"/>
      <c r="BB294" s="1319"/>
      <c r="BC294" s="1319"/>
      <c r="BD294" s="1319"/>
      <c r="BE294" s="1319"/>
      <c r="BF294" s="1319"/>
      <c r="BG294" s="1319"/>
      <c r="BH294" s="1319"/>
      <c r="BI294" s="1319"/>
      <c r="BJ294" s="1319"/>
      <c r="BK294" s="1319"/>
    </row>
    <row r="295" spans="1:63" ht="15" customHeight="1">
      <c r="A295" s="1428">
        <v>96</v>
      </c>
      <c r="B295" s="1447" t="s">
        <v>854</v>
      </c>
      <c r="C295" s="1271">
        <v>43</v>
      </c>
      <c r="D295" s="1271">
        <v>41</v>
      </c>
      <c r="E295" s="1410">
        <f t="shared" si="821"/>
        <v>84</v>
      </c>
      <c r="F295" s="1271">
        <v>128</v>
      </c>
      <c r="G295" s="1271">
        <v>110</v>
      </c>
      <c r="H295" s="1410">
        <f t="shared" si="822"/>
        <v>238</v>
      </c>
      <c r="I295" s="1271">
        <v>2</v>
      </c>
      <c r="J295" s="1271">
        <v>2</v>
      </c>
      <c r="K295" s="1410">
        <f t="shared" si="823"/>
        <v>4</v>
      </c>
      <c r="L295" s="1271">
        <v>0</v>
      </c>
      <c r="M295" s="1271">
        <v>1</v>
      </c>
      <c r="N295" s="1410">
        <f t="shared" si="824"/>
        <v>1</v>
      </c>
      <c r="O295" s="1410"/>
      <c r="P295" s="1410"/>
      <c r="Q295" s="1410">
        <f t="shared" si="825"/>
        <v>0</v>
      </c>
      <c r="R295" s="1410"/>
      <c r="S295" s="1410"/>
      <c r="T295" s="1410">
        <f t="shared" si="826"/>
        <v>0</v>
      </c>
      <c r="U295" s="1400"/>
      <c r="V295" s="1400"/>
      <c r="W295" s="1400">
        <f t="shared" si="832"/>
        <v>0</v>
      </c>
      <c r="X295" s="832">
        <f t="shared" si="827"/>
        <v>173</v>
      </c>
      <c r="Y295" s="832">
        <f t="shared" si="828"/>
        <v>154</v>
      </c>
      <c r="Z295" s="832">
        <f t="shared" si="829"/>
        <v>327</v>
      </c>
      <c r="AA295" s="1271"/>
      <c r="AB295" s="1271"/>
      <c r="AC295" s="1410">
        <f t="shared" si="833"/>
        <v>0</v>
      </c>
      <c r="AD295" s="1410">
        <f t="shared" si="830"/>
        <v>173</v>
      </c>
      <c r="AE295" s="1410">
        <f t="shared" si="830"/>
        <v>154</v>
      </c>
      <c r="AF295" s="1410">
        <f t="shared" si="834"/>
        <v>327</v>
      </c>
      <c r="AG295" s="177"/>
      <c r="AH295" s="177"/>
      <c r="AI295" s="1410">
        <f t="shared" si="831"/>
        <v>0</v>
      </c>
      <c r="AJ295" s="628">
        <v>0</v>
      </c>
      <c r="AL295" s="1320"/>
      <c r="AM295" s="1319"/>
      <c r="AN295" s="1319"/>
      <c r="AO295" s="1319"/>
      <c r="AP295" s="1319"/>
      <c r="AQ295" s="1319"/>
      <c r="AR295" s="1319"/>
      <c r="AS295" s="1319"/>
      <c r="AT295" s="1319"/>
      <c r="AU295" s="1319"/>
      <c r="AV295" s="1319"/>
      <c r="AW295" s="1319"/>
      <c r="AX295" s="1319"/>
      <c r="AY295" s="1319"/>
      <c r="AZ295" s="1319"/>
      <c r="BA295" s="1319"/>
      <c r="BB295" s="1319"/>
      <c r="BC295" s="1319"/>
      <c r="BD295" s="1319"/>
      <c r="BE295" s="1319"/>
      <c r="BF295" s="1319"/>
      <c r="BG295" s="1319"/>
      <c r="BH295" s="1319"/>
      <c r="BI295" s="1319"/>
      <c r="BJ295" s="1319"/>
      <c r="BK295" s="1319"/>
    </row>
    <row r="296" spans="1:63" ht="15" customHeight="1">
      <c r="A296" s="1428">
        <v>97</v>
      </c>
      <c r="B296" s="1447" t="s">
        <v>846</v>
      </c>
      <c r="C296" s="1271">
        <v>39</v>
      </c>
      <c r="D296" s="1271">
        <v>42</v>
      </c>
      <c r="E296" s="1410">
        <f t="shared" si="821"/>
        <v>81</v>
      </c>
      <c r="F296" s="1271">
        <v>53</v>
      </c>
      <c r="G296" s="1271">
        <v>34</v>
      </c>
      <c r="H296" s="1410">
        <f t="shared" si="822"/>
        <v>87</v>
      </c>
      <c r="I296" s="1271">
        <v>3</v>
      </c>
      <c r="J296" s="1271">
        <v>1</v>
      </c>
      <c r="K296" s="1410">
        <f t="shared" si="823"/>
        <v>4</v>
      </c>
      <c r="L296" s="1271">
        <v>2</v>
      </c>
      <c r="M296" s="1271">
        <v>1</v>
      </c>
      <c r="N296" s="1410">
        <f t="shared" si="824"/>
        <v>3</v>
      </c>
      <c r="O296" s="1410"/>
      <c r="P296" s="1410"/>
      <c r="Q296" s="1410">
        <f t="shared" si="825"/>
        <v>0</v>
      </c>
      <c r="R296" s="1410"/>
      <c r="S296" s="1410"/>
      <c r="T296" s="1410">
        <f t="shared" si="826"/>
        <v>0</v>
      </c>
      <c r="U296" s="1400">
        <v>2</v>
      </c>
      <c r="V296" s="1400">
        <v>1</v>
      </c>
      <c r="W296" s="1400">
        <f t="shared" si="832"/>
        <v>3</v>
      </c>
      <c r="X296" s="832">
        <f t="shared" si="827"/>
        <v>99</v>
      </c>
      <c r="Y296" s="832">
        <f t="shared" si="828"/>
        <v>79</v>
      </c>
      <c r="Z296" s="832">
        <f t="shared" si="829"/>
        <v>178</v>
      </c>
      <c r="AA296" s="1271"/>
      <c r="AB296" s="1271"/>
      <c r="AC296" s="1410">
        <f t="shared" si="833"/>
        <v>0</v>
      </c>
      <c r="AD296" s="1410">
        <f t="shared" si="830"/>
        <v>99</v>
      </c>
      <c r="AE296" s="1410">
        <f t="shared" si="830"/>
        <v>79</v>
      </c>
      <c r="AF296" s="1410">
        <f t="shared" si="834"/>
        <v>178</v>
      </c>
      <c r="AG296" s="177"/>
      <c r="AH296" s="177"/>
      <c r="AI296" s="1410">
        <f t="shared" si="831"/>
        <v>0</v>
      </c>
      <c r="AJ296" s="628">
        <v>0</v>
      </c>
      <c r="AL296" s="1320"/>
      <c r="AM296" s="1319"/>
      <c r="AN296" s="1319"/>
      <c r="AO296" s="1319"/>
      <c r="AP296" s="1319"/>
      <c r="AQ296" s="1319"/>
      <c r="AR296" s="1319"/>
      <c r="AS296" s="1319"/>
      <c r="AT296" s="1319"/>
      <c r="AU296" s="1319"/>
      <c r="AV296" s="1319"/>
      <c r="AW296" s="1319"/>
      <c r="AX296" s="1319"/>
      <c r="AY296" s="1319"/>
      <c r="AZ296" s="1319"/>
      <c r="BA296" s="1319"/>
      <c r="BB296" s="1319"/>
      <c r="BC296" s="1319"/>
      <c r="BD296" s="1319"/>
      <c r="BE296" s="1319"/>
      <c r="BF296" s="1319"/>
      <c r="BG296" s="1319"/>
      <c r="BH296" s="1319"/>
      <c r="BI296" s="1319"/>
      <c r="BJ296" s="1319"/>
      <c r="BK296" s="1319"/>
    </row>
    <row r="297" spans="1:63" ht="15" customHeight="1">
      <c r="A297" s="1428">
        <v>98</v>
      </c>
      <c r="B297" s="1447" t="s">
        <v>855</v>
      </c>
      <c r="C297" s="1271">
        <v>59</v>
      </c>
      <c r="D297" s="1271">
        <v>49</v>
      </c>
      <c r="E297" s="1410">
        <f t="shared" si="821"/>
        <v>108</v>
      </c>
      <c r="F297" s="1271">
        <v>232</v>
      </c>
      <c r="G297" s="1271">
        <v>138</v>
      </c>
      <c r="H297" s="1410">
        <f t="shared" si="822"/>
        <v>370</v>
      </c>
      <c r="I297" s="1271">
        <v>2</v>
      </c>
      <c r="J297" s="1271">
        <v>4</v>
      </c>
      <c r="K297" s="1410">
        <f t="shared" si="823"/>
        <v>6</v>
      </c>
      <c r="L297" s="1271"/>
      <c r="M297" s="1271"/>
      <c r="N297" s="1410">
        <f t="shared" si="824"/>
        <v>0</v>
      </c>
      <c r="O297" s="1410"/>
      <c r="P297" s="1410"/>
      <c r="Q297" s="1410">
        <f t="shared" si="825"/>
        <v>0</v>
      </c>
      <c r="R297" s="1410"/>
      <c r="S297" s="1410"/>
      <c r="T297" s="1410">
        <f t="shared" si="826"/>
        <v>0</v>
      </c>
      <c r="U297" s="1400"/>
      <c r="V297" s="1400"/>
      <c r="W297" s="1400">
        <f t="shared" si="832"/>
        <v>0</v>
      </c>
      <c r="X297" s="832">
        <f t="shared" si="827"/>
        <v>293</v>
      </c>
      <c r="Y297" s="832">
        <f t="shared" si="828"/>
        <v>191</v>
      </c>
      <c r="Z297" s="832">
        <f t="shared" si="829"/>
        <v>484</v>
      </c>
      <c r="AA297" s="1271"/>
      <c r="AB297" s="1271"/>
      <c r="AC297" s="1410">
        <f t="shared" si="833"/>
        <v>0</v>
      </c>
      <c r="AD297" s="1410">
        <f t="shared" si="830"/>
        <v>293</v>
      </c>
      <c r="AE297" s="1410">
        <f t="shared" si="830"/>
        <v>191</v>
      </c>
      <c r="AF297" s="1410">
        <f t="shared" si="834"/>
        <v>484</v>
      </c>
      <c r="AG297" s="177"/>
      <c r="AH297" s="177"/>
      <c r="AI297" s="1410">
        <f t="shared" si="831"/>
        <v>0</v>
      </c>
      <c r="AJ297" s="628">
        <v>0</v>
      </c>
      <c r="AL297" s="1320"/>
      <c r="AM297" s="1319"/>
      <c r="AN297" s="1319"/>
      <c r="AO297" s="1319"/>
      <c r="AP297" s="1319"/>
      <c r="AQ297" s="1319"/>
      <c r="AR297" s="1319"/>
      <c r="AS297" s="1319"/>
      <c r="AT297" s="1319"/>
      <c r="AU297" s="1319"/>
      <c r="AV297" s="1319"/>
      <c r="AW297" s="1319"/>
      <c r="AX297" s="1319"/>
      <c r="AY297" s="1319"/>
      <c r="AZ297" s="1319"/>
      <c r="BA297" s="1319"/>
      <c r="BB297" s="1319"/>
      <c r="BC297" s="1319"/>
      <c r="BD297" s="1319"/>
      <c r="BE297" s="1319"/>
      <c r="BF297" s="1319"/>
      <c r="BG297" s="1319"/>
      <c r="BH297" s="1319"/>
      <c r="BI297" s="1319"/>
      <c r="BJ297" s="1319"/>
      <c r="BK297" s="1319"/>
    </row>
    <row r="298" spans="1:63" ht="15" customHeight="1">
      <c r="A298" s="1428">
        <v>99</v>
      </c>
      <c r="B298" s="1447" t="s">
        <v>856</v>
      </c>
      <c r="C298" s="1271">
        <v>80</v>
      </c>
      <c r="D298" s="1271">
        <v>76</v>
      </c>
      <c r="E298" s="1410">
        <f t="shared" si="821"/>
        <v>156</v>
      </c>
      <c r="F298" s="1271">
        <v>223</v>
      </c>
      <c r="G298" s="1271">
        <v>215</v>
      </c>
      <c r="H298" s="1410">
        <f t="shared" si="822"/>
        <v>438</v>
      </c>
      <c r="I298" s="1271">
        <v>10</v>
      </c>
      <c r="J298" s="1271">
        <v>12</v>
      </c>
      <c r="K298" s="1410">
        <f t="shared" si="823"/>
        <v>22</v>
      </c>
      <c r="L298" s="1271">
        <v>2</v>
      </c>
      <c r="M298" s="1271">
        <v>7</v>
      </c>
      <c r="N298" s="1410">
        <f t="shared" si="824"/>
        <v>9</v>
      </c>
      <c r="O298" s="1410"/>
      <c r="P298" s="1410"/>
      <c r="Q298" s="1410">
        <f t="shared" si="825"/>
        <v>0</v>
      </c>
      <c r="R298" s="1410"/>
      <c r="S298" s="1410"/>
      <c r="T298" s="1410">
        <f t="shared" si="826"/>
        <v>0</v>
      </c>
      <c r="U298" s="1400"/>
      <c r="V298" s="1400"/>
      <c r="W298" s="1400">
        <f t="shared" si="832"/>
        <v>0</v>
      </c>
      <c r="X298" s="832">
        <f t="shared" si="827"/>
        <v>315</v>
      </c>
      <c r="Y298" s="832">
        <f t="shared" si="828"/>
        <v>310</v>
      </c>
      <c r="Z298" s="832">
        <f t="shared" si="829"/>
        <v>625</v>
      </c>
      <c r="AA298" s="1271"/>
      <c r="AB298" s="1271"/>
      <c r="AC298" s="1410">
        <f t="shared" si="833"/>
        <v>0</v>
      </c>
      <c r="AD298" s="1410">
        <f t="shared" si="830"/>
        <v>315</v>
      </c>
      <c r="AE298" s="1410">
        <f t="shared" si="830"/>
        <v>310</v>
      </c>
      <c r="AF298" s="1410">
        <f t="shared" si="834"/>
        <v>625</v>
      </c>
      <c r="AG298" s="177"/>
      <c r="AH298" s="177"/>
      <c r="AI298" s="1410">
        <f t="shared" si="831"/>
        <v>0</v>
      </c>
      <c r="AJ298" s="628">
        <v>0</v>
      </c>
      <c r="AL298" s="1320"/>
      <c r="AM298" s="1319"/>
      <c r="AN298" s="1319"/>
      <c r="AO298" s="1319"/>
      <c r="AP298" s="1319"/>
      <c r="AQ298" s="1319"/>
      <c r="AR298" s="1319"/>
      <c r="AS298" s="1319"/>
      <c r="AT298" s="1319"/>
      <c r="AU298" s="1319"/>
      <c r="AV298" s="1319"/>
      <c r="AW298" s="1319"/>
      <c r="AX298" s="1319"/>
      <c r="AY298" s="1319"/>
      <c r="AZ298" s="1319"/>
      <c r="BA298" s="1319"/>
      <c r="BB298" s="1319"/>
      <c r="BC298" s="1319"/>
      <c r="BD298" s="1319"/>
      <c r="BE298" s="1319"/>
      <c r="BF298" s="1319"/>
      <c r="BG298" s="1319"/>
      <c r="BH298" s="1319"/>
      <c r="BI298" s="1319"/>
      <c r="BJ298" s="1319"/>
      <c r="BK298" s="1319"/>
    </row>
    <row r="299" spans="1:63" ht="15" customHeight="1">
      <c r="A299" s="1428">
        <v>100</v>
      </c>
      <c r="B299" s="1447" t="s">
        <v>857</v>
      </c>
      <c r="C299" s="1271">
        <v>219</v>
      </c>
      <c r="D299" s="1271">
        <v>155</v>
      </c>
      <c r="E299" s="1410">
        <f t="shared" si="821"/>
        <v>374</v>
      </c>
      <c r="F299" s="1271">
        <v>215</v>
      </c>
      <c r="G299" s="1271">
        <v>155</v>
      </c>
      <c r="H299" s="1410">
        <f t="shared" si="822"/>
        <v>370</v>
      </c>
      <c r="I299" s="1271">
        <v>2</v>
      </c>
      <c r="J299" s="1271">
        <v>1</v>
      </c>
      <c r="K299" s="1410">
        <f t="shared" si="823"/>
        <v>3</v>
      </c>
      <c r="L299" s="1271">
        <v>0</v>
      </c>
      <c r="M299" s="1271">
        <v>0</v>
      </c>
      <c r="N299" s="1410">
        <f t="shared" si="824"/>
        <v>0</v>
      </c>
      <c r="O299" s="1410"/>
      <c r="P299" s="1410"/>
      <c r="Q299" s="1410">
        <f t="shared" si="825"/>
        <v>0</v>
      </c>
      <c r="R299" s="1410"/>
      <c r="S299" s="1410"/>
      <c r="T299" s="1410">
        <f t="shared" si="826"/>
        <v>0</v>
      </c>
      <c r="U299" s="1400"/>
      <c r="V299" s="1400"/>
      <c r="W299" s="1400">
        <f t="shared" si="832"/>
        <v>0</v>
      </c>
      <c r="X299" s="832">
        <f t="shared" si="827"/>
        <v>436</v>
      </c>
      <c r="Y299" s="832">
        <f t="shared" si="828"/>
        <v>311</v>
      </c>
      <c r="Z299" s="832">
        <f t="shared" si="829"/>
        <v>747</v>
      </c>
      <c r="AA299" s="1271"/>
      <c r="AB299" s="1271"/>
      <c r="AC299" s="1410">
        <f t="shared" si="833"/>
        <v>0</v>
      </c>
      <c r="AD299" s="1410">
        <f t="shared" si="830"/>
        <v>436</v>
      </c>
      <c r="AE299" s="1410">
        <f t="shared" si="830"/>
        <v>311</v>
      </c>
      <c r="AF299" s="1410">
        <f t="shared" si="834"/>
        <v>747</v>
      </c>
      <c r="AG299" s="177"/>
      <c r="AH299" s="177"/>
      <c r="AI299" s="1410">
        <f t="shared" si="831"/>
        <v>0</v>
      </c>
      <c r="AJ299" s="628">
        <v>0</v>
      </c>
      <c r="AL299" s="1320"/>
      <c r="AM299" s="1319"/>
      <c r="AN299" s="1319"/>
      <c r="AO299" s="1319"/>
      <c r="AP299" s="1319"/>
      <c r="AQ299" s="1319"/>
      <c r="AR299" s="1319"/>
      <c r="AS299" s="1319"/>
      <c r="AT299" s="1319"/>
      <c r="AU299" s="1319"/>
      <c r="AV299" s="1319"/>
      <c r="AW299" s="1319"/>
      <c r="AX299" s="1319"/>
      <c r="AY299" s="1319"/>
      <c r="AZ299" s="1319"/>
      <c r="BA299" s="1319"/>
      <c r="BB299" s="1319"/>
      <c r="BC299" s="1319"/>
      <c r="BD299" s="1319"/>
      <c r="BE299" s="1319"/>
      <c r="BF299" s="1319"/>
      <c r="BG299" s="1319"/>
      <c r="BH299" s="1319"/>
      <c r="BI299" s="1319"/>
      <c r="BJ299" s="1319"/>
      <c r="BK299" s="1319"/>
    </row>
    <row r="300" spans="1:63" ht="15" customHeight="1">
      <c r="A300" s="1419"/>
      <c r="B300" s="1471" t="s">
        <v>6</v>
      </c>
      <c r="C300" s="1419">
        <f>SUM(C289:C299)</f>
        <v>6220</v>
      </c>
      <c r="D300" s="1419">
        <f t="shared" ref="D300:AJ300" si="835">SUM(D289:D299)</f>
        <v>3811</v>
      </c>
      <c r="E300" s="1419">
        <f t="shared" si="835"/>
        <v>10031</v>
      </c>
      <c r="F300" s="1419">
        <f t="shared" si="835"/>
        <v>7383</v>
      </c>
      <c r="G300" s="1419">
        <f t="shared" si="835"/>
        <v>4432</v>
      </c>
      <c r="H300" s="1419">
        <f t="shared" si="835"/>
        <v>11815</v>
      </c>
      <c r="I300" s="1419">
        <f t="shared" si="835"/>
        <v>411</v>
      </c>
      <c r="J300" s="1419">
        <f t="shared" si="835"/>
        <v>236</v>
      </c>
      <c r="K300" s="1419">
        <f t="shared" si="835"/>
        <v>647</v>
      </c>
      <c r="L300" s="1419">
        <f t="shared" si="835"/>
        <v>129</v>
      </c>
      <c r="M300" s="1419">
        <f t="shared" si="835"/>
        <v>94</v>
      </c>
      <c r="N300" s="1419">
        <f t="shared" si="835"/>
        <v>223</v>
      </c>
      <c r="O300" s="1419">
        <f t="shared" si="835"/>
        <v>0</v>
      </c>
      <c r="P300" s="1419">
        <f t="shared" si="835"/>
        <v>0</v>
      </c>
      <c r="Q300" s="1419">
        <f t="shared" si="835"/>
        <v>0</v>
      </c>
      <c r="R300" s="1419">
        <f t="shared" si="835"/>
        <v>0</v>
      </c>
      <c r="S300" s="1419">
        <f t="shared" si="835"/>
        <v>0</v>
      </c>
      <c r="T300" s="1419">
        <f t="shared" si="835"/>
        <v>0</v>
      </c>
      <c r="U300" s="1419">
        <f t="shared" si="835"/>
        <v>24</v>
      </c>
      <c r="V300" s="1419">
        <f t="shared" si="835"/>
        <v>8</v>
      </c>
      <c r="W300" s="1419">
        <f t="shared" si="835"/>
        <v>32</v>
      </c>
      <c r="X300" s="1419">
        <f t="shared" si="835"/>
        <v>14167</v>
      </c>
      <c r="Y300" s="1419">
        <f t="shared" si="835"/>
        <v>8581</v>
      </c>
      <c r="Z300" s="1419">
        <f t="shared" si="835"/>
        <v>22748</v>
      </c>
      <c r="AA300" s="1419">
        <f t="shared" si="835"/>
        <v>0</v>
      </c>
      <c r="AB300" s="1419">
        <f t="shared" si="835"/>
        <v>0</v>
      </c>
      <c r="AC300" s="1419">
        <f t="shared" si="835"/>
        <v>0</v>
      </c>
      <c r="AD300" s="1419">
        <f t="shared" si="835"/>
        <v>14167</v>
      </c>
      <c r="AE300" s="1419">
        <f t="shared" si="835"/>
        <v>8581</v>
      </c>
      <c r="AF300" s="1419">
        <f t="shared" si="835"/>
        <v>22748</v>
      </c>
      <c r="AG300" s="1419">
        <f t="shared" si="835"/>
        <v>0</v>
      </c>
      <c r="AH300" s="1382">
        <f t="shared" si="835"/>
        <v>0</v>
      </c>
      <c r="AI300" s="1419">
        <f t="shared" si="835"/>
        <v>0</v>
      </c>
      <c r="AJ300" s="1419">
        <f t="shared" si="835"/>
        <v>0</v>
      </c>
      <c r="AL300" s="1320"/>
      <c r="AM300" s="1319"/>
      <c r="AN300" s="1319"/>
      <c r="AO300" s="1319"/>
      <c r="AP300" s="1319"/>
      <c r="AQ300" s="1319"/>
      <c r="AR300" s="1319"/>
      <c r="AS300" s="1319"/>
      <c r="AT300" s="1319"/>
      <c r="AU300" s="1319"/>
      <c r="AV300" s="1319"/>
      <c r="AW300" s="1319"/>
      <c r="AX300" s="1319"/>
      <c r="AY300" s="1319"/>
      <c r="AZ300" s="1319"/>
      <c r="BA300" s="1319"/>
      <c r="BB300" s="1319"/>
      <c r="BC300" s="1319"/>
      <c r="BD300" s="1319"/>
      <c r="BE300" s="1319"/>
      <c r="BF300" s="1319"/>
      <c r="BG300" s="1319"/>
      <c r="BH300" s="1319"/>
      <c r="BI300" s="1319"/>
      <c r="BJ300" s="1319"/>
      <c r="BK300" s="1319"/>
    </row>
    <row r="301" spans="1:63" ht="15" customHeight="1">
      <c r="A301" s="1436" t="s">
        <v>62</v>
      </c>
      <c r="B301" s="1472"/>
      <c r="C301" s="1466"/>
      <c r="D301" s="1466"/>
      <c r="E301" s="1466"/>
      <c r="F301" s="1466"/>
      <c r="G301" s="1466"/>
      <c r="H301" s="1466"/>
      <c r="I301" s="1466"/>
      <c r="J301" s="1466"/>
      <c r="K301" s="1466"/>
      <c r="L301" s="1466"/>
      <c r="M301" s="1466"/>
      <c r="N301" s="1466"/>
      <c r="O301" s="1466"/>
      <c r="P301" s="1466"/>
      <c r="Q301" s="1466"/>
      <c r="R301" s="1466"/>
      <c r="S301" s="1466"/>
      <c r="T301" s="1466"/>
      <c r="U301" s="1466"/>
      <c r="V301" s="1466"/>
      <c r="W301" s="1466"/>
      <c r="X301" s="1466"/>
      <c r="Y301" s="1466"/>
      <c r="Z301" s="1466"/>
      <c r="AA301" s="1466"/>
      <c r="AB301" s="1466"/>
      <c r="AC301" s="1466"/>
      <c r="AD301" s="1466"/>
      <c r="AE301" s="1466"/>
      <c r="AF301" s="1466"/>
      <c r="AG301" s="1466"/>
      <c r="AH301" s="1466"/>
      <c r="AI301" s="1410"/>
      <c r="AJ301" s="1410"/>
      <c r="AL301" s="1320"/>
      <c r="AM301" s="1319"/>
      <c r="AN301" s="1319"/>
      <c r="AO301" s="1319"/>
      <c r="AP301" s="1319"/>
      <c r="AQ301" s="1319"/>
      <c r="AR301" s="1319"/>
      <c r="AS301" s="1319"/>
      <c r="AT301" s="1319"/>
      <c r="AU301" s="1319"/>
      <c r="AV301" s="1319"/>
      <c r="AW301" s="1319"/>
      <c r="AX301" s="1319"/>
      <c r="AY301" s="1319"/>
      <c r="AZ301" s="1319"/>
      <c r="BA301" s="1319"/>
      <c r="BB301" s="1319"/>
      <c r="BC301" s="1319"/>
      <c r="BD301" s="1319"/>
      <c r="BE301" s="1319"/>
      <c r="BF301" s="1319"/>
      <c r="BG301" s="1319"/>
      <c r="BH301" s="1319"/>
      <c r="BI301" s="1319"/>
      <c r="BJ301" s="1319"/>
      <c r="BK301" s="1319"/>
    </row>
    <row r="302" spans="1:63" ht="15" customHeight="1">
      <c r="A302" s="1428">
        <v>101</v>
      </c>
      <c r="B302" s="547" t="s">
        <v>682</v>
      </c>
      <c r="C302" s="1397">
        <v>93</v>
      </c>
      <c r="D302" s="1397">
        <v>65</v>
      </c>
      <c r="E302" s="1410">
        <f t="shared" ref="E302:E308" si="836">C302+D302</f>
        <v>158</v>
      </c>
      <c r="F302" s="1397">
        <v>96</v>
      </c>
      <c r="G302" s="1397">
        <v>45</v>
      </c>
      <c r="H302" s="1410">
        <f t="shared" ref="H302:H308" si="837">F302+G302</f>
        <v>141</v>
      </c>
      <c r="I302" s="1410"/>
      <c r="J302" s="1410">
        <v>1</v>
      </c>
      <c r="K302" s="1410">
        <f t="shared" ref="K302:K308" si="838">I302+J302</f>
        <v>1</v>
      </c>
      <c r="L302" s="1410"/>
      <c r="M302" s="1410">
        <v>1</v>
      </c>
      <c r="N302" s="1410">
        <f t="shared" ref="N302:N308" si="839">L302+M302</f>
        <v>1</v>
      </c>
      <c r="O302" s="1410"/>
      <c r="P302" s="1410"/>
      <c r="Q302" s="1410">
        <f t="shared" ref="Q302:Q308" si="840">O302+P302</f>
        <v>0</v>
      </c>
      <c r="R302" s="1410"/>
      <c r="S302" s="1410"/>
      <c r="T302" s="1410">
        <f t="shared" ref="T302:T308" si="841">R302+S302</f>
        <v>0</v>
      </c>
      <c r="U302" s="1410"/>
      <c r="V302" s="1410"/>
      <c r="W302" s="1410">
        <f t="shared" ref="W302:W308" si="842">U302+V302</f>
        <v>0</v>
      </c>
      <c r="X302" s="832">
        <f t="shared" ref="X302:X308" si="843">C302+F302+I302+L302+U302+R302+O302</f>
        <v>189</v>
      </c>
      <c r="Y302" s="832">
        <f t="shared" ref="Y302:Y308" si="844">D302+G302+J302+M302+V302+S302+P302</f>
        <v>112</v>
      </c>
      <c r="Z302" s="832">
        <f t="shared" ref="Z302:Z308" si="845">E302+H302+K302+N302+W302+T302+Q302</f>
        <v>301</v>
      </c>
      <c r="AA302" s="1398">
        <v>5</v>
      </c>
      <c r="AB302" s="1398">
        <v>6</v>
      </c>
      <c r="AC302" s="1410">
        <f t="shared" ref="AC302:AC308" si="846">AA302+AB302</f>
        <v>11</v>
      </c>
      <c r="AD302" s="1410">
        <f t="shared" ref="AD302:AE308" si="847">X302+AA302</f>
        <v>194</v>
      </c>
      <c r="AE302" s="1410">
        <f t="shared" si="847"/>
        <v>118</v>
      </c>
      <c r="AF302" s="1410">
        <f t="shared" ref="AF302:AF308" si="848">AD302+AE302</f>
        <v>312</v>
      </c>
      <c r="AG302" s="1410"/>
      <c r="AH302" s="1470"/>
      <c r="AI302" s="1410">
        <f t="shared" ref="AI302:AI308" si="849">AG302+AH302</f>
        <v>0</v>
      </c>
      <c r="AJ302" s="1410">
        <v>0</v>
      </c>
      <c r="AL302" s="1320"/>
      <c r="AM302" s="1319"/>
      <c r="AN302" s="1319"/>
      <c r="AO302" s="1319"/>
      <c r="AP302" s="1319"/>
      <c r="AQ302" s="1319"/>
      <c r="AR302" s="1319"/>
      <c r="AS302" s="1319"/>
      <c r="AT302" s="1319"/>
      <c r="AU302" s="1319"/>
      <c r="AV302" s="1319"/>
      <c r="AW302" s="1319"/>
      <c r="AX302" s="1319"/>
      <c r="AY302" s="1319"/>
      <c r="AZ302" s="1319"/>
      <c r="BA302" s="1319"/>
      <c r="BB302" s="1319"/>
      <c r="BC302" s="1319"/>
      <c r="BD302" s="1319"/>
      <c r="BE302" s="1319"/>
      <c r="BF302" s="1319"/>
      <c r="BG302" s="1319"/>
      <c r="BH302" s="1319"/>
      <c r="BI302" s="1319"/>
      <c r="BJ302" s="1319"/>
      <c r="BK302" s="1319"/>
    </row>
    <row r="303" spans="1:63" ht="15" customHeight="1">
      <c r="A303" s="1428">
        <v>102</v>
      </c>
      <c r="B303" s="547" t="s">
        <v>685</v>
      </c>
      <c r="C303" s="1397">
        <v>10</v>
      </c>
      <c r="D303" s="1397">
        <v>7</v>
      </c>
      <c r="E303" s="1410">
        <f t="shared" si="836"/>
        <v>17</v>
      </c>
      <c r="F303" s="1397">
        <v>49</v>
      </c>
      <c r="G303" s="1397">
        <v>28</v>
      </c>
      <c r="H303" s="1410">
        <f t="shared" si="837"/>
        <v>77</v>
      </c>
      <c r="I303" s="1410"/>
      <c r="J303" s="1410"/>
      <c r="K303" s="1410">
        <f t="shared" si="838"/>
        <v>0</v>
      </c>
      <c r="L303" s="1410"/>
      <c r="M303" s="1410"/>
      <c r="N303" s="1410">
        <f t="shared" si="839"/>
        <v>0</v>
      </c>
      <c r="O303" s="1410"/>
      <c r="P303" s="1410"/>
      <c r="Q303" s="1410">
        <f t="shared" si="840"/>
        <v>0</v>
      </c>
      <c r="R303" s="1410"/>
      <c r="S303" s="1410"/>
      <c r="T303" s="1410">
        <f t="shared" si="841"/>
        <v>0</v>
      </c>
      <c r="U303" s="1410"/>
      <c r="V303" s="1410"/>
      <c r="W303" s="1410">
        <f t="shared" si="842"/>
        <v>0</v>
      </c>
      <c r="X303" s="832">
        <f t="shared" si="843"/>
        <v>59</v>
      </c>
      <c r="Y303" s="832">
        <f t="shared" si="844"/>
        <v>35</v>
      </c>
      <c r="Z303" s="832">
        <f t="shared" si="845"/>
        <v>94</v>
      </c>
      <c r="AA303" s="1398">
        <v>1</v>
      </c>
      <c r="AB303" s="1398">
        <v>0</v>
      </c>
      <c r="AC303" s="1410">
        <f t="shared" si="846"/>
        <v>1</v>
      </c>
      <c r="AD303" s="1410">
        <f t="shared" si="847"/>
        <v>60</v>
      </c>
      <c r="AE303" s="1410">
        <f t="shared" si="847"/>
        <v>35</v>
      </c>
      <c r="AF303" s="1410">
        <f t="shared" si="848"/>
        <v>95</v>
      </c>
      <c r="AG303" s="1410"/>
      <c r="AH303" s="1470"/>
      <c r="AI303" s="1410">
        <f t="shared" si="849"/>
        <v>0</v>
      </c>
      <c r="AJ303" s="1410">
        <v>0</v>
      </c>
      <c r="AL303" s="1320"/>
      <c r="AM303" s="1319"/>
      <c r="AN303" s="1319"/>
      <c r="AO303" s="1319"/>
      <c r="AP303" s="1319"/>
      <c r="AQ303" s="1319"/>
      <c r="AR303" s="1319"/>
      <c r="AS303" s="1319"/>
      <c r="AT303" s="1319"/>
      <c r="AU303" s="1319"/>
      <c r="AV303" s="1319"/>
      <c r="AW303" s="1319"/>
      <c r="AX303" s="1319"/>
      <c r="AY303" s="1319"/>
      <c r="AZ303" s="1319"/>
      <c r="BA303" s="1319"/>
      <c r="BB303" s="1319"/>
      <c r="BC303" s="1319"/>
      <c r="BD303" s="1319"/>
      <c r="BE303" s="1319"/>
      <c r="BF303" s="1319"/>
      <c r="BG303" s="1319"/>
      <c r="BH303" s="1319"/>
      <c r="BI303" s="1319"/>
      <c r="BJ303" s="1319"/>
      <c r="BK303" s="1319"/>
    </row>
    <row r="304" spans="1:63" ht="15" customHeight="1">
      <c r="A304" s="1428">
        <v>103</v>
      </c>
      <c r="B304" s="547" t="s">
        <v>684</v>
      </c>
      <c r="C304" s="1397">
        <v>7</v>
      </c>
      <c r="D304" s="1397">
        <v>0</v>
      </c>
      <c r="E304" s="1410">
        <f t="shared" si="836"/>
        <v>7</v>
      </c>
      <c r="F304" s="1397">
        <v>63</v>
      </c>
      <c r="G304" s="1397">
        <v>38</v>
      </c>
      <c r="H304" s="1410">
        <f t="shared" si="837"/>
        <v>101</v>
      </c>
      <c r="I304" s="1410"/>
      <c r="J304" s="1410"/>
      <c r="K304" s="1410">
        <f t="shared" si="838"/>
        <v>0</v>
      </c>
      <c r="L304" s="1410"/>
      <c r="M304" s="1410"/>
      <c r="N304" s="1410">
        <f t="shared" si="839"/>
        <v>0</v>
      </c>
      <c r="O304" s="1410"/>
      <c r="P304" s="1410"/>
      <c r="Q304" s="1410">
        <f t="shared" si="840"/>
        <v>0</v>
      </c>
      <c r="R304" s="1410"/>
      <c r="S304" s="1410"/>
      <c r="T304" s="1410">
        <f t="shared" si="841"/>
        <v>0</v>
      </c>
      <c r="U304" s="1410"/>
      <c r="V304" s="1410"/>
      <c r="W304" s="1410">
        <f t="shared" si="842"/>
        <v>0</v>
      </c>
      <c r="X304" s="832">
        <f t="shared" si="843"/>
        <v>70</v>
      </c>
      <c r="Y304" s="832">
        <f t="shared" si="844"/>
        <v>38</v>
      </c>
      <c r="Z304" s="832">
        <f t="shared" si="845"/>
        <v>108</v>
      </c>
      <c r="AA304" s="1398">
        <v>5</v>
      </c>
      <c r="AB304" s="1398">
        <v>3</v>
      </c>
      <c r="AC304" s="1410">
        <f t="shared" si="846"/>
        <v>8</v>
      </c>
      <c r="AD304" s="1410">
        <f t="shared" si="847"/>
        <v>75</v>
      </c>
      <c r="AE304" s="1410">
        <f t="shared" si="847"/>
        <v>41</v>
      </c>
      <c r="AF304" s="1410">
        <f t="shared" si="848"/>
        <v>116</v>
      </c>
      <c r="AG304" s="1410"/>
      <c r="AH304" s="1470"/>
      <c r="AI304" s="1410">
        <f t="shared" si="849"/>
        <v>0</v>
      </c>
      <c r="AJ304" s="1410">
        <v>0</v>
      </c>
      <c r="AL304" s="1320"/>
      <c r="AM304" s="1319"/>
      <c r="AN304" s="1319"/>
      <c r="AO304" s="1319"/>
      <c r="AP304" s="1319"/>
      <c r="AQ304" s="1319"/>
      <c r="AR304" s="1319"/>
      <c r="AS304" s="1319"/>
      <c r="AT304" s="1319"/>
      <c r="AU304" s="1319"/>
      <c r="AV304" s="1319"/>
      <c r="AW304" s="1319"/>
      <c r="AX304" s="1319"/>
      <c r="AY304" s="1319"/>
      <c r="AZ304" s="1319"/>
      <c r="BA304" s="1319"/>
      <c r="BB304" s="1319"/>
      <c r="BC304" s="1319"/>
      <c r="BD304" s="1319"/>
      <c r="BE304" s="1319"/>
      <c r="BF304" s="1319"/>
      <c r="BG304" s="1319"/>
      <c r="BH304" s="1319"/>
      <c r="BI304" s="1319"/>
      <c r="BJ304" s="1319"/>
      <c r="BK304" s="1319"/>
    </row>
    <row r="305" spans="1:63" ht="15" customHeight="1">
      <c r="A305" s="1428">
        <v>104</v>
      </c>
      <c r="B305" s="547" t="s">
        <v>66</v>
      </c>
      <c r="C305" s="1397">
        <v>45</v>
      </c>
      <c r="D305" s="1397">
        <v>36</v>
      </c>
      <c r="E305" s="1410">
        <f t="shared" si="836"/>
        <v>81</v>
      </c>
      <c r="F305" s="1397">
        <v>66</v>
      </c>
      <c r="G305" s="1397">
        <v>47</v>
      </c>
      <c r="H305" s="1410">
        <f t="shared" si="837"/>
        <v>113</v>
      </c>
      <c r="I305" s="1410"/>
      <c r="J305" s="1410"/>
      <c r="K305" s="1410">
        <f t="shared" si="838"/>
        <v>0</v>
      </c>
      <c r="L305" s="1410"/>
      <c r="M305" s="1410"/>
      <c r="N305" s="1410">
        <f t="shared" si="839"/>
        <v>0</v>
      </c>
      <c r="O305" s="1410"/>
      <c r="P305" s="1410"/>
      <c r="Q305" s="1410">
        <f t="shared" si="840"/>
        <v>0</v>
      </c>
      <c r="R305" s="1410">
        <v>1</v>
      </c>
      <c r="S305" s="1410">
        <v>1</v>
      </c>
      <c r="T305" s="1410">
        <f t="shared" si="841"/>
        <v>2</v>
      </c>
      <c r="U305" s="1410"/>
      <c r="V305" s="1410"/>
      <c r="W305" s="1410">
        <f t="shared" si="842"/>
        <v>0</v>
      </c>
      <c r="X305" s="832">
        <f t="shared" si="843"/>
        <v>112</v>
      </c>
      <c r="Y305" s="832">
        <f t="shared" si="844"/>
        <v>84</v>
      </c>
      <c r="Z305" s="832">
        <f t="shared" si="845"/>
        <v>196</v>
      </c>
      <c r="AA305" s="1398">
        <v>0</v>
      </c>
      <c r="AB305" s="1398">
        <v>0</v>
      </c>
      <c r="AC305" s="1410">
        <f t="shared" si="846"/>
        <v>0</v>
      </c>
      <c r="AD305" s="1410">
        <f t="shared" si="847"/>
        <v>112</v>
      </c>
      <c r="AE305" s="1410">
        <f t="shared" si="847"/>
        <v>84</v>
      </c>
      <c r="AF305" s="1410">
        <f t="shared" si="848"/>
        <v>196</v>
      </c>
      <c r="AG305" s="1410"/>
      <c r="AH305" s="1470"/>
      <c r="AI305" s="1410">
        <f t="shared" si="849"/>
        <v>0</v>
      </c>
      <c r="AJ305" s="1410">
        <v>0</v>
      </c>
      <c r="AL305" s="1320"/>
      <c r="AM305" s="1319"/>
      <c r="AN305" s="1319"/>
      <c r="AO305" s="1319"/>
      <c r="AP305" s="1319"/>
      <c r="AQ305" s="1319"/>
      <c r="AR305" s="1319"/>
      <c r="AS305" s="1319"/>
      <c r="AT305" s="1319"/>
      <c r="AU305" s="1319"/>
      <c r="AV305" s="1319"/>
      <c r="AW305" s="1319"/>
      <c r="AX305" s="1319"/>
      <c r="AY305" s="1319"/>
      <c r="AZ305" s="1319"/>
      <c r="BA305" s="1319"/>
      <c r="BB305" s="1319"/>
      <c r="BC305" s="1319"/>
      <c r="BD305" s="1319"/>
      <c r="BE305" s="1319"/>
      <c r="BF305" s="1319"/>
      <c r="BG305" s="1319"/>
      <c r="BH305" s="1319"/>
      <c r="BI305" s="1319"/>
      <c r="BJ305" s="1319"/>
      <c r="BK305" s="1319"/>
    </row>
    <row r="306" spans="1:63" ht="15" customHeight="1">
      <c r="A306" s="1428">
        <v>105</v>
      </c>
      <c r="B306" s="547" t="s">
        <v>62</v>
      </c>
      <c r="C306" s="1397">
        <v>239</v>
      </c>
      <c r="D306" s="1397">
        <v>148</v>
      </c>
      <c r="E306" s="1410">
        <f t="shared" si="836"/>
        <v>387</v>
      </c>
      <c r="F306" s="1397">
        <v>412</v>
      </c>
      <c r="G306" s="1397">
        <v>213</v>
      </c>
      <c r="H306" s="1410">
        <f t="shared" si="837"/>
        <v>625</v>
      </c>
      <c r="I306" s="1410">
        <v>4</v>
      </c>
      <c r="J306" s="1410">
        <v>1</v>
      </c>
      <c r="K306" s="1410">
        <f t="shared" si="838"/>
        <v>5</v>
      </c>
      <c r="L306" s="1410"/>
      <c r="M306" s="1410"/>
      <c r="N306" s="1410">
        <f t="shared" si="839"/>
        <v>0</v>
      </c>
      <c r="O306" s="1410"/>
      <c r="P306" s="1410"/>
      <c r="Q306" s="1410">
        <f t="shared" si="840"/>
        <v>0</v>
      </c>
      <c r="R306" s="1410"/>
      <c r="S306" s="1410"/>
      <c r="T306" s="1410">
        <f t="shared" si="841"/>
        <v>0</v>
      </c>
      <c r="U306" s="1410"/>
      <c r="V306" s="1410"/>
      <c r="W306" s="1410">
        <f t="shared" si="842"/>
        <v>0</v>
      </c>
      <c r="X306" s="832">
        <f t="shared" si="843"/>
        <v>655</v>
      </c>
      <c r="Y306" s="832">
        <f t="shared" si="844"/>
        <v>362</v>
      </c>
      <c r="Z306" s="832">
        <f t="shared" si="845"/>
        <v>1017</v>
      </c>
      <c r="AA306" s="1398">
        <v>0</v>
      </c>
      <c r="AB306" s="1398">
        <v>0</v>
      </c>
      <c r="AC306" s="1410">
        <f t="shared" si="846"/>
        <v>0</v>
      </c>
      <c r="AD306" s="1410">
        <f t="shared" si="847"/>
        <v>655</v>
      </c>
      <c r="AE306" s="1410">
        <f t="shared" si="847"/>
        <v>362</v>
      </c>
      <c r="AF306" s="1410">
        <f t="shared" si="848"/>
        <v>1017</v>
      </c>
      <c r="AG306" s="1410"/>
      <c r="AH306" s="1470"/>
      <c r="AI306" s="1410">
        <f t="shared" si="849"/>
        <v>0</v>
      </c>
      <c r="AJ306" s="1410">
        <v>0</v>
      </c>
      <c r="AL306" s="1320"/>
      <c r="AM306" s="1319"/>
      <c r="AN306" s="1319"/>
      <c r="AO306" s="1319"/>
      <c r="AP306" s="1319"/>
      <c r="AQ306" s="1319"/>
      <c r="AR306" s="1319"/>
      <c r="AS306" s="1319"/>
      <c r="AT306" s="1319"/>
      <c r="AU306" s="1319"/>
      <c r="AV306" s="1319"/>
      <c r="AW306" s="1319"/>
      <c r="AX306" s="1319"/>
      <c r="AY306" s="1319"/>
      <c r="AZ306" s="1319"/>
      <c r="BA306" s="1319"/>
      <c r="BB306" s="1319"/>
      <c r="BC306" s="1319"/>
      <c r="BD306" s="1319"/>
      <c r="BE306" s="1319"/>
      <c r="BF306" s="1319"/>
      <c r="BG306" s="1319"/>
      <c r="BH306" s="1319"/>
      <c r="BI306" s="1319"/>
      <c r="BJ306" s="1319"/>
      <c r="BK306" s="1319"/>
    </row>
    <row r="307" spans="1:63" ht="15" customHeight="1">
      <c r="A307" s="1428">
        <v>106</v>
      </c>
      <c r="B307" s="547" t="s">
        <v>64</v>
      </c>
      <c r="C307" s="1397">
        <v>35</v>
      </c>
      <c r="D307" s="1397">
        <v>30</v>
      </c>
      <c r="E307" s="1410">
        <f t="shared" si="836"/>
        <v>65</v>
      </c>
      <c r="F307" s="1397">
        <v>45</v>
      </c>
      <c r="G307" s="1397">
        <v>32</v>
      </c>
      <c r="H307" s="1410">
        <f t="shared" si="837"/>
        <v>77</v>
      </c>
      <c r="I307" s="1410">
        <v>2</v>
      </c>
      <c r="J307" s="1410">
        <v>0</v>
      </c>
      <c r="K307" s="1410">
        <f t="shared" si="838"/>
        <v>2</v>
      </c>
      <c r="L307" s="1410"/>
      <c r="M307" s="1410"/>
      <c r="N307" s="1410">
        <f t="shared" si="839"/>
        <v>0</v>
      </c>
      <c r="O307" s="1410"/>
      <c r="P307" s="1410"/>
      <c r="Q307" s="1410">
        <f t="shared" si="840"/>
        <v>0</v>
      </c>
      <c r="R307" s="1410"/>
      <c r="S307" s="1410"/>
      <c r="T307" s="1410">
        <f t="shared" si="841"/>
        <v>0</v>
      </c>
      <c r="U307" s="1410"/>
      <c r="V307" s="1410"/>
      <c r="W307" s="1410">
        <f t="shared" si="842"/>
        <v>0</v>
      </c>
      <c r="X307" s="832">
        <f t="shared" si="843"/>
        <v>82</v>
      </c>
      <c r="Y307" s="832">
        <f t="shared" si="844"/>
        <v>62</v>
      </c>
      <c r="Z307" s="832">
        <f t="shared" si="845"/>
        <v>144</v>
      </c>
      <c r="AA307" s="1398">
        <v>4</v>
      </c>
      <c r="AB307" s="1398">
        <v>0</v>
      </c>
      <c r="AC307" s="1410">
        <f t="shared" si="846"/>
        <v>4</v>
      </c>
      <c r="AD307" s="1410">
        <f t="shared" si="847"/>
        <v>86</v>
      </c>
      <c r="AE307" s="1410">
        <f t="shared" si="847"/>
        <v>62</v>
      </c>
      <c r="AF307" s="1410">
        <f t="shared" si="848"/>
        <v>148</v>
      </c>
      <c r="AG307" s="1410"/>
      <c r="AH307" s="1470"/>
      <c r="AI307" s="1410">
        <f t="shared" si="849"/>
        <v>0</v>
      </c>
      <c r="AJ307" s="1410">
        <v>0</v>
      </c>
      <c r="AL307" s="1320"/>
      <c r="AM307" s="1319"/>
      <c r="AN307" s="1319"/>
      <c r="AO307" s="1319"/>
      <c r="AP307" s="1319"/>
      <c r="AQ307" s="1319"/>
      <c r="AR307" s="1319"/>
      <c r="AS307" s="1319"/>
      <c r="AT307" s="1319"/>
      <c r="AU307" s="1319"/>
      <c r="AV307" s="1319"/>
      <c r="AW307" s="1319"/>
      <c r="AX307" s="1319"/>
      <c r="AY307" s="1319"/>
      <c r="AZ307" s="1319"/>
      <c r="BA307" s="1319"/>
      <c r="BB307" s="1319"/>
      <c r="BC307" s="1319"/>
      <c r="BD307" s="1319"/>
      <c r="BE307" s="1319"/>
      <c r="BF307" s="1319"/>
      <c r="BG307" s="1319"/>
      <c r="BH307" s="1319"/>
      <c r="BI307" s="1319"/>
      <c r="BJ307" s="1319"/>
      <c r="BK307" s="1319"/>
    </row>
    <row r="308" spans="1:63" ht="15" customHeight="1">
      <c r="A308" s="1428">
        <v>107</v>
      </c>
      <c r="B308" s="547" t="s">
        <v>63</v>
      </c>
      <c r="C308" s="1397">
        <v>26</v>
      </c>
      <c r="D308" s="1397">
        <v>22</v>
      </c>
      <c r="E308" s="1410">
        <f t="shared" si="836"/>
        <v>48</v>
      </c>
      <c r="F308" s="1397">
        <v>60</v>
      </c>
      <c r="G308" s="1397">
        <v>35</v>
      </c>
      <c r="H308" s="1410">
        <f t="shared" si="837"/>
        <v>95</v>
      </c>
      <c r="I308" s="1410">
        <v>1</v>
      </c>
      <c r="J308" s="1410">
        <v>2</v>
      </c>
      <c r="K308" s="1410">
        <f t="shared" si="838"/>
        <v>3</v>
      </c>
      <c r="L308" s="1410"/>
      <c r="M308" s="1410"/>
      <c r="N308" s="1410">
        <f t="shared" si="839"/>
        <v>0</v>
      </c>
      <c r="O308" s="1410"/>
      <c r="P308" s="1410"/>
      <c r="Q308" s="1410">
        <f t="shared" si="840"/>
        <v>0</v>
      </c>
      <c r="R308" s="1410"/>
      <c r="S308" s="1410"/>
      <c r="T308" s="1410">
        <f t="shared" si="841"/>
        <v>0</v>
      </c>
      <c r="U308" s="1410"/>
      <c r="V308" s="1410"/>
      <c r="W308" s="1410">
        <f t="shared" si="842"/>
        <v>0</v>
      </c>
      <c r="X308" s="832">
        <f t="shared" si="843"/>
        <v>87</v>
      </c>
      <c r="Y308" s="832">
        <f t="shared" si="844"/>
        <v>59</v>
      </c>
      <c r="Z308" s="832">
        <f t="shared" si="845"/>
        <v>146</v>
      </c>
      <c r="AA308" s="1410"/>
      <c r="AB308" s="1410"/>
      <c r="AC308" s="1410">
        <f t="shared" si="846"/>
        <v>0</v>
      </c>
      <c r="AD308" s="1410">
        <f t="shared" si="847"/>
        <v>87</v>
      </c>
      <c r="AE308" s="1410">
        <f t="shared" si="847"/>
        <v>59</v>
      </c>
      <c r="AF308" s="1410">
        <f t="shared" si="848"/>
        <v>146</v>
      </c>
      <c r="AG308" s="1410"/>
      <c r="AH308" s="1470"/>
      <c r="AI308" s="1410">
        <f t="shared" si="849"/>
        <v>0</v>
      </c>
      <c r="AJ308" s="1410">
        <v>0</v>
      </c>
      <c r="AL308" s="1320"/>
      <c r="AM308" s="1319"/>
      <c r="AN308" s="1319"/>
      <c r="AO308" s="1319"/>
      <c r="AP308" s="1319"/>
      <c r="AQ308" s="1319"/>
      <c r="AR308" s="1319"/>
      <c r="AS308" s="1319"/>
      <c r="AT308" s="1319"/>
      <c r="AU308" s="1319"/>
      <c r="AV308" s="1319"/>
      <c r="AW308" s="1319"/>
      <c r="AX308" s="1319"/>
      <c r="AY308" s="1319"/>
      <c r="AZ308" s="1319"/>
      <c r="BA308" s="1319"/>
      <c r="BB308" s="1319"/>
      <c r="BC308" s="1319"/>
      <c r="BD308" s="1319"/>
      <c r="BE308" s="1319"/>
      <c r="BF308" s="1319"/>
      <c r="BG308" s="1319"/>
      <c r="BH308" s="1319"/>
      <c r="BI308" s="1319"/>
      <c r="BJ308" s="1319"/>
      <c r="BK308" s="1319"/>
    </row>
    <row r="309" spans="1:63" ht="15" customHeight="1">
      <c r="A309" s="1419"/>
      <c r="B309" s="1471" t="s">
        <v>6</v>
      </c>
      <c r="C309" s="1419">
        <f>SUM(C302:C308)</f>
        <v>455</v>
      </c>
      <c r="D309" s="1419">
        <f t="shared" ref="D309:AH309" si="850">SUM(D302:D308)</f>
        <v>308</v>
      </c>
      <c r="E309" s="1419">
        <f t="shared" si="850"/>
        <v>763</v>
      </c>
      <c r="F309" s="1419">
        <f t="shared" si="850"/>
        <v>791</v>
      </c>
      <c r="G309" s="1419">
        <f t="shared" si="850"/>
        <v>438</v>
      </c>
      <c r="H309" s="1419">
        <f t="shared" si="850"/>
        <v>1229</v>
      </c>
      <c r="I309" s="1419">
        <f t="shared" si="850"/>
        <v>7</v>
      </c>
      <c r="J309" s="1419">
        <f t="shared" si="850"/>
        <v>4</v>
      </c>
      <c r="K309" s="1419">
        <f t="shared" si="850"/>
        <v>11</v>
      </c>
      <c r="L309" s="1419">
        <f t="shared" si="850"/>
        <v>0</v>
      </c>
      <c r="M309" s="1419">
        <f t="shared" si="850"/>
        <v>1</v>
      </c>
      <c r="N309" s="1419">
        <f t="shared" si="850"/>
        <v>1</v>
      </c>
      <c r="O309" s="1419">
        <f t="shared" si="850"/>
        <v>0</v>
      </c>
      <c r="P309" s="1419">
        <f t="shared" si="850"/>
        <v>0</v>
      </c>
      <c r="Q309" s="1419">
        <f t="shared" si="850"/>
        <v>0</v>
      </c>
      <c r="R309" s="1419">
        <f t="shared" si="850"/>
        <v>1</v>
      </c>
      <c r="S309" s="1419">
        <f t="shared" si="850"/>
        <v>1</v>
      </c>
      <c r="T309" s="1419">
        <f t="shared" si="850"/>
        <v>2</v>
      </c>
      <c r="U309" s="1419">
        <f t="shared" si="850"/>
        <v>0</v>
      </c>
      <c r="V309" s="1419">
        <f t="shared" si="850"/>
        <v>0</v>
      </c>
      <c r="W309" s="1419">
        <f t="shared" si="850"/>
        <v>0</v>
      </c>
      <c r="X309" s="1419">
        <f t="shared" si="850"/>
        <v>1254</v>
      </c>
      <c r="Y309" s="1419">
        <f t="shared" si="850"/>
        <v>752</v>
      </c>
      <c r="Z309" s="1419">
        <f t="shared" si="850"/>
        <v>2006</v>
      </c>
      <c r="AA309" s="1419">
        <f t="shared" si="850"/>
        <v>15</v>
      </c>
      <c r="AB309" s="1419">
        <f t="shared" si="850"/>
        <v>9</v>
      </c>
      <c r="AC309" s="1419">
        <f t="shared" si="850"/>
        <v>24</v>
      </c>
      <c r="AD309" s="1419">
        <f t="shared" si="850"/>
        <v>1269</v>
      </c>
      <c r="AE309" s="1419">
        <f t="shared" si="850"/>
        <v>761</v>
      </c>
      <c r="AF309" s="1419">
        <f t="shared" si="850"/>
        <v>2030</v>
      </c>
      <c r="AG309" s="1419">
        <f t="shared" si="850"/>
        <v>0</v>
      </c>
      <c r="AH309" s="1382">
        <f t="shared" si="850"/>
        <v>0</v>
      </c>
      <c r="AI309" s="1419">
        <f>SUM(AI302:AI308)</f>
        <v>0</v>
      </c>
      <c r="AJ309" s="1419">
        <f>SUM(AJ302:AJ308)</f>
        <v>0</v>
      </c>
      <c r="AL309" s="1320"/>
      <c r="AM309" s="1319"/>
      <c r="AN309" s="1319"/>
      <c r="AO309" s="1319"/>
      <c r="AP309" s="1319"/>
      <c r="AQ309" s="1319"/>
      <c r="AR309" s="1319"/>
      <c r="AS309" s="1319"/>
      <c r="AT309" s="1319"/>
      <c r="AU309" s="1319"/>
      <c r="AV309" s="1319"/>
      <c r="AW309" s="1319"/>
      <c r="AX309" s="1319"/>
      <c r="AY309" s="1319"/>
      <c r="AZ309" s="1319"/>
      <c r="BA309" s="1319"/>
      <c r="BB309" s="1319"/>
      <c r="BC309" s="1319"/>
      <c r="BD309" s="1319"/>
      <c r="BE309" s="1319"/>
      <c r="BF309" s="1319"/>
      <c r="BG309" s="1319"/>
      <c r="BH309" s="1319"/>
      <c r="BI309" s="1319"/>
      <c r="BJ309" s="1319"/>
      <c r="BK309" s="1319"/>
    </row>
    <row r="310" spans="1:63" s="1411" customFormat="1" ht="15" customHeight="1">
      <c r="A310" s="1466" t="s">
        <v>67</v>
      </c>
      <c r="B310" s="1472"/>
      <c r="C310" s="1466"/>
      <c r="D310" s="1466"/>
      <c r="E310" s="1466"/>
      <c r="F310" s="1466"/>
      <c r="G310" s="1466"/>
      <c r="H310" s="1466"/>
      <c r="I310" s="1466"/>
      <c r="J310" s="1466"/>
      <c r="K310" s="1466"/>
      <c r="L310" s="1466"/>
      <c r="M310" s="1466"/>
      <c r="N310" s="1466"/>
      <c r="O310" s="1466"/>
      <c r="P310" s="1466"/>
      <c r="Q310" s="1466"/>
      <c r="R310" s="1466"/>
      <c r="S310" s="1466"/>
      <c r="T310" s="1466"/>
      <c r="U310" s="1466"/>
      <c r="V310" s="1466"/>
      <c r="W310" s="1466"/>
      <c r="X310" s="1466"/>
      <c r="Y310" s="1466"/>
      <c r="Z310" s="1466"/>
      <c r="AA310" s="1466"/>
      <c r="AB310" s="1466"/>
      <c r="AC310" s="1466"/>
      <c r="AD310" s="1466"/>
      <c r="AE310" s="1466"/>
      <c r="AF310" s="1466"/>
      <c r="AG310" s="1466"/>
      <c r="AH310" s="1466"/>
      <c r="AI310" s="1410"/>
      <c r="AJ310" s="1410"/>
      <c r="AL310" s="1454"/>
    </row>
    <row r="311" spans="1:63" ht="15" customHeight="1">
      <c r="A311" s="1428">
        <v>108</v>
      </c>
      <c r="B311" s="1475" t="s">
        <v>69</v>
      </c>
      <c r="C311" s="1410">
        <v>494</v>
      </c>
      <c r="D311" s="1410">
        <v>465</v>
      </c>
      <c r="E311" s="1410">
        <f t="shared" ref="E311:E317" si="851">C311+D311</f>
        <v>959</v>
      </c>
      <c r="F311" s="1410">
        <v>1108</v>
      </c>
      <c r="G311" s="1410">
        <v>565</v>
      </c>
      <c r="H311" s="1410">
        <f t="shared" ref="H311:H317" si="852">F311+G311</f>
        <v>1673</v>
      </c>
      <c r="I311" s="1410">
        <v>22</v>
      </c>
      <c r="J311" s="1410">
        <v>12</v>
      </c>
      <c r="K311" s="1410">
        <f t="shared" ref="K311:K317" si="853">I311+J311</f>
        <v>34</v>
      </c>
      <c r="L311" s="1410">
        <v>23</v>
      </c>
      <c r="M311" s="1410">
        <v>8</v>
      </c>
      <c r="N311" s="1410">
        <f t="shared" ref="N311:N317" si="854">L311+M311</f>
        <v>31</v>
      </c>
      <c r="O311" s="1410"/>
      <c r="P311" s="1410"/>
      <c r="Q311" s="1410">
        <f t="shared" ref="Q311:Q317" si="855">O311+P311</f>
        <v>0</v>
      </c>
      <c r="R311" s="1410"/>
      <c r="S311" s="1410"/>
      <c r="T311" s="1410">
        <f t="shared" ref="T311:T317" si="856">R311+S311</f>
        <v>0</v>
      </c>
      <c r="U311" s="1410"/>
      <c r="V311" s="1410"/>
      <c r="W311" s="1410">
        <f t="shared" ref="W311:W317" si="857">U311+V311</f>
        <v>0</v>
      </c>
      <c r="X311" s="832">
        <f t="shared" ref="X311:X317" si="858">C311+F311+I311+L311+U311+R311+O311</f>
        <v>1647</v>
      </c>
      <c r="Y311" s="832">
        <f t="shared" ref="Y311:Y317" si="859">D311+G311+J311+M311+V311+S311+P311</f>
        <v>1050</v>
      </c>
      <c r="Z311" s="832">
        <f t="shared" ref="Z311:Z317" si="860">E311+H311+K311+N311+W311+T311+Q311</f>
        <v>2697</v>
      </c>
      <c r="AA311" s="832">
        <v>19</v>
      </c>
      <c r="AB311" s="832">
        <v>18</v>
      </c>
      <c r="AC311" s="1410">
        <f t="shared" ref="AC311:AC317" si="861">AA311+AB311</f>
        <v>37</v>
      </c>
      <c r="AD311" s="1410">
        <f t="shared" ref="AD311:AE317" si="862">X311+AA311</f>
        <v>1666</v>
      </c>
      <c r="AE311" s="1410">
        <f t="shared" si="862"/>
        <v>1068</v>
      </c>
      <c r="AF311" s="1410">
        <f t="shared" ref="AF311:AF317" si="863">AD311+AE311</f>
        <v>2734</v>
      </c>
      <c r="AG311" s="1410">
        <v>17</v>
      </c>
      <c r="AH311" s="1470">
        <v>22</v>
      </c>
      <c r="AI311" s="1410">
        <f t="shared" ref="AI311:AI317" si="864">AG311+AH311</f>
        <v>39</v>
      </c>
      <c r="AJ311" s="1410">
        <v>3</v>
      </c>
      <c r="AL311" s="1320"/>
      <c r="AM311" s="1319"/>
      <c r="AN311" s="1319"/>
      <c r="AO311" s="1319"/>
      <c r="AP311" s="1319"/>
      <c r="AQ311" s="1319"/>
      <c r="AR311" s="1319"/>
      <c r="AS311" s="1319"/>
      <c r="AT311" s="1319"/>
      <c r="AU311" s="1319"/>
      <c r="AV311" s="1319"/>
      <c r="AW311" s="1319"/>
      <c r="AX311" s="1319"/>
      <c r="AY311" s="1319"/>
      <c r="AZ311" s="1319"/>
      <c r="BA311" s="1319"/>
      <c r="BB311" s="1319"/>
      <c r="BC311" s="1319"/>
      <c r="BD311" s="1319"/>
      <c r="BE311" s="1319"/>
      <c r="BF311" s="1319"/>
      <c r="BG311" s="1319"/>
      <c r="BH311" s="1319"/>
      <c r="BI311" s="1319"/>
      <c r="BJ311" s="1319"/>
      <c r="BK311" s="1319"/>
    </row>
    <row r="312" spans="1:63" ht="15" customHeight="1">
      <c r="A312" s="1428">
        <v>109</v>
      </c>
      <c r="B312" s="1475" t="s">
        <v>686</v>
      </c>
      <c r="C312" s="628">
        <v>20</v>
      </c>
      <c r="D312" s="628">
        <v>12</v>
      </c>
      <c r="E312" s="1410">
        <f t="shared" si="851"/>
        <v>32</v>
      </c>
      <c r="F312" s="628">
        <v>79</v>
      </c>
      <c r="G312" s="628">
        <v>48</v>
      </c>
      <c r="H312" s="1410">
        <f t="shared" si="852"/>
        <v>127</v>
      </c>
      <c r="I312" s="628">
        <v>3</v>
      </c>
      <c r="J312" s="628">
        <v>0</v>
      </c>
      <c r="K312" s="1410">
        <f t="shared" si="853"/>
        <v>3</v>
      </c>
      <c r="L312" s="628">
        <v>0</v>
      </c>
      <c r="M312" s="628">
        <v>0</v>
      </c>
      <c r="N312" s="1410">
        <f t="shared" si="854"/>
        <v>0</v>
      </c>
      <c r="O312" s="1410"/>
      <c r="P312" s="1410"/>
      <c r="Q312" s="1410">
        <f t="shared" si="855"/>
        <v>0</v>
      </c>
      <c r="R312" s="1410"/>
      <c r="S312" s="1410"/>
      <c r="T312" s="1410">
        <f t="shared" si="856"/>
        <v>0</v>
      </c>
      <c r="U312" s="1410"/>
      <c r="V312" s="1410"/>
      <c r="W312" s="1410">
        <f t="shared" si="857"/>
        <v>0</v>
      </c>
      <c r="X312" s="832">
        <f t="shared" si="858"/>
        <v>102</v>
      </c>
      <c r="Y312" s="832">
        <f t="shared" si="859"/>
        <v>60</v>
      </c>
      <c r="Z312" s="832">
        <f t="shared" si="860"/>
        <v>162</v>
      </c>
      <c r="AA312" s="1410">
        <v>0</v>
      </c>
      <c r="AB312" s="1410"/>
      <c r="AC312" s="1410">
        <f t="shared" si="861"/>
        <v>0</v>
      </c>
      <c r="AD312" s="1410">
        <f t="shared" si="862"/>
        <v>102</v>
      </c>
      <c r="AE312" s="1410">
        <f t="shared" si="862"/>
        <v>60</v>
      </c>
      <c r="AF312" s="1410">
        <f t="shared" si="863"/>
        <v>162</v>
      </c>
      <c r="AG312" s="1410"/>
      <c r="AH312" s="1470"/>
      <c r="AI312" s="1410">
        <f t="shared" si="864"/>
        <v>0</v>
      </c>
      <c r="AJ312" s="1410">
        <v>0</v>
      </c>
      <c r="AL312" s="1320"/>
      <c r="AM312" s="1319"/>
      <c r="AN312" s="1319"/>
      <c r="AO312" s="1319"/>
      <c r="AP312" s="1319"/>
      <c r="AQ312" s="1319"/>
      <c r="AR312" s="1319"/>
      <c r="AS312" s="1319"/>
      <c r="AT312" s="1319"/>
      <c r="AU312" s="1319"/>
      <c r="AV312" s="1319"/>
      <c r="AW312" s="1319"/>
      <c r="AX312" s="1319"/>
      <c r="AY312" s="1319"/>
      <c r="AZ312" s="1319"/>
      <c r="BA312" s="1319"/>
      <c r="BB312" s="1319"/>
      <c r="BC312" s="1319"/>
      <c r="BD312" s="1319"/>
      <c r="BE312" s="1319"/>
      <c r="BF312" s="1319"/>
      <c r="BG312" s="1319"/>
      <c r="BH312" s="1319"/>
      <c r="BI312" s="1319"/>
      <c r="BJ312" s="1319"/>
      <c r="BK312" s="1319"/>
    </row>
    <row r="313" spans="1:63" ht="15" customHeight="1">
      <c r="A313" s="1428">
        <v>110</v>
      </c>
      <c r="B313" s="1475" t="s">
        <v>687</v>
      </c>
      <c r="C313" s="1410">
        <v>66</v>
      </c>
      <c r="D313" s="1410">
        <v>46</v>
      </c>
      <c r="E313" s="1410">
        <f t="shared" si="851"/>
        <v>112</v>
      </c>
      <c r="F313" s="1410">
        <v>86</v>
      </c>
      <c r="G313" s="1410">
        <v>61</v>
      </c>
      <c r="H313" s="1410">
        <f t="shared" si="852"/>
        <v>147</v>
      </c>
      <c r="I313" s="1410">
        <v>3</v>
      </c>
      <c r="J313" s="1410">
        <v>2</v>
      </c>
      <c r="K313" s="1410">
        <f t="shared" si="853"/>
        <v>5</v>
      </c>
      <c r="L313" s="628">
        <v>0</v>
      </c>
      <c r="M313" s="628">
        <v>0</v>
      </c>
      <c r="N313" s="1410">
        <f t="shared" si="854"/>
        <v>0</v>
      </c>
      <c r="O313" s="1410"/>
      <c r="P313" s="1410"/>
      <c r="Q313" s="1410">
        <f t="shared" si="855"/>
        <v>0</v>
      </c>
      <c r="R313" s="1410"/>
      <c r="S313" s="1410"/>
      <c r="T313" s="1410">
        <f t="shared" si="856"/>
        <v>0</v>
      </c>
      <c r="U313" s="1410"/>
      <c r="V313" s="1410"/>
      <c r="W313" s="1410">
        <f t="shared" si="857"/>
        <v>0</v>
      </c>
      <c r="X313" s="832">
        <f t="shared" si="858"/>
        <v>155</v>
      </c>
      <c r="Y313" s="832">
        <f t="shared" si="859"/>
        <v>109</v>
      </c>
      <c r="Z313" s="832">
        <f t="shared" si="860"/>
        <v>264</v>
      </c>
      <c r="AA313" s="832">
        <v>1</v>
      </c>
      <c r="AB313" s="832">
        <v>3</v>
      </c>
      <c r="AC313" s="1410">
        <f t="shared" si="861"/>
        <v>4</v>
      </c>
      <c r="AD313" s="1410">
        <f t="shared" si="862"/>
        <v>156</v>
      </c>
      <c r="AE313" s="1410">
        <f t="shared" si="862"/>
        <v>112</v>
      </c>
      <c r="AF313" s="1410">
        <f t="shared" si="863"/>
        <v>268</v>
      </c>
      <c r="AG313" s="1410"/>
      <c r="AH313" s="1470"/>
      <c r="AI313" s="1410">
        <f t="shared" si="864"/>
        <v>0</v>
      </c>
      <c r="AJ313" s="1410">
        <v>0</v>
      </c>
      <c r="AL313" s="1320"/>
      <c r="AM313" s="1319"/>
      <c r="AN313" s="1319"/>
      <c r="AO313" s="1319"/>
      <c r="AP313" s="1319"/>
      <c r="AQ313" s="1319"/>
      <c r="AR313" s="1319"/>
      <c r="AS313" s="1319"/>
      <c r="AT313" s="1319"/>
      <c r="AU313" s="1319"/>
      <c r="AV313" s="1319"/>
      <c r="AW313" s="1319"/>
      <c r="AX313" s="1319"/>
      <c r="AY313" s="1319"/>
      <c r="AZ313" s="1319"/>
      <c r="BA313" s="1319"/>
      <c r="BB313" s="1319"/>
      <c r="BC313" s="1319"/>
      <c r="BD313" s="1319"/>
      <c r="BE313" s="1319"/>
      <c r="BF313" s="1319"/>
      <c r="BG313" s="1319"/>
      <c r="BH313" s="1319"/>
      <c r="BI313" s="1319"/>
      <c r="BJ313" s="1319"/>
      <c r="BK313" s="1319"/>
    </row>
    <row r="314" spans="1:63" ht="15" customHeight="1">
      <c r="A314" s="1428">
        <v>111</v>
      </c>
      <c r="B314" s="1475" t="s">
        <v>68</v>
      </c>
      <c r="C314" s="628">
        <v>11</v>
      </c>
      <c r="D314" s="628">
        <v>7</v>
      </c>
      <c r="E314" s="1410">
        <f t="shared" si="851"/>
        <v>18</v>
      </c>
      <c r="F314" s="1410">
        <v>63</v>
      </c>
      <c r="G314" s="1410">
        <v>34</v>
      </c>
      <c r="H314" s="1410">
        <f t="shared" si="852"/>
        <v>97</v>
      </c>
      <c r="I314" s="1410">
        <v>0</v>
      </c>
      <c r="J314" s="1410">
        <v>2</v>
      </c>
      <c r="K314" s="1410">
        <f t="shared" si="853"/>
        <v>2</v>
      </c>
      <c r="L314" s="628">
        <v>0</v>
      </c>
      <c r="M314" s="628">
        <v>0</v>
      </c>
      <c r="N314" s="1410">
        <f t="shared" si="854"/>
        <v>0</v>
      </c>
      <c r="O314" s="1410"/>
      <c r="P314" s="1410"/>
      <c r="Q314" s="1410">
        <f t="shared" si="855"/>
        <v>0</v>
      </c>
      <c r="R314" s="1410"/>
      <c r="S314" s="1410"/>
      <c r="T314" s="1410">
        <f t="shared" si="856"/>
        <v>0</v>
      </c>
      <c r="U314" s="1410"/>
      <c r="V314" s="1410">
        <v>1</v>
      </c>
      <c r="W314" s="1410">
        <f t="shared" si="857"/>
        <v>1</v>
      </c>
      <c r="X314" s="832">
        <f t="shared" si="858"/>
        <v>74</v>
      </c>
      <c r="Y314" s="832">
        <f t="shared" si="859"/>
        <v>44</v>
      </c>
      <c r="Z314" s="832">
        <f t="shared" si="860"/>
        <v>118</v>
      </c>
      <c r="AA314" s="1410">
        <v>2</v>
      </c>
      <c r="AB314" s="1410">
        <v>1</v>
      </c>
      <c r="AC314" s="1410">
        <f t="shared" si="861"/>
        <v>3</v>
      </c>
      <c r="AD314" s="1410">
        <f t="shared" si="862"/>
        <v>76</v>
      </c>
      <c r="AE314" s="1410">
        <f t="shared" si="862"/>
        <v>45</v>
      </c>
      <c r="AF314" s="1410">
        <f t="shared" si="863"/>
        <v>121</v>
      </c>
      <c r="AG314" s="1410"/>
      <c r="AH314" s="1470"/>
      <c r="AI314" s="1410">
        <f t="shared" si="864"/>
        <v>0</v>
      </c>
      <c r="AJ314" s="1410">
        <v>0</v>
      </c>
      <c r="AL314" s="1320"/>
      <c r="AM314" s="1319"/>
      <c r="AN314" s="1319"/>
      <c r="AO314" s="1319"/>
      <c r="AP314" s="1319"/>
      <c r="AQ314" s="1319"/>
      <c r="AR314" s="1319"/>
      <c r="AS314" s="1319"/>
      <c r="AT314" s="1319"/>
      <c r="AU314" s="1319"/>
      <c r="AV314" s="1319"/>
      <c r="AW314" s="1319"/>
      <c r="AX314" s="1319"/>
      <c r="AY314" s="1319"/>
      <c r="AZ314" s="1319"/>
      <c r="BA314" s="1319"/>
      <c r="BB314" s="1319"/>
      <c r="BC314" s="1319"/>
      <c r="BD314" s="1319"/>
      <c r="BE314" s="1319"/>
      <c r="BF314" s="1319"/>
      <c r="BG314" s="1319"/>
      <c r="BH314" s="1319"/>
      <c r="BI314" s="1319"/>
      <c r="BJ314" s="1319"/>
      <c r="BK314" s="1319"/>
    </row>
    <row r="315" spans="1:63" ht="15" customHeight="1">
      <c r="A315" s="1428">
        <v>112</v>
      </c>
      <c r="B315" s="1475" t="s">
        <v>906</v>
      </c>
      <c r="C315" s="1410">
        <v>26</v>
      </c>
      <c r="D315" s="1410">
        <v>17</v>
      </c>
      <c r="E315" s="1410">
        <f t="shared" si="851"/>
        <v>43</v>
      </c>
      <c r="F315" s="1410">
        <v>101</v>
      </c>
      <c r="G315" s="1410">
        <v>43</v>
      </c>
      <c r="H315" s="1410">
        <f t="shared" si="852"/>
        <v>144</v>
      </c>
      <c r="I315" s="1410">
        <v>0</v>
      </c>
      <c r="J315" s="1410">
        <v>0</v>
      </c>
      <c r="K315" s="1410">
        <f t="shared" si="853"/>
        <v>0</v>
      </c>
      <c r="L315" s="628">
        <v>0</v>
      </c>
      <c r="M315" s="628">
        <v>0</v>
      </c>
      <c r="N315" s="1410">
        <f t="shared" si="854"/>
        <v>0</v>
      </c>
      <c r="O315" s="1410"/>
      <c r="P315" s="1410"/>
      <c r="Q315" s="1410">
        <f t="shared" si="855"/>
        <v>0</v>
      </c>
      <c r="R315" s="1410"/>
      <c r="S315" s="1410"/>
      <c r="T315" s="1410">
        <f t="shared" si="856"/>
        <v>0</v>
      </c>
      <c r="U315" s="1410"/>
      <c r="V315" s="1410"/>
      <c r="W315" s="1410">
        <f t="shared" si="857"/>
        <v>0</v>
      </c>
      <c r="X315" s="832">
        <f t="shared" si="858"/>
        <v>127</v>
      </c>
      <c r="Y315" s="832">
        <f t="shared" si="859"/>
        <v>60</v>
      </c>
      <c r="Z315" s="832">
        <f t="shared" si="860"/>
        <v>187</v>
      </c>
      <c r="AA315" s="1410">
        <v>1</v>
      </c>
      <c r="AB315" s="1410">
        <v>1</v>
      </c>
      <c r="AC315" s="1410">
        <f t="shared" si="861"/>
        <v>2</v>
      </c>
      <c r="AD315" s="1410">
        <f t="shared" si="862"/>
        <v>128</v>
      </c>
      <c r="AE315" s="1410">
        <f t="shared" si="862"/>
        <v>61</v>
      </c>
      <c r="AF315" s="1410">
        <f t="shared" si="863"/>
        <v>189</v>
      </c>
      <c r="AG315" s="1410"/>
      <c r="AH315" s="1470"/>
      <c r="AI315" s="1410">
        <f t="shared" si="864"/>
        <v>0</v>
      </c>
      <c r="AJ315" s="1410">
        <v>0</v>
      </c>
      <c r="AL315" s="1320"/>
      <c r="AM315" s="1319"/>
      <c r="AN315" s="1319"/>
      <c r="AO315" s="1319"/>
      <c r="AP315" s="1319"/>
      <c r="AQ315" s="1319"/>
      <c r="AR315" s="1319"/>
      <c r="AS315" s="1319"/>
      <c r="AT315" s="1319"/>
      <c r="AU315" s="1319"/>
      <c r="AV315" s="1319"/>
      <c r="AW315" s="1319"/>
      <c r="AX315" s="1319"/>
      <c r="AY315" s="1319"/>
      <c r="AZ315" s="1319"/>
      <c r="BA315" s="1319"/>
      <c r="BB315" s="1319"/>
      <c r="BC315" s="1319"/>
      <c r="BD315" s="1319"/>
      <c r="BE315" s="1319"/>
      <c r="BF315" s="1319"/>
      <c r="BG315" s="1319"/>
      <c r="BH315" s="1319"/>
      <c r="BI315" s="1319"/>
      <c r="BJ315" s="1319"/>
      <c r="BK315" s="1319"/>
    </row>
    <row r="316" spans="1:63" ht="15" customHeight="1">
      <c r="A316" s="1428">
        <v>113</v>
      </c>
      <c r="B316" s="1475" t="s">
        <v>907</v>
      </c>
      <c r="C316" s="1410">
        <v>39</v>
      </c>
      <c r="D316" s="1410">
        <v>19</v>
      </c>
      <c r="E316" s="1410">
        <f t="shared" si="851"/>
        <v>58</v>
      </c>
      <c r="F316" s="1410">
        <v>109</v>
      </c>
      <c r="G316" s="1410">
        <v>45</v>
      </c>
      <c r="H316" s="1410">
        <f t="shared" si="852"/>
        <v>154</v>
      </c>
      <c r="I316" s="1410">
        <v>3</v>
      </c>
      <c r="J316" s="1410">
        <v>2</v>
      </c>
      <c r="K316" s="1410">
        <f t="shared" si="853"/>
        <v>5</v>
      </c>
      <c r="L316" s="628">
        <v>2</v>
      </c>
      <c r="M316" s="628">
        <v>3</v>
      </c>
      <c r="N316" s="1410">
        <f t="shared" si="854"/>
        <v>5</v>
      </c>
      <c r="O316" s="1410"/>
      <c r="P316" s="1410"/>
      <c r="Q316" s="1410">
        <f t="shared" si="855"/>
        <v>0</v>
      </c>
      <c r="R316" s="1410"/>
      <c r="S316" s="1410"/>
      <c r="T316" s="1410">
        <f t="shared" si="856"/>
        <v>0</v>
      </c>
      <c r="U316" s="1410"/>
      <c r="V316" s="1410"/>
      <c r="W316" s="1410">
        <f t="shared" si="857"/>
        <v>0</v>
      </c>
      <c r="X316" s="832">
        <f t="shared" si="858"/>
        <v>153</v>
      </c>
      <c r="Y316" s="832">
        <f t="shared" si="859"/>
        <v>69</v>
      </c>
      <c r="Z316" s="832">
        <f t="shared" si="860"/>
        <v>222</v>
      </c>
      <c r="AA316" s="1410">
        <v>1</v>
      </c>
      <c r="AB316" s="1410">
        <v>2</v>
      </c>
      <c r="AC316" s="1410">
        <f>AA316+AB316</f>
        <v>3</v>
      </c>
      <c r="AD316" s="1410">
        <f>X316+AA316</f>
        <v>154</v>
      </c>
      <c r="AE316" s="1410">
        <f>Y316+AB316</f>
        <v>71</v>
      </c>
      <c r="AF316" s="1410">
        <f>AD316+AE316</f>
        <v>225</v>
      </c>
      <c r="AG316" s="1410"/>
      <c r="AH316" s="1470"/>
      <c r="AI316" s="1410">
        <f>AG316+AH316</f>
        <v>0</v>
      </c>
      <c r="AJ316" s="1410">
        <v>0</v>
      </c>
      <c r="AL316" s="1320"/>
      <c r="AM316" s="1319"/>
      <c r="AN316" s="1319"/>
      <c r="AO316" s="1319"/>
      <c r="AP316" s="1319"/>
      <c r="AQ316" s="1319"/>
      <c r="AR316" s="1319"/>
      <c r="AS316" s="1319"/>
      <c r="AT316" s="1319"/>
      <c r="AU316" s="1319"/>
      <c r="AV316" s="1319"/>
      <c r="AW316" s="1319"/>
      <c r="AX316" s="1319"/>
      <c r="AY316" s="1319"/>
      <c r="AZ316" s="1319"/>
      <c r="BA316" s="1319"/>
      <c r="BB316" s="1319"/>
      <c r="BC316" s="1319"/>
      <c r="BD316" s="1319"/>
      <c r="BE316" s="1319"/>
      <c r="BF316" s="1319"/>
      <c r="BG316" s="1319"/>
      <c r="BH316" s="1319"/>
      <c r="BI316" s="1319"/>
      <c r="BJ316" s="1319"/>
      <c r="BK316" s="1319"/>
    </row>
    <row r="317" spans="1:63" ht="15" customHeight="1">
      <c r="A317" s="1428">
        <v>114</v>
      </c>
      <c r="B317" s="1319" t="s">
        <v>775</v>
      </c>
      <c r="C317" s="628">
        <v>4</v>
      </c>
      <c r="D317" s="628">
        <v>2</v>
      </c>
      <c r="E317" s="1410">
        <f t="shared" si="851"/>
        <v>6</v>
      </c>
      <c r="F317" s="1410">
        <v>24</v>
      </c>
      <c r="G317" s="1410">
        <v>16</v>
      </c>
      <c r="H317" s="1410">
        <f t="shared" si="852"/>
        <v>40</v>
      </c>
      <c r="I317" s="1410">
        <v>0</v>
      </c>
      <c r="J317" s="1410">
        <v>0</v>
      </c>
      <c r="K317" s="1410">
        <f t="shared" si="853"/>
        <v>0</v>
      </c>
      <c r="L317" s="628">
        <v>0</v>
      </c>
      <c r="M317" s="628">
        <v>0</v>
      </c>
      <c r="N317" s="1410">
        <f t="shared" si="854"/>
        <v>0</v>
      </c>
      <c r="O317" s="1410"/>
      <c r="P317" s="1410"/>
      <c r="Q317" s="1410">
        <f t="shared" si="855"/>
        <v>0</v>
      </c>
      <c r="R317" s="1410"/>
      <c r="S317" s="1410"/>
      <c r="T317" s="1410">
        <f t="shared" si="856"/>
        <v>0</v>
      </c>
      <c r="U317" s="1410"/>
      <c r="V317" s="1410"/>
      <c r="W317" s="1410">
        <f t="shared" si="857"/>
        <v>0</v>
      </c>
      <c r="X317" s="832">
        <f t="shared" si="858"/>
        <v>28</v>
      </c>
      <c r="Y317" s="832">
        <f t="shared" si="859"/>
        <v>18</v>
      </c>
      <c r="Z317" s="832">
        <f t="shared" si="860"/>
        <v>46</v>
      </c>
      <c r="AA317" s="1410"/>
      <c r="AB317" s="1410"/>
      <c r="AC317" s="1410">
        <f t="shared" si="861"/>
        <v>0</v>
      </c>
      <c r="AD317" s="1410">
        <f t="shared" si="862"/>
        <v>28</v>
      </c>
      <c r="AE317" s="1410">
        <f t="shared" si="862"/>
        <v>18</v>
      </c>
      <c r="AF317" s="1410">
        <f t="shared" si="863"/>
        <v>46</v>
      </c>
      <c r="AG317" s="1410"/>
      <c r="AH317" s="1470"/>
      <c r="AI317" s="1410">
        <f t="shared" si="864"/>
        <v>0</v>
      </c>
      <c r="AJ317" s="1410">
        <v>0</v>
      </c>
      <c r="AL317" s="1320"/>
      <c r="AM317" s="1319"/>
      <c r="AN317" s="1319"/>
      <c r="AO317" s="1319"/>
      <c r="AP317" s="1319"/>
      <c r="AQ317" s="1319"/>
      <c r="AR317" s="1319"/>
      <c r="AS317" s="1319"/>
      <c r="AT317" s="1319"/>
      <c r="AU317" s="1319"/>
      <c r="AV317" s="1319"/>
      <c r="AW317" s="1319"/>
      <c r="AX317" s="1319"/>
      <c r="AY317" s="1319"/>
      <c r="AZ317" s="1319"/>
      <c r="BA317" s="1319"/>
      <c r="BB317" s="1319"/>
      <c r="BC317" s="1319"/>
      <c r="BD317" s="1319"/>
      <c r="BE317" s="1319"/>
      <c r="BF317" s="1319"/>
      <c r="BG317" s="1319"/>
      <c r="BH317" s="1319"/>
      <c r="BI317" s="1319"/>
      <c r="BJ317" s="1319"/>
      <c r="BK317" s="1319"/>
    </row>
    <row r="318" spans="1:63" ht="15" customHeight="1">
      <c r="A318" s="1419"/>
      <c r="B318" s="1471" t="s">
        <v>6</v>
      </c>
      <c r="C318" s="1419">
        <f>SUM(C311:C317)</f>
        <v>660</v>
      </c>
      <c r="D318" s="1419">
        <f t="shared" ref="D318:AJ318" si="865">SUM(D311:D317)</f>
        <v>568</v>
      </c>
      <c r="E318" s="1419">
        <f t="shared" si="865"/>
        <v>1228</v>
      </c>
      <c r="F318" s="1419">
        <f t="shared" si="865"/>
        <v>1570</v>
      </c>
      <c r="G318" s="1419">
        <f t="shared" si="865"/>
        <v>812</v>
      </c>
      <c r="H318" s="1419">
        <f t="shared" si="865"/>
        <v>2382</v>
      </c>
      <c r="I318" s="1419">
        <f t="shared" si="865"/>
        <v>31</v>
      </c>
      <c r="J318" s="1419">
        <f t="shared" si="865"/>
        <v>18</v>
      </c>
      <c r="K318" s="1419">
        <f t="shared" si="865"/>
        <v>49</v>
      </c>
      <c r="L318" s="1419">
        <f t="shared" si="865"/>
        <v>25</v>
      </c>
      <c r="M318" s="1419">
        <f t="shared" si="865"/>
        <v>11</v>
      </c>
      <c r="N318" s="1419">
        <f t="shared" si="865"/>
        <v>36</v>
      </c>
      <c r="O318" s="1419">
        <f t="shared" si="865"/>
        <v>0</v>
      </c>
      <c r="P318" s="1419">
        <f t="shared" si="865"/>
        <v>0</v>
      </c>
      <c r="Q318" s="1419">
        <f t="shared" si="865"/>
        <v>0</v>
      </c>
      <c r="R318" s="1419">
        <f t="shared" si="865"/>
        <v>0</v>
      </c>
      <c r="S318" s="1419">
        <f t="shared" si="865"/>
        <v>0</v>
      </c>
      <c r="T318" s="1419">
        <f t="shared" si="865"/>
        <v>0</v>
      </c>
      <c r="U318" s="1419">
        <f t="shared" si="865"/>
        <v>0</v>
      </c>
      <c r="V318" s="1419">
        <f t="shared" si="865"/>
        <v>1</v>
      </c>
      <c r="W318" s="1419">
        <f t="shared" si="865"/>
        <v>1</v>
      </c>
      <c r="X318" s="1419">
        <f t="shared" si="865"/>
        <v>2286</v>
      </c>
      <c r="Y318" s="1419">
        <f t="shared" si="865"/>
        <v>1410</v>
      </c>
      <c r="Z318" s="1419">
        <f t="shared" si="865"/>
        <v>3696</v>
      </c>
      <c r="AA318" s="1419">
        <f t="shared" si="865"/>
        <v>24</v>
      </c>
      <c r="AB318" s="1419">
        <f t="shared" si="865"/>
        <v>25</v>
      </c>
      <c r="AC318" s="1419">
        <f t="shared" si="865"/>
        <v>49</v>
      </c>
      <c r="AD318" s="1419">
        <f t="shared" si="865"/>
        <v>2310</v>
      </c>
      <c r="AE318" s="1419">
        <f t="shared" si="865"/>
        <v>1435</v>
      </c>
      <c r="AF318" s="1419">
        <f t="shared" si="865"/>
        <v>3745</v>
      </c>
      <c r="AG318" s="1419">
        <f t="shared" si="865"/>
        <v>17</v>
      </c>
      <c r="AH318" s="1382">
        <f t="shared" si="865"/>
        <v>22</v>
      </c>
      <c r="AI318" s="1419">
        <f t="shared" si="865"/>
        <v>39</v>
      </c>
      <c r="AJ318" s="1419">
        <f t="shared" si="865"/>
        <v>3</v>
      </c>
      <c r="AL318" s="1320"/>
      <c r="AM318" s="1319"/>
      <c r="AN318" s="1319"/>
      <c r="AO318" s="1319"/>
      <c r="AP318" s="1319"/>
      <c r="AQ318" s="1319"/>
      <c r="AR318" s="1319"/>
      <c r="AS318" s="1319"/>
      <c r="AT318" s="1319"/>
      <c r="AU318" s="1319"/>
      <c r="AV318" s="1319"/>
      <c r="AW318" s="1319"/>
      <c r="AX318" s="1319"/>
      <c r="AY318" s="1319"/>
      <c r="AZ318" s="1319"/>
      <c r="BA318" s="1319"/>
      <c r="BB318" s="1319"/>
      <c r="BC318" s="1319"/>
      <c r="BD318" s="1319"/>
      <c r="BE318" s="1319"/>
      <c r="BF318" s="1319"/>
      <c r="BG318" s="1319"/>
      <c r="BH318" s="1319"/>
      <c r="BI318" s="1319"/>
      <c r="BJ318" s="1319"/>
      <c r="BK318" s="1319"/>
    </row>
    <row r="319" spans="1:63" ht="15" customHeight="1">
      <c r="A319" s="1436" t="s">
        <v>70</v>
      </c>
      <c r="B319" s="1472"/>
      <c r="C319" s="1466"/>
      <c r="D319" s="1466"/>
      <c r="E319" s="1466"/>
      <c r="F319" s="1466"/>
      <c r="G319" s="1466"/>
      <c r="H319" s="1466"/>
      <c r="I319" s="1466"/>
      <c r="J319" s="1466"/>
      <c r="K319" s="1466"/>
      <c r="L319" s="1466"/>
      <c r="M319" s="1466"/>
      <c r="N319" s="1466"/>
      <c r="O319" s="1466"/>
      <c r="P319" s="1466"/>
      <c r="Q319" s="1466"/>
      <c r="R319" s="1466"/>
      <c r="S319" s="1466"/>
      <c r="T319" s="1466"/>
      <c r="U319" s="1466"/>
      <c r="V319" s="1466"/>
      <c r="W319" s="1466"/>
      <c r="X319" s="1466"/>
      <c r="Y319" s="1466"/>
      <c r="Z319" s="1466"/>
      <c r="AA319" s="1466"/>
      <c r="AB319" s="1466"/>
      <c r="AC319" s="1466"/>
      <c r="AD319" s="1466"/>
      <c r="AE319" s="1466"/>
      <c r="AF319" s="1466"/>
      <c r="AG319" s="1466"/>
      <c r="AH319" s="1466"/>
      <c r="AI319" s="1410"/>
      <c r="AJ319" s="1410"/>
      <c r="AL319" s="1320"/>
      <c r="AM319" s="1319"/>
      <c r="AN319" s="1319"/>
      <c r="AO319" s="1319"/>
      <c r="AP319" s="1319"/>
      <c r="AQ319" s="1319"/>
      <c r="AR319" s="1319"/>
      <c r="AS319" s="1319"/>
      <c r="AT319" s="1319"/>
      <c r="AU319" s="1319"/>
      <c r="AV319" s="1319"/>
      <c r="AW319" s="1319"/>
      <c r="AX319" s="1319"/>
      <c r="AY319" s="1319"/>
      <c r="AZ319" s="1319"/>
      <c r="BA319" s="1319"/>
      <c r="BB319" s="1319"/>
      <c r="BC319" s="1319"/>
      <c r="BD319" s="1319"/>
      <c r="BE319" s="1319"/>
      <c r="BF319" s="1319"/>
      <c r="BG319" s="1319"/>
      <c r="BH319" s="1319"/>
      <c r="BI319" s="1319"/>
      <c r="BJ319" s="1319"/>
      <c r="BK319" s="1319"/>
    </row>
    <row r="320" spans="1:63" ht="15" customHeight="1">
      <c r="A320" s="1428">
        <v>115</v>
      </c>
      <c r="B320" s="1486" t="s">
        <v>908</v>
      </c>
      <c r="C320" s="1453">
        <v>104</v>
      </c>
      <c r="D320" s="1453">
        <v>98</v>
      </c>
      <c r="E320" s="1410">
        <f t="shared" ref="E320:E323" si="866">C320+D320</f>
        <v>202</v>
      </c>
      <c r="F320" s="1453">
        <v>105</v>
      </c>
      <c r="G320" s="1453">
        <v>60</v>
      </c>
      <c r="H320" s="1410">
        <f t="shared" ref="H320:H323" si="867">F320+G320</f>
        <v>165</v>
      </c>
      <c r="I320" s="1453">
        <v>3</v>
      </c>
      <c r="J320" s="1453">
        <v>1</v>
      </c>
      <c r="K320" s="1410">
        <f t="shared" ref="K320:K323" si="868">I320+J320</f>
        <v>4</v>
      </c>
      <c r="L320" s="1453"/>
      <c r="M320" s="1453"/>
      <c r="N320" s="1410">
        <f t="shared" ref="N320:N323" si="869">L320+M320</f>
        <v>0</v>
      </c>
      <c r="O320" s="1410"/>
      <c r="P320" s="1410"/>
      <c r="Q320" s="1410">
        <f t="shared" ref="Q320:Q323" si="870">O320+P320</f>
        <v>0</v>
      </c>
      <c r="R320" s="1410"/>
      <c r="S320" s="1410"/>
      <c r="T320" s="1410">
        <f t="shared" ref="T320:T323" si="871">R320+S320</f>
        <v>0</v>
      </c>
      <c r="U320" s="1453"/>
      <c r="V320" s="1453"/>
      <c r="W320" s="1453">
        <f>U320+V320</f>
        <v>0</v>
      </c>
      <c r="X320" s="832">
        <f t="shared" ref="X320:X323" si="872">C320+F320+I320+L320+U320+R320+O320</f>
        <v>212</v>
      </c>
      <c r="Y320" s="832">
        <f t="shared" ref="Y320:Y323" si="873">D320+G320+J320+M320+V320+S320+P320</f>
        <v>159</v>
      </c>
      <c r="Z320" s="832">
        <f t="shared" ref="Z320:Z323" si="874">E320+H320+K320+N320+W320+T320+Q320</f>
        <v>371</v>
      </c>
      <c r="AA320" s="1453"/>
      <c r="AB320" s="1453"/>
      <c r="AC320" s="1453">
        <f>AA320+AB320</f>
        <v>0</v>
      </c>
      <c r="AD320" s="1453">
        <f t="shared" ref="AD320:AE323" si="875">X320+AA320</f>
        <v>212</v>
      </c>
      <c r="AE320" s="1453">
        <f t="shared" si="875"/>
        <v>159</v>
      </c>
      <c r="AF320" s="1453">
        <f>AD320+AE320</f>
        <v>371</v>
      </c>
      <c r="AG320" s="1410"/>
      <c r="AH320" s="1470"/>
      <c r="AI320" s="1410">
        <f>AG320+AH320</f>
        <v>0</v>
      </c>
      <c r="AJ320" s="1410"/>
      <c r="AL320" s="1320"/>
      <c r="AM320" s="1319"/>
      <c r="AN320" s="1319"/>
      <c r="AO320" s="1319"/>
      <c r="AP320" s="1319"/>
      <c r="AQ320" s="1319"/>
      <c r="AR320" s="1319"/>
      <c r="AS320" s="1319"/>
      <c r="AT320" s="1319"/>
      <c r="AU320" s="1319"/>
      <c r="AV320" s="1319"/>
      <c r="AW320" s="1319"/>
      <c r="AX320" s="1319"/>
      <c r="AY320" s="1319"/>
      <c r="AZ320" s="1319"/>
      <c r="BA320" s="1319"/>
      <c r="BB320" s="1319"/>
      <c r="BC320" s="1319"/>
      <c r="BD320" s="1319"/>
      <c r="BE320" s="1319"/>
      <c r="BF320" s="1319"/>
      <c r="BG320" s="1319"/>
      <c r="BH320" s="1319"/>
      <c r="BI320" s="1319"/>
      <c r="BJ320" s="1319"/>
      <c r="BK320" s="1319"/>
    </row>
    <row r="321" spans="1:63" ht="15" customHeight="1">
      <c r="A321" s="1428">
        <v>116</v>
      </c>
      <c r="B321" s="1486" t="s">
        <v>71</v>
      </c>
      <c r="C321" s="1453">
        <v>20</v>
      </c>
      <c r="D321" s="1453">
        <v>10</v>
      </c>
      <c r="E321" s="1410">
        <f t="shared" si="866"/>
        <v>30</v>
      </c>
      <c r="F321" s="1453">
        <v>14</v>
      </c>
      <c r="G321" s="1453">
        <v>25</v>
      </c>
      <c r="H321" s="1410">
        <f t="shared" si="867"/>
        <v>39</v>
      </c>
      <c r="I321" s="1453"/>
      <c r="J321" s="1453"/>
      <c r="K321" s="1410">
        <f t="shared" si="868"/>
        <v>0</v>
      </c>
      <c r="L321" s="1453"/>
      <c r="M321" s="1453"/>
      <c r="N321" s="1410">
        <f t="shared" si="869"/>
        <v>0</v>
      </c>
      <c r="O321" s="1410"/>
      <c r="P321" s="1410"/>
      <c r="Q321" s="1410">
        <f t="shared" si="870"/>
        <v>0</v>
      </c>
      <c r="R321" s="1410"/>
      <c r="S321" s="1410"/>
      <c r="T321" s="1410">
        <f t="shared" si="871"/>
        <v>0</v>
      </c>
      <c r="U321" s="1453"/>
      <c r="V321" s="1453"/>
      <c r="W321" s="1453">
        <f>U321+V321</f>
        <v>0</v>
      </c>
      <c r="X321" s="832">
        <f t="shared" si="872"/>
        <v>34</v>
      </c>
      <c r="Y321" s="832">
        <f t="shared" si="873"/>
        <v>35</v>
      </c>
      <c r="Z321" s="832">
        <f t="shared" si="874"/>
        <v>69</v>
      </c>
      <c r="AA321" s="1453"/>
      <c r="AB321" s="1453"/>
      <c r="AC321" s="1453">
        <f>AA321+AB321</f>
        <v>0</v>
      </c>
      <c r="AD321" s="1453">
        <f>X321+AA321</f>
        <v>34</v>
      </c>
      <c r="AE321" s="1453">
        <f t="shared" si="875"/>
        <v>35</v>
      </c>
      <c r="AF321" s="1453">
        <f>AD321+AE321</f>
        <v>69</v>
      </c>
      <c r="AG321" s="1410"/>
      <c r="AH321" s="1470"/>
      <c r="AI321" s="1410">
        <f>AG321+AH321</f>
        <v>0</v>
      </c>
      <c r="AJ321" s="1410">
        <v>0</v>
      </c>
      <c r="AL321" s="1320"/>
      <c r="AM321" s="1319"/>
      <c r="AN321" s="1319"/>
      <c r="AO321" s="1319"/>
      <c r="AP321" s="1319"/>
      <c r="AQ321" s="1319"/>
      <c r="AR321" s="1319"/>
      <c r="AS321" s="1319"/>
      <c r="AT321" s="1319"/>
      <c r="AU321" s="1319"/>
      <c r="AV321" s="1319"/>
      <c r="AW321" s="1319"/>
      <c r="AX321" s="1319"/>
      <c r="AY321" s="1319"/>
      <c r="AZ321" s="1319"/>
      <c r="BA321" s="1319"/>
      <c r="BB321" s="1319"/>
      <c r="BC321" s="1319"/>
      <c r="BD321" s="1319"/>
      <c r="BE321" s="1319"/>
      <c r="BF321" s="1319"/>
      <c r="BG321" s="1319"/>
      <c r="BH321" s="1319"/>
      <c r="BI321" s="1319"/>
      <c r="BJ321" s="1319"/>
      <c r="BK321" s="1319"/>
    </row>
    <row r="322" spans="1:63" ht="15" customHeight="1">
      <c r="A322" s="1428">
        <v>117</v>
      </c>
      <c r="B322" s="1486" t="s">
        <v>787</v>
      </c>
      <c r="C322" s="1453">
        <v>285</v>
      </c>
      <c r="D322" s="1453">
        <v>246</v>
      </c>
      <c r="E322" s="1410">
        <f t="shared" si="866"/>
        <v>531</v>
      </c>
      <c r="F322" s="1453">
        <v>441</v>
      </c>
      <c r="G322" s="1453">
        <v>302</v>
      </c>
      <c r="H322" s="1410">
        <f t="shared" si="867"/>
        <v>743</v>
      </c>
      <c r="I322" s="1453">
        <v>3</v>
      </c>
      <c r="J322" s="1453">
        <v>2</v>
      </c>
      <c r="K322" s="1410">
        <f t="shared" si="868"/>
        <v>5</v>
      </c>
      <c r="L322" s="1453">
        <v>1</v>
      </c>
      <c r="M322" s="1453">
        <v>2</v>
      </c>
      <c r="N322" s="1410">
        <f t="shared" si="869"/>
        <v>3</v>
      </c>
      <c r="O322" s="1410"/>
      <c r="P322" s="1410"/>
      <c r="Q322" s="1410">
        <f t="shared" si="870"/>
        <v>0</v>
      </c>
      <c r="R322" s="1410"/>
      <c r="S322" s="1410"/>
      <c r="T322" s="1410">
        <f t="shared" si="871"/>
        <v>0</v>
      </c>
      <c r="U322" s="1453">
        <v>1</v>
      </c>
      <c r="V322" s="1453"/>
      <c r="W322" s="1453">
        <f>U322+V322</f>
        <v>1</v>
      </c>
      <c r="X322" s="832">
        <f t="shared" si="872"/>
        <v>731</v>
      </c>
      <c r="Y322" s="832">
        <f t="shared" si="873"/>
        <v>552</v>
      </c>
      <c r="Z322" s="832">
        <f t="shared" si="874"/>
        <v>1283</v>
      </c>
      <c r="AA322" s="1453">
        <v>15</v>
      </c>
      <c r="AB322" s="1453">
        <v>14</v>
      </c>
      <c r="AC322" s="1453">
        <f>AA322+AB322</f>
        <v>29</v>
      </c>
      <c r="AD322" s="1453">
        <f t="shared" si="875"/>
        <v>746</v>
      </c>
      <c r="AE322" s="1453">
        <f t="shared" si="875"/>
        <v>566</v>
      </c>
      <c r="AF322" s="1453">
        <f>AD322+AE322</f>
        <v>1312</v>
      </c>
      <c r="AG322" s="1410">
        <v>6</v>
      </c>
      <c r="AH322" s="1470">
        <v>2</v>
      </c>
      <c r="AI322" s="1410">
        <f>AG322+AH322</f>
        <v>8</v>
      </c>
      <c r="AJ322" s="1410"/>
      <c r="AL322" s="1320"/>
      <c r="AM322" s="1319"/>
      <c r="AN322" s="1319"/>
      <c r="AO322" s="1319"/>
      <c r="AP322" s="1319"/>
      <c r="AQ322" s="1319"/>
      <c r="AR322" s="1319"/>
      <c r="AS322" s="1319"/>
      <c r="AT322" s="1319"/>
      <c r="AU322" s="1319"/>
      <c r="AV322" s="1319"/>
      <c r="AW322" s="1319"/>
      <c r="AX322" s="1319"/>
      <c r="AY322" s="1319"/>
      <c r="AZ322" s="1319"/>
      <c r="BA322" s="1319"/>
      <c r="BB322" s="1319"/>
      <c r="BC322" s="1319"/>
      <c r="BD322" s="1319"/>
      <c r="BE322" s="1319"/>
      <c r="BF322" s="1319"/>
      <c r="BG322" s="1319"/>
      <c r="BH322" s="1319"/>
      <c r="BI322" s="1319"/>
      <c r="BJ322" s="1319"/>
      <c r="BK322" s="1319"/>
    </row>
    <row r="323" spans="1:63" ht="15" customHeight="1">
      <c r="A323" s="1428">
        <v>118</v>
      </c>
      <c r="B323" s="1486" t="s">
        <v>72</v>
      </c>
      <c r="C323" s="1453">
        <v>225</v>
      </c>
      <c r="D323" s="1453">
        <v>158</v>
      </c>
      <c r="E323" s="1410">
        <f t="shared" si="866"/>
        <v>383</v>
      </c>
      <c r="F323" s="1453">
        <v>196</v>
      </c>
      <c r="G323" s="1453">
        <v>174</v>
      </c>
      <c r="H323" s="1410">
        <f t="shared" si="867"/>
        <v>370</v>
      </c>
      <c r="I323" s="1453"/>
      <c r="J323" s="1453"/>
      <c r="K323" s="1410">
        <f t="shared" si="868"/>
        <v>0</v>
      </c>
      <c r="L323" s="1453"/>
      <c r="M323" s="1453"/>
      <c r="N323" s="1410">
        <f t="shared" si="869"/>
        <v>0</v>
      </c>
      <c r="O323" s="1410"/>
      <c r="P323" s="1410"/>
      <c r="Q323" s="1410">
        <f t="shared" si="870"/>
        <v>0</v>
      </c>
      <c r="R323" s="1410"/>
      <c r="S323" s="1410"/>
      <c r="T323" s="1410">
        <f t="shared" si="871"/>
        <v>0</v>
      </c>
      <c r="U323" s="1453"/>
      <c r="V323" s="1453"/>
      <c r="W323" s="1453">
        <f>U323+V323</f>
        <v>0</v>
      </c>
      <c r="X323" s="832">
        <f t="shared" si="872"/>
        <v>421</v>
      </c>
      <c r="Y323" s="832">
        <f t="shared" si="873"/>
        <v>332</v>
      </c>
      <c r="Z323" s="832">
        <f t="shared" si="874"/>
        <v>753</v>
      </c>
      <c r="AA323" s="1453"/>
      <c r="AB323" s="1453"/>
      <c r="AC323" s="1453">
        <f>AA323+AB323</f>
        <v>0</v>
      </c>
      <c r="AD323" s="1453">
        <f t="shared" si="875"/>
        <v>421</v>
      </c>
      <c r="AE323" s="1453">
        <f t="shared" si="875"/>
        <v>332</v>
      </c>
      <c r="AF323" s="1453">
        <f>AD323+AE323</f>
        <v>753</v>
      </c>
      <c r="AG323" s="1410"/>
      <c r="AH323" s="1470"/>
      <c r="AI323" s="1410">
        <f>AG323+AH323</f>
        <v>0</v>
      </c>
      <c r="AJ323" s="1410">
        <v>0</v>
      </c>
      <c r="AL323" s="1320"/>
      <c r="AM323" s="1319"/>
      <c r="AN323" s="1319"/>
      <c r="AO323" s="1319"/>
      <c r="AP323" s="1319"/>
      <c r="AQ323" s="1319"/>
      <c r="AR323" s="1319"/>
      <c r="AS323" s="1319"/>
      <c r="AT323" s="1319"/>
      <c r="AU323" s="1319"/>
      <c r="AV323" s="1319"/>
      <c r="AW323" s="1319"/>
      <c r="AX323" s="1319"/>
      <c r="AY323" s="1319"/>
      <c r="AZ323" s="1319"/>
      <c r="BA323" s="1319"/>
      <c r="BB323" s="1319"/>
      <c r="BC323" s="1319"/>
      <c r="BD323" s="1319"/>
      <c r="BE323" s="1319"/>
      <c r="BF323" s="1319"/>
      <c r="BG323" s="1319"/>
      <c r="BH323" s="1319"/>
      <c r="BI323" s="1319"/>
      <c r="BJ323" s="1319"/>
      <c r="BK323" s="1319"/>
    </row>
    <row r="324" spans="1:63" ht="15" customHeight="1">
      <c r="A324" s="1419"/>
      <c r="B324" s="1471" t="s">
        <v>6</v>
      </c>
      <c r="C324" s="1487">
        <f>SUM(C320:C323)</f>
        <v>634</v>
      </c>
      <c r="D324" s="1487">
        <f t="shared" ref="D324:AJ324" si="876">SUM(D320:D323)</f>
        <v>512</v>
      </c>
      <c r="E324" s="1487">
        <f t="shared" si="876"/>
        <v>1146</v>
      </c>
      <c r="F324" s="1487">
        <f t="shared" si="876"/>
        <v>756</v>
      </c>
      <c r="G324" s="1487">
        <f t="shared" si="876"/>
        <v>561</v>
      </c>
      <c r="H324" s="1487">
        <f t="shared" si="876"/>
        <v>1317</v>
      </c>
      <c r="I324" s="1487">
        <f t="shared" si="876"/>
        <v>6</v>
      </c>
      <c r="J324" s="1487">
        <f t="shared" si="876"/>
        <v>3</v>
      </c>
      <c r="K324" s="1487">
        <f t="shared" si="876"/>
        <v>9</v>
      </c>
      <c r="L324" s="1487">
        <f t="shared" si="876"/>
        <v>1</v>
      </c>
      <c r="M324" s="1487">
        <f t="shared" si="876"/>
        <v>2</v>
      </c>
      <c r="N324" s="1487">
        <f t="shared" si="876"/>
        <v>3</v>
      </c>
      <c r="O324" s="1487">
        <f t="shared" si="876"/>
        <v>0</v>
      </c>
      <c r="P324" s="1487">
        <f t="shared" si="876"/>
        <v>0</v>
      </c>
      <c r="Q324" s="1487">
        <f t="shared" si="876"/>
        <v>0</v>
      </c>
      <c r="R324" s="1487">
        <f t="shared" si="876"/>
        <v>0</v>
      </c>
      <c r="S324" s="1487">
        <f t="shared" si="876"/>
        <v>0</v>
      </c>
      <c r="T324" s="1487">
        <f t="shared" si="876"/>
        <v>0</v>
      </c>
      <c r="U324" s="1487">
        <f t="shared" si="876"/>
        <v>1</v>
      </c>
      <c r="V324" s="1487">
        <f t="shared" si="876"/>
        <v>0</v>
      </c>
      <c r="W324" s="1487">
        <f t="shared" si="876"/>
        <v>1</v>
      </c>
      <c r="X324" s="1487">
        <f t="shared" si="876"/>
        <v>1398</v>
      </c>
      <c r="Y324" s="1487">
        <f t="shared" si="876"/>
        <v>1078</v>
      </c>
      <c r="Z324" s="1487">
        <f t="shared" si="876"/>
        <v>2476</v>
      </c>
      <c r="AA324" s="1487">
        <f t="shared" si="876"/>
        <v>15</v>
      </c>
      <c r="AB324" s="1487">
        <f t="shared" si="876"/>
        <v>14</v>
      </c>
      <c r="AC324" s="1487">
        <f t="shared" si="876"/>
        <v>29</v>
      </c>
      <c r="AD324" s="1487">
        <f t="shared" si="876"/>
        <v>1413</v>
      </c>
      <c r="AE324" s="1487">
        <f t="shared" si="876"/>
        <v>1092</v>
      </c>
      <c r="AF324" s="1487">
        <f t="shared" si="876"/>
        <v>2505</v>
      </c>
      <c r="AG324" s="1419">
        <f t="shared" si="876"/>
        <v>6</v>
      </c>
      <c r="AH324" s="1419">
        <f t="shared" si="876"/>
        <v>2</v>
      </c>
      <c r="AI324" s="1419">
        <f t="shared" si="876"/>
        <v>8</v>
      </c>
      <c r="AJ324" s="1419">
        <f t="shared" si="876"/>
        <v>0</v>
      </c>
      <c r="AL324" s="1320"/>
      <c r="AM324" s="1319"/>
      <c r="AN324" s="1319"/>
      <c r="AO324" s="1319"/>
      <c r="AP324" s="1319"/>
      <c r="AQ324" s="1319"/>
      <c r="AR324" s="1319"/>
      <c r="AS324" s="1319"/>
      <c r="AT324" s="1319"/>
      <c r="AU324" s="1319"/>
      <c r="AV324" s="1319"/>
      <c r="AW324" s="1319"/>
      <c r="AX324" s="1319"/>
      <c r="AY324" s="1319"/>
      <c r="AZ324" s="1319"/>
      <c r="BA324" s="1319"/>
      <c r="BB324" s="1319"/>
      <c r="BC324" s="1319"/>
      <c r="BD324" s="1319"/>
      <c r="BE324" s="1319"/>
      <c r="BF324" s="1319"/>
      <c r="BG324" s="1319"/>
      <c r="BH324" s="1319"/>
      <c r="BI324" s="1319"/>
      <c r="BJ324" s="1319"/>
      <c r="BK324" s="1319"/>
    </row>
    <row r="325" spans="1:63" ht="15" customHeight="1">
      <c r="A325" s="1436" t="s">
        <v>73</v>
      </c>
      <c r="B325" s="1472"/>
      <c r="C325" s="1466"/>
      <c r="D325" s="1466"/>
      <c r="E325" s="1466"/>
      <c r="F325" s="1466"/>
      <c r="G325" s="1466"/>
      <c r="H325" s="1466"/>
      <c r="I325" s="1466"/>
      <c r="J325" s="1466"/>
      <c r="K325" s="1466"/>
      <c r="L325" s="1466"/>
      <c r="M325" s="1466"/>
      <c r="N325" s="1466"/>
      <c r="O325" s="1466"/>
      <c r="P325" s="1466"/>
      <c r="Q325" s="1466"/>
      <c r="R325" s="1466"/>
      <c r="S325" s="1466"/>
      <c r="T325" s="1466"/>
      <c r="U325" s="1466"/>
      <c r="V325" s="1466"/>
      <c r="W325" s="1466"/>
      <c r="X325" s="1466"/>
      <c r="Y325" s="1466"/>
      <c r="Z325" s="1466"/>
      <c r="AA325" s="1466"/>
      <c r="AB325" s="1466"/>
      <c r="AC325" s="1466"/>
      <c r="AD325" s="1466"/>
      <c r="AE325" s="1466"/>
      <c r="AF325" s="1466"/>
      <c r="AG325" s="1466"/>
      <c r="AH325" s="1466"/>
      <c r="AI325" s="1410"/>
      <c r="AJ325" s="1410"/>
      <c r="AL325" s="1320"/>
      <c r="AM325" s="1319"/>
      <c r="AN325" s="1319"/>
      <c r="AO325" s="1319"/>
      <c r="AP325" s="1319"/>
      <c r="AQ325" s="1319"/>
      <c r="AR325" s="1319"/>
      <c r="AS325" s="1319"/>
      <c r="AT325" s="1319"/>
      <c r="AU325" s="1319"/>
      <c r="AV325" s="1319"/>
      <c r="AW325" s="1319"/>
      <c r="AX325" s="1319"/>
      <c r="AY325" s="1319"/>
      <c r="AZ325" s="1319"/>
      <c r="BA325" s="1319"/>
      <c r="BB325" s="1319"/>
      <c r="BC325" s="1319"/>
      <c r="BD325" s="1319"/>
      <c r="BE325" s="1319"/>
      <c r="BF325" s="1319"/>
      <c r="BG325" s="1319"/>
      <c r="BH325" s="1319"/>
      <c r="BI325" s="1319"/>
      <c r="BJ325" s="1319"/>
      <c r="BK325" s="1319"/>
    </row>
    <row r="326" spans="1:63" ht="15" customHeight="1">
      <c r="A326" s="1428">
        <v>119</v>
      </c>
      <c r="B326" s="1401" t="s">
        <v>73</v>
      </c>
      <c r="C326" s="1410">
        <v>708</v>
      </c>
      <c r="D326" s="1410">
        <v>544</v>
      </c>
      <c r="E326" s="1410">
        <f t="shared" ref="E326:E328" si="877">C326+D326</f>
        <v>1252</v>
      </c>
      <c r="F326" s="1410">
        <v>165</v>
      </c>
      <c r="G326" s="1410">
        <v>94</v>
      </c>
      <c r="H326" s="1410">
        <f t="shared" ref="H326:H328" si="878">F326+G326</f>
        <v>259</v>
      </c>
      <c r="I326" s="1410">
        <v>48</v>
      </c>
      <c r="J326" s="1410">
        <v>40</v>
      </c>
      <c r="K326" s="1410">
        <f t="shared" ref="K326:K328" si="879">I326+J326</f>
        <v>88</v>
      </c>
      <c r="L326" s="1410">
        <v>26</v>
      </c>
      <c r="M326" s="1410">
        <v>10</v>
      </c>
      <c r="N326" s="1410">
        <f t="shared" ref="N326:N328" si="880">L326+M326</f>
        <v>36</v>
      </c>
      <c r="O326" s="1410"/>
      <c r="P326" s="1410"/>
      <c r="Q326" s="1410">
        <f t="shared" ref="Q326:Q328" si="881">O326+P326</f>
        <v>0</v>
      </c>
      <c r="R326" s="1410"/>
      <c r="S326" s="1410"/>
      <c r="T326" s="1410">
        <f t="shared" ref="T326:T328" si="882">R326+S326</f>
        <v>0</v>
      </c>
      <c r="U326" s="1410"/>
      <c r="V326" s="1410"/>
      <c r="W326" s="1410">
        <f t="shared" ref="W326:W328" si="883">U326+V326</f>
        <v>0</v>
      </c>
      <c r="X326" s="832">
        <f t="shared" ref="X326:X328" si="884">C326+F326+I326+L326+U326+R326+O326</f>
        <v>947</v>
      </c>
      <c r="Y326" s="832">
        <f t="shared" ref="Y326:Y328" si="885">D326+G326+J326+M326+V326+S326+P326</f>
        <v>688</v>
      </c>
      <c r="Z326" s="832">
        <f t="shared" ref="Z326:Z328" si="886">E326+H326+K326+N326+W326+T326+Q326</f>
        <v>1635</v>
      </c>
      <c r="AA326" s="832">
        <v>7</v>
      </c>
      <c r="AB326" s="832">
        <v>7</v>
      </c>
      <c r="AC326" s="1410">
        <f>AA326+AB326</f>
        <v>14</v>
      </c>
      <c r="AD326" s="1410">
        <f t="shared" ref="AD326:AE328" si="887">X326+AA326</f>
        <v>954</v>
      </c>
      <c r="AE326" s="1410">
        <f t="shared" si="887"/>
        <v>695</v>
      </c>
      <c r="AF326" s="1410">
        <f>AD326+AE326</f>
        <v>1649</v>
      </c>
      <c r="AG326" s="1410">
        <v>4</v>
      </c>
      <c r="AH326" s="1410">
        <v>2</v>
      </c>
      <c r="AI326" s="1410">
        <f>AG326+AH326</f>
        <v>6</v>
      </c>
      <c r="AJ326" s="1410">
        <v>0</v>
      </c>
      <c r="AL326" s="1320"/>
      <c r="AM326" s="1319"/>
      <c r="AN326" s="1319"/>
      <c r="AO326" s="1319"/>
      <c r="AP326" s="1319"/>
      <c r="AQ326" s="1319"/>
      <c r="AR326" s="1319"/>
      <c r="AS326" s="1319"/>
      <c r="AT326" s="1319"/>
      <c r="AU326" s="1319"/>
      <c r="AV326" s="1319"/>
      <c r="AW326" s="1319"/>
      <c r="AX326" s="1319"/>
      <c r="AY326" s="1319"/>
      <c r="AZ326" s="1319"/>
      <c r="BA326" s="1319"/>
      <c r="BB326" s="1319"/>
      <c r="BC326" s="1319"/>
      <c r="BD326" s="1319"/>
      <c r="BE326" s="1319"/>
      <c r="BF326" s="1319"/>
      <c r="BG326" s="1319"/>
      <c r="BH326" s="1319"/>
      <c r="BI326" s="1319"/>
      <c r="BJ326" s="1319"/>
      <c r="BK326" s="1319"/>
    </row>
    <row r="327" spans="1:63" ht="15" customHeight="1">
      <c r="A327" s="1428">
        <v>120</v>
      </c>
      <c r="B327" s="1401" t="s">
        <v>74</v>
      </c>
      <c r="C327" s="1410">
        <v>141</v>
      </c>
      <c r="D327" s="1410">
        <v>90</v>
      </c>
      <c r="E327" s="1410">
        <f t="shared" si="877"/>
        <v>231</v>
      </c>
      <c r="F327" s="1410">
        <v>0</v>
      </c>
      <c r="G327" s="1410">
        <v>0</v>
      </c>
      <c r="H327" s="1410">
        <f t="shared" si="878"/>
        <v>0</v>
      </c>
      <c r="I327" s="1410">
        <v>0</v>
      </c>
      <c r="J327" s="1410">
        <v>0</v>
      </c>
      <c r="K327" s="1410">
        <f t="shared" si="879"/>
        <v>0</v>
      </c>
      <c r="L327" s="1410">
        <v>1</v>
      </c>
      <c r="M327" s="1410">
        <v>1</v>
      </c>
      <c r="N327" s="1410">
        <f t="shared" si="880"/>
        <v>2</v>
      </c>
      <c r="O327" s="1410"/>
      <c r="P327" s="1410"/>
      <c r="Q327" s="1410">
        <f t="shared" si="881"/>
        <v>0</v>
      </c>
      <c r="R327" s="1410"/>
      <c r="S327" s="1410"/>
      <c r="T327" s="1410">
        <f t="shared" si="882"/>
        <v>0</v>
      </c>
      <c r="U327" s="1410"/>
      <c r="V327" s="1410"/>
      <c r="W327" s="1410">
        <f t="shared" si="883"/>
        <v>0</v>
      </c>
      <c r="X327" s="832">
        <f t="shared" si="884"/>
        <v>142</v>
      </c>
      <c r="Y327" s="832">
        <f t="shared" si="885"/>
        <v>91</v>
      </c>
      <c r="Z327" s="832">
        <f t="shared" si="886"/>
        <v>233</v>
      </c>
      <c r="AA327" s="832">
        <v>2</v>
      </c>
      <c r="AB327" s="832">
        <v>2</v>
      </c>
      <c r="AC327" s="1410">
        <f>AA327+AB327</f>
        <v>4</v>
      </c>
      <c r="AD327" s="1410">
        <f t="shared" si="887"/>
        <v>144</v>
      </c>
      <c r="AE327" s="1410">
        <f t="shared" si="887"/>
        <v>93</v>
      </c>
      <c r="AF327" s="1410">
        <f>AD327+AE327</f>
        <v>237</v>
      </c>
      <c r="AG327" s="1410"/>
      <c r="AH327" s="1410"/>
      <c r="AI327" s="1410">
        <f>AG327+AH327</f>
        <v>0</v>
      </c>
      <c r="AJ327" s="1410">
        <v>0</v>
      </c>
      <c r="AL327" s="1320"/>
      <c r="AM327" s="1319"/>
      <c r="AN327" s="1319"/>
      <c r="AO327" s="1319"/>
      <c r="AP327" s="1319"/>
      <c r="AQ327" s="1319"/>
      <c r="AR327" s="1319"/>
      <c r="AS327" s="1319"/>
      <c r="AT327" s="1319"/>
      <c r="AU327" s="1319"/>
      <c r="AV327" s="1319"/>
      <c r="AW327" s="1319"/>
      <c r="AX327" s="1319"/>
      <c r="AY327" s="1319"/>
      <c r="AZ327" s="1319"/>
      <c r="BA327" s="1319"/>
      <c r="BB327" s="1319"/>
      <c r="BC327" s="1319"/>
      <c r="BD327" s="1319"/>
      <c r="BE327" s="1319"/>
      <c r="BF327" s="1319"/>
      <c r="BG327" s="1319"/>
      <c r="BH327" s="1319"/>
      <c r="BI327" s="1319"/>
      <c r="BJ327" s="1319"/>
      <c r="BK327" s="1319"/>
    </row>
    <row r="328" spans="1:63" ht="15" customHeight="1">
      <c r="A328" s="1428">
        <v>121</v>
      </c>
      <c r="B328" s="1401" t="s">
        <v>785</v>
      </c>
      <c r="C328" s="1410">
        <v>21</v>
      </c>
      <c r="D328" s="1410">
        <v>10</v>
      </c>
      <c r="E328" s="1410">
        <f t="shared" si="877"/>
        <v>31</v>
      </c>
      <c r="F328" s="1410">
        <v>4</v>
      </c>
      <c r="G328" s="1410">
        <v>1</v>
      </c>
      <c r="H328" s="1410">
        <f t="shared" si="878"/>
        <v>5</v>
      </c>
      <c r="I328" s="1410">
        <v>0</v>
      </c>
      <c r="J328" s="1410">
        <v>0</v>
      </c>
      <c r="K328" s="1410">
        <f t="shared" si="879"/>
        <v>0</v>
      </c>
      <c r="L328" s="1410">
        <v>0</v>
      </c>
      <c r="M328" s="1410">
        <v>0</v>
      </c>
      <c r="N328" s="1410">
        <f t="shared" si="880"/>
        <v>0</v>
      </c>
      <c r="O328" s="1410"/>
      <c r="P328" s="1410"/>
      <c r="Q328" s="1410">
        <f t="shared" si="881"/>
        <v>0</v>
      </c>
      <c r="R328" s="1410"/>
      <c r="S328" s="1410"/>
      <c r="T328" s="1410">
        <f t="shared" si="882"/>
        <v>0</v>
      </c>
      <c r="U328" s="1410"/>
      <c r="V328" s="1410"/>
      <c r="W328" s="1410">
        <f t="shared" si="883"/>
        <v>0</v>
      </c>
      <c r="X328" s="832">
        <f t="shared" si="884"/>
        <v>25</v>
      </c>
      <c r="Y328" s="832">
        <f t="shared" si="885"/>
        <v>11</v>
      </c>
      <c r="Z328" s="832">
        <f t="shared" si="886"/>
        <v>36</v>
      </c>
      <c r="AA328" s="832"/>
      <c r="AB328" s="832"/>
      <c r="AC328" s="1410">
        <f>AA328+AB328</f>
        <v>0</v>
      </c>
      <c r="AD328" s="1410">
        <f t="shared" si="887"/>
        <v>25</v>
      </c>
      <c r="AE328" s="1410">
        <f t="shared" si="887"/>
        <v>11</v>
      </c>
      <c r="AF328" s="1410">
        <f>AD328+AE328</f>
        <v>36</v>
      </c>
      <c r="AG328" s="1410"/>
      <c r="AH328" s="1410"/>
      <c r="AI328" s="1410">
        <f>AG328+AH328</f>
        <v>0</v>
      </c>
      <c r="AJ328" s="1410">
        <v>0</v>
      </c>
      <c r="AL328" s="1320"/>
      <c r="AM328" s="1319"/>
      <c r="AN328" s="1319"/>
      <c r="AO328" s="1319"/>
      <c r="AP328" s="1319"/>
      <c r="AQ328" s="1319"/>
      <c r="AR328" s="1319"/>
      <c r="AS328" s="1319"/>
      <c r="AT328" s="1319"/>
      <c r="AU328" s="1319"/>
      <c r="AV328" s="1319"/>
      <c r="AW328" s="1319"/>
      <c r="AX328" s="1319"/>
      <c r="AY328" s="1319"/>
      <c r="AZ328" s="1319"/>
      <c r="BA328" s="1319"/>
      <c r="BB328" s="1319"/>
      <c r="BC328" s="1319"/>
      <c r="BD328" s="1319"/>
      <c r="BE328" s="1319"/>
      <c r="BF328" s="1319"/>
      <c r="BG328" s="1319"/>
      <c r="BH328" s="1319"/>
      <c r="BI328" s="1319"/>
      <c r="BJ328" s="1319"/>
      <c r="BK328" s="1319"/>
    </row>
    <row r="329" spans="1:63" ht="15" customHeight="1">
      <c r="A329" s="1419"/>
      <c r="B329" s="1471" t="s">
        <v>6</v>
      </c>
      <c r="C329" s="1419">
        <f>SUM(C326:C328)</f>
        <v>870</v>
      </c>
      <c r="D329" s="1419">
        <f t="shared" ref="D329:AJ329" si="888">SUM(D326:D328)</f>
        <v>644</v>
      </c>
      <c r="E329" s="1419">
        <f t="shared" si="888"/>
        <v>1514</v>
      </c>
      <c r="F329" s="1419">
        <f t="shared" si="888"/>
        <v>169</v>
      </c>
      <c r="G329" s="1419">
        <f t="shared" si="888"/>
        <v>95</v>
      </c>
      <c r="H329" s="1419">
        <f t="shared" si="888"/>
        <v>264</v>
      </c>
      <c r="I329" s="1419">
        <f t="shared" si="888"/>
        <v>48</v>
      </c>
      <c r="J329" s="1419">
        <f t="shared" si="888"/>
        <v>40</v>
      </c>
      <c r="K329" s="1419">
        <f t="shared" si="888"/>
        <v>88</v>
      </c>
      <c r="L329" s="1419">
        <f t="shared" si="888"/>
        <v>27</v>
      </c>
      <c r="M329" s="1419">
        <f t="shared" si="888"/>
        <v>11</v>
      </c>
      <c r="N329" s="1419">
        <f t="shared" si="888"/>
        <v>38</v>
      </c>
      <c r="O329" s="1419">
        <f t="shared" si="888"/>
        <v>0</v>
      </c>
      <c r="P329" s="1419">
        <f t="shared" si="888"/>
        <v>0</v>
      </c>
      <c r="Q329" s="1419">
        <f t="shared" si="888"/>
        <v>0</v>
      </c>
      <c r="R329" s="1419">
        <f t="shared" si="888"/>
        <v>0</v>
      </c>
      <c r="S329" s="1419">
        <f t="shared" si="888"/>
        <v>0</v>
      </c>
      <c r="T329" s="1419">
        <f t="shared" si="888"/>
        <v>0</v>
      </c>
      <c r="U329" s="1419">
        <f t="shared" si="888"/>
        <v>0</v>
      </c>
      <c r="V329" s="1419">
        <f t="shared" si="888"/>
        <v>0</v>
      </c>
      <c r="W329" s="1419">
        <f t="shared" si="888"/>
        <v>0</v>
      </c>
      <c r="X329" s="1419">
        <f t="shared" si="888"/>
        <v>1114</v>
      </c>
      <c r="Y329" s="1419">
        <f t="shared" si="888"/>
        <v>790</v>
      </c>
      <c r="Z329" s="1419">
        <f t="shared" si="888"/>
        <v>1904</v>
      </c>
      <c r="AA329" s="1419">
        <f t="shared" si="888"/>
        <v>9</v>
      </c>
      <c r="AB329" s="1419">
        <f t="shared" si="888"/>
        <v>9</v>
      </c>
      <c r="AC329" s="1419">
        <f t="shared" si="888"/>
        <v>18</v>
      </c>
      <c r="AD329" s="1419">
        <f t="shared" si="888"/>
        <v>1123</v>
      </c>
      <c r="AE329" s="1419">
        <f t="shared" si="888"/>
        <v>799</v>
      </c>
      <c r="AF329" s="1419">
        <f t="shared" si="888"/>
        <v>1922</v>
      </c>
      <c r="AG329" s="1419">
        <f t="shared" si="888"/>
        <v>4</v>
      </c>
      <c r="AH329" s="1419">
        <f t="shared" si="888"/>
        <v>2</v>
      </c>
      <c r="AI329" s="1419">
        <f t="shared" si="888"/>
        <v>6</v>
      </c>
      <c r="AJ329" s="1419">
        <f t="shared" si="888"/>
        <v>0</v>
      </c>
      <c r="AL329" s="1320"/>
      <c r="AM329" s="1319"/>
      <c r="AN329" s="1319"/>
      <c r="AO329" s="1319"/>
      <c r="AP329" s="1319"/>
      <c r="AQ329" s="1319"/>
      <c r="AR329" s="1319"/>
      <c r="AS329" s="1319"/>
      <c r="AT329" s="1319"/>
      <c r="AU329" s="1319"/>
      <c r="AV329" s="1319"/>
      <c r="AW329" s="1319"/>
      <c r="AX329" s="1319"/>
      <c r="AY329" s="1319"/>
      <c r="AZ329" s="1319"/>
      <c r="BA329" s="1319"/>
      <c r="BB329" s="1319"/>
      <c r="BC329" s="1319"/>
      <c r="BD329" s="1319"/>
      <c r="BE329" s="1319"/>
      <c r="BF329" s="1319"/>
      <c r="BG329" s="1319"/>
      <c r="BH329" s="1319"/>
      <c r="BI329" s="1319"/>
      <c r="BJ329" s="1319"/>
      <c r="BK329" s="1319"/>
    </row>
    <row r="330" spans="1:63" ht="15" customHeight="1">
      <c r="A330" s="1436" t="s">
        <v>75</v>
      </c>
      <c r="B330" s="1472"/>
      <c r="C330" s="1466"/>
      <c r="D330" s="1466"/>
      <c r="E330" s="1466"/>
      <c r="F330" s="1466"/>
      <c r="G330" s="1466"/>
      <c r="H330" s="1466"/>
      <c r="I330" s="1466"/>
      <c r="J330" s="1466"/>
      <c r="K330" s="1466"/>
      <c r="L330" s="1466"/>
      <c r="M330" s="1466"/>
      <c r="N330" s="1466"/>
      <c r="O330" s="1466"/>
      <c r="P330" s="1466"/>
      <c r="Q330" s="1466"/>
      <c r="R330" s="1466"/>
      <c r="S330" s="1466"/>
      <c r="T330" s="1466"/>
      <c r="U330" s="1466"/>
      <c r="V330" s="1466"/>
      <c r="W330" s="1466"/>
      <c r="X330" s="1466"/>
      <c r="Y330" s="1466"/>
      <c r="Z330" s="1466"/>
      <c r="AA330" s="1466"/>
      <c r="AB330" s="1466"/>
      <c r="AC330" s="1466"/>
      <c r="AD330" s="1466"/>
      <c r="AE330" s="1466"/>
      <c r="AF330" s="1466"/>
      <c r="AG330" s="1466"/>
      <c r="AH330" s="1466"/>
      <c r="AI330" s="1410"/>
      <c r="AJ330" s="1410"/>
      <c r="AL330" s="1320"/>
      <c r="AM330" s="1319"/>
      <c r="AN330" s="1319"/>
      <c r="AO330" s="1319"/>
      <c r="AP330" s="1319"/>
      <c r="AQ330" s="1319"/>
      <c r="AR330" s="1319"/>
      <c r="AS330" s="1319"/>
      <c r="AT330" s="1319"/>
      <c r="AU330" s="1319"/>
      <c r="AV330" s="1319"/>
      <c r="AW330" s="1319"/>
      <c r="AX330" s="1319"/>
      <c r="AY330" s="1319"/>
      <c r="AZ330" s="1319"/>
      <c r="BA330" s="1319"/>
      <c r="BB330" s="1319"/>
      <c r="BC330" s="1319"/>
      <c r="BD330" s="1319"/>
      <c r="BE330" s="1319"/>
      <c r="BF330" s="1319"/>
      <c r="BG330" s="1319"/>
      <c r="BH330" s="1319"/>
      <c r="BI330" s="1319"/>
      <c r="BJ330" s="1319"/>
      <c r="BK330" s="1319"/>
    </row>
    <row r="331" spans="1:63" ht="15" customHeight="1">
      <c r="A331" s="1428">
        <v>122</v>
      </c>
      <c r="B331" s="1488" t="s">
        <v>75</v>
      </c>
      <c r="C331" s="1457">
        <v>2191</v>
      </c>
      <c r="D331" s="1457">
        <v>1379</v>
      </c>
      <c r="E331" s="1410">
        <f t="shared" ref="E331:E339" si="889">C331+D331</f>
        <v>3570</v>
      </c>
      <c r="F331" s="1457">
        <v>2290</v>
      </c>
      <c r="G331" s="1457">
        <v>1954</v>
      </c>
      <c r="H331" s="1410">
        <f t="shared" ref="H331:H339" si="890">F331+G331</f>
        <v>4244</v>
      </c>
      <c r="I331" s="1457">
        <v>45</v>
      </c>
      <c r="J331" s="1457">
        <v>30</v>
      </c>
      <c r="K331" s="1410">
        <f t="shared" ref="K331:K339" si="891">I331+J331</f>
        <v>75</v>
      </c>
      <c r="L331" s="1457">
        <v>3</v>
      </c>
      <c r="M331" s="1457">
        <v>3</v>
      </c>
      <c r="N331" s="1410">
        <f t="shared" ref="N331:N339" si="892">L331+M331</f>
        <v>6</v>
      </c>
      <c r="O331" s="1410">
        <v>10</v>
      </c>
      <c r="P331" s="1410">
        <v>9</v>
      </c>
      <c r="Q331" s="1410">
        <f t="shared" ref="Q331:Q339" si="893">O331+P331</f>
        <v>19</v>
      </c>
      <c r="R331" s="1410">
        <v>17</v>
      </c>
      <c r="S331" s="1410">
        <v>22</v>
      </c>
      <c r="T331" s="1410">
        <f t="shared" ref="T331:T339" si="894">R331+S331</f>
        <v>39</v>
      </c>
      <c r="U331" s="1397">
        <v>9</v>
      </c>
      <c r="V331" s="1397">
        <v>9</v>
      </c>
      <c r="W331" s="1410">
        <f t="shared" ref="W331:W339" si="895">U331+V331</f>
        <v>18</v>
      </c>
      <c r="X331" s="832">
        <f t="shared" ref="X331:X339" si="896">C331+F331+I331+L331+U331+R331+O331</f>
        <v>4565</v>
      </c>
      <c r="Y331" s="832">
        <f t="shared" ref="Y331:Y339" si="897">D331+G331+J331+M331+V331+S331+P331</f>
        <v>3406</v>
      </c>
      <c r="Z331" s="832">
        <f t="shared" ref="Z331:Z339" si="898">E331+H331+K331+N331+W331+T331+Q331</f>
        <v>7971</v>
      </c>
      <c r="AA331" s="1489">
        <v>70</v>
      </c>
      <c r="AB331" s="1489">
        <v>55</v>
      </c>
      <c r="AC331" s="1410">
        <f t="shared" ref="AC331:AC338" si="899">AA331+AB331</f>
        <v>125</v>
      </c>
      <c r="AD331" s="1410">
        <f t="shared" ref="AD331:AE338" si="900">X331+AA331</f>
        <v>4635</v>
      </c>
      <c r="AE331" s="1410">
        <f t="shared" si="900"/>
        <v>3461</v>
      </c>
      <c r="AF331" s="1410">
        <f t="shared" ref="AF331:AF338" si="901">AD331+AE331</f>
        <v>8096</v>
      </c>
      <c r="AG331" s="1410">
        <v>22</v>
      </c>
      <c r="AH331" s="1470">
        <v>28</v>
      </c>
      <c r="AI331" s="1410">
        <f t="shared" ref="AI331:AI338" si="902">AG331+AH331</f>
        <v>50</v>
      </c>
      <c r="AJ331" s="1410">
        <v>79</v>
      </c>
      <c r="AL331" s="1320"/>
      <c r="AM331" s="1319"/>
      <c r="AN331" s="1319"/>
      <c r="AO331" s="1319"/>
      <c r="AP331" s="1319"/>
      <c r="AQ331" s="1319"/>
      <c r="AR331" s="1319"/>
      <c r="AS331" s="1319"/>
      <c r="AT331" s="1319"/>
      <c r="AU331" s="1319"/>
      <c r="AV331" s="1319"/>
      <c r="AW331" s="1319"/>
      <c r="AX331" s="1319"/>
      <c r="AY331" s="1319"/>
      <c r="AZ331" s="1319"/>
      <c r="BA331" s="1319"/>
      <c r="BB331" s="1319"/>
      <c r="BC331" s="1319"/>
      <c r="BD331" s="1319"/>
      <c r="BE331" s="1319"/>
      <c r="BF331" s="1319"/>
      <c r="BG331" s="1319"/>
      <c r="BH331" s="1319"/>
      <c r="BI331" s="1319"/>
      <c r="BJ331" s="1319"/>
      <c r="BK331" s="1319"/>
    </row>
    <row r="332" spans="1:63" ht="15" customHeight="1">
      <c r="A332" s="1428">
        <v>123</v>
      </c>
      <c r="B332" s="1488" t="s">
        <v>78</v>
      </c>
      <c r="C332" s="1457">
        <v>264</v>
      </c>
      <c r="D332" s="1457">
        <v>206</v>
      </c>
      <c r="E332" s="1410">
        <f t="shared" si="889"/>
        <v>470</v>
      </c>
      <c r="F332" s="1457">
        <v>250</v>
      </c>
      <c r="G332" s="1457">
        <v>161</v>
      </c>
      <c r="H332" s="1410">
        <f t="shared" si="890"/>
        <v>411</v>
      </c>
      <c r="I332" s="1457">
        <v>50</v>
      </c>
      <c r="J332" s="1457">
        <v>62</v>
      </c>
      <c r="K332" s="1410">
        <f t="shared" si="891"/>
        <v>112</v>
      </c>
      <c r="L332" s="1457">
        <v>7</v>
      </c>
      <c r="M332" s="1457">
        <v>3</v>
      </c>
      <c r="N332" s="1410">
        <f t="shared" si="892"/>
        <v>10</v>
      </c>
      <c r="O332" s="1410"/>
      <c r="P332" s="1410"/>
      <c r="Q332" s="1410">
        <f t="shared" si="893"/>
        <v>0</v>
      </c>
      <c r="R332" s="1410"/>
      <c r="S332" s="1410"/>
      <c r="T332" s="1410">
        <f t="shared" si="894"/>
        <v>0</v>
      </c>
      <c r="U332" s="1397"/>
      <c r="V332" s="1397"/>
      <c r="W332" s="1410">
        <f t="shared" si="895"/>
        <v>0</v>
      </c>
      <c r="X332" s="832">
        <f t="shared" si="896"/>
        <v>571</v>
      </c>
      <c r="Y332" s="832">
        <f t="shared" si="897"/>
        <v>432</v>
      </c>
      <c r="Z332" s="832">
        <f t="shared" si="898"/>
        <v>1003</v>
      </c>
      <c r="AA332" s="1398">
        <v>10</v>
      </c>
      <c r="AB332" s="1398">
        <v>14</v>
      </c>
      <c r="AC332" s="1410">
        <f t="shared" si="899"/>
        <v>24</v>
      </c>
      <c r="AD332" s="1410">
        <f t="shared" si="900"/>
        <v>581</v>
      </c>
      <c r="AE332" s="1410">
        <f t="shared" si="900"/>
        <v>446</v>
      </c>
      <c r="AF332" s="1410">
        <f t="shared" si="901"/>
        <v>1027</v>
      </c>
      <c r="AG332" s="1410">
        <v>6</v>
      </c>
      <c r="AH332" s="1470">
        <v>9</v>
      </c>
      <c r="AI332" s="1410">
        <f t="shared" si="902"/>
        <v>15</v>
      </c>
      <c r="AJ332" s="1410"/>
      <c r="AL332" s="1320"/>
      <c r="AM332" s="1319"/>
      <c r="AN332" s="1319"/>
      <c r="AO332" s="1319"/>
      <c r="AP332" s="1319"/>
      <c r="AQ332" s="1319"/>
      <c r="AR332" s="1319"/>
      <c r="AS332" s="1319"/>
      <c r="AT332" s="1319"/>
      <c r="AU332" s="1319"/>
      <c r="AV332" s="1319"/>
      <c r="AW332" s="1319"/>
      <c r="AX332" s="1319"/>
      <c r="AY332" s="1319"/>
      <c r="AZ332" s="1319"/>
      <c r="BA332" s="1319"/>
      <c r="BB332" s="1319"/>
      <c r="BC332" s="1319"/>
      <c r="BD332" s="1319"/>
      <c r="BE332" s="1319"/>
      <c r="BF332" s="1319"/>
      <c r="BG332" s="1319"/>
      <c r="BH332" s="1319"/>
      <c r="BI332" s="1319"/>
      <c r="BJ332" s="1319"/>
      <c r="BK332" s="1319"/>
    </row>
    <row r="333" spans="1:63" ht="15" customHeight="1">
      <c r="A333" s="1428">
        <v>124</v>
      </c>
      <c r="B333" s="1488" t="s">
        <v>76</v>
      </c>
      <c r="C333" s="1457">
        <v>111</v>
      </c>
      <c r="D333" s="1457">
        <v>83</v>
      </c>
      <c r="E333" s="1410">
        <f t="shared" si="889"/>
        <v>194</v>
      </c>
      <c r="F333" s="1457">
        <v>226</v>
      </c>
      <c r="G333" s="1457">
        <v>150</v>
      </c>
      <c r="H333" s="1410">
        <f t="shared" si="890"/>
        <v>376</v>
      </c>
      <c r="I333" s="1457">
        <v>10</v>
      </c>
      <c r="J333" s="1457">
        <v>8</v>
      </c>
      <c r="K333" s="1410">
        <f t="shared" si="891"/>
        <v>18</v>
      </c>
      <c r="L333" s="1457">
        <v>0</v>
      </c>
      <c r="M333" s="1457">
        <v>0</v>
      </c>
      <c r="N333" s="1410">
        <f t="shared" si="892"/>
        <v>0</v>
      </c>
      <c r="O333" s="1410"/>
      <c r="P333" s="1410"/>
      <c r="Q333" s="1410">
        <f t="shared" si="893"/>
        <v>0</v>
      </c>
      <c r="R333" s="1410"/>
      <c r="S333" s="1410"/>
      <c r="T333" s="1410">
        <f t="shared" si="894"/>
        <v>0</v>
      </c>
      <c r="U333" s="1397"/>
      <c r="V333" s="1397"/>
      <c r="W333" s="1410">
        <f t="shared" si="895"/>
        <v>0</v>
      </c>
      <c r="X333" s="832">
        <f t="shared" si="896"/>
        <v>347</v>
      </c>
      <c r="Y333" s="832">
        <f t="shared" si="897"/>
        <v>241</v>
      </c>
      <c r="Z333" s="832">
        <f t="shared" si="898"/>
        <v>588</v>
      </c>
      <c r="AA333" s="1398">
        <v>5</v>
      </c>
      <c r="AB333" s="1398">
        <v>8</v>
      </c>
      <c r="AC333" s="1410">
        <f t="shared" si="899"/>
        <v>13</v>
      </c>
      <c r="AD333" s="1410">
        <f t="shared" si="900"/>
        <v>352</v>
      </c>
      <c r="AE333" s="1410">
        <f t="shared" si="900"/>
        <v>249</v>
      </c>
      <c r="AF333" s="1410">
        <f t="shared" si="901"/>
        <v>601</v>
      </c>
      <c r="AG333" s="1410"/>
      <c r="AH333" s="1470"/>
      <c r="AI333" s="1410">
        <f t="shared" si="902"/>
        <v>0</v>
      </c>
      <c r="AJ333" s="1410"/>
      <c r="AL333" s="1320"/>
      <c r="AM333" s="1319"/>
      <c r="AN333" s="1319"/>
      <c r="AO333" s="1319"/>
      <c r="AP333" s="1319"/>
      <c r="AQ333" s="1319"/>
      <c r="AR333" s="1319"/>
      <c r="AS333" s="1319"/>
      <c r="AT333" s="1319"/>
      <c r="AU333" s="1319"/>
      <c r="AV333" s="1319"/>
      <c r="AW333" s="1319"/>
      <c r="AX333" s="1319"/>
      <c r="AY333" s="1319"/>
      <c r="AZ333" s="1319"/>
      <c r="BA333" s="1319"/>
      <c r="BB333" s="1319"/>
      <c r="BC333" s="1319"/>
      <c r="BD333" s="1319"/>
      <c r="BE333" s="1319"/>
      <c r="BF333" s="1319"/>
      <c r="BG333" s="1319"/>
      <c r="BH333" s="1319"/>
      <c r="BI333" s="1319"/>
      <c r="BJ333" s="1319"/>
      <c r="BK333" s="1319"/>
    </row>
    <row r="334" spans="1:63" ht="15" customHeight="1">
      <c r="A334" s="1428">
        <v>125</v>
      </c>
      <c r="B334" s="1488" t="s">
        <v>79</v>
      </c>
      <c r="C334" s="1457">
        <v>100</v>
      </c>
      <c r="D334" s="1457">
        <v>70</v>
      </c>
      <c r="E334" s="1410">
        <f t="shared" si="889"/>
        <v>170</v>
      </c>
      <c r="F334" s="1457">
        <v>97</v>
      </c>
      <c r="G334" s="1457">
        <v>88</v>
      </c>
      <c r="H334" s="1410">
        <f t="shared" si="890"/>
        <v>185</v>
      </c>
      <c r="I334" s="1457">
        <v>6</v>
      </c>
      <c r="J334" s="1457">
        <v>0</v>
      </c>
      <c r="K334" s="1410">
        <f t="shared" si="891"/>
        <v>6</v>
      </c>
      <c r="L334" s="1457">
        <v>4</v>
      </c>
      <c r="M334" s="1457">
        <v>0</v>
      </c>
      <c r="N334" s="1410">
        <f t="shared" si="892"/>
        <v>4</v>
      </c>
      <c r="O334" s="1410"/>
      <c r="P334" s="1410"/>
      <c r="Q334" s="1410">
        <f t="shared" si="893"/>
        <v>0</v>
      </c>
      <c r="R334" s="1410"/>
      <c r="S334" s="1410"/>
      <c r="T334" s="1410">
        <f t="shared" si="894"/>
        <v>0</v>
      </c>
      <c r="U334" s="1397">
        <v>6</v>
      </c>
      <c r="V334" s="1397"/>
      <c r="W334" s="1410">
        <f t="shared" si="895"/>
        <v>6</v>
      </c>
      <c r="X334" s="832">
        <f t="shared" si="896"/>
        <v>213</v>
      </c>
      <c r="Y334" s="832">
        <f t="shared" si="897"/>
        <v>158</v>
      </c>
      <c r="Z334" s="832">
        <f t="shared" si="898"/>
        <v>371</v>
      </c>
      <c r="AA334" s="1398">
        <v>22</v>
      </c>
      <c r="AB334" s="1398">
        <v>8</v>
      </c>
      <c r="AC334" s="1410">
        <f t="shared" si="899"/>
        <v>30</v>
      </c>
      <c r="AD334" s="1410">
        <f t="shared" si="900"/>
        <v>235</v>
      </c>
      <c r="AE334" s="1410">
        <f t="shared" si="900"/>
        <v>166</v>
      </c>
      <c r="AF334" s="1410">
        <f t="shared" si="901"/>
        <v>401</v>
      </c>
      <c r="AG334" s="1410"/>
      <c r="AH334" s="1470"/>
      <c r="AI334" s="1410">
        <f t="shared" si="902"/>
        <v>0</v>
      </c>
      <c r="AJ334" s="1410">
        <v>0</v>
      </c>
      <c r="AL334" s="1320"/>
      <c r="AM334" s="1319"/>
      <c r="AN334" s="1319"/>
      <c r="AO334" s="1319"/>
      <c r="AP334" s="1319"/>
      <c r="AQ334" s="1319"/>
      <c r="AR334" s="1319"/>
      <c r="AS334" s="1319"/>
      <c r="AT334" s="1319"/>
      <c r="AU334" s="1319"/>
      <c r="AV334" s="1319"/>
      <c r="AW334" s="1319"/>
      <c r="AX334" s="1319"/>
      <c r="AY334" s="1319"/>
      <c r="AZ334" s="1319"/>
      <c r="BA334" s="1319"/>
      <c r="BB334" s="1319"/>
      <c r="BC334" s="1319"/>
      <c r="BD334" s="1319"/>
      <c r="BE334" s="1319"/>
      <c r="BF334" s="1319"/>
      <c r="BG334" s="1319"/>
      <c r="BH334" s="1319"/>
      <c r="BI334" s="1319"/>
      <c r="BJ334" s="1319"/>
      <c r="BK334" s="1319"/>
    </row>
    <row r="335" spans="1:63" ht="15" customHeight="1">
      <c r="A335" s="1428">
        <v>126</v>
      </c>
      <c r="B335" s="1488" t="s">
        <v>77</v>
      </c>
      <c r="C335" s="1457">
        <v>73</v>
      </c>
      <c r="D335" s="1457">
        <v>44</v>
      </c>
      <c r="E335" s="1410">
        <f t="shared" si="889"/>
        <v>117</v>
      </c>
      <c r="F335" s="1457">
        <v>62</v>
      </c>
      <c r="G335" s="1457">
        <v>37</v>
      </c>
      <c r="H335" s="1410">
        <f t="shared" si="890"/>
        <v>99</v>
      </c>
      <c r="I335" s="1457">
        <v>0</v>
      </c>
      <c r="J335" s="1457">
        <v>3</v>
      </c>
      <c r="K335" s="1410">
        <f t="shared" si="891"/>
        <v>3</v>
      </c>
      <c r="L335" s="1457">
        <v>0</v>
      </c>
      <c r="M335" s="1457">
        <v>0</v>
      </c>
      <c r="N335" s="1410">
        <f t="shared" si="892"/>
        <v>0</v>
      </c>
      <c r="O335" s="1410"/>
      <c r="P335" s="1410"/>
      <c r="Q335" s="1410">
        <f t="shared" si="893"/>
        <v>0</v>
      </c>
      <c r="R335" s="1410"/>
      <c r="S335" s="1410"/>
      <c r="T335" s="1410">
        <f t="shared" si="894"/>
        <v>0</v>
      </c>
      <c r="U335" s="1397"/>
      <c r="V335" s="1397"/>
      <c r="W335" s="1410">
        <f t="shared" si="895"/>
        <v>0</v>
      </c>
      <c r="X335" s="832">
        <f t="shared" si="896"/>
        <v>135</v>
      </c>
      <c r="Y335" s="832">
        <f t="shared" si="897"/>
        <v>84</v>
      </c>
      <c r="Z335" s="832">
        <f t="shared" si="898"/>
        <v>219</v>
      </c>
      <c r="AA335" s="1398">
        <v>3</v>
      </c>
      <c r="AB335" s="1398">
        <v>4</v>
      </c>
      <c r="AC335" s="1410">
        <f t="shared" si="899"/>
        <v>7</v>
      </c>
      <c r="AD335" s="1410">
        <f t="shared" si="900"/>
        <v>138</v>
      </c>
      <c r="AE335" s="1410">
        <f t="shared" si="900"/>
        <v>88</v>
      </c>
      <c r="AF335" s="1410">
        <f t="shared" si="901"/>
        <v>226</v>
      </c>
      <c r="AG335" s="1410"/>
      <c r="AH335" s="1470"/>
      <c r="AI335" s="1410">
        <f t="shared" si="902"/>
        <v>0</v>
      </c>
      <c r="AJ335" s="1410">
        <v>0</v>
      </c>
      <c r="AL335" s="1320"/>
      <c r="AM335" s="1319"/>
      <c r="AN335" s="1319"/>
      <c r="AO335" s="1319"/>
      <c r="AP335" s="1319"/>
      <c r="AQ335" s="1319"/>
      <c r="AR335" s="1319"/>
      <c r="AS335" s="1319"/>
      <c r="AT335" s="1319"/>
      <c r="AU335" s="1319"/>
      <c r="AV335" s="1319"/>
      <c r="AW335" s="1319"/>
      <c r="AX335" s="1319"/>
      <c r="AY335" s="1319"/>
      <c r="AZ335" s="1319"/>
      <c r="BA335" s="1319"/>
      <c r="BB335" s="1319"/>
      <c r="BC335" s="1319"/>
      <c r="BD335" s="1319"/>
      <c r="BE335" s="1319"/>
      <c r="BF335" s="1319"/>
      <c r="BG335" s="1319"/>
      <c r="BH335" s="1319"/>
      <c r="BI335" s="1319"/>
      <c r="BJ335" s="1319"/>
      <c r="BK335" s="1319"/>
    </row>
    <row r="336" spans="1:63" ht="15" customHeight="1">
      <c r="A336" s="1428">
        <v>127</v>
      </c>
      <c r="B336" s="1488" t="s">
        <v>909</v>
      </c>
      <c r="C336" s="1457">
        <v>28</v>
      </c>
      <c r="D336" s="1457">
        <v>23</v>
      </c>
      <c r="E336" s="1410">
        <f t="shared" si="889"/>
        <v>51</v>
      </c>
      <c r="F336" s="1457">
        <v>52</v>
      </c>
      <c r="G336" s="1457">
        <v>55</v>
      </c>
      <c r="H336" s="1410">
        <f t="shared" si="890"/>
        <v>107</v>
      </c>
      <c r="I336" s="1457">
        <v>0</v>
      </c>
      <c r="J336" s="1457">
        <v>0</v>
      </c>
      <c r="K336" s="1410">
        <f t="shared" si="891"/>
        <v>0</v>
      </c>
      <c r="L336" s="1457">
        <v>0</v>
      </c>
      <c r="M336" s="1457">
        <v>0</v>
      </c>
      <c r="N336" s="1410">
        <f t="shared" si="892"/>
        <v>0</v>
      </c>
      <c r="O336" s="1410"/>
      <c r="P336" s="1410"/>
      <c r="Q336" s="1410">
        <f t="shared" si="893"/>
        <v>0</v>
      </c>
      <c r="R336" s="1410"/>
      <c r="S336" s="1410"/>
      <c r="T336" s="1410">
        <f t="shared" si="894"/>
        <v>0</v>
      </c>
      <c r="U336" s="1397"/>
      <c r="V336" s="1397"/>
      <c r="W336" s="1410">
        <f t="shared" si="895"/>
        <v>0</v>
      </c>
      <c r="X336" s="832">
        <f t="shared" si="896"/>
        <v>80</v>
      </c>
      <c r="Y336" s="832">
        <f t="shared" si="897"/>
        <v>78</v>
      </c>
      <c r="Z336" s="832">
        <f t="shared" si="898"/>
        <v>158</v>
      </c>
      <c r="AA336" s="1398">
        <v>2</v>
      </c>
      <c r="AB336" s="1398">
        <v>1</v>
      </c>
      <c r="AC336" s="1410">
        <f t="shared" si="899"/>
        <v>3</v>
      </c>
      <c r="AD336" s="1410">
        <f t="shared" si="900"/>
        <v>82</v>
      </c>
      <c r="AE336" s="1410">
        <f t="shared" si="900"/>
        <v>79</v>
      </c>
      <c r="AF336" s="1410">
        <f t="shared" si="901"/>
        <v>161</v>
      </c>
      <c r="AG336" s="1410"/>
      <c r="AH336" s="1470"/>
      <c r="AI336" s="1410">
        <f t="shared" si="902"/>
        <v>0</v>
      </c>
      <c r="AJ336" s="1410">
        <v>0</v>
      </c>
      <c r="AL336" s="1320"/>
      <c r="AM336" s="1319"/>
      <c r="AN336" s="1319"/>
      <c r="AO336" s="1319"/>
      <c r="AP336" s="1319"/>
      <c r="AQ336" s="1319"/>
      <c r="AR336" s="1319"/>
      <c r="AS336" s="1319"/>
      <c r="AT336" s="1319"/>
      <c r="AU336" s="1319"/>
      <c r="AV336" s="1319"/>
      <c r="AW336" s="1319"/>
      <c r="AX336" s="1319"/>
      <c r="AY336" s="1319"/>
      <c r="AZ336" s="1319"/>
      <c r="BA336" s="1319"/>
      <c r="BB336" s="1319"/>
      <c r="BC336" s="1319"/>
      <c r="BD336" s="1319"/>
      <c r="BE336" s="1319"/>
      <c r="BF336" s="1319"/>
      <c r="BG336" s="1319"/>
      <c r="BH336" s="1319"/>
      <c r="BI336" s="1319"/>
      <c r="BJ336" s="1319"/>
      <c r="BK336" s="1319"/>
    </row>
    <row r="337" spans="1:63" ht="15" customHeight="1">
      <c r="A337" s="1428">
        <v>128</v>
      </c>
      <c r="B337" s="1488" t="s">
        <v>703</v>
      </c>
      <c r="C337" s="1457">
        <v>12</v>
      </c>
      <c r="D337" s="1457">
        <v>10</v>
      </c>
      <c r="E337" s="1410">
        <f t="shared" si="889"/>
        <v>22</v>
      </c>
      <c r="F337" s="1457">
        <v>27</v>
      </c>
      <c r="G337" s="1457">
        <v>12</v>
      </c>
      <c r="H337" s="1410">
        <f t="shared" si="890"/>
        <v>39</v>
      </c>
      <c r="I337" s="1457">
        <v>2</v>
      </c>
      <c r="J337" s="1457">
        <v>0</v>
      </c>
      <c r="K337" s="1410">
        <f t="shared" si="891"/>
        <v>2</v>
      </c>
      <c r="L337" s="1457">
        <v>0</v>
      </c>
      <c r="M337" s="1457">
        <v>0</v>
      </c>
      <c r="N337" s="1410">
        <f t="shared" si="892"/>
        <v>0</v>
      </c>
      <c r="O337" s="1410"/>
      <c r="P337" s="1410"/>
      <c r="Q337" s="1410">
        <f t="shared" si="893"/>
        <v>0</v>
      </c>
      <c r="R337" s="1410"/>
      <c r="S337" s="1410"/>
      <c r="T337" s="1410">
        <f t="shared" si="894"/>
        <v>0</v>
      </c>
      <c r="U337" s="1397">
        <v>1</v>
      </c>
      <c r="V337" s="1397"/>
      <c r="W337" s="1410">
        <f t="shared" si="895"/>
        <v>1</v>
      </c>
      <c r="X337" s="832">
        <f t="shared" si="896"/>
        <v>42</v>
      </c>
      <c r="Y337" s="832">
        <f t="shared" si="897"/>
        <v>22</v>
      </c>
      <c r="Z337" s="832">
        <f t="shared" si="898"/>
        <v>64</v>
      </c>
      <c r="AA337" s="1398">
        <v>0</v>
      </c>
      <c r="AB337" s="1398">
        <v>0</v>
      </c>
      <c r="AC337" s="1410">
        <f t="shared" si="899"/>
        <v>0</v>
      </c>
      <c r="AD337" s="1410">
        <f t="shared" si="900"/>
        <v>42</v>
      </c>
      <c r="AE337" s="1410">
        <f t="shared" si="900"/>
        <v>22</v>
      </c>
      <c r="AF337" s="1410">
        <f t="shared" si="901"/>
        <v>64</v>
      </c>
      <c r="AG337" s="1410"/>
      <c r="AH337" s="1470"/>
      <c r="AI337" s="1410">
        <f t="shared" si="902"/>
        <v>0</v>
      </c>
      <c r="AJ337" s="1410">
        <v>0</v>
      </c>
      <c r="AL337" s="1320"/>
      <c r="AM337" s="1319"/>
      <c r="AN337" s="1319"/>
      <c r="AO337" s="1319"/>
      <c r="AP337" s="1319"/>
      <c r="AQ337" s="1319"/>
      <c r="AR337" s="1319"/>
      <c r="AS337" s="1319"/>
      <c r="AT337" s="1319"/>
      <c r="AU337" s="1319"/>
      <c r="AV337" s="1319"/>
      <c r="AW337" s="1319"/>
      <c r="AX337" s="1319"/>
      <c r="AY337" s="1319"/>
      <c r="AZ337" s="1319"/>
      <c r="BA337" s="1319"/>
      <c r="BB337" s="1319"/>
      <c r="BC337" s="1319"/>
      <c r="BD337" s="1319"/>
      <c r="BE337" s="1319"/>
      <c r="BF337" s="1319"/>
      <c r="BG337" s="1319"/>
      <c r="BH337" s="1319"/>
      <c r="BI337" s="1319"/>
      <c r="BJ337" s="1319"/>
      <c r="BK337" s="1319"/>
    </row>
    <row r="338" spans="1:63" ht="15" customHeight="1">
      <c r="A338" s="1428">
        <v>129</v>
      </c>
      <c r="B338" s="1488" t="s">
        <v>704</v>
      </c>
      <c r="C338" s="1457">
        <v>6</v>
      </c>
      <c r="D338" s="1457">
        <v>6</v>
      </c>
      <c r="E338" s="1410">
        <f t="shared" si="889"/>
        <v>12</v>
      </c>
      <c r="F338" s="1457">
        <v>24</v>
      </c>
      <c r="G338" s="1457">
        <v>11</v>
      </c>
      <c r="H338" s="1410">
        <f t="shared" si="890"/>
        <v>35</v>
      </c>
      <c r="I338" s="1457">
        <v>0</v>
      </c>
      <c r="J338" s="1457">
        <v>0</v>
      </c>
      <c r="K338" s="1410">
        <f t="shared" si="891"/>
        <v>0</v>
      </c>
      <c r="L338" s="1457">
        <v>0</v>
      </c>
      <c r="M338" s="1457">
        <v>0</v>
      </c>
      <c r="N338" s="1410">
        <f t="shared" si="892"/>
        <v>0</v>
      </c>
      <c r="O338" s="1410"/>
      <c r="P338" s="1410"/>
      <c r="Q338" s="1410">
        <f t="shared" si="893"/>
        <v>0</v>
      </c>
      <c r="R338" s="1410"/>
      <c r="S338" s="1410"/>
      <c r="T338" s="1410">
        <f t="shared" si="894"/>
        <v>0</v>
      </c>
      <c r="U338" s="1397"/>
      <c r="V338" s="1397"/>
      <c r="W338" s="1410">
        <f t="shared" si="895"/>
        <v>0</v>
      </c>
      <c r="X338" s="832">
        <f t="shared" si="896"/>
        <v>30</v>
      </c>
      <c r="Y338" s="832">
        <f t="shared" si="897"/>
        <v>17</v>
      </c>
      <c r="Z338" s="832">
        <f t="shared" si="898"/>
        <v>47</v>
      </c>
      <c r="AA338" s="1398">
        <v>0</v>
      </c>
      <c r="AB338" s="1398">
        <v>0</v>
      </c>
      <c r="AC338" s="1410">
        <f t="shared" si="899"/>
        <v>0</v>
      </c>
      <c r="AD338" s="1410">
        <f t="shared" si="900"/>
        <v>30</v>
      </c>
      <c r="AE338" s="1410">
        <f t="shared" si="900"/>
        <v>17</v>
      </c>
      <c r="AF338" s="1410">
        <f t="shared" si="901"/>
        <v>47</v>
      </c>
      <c r="AG338" s="1410"/>
      <c r="AH338" s="1470"/>
      <c r="AI338" s="1410">
        <f t="shared" si="902"/>
        <v>0</v>
      </c>
      <c r="AJ338" s="1410">
        <v>0</v>
      </c>
      <c r="AL338" s="1320"/>
      <c r="AM338" s="1319"/>
      <c r="AN338" s="1319"/>
      <c r="AO338" s="1319"/>
      <c r="AP338" s="1319"/>
      <c r="AQ338" s="1319"/>
      <c r="AR338" s="1319"/>
      <c r="AS338" s="1319"/>
      <c r="AT338" s="1319"/>
      <c r="AU338" s="1319"/>
      <c r="AV338" s="1319"/>
      <c r="AW338" s="1319"/>
      <c r="AX338" s="1319"/>
      <c r="AY338" s="1319"/>
      <c r="AZ338" s="1319"/>
      <c r="BA338" s="1319"/>
      <c r="BB338" s="1319"/>
      <c r="BC338" s="1319"/>
      <c r="BD338" s="1319"/>
      <c r="BE338" s="1319"/>
      <c r="BF338" s="1319"/>
      <c r="BG338" s="1319"/>
      <c r="BH338" s="1319"/>
      <c r="BI338" s="1319"/>
      <c r="BJ338" s="1319"/>
      <c r="BK338" s="1319"/>
    </row>
    <row r="339" spans="1:63" ht="15" customHeight="1">
      <c r="A339" s="1428">
        <v>130</v>
      </c>
      <c r="B339" s="1398" t="s">
        <v>795</v>
      </c>
      <c r="C339" s="1457">
        <v>9</v>
      </c>
      <c r="D339" s="1457">
        <v>7</v>
      </c>
      <c r="E339" s="1410">
        <f t="shared" si="889"/>
        <v>16</v>
      </c>
      <c r="F339" s="1457">
        <v>9</v>
      </c>
      <c r="G339" s="1457">
        <v>13</v>
      </c>
      <c r="H339" s="1410">
        <f t="shared" si="890"/>
        <v>22</v>
      </c>
      <c r="I339" s="1457">
        <v>0</v>
      </c>
      <c r="J339" s="1457">
        <v>0</v>
      </c>
      <c r="K339" s="1410">
        <f t="shared" si="891"/>
        <v>0</v>
      </c>
      <c r="L339" s="1457">
        <v>0</v>
      </c>
      <c r="M339" s="1457">
        <v>0</v>
      </c>
      <c r="N339" s="1410">
        <f t="shared" si="892"/>
        <v>0</v>
      </c>
      <c r="O339" s="1410"/>
      <c r="P339" s="1410"/>
      <c r="Q339" s="1410">
        <f t="shared" si="893"/>
        <v>0</v>
      </c>
      <c r="R339" s="1410"/>
      <c r="S339" s="1410"/>
      <c r="T339" s="1410">
        <f t="shared" si="894"/>
        <v>0</v>
      </c>
      <c r="U339" s="1397"/>
      <c r="V339" s="1397"/>
      <c r="W339" s="1410">
        <f t="shared" si="895"/>
        <v>0</v>
      </c>
      <c r="X339" s="832">
        <f t="shared" si="896"/>
        <v>18</v>
      </c>
      <c r="Y339" s="832">
        <f t="shared" si="897"/>
        <v>20</v>
      </c>
      <c r="Z339" s="832">
        <f t="shared" si="898"/>
        <v>38</v>
      </c>
      <c r="AA339" s="1398">
        <v>0</v>
      </c>
      <c r="AB339" s="1398">
        <v>0</v>
      </c>
      <c r="AC339" s="1410">
        <f>AA339+AB339</f>
        <v>0</v>
      </c>
      <c r="AD339" s="1410">
        <f>X339+AA339</f>
        <v>18</v>
      </c>
      <c r="AE339" s="1410">
        <f>Y339+AB339</f>
        <v>20</v>
      </c>
      <c r="AF339" s="1410">
        <f>AD339+AE339</f>
        <v>38</v>
      </c>
      <c r="AG339" s="1410"/>
      <c r="AH339" s="1470"/>
      <c r="AI339" s="1410">
        <f>AG339+AH339</f>
        <v>0</v>
      </c>
      <c r="AJ339" s="1410">
        <v>0</v>
      </c>
      <c r="AL339" s="1320"/>
      <c r="AM339" s="1319"/>
      <c r="AN339" s="1319"/>
      <c r="AO339" s="1319"/>
      <c r="AP339" s="1319"/>
      <c r="AQ339" s="1319"/>
      <c r="AR339" s="1319"/>
      <c r="AS339" s="1319"/>
      <c r="AT339" s="1319"/>
      <c r="AU339" s="1319"/>
      <c r="AV339" s="1319"/>
      <c r="AW339" s="1319"/>
      <c r="AX339" s="1319"/>
      <c r="AY339" s="1319"/>
      <c r="AZ339" s="1319"/>
      <c r="BA339" s="1319"/>
      <c r="BB339" s="1319"/>
      <c r="BC339" s="1319"/>
      <c r="BD339" s="1319"/>
      <c r="BE339" s="1319"/>
      <c r="BF339" s="1319"/>
      <c r="BG339" s="1319"/>
      <c r="BH339" s="1319"/>
      <c r="BI339" s="1319"/>
      <c r="BJ339" s="1319"/>
      <c r="BK339" s="1319"/>
    </row>
    <row r="340" spans="1:63" ht="15" customHeight="1">
      <c r="A340" s="1419"/>
      <c r="B340" s="1471" t="s">
        <v>6</v>
      </c>
      <c r="C340" s="1419">
        <f>SUM(C331:C339)</f>
        <v>2794</v>
      </c>
      <c r="D340" s="1419">
        <f t="shared" ref="D340:AJ340" si="903">SUM(D331:D339)</f>
        <v>1828</v>
      </c>
      <c r="E340" s="1419">
        <f t="shared" si="903"/>
        <v>4622</v>
      </c>
      <c r="F340" s="1419">
        <f t="shared" si="903"/>
        <v>3037</v>
      </c>
      <c r="G340" s="1419">
        <f t="shared" si="903"/>
        <v>2481</v>
      </c>
      <c r="H340" s="1419">
        <f t="shared" si="903"/>
        <v>5518</v>
      </c>
      <c r="I340" s="1419">
        <f t="shared" si="903"/>
        <v>113</v>
      </c>
      <c r="J340" s="1419">
        <f t="shared" si="903"/>
        <v>103</v>
      </c>
      <c r="K340" s="1419">
        <f t="shared" si="903"/>
        <v>216</v>
      </c>
      <c r="L340" s="1419">
        <f t="shared" si="903"/>
        <v>14</v>
      </c>
      <c r="M340" s="1419">
        <f t="shared" si="903"/>
        <v>6</v>
      </c>
      <c r="N340" s="1419">
        <f t="shared" si="903"/>
        <v>20</v>
      </c>
      <c r="O340" s="1419">
        <f t="shared" si="903"/>
        <v>10</v>
      </c>
      <c r="P340" s="1419">
        <f t="shared" si="903"/>
        <v>9</v>
      </c>
      <c r="Q340" s="1419">
        <f t="shared" si="903"/>
        <v>19</v>
      </c>
      <c r="R340" s="1419">
        <f t="shared" si="903"/>
        <v>17</v>
      </c>
      <c r="S340" s="1419">
        <f t="shared" si="903"/>
        <v>22</v>
      </c>
      <c r="T340" s="1419">
        <f t="shared" si="903"/>
        <v>39</v>
      </c>
      <c r="U340" s="1419">
        <f t="shared" si="903"/>
        <v>16</v>
      </c>
      <c r="V340" s="1419">
        <f t="shared" si="903"/>
        <v>9</v>
      </c>
      <c r="W340" s="1419">
        <f t="shared" si="903"/>
        <v>25</v>
      </c>
      <c r="X340" s="1419">
        <f t="shared" si="903"/>
        <v>6001</v>
      </c>
      <c r="Y340" s="1419">
        <f t="shared" si="903"/>
        <v>4458</v>
      </c>
      <c r="Z340" s="1419">
        <f t="shared" si="903"/>
        <v>10459</v>
      </c>
      <c r="AA340" s="1419">
        <f t="shared" si="903"/>
        <v>112</v>
      </c>
      <c r="AB340" s="1419">
        <f t="shared" si="903"/>
        <v>90</v>
      </c>
      <c r="AC340" s="1419">
        <f t="shared" si="903"/>
        <v>202</v>
      </c>
      <c r="AD340" s="1419">
        <f t="shared" si="903"/>
        <v>6113</v>
      </c>
      <c r="AE340" s="1419">
        <f t="shared" si="903"/>
        <v>4548</v>
      </c>
      <c r="AF340" s="1419">
        <f t="shared" si="903"/>
        <v>10661</v>
      </c>
      <c r="AG340" s="1419">
        <f t="shared" si="903"/>
        <v>28</v>
      </c>
      <c r="AH340" s="1419">
        <f t="shared" si="903"/>
        <v>37</v>
      </c>
      <c r="AI340" s="1419">
        <f t="shared" si="903"/>
        <v>65</v>
      </c>
      <c r="AJ340" s="1419">
        <f t="shared" si="903"/>
        <v>79</v>
      </c>
      <c r="AL340" s="1320"/>
      <c r="AM340" s="1319"/>
      <c r="AN340" s="1319"/>
      <c r="AO340" s="1319"/>
      <c r="AP340" s="1319"/>
      <c r="AQ340" s="1319"/>
      <c r="AR340" s="1319"/>
      <c r="AS340" s="1319"/>
      <c r="AT340" s="1319"/>
      <c r="AU340" s="1319"/>
      <c r="AV340" s="1319"/>
      <c r="AW340" s="1319"/>
      <c r="AX340" s="1319"/>
      <c r="AY340" s="1319"/>
      <c r="AZ340" s="1319"/>
      <c r="BA340" s="1319"/>
      <c r="BB340" s="1319"/>
      <c r="BC340" s="1319"/>
      <c r="BD340" s="1319"/>
      <c r="BE340" s="1319"/>
      <c r="BF340" s="1319"/>
      <c r="BG340" s="1319"/>
      <c r="BH340" s="1319"/>
      <c r="BI340" s="1319"/>
      <c r="BJ340" s="1319"/>
      <c r="BK340" s="1319"/>
    </row>
    <row r="341" spans="1:63" ht="15" customHeight="1">
      <c r="A341" s="1436" t="s">
        <v>161</v>
      </c>
      <c r="B341" s="1472"/>
      <c r="C341" s="1466"/>
      <c r="D341" s="1466"/>
      <c r="E341" s="1466"/>
      <c r="F341" s="1466"/>
      <c r="G341" s="1466"/>
      <c r="H341" s="1466"/>
      <c r="I341" s="1466"/>
      <c r="J341" s="1466"/>
      <c r="K341" s="1466"/>
      <c r="L341" s="1466"/>
      <c r="M341" s="1466"/>
      <c r="N341" s="1466"/>
      <c r="O341" s="1466"/>
      <c r="P341" s="1466"/>
      <c r="Q341" s="1466"/>
      <c r="R341" s="1466"/>
      <c r="S341" s="1466"/>
      <c r="T341" s="1466"/>
      <c r="U341" s="1466"/>
      <c r="V341" s="1466"/>
      <c r="W341" s="1466"/>
      <c r="X341" s="1466"/>
      <c r="Y341" s="1466"/>
      <c r="Z341" s="1466"/>
      <c r="AA341" s="1466"/>
      <c r="AB341" s="1466"/>
      <c r="AC341" s="1466"/>
      <c r="AD341" s="1466"/>
      <c r="AE341" s="1466"/>
      <c r="AF341" s="1466"/>
      <c r="AG341" s="1466"/>
      <c r="AH341" s="1466"/>
      <c r="AI341" s="1410"/>
      <c r="AJ341" s="1410"/>
      <c r="AL341" s="1320"/>
      <c r="AM341" s="1319"/>
      <c r="AN341" s="1319"/>
      <c r="AO341" s="1319"/>
      <c r="AP341" s="1319"/>
      <c r="AQ341" s="1319"/>
      <c r="AR341" s="1319"/>
      <c r="AS341" s="1319"/>
      <c r="AT341" s="1319"/>
      <c r="AU341" s="1319"/>
      <c r="AV341" s="1319"/>
      <c r="AW341" s="1319"/>
      <c r="AX341" s="1319"/>
      <c r="AY341" s="1319"/>
      <c r="AZ341" s="1319"/>
      <c r="BA341" s="1319"/>
      <c r="BB341" s="1319"/>
      <c r="BC341" s="1319"/>
      <c r="BD341" s="1319"/>
      <c r="BE341" s="1319"/>
      <c r="BF341" s="1319"/>
      <c r="BG341" s="1319"/>
      <c r="BH341" s="1319"/>
      <c r="BI341" s="1319"/>
      <c r="BJ341" s="1319"/>
      <c r="BK341" s="1319"/>
    </row>
    <row r="342" spans="1:63" ht="15" customHeight="1">
      <c r="A342" s="1428">
        <v>131</v>
      </c>
      <c r="B342" s="1490" t="s">
        <v>309</v>
      </c>
      <c r="C342" s="1410">
        <v>176</v>
      </c>
      <c r="D342" s="1410">
        <v>124</v>
      </c>
      <c r="E342" s="1410">
        <f t="shared" ref="E342:E347" si="904">C342+D342</f>
        <v>300</v>
      </c>
      <c r="F342" s="1410">
        <v>210</v>
      </c>
      <c r="G342" s="1410">
        <v>164</v>
      </c>
      <c r="H342" s="1410">
        <f t="shared" ref="H342:H347" si="905">F342+G342</f>
        <v>374</v>
      </c>
      <c r="I342" s="1410">
        <v>77</v>
      </c>
      <c r="J342" s="1410">
        <v>41</v>
      </c>
      <c r="K342" s="1410">
        <f t="shared" ref="K342:K347" si="906">I342+J342</f>
        <v>118</v>
      </c>
      <c r="L342" s="1410">
        <v>23</v>
      </c>
      <c r="M342" s="1410">
        <v>9</v>
      </c>
      <c r="N342" s="1410">
        <f t="shared" ref="N342:N347" si="907">L342+M342</f>
        <v>32</v>
      </c>
      <c r="O342" s="1410"/>
      <c r="P342" s="1410"/>
      <c r="Q342" s="1410">
        <f t="shared" ref="Q342:Q347" si="908">O342+P342</f>
        <v>0</v>
      </c>
      <c r="R342" s="1410">
        <v>5</v>
      </c>
      <c r="S342" s="1410">
        <v>3</v>
      </c>
      <c r="T342" s="1410">
        <f t="shared" ref="T342:T347" si="909">R342+S342</f>
        <v>8</v>
      </c>
      <c r="U342" s="1410"/>
      <c r="V342" s="1410"/>
      <c r="W342" s="1410">
        <f t="shared" ref="W342:W347" si="910">U342+V342</f>
        <v>0</v>
      </c>
      <c r="X342" s="832">
        <f t="shared" ref="X342:X347" si="911">C342+F342+I342+L342+U342+R342+O342</f>
        <v>491</v>
      </c>
      <c r="Y342" s="832">
        <f t="shared" ref="Y342:Y347" si="912">D342+G342+J342+M342+V342+S342+P342</f>
        <v>341</v>
      </c>
      <c r="Z342" s="832">
        <f t="shared" ref="Z342:Z347" si="913">E342+H342+K342+N342+W342+T342+Q342</f>
        <v>832</v>
      </c>
      <c r="AA342" s="1410"/>
      <c r="AB342" s="1410"/>
      <c r="AC342" s="1410">
        <f t="shared" ref="AC342:AC347" si="914">AA342+AB342</f>
        <v>0</v>
      </c>
      <c r="AD342" s="1410">
        <f t="shared" ref="AD342:AE342" si="915">X342+AA342</f>
        <v>491</v>
      </c>
      <c r="AE342" s="1410">
        <f t="shared" si="915"/>
        <v>341</v>
      </c>
      <c r="AF342" s="1410">
        <f t="shared" ref="AF342:AF347" si="916">AD342+AE342</f>
        <v>832</v>
      </c>
      <c r="AG342" s="1410">
        <v>9</v>
      </c>
      <c r="AH342" s="1470">
        <v>1</v>
      </c>
      <c r="AI342" s="1410">
        <f t="shared" ref="AI342:AI347" si="917">AG342+AH342</f>
        <v>10</v>
      </c>
      <c r="AJ342" s="1410">
        <v>0</v>
      </c>
      <c r="AL342" s="1320"/>
      <c r="AM342" s="1319"/>
      <c r="AN342" s="1319"/>
      <c r="AO342" s="1319"/>
      <c r="AP342" s="1319"/>
      <c r="AQ342" s="1319"/>
      <c r="AR342" s="1319"/>
      <c r="AS342" s="1319"/>
      <c r="AT342" s="1319"/>
      <c r="AU342" s="1319"/>
      <c r="AV342" s="1319"/>
      <c r="AW342" s="1319"/>
      <c r="AX342" s="1319"/>
      <c r="AY342" s="1319"/>
      <c r="AZ342" s="1319"/>
      <c r="BA342" s="1319"/>
      <c r="BB342" s="1319"/>
      <c r="BC342" s="1319"/>
      <c r="BD342" s="1319"/>
      <c r="BE342" s="1319"/>
      <c r="BF342" s="1319"/>
      <c r="BG342" s="1319"/>
      <c r="BH342" s="1319"/>
      <c r="BI342" s="1319"/>
      <c r="BJ342" s="1319"/>
      <c r="BK342" s="1319"/>
    </row>
    <row r="343" spans="1:63" ht="15" customHeight="1">
      <c r="A343" s="1428">
        <v>132</v>
      </c>
      <c r="B343" s="1490" t="s">
        <v>83</v>
      </c>
      <c r="C343" s="1410">
        <v>53</v>
      </c>
      <c r="D343" s="1410">
        <v>39</v>
      </c>
      <c r="E343" s="1410">
        <f t="shared" si="904"/>
        <v>92</v>
      </c>
      <c r="F343" s="1410">
        <v>63</v>
      </c>
      <c r="G343" s="1410">
        <v>42</v>
      </c>
      <c r="H343" s="1410">
        <f t="shared" si="905"/>
        <v>105</v>
      </c>
      <c r="I343" s="1410">
        <v>17</v>
      </c>
      <c r="J343" s="1410">
        <v>10</v>
      </c>
      <c r="K343" s="1410">
        <f t="shared" si="906"/>
        <v>27</v>
      </c>
      <c r="L343" s="1410">
        <v>8</v>
      </c>
      <c r="M343" s="1410">
        <v>5</v>
      </c>
      <c r="N343" s="1410">
        <f t="shared" si="907"/>
        <v>13</v>
      </c>
      <c r="O343" s="1410"/>
      <c r="P343" s="1410"/>
      <c r="Q343" s="1410">
        <f t="shared" si="908"/>
        <v>0</v>
      </c>
      <c r="R343" s="1410"/>
      <c r="S343" s="1410"/>
      <c r="T343" s="1410">
        <f t="shared" si="909"/>
        <v>0</v>
      </c>
      <c r="U343" s="1410"/>
      <c r="V343" s="1410"/>
      <c r="W343" s="1410">
        <f t="shared" si="910"/>
        <v>0</v>
      </c>
      <c r="X343" s="832">
        <f t="shared" si="911"/>
        <v>141</v>
      </c>
      <c r="Y343" s="832">
        <f t="shared" si="912"/>
        <v>96</v>
      </c>
      <c r="Z343" s="832">
        <f t="shared" si="913"/>
        <v>237</v>
      </c>
      <c r="AA343" s="1410"/>
      <c r="AB343" s="1410"/>
      <c r="AC343" s="1410">
        <f t="shared" si="914"/>
        <v>0</v>
      </c>
      <c r="AD343" s="1410">
        <f t="shared" ref="AD343:AD347" si="918">X343+AA343</f>
        <v>141</v>
      </c>
      <c r="AE343" s="1410">
        <f t="shared" ref="AE343:AE347" si="919">Y343+AB343</f>
        <v>96</v>
      </c>
      <c r="AF343" s="1410">
        <f t="shared" si="916"/>
        <v>237</v>
      </c>
      <c r="AG343" s="1410"/>
      <c r="AH343" s="1470"/>
      <c r="AI343" s="1410">
        <f t="shared" si="917"/>
        <v>0</v>
      </c>
      <c r="AJ343" s="1410">
        <v>0</v>
      </c>
      <c r="AL343" s="1320"/>
      <c r="AM343" s="1319"/>
      <c r="AN343" s="1319"/>
      <c r="AO343" s="1319"/>
      <c r="AP343" s="1319"/>
      <c r="AQ343" s="1319"/>
      <c r="AR343" s="1319"/>
      <c r="AS343" s="1319"/>
      <c r="AT343" s="1319"/>
      <c r="AU343" s="1319"/>
      <c r="AV343" s="1319"/>
      <c r="AW343" s="1319"/>
      <c r="AX343" s="1319"/>
      <c r="AY343" s="1319"/>
      <c r="AZ343" s="1319"/>
      <c r="BA343" s="1319"/>
      <c r="BB343" s="1319"/>
      <c r="BC343" s="1319"/>
      <c r="BD343" s="1319"/>
      <c r="BE343" s="1319"/>
      <c r="BF343" s="1319"/>
      <c r="BG343" s="1319"/>
      <c r="BH343" s="1319"/>
      <c r="BI343" s="1319"/>
      <c r="BJ343" s="1319"/>
      <c r="BK343" s="1319"/>
    </row>
    <row r="344" spans="1:63" ht="15" customHeight="1">
      <c r="A344" s="1428">
        <v>133</v>
      </c>
      <c r="B344" s="1490" t="s">
        <v>80</v>
      </c>
      <c r="C344" s="1410">
        <v>58</v>
      </c>
      <c r="D344" s="1410">
        <v>37</v>
      </c>
      <c r="E344" s="1410">
        <f t="shared" si="904"/>
        <v>95</v>
      </c>
      <c r="F344" s="1410">
        <v>71</v>
      </c>
      <c r="G344" s="1410">
        <v>56</v>
      </c>
      <c r="H344" s="1410">
        <f t="shared" si="905"/>
        <v>127</v>
      </c>
      <c r="I344" s="1410">
        <v>8</v>
      </c>
      <c r="J344" s="1410">
        <v>5</v>
      </c>
      <c r="K344" s="1410">
        <f t="shared" si="906"/>
        <v>13</v>
      </c>
      <c r="L344" s="1410">
        <v>2</v>
      </c>
      <c r="M344" s="1410">
        <v>2</v>
      </c>
      <c r="N344" s="1410">
        <f t="shared" si="907"/>
        <v>4</v>
      </c>
      <c r="O344" s="1410"/>
      <c r="P344" s="1410"/>
      <c r="Q344" s="1410">
        <f t="shared" si="908"/>
        <v>0</v>
      </c>
      <c r="R344" s="1410"/>
      <c r="S344" s="1410"/>
      <c r="T344" s="1410">
        <f t="shared" si="909"/>
        <v>0</v>
      </c>
      <c r="U344" s="1410"/>
      <c r="V344" s="1410"/>
      <c r="W344" s="1410">
        <f t="shared" si="910"/>
        <v>0</v>
      </c>
      <c r="X344" s="832">
        <f t="shared" si="911"/>
        <v>139</v>
      </c>
      <c r="Y344" s="832">
        <f t="shared" si="912"/>
        <v>100</v>
      </c>
      <c r="Z344" s="832">
        <f t="shared" si="913"/>
        <v>239</v>
      </c>
      <c r="AA344" s="1410"/>
      <c r="AB344" s="1410"/>
      <c r="AC344" s="1410">
        <f t="shared" si="914"/>
        <v>0</v>
      </c>
      <c r="AD344" s="1410">
        <f t="shared" si="918"/>
        <v>139</v>
      </c>
      <c r="AE344" s="1410">
        <f t="shared" si="919"/>
        <v>100</v>
      </c>
      <c r="AF344" s="1410">
        <f t="shared" si="916"/>
        <v>239</v>
      </c>
      <c r="AG344" s="1410">
        <v>1</v>
      </c>
      <c r="AH344" s="1470">
        <v>1</v>
      </c>
      <c r="AI344" s="1410">
        <f t="shared" si="917"/>
        <v>2</v>
      </c>
      <c r="AJ344" s="1410">
        <v>0</v>
      </c>
      <c r="AL344" s="1320"/>
      <c r="AM344" s="1319"/>
      <c r="AN344" s="1319"/>
      <c r="AO344" s="1319"/>
      <c r="AP344" s="1319"/>
      <c r="AQ344" s="1319"/>
      <c r="AR344" s="1319"/>
      <c r="AS344" s="1319"/>
      <c r="AT344" s="1319"/>
      <c r="AU344" s="1319"/>
      <c r="AV344" s="1319"/>
      <c r="AW344" s="1319"/>
      <c r="AX344" s="1319"/>
      <c r="AY344" s="1319"/>
      <c r="AZ344" s="1319"/>
      <c r="BA344" s="1319"/>
      <c r="BB344" s="1319"/>
      <c r="BC344" s="1319"/>
      <c r="BD344" s="1319"/>
      <c r="BE344" s="1319"/>
      <c r="BF344" s="1319"/>
      <c r="BG344" s="1319"/>
      <c r="BH344" s="1319"/>
      <c r="BI344" s="1319"/>
      <c r="BJ344" s="1319"/>
      <c r="BK344" s="1319"/>
    </row>
    <row r="345" spans="1:63" ht="15" customHeight="1">
      <c r="A345" s="1428">
        <v>134</v>
      </c>
      <c r="B345" s="1490" t="s">
        <v>84</v>
      </c>
      <c r="C345" s="1410">
        <v>97</v>
      </c>
      <c r="D345" s="1410">
        <v>62</v>
      </c>
      <c r="E345" s="1410">
        <f t="shared" si="904"/>
        <v>159</v>
      </c>
      <c r="F345" s="1410">
        <v>119</v>
      </c>
      <c r="G345" s="1410">
        <v>87</v>
      </c>
      <c r="H345" s="1410">
        <f t="shared" si="905"/>
        <v>206</v>
      </c>
      <c r="I345" s="1410">
        <v>11</v>
      </c>
      <c r="J345" s="1410">
        <v>6</v>
      </c>
      <c r="K345" s="1410">
        <f t="shared" si="906"/>
        <v>17</v>
      </c>
      <c r="L345" s="1410">
        <v>0</v>
      </c>
      <c r="M345" s="1410">
        <v>0</v>
      </c>
      <c r="N345" s="1410">
        <f t="shared" si="907"/>
        <v>0</v>
      </c>
      <c r="O345" s="1410"/>
      <c r="P345" s="1410"/>
      <c r="Q345" s="1410">
        <f t="shared" si="908"/>
        <v>0</v>
      </c>
      <c r="R345" s="1410">
        <v>2</v>
      </c>
      <c r="S345" s="1410">
        <v>1</v>
      </c>
      <c r="T345" s="1410">
        <f t="shared" si="909"/>
        <v>3</v>
      </c>
      <c r="U345" s="1410"/>
      <c r="V345" s="1410"/>
      <c r="W345" s="1410">
        <f t="shared" si="910"/>
        <v>0</v>
      </c>
      <c r="X345" s="832">
        <f t="shared" si="911"/>
        <v>229</v>
      </c>
      <c r="Y345" s="832">
        <f t="shared" si="912"/>
        <v>156</v>
      </c>
      <c r="Z345" s="832">
        <f t="shared" si="913"/>
        <v>385</v>
      </c>
      <c r="AA345" s="1410"/>
      <c r="AB345" s="1410"/>
      <c r="AC345" s="1410">
        <f t="shared" si="914"/>
        <v>0</v>
      </c>
      <c r="AD345" s="1410">
        <f t="shared" si="918"/>
        <v>229</v>
      </c>
      <c r="AE345" s="1410">
        <f t="shared" si="919"/>
        <v>156</v>
      </c>
      <c r="AF345" s="1410">
        <f t="shared" si="916"/>
        <v>385</v>
      </c>
      <c r="AG345" s="1410"/>
      <c r="AH345" s="1470"/>
      <c r="AI345" s="1410">
        <f t="shared" si="917"/>
        <v>0</v>
      </c>
      <c r="AJ345" s="1410">
        <v>0</v>
      </c>
      <c r="AL345" s="1320"/>
      <c r="AM345" s="1319"/>
      <c r="AN345" s="1319"/>
      <c r="AO345" s="1319"/>
      <c r="AP345" s="1319"/>
      <c r="AQ345" s="1319"/>
      <c r="AR345" s="1319"/>
      <c r="AS345" s="1319"/>
      <c r="AT345" s="1319"/>
      <c r="AU345" s="1319"/>
      <c r="AV345" s="1319"/>
      <c r="AW345" s="1319"/>
      <c r="AX345" s="1319"/>
      <c r="AY345" s="1319"/>
      <c r="AZ345" s="1319"/>
      <c r="BA345" s="1319"/>
      <c r="BB345" s="1319"/>
      <c r="BC345" s="1319"/>
      <c r="BD345" s="1319"/>
      <c r="BE345" s="1319"/>
      <c r="BF345" s="1319"/>
      <c r="BG345" s="1319"/>
      <c r="BH345" s="1319"/>
      <c r="BI345" s="1319"/>
      <c r="BJ345" s="1319"/>
      <c r="BK345" s="1319"/>
    </row>
    <row r="346" spans="1:63" ht="15" customHeight="1">
      <c r="A346" s="1428">
        <v>135</v>
      </c>
      <c r="B346" s="1490" t="s">
        <v>81</v>
      </c>
      <c r="C346" s="1410">
        <v>20</v>
      </c>
      <c r="D346" s="1410">
        <v>15</v>
      </c>
      <c r="E346" s="1410">
        <f t="shared" si="904"/>
        <v>35</v>
      </c>
      <c r="F346" s="1410">
        <v>29</v>
      </c>
      <c r="G346" s="1410">
        <v>17</v>
      </c>
      <c r="H346" s="1410">
        <f t="shared" si="905"/>
        <v>46</v>
      </c>
      <c r="I346" s="1410">
        <v>5</v>
      </c>
      <c r="J346" s="1410">
        <v>3</v>
      </c>
      <c r="K346" s="1410">
        <f t="shared" si="906"/>
        <v>8</v>
      </c>
      <c r="L346" s="1410">
        <v>3</v>
      </c>
      <c r="M346" s="1410">
        <v>2</v>
      </c>
      <c r="N346" s="1410">
        <f t="shared" si="907"/>
        <v>5</v>
      </c>
      <c r="O346" s="1410"/>
      <c r="P346" s="1410"/>
      <c r="Q346" s="1410">
        <f t="shared" si="908"/>
        <v>0</v>
      </c>
      <c r="R346" s="1410"/>
      <c r="S346" s="1410"/>
      <c r="T346" s="1410">
        <f t="shared" si="909"/>
        <v>0</v>
      </c>
      <c r="U346" s="1410"/>
      <c r="V346" s="1410"/>
      <c r="W346" s="1410">
        <f t="shared" si="910"/>
        <v>0</v>
      </c>
      <c r="X346" s="832">
        <f t="shared" si="911"/>
        <v>57</v>
      </c>
      <c r="Y346" s="832">
        <f t="shared" si="912"/>
        <v>37</v>
      </c>
      <c r="Z346" s="832">
        <f t="shared" si="913"/>
        <v>94</v>
      </c>
      <c r="AA346" s="1410"/>
      <c r="AB346" s="1410"/>
      <c r="AC346" s="1410">
        <f t="shared" si="914"/>
        <v>0</v>
      </c>
      <c r="AD346" s="1410">
        <f t="shared" si="918"/>
        <v>57</v>
      </c>
      <c r="AE346" s="1410">
        <f t="shared" si="919"/>
        <v>37</v>
      </c>
      <c r="AF346" s="1410">
        <f t="shared" si="916"/>
        <v>94</v>
      </c>
      <c r="AG346" s="1410"/>
      <c r="AH346" s="1470"/>
      <c r="AI346" s="1410">
        <f t="shared" si="917"/>
        <v>0</v>
      </c>
      <c r="AJ346" s="1410">
        <v>0</v>
      </c>
      <c r="AL346" s="1320"/>
      <c r="AM346" s="1319"/>
      <c r="AN346" s="1319"/>
      <c r="AO346" s="1319"/>
      <c r="AP346" s="1319"/>
      <c r="AQ346" s="1319"/>
      <c r="AR346" s="1319"/>
      <c r="AS346" s="1319"/>
      <c r="AT346" s="1319"/>
      <c r="AU346" s="1319"/>
      <c r="AV346" s="1319"/>
      <c r="AW346" s="1319"/>
      <c r="AX346" s="1319"/>
      <c r="AY346" s="1319"/>
      <c r="AZ346" s="1319"/>
      <c r="BA346" s="1319"/>
      <c r="BB346" s="1319"/>
      <c r="BC346" s="1319"/>
      <c r="BD346" s="1319"/>
      <c r="BE346" s="1319"/>
      <c r="BF346" s="1319"/>
      <c r="BG346" s="1319"/>
      <c r="BH346" s="1319"/>
      <c r="BI346" s="1319"/>
      <c r="BJ346" s="1319"/>
      <c r="BK346" s="1319"/>
    </row>
    <row r="347" spans="1:63" ht="15" customHeight="1">
      <c r="A347" s="1428">
        <v>136</v>
      </c>
      <c r="B347" s="1490" t="s">
        <v>82</v>
      </c>
      <c r="C347" s="1410">
        <v>10</v>
      </c>
      <c r="D347" s="1410">
        <v>6</v>
      </c>
      <c r="E347" s="1410">
        <f t="shared" si="904"/>
        <v>16</v>
      </c>
      <c r="F347" s="1410">
        <v>11</v>
      </c>
      <c r="G347" s="1410">
        <v>6</v>
      </c>
      <c r="H347" s="1410">
        <f t="shared" si="905"/>
        <v>17</v>
      </c>
      <c r="I347" s="1410">
        <v>3</v>
      </c>
      <c r="J347" s="1410">
        <v>2</v>
      </c>
      <c r="K347" s="1410">
        <f t="shared" si="906"/>
        <v>5</v>
      </c>
      <c r="L347" s="1410">
        <v>0</v>
      </c>
      <c r="M347" s="1410">
        <v>0</v>
      </c>
      <c r="N347" s="1410">
        <f t="shared" si="907"/>
        <v>0</v>
      </c>
      <c r="O347" s="1410"/>
      <c r="P347" s="1410"/>
      <c r="Q347" s="1410">
        <f t="shared" si="908"/>
        <v>0</v>
      </c>
      <c r="R347" s="1410"/>
      <c r="S347" s="1410"/>
      <c r="T347" s="1410">
        <f t="shared" si="909"/>
        <v>0</v>
      </c>
      <c r="U347" s="1410"/>
      <c r="V347" s="1410"/>
      <c r="W347" s="1410">
        <f t="shared" si="910"/>
        <v>0</v>
      </c>
      <c r="X347" s="832">
        <f t="shared" si="911"/>
        <v>24</v>
      </c>
      <c r="Y347" s="832">
        <f t="shared" si="912"/>
        <v>14</v>
      </c>
      <c r="Z347" s="832">
        <f t="shared" si="913"/>
        <v>38</v>
      </c>
      <c r="AA347" s="1410"/>
      <c r="AB347" s="1410"/>
      <c r="AC347" s="1410">
        <f t="shared" si="914"/>
        <v>0</v>
      </c>
      <c r="AD347" s="1410">
        <f t="shared" si="918"/>
        <v>24</v>
      </c>
      <c r="AE347" s="1410">
        <f t="shared" si="919"/>
        <v>14</v>
      </c>
      <c r="AF347" s="1410">
        <f t="shared" si="916"/>
        <v>38</v>
      </c>
      <c r="AG347" s="1410"/>
      <c r="AH347" s="1470"/>
      <c r="AI347" s="1410">
        <f t="shared" si="917"/>
        <v>0</v>
      </c>
      <c r="AJ347" s="1410">
        <v>0</v>
      </c>
      <c r="AL347" s="1320"/>
      <c r="AM347" s="1319"/>
      <c r="AN347" s="1319"/>
      <c r="AO347" s="1319"/>
      <c r="AP347" s="1319"/>
      <c r="AQ347" s="1319"/>
      <c r="AR347" s="1319"/>
      <c r="AS347" s="1319"/>
      <c r="AT347" s="1319"/>
      <c r="AU347" s="1319"/>
      <c r="AV347" s="1319"/>
      <c r="AW347" s="1319"/>
      <c r="AX347" s="1319"/>
      <c r="AY347" s="1319"/>
      <c r="AZ347" s="1319"/>
      <c r="BA347" s="1319"/>
      <c r="BB347" s="1319"/>
      <c r="BC347" s="1319"/>
      <c r="BD347" s="1319"/>
      <c r="BE347" s="1319"/>
      <c r="BF347" s="1319"/>
      <c r="BG347" s="1319"/>
      <c r="BH347" s="1319"/>
      <c r="BI347" s="1319"/>
      <c r="BJ347" s="1319"/>
      <c r="BK347" s="1319"/>
    </row>
    <row r="348" spans="1:63" ht="15" customHeight="1">
      <c r="A348" s="1419"/>
      <c r="B348" s="1471" t="s">
        <v>6</v>
      </c>
      <c r="C348" s="1419">
        <f t="shared" ref="C348:AJ348" si="920">SUM(C342:C347)</f>
        <v>414</v>
      </c>
      <c r="D348" s="1419">
        <f t="shared" si="920"/>
        <v>283</v>
      </c>
      <c r="E348" s="1419">
        <f t="shared" si="920"/>
        <v>697</v>
      </c>
      <c r="F348" s="1419">
        <f t="shared" si="920"/>
        <v>503</v>
      </c>
      <c r="G348" s="1419">
        <f t="shared" si="920"/>
        <v>372</v>
      </c>
      <c r="H348" s="1419">
        <f t="shared" si="920"/>
        <v>875</v>
      </c>
      <c r="I348" s="1419">
        <f t="shared" si="920"/>
        <v>121</v>
      </c>
      <c r="J348" s="1419">
        <f t="shared" si="920"/>
        <v>67</v>
      </c>
      <c r="K348" s="1419">
        <f t="shared" si="920"/>
        <v>188</v>
      </c>
      <c r="L348" s="1419">
        <f t="shared" si="920"/>
        <v>36</v>
      </c>
      <c r="M348" s="1419">
        <f t="shared" si="920"/>
        <v>18</v>
      </c>
      <c r="N348" s="1419">
        <f t="shared" si="920"/>
        <v>54</v>
      </c>
      <c r="O348" s="1419">
        <f t="shared" si="920"/>
        <v>0</v>
      </c>
      <c r="P348" s="1419">
        <f t="shared" si="920"/>
        <v>0</v>
      </c>
      <c r="Q348" s="1419">
        <f t="shared" si="920"/>
        <v>0</v>
      </c>
      <c r="R348" s="1419">
        <f t="shared" si="920"/>
        <v>7</v>
      </c>
      <c r="S348" s="1419">
        <f t="shared" si="920"/>
        <v>4</v>
      </c>
      <c r="T348" s="1419">
        <f t="shared" si="920"/>
        <v>11</v>
      </c>
      <c r="U348" s="1419">
        <f t="shared" si="920"/>
        <v>0</v>
      </c>
      <c r="V348" s="1419">
        <f t="shared" si="920"/>
        <v>0</v>
      </c>
      <c r="W348" s="1419">
        <f t="shared" si="920"/>
        <v>0</v>
      </c>
      <c r="X348" s="1419">
        <f t="shared" si="920"/>
        <v>1081</v>
      </c>
      <c r="Y348" s="1419">
        <f t="shared" si="920"/>
        <v>744</v>
      </c>
      <c r="Z348" s="1419">
        <f t="shared" si="920"/>
        <v>1825</v>
      </c>
      <c r="AA348" s="1419">
        <f t="shared" si="920"/>
        <v>0</v>
      </c>
      <c r="AB348" s="1419">
        <f t="shared" si="920"/>
        <v>0</v>
      </c>
      <c r="AC348" s="1419">
        <f t="shared" si="920"/>
        <v>0</v>
      </c>
      <c r="AD348" s="1419">
        <f t="shared" si="920"/>
        <v>1081</v>
      </c>
      <c r="AE348" s="1419">
        <f t="shared" si="920"/>
        <v>744</v>
      </c>
      <c r="AF348" s="1419">
        <f t="shared" si="920"/>
        <v>1825</v>
      </c>
      <c r="AG348" s="1419">
        <f t="shared" si="920"/>
        <v>10</v>
      </c>
      <c r="AH348" s="1382">
        <f t="shared" si="920"/>
        <v>2</v>
      </c>
      <c r="AI348" s="1419">
        <f t="shared" si="920"/>
        <v>12</v>
      </c>
      <c r="AJ348" s="1419">
        <f t="shared" si="920"/>
        <v>0</v>
      </c>
      <c r="AL348" s="1320"/>
      <c r="AM348" s="1319"/>
      <c r="AN348" s="1319"/>
      <c r="AO348" s="1319"/>
      <c r="AP348" s="1319"/>
      <c r="AQ348" s="1319"/>
      <c r="AR348" s="1319"/>
      <c r="AS348" s="1319"/>
      <c r="AT348" s="1319"/>
      <c r="AU348" s="1319"/>
      <c r="AV348" s="1319"/>
      <c r="AW348" s="1319"/>
      <c r="AX348" s="1319"/>
      <c r="AY348" s="1319"/>
      <c r="AZ348" s="1319"/>
      <c r="BA348" s="1319"/>
      <c r="BB348" s="1319"/>
      <c r="BC348" s="1319"/>
      <c r="BD348" s="1319"/>
      <c r="BE348" s="1319"/>
      <c r="BF348" s="1319"/>
      <c r="BG348" s="1319"/>
      <c r="BH348" s="1319"/>
      <c r="BI348" s="1319"/>
      <c r="BJ348" s="1319"/>
      <c r="BK348" s="1319"/>
    </row>
    <row r="349" spans="1:63" ht="15" customHeight="1">
      <c r="A349" s="1436" t="s">
        <v>86</v>
      </c>
      <c r="B349" s="1472"/>
      <c r="C349" s="1466"/>
      <c r="D349" s="1466"/>
      <c r="E349" s="1466"/>
      <c r="F349" s="1466"/>
      <c r="G349" s="1466"/>
      <c r="H349" s="1466"/>
      <c r="I349" s="1466"/>
      <c r="J349" s="1466"/>
      <c r="K349" s="1466"/>
      <c r="L349" s="1466"/>
      <c r="M349" s="1466"/>
      <c r="N349" s="1466"/>
      <c r="O349" s="1466"/>
      <c r="P349" s="1466"/>
      <c r="Q349" s="1466"/>
      <c r="R349" s="1466"/>
      <c r="S349" s="1466"/>
      <c r="T349" s="1466"/>
      <c r="U349" s="1466"/>
      <c r="V349" s="1466"/>
      <c r="W349" s="1466"/>
      <c r="X349" s="1466"/>
      <c r="Y349" s="1466"/>
      <c r="Z349" s="1466"/>
      <c r="AA349" s="1466"/>
      <c r="AB349" s="1466"/>
      <c r="AC349" s="1466"/>
      <c r="AD349" s="1466"/>
      <c r="AE349" s="1466"/>
      <c r="AF349" s="1466"/>
      <c r="AG349" s="1466"/>
      <c r="AH349" s="1466"/>
      <c r="AI349" s="1410"/>
      <c r="AJ349" s="1410"/>
      <c r="AL349" s="1320"/>
      <c r="AM349" s="1319"/>
      <c r="AN349" s="1319"/>
      <c r="AO349" s="1319"/>
      <c r="AP349" s="1319"/>
      <c r="AQ349" s="1319"/>
      <c r="AR349" s="1319"/>
      <c r="AS349" s="1319"/>
      <c r="AT349" s="1319"/>
      <c r="AU349" s="1319"/>
      <c r="AV349" s="1319"/>
      <c r="AW349" s="1319"/>
      <c r="AX349" s="1319"/>
      <c r="AY349" s="1319"/>
      <c r="AZ349" s="1319"/>
      <c r="BA349" s="1319"/>
      <c r="BB349" s="1319"/>
      <c r="BC349" s="1319"/>
      <c r="BD349" s="1319"/>
      <c r="BE349" s="1319"/>
      <c r="BF349" s="1319"/>
      <c r="BG349" s="1319"/>
      <c r="BH349" s="1319"/>
      <c r="BI349" s="1319"/>
      <c r="BJ349" s="1319"/>
      <c r="BK349" s="1319"/>
    </row>
    <row r="350" spans="1:63" ht="15" customHeight="1">
      <c r="A350" s="1428">
        <v>137</v>
      </c>
      <c r="B350" s="859" t="s">
        <v>86</v>
      </c>
      <c r="C350" s="1271">
        <v>304</v>
      </c>
      <c r="D350" s="1271">
        <v>246</v>
      </c>
      <c r="E350" s="1410">
        <f t="shared" ref="E350:E361" si="921">C350+D350</f>
        <v>550</v>
      </c>
      <c r="F350" s="1410">
        <v>274</v>
      </c>
      <c r="G350" s="1410">
        <v>197</v>
      </c>
      <c r="H350" s="1410">
        <f t="shared" ref="H350:H361" si="922">F350+G350</f>
        <v>471</v>
      </c>
      <c r="I350" s="1410">
        <v>44</v>
      </c>
      <c r="J350" s="1410">
        <v>18</v>
      </c>
      <c r="K350" s="1410">
        <f t="shared" ref="K350:K361" si="923">I350+J350</f>
        <v>62</v>
      </c>
      <c r="L350" s="1410">
        <v>9</v>
      </c>
      <c r="M350" s="1410">
        <v>4</v>
      </c>
      <c r="N350" s="1410">
        <f t="shared" ref="N350:N361" si="924">L350+M350</f>
        <v>13</v>
      </c>
      <c r="O350" s="1410"/>
      <c r="P350" s="1410"/>
      <c r="Q350" s="1410">
        <f t="shared" ref="Q350:Q361" si="925">O350+P350</f>
        <v>0</v>
      </c>
      <c r="R350" s="1410"/>
      <c r="S350" s="1410"/>
      <c r="T350" s="1410">
        <f t="shared" ref="T350:T361" si="926">R350+S350</f>
        <v>0</v>
      </c>
      <c r="U350" s="1410">
        <v>5</v>
      </c>
      <c r="V350" s="1410">
        <v>2</v>
      </c>
      <c r="W350" s="1410">
        <f t="shared" ref="W350:W361" si="927">U350+V350</f>
        <v>7</v>
      </c>
      <c r="X350" s="832">
        <f t="shared" ref="X350:X361" si="928">C350+F350+I350+L350+U350+R350+O350</f>
        <v>636</v>
      </c>
      <c r="Y350" s="832">
        <f t="shared" ref="Y350:Y361" si="929">D350+G350+J350+M350+V350+S350+P350</f>
        <v>467</v>
      </c>
      <c r="Z350" s="832">
        <f t="shared" ref="Z350:Z361" si="930">E350+H350+K350+N350+W350+T350+Q350</f>
        <v>1103</v>
      </c>
      <c r="AA350" s="1271">
        <v>32</v>
      </c>
      <c r="AB350" s="1271">
        <v>23</v>
      </c>
      <c r="AC350" s="1410">
        <f t="shared" ref="AC350:AC361" si="931">AA350+AB350</f>
        <v>55</v>
      </c>
      <c r="AD350" s="1410">
        <f t="shared" ref="AD350:AE361" si="932">X350+AA350</f>
        <v>668</v>
      </c>
      <c r="AE350" s="1410">
        <f t="shared" si="932"/>
        <v>490</v>
      </c>
      <c r="AF350" s="1410">
        <f t="shared" ref="AF350:AF361" si="933">AD350+AE350</f>
        <v>1158</v>
      </c>
      <c r="AG350" s="1410">
        <v>4</v>
      </c>
      <c r="AH350" s="1470">
        <v>9</v>
      </c>
      <c r="AI350" s="1410">
        <f t="shared" ref="AI350:AI361" si="934">AG350+AH350</f>
        <v>13</v>
      </c>
      <c r="AJ350" s="1410"/>
      <c r="AL350" s="1320"/>
      <c r="AM350" s="1319"/>
      <c r="AN350" s="1319"/>
      <c r="AO350" s="1319"/>
      <c r="AP350" s="1319"/>
      <c r="AQ350" s="1319"/>
      <c r="AR350" s="1319"/>
      <c r="AS350" s="1319"/>
      <c r="AT350" s="1319"/>
      <c r="AU350" s="1319"/>
      <c r="AV350" s="1319"/>
      <c r="AW350" s="1319"/>
      <c r="AX350" s="1319"/>
      <c r="AY350" s="1319"/>
      <c r="AZ350" s="1319"/>
      <c r="BA350" s="1319"/>
      <c r="BB350" s="1319"/>
      <c r="BC350" s="1319"/>
      <c r="BD350" s="1319"/>
      <c r="BE350" s="1319"/>
      <c r="BF350" s="1319"/>
      <c r="BG350" s="1319"/>
      <c r="BH350" s="1319"/>
      <c r="BI350" s="1319"/>
      <c r="BJ350" s="1319"/>
      <c r="BK350" s="1319"/>
    </row>
    <row r="351" spans="1:63" ht="15" customHeight="1">
      <c r="A351" s="1428">
        <v>138</v>
      </c>
      <c r="B351" s="859" t="s">
        <v>91</v>
      </c>
      <c r="C351" s="1491">
        <v>19</v>
      </c>
      <c r="D351" s="1491">
        <v>12</v>
      </c>
      <c r="E351" s="1410">
        <f t="shared" si="921"/>
        <v>31</v>
      </c>
      <c r="F351" s="1410">
        <v>81</v>
      </c>
      <c r="G351" s="1410">
        <v>43</v>
      </c>
      <c r="H351" s="1410">
        <f t="shared" si="922"/>
        <v>124</v>
      </c>
      <c r="I351" s="1410">
        <v>1</v>
      </c>
      <c r="J351" s="1410">
        <v>3</v>
      </c>
      <c r="K351" s="1410">
        <f t="shared" si="923"/>
        <v>4</v>
      </c>
      <c r="L351" s="1410">
        <v>0</v>
      </c>
      <c r="M351" s="1410">
        <v>0</v>
      </c>
      <c r="N351" s="1410">
        <f t="shared" si="924"/>
        <v>0</v>
      </c>
      <c r="O351" s="1410"/>
      <c r="P351" s="1410"/>
      <c r="Q351" s="1410">
        <f t="shared" si="925"/>
        <v>0</v>
      </c>
      <c r="R351" s="1410"/>
      <c r="S351" s="1410"/>
      <c r="T351" s="1410">
        <f t="shared" si="926"/>
        <v>0</v>
      </c>
      <c r="U351" s="1410">
        <v>2</v>
      </c>
      <c r="V351" s="1410">
        <v>0</v>
      </c>
      <c r="W351" s="1410">
        <f t="shared" si="927"/>
        <v>2</v>
      </c>
      <c r="X351" s="832">
        <f t="shared" si="928"/>
        <v>103</v>
      </c>
      <c r="Y351" s="832">
        <f t="shared" si="929"/>
        <v>58</v>
      </c>
      <c r="Z351" s="832">
        <f t="shared" si="930"/>
        <v>161</v>
      </c>
      <c r="AA351" s="1271">
        <v>3</v>
      </c>
      <c r="AB351" s="1271">
        <v>2</v>
      </c>
      <c r="AC351" s="1410">
        <f t="shared" si="931"/>
        <v>5</v>
      </c>
      <c r="AD351" s="1410">
        <f t="shared" si="932"/>
        <v>106</v>
      </c>
      <c r="AE351" s="1410">
        <f t="shared" si="932"/>
        <v>60</v>
      </c>
      <c r="AF351" s="1410">
        <f t="shared" si="933"/>
        <v>166</v>
      </c>
      <c r="AG351" s="1410">
        <v>0</v>
      </c>
      <c r="AH351" s="1470">
        <v>0</v>
      </c>
      <c r="AI351" s="1410">
        <f t="shared" si="934"/>
        <v>0</v>
      </c>
      <c r="AJ351" s="1410"/>
      <c r="AL351" s="1320"/>
      <c r="AM351" s="1319"/>
      <c r="AN351" s="1319"/>
      <c r="AO351" s="1319"/>
      <c r="AP351" s="1319"/>
      <c r="AQ351" s="1319"/>
      <c r="AR351" s="1319"/>
      <c r="AS351" s="1319"/>
      <c r="AT351" s="1319"/>
      <c r="AU351" s="1319"/>
      <c r="AV351" s="1319"/>
      <c r="AW351" s="1319"/>
      <c r="AX351" s="1319"/>
      <c r="AY351" s="1319"/>
      <c r="AZ351" s="1319"/>
      <c r="BA351" s="1319"/>
      <c r="BB351" s="1319"/>
      <c r="BC351" s="1319"/>
      <c r="BD351" s="1319"/>
      <c r="BE351" s="1319"/>
      <c r="BF351" s="1319"/>
      <c r="BG351" s="1319"/>
      <c r="BH351" s="1319"/>
      <c r="BI351" s="1319"/>
      <c r="BJ351" s="1319"/>
      <c r="BK351" s="1319"/>
    </row>
    <row r="352" spans="1:63" ht="15" customHeight="1">
      <c r="A352" s="1428">
        <v>139</v>
      </c>
      <c r="B352" s="859" t="s">
        <v>705</v>
      </c>
      <c r="C352" s="1271">
        <v>41</v>
      </c>
      <c r="D352" s="1271">
        <v>28</v>
      </c>
      <c r="E352" s="1410">
        <f t="shared" si="921"/>
        <v>69</v>
      </c>
      <c r="F352" s="1410">
        <v>50</v>
      </c>
      <c r="G352" s="1410">
        <v>51</v>
      </c>
      <c r="H352" s="1410">
        <f t="shared" si="922"/>
        <v>101</v>
      </c>
      <c r="I352" s="1410">
        <v>7</v>
      </c>
      <c r="J352" s="1410">
        <v>9</v>
      </c>
      <c r="K352" s="1410">
        <f t="shared" si="923"/>
        <v>16</v>
      </c>
      <c r="L352" s="1410">
        <v>0</v>
      </c>
      <c r="M352" s="1410">
        <v>0</v>
      </c>
      <c r="N352" s="1410">
        <f t="shared" si="924"/>
        <v>0</v>
      </c>
      <c r="O352" s="1410"/>
      <c r="P352" s="1410"/>
      <c r="Q352" s="1410">
        <f t="shared" si="925"/>
        <v>0</v>
      </c>
      <c r="R352" s="1410"/>
      <c r="S352" s="1410"/>
      <c r="T352" s="1410">
        <f t="shared" si="926"/>
        <v>0</v>
      </c>
      <c r="U352" s="1410">
        <v>0</v>
      </c>
      <c r="V352" s="1410">
        <v>0</v>
      </c>
      <c r="W352" s="1410">
        <f t="shared" si="927"/>
        <v>0</v>
      </c>
      <c r="X352" s="832">
        <f t="shared" si="928"/>
        <v>98</v>
      </c>
      <c r="Y352" s="832">
        <f t="shared" si="929"/>
        <v>88</v>
      </c>
      <c r="Z352" s="832">
        <f t="shared" si="930"/>
        <v>186</v>
      </c>
      <c r="AA352" s="1271">
        <v>3</v>
      </c>
      <c r="AB352" s="1271">
        <v>3</v>
      </c>
      <c r="AC352" s="1410">
        <f t="shared" si="931"/>
        <v>6</v>
      </c>
      <c r="AD352" s="1410">
        <f t="shared" si="932"/>
        <v>101</v>
      </c>
      <c r="AE352" s="1410">
        <f t="shared" si="932"/>
        <v>91</v>
      </c>
      <c r="AF352" s="1410">
        <f t="shared" si="933"/>
        <v>192</v>
      </c>
      <c r="AG352" s="1410">
        <v>0</v>
      </c>
      <c r="AH352" s="1470">
        <v>0</v>
      </c>
      <c r="AI352" s="1410">
        <f t="shared" si="934"/>
        <v>0</v>
      </c>
      <c r="AJ352" s="1410"/>
      <c r="AL352" s="1320"/>
      <c r="AM352" s="1319"/>
      <c r="AN352" s="1319"/>
      <c r="AO352" s="1319"/>
      <c r="AP352" s="1319"/>
      <c r="AQ352" s="1319"/>
      <c r="AR352" s="1319"/>
      <c r="AS352" s="1319"/>
      <c r="AT352" s="1319"/>
      <c r="AU352" s="1319"/>
      <c r="AV352" s="1319"/>
      <c r="AW352" s="1319"/>
      <c r="AX352" s="1319"/>
      <c r="AY352" s="1319"/>
      <c r="AZ352" s="1319"/>
      <c r="BA352" s="1319"/>
      <c r="BB352" s="1319"/>
      <c r="BC352" s="1319"/>
      <c r="BD352" s="1319"/>
      <c r="BE352" s="1319"/>
      <c r="BF352" s="1319"/>
      <c r="BG352" s="1319"/>
      <c r="BH352" s="1319"/>
      <c r="BI352" s="1319"/>
      <c r="BJ352" s="1319"/>
      <c r="BK352" s="1319"/>
    </row>
    <row r="353" spans="1:63" ht="15" customHeight="1">
      <c r="A353" s="1428">
        <v>140</v>
      </c>
      <c r="B353" s="1492" t="s">
        <v>92</v>
      </c>
      <c r="C353" s="1271">
        <v>180</v>
      </c>
      <c r="D353" s="1271">
        <v>92</v>
      </c>
      <c r="E353" s="1410">
        <f t="shared" si="921"/>
        <v>272</v>
      </c>
      <c r="F353" s="1410">
        <v>213</v>
      </c>
      <c r="G353" s="1410">
        <v>115</v>
      </c>
      <c r="H353" s="1410">
        <f t="shared" si="922"/>
        <v>328</v>
      </c>
      <c r="I353" s="1410">
        <v>309</v>
      </c>
      <c r="J353" s="1410">
        <v>304</v>
      </c>
      <c r="K353" s="1410">
        <f t="shared" si="923"/>
        <v>613</v>
      </c>
      <c r="L353" s="1410">
        <v>0</v>
      </c>
      <c r="M353" s="1410">
        <v>0</v>
      </c>
      <c r="N353" s="1410">
        <f t="shared" si="924"/>
        <v>0</v>
      </c>
      <c r="O353" s="1410"/>
      <c r="P353" s="1410"/>
      <c r="Q353" s="1410">
        <f t="shared" si="925"/>
        <v>0</v>
      </c>
      <c r="R353" s="1410"/>
      <c r="S353" s="1410"/>
      <c r="T353" s="1410">
        <f t="shared" si="926"/>
        <v>0</v>
      </c>
      <c r="U353" s="1410">
        <v>0</v>
      </c>
      <c r="V353" s="1410">
        <v>0</v>
      </c>
      <c r="W353" s="1410">
        <f t="shared" si="927"/>
        <v>0</v>
      </c>
      <c r="X353" s="832">
        <f t="shared" si="928"/>
        <v>702</v>
      </c>
      <c r="Y353" s="832">
        <f t="shared" si="929"/>
        <v>511</v>
      </c>
      <c r="Z353" s="832">
        <f t="shared" si="930"/>
        <v>1213</v>
      </c>
      <c r="AA353" s="1271">
        <v>7</v>
      </c>
      <c r="AB353" s="1271">
        <v>2</v>
      </c>
      <c r="AC353" s="1410">
        <f t="shared" si="931"/>
        <v>9</v>
      </c>
      <c r="AD353" s="1410">
        <f t="shared" si="932"/>
        <v>709</v>
      </c>
      <c r="AE353" s="1410">
        <f t="shared" si="932"/>
        <v>513</v>
      </c>
      <c r="AF353" s="1410">
        <f t="shared" si="933"/>
        <v>1222</v>
      </c>
      <c r="AG353" s="1410">
        <v>2</v>
      </c>
      <c r="AH353" s="1470">
        <v>2</v>
      </c>
      <c r="AI353" s="1410">
        <f t="shared" si="934"/>
        <v>4</v>
      </c>
      <c r="AJ353" s="1410">
        <v>2</v>
      </c>
      <c r="AL353" s="1320"/>
      <c r="AM353" s="1319"/>
      <c r="AN353" s="1319"/>
      <c r="AO353" s="1319"/>
      <c r="AP353" s="1319"/>
      <c r="AQ353" s="1319"/>
      <c r="AR353" s="1319"/>
      <c r="AS353" s="1319"/>
      <c r="AT353" s="1319"/>
      <c r="AU353" s="1319"/>
      <c r="AV353" s="1319"/>
      <c r="AW353" s="1319"/>
      <c r="AX353" s="1319"/>
      <c r="AY353" s="1319"/>
      <c r="AZ353" s="1319"/>
      <c r="BA353" s="1319"/>
      <c r="BB353" s="1319"/>
      <c r="BC353" s="1319"/>
      <c r="BD353" s="1319"/>
      <c r="BE353" s="1319"/>
      <c r="BF353" s="1319"/>
      <c r="BG353" s="1319"/>
      <c r="BH353" s="1319"/>
      <c r="BI353" s="1319"/>
      <c r="BJ353" s="1319"/>
      <c r="BK353" s="1319"/>
    </row>
    <row r="354" spans="1:63" ht="15" customHeight="1">
      <c r="A354" s="1428">
        <v>141</v>
      </c>
      <c r="B354" s="1492" t="s">
        <v>706</v>
      </c>
      <c r="C354" s="1491">
        <v>90</v>
      </c>
      <c r="D354" s="1491">
        <v>63</v>
      </c>
      <c r="E354" s="1410">
        <f t="shared" si="921"/>
        <v>153</v>
      </c>
      <c r="F354" s="1410">
        <v>168</v>
      </c>
      <c r="G354" s="1410">
        <v>98</v>
      </c>
      <c r="H354" s="1410">
        <f t="shared" si="922"/>
        <v>266</v>
      </c>
      <c r="I354" s="1410">
        <v>28</v>
      </c>
      <c r="J354" s="1410">
        <v>24</v>
      </c>
      <c r="K354" s="1410">
        <f t="shared" si="923"/>
        <v>52</v>
      </c>
      <c r="L354" s="1410">
        <v>0</v>
      </c>
      <c r="M354" s="1410">
        <v>0</v>
      </c>
      <c r="N354" s="1410">
        <f t="shared" si="924"/>
        <v>0</v>
      </c>
      <c r="O354" s="1410"/>
      <c r="P354" s="1410"/>
      <c r="Q354" s="1410">
        <f t="shared" si="925"/>
        <v>0</v>
      </c>
      <c r="R354" s="1410"/>
      <c r="S354" s="1410"/>
      <c r="T354" s="1410">
        <f t="shared" si="926"/>
        <v>0</v>
      </c>
      <c r="U354" s="1410">
        <v>0</v>
      </c>
      <c r="V354" s="1410">
        <v>0</v>
      </c>
      <c r="W354" s="1410">
        <f t="shared" si="927"/>
        <v>0</v>
      </c>
      <c r="X354" s="832">
        <f t="shared" si="928"/>
        <v>286</v>
      </c>
      <c r="Y354" s="832">
        <f t="shared" si="929"/>
        <v>185</v>
      </c>
      <c r="Z354" s="832">
        <f t="shared" si="930"/>
        <v>471</v>
      </c>
      <c r="AA354" s="1271">
        <v>0</v>
      </c>
      <c r="AB354" s="1271">
        <v>0</v>
      </c>
      <c r="AC354" s="1410">
        <f t="shared" si="931"/>
        <v>0</v>
      </c>
      <c r="AD354" s="1410">
        <f t="shared" si="932"/>
        <v>286</v>
      </c>
      <c r="AE354" s="1410">
        <f t="shared" si="932"/>
        <v>185</v>
      </c>
      <c r="AF354" s="1410">
        <f t="shared" si="933"/>
        <v>471</v>
      </c>
      <c r="AG354" s="1410">
        <v>0</v>
      </c>
      <c r="AH354" s="1470">
        <v>0</v>
      </c>
      <c r="AI354" s="1410">
        <f t="shared" si="934"/>
        <v>0</v>
      </c>
      <c r="AJ354" s="1410">
        <v>0</v>
      </c>
      <c r="AL354" s="1320"/>
      <c r="AM354" s="1319"/>
      <c r="AN354" s="1319"/>
      <c r="AO354" s="1319"/>
      <c r="AP354" s="1319"/>
      <c r="AQ354" s="1319"/>
      <c r="AR354" s="1319"/>
      <c r="AS354" s="1319"/>
      <c r="AT354" s="1319"/>
      <c r="AU354" s="1319"/>
      <c r="AV354" s="1319"/>
      <c r="AW354" s="1319"/>
      <c r="AX354" s="1319"/>
      <c r="AY354" s="1319"/>
      <c r="AZ354" s="1319"/>
      <c r="BA354" s="1319"/>
      <c r="BB354" s="1319"/>
      <c r="BC354" s="1319"/>
      <c r="BD354" s="1319"/>
      <c r="BE354" s="1319"/>
      <c r="BF354" s="1319"/>
      <c r="BG354" s="1319"/>
      <c r="BH354" s="1319"/>
      <c r="BI354" s="1319"/>
      <c r="BJ354" s="1319"/>
      <c r="BK354" s="1319"/>
    </row>
    <row r="355" spans="1:63" ht="15" customHeight="1">
      <c r="A355" s="1428">
        <v>142</v>
      </c>
      <c r="B355" s="859" t="s">
        <v>88</v>
      </c>
      <c r="C355" s="1271">
        <v>163</v>
      </c>
      <c r="D355" s="1271">
        <v>105</v>
      </c>
      <c r="E355" s="1410">
        <f t="shared" si="921"/>
        <v>268</v>
      </c>
      <c r="F355" s="1410">
        <v>93</v>
      </c>
      <c r="G355" s="1410">
        <v>72</v>
      </c>
      <c r="H355" s="1410">
        <f t="shared" si="922"/>
        <v>165</v>
      </c>
      <c r="I355" s="1410">
        <v>3</v>
      </c>
      <c r="J355" s="1410">
        <v>5</v>
      </c>
      <c r="K355" s="1410">
        <f t="shared" si="923"/>
        <v>8</v>
      </c>
      <c r="L355" s="1410">
        <v>0</v>
      </c>
      <c r="M355" s="1410">
        <v>1</v>
      </c>
      <c r="N355" s="1410">
        <f t="shared" si="924"/>
        <v>1</v>
      </c>
      <c r="O355" s="1410"/>
      <c r="P355" s="1410"/>
      <c r="Q355" s="1410">
        <f t="shared" si="925"/>
        <v>0</v>
      </c>
      <c r="R355" s="1410"/>
      <c r="S355" s="1410"/>
      <c r="T355" s="1410">
        <f t="shared" si="926"/>
        <v>0</v>
      </c>
      <c r="U355" s="1410">
        <v>1</v>
      </c>
      <c r="V355" s="1410">
        <v>0</v>
      </c>
      <c r="W355" s="1410">
        <f t="shared" si="927"/>
        <v>1</v>
      </c>
      <c r="X355" s="832">
        <f t="shared" si="928"/>
        <v>260</v>
      </c>
      <c r="Y355" s="832">
        <f t="shared" si="929"/>
        <v>183</v>
      </c>
      <c r="Z355" s="832">
        <f t="shared" si="930"/>
        <v>443</v>
      </c>
      <c r="AA355" s="1271">
        <v>12</v>
      </c>
      <c r="AB355" s="1271">
        <v>8</v>
      </c>
      <c r="AC355" s="1410">
        <f t="shared" si="931"/>
        <v>20</v>
      </c>
      <c r="AD355" s="1410">
        <f t="shared" si="932"/>
        <v>272</v>
      </c>
      <c r="AE355" s="1410">
        <f t="shared" si="932"/>
        <v>191</v>
      </c>
      <c r="AF355" s="1410">
        <f t="shared" si="933"/>
        <v>463</v>
      </c>
      <c r="AG355" s="1410">
        <v>1</v>
      </c>
      <c r="AH355" s="1470">
        <v>1</v>
      </c>
      <c r="AI355" s="1410">
        <f t="shared" si="934"/>
        <v>2</v>
      </c>
      <c r="AJ355" s="1410">
        <v>1</v>
      </c>
      <c r="AL355" s="1320"/>
      <c r="AM355" s="1319"/>
      <c r="AN355" s="1319"/>
      <c r="AO355" s="1319"/>
      <c r="AP355" s="1319"/>
      <c r="AQ355" s="1319"/>
      <c r="AR355" s="1319"/>
      <c r="AS355" s="1319"/>
      <c r="AT355" s="1319"/>
      <c r="AU355" s="1319"/>
      <c r="AV355" s="1319"/>
      <c r="AW355" s="1319"/>
      <c r="AX355" s="1319"/>
      <c r="AY355" s="1319"/>
      <c r="AZ355" s="1319"/>
      <c r="BA355" s="1319"/>
      <c r="BB355" s="1319"/>
      <c r="BC355" s="1319"/>
      <c r="BD355" s="1319"/>
      <c r="BE355" s="1319"/>
      <c r="BF355" s="1319"/>
      <c r="BG355" s="1319"/>
      <c r="BH355" s="1319"/>
      <c r="BI355" s="1319"/>
      <c r="BJ355" s="1319"/>
      <c r="BK355" s="1319"/>
    </row>
    <row r="356" spans="1:63" ht="15" customHeight="1">
      <c r="A356" s="1428">
        <v>143</v>
      </c>
      <c r="B356" s="859" t="s">
        <v>94</v>
      </c>
      <c r="C356" s="1493">
        <v>198</v>
      </c>
      <c r="D356" s="1493">
        <v>125</v>
      </c>
      <c r="E356" s="1410">
        <f t="shared" si="921"/>
        <v>323</v>
      </c>
      <c r="F356" s="1410">
        <v>144</v>
      </c>
      <c r="G356" s="1410">
        <v>107</v>
      </c>
      <c r="H356" s="1410">
        <f t="shared" si="922"/>
        <v>251</v>
      </c>
      <c r="I356" s="1410">
        <v>18</v>
      </c>
      <c r="J356" s="1410">
        <v>9</v>
      </c>
      <c r="K356" s="1410">
        <f t="shared" si="923"/>
        <v>27</v>
      </c>
      <c r="L356" s="1410">
        <v>3</v>
      </c>
      <c r="M356" s="1410">
        <v>2</v>
      </c>
      <c r="N356" s="1410">
        <f t="shared" si="924"/>
        <v>5</v>
      </c>
      <c r="O356" s="1410"/>
      <c r="P356" s="1410"/>
      <c r="Q356" s="1410">
        <f t="shared" si="925"/>
        <v>0</v>
      </c>
      <c r="R356" s="1410"/>
      <c r="S356" s="1410"/>
      <c r="T356" s="1410">
        <f t="shared" si="926"/>
        <v>0</v>
      </c>
      <c r="U356" s="1410">
        <v>1</v>
      </c>
      <c r="V356" s="1410">
        <v>1</v>
      </c>
      <c r="W356" s="1410">
        <f t="shared" si="927"/>
        <v>2</v>
      </c>
      <c r="X356" s="832">
        <f t="shared" si="928"/>
        <v>364</v>
      </c>
      <c r="Y356" s="832">
        <f t="shared" si="929"/>
        <v>244</v>
      </c>
      <c r="Z356" s="832">
        <f t="shared" si="930"/>
        <v>608</v>
      </c>
      <c r="AA356" s="1271">
        <v>19</v>
      </c>
      <c r="AB356" s="1271">
        <v>10</v>
      </c>
      <c r="AC356" s="1410">
        <f t="shared" si="931"/>
        <v>29</v>
      </c>
      <c r="AD356" s="1410">
        <f t="shared" si="932"/>
        <v>383</v>
      </c>
      <c r="AE356" s="1410">
        <f t="shared" si="932"/>
        <v>254</v>
      </c>
      <c r="AF356" s="1410">
        <f t="shared" si="933"/>
        <v>637</v>
      </c>
      <c r="AG356" s="1410">
        <v>0</v>
      </c>
      <c r="AH356" s="1470">
        <v>0</v>
      </c>
      <c r="AI356" s="1410">
        <f t="shared" si="934"/>
        <v>0</v>
      </c>
      <c r="AJ356" s="1410">
        <v>0</v>
      </c>
      <c r="AL356" s="1320"/>
      <c r="AM356" s="1319"/>
      <c r="AN356" s="1319"/>
      <c r="AO356" s="1319"/>
      <c r="AP356" s="1319"/>
      <c r="AQ356" s="1319"/>
      <c r="AR356" s="1319"/>
      <c r="AS356" s="1319"/>
      <c r="AT356" s="1319"/>
      <c r="AU356" s="1319"/>
      <c r="AV356" s="1319"/>
      <c r="AW356" s="1319"/>
      <c r="AX356" s="1319"/>
      <c r="AY356" s="1319"/>
      <c r="AZ356" s="1319"/>
      <c r="BA356" s="1319"/>
      <c r="BB356" s="1319"/>
      <c r="BC356" s="1319"/>
      <c r="BD356" s="1319"/>
      <c r="BE356" s="1319"/>
      <c r="BF356" s="1319"/>
      <c r="BG356" s="1319"/>
      <c r="BH356" s="1319"/>
      <c r="BI356" s="1319"/>
      <c r="BJ356" s="1319"/>
      <c r="BK356" s="1319"/>
    </row>
    <row r="357" spans="1:63" ht="15" customHeight="1">
      <c r="A357" s="1428">
        <v>144</v>
      </c>
      <c r="B357" s="190" t="s">
        <v>707</v>
      </c>
      <c r="C357" s="1271">
        <v>58</v>
      </c>
      <c r="D357" s="1271">
        <v>34</v>
      </c>
      <c r="E357" s="1410">
        <f t="shared" si="921"/>
        <v>92</v>
      </c>
      <c r="F357" s="1410">
        <v>42</v>
      </c>
      <c r="G357" s="1410">
        <v>27</v>
      </c>
      <c r="H357" s="1410">
        <f t="shared" si="922"/>
        <v>69</v>
      </c>
      <c r="I357" s="1410">
        <v>0</v>
      </c>
      <c r="J357" s="1410">
        <v>1</v>
      </c>
      <c r="K357" s="1410">
        <f t="shared" si="923"/>
        <v>1</v>
      </c>
      <c r="L357" s="1410">
        <v>0</v>
      </c>
      <c r="M357" s="1410">
        <v>0</v>
      </c>
      <c r="N357" s="1410">
        <f t="shared" si="924"/>
        <v>0</v>
      </c>
      <c r="O357" s="1410"/>
      <c r="P357" s="1410"/>
      <c r="Q357" s="1410">
        <f t="shared" si="925"/>
        <v>0</v>
      </c>
      <c r="R357" s="1410"/>
      <c r="S357" s="1410"/>
      <c r="T357" s="1410">
        <f t="shared" si="926"/>
        <v>0</v>
      </c>
      <c r="U357" s="1410">
        <v>0</v>
      </c>
      <c r="V357" s="1410">
        <v>0</v>
      </c>
      <c r="W357" s="1410">
        <f t="shared" si="927"/>
        <v>0</v>
      </c>
      <c r="X357" s="832">
        <f t="shared" si="928"/>
        <v>100</v>
      </c>
      <c r="Y357" s="832">
        <f t="shared" si="929"/>
        <v>62</v>
      </c>
      <c r="Z357" s="832">
        <f t="shared" si="930"/>
        <v>162</v>
      </c>
      <c r="AA357" s="1271">
        <v>4</v>
      </c>
      <c r="AB357" s="1271">
        <v>5</v>
      </c>
      <c r="AC357" s="1410">
        <f t="shared" si="931"/>
        <v>9</v>
      </c>
      <c r="AD357" s="1410">
        <f t="shared" si="932"/>
        <v>104</v>
      </c>
      <c r="AE357" s="1410">
        <f t="shared" si="932"/>
        <v>67</v>
      </c>
      <c r="AF357" s="1410">
        <f t="shared" si="933"/>
        <v>171</v>
      </c>
      <c r="AG357" s="1410">
        <v>0</v>
      </c>
      <c r="AH357" s="1470">
        <v>0</v>
      </c>
      <c r="AI357" s="1410">
        <f t="shared" si="934"/>
        <v>0</v>
      </c>
      <c r="AJ357" s="1410">
        <v>0</v>
      </c>
      <c r="AL357" s="1320"/>
      <c r="AM357" s="1319"/>
      <c r="AN357" s="1319"/>
      <c r="AO357" s="1319"/>
      <c r="AP357" s="1319"/>
      <c r="AQ357" s="1319"/>
      <c r="AR357" s="1319"/>
      <c r="AS357" s="1319"/>
      <c r="AT357" s="1319"/>
      <c r="AU357" s="1319"/>
      <c r="AV357" s="1319"/>
      <c r="AW357" s="1319"/>
      <c r="AX357" s="1319"/>
      <c r="AY357" s="1319"/>
      <c r="AZ357" s="1319"/>
      <c r="BA357" s="1319"/>
      <c r="BB357" s="1319"/>
      <c r="BC357" s="1319"/>
      <c r="BD357" s="1319"/>
      <c r="BE357" s="1319"/>
      <c r="BF357" s="1319"/>
      <c r="BG357" s="1319"/>
      <c r="BH357" s="1319"/>
      <c r="BI357" s="1319"/>
      <c r="BJ357" s="1319"/>
      <c r="BK357" s="1319"/>
    </row>
    <row r="358" spans="1:63" ht="15" customHeight="1">
      <c r="A358" s="1428">
        <v>145</v>
      </c>
      <c r="B358" s="190" t="s">
        <v>93</v>
      </c>
      <c r="C358" s="1491">
        <v>53</v>
      </c>
      <c r="D358" s="1491">
        <v>35</v>
      </c>
      <c r="E358" s="1410">
        <f t="shared" si="921"/>
        <v>88</v>
      </c>
      <c r="F358" s="1410">
        <v>18</v>
      </c>
      <c r="G358" s="1410">
        <v>7</v>
      </c>
      <c r="H358" s="1410">
        <f t="shared" si="922"/>
        <v>25</v>
      </c>
      <c r="I358" s="1410">
        <v>0</v>
      </c>
      <c r="J358" s="1410">
        <v>0</v>
      </c>
      <c r="K358" s="1410">
        <f t="shared" si="923"/>
        <v>0</v>
      </c>
      <c r="L358" s="1410">
        <v>0</v>
      </c>
      <c r="M358" s="1410">
        <v>0</v>
      </c>
      <c r="N358" s="1410">
        <f t="shared" si="924"/>
        <v>0</v>
      </c>
      <c r="O358" s="1410"/>
      <c r="P358" s="1410"/>
      <c r="Q358" s="1410">
        <f t="shared" si="925"/>
        <v>0</v>
      </c>
      <c r="R358" s="1410"/>
      <c r="S358" s="1410"/>
      <c r="T358" s="1410">
        <f t="shared" si="926"/>
        <v>0</v>
      </c>
      <c r="U358" s="1410">
        <v>0</v>
      </c>
      <c r="V358" s="1410">
        <v>0</v>
      </c>
      <c r="W358" s="1410">
        <f t="shared" si="927"/>
        <v>0</v>
      </c>
      <c r="X358" s="832">
        <f t="shared" si="928"/>
        <v>71</v>
      </c>
      <c r="Y358" s="832">
        <f t="shared" si="929"/>
        <v>42</v>
      </c>
      <c r="Z358" s="832">
        <f t="shared" si="930"/>
        <v>113</v>
      </c>
      <c r="AA358" s="1271">
        <v>0</v>
      </c>
      <c r="AB358" s="1271">
        <v>0</v>
      </c>
      <c r="AC358" s="1410">
        <f t="shared" si="931"/>
        <v>0</v>
      </c>
      <c r="AD358" s="1410">
        <f t="shared" si="932"/>
        <v>71</v>
      </c>
      <c r="AE358" s="1410">
        <f t="shared" si="932"/>
        <v>42</v>
      </c>
      <c r="AF358" s="1410">
        <f t="shared" si="933"/>
        <v>113</v>
      </c>
      <c r="AG358" s="1410">
        <v>0</v>
      </c>
      <c r="AH358" s="1470">
        <v>0</v>
      </c>
      <c r="AI358" s="1410">
        <f t="shared" si="934"/>
        <v>0</v>
      </c>
      <c r="AJ358" s="1410">
        <v>0</v>
      </c>
      <c r="AL358" s="1320"/>
      <c r="AM358" s="1319"/>
      <c r="AN358" s="1319"/>
      <c r="AO358" s="1319"/>
      <c r="AP358" s="1319"/>
      <c r="AQ358" s="1319"/>
      <c r="AR358" s="1319"/>
      <c r="AS358" s="1319"/>
      <c r="AT358" s="1319"/>
      <c r="AU358" s="1319"/>
      <c r="AV358" s="1319"/>
      <c r="AW358" s="1319"/>
      <c r="AX358" s="1319"/>
      <c r="AY358" s="1319"/>
      <c r="AZ358" s="1319"/>
      <c r="BA358" s="1319"/>
      <c r="BB358" s="1319"/>
      <c r="BC358" s="1319"/>
      <c r="BD358" s="1319"/>
      <c r="BE358" s="1319"/>
      <c r="BF358" s="1319"/>
      <c r="BG358" s="1319"/>
      <c r="BH358" s="1319"/>
      <c r="BI358" s="1319"/>
      <c r="BJ358" s="1319"/>
      <c r="BK358" s="1319"/>
    </row>
    <row r="359" spans="1:63" ht="15" customHeight="1">
      <c r="A359" s="1428">
        <v>146</v>
      </c>
      <c r="B359" s="190" t="s">
        <v>89</v>
      </c>
      <c r="C359" s="1271">
        <v>15</v>
      </c>
      <c r="D359" s="1271">
        <v>14</v>
      </c>
      <c r="E359" s="1410">
        <f t="shared" si="921"/>
        <v>29</v>
      </c>
      <c r="F359" s="1410">
        <v>46</v>
      </c>
      <c r="G359" s="1410">
        <v>32</v>
      </c>
      <c r="H359" s="1410">
        <f t="shared" si="922"/>
        <v>78</v>
      </c>
      <c r="I359" s="1410">
        <v>3</v>
      </c>
      <c r="J359" s="1410">
        <v>0</v>
      </c>
      <c r="K359" s="1410">
        <f t="shared" si="923"/>
        <v>3</v>
      </c>
      <c r="L359" s="1410">
        <v>0</v>
      </c>
      <c r="M359" s="1410">
        <v>0</v>
      </c>
      <c r="N359" s="1410">
        <f t="shared" si="924"/>
        <v>0</v>
      </c>
      <c r="O359" s="1410"/>
      <c r="P359" s="1410"/>
      <c r="Q359" s="1410">
        <f t="shared" si="925"/>
        <v>0</v>
      </c>
      <c r="R359" s="1410"/>
      <c r="S359" s="1410"/>
      <c r="T359" s="1410">
        <f t="shared" si="926"/>
        <v>0</v>
      </c>
      <c r="U359" s="1410">
        <v>0</v>
      </c>
      <c r="V359" s="1410">
        <v>0</v>
      </c>
      <c r="W359" s="1410">
        <f t="shared" si="927"/>
        <v>0</v>
      </c>
      <c r="X359" s="832">
        <f t="shared" si="928"/>
        <v>64</v>
      </c>
      <c r="Y359" s="832">
        <f t="shared" si="929"/>
        <v>46</v>
      </c>
      <c r="Z359" s="832">
        <f t="shared" si="930"/>
        <v>110</v>
      </c>
      <c r="AA359" s="1271">
        <v>4</v>
      </c>
      <c r="AB359" s="1271">
        <v>2</v>
      </c>
      <c r="AC359" s="1410">
        <f t="shared" si="931"/>
        <v>6</v>
      </c>
      <c r="AD359" s="1410">
        <f t="shared" si="932"/>
        <v>68</v>
      </c>
      <c r="AE359" s="1410">
        <f t="shared" si="932"/>
        <v>48</v>
      </c>
      <c r="AF359" s="1410">
        <f t="shared" si="933"/>
        <v>116</v>
      </c>
      <c r="AG359" s="1410">
        <v>0</v>
      </c>
      <c r="AH359" s="1470">
        <v>0</v>
      </c>
      <c r="AI359" s="1410">
        <f t="shared" si="934"/>
        <v>0</v>
      </c>
      <c r="AJ359" s="1410">
        <v>0</v>
      </c>
      <c r="AL359" s="1320"/>
      <c r="AM359" s="1319"/>
      <c r="AN359" s="1319"/>
      <c r="AO359" s="1319"/>
      <c r="AP359" s="1319"/>
      <c r="AQ359" s="1319"/>
      <c r="AR359" s="1319"/>
      <c r="AS359" s="1319"/>
      <c r="AT359" s="1319"/>
      <c r="AU359" s="1319"/>
      <c r="AV359" s="1319"/>
      <c r="AW359" s="1319"/>
      <c r="AX359" s="1319"/>
      <c r="AY359" s="1319"/>
      <c r="AZ359" s="1319"/>
      <c r="BA359" s="1319"/>
      <c r="BB359" s="1319"/>
      <c r="BC359" s="1319"/>
      <c r="BD359" s="1319"/>
      <c r="BE359" s="1319"/>
      <c r="BF359" s="1319"/>
      <c r="BG359" s="1319"/>
      <c r="BH359" s="1319"/>
      <c r="BI359" s="1319"/>
      <c r="BJ359" s="1319"/>
      <c r="BK359" s="1319"/>
    </row>
    <row r="360" spans="1:63" ht="15" customHeight="1">
      <c r="A360" s="1428">
        <v>147</v>
      </c>
      <c r="B360" s="190" t="s">
        <v>90</v>
      </c>
      <c r="C360" s="1271">
        <v>44</v>
      </c>
      <c r="D360" s="1271">
        <v>28</v>
      </c>
      <c r="E360" s="1410">
        <f t="shared" si="921"/>
        <v>72</v>
      </c>
      <c r="F360" s="1410">
        <v>23</v>
      </c>
      <c r="G360" s="1410">
        <v>9</v>
      </c>
      <c r="H360" s="1410">
        <f t="shared" si="922"/>
        <v>32</v>
      </c>
      <c r="I360" s="1410">
        <v>1</v>
      </c>
      <c r="J360" s="1410">
        <v>2</v>
      </c>
      <c r="K360" s="1410">
        <f t="shared" si="923"/>
        <v>3</v>
      </c>
      <c r="L360" s="1410">
        <v>0</v>
      </c>
      <c r="M360" s="1410">
        <v>0</v>
      </c>
      <c r="N360" s="1410">
        <f t="shared" si="924"/>
        <v>0</v>
      </c>
      <c r="O360" s="1410"/>
      <c r="P360" s="1410"/>
      <c r="Q360" s="1410">
        <f t="shared" si="925"/>
        <v>0</v>
      </c>
      <c r="R360" s="1410"/>
      <c r="S360" s="1410"/>
      <c r="T360" s="1410">
        <f t="shared" si="926"/>
        <v>0</v>
      </c>
      <c r="U360" s="1410">
        <v>0</v>
      </c>
      <c r="V360" s="1410">
        <v>0</v>
      </c>
      <c r="W360" s="1410">
        <f t="shared" si="927"/>
        <v>0</v>
      </c>
      <c r="X360" s="832">
        <f t="shared" si="928"/>
        <v>68</v>
      </c>
      <c r="Y360" s="832">
        <f t="shared" si="929"/>
        <v>39</v>
      </c>
      <c r="Z360" s="832">
        <f t="shared" si="930"/>
        <v>107</v>
      </c>
      <c r="AA360" s="1271">
        <v>3</v>
      </c>
      <c r="AB360" s="1271">
        <v>1</v>
      </c>
      <c r="AC360" s="1410">
        <f t="shared" si="931"/>
        <v>4</v>
      </c>
      <c r="AD360" s="1410">
        <f t="shared" si="932"/>
        <v>71</v>
      </c>
      <c r="AE360" s="1410">
        <f t="shared" si="932"/>
        <v>40</v>
      </c>
      <c r="AF360" s="1410">
        <f t="shared" si="933"/>
        <v>111</v>
      </c>
      <c r="AG360" s="1410">
        <v>0</v>
      </c>
      <c r="AH360" s="1470">
        <v>0</v>
      </c>
      <c r="AI360" s="1410">
        <f t="shared" si="934"/>
        <v>0</v>
      </c>
      <c r="AJ360" s="1410">
        <v>0</v>
      </c>
      <c r="AL360" s="1320"/>
      <c r="AM360" s="1319"/>
      <c r="AN360" s="1319"/>
      <c r="AO360" s="1319"/>
      <c r="AP360" s="1319"/>
      <c r="AQ360" s="1319"/>
      <c r="AR360" s="1319"/>
      <c r="AS360" s="1319"/>
      <c r="AT360" s="1319"/>
      <c r="AU360" s="1319"/>
      <c r="AV360" s="1319"/>
      <c r="AW360" s="1319"/>
      <c r="AX360" s="1319"/>
      <c r="AY360" s="1319"/>
      <c r="AZ360" s="1319"/>
      <c r="BA360" s="1319"/>
      <c r="BB360" s="1319"/>
      <c r="BC360" s="1319"/>
      <c r="BD360" s="1319"/>
      <c r="BE360" s="1319"/>
      <c r="BF360" s="1319"/>
      <c r="BG360" s="1319"/>
      <c r="BH360" s="1319"/>
      <c r="BI360" s="1319"/>
      <c r="BJ360" s="1319"/>
      <c r="BK360" s="1319"/>
    </row>
    <row r="361" spans="1:63" ht="15" customHeight="1">
      <c r="A361" s="1428">
        <v>148</v>
      </c>
      <c r="B361" s="190" t="s">
        <v>87</v>
      </c>
      <c r="C361" s="1271">
        <v>10</v>
      </c>
      <c r="D361" s="1271">
        <v>9</v>
      </c>
      <c r="E361" s="1410">
        <f t="shared" si="921"/>
        <v>19</v>
      </c>
      <c r="F361" s="1410">
        <v>43</v>
      </c>
      <c r="G361" s="1410">
        <v>38</v>
      </c>
      <c r="H361" s="1410">
        <f t="shared" si="922"/>
        <v>81</v>
      </c>
      <c r="I361" s="1410">
        <v>0</v>
      </c>
      <c r="J361" s="1410">
        <v>0</v>
      </c>
      <c r="K361" s="1410">
        <f t="shared" si="923"/>
        <v>0</v>
      </c>
      <c r="L361" s="1410">
        <v>0</v>
      </c>
      <c r="M361" s="1410">
        <v>0</v>
      </c>
      <c r="N361" s="1410">
        <f t="shared" si="924"/>
        <v>0</v>
      </c>
      <c r="O361" s="1410"/>
      <c r="P361" s="1410"/>
      <c r="Q361" s="1410">
        <f t="shared" si="925"/>
        <v>0</v>
      </c>
      <c r="R361" s="1410"/>
      <c r="S361" s="1410"/>
      <c r="T361" s="1410">
        <f t="shared" si="926"/>
        <v>0</v>
      </c>
      <c r="U361" s="1410">
        <v>0</v>
      </c>
      <c r="V361" s="1410">
        <v>0</v>
      </c>
      <c r="W361" s="1410">
        <f t="shared" si="927"/>
        <v>0</v>
      </c>
      <c r="X361" s="832">
        <f t="shared" si="928"/>
        <v>53</v>
      </c>
      <c r="Y361" s="832">
        <f t="shared" si="929"/>
        <v>47</v>
      </c>
      <c r="Z361" s="832">
        <f t="shared" si="930"/>
        <v>100</v>
      </c>
      <c r="AA361" s="1271">
        <v>2</v>
      </c>
      <c r="AB361" s="1271">
        <v>2</v>
      </c>
      <c r="AC361" s="1410">
        <f t="shared" si="931"/>
        <v>4</v>
      </c>
      <c r="AD361" s="1410">
        <f t="shared" si="932"/>
        <v>55</v>
      </c>
      <c r="AE361" s="1410">
        <f t="shared" si="932"/>
        <v>49</v>
      </c>
      <c r="AF361" s="1410">
        <f t="shared" si="933"/>
        <v>104</v>
      </c>
      <c r="AG361" s="1410">
        <v>0</v>
      </c>
      <c r="AH361" s="1470">
        <v>0</v>
      </c>
      <c r="AI361" s="1410">
        <f t="shared" si="934"/>
        <v>0</v>
      </c>
      <c r="AJ361" s="1410">
        <v>0</v>
      </c>
      <c r="AL361" s="1320"/>
      <c r="AM361" s="1319"/>
      <c r="AN361" s="1319"/>
      <c r="AO361" s="1319"/>
      <c r="AP361" s="1319"/>
      <c r="AQ361" s="1319"/>
      <c r="AR361" s="1319"/>
      <c r="AS361" s="1319"/>
      <c r="AT361" s="1319"/>
      <c r="AU361" s="1319"/>
      <c r="AV361" s="1319"/>
      <c r="AW361" s="1319"/>
      <c r="AX361" s="1319"/>
      <c r="AY361" s="1319"/>
      <c r="AZ361" s="1319"/>
      <c r="BA361" s="1319"/>
      <c r="BB361" s="1319"/>
      <c r="BC361" s="1319"/>
      <c r="BD361" s="1319"/>
      <c r="BE361" s="1319"/>
      <c r="BF361" s="1319"/>
      <c r="BG361" s="1319"/>
      <c r="BH361" s="1319"/>
      <c r="BI361" s="1319"/>
      <c r="BJ361" s="1319"/>
      <c r="BK361" s="1319"/>
    </row>
    <row r="362" spans="1:63" ht="15" customHeight="1">
      <c r="A362" s="1419"/>
      <c r="B362" s="1471" t="s">
        <v>6</v>
      </c>
      <c r="C362" s="1419">
        <f t="shared" ref="C362:AJ362" si="935">SUM(C350:C361)</f>
        <v>1175</v>
      </c>
      <c r="D362" s="1419">
        <f t="shared" si="935"/>
        <v>791</v>
      </c>
      <c r="E362" s="1419">
        <f t="shared" si="935"/>
        <v>1966</v>
      </c>
      <c r="F362" s="1419">
        <f t="shared" si="935"/>
        <v>1195</v>
      </c>
      <c r="G362" s="1419">
        <f t="shared" si="935"/>
        <v>796</v>
      </c>
      <c r="H362" s="1419">
        <f t="shared" si="935"/>
        <v>1991</v>
      </c>
      <c r="I362" s="1419">
        <f t="shared" si="935"/>
        <v>414</v>
      </c>
      <c r="J362" s="1419">
        <f t="shared" si="935"/>
        <v>375</v>
      </c>
      <c r="K362" s="1419">
        <f t="shared" si="935"/>
        <v>789</v>
      </c>
      <c r="L362" s="1419">
        <f t="shared" si="935"/>
        <v>12</v>
      </c>
      <c r="M362" s="1419">
        <f t="shared" si="935"/>
        <v>7</v>
      </c>
      <c r="N362" s="1419">
        <f t="shared" si="935"/>
        <v>19</v>
      </c>
      <c r="O362" s="1419">
        <f t="shared" si="935"/>
        <v>0</v>
      </c>
      <c r="P362" s="1419">
        <f t="shared" si="935"/>
        <v>0</v>
      </c>
      <c r="Q362" s="1419">
        <f t="shared" si="935"/>
        <v>0</v>
      </c>
      <c r="R362" s="1419">
        <f t="shared" si="935"/>
        <v>0</v>
      </c>
      <c r="S362" s="1419">
        <f t="shared" si="935"/>
        <v>0</v>
      </c>
      <c r="T362" s="1419">
        <f t="shared" si="935"/>
        <v>0</v>
      </c>
      <c r="U362" s="1419">
        <f t="shared" si="935"/>
        <v>9</v>
      </c>
      <c r="V362" s="1419">
        <f t="shared" si="935"/>
        <v>3</v>
      </c>
      <c r="W362" s="1419">
        <f t="shared" si="935"/>
        <v>12</v>
      </c>
      <c r="X362" s="1419">
        <f t="shared" si="935"/>
        <v>2805</v>
      </c>
      <c r="Y362" s="1419">
        <f t="shared" si="935"/>
        <v>1972</v>
      </c>
      <c r="Z362" s="1419">
        <f t="shared" si="935"/>
        <v>4777</v>
      </c>
      <c r="AA362" s="1419">
        <f t="shared" si="935"/>
        <v>89</v>
      </c>
      <c r="AB362" s="1419">
        <f t="shared" si="935"/>
        <v>58</v>
      </c>
      <c r="AC362" s="1419">
        <f t="shared" si="935"/>
        <v>147</v>
      </c>
      <c r="AD362" s="1419">
        <f t="shared" si="935"/>
        <v>2894</v>
      </c>
      <c r="AE362" s="1419">
        <f t="shared" si="935"/>
        <v>2030</v>
      </c>
      <c r="AF362" s="1419">
        <f t="shared" si="935"/>
        <v>4924</v>
      </c>
      <c r="AG362" s="1419">
        <f t="shared" si="935"/>
        <v>7</v>
      </c>
      <c r="AH362" s="1382">
        <f t="shared" si="935"/>
        <v>12</v>
      </c>
      <c r="AI362" s="1419">
        <f t="shared" si="935"/>
        <v>19</v>
      </c>
      <c r="AJ362" s="1419">
        <f t="shared" si="935"/>
        <v>3</v>
      </c>
      <c r="AL362" s="1320"/>
      <c r="AM362" s="1319"/>
      <c r="AN362" s="1319"/>
      <c r="AO362" s="1319"/>
      <c r="AP362" s="1319"/>
      <c r="AQ362" s="1319"/>
      <c r="AR362" s="1319"/>
      <c r="AS362" s="1319"/>
      <c r="AT362" s="1319"/>
      <c r="AU362" s="1319"/>
      <c r="AV362" s="1319"/>
      <c r="AW362" s="1319"/>
      <c r="AX362" s="1319"/>
      <c r="AY362" s="1319"/>
      <c r="AZ362" s="1319"/>
      <c r="BA362" s="1319"/>
      <c r="BB362" s="1319"/>
      <c r="BC362" s="1319"/>
      <c r="BD362" s="1319"/>
      <c r="BE362" s="1319"/>
      <c r="BF362" s="1319"/>
      <c r="BG362" s="1319"/>
      <c r="BH362" s="1319"/>
      <c r="BI362" s="1319"/>
      <c r="BJ362" s="1319"/>
      <c r="BK362" s="1319"/>
    </row>
    <row r="363" spans="1:63" ht="15" customHeight="1">
      <c r="A363" s="1436" t="s">
        <v>143</v>
      </c>
      <c r="B363" s="1472"/>
      <c r="C363" s="1466"/>
      <c r="D363" s="1466"/>
      <c r="E363" s="1466"/>
      <c r="F363" s="1466"/>
      <c r="G363" s="1466"/>
      <c r="H363" s="1466"/>
      <c r="I363" s="1466"/>
      <c r="J363" s="1466"/>
      <c r="K363" s="1466"/>
      <c r="L363" s="1466"/>
      <c r="M363" s="1466"/>
      <c r="N363" s="1466"/>
      <c r="O363" s="1466"/>
      <c r="P363" s="1466"/>
      <c r="Q363" s="1466"/>
      <c r="R363" s="1466"/>
      <c r="S363" s="1466"/>
      <c r="T363" s="1466"/>
      <c r="U363" s="1466"/>
      <c r="V363" s="1466"/>
      <c r="W363" s="1466"/>
      <c r="X363" s="1466"/>
      <c r="Y363" s="1466"/>
      <c r="Z363" s="1466"/>
      <c r="AA363" s="1466"/>
      <c r="AB363" s="1466"/>
      <c r="AC363" s="1466"/>
      <c r="AD363" s="1466"/>
      <c r="AE363" s="1466"/>
      <c r="AF363" s="1466"/>
      <c r="AG363" s="1466"/>
      <c r="AH363" s="1466"/>
      <c r="AI363" s="1410"/>
      <c r="AJ363" s="1410"/>
      <c r="AL363" s="1320"/>
      <c r="AM363" s="1319"/>
      <c r="AN363" s="1319"/>
      <c r="AO363" s="1319"/>
      <c r="AP363" s="1319"/>
      <c r="AQ363" s="1319"/>
      <c r="AR363" s="1319"/>
      <c r="AS363" s="1319"/>
      <c r="AT363" s="1319"/>
      <c r="AU363" s="1319"/>
      <c r="AV363" s="1319"/>
      <c r="AW363" s="1319"/>
      <c r="AX363" s="1319"/>
      <c r="AY363" s="1319"/>
      <c r="AZ363" s="1319"/>
      <c r="BA363" s="1319"/>
      <c r="BB363" s="1319"/>
      <c r="BC363" s="1319"/>
      <c r="BD363" s="1319"/>
      <c r="BE363" s="1319"/>
      <c r="BF363" s="1319"/>
      <c r="BG363" s="1319"/>
      <c r="BH363" s="1319"/>
      <c r="BI363" s="1319"/>
      <c r="BJ363" s="1319"/>
      <c r="BK363" s="1319"/>
    </row>
    <row r="364" spans="1:63" ht="15" customHeight="1">
      <c r="A364" s="1428">
        <v>149</v>
      </c>
      <c r="B364" s="928" t="s">
        <v>799</v>
      </c>
      <c r="C364" s="176">
        <v>85</v>
      </c>
      <c r="D364" s="176">
        <v>65</v>
      </c>
      <c r="E364" s="1410">
        <f t="shared" ref="E364:E371" si="936">C364+D364</f>
        <v>150</v>
      </c>
      <c r="F364" s="176">
        <v>19</v>
      </c>
      <c r="G364" s="176">
        <v>1</v>
      </c>
      <c r="H364" s="1410">
        <f t="shared" ref="H364:H371" si="937">F364+G364</f>
        <v>20</v>
      </c>
      <c r="I364" s="176">
        <v>1</v>
      </c>
      <c r="J364" s="176">
        <v>1</v>
      </c>
      <c r="K364" s="1410">
        <f t="shared" ref="K364:K371" si="938">I364+J364</f>
        <v>2</v>
      </c>
      <c r="L364" s="176">
        <v>1</v>
      </c>
      <c r="M364" s="176">
        <v>1</v>
      </c>
      <c r="N364" s="1410">
        <f t="shared" ref="N364:N371" si="939">L364+M364</f>
        <v>2</v>
      </c>
      <c r="O364" s="1410"/>
      <c r="P364" s="1410"/>
      <c r="Q364" s="1410">
        <f t="shared" ref="Q364:Q371" si="940">O364+P364</f>
        <v>0</v>
      </c>
      <c r="R364" s="1410"/>
      <c r="S364" s="1410"/>
      <c r="T364" s="1410">
        <f t="shared" ref="T364:T371" si="941">R364+S364</f>
        <v>0</v>
      </c>
      <c r="U364" s="176"/>
      <c r="V364" s="1410"/>
      <c r="W364" s="1410">
        <f t="shared" ref="W364:W371" si="942">U364+V364</f>
        <v>0</v>
      </c>
      <c r="X364" s="832">
        <f t="shared" ref="X364:X371" si="943">C364+F364+I364+L364+U364+R364+O364</f>
        <v>106</v>
      </c>
      <c r="Y364" s="832">
        <f t="shared" ref="Y364:Y371" si="944">D364+G364+J364+M364+V364+S364+P364</f>
        <v>68</v>
      </c>
      <c r="Z364" s="832">
        <f t="shared" ref="Z364:Z371" si="945">E364+H364+K364+N364+W364+T364+Q364</f>
        <v>174</v>
      </c>
      <c r="AA364" s="177">
        <v>0</v>
      </c>
      <c r="AB364" s="177">
        <v>0</v>
      </c>
      <c r="AC364" s="1410">
        <f t="shared" ref="AC364:AC371" si="946">AA364+AB364</f>
        <v>0</v>
      </c>
      <c r="AD364" s="1410">
        <f t="shared" ref="AD364:AE371" si="947">X364+AA364</f>
        <v>106</v>
      </c>
      <c r="AE364" s="1410">
        <f t="shared" si="947"/>
        <v>68</v>
      </c>
      <c r="AF364" s="1410">
        <f t="shared" ref="AF364:AF371" si="948">AD364+AE364</f>
        <v>174</v>
      </c>
      <c r="AG364" s="177">
        <v>0</v>
      </c>
      <c r="AH364" s="177">
        <v>0</v>
      </c>
      <c r="AI364" s="1410">
        <f t="shared" ref="AI364:AI371" si="949">AG364+AH364</f>
        <v>0</v>
      </c>
      <c r="AJ364" s="1410">
        <v>0</v>
      </c>
      <c r="AL364" s="1320"/>
      <c r="AM364" s="1319"/>
      <c r="AN364" s="1319"/>
      <c r="AO364" s="1319"/>
      <c r="AP364" s="1319"/>
      <c r="AQ364" s="1319"/>
      <c r="AR364" s="1319"/>
      <c r="AS364" s="1319"/>
      <c r="AT364" s="1319"/>
      <c r="AU364" s="1319"/>
      <c r="AV364" s="1319"/>
      <c r="AW364" s="1319"/>
      <c r="AX364" s="1319"/>
      <c r="AY364" s="1319"/>
      <c r="AZ364" s="1319"/>
      <c r="BA364" s="1319"/>
      <c r="BB364" s="1319"/>
      <c r="BC364" s="1319"/>
      <c r="BD364" s="1319"/>
      <c r="BE364" s="1319"/>
      <c r="BF364" s="1319"/>
      <c r="BG364" s="1319"/>
      <c r="BH364" s="1319"/>
      <c r="BI364" s="1319"/>
      <c r="BJ364" s="1319"/>
      <c r="BK364" s="1319"/>
    </row>
    <row r="365" spans="1:63" ht="15" customHeight="1">
      <c r="A365" s="1428">
        <v>150</v>
      </c>
      <c r="B365" s="928" t="s">
        <v>800</v>
      </c>
      <c r="C365" s="176">
        <v>64</v>
      </c>
      <c r="D365" s="176">
        <v>77</v>
      </c>
      <c r="E365" s="1410">
        <f t="shared" si="936"/>
        <v>141</v>
      </c>
      <c r="F365" s="176">
        <v>81</v>
      </c>
      <c r="G365" s="176">
        <v>35</v>
      </c>
      <c r="H365" s="1410">
        <f t="shared" si="937"/>
        <v>116</v>
      </c>
      <c r="I365" s="176">
        <v>4</v>
      </c>
      <c r="J365" s="176">
        <v>1</v>
      </c>
      <c r="K365" s="1410">
        <f t="shared" si="938"/>
        <v>5</v>
      </c>
      <c r="L365" s="176">
        <v>2</v>
      </c>
      <c r="M365" s="176">
        <v>1</v>
      </c>
      <c r="N365" s="1410">
        <f t="shared" si="939"/>
        <v>3</v>
      </c>
      <c r="O365" s="1410"/>
      <c r="P365" s="1410"/>
      <c r="Q365" s="1410">
        <f t="shared" si="940"/>
        <v>0</v>
      </c>
      <c r="R365" s="1410"/>
      <c r="S365" s="1410"/>
      <c r="T365" s="1410">
        <f t="shared" si="941"/>
        <v>0</v>
      </c>
      <c r="U365" s="176"/>
      <c r="V365" s="1410"/>
      <c r="W365" s="1410">
        <f t="shared" si="942"/>
        <v>0</v>
      </c>
      <c r="X365" s="832">
        <f t="shared" si="943"/>
        <v>151</v>
      </c>
      <c r="Y365" s="832">
        <f t="shared" si="944"/>
        <v>114</v>
      </c>
      <c r="Z365" s="832">
        <f t="shared" si="945"/>
        <v>265</v>
      </c>
      <c r="AA365" s="177">
        <v>17</v>
      </c>
      <c r="AB365" s="177">
        <v>8</v>
      </c>
      <c r="AC365" s="1410">
        <f t="shared" si="946"/>
        <v>25</v>
      </c>
      <c r="AD365" s="1410">
        <f t="shared" si="947"/>
        <v>168</v>
      </c>
      <c r="AE365" s="1410">
        <f t="shared" si="947"/>
        <v>122</v>
      </c>
      <c r="AF365" s="1410">
        <f t="shared" si="948"/>
        <v>290</v>
      </c>
      <c r="AG365" s="177">
        <v>0</v>
      </c>
      <c r="AH365" s="177">
        <v>0</v>
      </c>
      <c r="AI365" s="1410">
        <f t="shared" si="949"/>
        <v>0</v>
      </c>
      <c r="AJ365" s="1410">
        <v>0</v>
      </c>
      <c r="AL365" s="1320"/>
      <c r="AM365" s="1319"/>
      <c r="AN365" s="1319"/>
      <c r="AO365" s="1319"/>
      <c r="AP365" s="1319"/>
      <c r="AQ365" s="1319"/>
      <c r="AR365" s="1319"/>
      <c r="AS365" s="1319"/>
      <c r="AT365" s="1319"/>
      <c r="AU365" s="1319"/>
      <c r="AV365" s="1319"/>
      <c r="AW365" s="1319"/>
      <c r="AX365" s="1319"/>
      <c r="AY365" s="1319"/>
      <c r="AZ365" s="1319"/>
      <c r="BA365" s="1319"/>
      <c r="BB365" s="1319"/>
      <c r="BC365" s="1319"/>
      <c r="BD365" s="1319"/>
      <c r="BE365" s="1319"/>
      <c r="BF365" s="1319"/>
      <c r="BG365" s="1319"/>
      <c r="BH365" s="1319"/>
      <c r="BI365" s="1319"/>
      <c r="BJ365" s="1319"/>
      <c r="BK365" s="1319"/>
    </row>
    <row r="366" spans="1:63" ht="15" customHeight="1">
      <c r="A366" s="1428">
        <v>151</v>
      </c>
      <c r="B366" s="928" t="s">
        <v>801</v>
      </c>
      <c r="C366" s="176">
        <v>455</v>
      </c>
      <c r="D366" s="176">
        <v>290</v>
      </c>
      <c r="E366" s="1410">
        <f t="shared" si="936"/>
        <v>745</v>
      </c>
      <c r="F366" s="176">
        <v>191</v>
      </c>
      <c r="G366" s="176">
        <v>121</v>
      </c>
      <c r="H366" s="1410">
        <f t="shared" si="937"/>
        <v>312</v>
      </c>
      <c r="I366" s="176">
        <v>7</v>
      </c>
      <c r="J366" s="176">
        <v>6</v>
      </c>
      <c r="K366" s="1410">
        <f t="shared" si="938"/>
        <v>13</v>
      </c>
      <c r="L366" s="176">
        <v>3</v>
      </c>
      <c r="M366" s="176">
        <v>2</v>
      </c>
      <c r="N366" s="1410">
        <f t="shared" si="939"/>
        <v>5</v>
      </c>
      <c r="O366" s="1410"/>
      <c r="P366" s="1410"/>
      <c r="Q366" s="1410">
        <f t="shared" si="940"/>
        <v>0</v>
      </c>
      <c r="R366" s="1410"/>
      <c r="S366" s="1410"/>
      <c r="T366" s="1410">
        <f t="shared" si="941"/>
        <v>0</v>
      </c>
      <c r="U366" s="176"/>
      <c r="V366" s="1410"/>
      <c r="W366" s="1410">
        <f t="shared" si="942"/>
        <v>0</v>
      </c>
      <c r="X366" s="832">
        <f t="shared" si="943"/>
        <v>656</v>
      </c>
      <c r="Y366" s="832">
        <f t="shared" si="944"/>
        <v>419</v>
      </c>
      <c r="Z366" s="832">
        <f t="shared" si="945"/>
        <v>1075</v>
      </c>
      <c r="AA366" s="177">
        <v>43</v>
      </c>
      <c r="AB366" s="177">
        <v>35</v>
      </c>
      <c r="AC366" s="1410">
        <f t="shared" si="946"/>
        <v>78</v>
      </c>
      <c r="AD366" s="1410">
        <f t="shared" si="947"/>
        <v>699</v>
      </c>
      <c r="AE366" s="1410">
        <f t="shared" si="947"/>
        <v>454</v>
      </c>
      <c r="AF366" s="1410">
        <f t="shared" si="948"/>
        <v>1153</v>
      </c>
      <c r="AG366" s="177">
        <v>2</v>
      </c>
      <c r="AH366" s="177">
        <v>0</v>
      </c>
      <c r="AI366" s="1410">
        <f t="shared" si="949"/>
        <v>2</v>
      </c>
      <c r="AJ366" s="1410">
        <v>0</v>
      </c>
      <c r="AL366" s="1320"/>
      <c r="AM366" s="1319"/>
      <c r="AN366" s="1319"/>
      <c r="AO366" s="1319"/>
      <c r="AP366" s="1319"/>
      <c r="AQ366" s="1319"/>
      <c r="AR366" s="1319"/>
      <c r="AS366" s="1319"/>
      <c r="AT366" s="1319"/>
      <c r="AU366" s="1319"/>
      <c r="AV366" s="1319"/>
      <c r="AW366" s="1319"/>
      <c r="AX366" s="1319"/>
      <c r="AY366" s="1319"/>
      <c r="AZ366" s="1319"/>
      <c r="BA366" s="1319"/>
      <c r="BB366" s="1319"/>
      <c r="BC366" s="1319"/>
      <c r="BD366" s="1319"/>
      <c r="BE366" s="1319"/>
      <c r="BF366" s="1319"/>
      <c r="BG366" s="1319"/>
      <c r="BH366" s="1319"/>
      <c r="BI366" s="1319"/>
      <c r="BJ366" s="1319"/>
      <c r="BK366" s="1319"/>
    </row>
    <row r="367" spans="1:63" ht="15" customHeight="1">
      <c r="A367" s="1428">
        <v>152</v>
      </c>
      <c r="B367" s="928" t="s">
        <v>802</v>
      </c>
      <c r="C367" s="176">
        <v>1605</v>
      </c>
      <c r="D367" s="176">
        <v>970</v>
      </c>
      <c r="E367" s="1410">
        <f t="shared" si="936"/>
        <v>2575</v>
      </c>
      <c r="F367" s="176">
        <v>1382</v>
      </c>
      <c r="G367" s="176">
        <v>888</v>
      </c>
      <c r="H367" s="1410">
        <f t="shared" si="937"/>
        <v>2270</v>
      </c>
      <c r="I367" s="176">
        <v>31</v>
      </c>
      <c r="J367" s="176">
        <v>18</v>
      </c>
      <c r="K367" s="1410">
        <f t="shared" si="938"/>
        <v>49</v>
      </c>
      <c r="L367" s="176">
        <v>10</v>
      </c>
      <c r="M367" s="176">
        <v>8</v>
      </c>
      <c r="N367" s="1410">
        <f t="shared" si="939"/>
        <v>18</v>
      </c>
      <c r="O367" s="1410"/>
      <c r="P367" s="1410"/>
      <c r="Q367" s="1410">
        <f t="shared" si="940"/>
        <v>0</v>
      </c>
      <c r="R367" s="1410"/>
      <c r="S367" s="1410"/>
      <c r="T367" s="1410">
        <f t="shared" si="941"/>
        <v>0</v>
      </c>
      <c r="U367" s="176">
        <v>8</v>
      </c>
      <c r="V367" s="1410">
        <v>1</v>
      </c>
      <c r="W367" s="1410">
        <f t="shared" si="942"/>
        <v>9</v>
      </c>
      <c r="X367" s="832">
        <f t="shared" si="943"/>
        <v>3036</v>
      </c>
      <c r="Y367" s="832">
        <f t="shared" si="944"/>
        <v>1885</v>
      </c>
      <c r="Z367" s="832">
        <f t="shared" si="945"/>
        <v>4921</v>
      </c>
      <c r="AA367" s="177">
        <v>4</v>
      </c>
      <c r="AB367" s="177">
        <v>11</v>
      </c>
      <c r="AC367" s="1410">
        <f t="shared" si="946"/>
        <v>15</v>
      </c>
      <c r="AD367" s="1410">
        <f t="shared" si="947"/>
        <v>3040</v>
      </c>
      <c r="AE367" s="1410">
        <f t="shared" si="947"/>
        <v>1896</v>
      </c>
      <c r="AF367" s="1410">
        <f t="shared" si="948"/>
        <v>4936</v>
      </c>
      <c r="AG367" s="177">
        <v>36</v>
      </c>
      <c r="AH367" s="177">
        <v>19</v>
      </c>
      <c r="AI367" s="1410">
        <f t="shared" si="949"/>
        <v>55</v>
      </c>
      <c r="AJ367" s="1410">
        <v>0</v>
      </c>
      <c r="AL367" s="1320"/>
      <c r="AM367" s="1319"/>
      <c r="AN367" s="1319"/>
      <c r="AO367" s="1319"/>
      <c r="AP367" s="1319"/>
      <c r="AQ367" s="1319"/>
      <c r="AR367" s="1319"/>
      <c r="AS367" s="1319"/>
      <c r="AT367" s="1319"/>
      <c r="AU367" s="1319"/>
      <c r="AV367" s="1319"/>
      <c r="AW367" s="1319"/>
      <c r="AX367" s="1319"/>
      <c r="AY367" s="1319"/>
      <c r="AZ367" s="1319"/>
      <c r="BA367" s="1319"/>
      <c r="BB367" s="1319"/>
      <c r="BC367" s="1319"/>
      <c r="BD367" s="1319"/>
      <c r="BE367" s="1319"/>
      <c r="BF367" s="1319"/>
      <c r="BG367" s="1319"/>
      <c r="BH367" s="1319"/>
      <c r="BI367" s="1319"/>
      <c r="BJ367" s="1319"/>
      <c r="BK367" s="1319"/>
    </row>
    <row r="368" spans="1:63" ht="15" customHeight="1">
      <c r="A368" s="1428">
        <v>153</v>
      </c>
      <c r="B368" s="928" t="s">
        <v>803</v>
      </c>
      <c r="C368" s="176">
        <v>196</v>
      </c>
      <c r="D368" s="176">
        <v>149</v>
      </c>
      <c r="E368" s="1410">
        <f t="shared" si="936"/>
        <v>345</v>
      </c>
      <c r="F368" s="176">
        <v>286</v>
      </c>
      <c r="G368" s="176">
        <v>182</v>
      </c>
      <c r="H368" s="1410">
        <f t="shared" si="937"/>
        <v>468</v>
      </c>
      <c r="I368" s="176">
        <v>4</v>
      </c>
      <c r="J368" s="176">
        <v>2</v>
      </c>
      <c r="K368" s="1410">
        <f t="shared" si="938"/>
        <v>6</v>
      </c>
      <c r="L368" s="176">
        <v>0</v>
      </c>
      <c r="M368" s="176">
        <v>0</v>
      </c>
      <c r="N368" s="1410">
        <f t="shared" si="939"/>
        <v>0</v>
      </c>
      <c r="O368" s="1410"/>
      <c r="P368" s="1410"/>
      <c r="Q368" s="1410">
        <f t="shared" si="940"/>
        <v>0</v>
      </c>
      <c r="R368" s="1410"/>
      <c r="S368" s="1410"/>
      <c r="T368" s="1410">
        <f t="shared" si="941"/>
        <v>0</v>
      </c>
      <c r="U368" s="176"/>
      <c r="V368" s="1410"/>
      <c r="W368" s="1410">
        <f t="shared" si="942"/>
        <v>0</v>
      </c>
      <c r="X368" s="832">
        <f t="shared" si="943"/>
        <v>486</v>
      </c>
      <c r="Y368" s="832">
        <f t="shared" si="944"/>
        <v>333</v>
      </c>
      <c r="Z368" s="832">
        <f t="shared" si="945"/>
        <v>819</v>
      </c>
      <c r="AA368" s="177">
        <v>16</v>
      </c>
      <c r="AB368" s="177">
        <v>13</v>
      </c>
      <c r="AC368" s="1410">
        <f t="shared" si="946"/>
        <v>29</v>
      </c>
      <c r="AD368" s="1410">
        <f t="shared" si="947"/>
        <v>502</v>
      </c>
      <c r="AE368" s="1410">
        <f t="shared" si="947"/>
        <v>346</v>
      </c>
      <c r="AF368" s="1410">
        <f t="shared" si="948"/>
        <v>848</v>
      </c>
      <c r="AG368" s="1410">
        <v>1</v>
      </c>
      <c r="AH368" s="1470">
        <v>0</v>
      </c>
      <c r="AI368" s="1410">
        <f t="shared" si="949"/>
        <v>1</v>
      </c>
      <c r="AJ368" s="1410">
        <v>0</v>
      </c>
      <c r="AL368" s="1320"/>
      <c r="AM368" s="1319"/>
      <c r="AN368" s="1319"/>
      <c r="AO368" s="1319"/>
      <c r="AP368" s="1319"/>
      <c r="AQ368" s="1319"/>
      <c r="AR368" s="1319"/>
      <c r="AS368" s="1319"/>
      <c r="AT368" s="1319"/>
      <c r="AU368" s="1319"/>
      <c r="AV368" s="1319"/>
      <c r="AW368" s="1319"/>
      <c r="AX368" s="1319"/>
      <c r="AY368" s="1319"/>
      <c r="AZ368" s="1319"/>
      <c r="BA368" s="1319"/>
      <c r="BB368" s="1319"/>
      <c r="BC368" s="1319"/>
      <c r="BD368" s="1319"/>
      <c r="BE368" s="1319"/>
      <c r="BF368" s="1319"/>
      <c r="BG368" s="1319"/>
      <c r="BH368" s="1319"/>
      <c r="BI368" s="1319"/>
      <c r="BJ368" s="1319"/>
      <c r="BK368" s="1319"/>
    </row>
    <row r="369" spans="1:63" ht="15" customHeight="1">
      <c r="A369" s="1428">
        <v>154</v>
      </c>
      <c r="B369" s="928" t="s">
        <v>804</v>
      </c>
      <c r="C369" s="176">
        <v>36</v>
      </c>
      <c r="D369" s="176">
        <v>36</v>
      </c>
      <c r="E369" s="1410">
        <f t="shared" si="936"/>
        <v>72</v>
      </c>
      <c r="F369" s="176">
        <v>39</v>
      </c>
      <c r="G369" s="176">
        <v>23</v>
      </c>
      <c r="H369" s="1410">
        <f t="shared" si="937"/>
        <v>62</v>
      </c>
      <c r="I369" s="176">
        <v>6</v>
      </c>
      <c r="J369" s="176">
        <v>2</v>
      </c>
      <c r="K369" s="1410">
        <f t="shared" si="938"/>
        <v>8</v>
      </c>
      <c r="L369" s="176">
        <v>0</v>
      </c>
      <c r="M369" s="176">
        <v>0</v>
      </c>
      <c r="N369" s="1410">
        <f t="shared" si="939"/>
        <v>0</v>
      </c>
      <c r="O369" s="1410"/>
      <c r="P369" s="1410"/>
      <c r="Q369" s="1410">
        <f t="shared" si="940"/>
        <v>0</v>
      </c>
      <c r="R369" s="1410"/>
      <c r="S369" s="1410"/>
      <c r="T369" s="1410">
        <f t="shared" si="941"/>
        <v>0</v>
      </c>
      <c r="U369" s="176"/>
      <c r="V369" s="1410"/>
      <c r="W369" s="1410">
        <f t="shared" si="942"/>
        <v>0</v>
      </c>
      <c r="X369" s="832">
        <f t="shared" si="943"/>
        <v>81</v>
      </c>
      <c r="Y369" s="832">
        <f t="shared" si="944"/>
        <v>61</v>
      </c>
      <c r="Z369" s="832">
        <f t="shared" si="945"/>
        <v>142</v>
      </c>
      <c r="AA369" s="177">
        <v>0</v>
      </c>
      <c r="AB369" s="177">
        <v>0</v>
      </c>
      <c r="AC369" s="1410">
        <f t="shared" si="946"/>
        <v>0</v>
      </c>
      <c r="AD369" s="1410">
        <f t="shared" si="947"/>
        <v>81</v>
      </c>
      <c r="AE369" s="1410">
        <f t="shared" si="947"/>
        <v>61</v>
      </c>
      <c r="AF369" s="1410">
        <f t="shared" si="948"/>
        <v>142</v>
      </c>
      <c r="AG369" s="1410">
        <v>0</v>
      </c>
      <c r="AH369" s="1470">
        <v>0</v>
      </c>
      <c r="AI369" s="1410">
        <f t="shared" si="949"/>
        <v>0</v>
      </c>
      <c r="AJ369" s="1410">
        <v>0</v>
      </c>
      <c r="AL369" s="1320"/>
      <c r="AM369" s="1319"/>
      <c r="AN369" s="1319"/>
      <c r="AO369" s="1319"/>
      <c r="AP369" s="1319"/>
      <c r="AQ369" s="1319"/>
      <c r="AR369" s="1319"/>
      <c r="AS369" s="1319"/>
      <c r="AT369" s="1319"/>
      <c r="AU369" s="1319"/>
      <c r="AV369" s="1319"/>
      <c r="AW369" s="1319"/>
      <c r="AX369" s="1319"/>
      <c r="AY369" s="1319"/>
      <c r="AZ369" s="1319"/>
      <c r="BA369" s="1319"/>
      <c r="BB369" s="1319"/>
      <c r="BC369" s="1319"/>
      <c r="BD369" s="1319"/>
      <c r="BE369" s="1319"/>
      <c r="BF369" s="1319"/>
      <c r="BG369" s="1319"/>
      <c r="BH369" s="1319"/>
      <c r="BI369" s="1319"/>
      <c r="BJ369" s="1319"/>
      <c r="BK369" s="1319"/>
    </row>
    <row r="370" spans="1:63" ht="15" customHeight="1">
      <c r="A370" s="1428">
        <v>155</v>
      </c>
      <c r="B370" s="928" t="s">
        <v>902</v>
      </c>
      <c r="C370" s="1494">
        <v>103</v>
      </c>
      <c r="D370" s="176">
        <v>66</v>
      </c>
      <c r="E370" s="1410">
        <f t="shared" si="936"/>
        <v>169</v>
      </c>
      <c r="F370" s="176">
        <v>22</v>
      </c>
      <c r="G370" s="176">
        <v>25</v>
      </c>
      <c r="H370" s="1410">
        <f t="shared" si="937"/>
        <v>47</v>
      </c>
      <c r="I370" s="176">
        <v>6</v>
      </c>
      <c r="J370" s="176">
        <v>2</v>
      </c>
      <c r="K370" s="1410">
        <f t="shared" si="938"/>
        <v>8</v>
      </c>
      <c r="L370" s="176">
        <v>2</v>
      </c>
      <c r="M370" s="176">
        <v>0</v>
      </c>
      <c r="N370" s="1410">
        <f t="shared" si="939"/>
        <v>2</v>
      </c>
      <c r="O370" s="1410"/>
      <c r="P370" s="1410"/>
      <c r="Q370" s="1410">
        <f t="shared" si="940"/>
        <v>0</v>
      </c>
      <c r="R370" s="1410"/>
      <c r="S370" s="1410"/>
      <c r="T370" s="1410">
        <f t="shared" si="941"/>
        <v>0</v>
      </c>
      <c r="U370" s="176"/>
      <c r="V370" s="1410"/>
      <c r="W370" s="1410">
        <f t="shared" si="942"/>
        <v>0</v>
      </c>
      <c r="X370" s="832">
        <f t="shared" si="943"/>
        <v>133</v>
      </c>
      <c r="Y370" s="832">
        <f t="shared" si="944"/>
        <v>93</v>
      </c>
      <c r="Z370" s="832">
        <f t="shared" si="945"/>
        <v>226</v>
      </c>
      <c r="AA370" s="177">
        <v>0</v>
      </c>
      <c r="AB370" s="177">
        <v>0</v>
      </c>
      <c r="AC370" s="1410">
        <f t="shared" si="946"/>
        <v>0</v>
      </c>
      <c r="AD370" s="1410">
        <f t="shared" si="947"/>
        <v>133</v>
      </c>
      <c r="AE370" s="1410">
        <f t="shared" si="947"/>
        <v>93</v>
      </c>
      <c r="AF370" s="1410">
        <f t="shared" si="948"/>
        <v>226</v>
      </c>
      <c r="AG370" s="1410">
        <v>0</v>
      </c>
      <c r="AH370" s="1470">
        <v>0</v>
      </c>
      <c r="AI370" s="1410">
        <f t="shared" si="949"/>
        <v>0</v>
      </c>
      <c r="AJ370" s="1410">
        <v>0</v>
      </c>
      <c r="AL370" s="1320"/>
      <c r="AM370" s="1319"/>
      <c r="AN370" s="1319"/>
      <c r="AO370" s="1319"/>
      <c r="AP370" s="1319"/>
      <c r="AQ370" s="1319"/>
      <c r="AR370" s="1319"/>
      <c r="AS370" s="1319"/>
      <c r="AT370" s="1319"/>
      <c r="AU370" s="1319"/>
      <c r="AV370" s="1319"/>
      <c r="AW370" s="1319"/>
      <c r="AX370" s="1319"/>
      <c r="AY370" s="1319"/>
      <c r="AZ370" s="1319"/>
      <c r="BA370" s="1319"/>
      <c r="BB370" s="1319"/>
      <c r="BC370" s="1319"/>
      <c r="BD370" s="1319"/>
      <c r="BE370" s="1319"/>
      <c r="BF370" s="1319"/>
      <c r="BG370" s="1319"/>
      <c r="BH370" s="1319"/>
      <c r="BI370" s="1319"/>
      <c r="BJ370" s="1319"/>
      <c r="BK370" s="1319"/>
    </row>
    <row r="371" spans="1:63" ht="15" customHeight="1">
      <c r="A371" s="1428">
        <v>156</v>
      </c>
      <c r="B371" s="928" t="s">
        <v>806</v>
      </c>
      <c r="C371" s="176">
        <v>315</v>
      </c>
      <c r="D371" s="176">
        <v>185</v>
      </c>
      <c r="E371" s="1410">
        <f t="shared" si="936"/>
        <v>500</v>
      </c>
      <c r="F371" s="176">
        <v>141</v>
      </c>
      <c r="G371" s="176">
        <v>98</v>
      </c>
      <c r="H371" s="1410">
        <f t="shared" si="937"/>
        <v>239</v>
      </c>
      <c r="I371" s="176">
        <v>6</v>
      </c>
      <c r="J371" s="176">
        <v>2</v>
      </c>
      <c r="K371" s="1410">
        <f t="shared" si="938"/>
        <v>8</v>
      </c>
      <c r="L371" s="176">
        <v>1</v>
      </c>
      <c r="M371" s="176">
        <v>1</v>
      </c>
      <c r="N371" s="1410">
        <f t="shared" si="939"/>
        <v>2</v>
      </c>
      <c r="O371" s="1410"/>
      <c r="P371" s="1410"/>
      <c r="Q371" s="1410">
        <f t="shared" si="940"/>
        <v>0</v>
      </c>
      <c r="R371" s="1410"/>
      <c r="S371" s="1410"/>
      <c r="T371" s="1410">
        <f t="shared" si="941"/>
        <v>0</v>
      </c>
      <c r="U371" s="176">
        <v>1</v>
      </c>
      <c r="V371" s="1410"/>
      <c r="W371" s="1410">
        <f t="shared" si="942"/>
        <v>1</v>
      </c>
      <c r="X371" s="832">
        <f t="shared" si="943"/>
        <v>464</v>
      </c>
      <c r="Y371" s="832">
        <f t="shared" si="944"/>
        <v>286</v>
      </c>
      <c r="Z371" s="832">
        <f t="shared" si="945"/>
        <v>750</v>
      </c>
      <c r="AA371" s="176">
        <v>4</v>
      </c>
      <c r="AB371" s="176">
        <v>1</v>
      </c>
      <c r="AC371" s="1410">
        <f t="shared" si="946"/>
        <v>5</v>
      </c>
      <c r="AD371" s="1410">
        <f t="shared" si="947"/>
        <v>468</v>
      </c>
      <c r="AE371" s="1410">
        <f t="shared" si="947"/>
        <v>287</v>
      </c>
      <c r="AF371" s="1410">
        <f t="shared" si="948"/>
        <v>755</v>
      </c>
      <c r="AG371" s="1410">
        <v>6</v>
      </c>
      <c r="AH371" s="1470">
        <v>4</v>
      </c>
      <c r="AI371" s="1410">
        <f t="shared" si="949"/>
        <v>10</v>
      </c>
      <c r="AJ371" s="1410">
        <v>0</v>
      </c>
      <c r="AL371" s="1320"/>
      <c r="AM371" s="1319"/>
      <c r="AN371" s="1319"/>
      <c r="AO371" s="1319"/>
      <c r="AP371" s="1319"/>
      <c r="AQ371" s="1319"/>
      <c r="AR371" s="1319"/>
      <c r="AS371" s="1319"/>
      <c r="AT371" s="1319"/>
      <c r="AU371" s="1319"/>
      <c r="AV371" s="1319"/>
      <c r="AW371" s="1319"/>
      <c r="AX371" s="1319"/>
      <c r="AY371" s="1319"/>
      <c r="AZ371" s="1319"/>
      <c r="BA371" s="1319"/>
      <c r="BB371" s="1319"/>
      <c r="BC371" s="1319"/>
      <c r="BD371" s="1319"/>
      <c r="BE371" s="1319"/>
      <c r="BF371" s="1319"/>
      <c r="BG371" s="1319"/>
      <c r="BH371" s="1319"/>
      <c r="BI371" s="1319"/>
      <c r="BJ371" s="1319"/>
      <c r="BK371" s="1319"/>
    </row>
    <row r="372" spans="1:63" ht="15" customHeight="1">
      <c r="A372" s="1419"/>
      <c r="B372" s="1471" t="s">
        <v>6</v>
      </c>
      <c r="C372" s="1419">
        <f t="shared" ref="C372:AJ372" si="950">SUM(C364:C371)</f>
        <v>2859</v>
      </c>
      <c r="D372" s="1419">
        <f t="shared" si="950"/>
        <v>1838</v>
      </c>
      <c r="E372" s="1419">
        <f t="shared" si="950"/>
        <v>4697</v>
      </c>
      <c r="F372" s="1419">
        <f t="shared" si="950"/>
        <v>2161</v>
      </c>
      <c r="G372" s="1419">
        <f t="shared" si="950"/>
        <v>1373</v>
      </c>
      <c r="H372" s="1419">
        <f t="shared" si="950"/>
        <v>3534</v>
      </c>
      <c r="I372" s="1419">
        <f t="shared" si="950"/>
        <v>65</v>
      </c>
      <c r="J372" s="1419">
        <f t="shared" si="950"/>
        <v>34</v>
      </c>
      <c r="K372" s="1419">
        <f t="shared" si="950"/>
        <v>99</v>
      </c>
      <c r="L372" s="1419">
        <f t="shared" si="950"/>
        <v>19</v>
      </c>
      <c r="M372" s="1419">
        <f t="shared" si="950"/>
        <v>13</v>
      </c>
      <c r="N372" s="1419">
        <f t="shared" si="950"/>
        <v>32</v>
      </c>
      <c r="O372" s="1419">
        <f t="shared" si="950"/>
        <v>0</v>
      </c>
      <c r="P372" s="1419">
        <f t="shared" si="950"/>
        <v>0</v>
      </c>
      <c r="Q372" s="1419">
        <f t="shared" si="950"/>
        <v>0</v>
      </c>
      <c r="R372" s="1419">
        <f t="shared" si="950"/>
        <v>0</v>
      </c>
      <c r="S372" s="1419">
        <f t="shared" si="950"/>
        <v>0</v>
      </c>
      <c r="T372" s="1419">
        <f t="shared" si="950"/>
        <v>0</v>
      </c>
      <c r="U372" s="1419">
        <f t="shared" si="950"/>
        <v>9</v>
      </c>
      <c r="V372" s="1419">
        <f t="shared" si="950"/>
        <v>1</v>
      </c>
      <c r="W372" s="1419">
        <f t="shared" si="950"/>
        <v>10</v>
      </c>
      <c r="X372" s="1419">
        <f t="shared" si="950"/>
        <v>5113</v>
      </c>
      <c r="Y372" s="1419">
        <f t="shared" si="950"/>
        <v>3259</v>
      </c>
      <c r="Z372" s="1419">
        <f t="shared" si="950"/>
        <v>8372</v>
      </c>
      <c r="AA372" s="1419">
        <f t="shared" si="950"/>
        <v>84</v>
      </c>
      <c r="AB372" s="1419">
        <f t="shared" si="950"/>
        <v>68</v>
      </c>
      <c r="AC372" s="1419">
        <f t="shared" si="950"/>
        <v>152</v>
      </c>
      <c r="AD372" s="1419">
        <f t="shared" si="950"/>
        <v>5197</v>
      </c>
      <c r="AE372" s="1419">
        <f t="shared" si="950"/>
        <v>3327</v>
      </c>
      <c r="AF372" s="1419">
        <f t="shared" si="950"/>
        <v>8524</v>
      </c>
      <c r="AG372" s="1419">
        <f t="shared" si="950"/>
        <v>45</v>
      </c>
      <c r="AH372" s="1382">
        <f t="shared" si="950"/>
        <v>23</v>
      </c>
      <c r="AI372" s="1419">
        <f t="shared" si="950"/>
        <v>68</v>
      </c>
      <c r="AJ372" s="1419">
        <f t="shared" si="950"/>
        <v>0</v>
      </c>
    </row>
    <row r="373" spans="1:63" s="820" customFormat="1" ht="15" customHeight="1">
      <c r="A373" s="1495" t="s">
        <v>191</v>
      </c>
      <c r="B373" s="1496"/>
      <c r="C373" s="1495"/>
      <c r="D373" s="1495"/>
      <c r="E373" s="1495"/>
      <c r="F373" s="1495"/>
      <c r="G373" s="1495"/>
      <c r="H373" s="1495"/>
      <c r="I373" s="1495"/>
      <c r="J373" s="1495"/>
      <c r="K373" s="1495"/>
      <c r="L373" s="1495"/>
      <c r="M373" s="1495"/>
      <c r="N373" s="1495"/>
      <c r="O373" s="1495"/>
      <c r="P373" s="1495"/>
      <c r="Q373" s="1495"/>
      <c r="R373" s="1495"/>
      <c r="S373" s="1495"/>
      <c r="T373" s="1495"/>
      <c r="U373" s="1495"/>
      <c r="V373" s="1495"/>
      <c r="W373" s="1495"/>
      <c r="X373" s="1495"/>
      <c r="Y373" s="1495"/>
      <c r="Z373" s="1495"/>
      <c r="AA373" s="1495"/>
      <c r="AB373" s="1495"/>
      <c r="AC373" s="1495"/>
      <c r="AD373" s="1495"/>
      <c r="AE373" s="1495"/>
      <c r="AF373" s="1495"/>
      <c r="AG373" s="1495"/>
      <c r="AH373" s="1497"/>
      <c r="AI373" s="1495"/>
      <c r="AJ373" s="1495"/>
      <c r="AL373" s="1498"/>
      <c r="AM373" s="789"/>
      <c r="AN373" s="789"/>
      <c r="AO373" s="789"/>
      <c r="AP373" s="789"/>
      <c r="AQ373" s="789"/>
      <c r="AR373" s="789"/>
      <c r="AS373" s="789"/>
      <c r="AT373" s="789"/>
      <c r="AU373" s="789"/>
      <c r="AV373" s="789"/>
      <c r="AW373" s="789"/>
      <c r="AX373" s="789"/>
      <c r="AY373" s="789"/>
      <c r="AZ373" s="789"/>
      <c r="BA373" s="789"/>
      <c r="BB373" s="789"/>
      <c r="BC373" s="789"/>
      <c r="BD373" s="789"/>
      <c r="BE373" s="789"/>
      <c r="BF373" s="789"/>
      <c r="BG373" s="789"/>
      <c r="BH373" s="789"/>
      <c r="BI373" s="789"/>
      <c r="BJ373" s="789"/>
      <c r="BK373" s="789"/>
    </row>
    <row r="374" spans="1:63" s="820" customFormat="1" ht="15" customHeight="1">
      <c r="A374" s="1495">
        <v>157</v>
      </c>
      <c r="B374" s="1496" t="s">
        <v>884</v>
      </c>
      <c r="C374" s="1495">
        <v>77</v>
      </c>
      <c r="D374" s="1495">
        <v>65</v>
      </c>
      <c r="E374" s="1410">
        <f t="shared" ref="E374:E377" si="951">C374+D374</f>
        <v>142</v>
      </c>
      <c r="F374" s="1495">
        <v>44</v>
      </c>
      <c r="G374" s="1495">
        <v>43</v>
      </c>
      <c r="H374" s="1410">
        <f t="shared" ref="H374:H377" si="952">F374+G374</f>
        <v>87</v>
      </c>
      <c r="I374" s="1495">
        <v>7</v>
      </c>
      <c r="J374" s="1495">
        <v>11</v>
      </c>
      <c r="K374" s="1410">
        <f t="shared" ref="K374:K377" si="953">I374+J374</f>
        <v>18</v>
      </c>
      <c r="L374" s="1495">
        <v>2</v>
      </c>
      <c r="M374" s="1495">
        <v>1</v>
      </c>
      <c r="N374" s="1410">
        <f t="shared" ref="N374:N377" si="954">L374+M374</f>
        <v>3</v>
      </c>
      <c r="O374" s="1495"/>
      <c r="P374" s="1495"/>
      <c r="Q374" s="1410">
        <f t="shared" ref="Q374:Q377" si="955">O374+P374</f>
        <v>0</v>
      </c>
      <c r="R374" s="1495"/>
      <c r="S374" s="1495"/>
      <c r="T374" s="1410">
        <f t="shared" ref="T374:T377" si="956">R374+S374</f>
        <v>0</v>
      </c>
      <c r="U374" s="1495"/>
      <c r="V374" s="1495"/>
      <c r="W374" s="1410">
        <f t="shared" ref="W374:W377" si="957">U374+V374</f>
        <v>0</v>
      </c>
      <c r="X374" s="832">
        <f t="shared" ref="X374" si="958">C374+F374+I374+L374+U374+R374+O374</f>
        <v>130</v>
      </c>
      <c r="Y374" s="832">
        <f t="shared" ref="Y374" si="959">D374+G374+J374+M374+V374+S374+P374</f>
        <v>120</v>
      </c>
      <c r="Z374" s="832">
        <f t="shared" ref="Z374" si="960">E374+H374+K374+N374+W374+T374+Q374</f>
        <v>250</v>
      </c>
      <c r="AA374" s="1495"/>
      <c r="AB374" s="1495"/>
      <c r="AC374" s="1410">
        <f t="shared" ref="AC374:AC377" si="961">AA374+AB374</f>
        <v>0</v>
      </c>
      <c r="AD374" s="1410">
        <f t="shared" ref="AD374" si="962">X374+AA374</f>
        <v>130</v>
      </c>
      <c r="AE374" s="1410">
        <f t="shared" ref="AE374" si="963">Y374+AB374</f>
        <v>120</v>
      </c>
      <c r="AF374" s="1410">
        <f t="shared" ref="AF374" si="964">Z374+AC374</f>
        <v>250</v>
      </c>
      <c r="AG374" s="1495">
        <v>1</v>
      </c>
      <c r="AH374" s="1495">
        <v>1</v>
      </c>
      <c r="AI374" s="1410">
        <f t="shared" ref="AI374:AI377" si="965">AG374+AH374</f>
        <v>2</v>
      </c>
      <c r="AJ374" s="1410">
        <v>0</v>
      </c>
      <c r="AL374" s="1498"/>
      <c r="AM374" s="789"/>
      <c r="AN374" s="789"/>
      <c r="AO374" s="789"/>
      <c r="AP374" s="789"/>
      <c r="AQ374" s="789"/>
      <c r="AR374" s="789"/>
      <c r="AS374" s="789"/>
      <c r="AT374" s="789"/>
      <c r="AU374" s="789"/>
      <c r="AV374" s="789"/>
      <c r="AW374" s="789"/>
      <c r="AX374" s="789"/>
      <c r="AY374" s="789"/>
      <c r="AZ374" s="789"/>
      <c r="BA374" s="789"/>
      <c r="BB374" s="789"/>
      <c r="BC374" s="789"/>
      <c r="BD374" s="789"/>
      <c r="BE374" s="789"/>
      <c r="BF374" s="789"/>
      <c r="BG374" s="789"/>
      <c r="BH374" s="789"/>
      <c r="BI374" s="789"/>
      <c r="BJ374" s="789"/>
      <c r="BK374" s="789"/>
    </row>
    <row r="375" spans="1:63" s="820" customFormat="1" ht="15" customHeight="1">
      <c r="A375" s="1495">
        <v>158</v>
      </c>
      <c r="B375" s="1496" t="s">
        <v>885</v>
      </c>
      <c r="C375" s="1495">
        <v>370</v>
      </c>
      <c r="D375" s="1495">
        <v>222</v>
      </c>
      <c r="E375" s="1410">
        <f t="shared" si="951"/>
        <v>592</v>
      </c>
      <c r="F375" s="1495">
        <v>315</v>
      </c>
      <c r="G375" s="1495">
        <v>211</v>
      </c>
      <c r="H375" s="1410">
        <f t="shared" si="952"/>
        <v>526</v>
      </c>
      <c r="I375" s="1495">
        <v>9</v>
      </c>
      <c r="J375" s="1495">
        <v>11</v>
      </c>
      <c r="K375" s="1410">
        <f t="shared" si="953"/>
        <v>20</v>
      </c>
      <c r="L375" s="1495">
        <v>7</v>
      </c>
      <c r="M375" s="1495">
        <v>9</v>
      </c>
      <c r="N375" s="1410">
        <f t="shared" si="954"/>
        <v>16</v>
      </c>
      <c r="O375" s="1495"/>
      <c r="P375" s="1495"/>
      <c r="Q375" s="1410">
        <f t="shared" si="955"/>
        <v>0</v>
      </c>
      <c r="R375" s="1495"/>
      <c r="S375" s="1495"/>
      <c r="T375" s="1410">
        <f t="shared" si="956"/>
        <v>0</v>
      </c>
      <c r="U375" s="1495"/>
      <c r="V375" s="1495"/>
      <c r="W375" s="1410">
        <f t="shared" si="957"/>
        <v>0</v>
      </c>
      <c r="X375" s="832">
        <f t="shared" ref="X375:X377" si="966">C375+F375+I375+L375+U375+R375+O375</f>
        <v>701</v>
      </c>
      <c r="Y375" s="832">
        <f t="shared" ref="Y375:Y377" si="967">D375+G375+J375+M375+V375+S375+P375</f>
        <v>453</v>
      </c>
      <c r="Z375" s="832">
        <f t="shared" ref="Z375:Z377" si="968">E375+H375+K375+N375+W375+T375+Q375</f>
        <v>1154</v>
      </c>
      <c r="AA375" s="1495">
        <v>4</v>
      </c>
      <c r="AB375" s="1495">
        <v>6</v>
      </c>
      <c r="AC375" s="1410">
        <f t="shared" si="961"/>
        <v>10</v>
      </c>
      <c r="AD375" s="1410">
        <f t="shared" ref="AD375:AD377" si="969">X375+AA375</f>
        <v>705</v>
      </c>
      <c r="AE375" s="1410">
        <f t="shared" ref="AE375:AE377" si="970">Y375+AB375</f>
        <v>459</v>
      </c>
      <c r="AF375" s="1410">
        <f t="shared" ref="AF375:AF377" si="971">Z375+AC375</f>
        <v>1164</v>
      </c>
      <c r="AG375" s="1495"/>
      <c r="AH375" s="1495"/>
      <c r="AI375" s="1410">
        <f t="shared" si="965"/>
        <v>0</v>
      </c>
      <c r="AJ375" s="1495"/>
      <c r="AL375" s="1498"/>
      <c r="AM375" s="789"/>
      <c r="AN375" s="789"/>
      <c r="AO375" s="789"/>
      <c r="AP375" s="789"/>
      <c r="AQ375" s="789"/>
      <c r="AR375" s="789"/>
      <c r="AS375" s="789"/>
      <c r="AT375" s="789"/>
      <c r="AU375" s="789"/>
      <c r="AV375" s="789"/>
      <c r="AW375" s="789"/>
      <c r="AX375" s="789"/>
      <c r="AY375" s="789"/>
      <c r="AZ375" s="789"/>
      <c r="BA375" s="789"/>
      <c r="BB375" s="789"/>
      <c r="BC375" s="789"/>
      <c r="BD375" s="789"/>
      <c r="BE375" s="789"/>
      <c r="BF375" s="789"/>
      <c r="BG375" s="789"/>
      <c r="BH375" s="789"/>
      <c r="BI375" s="789"/>
      <c r="BJ375" s="789"/>
      <c r="BK375" s="789"/>
    </row>
    <row r="376" spans="1:63" s="820" customFormat="1" ht="15" customHeight="1">
      <c r="A376" s="1495">
        <v>159</v>
      </c>
      <c r="B376" s="1496" t="s">
        <v>883</v>
      </c>
      <c r="C376" s="1495">
        <v>39</v>
      </c>
      <c r="D376" s="1495">
        <v>30</v>
      </c>
      <c r="E376" s="1410">
        <f t="shared" si="951"/>
        <v>69</v>
      </c>
      <c r="F376" s="1495">
        <v>39</v>
      </c>
      <c r="G376" s="1495">
        <v>31</v>
      </c>
      <c r="H376" s="1410">
        <f t="shared" si="952"/>
        <v>70</v>
      </c>
      <c r="I376" s="1495"/>
      <c r="J376" s="1495"/>
      <c r="K376" s="1410">
        <f t="shared" si="953"/>
        <v>0</v>
      </c>
      <c r="L376" s="1495"/>
      <c r="M376" s="1495"/>
      <c r="N376" s="1410">
        <f t="shared" si="954"/>
        <v>0</v>
      </c>
      <c r="O376" s="1495"/>
      <c r="P376" s="1495"/>
      <c r="Q376" s="1410">
        <f t="shared" si="955"/>
        <v>0</v>
      </c>
      <c r="R376" s="1495"/>
      <c r="S376" s="1495"/>
      <c r="T376" s="1410">
        <f t="shared" si="956"/>
        <v>0</v>
      </c>
      <c r="U376" s="1495">
        <v>8</v>
      </c>
      <c r="V376" s="1495">
        <v>3</v>
      </c>
      <c r="W376" s="1410">
        <f t="shared" si="957"/>
        <v>11</v>
      </c>
      <c r="X376" s="832">
        <f t="shared" si="966"/>
        <v>86</v>
      </c>
      <c r="Y376" s="832">
        <f t="shared" si="967"/>
        <v>64</v>
      </c>
      <c r="Z376" s="832">
        <f t="shared" si="968"/>
        <v>150</v>
      </c>
      <c r="AA376" s="1495"/>
      <c r="AB376" s="1495"/>
      <c r="AC376" s="1410">
        <f t="shared" si="961"/>
        <v>0</v>
      </c>
      <c r="AD376" s="1410">
        <f t="shared" si="969"/>
        <v>86</v>
      </c>
      <c r="AE376" s="1410">
        <f t="shared" si="970"/>
        <v>64</v>
      </c>
      <c r="AF376" s="1410">
        <f t="shared" si="971"/>
        <v>150</v>
      </c>
      <c r="AG376" s="1495">
        <v>1</v>
      </c>
      <c r="AH376" s="1495"/>
      <c r="AI376" s="1410">
        <f t="shared" si="965"/>
        <v>1</v>
      </c>
      <c r="AJ376" s="1495"/>
      <c r="AL376" s="1498"/>
      <c r="AM376" s="789"/>
      <c r="AN376" s="789"/>
      <c r="AO376" s="789"/>
      <c r="AP376" s="789"/>
      <c r="AQ376" s="789"/>
      <c r="AR376" s="789"/>
      <c r="AS376" s="789"/>
      <c r="AT376" s="789"/>
      <c r="AU376" s="789"/>
      <c r="AV376" s="789"/>
      <c r="AW376" s="789"/>
      <c r="AX376" s="789"/>
      <c r="AY376" s="789"/>
      <c r="AZ376" s="789"/>
      <c r="BA376" s="789"/>
      <c r="BB376" s="789"/>
      <c r="BC376" s="789"/>
      <c r="BD376" s="789"/>
      <c r="BE376" s="789"/>
      <c r="BF376" s="789"/>
      <c r="BG376" s="789"/>
      <c r="BH376" s="789"/>
      <c r="BI376" s="789"/>
      <c r="BJ376" s="789"/>
      <c r="BK376" s="789"/>
    </row>
    <row r="377" spans="1:63" s="820" customFormat="1" ht="15" customHeight="1">
      <c r="A377" s="1495">
        <v>160</v>
      </c>
      <c r="B377" s="1496" t="s">
        <v>137</v>
      </c>
      <c r="C377" s="1495">
        <v>76</v>
      </c>
      <c r="D377" s="1495">
        <v>50</v>
      </c>
      <c r="E377" s="1410">
        <f t="shared" si="951"/>
        <v>126</v>
      </c>
      <c r="F377" s="1495">
        <v>33</v>
      </c>
      <c r="G377" s="1495">
        <v>23</v>
      </c>
      <c r="H377" s="1410">
        <f t="shared" si="952"/>
        <v>56</v>
      </c>
      <c r="I377" s="1495"/>
      <c r="J377" s="1495">
        <v>1</v>
      </c>
      <c r="K377" s="1410">
        <f t="shared" si="953"/>
        <v>1</v>
      </c>
      <c r="L377" s="1495"/>
      <c r="M377" s="1495"/>
      <c r="N377" s="1410">
        <f t="shared" si="954"/>
        <v>0</v>
      </c>
      <c r="O377" s="1495"/>
      <c r="P377" s="1495"/>
      <c r="Q377" s="1410">
        <f t="shared" si="955"/>
        <v>0</v>
      </c>
      <c r="R377" s="1495"/>
      <c r="S377" s="1495"/>
      <c r="T377" s="1410">
        <f t="shared" si="956"/>
        <v>0</v>
      </c>
      <c r="U377" s="1495"/>
      <c r="V377" s="1495">
        <v>1</v>
      </c>
      <c r="W377" s="1410">
        <f t="shared" si="957"/>
        <v>1</v>
      </c>
      <c r="X377" s="832">
        <f t="shared" si="966"/>
        <v>109</v>
      </c>
      <c r="Y377" s="832">
        <f t="shared" si="967"/>
        <v>75</v>
      </c>
      <c r="Z377" s="832">
        <f t="shared" si="968"/>
        <v>184</v>
      </c>
      <c r="AA377" s="1495">
        <v>1</v>
      </c>
      <c r="AB377" s="1495">
        <v>1</v>
      </c>
      <c r="AC377" s="1410">
        <f t="shared" si="961"/>
        <v>2</v>
      </c>
      <c r="AD377" s="1410">
        <f t="shared" si="969"/>
        <v>110</v>
      </c>
      <c r="AE377" s="1410">
        <f t="shared" si="970"/>
        <v>76</v>
      </c>
      <c r="AF377" s="1410">
        <f t="shared" si="971"/>
        <v>186</v>
      </c>
      <c r="AG377" s="1495"/>
      <c r="AH377" s="1495"/>
      <c r="AI377" s="1410">
        <f t="shared" si="965"/>
        <v>0</v>
      </c>
      <c r="AJ377" s="1495"/>
      <c r="AL377" s="1498"/>
      <c r="AM377" s="789"/>
      <c r="AN377" s="789"/>
      <c r="AO377" s="789"/>
      <c r="AP377" s="789"/>
      <c r="AQ377" s="789"/>
      <c r="AR377" s="789"/>
      <c r="AS377" s="789"/>
      <c r="AT377" s="789"/>
      <c r="AU377" s="789"/>
      <c r="AV377" s="789"/>
      <c r="AW377" s="789"/>
      <c r="AX377" s="789"/>
      <c r="AY377" s="789"/>
      <c r="AZ377" s="789"/>
      <c r="BA377" s="789"/>
      <c r="BB377" s="789"/>
      <c r="BC377" s="789"/>
      <c r="BD377" s="789"/>
      <c r="BE377" s="789"/>
      <c r="BF377" s="789"/>
      <c r="BG377" s="789"/>
      <c r="BH377" s="789"/>
      <c r="BI377" s="789"/>
      <c r="BJ377" s="789"/>
      <c r="BK377" s="789"/>
    </row>
    <row r="378" spans="1:63" ht="15" customHeight="1">
      <c r="A378" s="1419"/>
      <c r="B378" s="1471" t="s">
        <v>6</v>
      </c>
      <c r="C378" s="1419">
        <f>SUM(C374:C377)</f>
        <v>562</v>
      </c>
      <c r="D378" s="1419">
        <f t="shared" ref="D378:AJ378" si="972">SUM(D374:D377)</f>
        <v>367</v>
      </c>
      <c r="E378" s="1419">
        <f t="shared" si="972"/>
        <v>929</v>
      </c>
      <c r="F378" s="1419">
        <f t="shared" si="972"/>
        <v>431</v>
      </c>
      <c r="G378" s="1419">
        <f t="shared" si="972"/>
        <v>308</v>
      </c>
      <c r="H378" s="1419">
        <f t="shared" si="972"/>
        <v>739</v>
      </c>
      <c r="I378" s="1419">
        <f t="shared" si="972"/>
        <v>16</v>
      </c>
      <c r="J378" s="1419">
        <f t="shared" si="972"/>
        <v>23</v>
      </c>
      <c r="K378" s="1419">
        <f t="shared" si="972"/>
        <v>39</v>
      </c>
      <c r="L378" s="1419">
        <f t="shared" si="972"/>
        <v>9</v>
      </c>
      <c r="M378" s="1419">
        <f t="shared" si="972"/>
        <v>10</v>
      </c>
      <c r="N378" s="1419">
        <f t="shared" si="972"/>
        <v>19</v>
      </c>
      <c r="O378" s="1419">
        <f t="shared" si="972"/>
        <v>0</v>
      </c>
      <c r="P378" s="1419">
        <f t="shared" si="972"/>
        <v>0</v>
      </c>
      <c r="Q378" s="1419">
        <f t="shared" si="972"/>
        <v>0</v>
      </c>
      <c r="R378" s="1419">
        <f t="shared" si="972"/>
        <v>0</v>
      </c>
      <c r="S378" s="1419">
        <f t="shared" si="972"/>
        <v>0</v>
      </c>
      <c r="T378" s="1419">
        <f t="shared" si="972"/>
        <v>0</v>
      </c>
      <c r="U378" s="1419">
        <f t="shared" si="972"/>
        <v>8</v>
      </c>
      <c r="V378" s="1419">
        <f t="shared" si="972"/>
        <v>4</v>
      </c>
      <c r="W378" s="1419">
        <f t="shared" si="972"/>
        <v>12</v>
      </c>
      <c r="X378" s="1419">
        <f t="shared" si="972"/>
        <v>1026</v>
      </c>
      <c r="Y378" s="1419">
        <f t="shared" si="972"/>
        <v>712</v>
      </c>
      <c r="Z378" s="1419">
        <f t="shared" si="972"/>
        <v>1738</v>
      </c>
      <c r="AA378" s="1419">
        <f t="shared" si="972"/>
        <v>5</v>
      </c>
      <c r="AB378" s="1419">
        <f t="shared" si="972"/>
        <v>7</v>
      </c>
      <c r="AC378" s="1419">
        <f t="shared" si="972"/>
        <v>12</v>
      </c>
      <c r="AD378" s="1419">
        <f t="shared" si="972"/>
        <v>1031</v>
      </c>
      <c r="AE378" s="1419">
        <f t="shared" si="972"/>
        <v>719</v>
      </c>
      <c r="AF378" s="1419">
        <f t="shared" si="972"/>
        <v>1750</v>
      </c>
      <c r="AG378" s="1419">
        <f t="shared" si="972"/>
        <v>2</v>
      </c>
      <c r="AH378" s="1419">
        <f t="shared" si="972"/>
        <v>1</v>
      </c>
      <c r="AI378" s="1419">
        <f t="shared" si="972"/>
        <v>3</v>
      </c>
      <c r="AJ378" s="1419">
        <f t="shared" si="972"/>
        <v>0</v>
      </c>
    </row>
    <row r="379" spans="1:63" ht="15" customHeight="1">
      <c r="A379" s="1436" t="s">
        <v>145</v>
      </c>
      <c r="B379" s="1472"/>
      <c r="C379" s="1466"/>
      <c r="D379" s="1466"/>
      <c r="E379" s="1466"/>
      <c r="F379" s="1466"/>
      <c r="G379" s="1466"/>
      <c r="H379" s="1466"/>
      <c r="I379" s="1466"/>
      <c r="J379" s="1466"/>
      <c r="K379" s="1466"/>
      <c r="L379" s="1466"/>
      <c r="M379" s="1466"/>
      <c r="N379" s="1466"/>
      <c r="O379" s="1466"/>
      <c r="P379" s="1466"/>
      <c r="Q379" s="1466"/>
      <c r="R379" s="1466"/>
      <c r="S379" s="1466"/>
      <c r="T379" s="1466"/>
      <c r="U379" s="1466"/>
      <c r="V379" s="1466"/>
      <c r="W379" s="1466"/>
      <c r="X379" s="1466"/>
      <c r="Y379" s="1466"/>
      <c r="Z379" s="1466"/>
      <c r="AA379" s="1466"/>
      <c r="AB379" s="1466"/>
      <c r="AC379" s="1466"/>
      <c r="AD379" s="1466"/>
      <c r="AE379" s="1466"/>
      <c r="AF379" s="1466"/>
      <c r="AG379" s="1466"/>
      <c r="AH379" s="1466"/>
      <c r="AI379" s="1410"/>
      <c r="AJ379" s="1410"/>
    </row>
    <row r="380" spans="1:63" ht="15" customHeight="1">
      <c r="A380" s="1428">
        <v>161</v>
      </c>
      <c r="B380" s="1271" t="s">
        <v>842</v>
      </c>
      <c r="C380" s="628">
        <v>56</v>
      </c>
      <c r="D380" s="628">
        <v>35</v>
      </c>
      <c r="E380" s="1410">
        <f>SUM(C380:D380)</f>
        <v>91</v>
      </c>
      <c r="F380" s="628">
        <v>202</v>
      </c>
      <c r="G380" s="628">
        <v>106</v>
      </c>
      <c r="H380" s="1410">
        <f>SUM(F380:G380)</f>
        <v>308</v>
      </c>
      <c r="I380" s="628">
        <v>1</v>
      </c>
      <c r="J380" s="628"/>
      <c r="K380" s="1410">
        <f>SUM(I380:J380)</f>
        <v>1</v>
      </c>
      <c r="L380" s="1410"/>
      <c r="M380" s="1410"/>
      <c r="N380" s="1410">
        <f>SUM(L380:M380)</f>
        <v>0</v>
      </c>
      <c r="O380" s="1410"/>
      <c r="P380" s="1410"/>
      <c r="Q380" s="1410">
        <f>SUM(O380:P380)</f>
        <v>0</v>
      </c>
      <c r="R380" s="1410"/>
      <c r="S380" s="1410"/>
      <c r="T380" s="1410">
        <f>SUM(R380:S380)</f>
        <v>0</v>
      </c>
      <c r="U380" s="1410">
        <v>4</v>
      </c>
      <c r="V380" s="1410">
        <v>3</v>
      </c>
      <c r="W380" s="1410">
        <f>SUM(U380:V380)</f>
        <v>7</v>
      </c>
      <c r="X380" s="832">
        <f t="shared" ref="X380:X383" si="973">C380+F380+I380+L380+U380+R380+O380</f>
        <v>263</v>
      </c>
      <c r="Y380" s="832">
        <f t="shared" ref="Y380:Y383" si="974">D380+G380+J380+M380+V380+S380+P380</f>
        <v>144</v>
      </c>
      <c r="Z380" s="832">
        <f t="shared" ref="Z380:Z383" si="975">E380+H380+K380+N380+W380+T380+Q380</f>
        <v>407</v>
      </c>
      <c r="AA380" s="1410"/>
      <c r="AB380" s="1410"/>
      <c r="AC380" s="1410">
        <f>SUM(AA380:AB380)</f>
        <v>0</v>
      </c>
      <c r="AD380" s="1410">
        <f t="shared" ref="AD380:AE383" si="976">X380+AA380</f>
        <v>263</v>
      </c>
      <c r="AE380" s="1410">
        <f t="shared" si="976"/>
        <v>144</v>
      </c>
      <c r="AF380" s="1410">
        <f>SUM(AD380:AE380)</f>
        <v>407</v>
      </c>
      <c r="AG380" s="1410"/>
      <c r="AH380" s="1470"/>
      <c r="AI380" s="1410">
        <f>SUM(AG380:AH380)</f>
        <v>0</v>
      </c>
      <c r="AJ380" s="1410">
        <v>0</v>
      </c>
    </row>
    <row r="381" spans="1:63" ht="15" customHeight="1">
      <c r="A381" s="1428">
        <v>162</v>
      </c>
      <c r="B381" s="1271" t="s">
        <v>843</v>
      </c>
      <c r="C381" s="628">
        <v>4</v>
      </c>
      <c r="D381" s="628">
        <v>9</v>
      </c>
      <c r="E381" s="1410">
        <f>SUM(C381:D381)</f>
        <v>13</v>
      </c>
      <c r="F381" s="628">
        <v>39</v>
      </c>
      <c r="G381" s="628">
        <v>36</v>
      </c>
      <c r="H381" s="1410">
        <f>SUM(F381:G381)</f>
        <v>75</v>
      </c>
      <c r="I381" s="628"/>
      <c r="J381" s="628"/>
      <c r="K381" s="1410">
        <f>SUM(I381:J381)</f>
        <v>0</v>
      </c>
      <c r="L381" s="1410"/>
      <c r="M381" s="1410">
        <v>1</v>
      </c>
      <c r="N381" s="1410">
        <f>SUM(L381:M381)</f>
        <v>1</v>
      </c>
      <c r="O381" s="1410"/>
      <c r="P381" s="1410"/>
      <c r="Q381" s="1410">
        <f>SUM(O381:P381)</f>
        <v>0</v>
      </c>
      <c r="R381" s="1410"/>
      <c r="S381" s="1410"/>
      <c r="T381" s="1410">
        <f>SUM(R381:S381)</f>
        <v>0</v>
      </c>
      <c r="U381" s="1410"/>
      <c r="V381" s="1410"/>
      <c r="W381" s="1410">
        <f>SUM(U381:V381)</f>
        <v>0</v>
      </c>
      <c r="X381" s="832">
        <f t="shared" si="973"/>
        <v>43</v>
      </c>
      <c r="Y381" s="832">
        <f t="shared" si="974"/>
        <v>46</v>
      </c>
      <c r="Z381" s="832">
        <f t="shared" si="975"/>
        <v>89</v>
      </c>
      <c r="AA381" s="1410"/>
      <c r="AB381" s="1410"/>
      <c r="AC381" s="1410">
        <f>SUM(AA381:AB381)</f>
        <v>0</v>
      </c>
      <c r="AD381" s="1410">
        <f t="shared" si="976"/>
        <v>43</v>
      </c>
      <c r="AE381" s="1410">
        <f t="shared" si="976"/>
        <v>46</v>
      </c>
      <c r="AF381" s="1410">
        <f>SUM(AD381:AE381)</f>
        <v>89</v>
      </c>
      <c r="AG381" s="1410"/>
      <c r="AH381" s="1470"/>
      <c r="AI381" s="1410">
        <f>SUM(AG381:AH381)</f>
        <v>0</v>
      </c>
      <c r="AJ381" s="1410">
        <v>0</v>
      </c>
    </row>
    <row r="382" spans="1:63" ht="15" customHeight="1">
      <c r="A382" s="1428">
        <v>163</v>
      </c>
      <c r="B382" s="1271" t="s">
        <v>844</v>
      </c>
      <c r="C382" s="628">
        <v>48</v>
      </c>
      <c r="D382" s="628">
        <v>31</v>
      </c>
      <c r="E382" s="1410">
        <f>SUM(C382:D382)</f>
        <v>79</v>
      </c>
      <c r="F382" s="628">
        <v>180</v>
      </c>
      <c r="G382" s="628">
        <v>80</v>
      </c>
      <c r="H382" s="1410">
        <f>SUM(F382:G382)</f>
        <v>260</v>
      </c>
      <c r="I382" s="628"/>
      <c r="J382" s="628"/>
      <c r="K382" s="1410">
        <f>SUM(I382:J382)</f>
        <v>0</v>
      </c>
      <c r="L382" s="1410"/>
      <c r="M382" s="1410"/>
      <c r="N382" s="1410">
        <f>SUM(L382:M382)</f>
        <v>0</v>
      </c>
      <c r="O382" s="1410"/>
      <c r="P382" s="1410"/>
      <c r="Q382" s="1410">
        <f>SUM(O382:P382)</f>
        <v>0</v>
      </c>
      <c r="R382" s="1410"/>
      <c r="S382" s="1410"/>
      <c r="T382" s="1410">
        <f>SUM(R382:S382)</f>
        <v>0</v>
      </c>
      <c r="U382" s="1410"/>
      <c r="V382" s="1410"/>
      <c r="W382" s="1410">
        <f>SUM(U382:V382)</f>
        <v>0</v>
      </c>
      <c r="X382" s="832">
        <f t="shared" si="973"/>
        <v>228</v>
      </c>
      <c r="Y382" s="832">
        <f t="shared" si="974"/>
        <v>111</v>
      </c>
      <c r="Z382" s="832">
        <f t="shared" si="975"/>
        <v>339</v>
      </c>
      <c r="AA382" s="1410"/>
      <c r="AB382" s="1410"/>
      <c r="AC382" s="1410">
        <f>SUM(AA382:AB382)</f>
        <v>0</v>
      </c>
      <c r="AD382" s="1410">
        <f t="shared" si="976"/>
        <v>228</v>
      </c>
      <c r="AE382" s="1410">
        <f t="shared" si="976"/>
        <v>111</v>
      </c>
      <c r="AF382" s="1410">
        <f>SUM(AD382:AE382)</f>
        <v>339</v>
      </c>
      <c r="AG382" s="1410"/>
      <c r="AH382" s="1470"/>
      <c r="AI382" s="1410">
        <f>SUM(AG382:AH382)</f>
        <v>0</v>
      </c>
      <c r="AJ382" s="1410">
        <v>0</v>
      </c>
    </row>
    <row r="383" spans="1:63" ht="15" customHeight="1">
      <c r="A383" s="1428">
        <v>164</v>
      </c>
      <c r="B383" s="1271" t="s">
        <v>845</v>
      </c>
      <c r="C383" s="628">
        <v>110</v>
      </c>
      <c r="D383" s="628">
        <v>96</v>
      </c>
      <c r="E383" s="1410">
        <f>SUM(C383:D383)</f>
        <v>206</v>
      </c>
      <c r="F383" s="628">
        <v>402</v>
      </c>
      <c r="G383" s="628">
        <v>277</v>
      </c>
      <c r="H383" s="1410">
        <f>SUM(F383:G383)</f>
        <v>679</v>
      </c>
      <c r="I383" s="628">
        <v>3</v>
      </c>
      <c r="J383" s="628">
        <v>2</v>
      </c>
      <c r="K383" s="1410">
        <f>SUM(I383:J383)</f>
        <v>5</v>
      </c>
      <c r="L383" s="1410">
        <v>24</v>
      </c>
      <c r="M383" s="1410">
        <v>22</v>
      </c>
      <c r="N383" s="1410">
        <f>SUM(L383:M383)</f>
        <v>46</v>
      </c>
      <c r="O383" s="1410"/>
      <c r="P383" s="1410"/>
      <c r="Q383" s="1410">
        <f>SUM(O383:P383)</f>
        <v>0</v>
      </c>
      <c r="R383" s="1410"/>
      <c r="S383" s="1410"/>
      <c r="T383" s="1410">
        <f>SUM(R383:S383)</f>
        <v>0</v>
      </c>
      <c r="U383" s="1410"/>
      <c r="V383" s="1410"/>
      <c r="W383" s="1410">
        <f>SUM(U383:V383)</f>
        <v>0</v>
      </c>
      <c r="X383" s="832">
        <f t="shared" si="973"/>
        <v>539</v>
      </c>
      <c r="Y383" s="832">
        <f t="shared" si="974"/>
        <v>397</v>
      </c>
      <c r="Z383" s="832">
        <f t="shared" si="975"/>
        <v>936</v>
      </c>
      <c r="AA383" s="1410"/>
      <c r="AB383" s="1410"/>
      <c r="AC383" s="1410">
        <f>SUM(AA383:AB383)</f>
        <v>0</v>
      </c>
      <c r="AD383" s="1410">
        <f t="shared" si="976"/>
        <v>539</v>
      </c>
      <c r="AE383" s="1410">
        <f t="shared" si="976"/>
        <v>397</v>
      </c>
      <c r="AF383" s="1410">
        <f>SUM(AD383:AE383)</f>
        <v>936</v>
      </c>
      <c r="AG383" s="1410"/>
      <c r="AH383" s="1470"/>
      <c r="AI383" s="1410">
        <f>SUM(AG383:AH383)</f>
        <v>0</v>
      </c>
      <c r="AJ383" s="1410">
        <v>4</v>
      </c>
    </row>
    <row r="384" spans="1:63" ht="15" customHeight="1">
      <c r="A384" s="1419"/>
      <c r="B384" s="1331" t="s">
        <v>6</v>
      </c>
      <c r="C384" s="1419">
        <f>SUM(C380:C383)</f>
        <v>218</v>
      </c>
      <c r="D384" s="1419">
        <f t="shared" ref="D384:AJ384" si="977">SUM(D380:D383)</f>
        <v>171</v>
      </c>
      <c r="E384" s="1419">
        <f t="shared" si="977"/>
        <v>389</v>
      </c>
      <c r="F384" s="1419">
        <f t="shared" si="977"/>
        <v>823</v>
      </c>
      <c r="G384" s="1419">
        <f t="shared" si="977"/>
        <v>499</v>
      </c>
      <c r="H384" s="1419">
        <f t="shared" si="977"/>
        <v>1322</v>
      </c>
      <c r="I384" s="1419">
        <f t="shared" si="977"/>
        <v>4</v>
      </c>
      <c r="J384" s="1419">
        <f t="shared" si="977"/>
        <v>2</v>
      </c>
      <c r="K384" s="1419">
        <f t="shared" si="977"/>
        <v>6</v>
      </c>
      <c r="L384" s="1419">
        <f t="shared" si="977"/>
        <v>24</v>
      </c>
      <c r="M384" s="1419">
        <f t="shared" si="977"/>
        <v>23</v>
      </c>
      <c r="N384" s="1419">
        <f t="shared" si="977"/>
        <v>47</v>
      </c>
      <c r="O384" s="1419">
        <f t="shared" si="977"/>
        <v>0</v>
      </c>
      <c r="P384" s="1419">
        <f t="shared" si="977"/>
        <v>0</v>
      </c>
      <c r="Q384" s="1419">
        <f t="shared" si="977"/>
        <v>0</v>
      </c>
      <c r="R384" s="1419">
        <f t="shared" si="977"/>
        <v>0</v>
      </c>
      <c r="S384" s="1419">
        <f t="shared" si="977"/>
        <v>0</v>
      </c>
      <c r="T384" s="1419">
        <f t="shared" si="977"/>
        <v>0</v>
      </c>
      <c r="U384" s="1419">
        <f t="shared" si="977"/>
        <v>4</v>
      </c>
      <c r="V384" s="1419">
        <f t="shared" si="977"/>
        <v>3</v>
      </c>
      <c r="W384" s="1419">
        <f t="shared" si="977"/>
        <v>7</v>
      </c>
      <c r="X384" s="1419">
        <f t="shared" si="977"/>
        <v>1073</v>
      </c>
      <c r="Y384" s="1419">
        <f t="shared" si="977"/>
        <v>698</v>
      </c>
      <c r="Z384" s="1419">
        <f t="shared" si="977"/>
        <v>1771</v>
      </c>
      <c r="AA384" s="1419">
        <f t="shared" si="977"/>
        <v>0</v>
      </c>
      <c r="AB384" s="1419">
        <f t="shared" si="977"/>
        <v>0</v>
      </c>
      <c r="AC384" s="1419">
        <f t="shared" si="977"/>
        <v>0</v>
      </c>
      <c r="AD384" s="1419">
        <f t="shared" si="977"/>
        <v>1073</v>
      </c>
      <c r="AE384" s="1419">
        <f t="shared" si="977"/>
        <v>698</v>
      </c>
      <c r="AF384" s="1419">
        <f t="shared" si="977"/>
        <v>1771</v>
      </c>
      <c r="AG384" s="1419">
        <f t="shared" si="977"/>
        <v>0</v>
      </c>
      <c r="AH384" s="1382">
        <f t="shared" si="977"/>
        <v>0</v>
      </c>
      <c r="AI384" s="1419">
        <f t="shared" si="977"/>
        <v>0</v>
      </c>
      <c r="AJ384" s="1419">
        <f t="shared" si="977"/>
        <v>4</v>
      </c>
    </row>
    <row r="385" spans="1:36" ht="15" customHeight="1" thickBot="1">
      <c r="A385" s="1866" t="s">
        <v>14</v>
      </c>
      <c r="B385" s="1867"/>
      <c r="C385" s="1499">
        <f t="shared" ref="C385:AJ385" si="978">C186+C193+C212+C217+C222+C229+C240+C250+C262+C278+C287+C300+C309+C318+C324+C329+C340+C348+C362+C372+C378+C384</f>
        <v>37511</v>
      </c>
      <c r="D385" s="1499">
        <f t="shared" si="978"/>
        <v>26225</v>
      </c>
      <c r="E385" s="1499">
        <f t="shared" si="978"/>
        <v>63736</v>
      </c>
      <c r="F385" s="1499">
        <f t="shared" si="978"/>
        <v>35126</v>
      </c>
      <c r="G385" s="1499">
        <f t="shared" si="978"/>
        <v>23547</v>
      </c>
      <c r="H385" s="1499">
        <f t="shared" si="978"/>
        <v>58673</v>
      </c>
      <c r="I385" s="1499">
        <f t="shared" si="978"/>
        <v>1622</v>
      </c>
      <c r="J385" s="1499">
        <f t="shared" si="978"/>
        <v>1166</v>
      </c>
      <c r="K385" s="1499">
        <f t="shared" si="978"/>
        <v>2788</v>
      </c>
      <c r="L385" s="1499">
        <f t="shared" si="978"/>
        <v>990</v>
      </c>
      <c r="M385" s="1499">
        <f t="shared" si="978"/>
        <v>618</v>
      </c>
      <c r="N385" s="1499">
        <f t="shared" si="978"/>
        <v>1608</v>
      </c>
      <c r="O385" s="1499">
        <f t="shared" si="978"/>
        <v>23</v>
      </c>
      <c r="P385" s="1499">
        <f t="shared" si="978"/>
        <v>17</v>
      </c>
      <c r="Q385" s="1499">
        <f t="shared" si="978"/>
        <v>40</v>
      </c>
      <c r="R385" s="1499">
        <f t="shared" si="978"/>
        <v>59</v>
      </c>
      <c r="S385" s="1499">
        <f t="shared" si="978"/>
        <v>43</v>
      </c>
      <c r="T385" s="1499">
        <f t="shared" si="978"/>
        <v>102</v>
      </c>
      <c r="U385" s="1499">
        <f t="shared" si="978"/>
        <v>1278</v>
      </c>
      <c r="V385" s="1499">
        <f t="shared" si="978"/>
        <v>891</v>
      </c>
      <c r="W385" s="1499">
        <f t="shared" si="978"/>
        <v>2169</v>
      </c>
      <c r="X385" s="1499">
        <f t="shared" si="978"/>
        <v>76609</v>
      </c>
      <c r="Y385" s="1499">
        <f t="shared" si="978"/>
        <v>52507</v>
      </c>
      <c r="Z385" s="1499">
        <f t="shared" si="978"/>
        <v>129116</v>
      </c>
      <c r="AA385" s="1499">
        <f t="shared" si="978"/>
        <v>605</v>
      </c>
      <c r="AB385" s="1499">
        <f t="shared" si="978"/>
        <v>469</v>
      </c>
      <c r="AC385" s="1499">
        <f t="shared" si="978"/>
        <v>1074</v>
      </c>
      <c r="AD385" s="1499">
        <f t="shared" si="978"/>
        <v>77214</v>
      </c>
      <c r="AE385" s="1499">
        <f t="shared" si="978"/>
        <v>52976</v>
      </c>
      <c r="AF385" s="1499">
        <f t="shared" si="978"/>
        <v>130190</v>
      </c>
      <c r="AG385" s="1499">
        <f t="shared" si="978"/>
        <v>915</v>
      </c>
      <c r="AH385" s="1499">
        <f t="shared" si="978"/>
        <v>678</v>
      </c>
      <c r="AI385" s="1499">
        <f t="shared" si="978"/>
        <v>1593</v>
      </c>
      <c r="AJ385" s="1499">
        <f t="shared" si="978"/>
        <v>231</v>
      </c>
    </row>
    <row r="388" spans="1:36" ht="15" customHeight="1">
      <c r="AI388" s="1320">
        <f>+AI385+AI169</f>
        <v>1830</v>
      </c>
    </row>
  </sheetData>
  <mergeCells count="70">
    <mergeCell ref="AZ62:BB62"/>
    <mergeCell ref="BC62:BE62"/>
    <mergeCell ref="AJ4:AJ5"/>
    <mergeCell ref="AJ175:AJ176"/>
    <mergeCell ref="C2:AF2"/>
    <mergeCell ref="C3:AF3"/>
    <mergeCell ref="C173:AF173"/>
    <mergeCell ref="C174:AF174"/>
    <mergeCell ref="L4:N4"/>
    <mergeCell ref="X4:Z4"/>
    <mergeCell ref="AA4:AC4"/>
    <mergeCell ref="AD4:AF4"/>
    <mergeCell ref="AG4:AI4"/>
    <mergeCell ref="I175:K175"/>
    <mergeCell ref="L175:N175"/>
    <mergeCell ref="X175:Z175"/>
    <mergeCell ref="C175:E175"/>
    <mergeCell ref="F175:H175"/>
    <mergeCell ref="AA175:AC175"/>
    <mergeCell ref="AD175:AF175"/>
    <mergeCell ref="A4:A5"/>
    <mergeCell ref="B4:B5"/>
    <mergeCell ref="C4:E4"/>
    <mergeCell ref="F4:H4"/>
    <mergeCell ref="I4:K4"/>
    <mergeCell ref="U4:W4"/>
    <mergeCell ref="U175:W175"/>
    <mergeCell ref="O4:Q4"/>
    <mergeCell ref="R4:T4"/>
    <mergeCell ref="O175:Q175"/>
    <mergeCell ref="R175:T175"/>
    <mergeCell ref="AL2:BK2"/>
    <mergeCell ref="AL4:AL5"/>
    <mergeCell ref="AM4:AM5"/>
    <mergeCell ref="AN4:AP4"/>
    <mergeCell ref="AQ4:AS4"/>
    <mergeCell ref="AT4:AV4"/>
    <mergeCell ref="AW4:AY4"/>
    <mergeCell ref="BF4:BH4"/>
    <mergeCell ref="BI4:BK4"/>
    <mergeCell ref="AZ4:BB4"/>
    <mergeCell ref="BC4:BE4"/>
    <mergeCell ref="AL28:AM28"/>
    <mergeCell ref="AL31:BK31"/>
    <mergeCell ref="AL33:AL34"/>
    <mergeCell ref="AM33:AM34"/>
    <mergeCell ref="AN33:AP33"/>
    <mergeCell ref="AQ33:AS33"/>
    <mergeCell ref="AT33:AV33"/>
    <mergeCell ref="AW33:AY33"/>
    <mergeCell ref="BF33:BH33"/>
    <mergeCell ref="BI33:BK33"/>
    <mergeCell ref="AZ33:BB33"/>
    <mergeCell ref="BC33:BE33"/>
    <mergeCell ref="A385:B385"/>
    <mergeCell ref="AL86:AM86"/>
    <mergeCell ref="AL57:AM57"/>
    <mergeCell ref="AL60:BK60"/>
    <mergeCell ref="AL62:AL63"/>
    <mergeCell ref="AM62:AM63"/>
    <mergeCell ref="AN62:AP62"/>
    <mergeCell ref="AQ62:AS62"/>
    <mergeCell ref="AT62:AV62"/>
    <mergeCell ref="AW62:AY62"/>
    <mergeCell ref="BF62:BH62"/>
    <mergeCell ref="BI62:BK62"/>
    <mergeCell ref="AG175:AI175"/>
    <mergeCell ref="A169:B169"/>
    <mergeCell ref="A175:A176"/>
    <mergeCell ref="B175:B176"/>
  </mergeCells>
  <printOptions horizontalCentered="1" verticalCentered="1"/>
  <pageMargins left="0.43307086614173229" right="0.43307086614173229" top="0.55118110236220474" bottom="0.55118110236220474" header="0.31496062992125984" footer="0.15748031496062992"/>
  <pageSetup paperSize="5" scale="74" orientation="landscape" r:id="rId1"/>
  <headerFooter alignWithMargins="0"/>
  <rowBreaks count="2" manualBreakCount="2">
    <brk id="29" max="16383" man="1"/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  <pageSetUpPr fitToPage="1"/>
  </sheetPr>
  <dimension ref="A1:JM399"/>
  <sheetViews>
    <sheetView view="pageBreakPreview" topLeftCell="AK1" zoomScaleSheetLayoutView="100" workbookViewId="0">
      <pane ySplit="5" topLeftCell="A375" activePane="bottomLeft" state="frozen"/>
      <selection pane="bottomLeft" activeCell="AA378" sqref="AA378:AY395"/>
    </sheetView>
  </sheetViews>
  <sheetFormatPr defaultColWidth="9.140625" defaultRowHeight="15"/>
  <cols>
    <col min="1" max="1" width="22.140625" style="1164" customWidth="1"/>
    <col min="2" max="6" width="7.140625" style="1164" customWidth="1"/>
    <col min="7" max="7" width="8.140625" style="1164" customWidth="1"/>
    <col min="8" max="24" width="7.140625" style="1164" customWidth="1"/>
    <col min="25" max="25" width="9.7109375" style="1164" customWidth="1"/>
    <col min="26" max="26" width="4.5703125" style="1164" customWidth="1"/>
    <col min="27" max="27" width="23.140625" style="1164" customWidth="1"/>
    <col min="28" max="47" width="7.140625" style="1164" customWidth="1"/>
    <col min="48" max="48" width="8.7109375" style="1164" customWidth="1"/>
    <col min="49" max="50" width="7.140625" style="1164" customWidth="1"/>
    <col min="51" max="51" width="9.7109375" style="1164" customWidth="1"/>
    <col min="52" max="52" width="6.140625" style="1164" customWidth="1"/>
    <col min="53" max="53" width="21.5703125" style="1164" customWidth="1"/>
    <col min="54" max="74" width="8.28515625" style="1164" customWidth="1"/>
    <col min="75" max="77" width="9.5703125" style="1164" customWidth="1"/>
    <col min="78" max="16384" width="9.140625" style="1164"/>
  </cols>
  <sheetData>
    <row r="1" spans="1:273" s="1175" customFormat="1" ht="15.75">
      <c r="A1" s="1158" t="s">
        <v>362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  <c r="R1" s="1158"/>
      <c r="S1" s="1158"/>
      <c r="T1" s="1158"/>
      <c r="U1" s="1158"/>
      <c r="V1" s="1158"/>
      <c r="W1" s="1158"/>
      <c r="X1" s="1158"/>
      <c r="Y1" s="1158"/>
      <c r="AA1" s="1158" t="s">
        <v>362</v>
      </c>
      <c r="AB1" s="1158"/>
      <c r="AC1" s="1158"/>
      <c r="AD1" s="1158"/>
      <c r="AE1" s="1158"/>
      <c r="AF1" s="1158"/>
      <c r="AG1" s="1158"/>
      <c r="AH1" s="1158"/>
      <c r="AI1" s="1158"/>
      <c r="AJ1" s="1158"/>
      <c r="AK1" s="1158"/>
      <c r="AL1" s="1158"/>
      <c r="AM1" s="1158"/>
      <c r="AN1" s="1158"/>
      <c r="AO1" s="1158"/>
      <c r="AP1" s="1158"/>
      <c r="AQ1" s="1158"/>
      <c r="AR1" s="1158"/>
      <c r="AS1" s="1158"/>
      <c r="AT1" s="1158"/>
      <c r="AU1" s="1158"/>
      <c r="AV1" s="1158"/>
      <c r="AW1" s="1158"/>
      <c r="AX1" s="1158"/>
      <c r="AY1" s="1158"/>
    </row>
    <row r="2" spans="1:273" s="1175" customFormat="1" ht="15.75">
      <c r="A2" s="1158" t="s">
        <v>363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  <c r="O2" s="1158"/>
      <c r="P2" s="1158"/>
      <c r="Q2" s="1158"/>
      <c r="R2" s="1158"/>
      <c r="S2" s="1158"/>
      <c r="T2" s="1158"/>
      <c r="U2" s="1158"/>
      <c r="V2" s="1158"/>
      <c r="W2" s="1158"/>
      <c r="X2" s="1158"/>
      <c r="Y2" s="1158"/>
      <c r="AA2" s="1897" t="s">
        <v>567</v>
      </c>
      <c r="AB2" s="1897"/>
      <c r="AC2" s="1897"/>
      <c r="AD2" s="1897"/>
      <c r="AE2" s="1897"/>
      <c r="AF2" s="1897"/>
      <c r="AG2" s="1897"/>
      <c r="AH2" s="1897"/>
      <c r="AI2" s="1897"/>
      <c r="AJ2" s="1897"/>
      <c r="AK2" s="1897"/>
      <c r="AL2" s="1897"/>
      <c r="AM2" s="1897"/>
      <c r="AN2" s="1897"/>
      <c r="AO2" s="1897"/>
      <c r="AP2" s="1897"/>
      <c r="AQ2" s="1897"/>
      <c r="AR2" s="1897"/>
      <c r="AS2" s="1897"/>
      <c r="AT2" s="1897"/>
      <c r="AU2" s="1897"/>
      <c r="AV2" s="1897"/>
      <c r="AW2" s="1897"/>
      <c r="AX2" s="1897"/>
      <c r="AY2" s="1897"/>
    </row>
    <row r="3" spans="1:273" s="1175" customFormat="1" ht="15.75">
      <c r="A3" s="1243" t="s">
        <v>96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  <c r="Q3" s="1243"/>
      <c r="R3" s="1243"/>
      <c r="S3" s="1243"/>
      <c r="T3" s="1243"/>
      <c r="U3" s="1243"/>
      <c r="V3" s="1243"/>
      <c r="W3" s="1289"/>
      <c r="X3" s="1289" t="s">
        <v>15</v>
      </c>
      <c r="Y3" s="1289"/>
      <c r="AA3" s="1243" t="s">
        <v>0</v>
      </c>
      <c r="AB3" s="1243"/>
      <c r="AC3" s="1243"/>
      <c r="AD3" s="1243"/>
      <c r="AE3" s="1243"/>
      <c r="AF3" s="1243"/>
      <c r="AG3" s="1243"/>
      <c r="AH3" s="1243"/>
      <c r="AI3" s="1243"/>
      <c r="AJ3" s="1243"/>
      <c r="AK3" s="1243"/>
      <c r="AL3" s="1243"/>
      <c r="AM3" s="1243"/>
      <c r="AN3" s="1243"/>
      <c r="AO3" s="1243"/>
      <c r="AP3" s="1243"/>
      <c r="AQ3" s="1243"/>
      <c r="AR3" s="1243"/>
      <c r="AS3" s="1243"/>
      <c r="AT3" s="1243"/>
      <c r="AU3" s="1243"/>
      <c r="AV3" s="1243"/>
      <c r="AW3" s="1289"/>
      <c r="AX3" s="1289" t="s">
        <v>15</v>
      </c>
      <c r="AY3" s="1289"/>
    </row>
    <row r="4" spans="1:273" s="1175" customFormat="1" ht="15" customHeight="1">
      <c r="A4" s="1894" t="s">
        <v>364</v>
      </c>
      <c r="B4" s="1893" t="s">
        <v>3</v>
      </c>
      <c r="C4" s="1893"/>
      <c r="D4" s="1893"/>
      <c r="E4" s="1893" t="s">
        <v>4</v>
      </c>
      <c r="F4" s="1893"/>
      <c r="G4" s="1893"/>
      <c r="H4" s="1893" t="s">
        <v>5</v>
      </c>
      <c r="I4" s="1893"/>
      <c r="J4" s="1893"/>
      <c r="K4" s="1893" t="s">
        <v>382</v>
      </c>
      <c r="L4" s="1893"/>
      <c r="M4" s="1893"/>
      <c r="N4" s="1893" t="s">
        <v>878</v>
      </c>
      <c r="O4" s="1893"/>
      <c r="P4" s="1893"/>
      <c r="Q4" s="1893" t="s">
        <v>879</v>
      </c>
      <c r="R4" s="1893"/>
      <c r="S4" s="1893"/>
      <c r="T4" s="1893" t="s">
        <v>354</v>
      </c>
      <c r="U4" s="1893"/>
      <c r="V4" s="1893"/>
      <c r="W4" s="1894" t="s">
        <v>6</v>
      </c>
      <c r="X4" s="1894"/>
      <c r="Y4" s="1894"/>
      <c r="AA4" s="1894" t="s">
        <v>364</v>
      </c>
      <c r="AB4" s="1893" t="s">
        <v>3</v>
      </c>
      <c r="AC4" s="1893"/>
      <c r="AD4" s="1893"/>
      <c r="AE4" s="1893" t="s">
        <v>4</v>
      </c>
      <c r="AF4" s="1893"/>
      <c r="AG4" s="1893"/>
      <c r="AH4" s="1893" t="s">
        <v>5</v>
      </c>
      <c r="AI4" s="1893"/>
      <c r="AJ4" s="1893"/>
      <c r="AK4" s="1893" t="s">
        <v>382</v>
      </c>
      <c r="AL4" s="1893"/>
      <c r="AM4" s="1893"/>
      <c r="AN4" s="1893" t="s">
        <v>878</v>
      </c>
      <c r="AO4" s="1893"/>
      <c r="AP4" s="1893"/>
      <c r="AQ4" s="1893" t="s">
        <v>879</v>
      </c>
      <c r="AR4" s="1893"/>
      <c r="AS4" s="1893"/>
      <c r="AT4" s="1893" t="s">
        <v>354</v>
      </c>
      <c r="AU4" s="1893"/>
      <c r="AV4" s="1893"/>
      <c r="AW4" s="1894" t="s">
        <v>6</v>
      </c>
      <c r="AX4" s="1894"/>
      <c r="AY4" s="1894"/>
    </row>
    <row r="5" spans="1:273" s="1175" customFormat="1">
      <c r="A5" s="1894"/>
      <c r="B5" s="1176" t="s">
        <v>242</v>
      </c>
      <c r="C5" s="1176" t="s">
        <v>243</v>
      </c>
      <c r="D5" s="1176" t="s">
        <v>236</v>
      </c>
      <c r="E5" s="1176" t="s">
        <v>242</v>
      </c>
      <c r="F5" s="1176" t="s">
        <v>243</v>
      </c>
      <c r="G5" s="1176" t="s">
        <v>236</v>
      </c>
      <c r="H5" s="1176" t="s">
        <v>242</v>
      </c>
      <c r="I5" s="1176" t="s">
        <v>243</v>
      </c>
      <c r="J5" s="1176" t="s">
        <v>236</v>
      </c>
      <c r="K5" s="1176" t="s">
        <v>242</v>
      </c>
      <c r="L5" s="1176" t="s">
        <v>243</v>
      </c>
      <c r="M5" s="1176" t="s">
        <v>236</v>
      </c>
      <c r="N5" s="1176" t="s">
        <v>242</v>
      </c>
      <c r="O5" s="1176" t="s">
        <v>243</v>
      </c>
      <c r="P5" s="1176" t="s">
        <v>236</v>
      </c>
      <c r="Q5" s="1176" t="s">
        <v>242</v>
      </c>
      <c r="R5" s="1176" t="s">
        <v>243</v>
      </c>
      <c r="S5" s="1176" t="s">
        <v>236</v>
      </c>
      <c r="T5" s="1176" t="s">
        <v>242</v>
      </c>
      <c r="U5" s="1176" t="s">
        <v>243</v>
      </c>
      <c r="V5" s="1176" t="s">
        <v>236</v>
      </c>
      <c r="W5" s="1176" t="s">
        <v>242</v>
      </c>
      <c r="X5" s="1176" t="s">
        <v>243</v>
      </c>
      <c r="Y5" s="1176" t="s">
        <v>236</v>
      </c>
      <c r="AA5" s="1894"/>
      <c r="AB5" s="1176" t="s">
        <v>242</v>
      </c>
      <c r="AC5" s="1176" t="s">
        <v>243</v>
      </c>
      <c r="AD5" s="1176" t="s">
        <v>236</v>
      </c>
      <c r="AE5" s="1176" t="s">
        <v>242</v>
      </c>
      <c r="AF5" s="1176" t="s">
        <v>243</v>
      </c>
      <c r="AG5" s="1176" t="s">
        <v>236</v>
      </c>
      <c r="AH5" s="1176" t="s">
        <v>242</v>
      </c>
      <c r="AI5" s="1176" t="s">
        <v>243</v>
      </c>
      <c r="AJ5" s="1176" t="s">
        <v>236</v>
      </c>
      <c r="AK5" s="1176" t="s">
        <v>242</v>
      </c>
      <c r="AL5" s="1176" t="s">
        <v>243</v>
      </c>
      <c r="AM5" s="1176" t="s">
        <v>236</v>
      </c>
      <c r="AN5" s="1176" t="s">
        <v>242</v>
      </c>
      <c r="AO5" s="1176" t="s">
        <v>243</v>
      </c>
      <c r="AP5" s="1176" t="s">
        <v>236</v>
      </c>
      <c r="AQ5" s="1176" t="s">
        <v>242</v>
      </c>
      <c r="AR5" s="1176" t="s">
        <v>243</v>
      </c>
      <c r="AS5" s="1176" t="s">
        <v>236</v>
      </c>
      <c r="AT5" s="1176" t="s">
        <v>242</v>
      </c>
      <c r="AU5" s="1176" t="s">
        <v>243</v>
      </c>
      <c r="AV5" s="1176" t="s">
        <v>236</v>
      </c>
      <c r="AW5" s="1176" t="s">
        <v>242</v>
      </c>
      <c r="AX5" s="1176" t="s">
        <v>243</v>
      </c>
      <c r="AY5" s="1176" t="s">
        <v>236</v>
      </c>
      <c r="JM5" s="1175">
        <v>2</v>
      </c>
    </row>
    <row r="6" spans="1:273" s="1175" customFormat="1">
      <c r="A6" s="1177">
        <v>1</v>
      </c>
      <c r="B6" s="1176">
        <v>2</v>
      </c>
      <c r="C6" s="1176">
        <v>3</v>
      </c>
      <c r="D6" s="1176">
        <v>4</v>
      </c>
      <c r="E6" s="1176">
        <v>5</v>
      </c>
      <c r="F6" s="1176">
        <v>6</v>
      </c>
      <c r="G6" s="1176">
        <v>7</v>
      </c>
      <c r="H6" s="1176">
        <v>8</v>
      </c>
      <c r="I6" s="1176">
        <v>9</v>
      </c>
      <c r="J6" s="1176">
        <v>10</v>
      </c>
      <c r="K6" s="1176">
        <v>11</v>
      </c>
      <c r="L6" s="1176">
        <v>12</v>
      </c>
      <c r="M6" s="1176">
        <v>13</v>
      </c>
      <c r="N6" s="1176">
        <v>14</v>
      </c>
      <c r="O6" s="1176">
        <v>15</v>
      </c>
      <c r="P6" s="1176">
        <v>16</v>
      </c>
      <c r="Q6" s="1176">
        <v>17</v>
      </c>
      <c r="R6" s="1176">
        <v>18</v>
      </c>
      <c r="S6" s="1176">
        <v>19</v>
      </c>
      <c r="T6" s="1176">
        <v>20</v>
      </c>
      <c r="U6" s="1176">
        <v>21</v>
      </c>
      <c r="V6" s="1176">
        <v>22</v>
      </c>
      <c r="W6" s="1176">
        <v>23</v>
      </c>
      <c r="X6" s="1176">
        <v>24</v>
      </c>
      <c r="Y6" s="1176">
        <v>25</v>
      </c>
      <c r="AA6" s="1177">
        <v>1</v>
      </c>
      <c r="AB6" s="1176">
        <v>2</v>
      </c>
      <c r="AC6" s="1176">
        <v>3</v>
      </c>
      <c r="AD6" s="1176">
        <v>4</v>
      </c>
      <c r="AE6" s="1176">
        <v>5</v>
      </c>
      <c r="AF6" s="1176">
        <v>6</v>
      </c>
      <c r="AG6" s="1176">
        <v>7</v>
      </c>
      <c r="AH6" s="1176">
        <v>8</v>
      </c>
      <c r="AI6" s="1176">
        <v>9</v>
      </c>
      <c r="AJ6" s="1176">
        <v>10</v>
      </c>
      <c r="AK6" s="1176">
        <v>11</v>
      </c>
      <c r="AL6" s="1176">
        <v>12</v>
      </c>
      <c r="AM6" s="1176">
        <v>13</v>
      </c>
      <c r="AN6" s="1176">
        <v>14</v>
      </c>
      <c r="AO6" s="1176">
        <v>15</v>
      </c>
      <c r="AP6" s="1176">
        <v>16</v>
      </c>
      <c r="AQ6" s="1176">
        <v>17</v>
      </c>
      <c r="AR6" s="1176">
        <v>18</v>
      </c>
      <c r="AS6" s="1176">
        <v>19</v>
      </c>
      <c r="AT6" s="1176">
        <v>20</v>
      </c>
      <c r="AU6" s="1176">
        <v>21</v>
      </c>
      <c r="AV6" s="1176">
        <v>22</v>
      </c>
      <c r="AW6" s="1176">
        <v>23</v>
      </c>
      <c r="AX6" s="1176">
        <v>24</v>
      </c>
      <c r="AY6" s="1176">
        <v>25</v>
      </c>
    </row>
    <row r="7" spans="1:273" s="1175" customFormat="1" ht="15.75">
      <c r="A7" s="1159" t="s">
        <v>473</v>
      </c>
      <c r="B7" s="942">
        <v>0</v>
      </c>
      <c r="C7" s="942">
        <v>0</v>
      </c>
      <c r="D7" s="1244">
        <f>SUM(B7:C7)</f>
        <v>0</v>
      </c>
      <c r="E7" s="942">
        <v>0</v>
      </c>
      <c r="F7" s="942">
        <v>1</v>
      </c>
      <c r="G7" s="1244">
        <f>SUM(E7:F7)</f>
        <v>1</v>
      </c>
      <c r="H7" s="942">
        <v>0</v>
      </c>
      <c r="I7" s="942">
        <v>0</v>
      </c>
      <c r="J7" s="1244">
        <f>SUM(H7:I7)</f>
        <v>0</v>
      </c>
      <c r="K7" s="1244">
        <v>0</v>
      </c>
      <c r="L7" s="1244">
        <v>0</v>
      </c>
      <c r="M7" s="1244">
        <f>SUM(K7:L7)</f>
        <v>0</v>
      </c>
      <c r="N7" s="1178"/>
      <c r="O7" s="1178"/>
      <c r="P7" s="1244">
        <f>SUM(N7:O7)</f>
        <v>0</v>
      </c>
      <c r="Q7" s="942"/>
      <c r="R7" s="942"/>
      <c r="S7" s="1178">
        <f>Q7+R7</f>
        <v>0</v>
      </c>
      <c r="T7" s="942"/>
      <c r="U7" s="942"/>
      <c r="V7" s="1178">
        <f>T7+U7</f>
        <v>0</v>
      </c>
      <c r="W7" s="1178">
        <f>B7+E7+N7+K7+H7+Q7+T7</f>
        <v>0</v>
      </c>
      <c r="X7" s="1178">
        <f t="shared" ref="X7:Y7" si="0">C7+F7+O7+L7+I7+R7+U7</f>
        <v>1</v>
      </c>
      <c r="Y7" s="1178">
        <f t="shared" si="0"/>
        <v>1</v>
      </c>
      <c r="AA7" s="1159" t="s">
        <v>473</v>
      </c>
      <c r="AB7" s="942">
        <v>178</v>
      </c>
      <c r="AC7" s="942">
        <v>122</v>
      </c>
      <c r="AD7" s="1178">
        <f>AB7+AC7</f>
        <v>300</v>
      </c>
      <c r="AE7" s="942">
        <v>249</v>
      </c>
      <c r="AF7" s="942">
        <v>186</v>
      </c>
      <c r="AG7" s="1178">
        <f>AE7+AF7</f>
        <v>435</v>
      </c>
      <c r="AH7" s="942">
        <v>19</v>
      </c>
      <c r="AI7" s="942">
        <v>13</v>
      </c>
      <c r="AJ7" s="1178">
        <f>AH7+AI7</f>
        <v>32</v>
      </c>
      <c r="AK7" s="942">
        <v>13</v>
      </c>
      <c r="AL7" s="942">
        <v>11</v>
      </c>
      <c r="AM7" s="1178">
        <f>AK7+AL7</f>
        <v>24</v>
      </c>
      <c r="AN7" s="1178"/>
      <c r="AO7" s="1178"/>
      <c r="AP7" s="1178">
        <f>AN7+AO7</f>
        <v>0</v>
      </c>
      <c r="AQ7" s="1178"/>
      <c r="AR7" s="1178"/>
      <c r="AS7" s="1178">
        <f>AQ7+AR7</f>
        <v>0</v>
      </c>
      <c r="AT7" s="942">
        <v>18</v>
      </c>
      <c r="AU7" s="942">
        <v>16</v>
      </c>
      <c r="AV7" s="1178">
        <f>AT7+AU7</f>
        <v>34</v>
      </c>
      <c r="AW7" s="1178">
        <f>AB7+AE7+AH7+AK7+AT7+AN7+AQ7</f>
        <v>477</v>
      </c>
      <c r="AX7" s="1178">
        <f t="shared" ref="AX7:AY7" si="1">AC7+AF7+AI7+AL7+AU7+AO7+AR7</f>
        <v>348</v>
      </c>
      <c r="AY7" s="1178">
        <f t="shared" si="1"/>
        <v>825</v>
      </c>
      <c r="AZ7" s="1213"/>
      <c r="BA7" s="1295" t="str">
        <f>IF(AW7='Infant death by Age D-14'!S35,"TRUE","FALSE")</f>
        <v>TRUE</v>
      </c>
    </row>
    <row r="8" spans="1:273" s="1175" customFormat="1" ht="15.75">
      <c r="A8" s="1160" t="s">
        <v>474</v>
      </c>
      <c r="B8" s="942">
        <v>0</v>
      </c>
      <c r="C8" s="942">
        <v>0</v>
      </c>
      <c r="D8" s="1244">
        <f t="shared" ref="D8:D17" si="2">SUM(B8:C8)</f>
        <v>0</v>
      </c>
      <c r="E8" s="942">
        <v>2</v>
      </c>
      <c r="F8" s="942">
        <v>2</v>
      </c>
      <c r="G8" s="1244">
        <f t="shared" ref="G8:G17" si="3">SUM(E8:F8)</f>
        <v>4</v>
      </c>
      <c r="H8" s="942">
        <v>0</v>
      </c>
      <c r="I8" s="942">
        <v>0</v>
      </c>
      <c r="J8" s="1244">
        <f t="shared" ref="J8:J17" si="4">SUM(H8:I8)</f>
        <v>0</v>
      </c>
      <c r="K8" s="1244">
        <v>0</v>
      </c>
      <c r="L8" s="1244">
        <v>1</v>
      </c>
      <c r="M8" s="1244">
        <f t="shared" ref="M8:M17" si="5">SUM(K8:L8)</f>
        <v>1</v>
      </c>
      <c r="N8" s="1178"/>
      <c r="O8" s="1178"/>
      <c r="P8" s="1244">
        <f t="shared" ref="P8:P17" si="6">SUM(N8:O8)</f>
        <v>0</v>
      </c>
      <c r="Q8" s="942"/>
      <c r="R8" s="942"/>
      <c r="S8" s="1178">
        <f t="shared" ref="S8:S17" si="7">Q8+R8</f>
        <v>0</v>
      </c>
      <c r="T8" s="942"/>
      <c r="U8" s="942"/>
      <c r="V8" s="1178">
        <f t="shared" ref="V8:V17" si="8">T8+U8</f>
        <v>0</v>
      </c>
      <c r="W8" s="1178">
        <f t="shared" ref="W8:W17" si="9">B8+E8+N8+K8+H8+Q8+T8</f>
        <v>2</v>
      </c>
      <c r="X8" s="1178">
        <f t="shared" ref="X8:X17" si="10">C8+F8+O8+L8+I8+R8+U8</f>
        <v>3</v>
      </c>
      <c r="Y8" s="1178">
        <f t="shared" ref="Y8:Y17" si="11">D8+G8+P8+M8+J8+S8+V8</f>
        <v>5</v>
      </c>
      <c r="AA8" s="1160" t="s">
        <v>474</v>
      </c>
      <c r="AB8" s="942">
        <v>34</v>
      </c>
      <c r="AC8" s="942">
        <v>58</v>
      </c>
      <c r="AD8" s="1178">
        <f t="shared" ref="AD8:AD17" si="12">AB8+AC8</f>
        <v>92</v>
      </c>
      <c r="AE8" s="942">
        <v>29</v>
      </c>
      <c r="AF8" s="942">
        <v>54</v>
      </c>
      <c r="AG8" s="1178">
        <f t="shared" ref="AG8:AG17" si="13">AE8+AF8</f>
        <v>83</v>
      </c>
      <c r="AH8" s="942">
        <v>0</v>
      </c>
      <c r="AI8" s="942">
        <v>0</v>
      </c>
      <c r="AJ8" s="1178">
        <f t="shared" ref="AJ8:AJ17" si="14">AH8+AI8</f>
        <v>0</v>
      </c>
      <c r="AK8" s="942">
        <v>0</v>
      </c>
      <c r="AL8" s="942">
        <v>0</v>
      </c>
      <c r="AM8" s="1178">
        <f t="shared" ref="AM8:AM17" si="15">AK8+AL8</f>
        <v>0</v>
      </c>
      <c r="AN8" s="1178"/>
      <c r="AO8" s="1178"/>
      <c r="AP8" s="1178">
        <f t="shared" ref="AP8:AP17" si="16">AN8+AO8</f>
        <v>0</v>
      </c>
      <c r="AQ8" s="1178"/>
      <c r="AR8" s="1178"/>
      <c r="AS8" s="1178">
        <f t="shared" ref="AS8:AS17" si="17">AQ8+AR8</f>
        <v>0</v>
      </c>
      <c r="AT8" s="942">
        <v>0</v>
      </c>
      <c r="AU8" s="942">
        <v>0</v>
      </c>
      <c r="AV8" s="1178">
        <f t="shared" ref="AV8:AV17" si="18">AT8+AU8</f>
        <v>0</v>
      </c>
      <c r="AW8" s="1178">
        <f t="shared" ref="AW8:AW17" si="19">AB8+AE8+AH8+AK8+AT8+AN8+AQ8</f>
        <v>63</v>
      </c>
      <c r="AX8" s="1178">
        <f t="shared" ref="AX8:AX17" si="20">AC8+AF8+AI8+AL8+AU8+AO8+AR8</f>
        <v>112</v>
      </c>
      <c r="AY8" s="1178">
        <f t="shared" ref="AY8:AY17" si="21">AD8+AG8+AJ8+AM8+AV8+AP8+AS8</f>
        <v>175</v>
      </c>
    </row>
    <row r="9" spans="1:273" s="1175" customFormat="1" ht="15.75">
      <c r="A9" s="1161" t="s">
        <v>365</v>
      </c>
      <c r="B9" s="942">
        <v>6</v>
      </c>
      <c r="C9" s="942">
        <v>3</v>
      </c>
      <c r="D9" s="1244">
        <f t="shared" si="2"/>
        <v>9</v>
      </c>
      <c r="E9" s="942">
        <v>21</v>
      </c>
      <c r="F9" s="942">
        <v>13</v>
      </c>
      <c r="G9" s="1244">
        <f t="shared" si="3"/>
        <v>34</v>
      </c>
      <c r="H9" s="942">
        <v>0</v>
      </c>
      <c r="I9" s="942">
        <v>0</v>
      </c>
      <c r="J9" s="1244">
        <f t="shared" si="4"/>
        <v>0</v>
      </c>
      <c r="K9" s="1244">
        <v>0</v>
      </c>
      <c r="L9" s="1244">
        <v>0</v>
      </c>
      <c r="M9" s="1244">
        <f t="shared" si="5"/>
        <v>0</v>
      </c>
      <c r="N9" s="1178"/>
      <c r="O9" s="1178"/>
      <c r="P9" s="1244">
        <f t="shared" si="6"/>
        <v>0</v>
      </c>
      <c r="Q9" s="942"/>
      <c r="R9" s="942"/>
      <c r="S9" s="1178">
        <f t="shared" si="7"/>
        <v>0</v>
      </c>
      <c r="T9" s="942"/>
      <c r="U9" s="942"/>
      <c r="V9" s="1178">
        <f t="shared" si="8"/>
        <v>0</v>
      </c>
      <c r="W9" s="1178">
        <f t="shared" si="9"/>
        <v>27</v>
      </c>
      <c r="X9" s="1178">
        <f t="shared" si="10"/>
        <v>16</v>
      </c>
      <c r="Y9" s="1178">
        <f t="shared" si="11"/>
        <v>43</v>
      </c>
      <c r="AA9" s="1161" t="s">
        <v>365</v>
      </c>
      <c r="AB9" s="942">
        <v>244</v>
      </c>
      <c r="AC9" s="942">
        <v>203</v>
      </c>
      <c r="AD9" s="1178">
        <f t="shared" si="12"/>
        <v>447</v>
      </c>
      <c r="AE9" s="942">
        <v>198</v>
      </c>
      <c r="AF9" s="942">
        <v>198</v>
      </c>
      <c r="AG9" s="1178">
        <f t="shared" si="13"/>
        <v>396</v>
      </c>
      <c r="AH9" s="942">
        <v>0</v>
      </c>
      <c r="AI9" s="942">
        <v>0</v>
      </c>
      <c r="AJ9" s="1178">
        <f t="shared" si="14"/>
        <v>0</v>
      </c>
      <c r="AK9" s="942">
        <v>0</v>
      </c>
      <c r="AL9" s="942">
        <v>0</v>
      </c>
      <c r="AM9" s="1178">
        <f t="shared" si="15"/>
        <v>0</v>
      </c>
      <c r="AN9" s="1178"/>
      <c r="AO9" s="1178"/>
      <c r="AP9" s="1178">
        <f t="shared" si="16"/>
        <v>0</v>
      </c>
      <c r="AQ9" s="1178"/>
      <c r="AR9" s="1178"/>
      <c r="AS9" s="1178">
        <f t="shared" si="17"/>
        <v>0</v>
      </c>
      <c r="AT9" s="942">
        <v>0</v>
      </c>
      <c r="AU9" s="942">
        <v>0</v>
      </c>
      <c r="AV9" s="1178">
        <f t="shared" si="18"/>
        <v>0</v>
      </c>
      <c r="AW9" s="1178">
        <f t="shared" si="19"/>
        <v>442</v>
      </c>
      <c r="AX9" s="1178">
        <f t="shared" si="20"/>
        <v>401</v>
      </c>
      <c r="AY9" s="1178">
        <f t="shared" si="21"/>
        <v>843</v>
      </c>
    </row>
    <row r="10" spans="1:273" s="1175" customFormat="1" ht="15.75">
      <c r="A10" s="1161" t="s">
        <v>366</v>
      </c>
      <c r="B10" s="942">
        <v>25</v>
      </c>
      <c r="C10" s="942">
        <v>10</v>
      </c>
      <c r="D10" s="1244">
        <f t="shared" si="2"/>
        <v>35</v>
      </c>
      <c r="E10" s="942">
        <v>95</v>
      </c>
      <c r="F10" s="942">
        <v>60</v>
      </c>
      <c r="G10" s="1244">
        <f t="shared" si="3"/>
        <v>155</v>
      </c>
      <c r="H10" s="942">
        <v>0</v>
      </c>
      <c r="I10" s="942">
        <v>0</v>
      </c>
      <c r="J10" s="1244">
        <f t="shared" si="4"/>
        <v>0</v>
      </c>
      <c r="K10" s="1244">
        <v>5</v>
      </c>
      <c r="L10" s="1244">
        <v>1</v>
      </c>
      <c r="M10" s="1244">
        <f t="shared" si="5"/>
        <v>6</v>
      </c>
      <c r="N10" s="1178"/>
      <c r="O10" s="1178"/>
      <c r="P10" s="1244">
        <f t="shared" si="6"/>
        <v>0</v>
      </c>
      <c r="Q10" s="942"/>
      <c r="R10" s="942"/>
      <c r="S10" s="1178">
        <f t="shared" si="7"/>
        <v>0</v>
      </c>
      <c r="T10" s="942"/>
      <c r="U10" s="942"/>
      <c r="V10" s="1178">
        <f t="shared" si="8"/>
        <v>0</v>
      </c>
      <c r="W10" s="1178">
        <f t="shared" si="9"/>
        <v>125</v>
      </c>
      <c r="X10" s="1178">
        <f t="shared" si="10"/>
        <v>71</v>
      </c>
      <c r="Y10" s="1178">
        <f t="shared" si="11"/>
        <v>196</v>
      </c>
      <c r="AA10" s="1161" t="s">
        <v>366</v>
      </c>
      <c r="AB10" s="942">
        <v>298</v>
      </c>
      <c r="AC10" s="942">
        <v>158</v>
      </c>
      <c r="AD10" s="1178">
        <f t="shared" si="12"/>
        <v>456</v>
      </c>
      <c r="AE10" s="942">
        <v>286</v>
      </c>
      <c r="AF10" s="942">
        <v>151</v>
      </c>
      <c r="AG10" s="1178">
        <f t="shared" si="13"/>
        <v>437</v>
      </c>
      <c r="AH10" s="942">
        <v>0</v>
      </c>
      <c r="AI10" s="942">
        <v>2</v>
      </c>
      <c r="AJ10" s="1178">
        <f t="shared" si="14"/>
        <v>2</v>
      </c>
      <c r="AK10" s="942">
        <v>0</v>
      </c>
      <c r="AL10" s="942">
        <v>1</v>
      </c>
      <c r="AM10" s="1178">
        <f t="shared" si="15"/>
        <v>1</v>
      </c>
      <c r="AN10" s="1178"/>
      <c r="AO10" s="1178"/>
      <c r="AP10" s="1178">
        <f t="shared" si="16"/>
        <v>0</v>
      </c>
      <c r="AQ10" s="1178"/>
      <c r="AR10" s="1178"/>
      <c r="AS10" s="1178">
        <f t="shared" si="17"/>
        <v>0</v>
      </c>
      <c r="AT10" s="942">
        <v>92</v>
      </c>
      <c r="AU10" s="942">
        <v>72</v>
      </c>
      <c r="AV10" s="1178">
        <f t="shared" si="18"/>
        <v>164</v>
      </c>
      <c r="AW10" s="1178">
        <f t="shared" si="19"/>
        <v>676</v>
      </c>
      <c r="AX10" s="1178">
        <f t="shared" si="20"/>
        <v>384</v>
      </c>
      <c r="AY10" s="1178">
        <f t="shared" si="21"/>
        <v>1060</v>
      </c>
    </row>
    <row r="11" spans="1:273" s="1175" customFormat="1" ht="15.75">
      <c r="A11" s="1161" t="s">
        <v>367</v>
      </c>
      <c r="B11" s="942">
        <v>42</v>
      </c>
      <c r="C11" s="942">
        <v>30</v>
      </c>
      <c r="D11" s="1244">
        <f t="shared" si="2"/>
        <v>72</v>
      </c>
      <c r="E11" s="942">
        <v>304</v>
      </c>
      <c r="F11" s="942">
        <v>98</v>
      </c>
      <c r="G11" s="1244">
        <f t="shared" si="3"/>
        <v>402</v>
      </c>
      <c r="H11" s="942">
        <v>0</v>
      </c>
      <c r="I11" s="942">
        <v>0</v>
      </c>
      <c r="J11" s="1244">
        <f t="shared" si="4"/>
        <v>0</v>
      </c>
      <c r="K11" s="1244">
        <v>20</v>
      </c>
      <c r="L11" s="1244">
        <v>7</v>
      </c>
      <c r="M11" s="1244">
        <f t="shared" si="5"/>
        <v>27</v>
      </c>
      <c r="N11" s="1178"/>
      <c r="O11" s="1178"/>
      <c r="P11" s="1244">
        <f t="shared" si="6"/>
        <v>0</v>
      </c>
      <c r="Q11" s="942"/>
      <c r="R11" s="942"/>
      <c r="S11" s="1178">
        <f t="shared" si="7"/>
        <v>0</v>
      </c>
      <c r="T11" s="942"/>
      <c r="U11" s="942"/>
      <c r="V11" s="1178">
        <f t="shared" si="8"/>
        <v>0</v>
      </c>
      <c r="W11" s="1178">
        <f t="shared" si="9"/>
        <v>366</v>
      </c>
      <c r="X11" s="1178">
        <f t="shared" si="10"/>
        <v>135</v>
      </c>
      <c r="Y11" s="1178">
        <f t="shared" si="11"/>
        <v>501</v>
      </c>
      <c r="AA11" s="1161" t="s">
        <v>367</v>
      </c>
      <c r="AB11" s="942">
        <v>381</v>
      </c>
      <c r="AC11" s="942">
        <v>297</v>
      </c>
      <c r="AD11" s="1178">
        <f t="shared" si="12"/>
        <v>678</v>
      </c>
      <c r="AE11" s="942">
        <v>377</v>
      </c>
      <c r="AF11" s="942">
        <v>292</v>
      </c>
      <c r="AG11" s="1178">
        <f t="shared" si="13"/>
        <v>669</v>
      </c>
      <c r="AH11" s="942">
        <v>0</v>
      </c>
      <c r="AI11" s="942">
        <v>0</v>
      </c>
      <c r="AJ11" s="1178">
        <f t="shared" si="14"/>
        <v>0</v>
      </c>
      <c r="AK11" s="942">
        <v>0</v>
      </c>
      <c r="AL11" s="942">
        <v>1</v>
      </c>
      <c r="AM11" s="1178">
        <f t="shared" si="15"/>
        <v>1</v>
      </c>
      <c r="AN11" s="1178"/>
      <c r="AO11" s="1178"/>
      <c r="AP11" s="1178">
        <f t="shared" si="16"/>
        <v>0</v>
      </c>
      <c r="AQ11" s="1178"/>
      <c r="AR11" s="1178"/>
      <c r="AS11" s="1178">
        <f t="shared" si="17"/>
        <v>0</v>
      </c>
      <c r="AT11" s="942">
        <v>73</v>
      </c>
      <c r="AU11" s="942">
        <v>40</v>
      </c>
      <c r="AV11" s="1178">
        <f t="shared" si="18"/>
        <v>113</v>
      </c>
      <c r="AW11" s="1178">
        <f t="shared" si="19"/>
        <v>831</v>
      </c>
      <c r="AX11" s="1178">
        <f t="shared" si="20"/>
        <v>630</v>
      </c>
      <c r="AY11" s="1178">
        <f t="shared" si="21"/>
        <v>1461</v>
      </c>
    </row>
    <row r="12" spans="1:273" s="1175" customFormat="1" ht="15.75">
      <c r="A12" s="1161" t="s">
        <v>368</v>
      </c>
      <c r="B12" s="942">
        <v>73</v>
      </c>
      <c r="C12" s="942">
        <v>32</v>
      </c>
      <c r="D12" s="1244">
        <f t="shared" si="2"/>
        <v>105</v>
      </c>
      <c r="E12" s="942">
        <v>516</v>
      </c>
      <c r="F12" s="942">
        <v>299</v>
      </c>
      <c r="G12" s="1244">
        <f t="shared" si="3"/>
        <v>815</v>
      </c>
      <c r="H12" s="942">
        <v>2</v>
      </c>
      <c r="I12" s="942">
        <v>0</v>
      </c>
      <c r="J12" s="1244">
        <f t="shared" si="4"/>
        <v>2</v>
      </c>
      <c r="K12" s="1244">
        <v>28</v>
      </c>
      <c r="L12" s="1244">
        <v>14</v>
      </c>
      <c r="M12" s="1244">
        <f t="shared" si="5"/>
        <v>42</v>
      </c>
      <c r="N12" s="1178"/>
      <c r="O12" s="1178"/>
      <c r="P12" s="1244">
        <f t="shared" si="6"/>
        <v>0</v>
      </c>
      <c r="Q12" s="942"/>
      <c r="R12" s="942"/>
      <c r="S12" s="1178">
        <f t="shared" si="7"/>
        <v>0</v>
      </c>
      <c r="T12" s="942"/>
      <c r="U12" s="942"/>
      <c r="V12" s="1178">
        <f t="shared" si="8"/>
        <v>0</v>
      </c>
      <c r="W12" s="1178">
        <f t="shared" si="9"/>
        <v>619</v>
      </c>
      <c r="X12" s="1178">
        <f t="shared" si="10"/>
        <v>345</v>
      </c>
      <c r="Y12" s="1178">
        <f t="shared" si="11"/>
        <v>964</v>
      </c>
      <c r="AA12" s="1161" t="s">
        <v>368</v>
      </c>
      <c r="AB12" s="942">
        <v>498</v>
      </c>
      <c r="AC12" s="942">
        <v>364</v>
      </c>
      <c r="AD12" s="1178">
        <f t="shared" si="12"/>
        <v>862</v>
      </c>
      <c r="AE12" s="942">
        <v>461</v>
      </c>
      <c r="AF12" s="942">
        <v>365</v>
      </c>
      <c r="AG12" s="1178">
        <f t="shared" si="13"/>
        <v>826</v>
      </c>
      <c r="AH12" s="942">
        <v>0</v>
      </c>
      <c r="AI12" s="942">
        <v>0</v>
      </c>
      <c r="AJ12" s="1178">
        <f t="shared" si="14"/>
        <v>0</v>
      </c>
      <c r="AK12" s="942">
        <v>8</v>
      </c>
      <c r="AL12" s="942">
        <v>4</v>
      </c>
      <c r="AM12" s="1178">
        <f t="shared" si="15"/>
        <v>12</v>
      </c>
      <c r="AN12" s="1178"/>
      <c r="AO12" s="1178"/>
      <c r="AP12" s="1178">
        <f t="shared" si="16"/>
        <v>0</v>
      </c>
      <c r="AQ12" s="1178"/>
      <c r="AR12" s="1178"/>
      <c r="AS12" s="1178">
        <f t="shared" si="17"/>
        <v>0</v>
      </c>
      <c r="AT12" s="942">
        <v>97</v>
      </c>
      <c r="AU12" s="942">
        <v>55</v>
      </c>
      <c r="AV12" s="1178">
        <f t="shared" si="18"/>
        <v>152</v>
      </c>
      <c r="AW12" s="1178">
        <f t="shared" si="19"/>
        <v>1064</v>
      </c>
      <c r="AX12" s="1178">
        <f t="shared" si="20"/>
        <v>788</v>
      </c>
      <c r="AY12" s="1178">
        <f t="shared" si="21"/>
        <v>1852</v>
      </c>
    </row>
    <row r="13" spans="1:273" s="1175" customFormat="1" ht="15.75">
      <c r="A13" s="1161" t="s">
        <v>369</v>
      </c>
      <c r="B13" s="942">
        <v>66</v>
      </c>
      <c r="C13" s="942">
        <v>49</v>
      </c>
      <c r="D13" s="1244">
        <f t="shared" si="2"/>
        <v>115</v>
      </c>
      <c r="E13" s="942">
        <v>695</v>
      </c>
      <c r="F13" s="942">
        <v>426</v>
      </c>
      <c r="G13" s="1244">
        <f t="shared" si="3"/>
        <v>1121</v>
      </c>
      <c r="H13" s="942">
        <v>0</v>
      </c>
      <c r="I13" s="942">
        <v>3</v>
      </c>
      <c r="J13" s="1244">
        <f t="shared" si="4"/>
        <v>3</v>
      </c>
      <c r="K13" s="1244">
        <v>34</v>
      </c>
      <c r="L13" s="1244">
        <v>16</v>
      </c>
      <c r="M13" s="1244">
        <f t="shared" si="5"/>
        <v>50</v>
      </c>
      <c r="N13" s="1178"/>
      <c r="O13" s="1178"/>
      <c r="P13" s="1244">
        <f t="shared" si="6"/>
        <v>0</v>
      </c>
      <c r="Q13" s="942"/>
      <c r="R13" s="942"/>
      <c r="S13" s="1178">
        <f t="shared" si="7"/>
        <v>0</v>
      </c>
      <c r="T13" s="942"/>
      <c r="U13" s="942"/>
      <c r="V13" s="1178">
        <f t="shared" si="8"/>
        <v>0</v>
      </c>
      <c r="W13" s="1178">
        <f t="shared" si="9"/>
        <v>795</v>
      </c>
      <c r="X13" s="1178">
        <f t="shared" si="10"/>
        <v>494</v>
      </c>
      <c r="Y13" s="1178">
        <f t="shared" si="11"/>
        <v>1289</v>
      </c>
      <c r="AA13" s="1161" t="s">
        <v>369</v>
      </c>
      <c r="AB13" s="942">
        <v>670</v>
      </c>
      <c r="AC13" s="942">
        <v>604</v>
      </c>
      <c r="AD13" s="1178">
        <f t="shared" si="12"/>
        <v>1274</v>
      </c>
      <c r="AE13" s="942">
        <v>677</v>
      </c>
      <c r="AF13" s="942">
        <v>459</v>
      </c>
      <c r="AG13" s="1178">
        <f t="shared" si="13"/>
        <v>1136</v>
      </c>
      <c r="AH13" s="942">
        <v>18</v>
      </c>
      <c r="AI13" s="942">
        <v>14</v>
      </c>
      <c r="AJ13" s="1178">
        <f t="shared" si="14"/>
        <v>32</v>
      </c>
      <c r="AK13" s="942">
        <v>6</v>
      </c>
      <c r="AL13" s="942">
        <v>0</v>
      </c>
      <c r="AM13" s="1178">
        <f t="shared" si="15"/>
        <v>6</v>
      </c>
      <c r="AN13" s="1178"/>
      <c r="AO13" s="1178"/>
      <c r="AP13" s="1178">
        <f t="shared" si="16"/>
        <v>0</v>
      </c>
      <c r="AQ13" s="1178"/>
      <c r="AR13" s="1178"/>
      <c r="AS13" s="1178">
        <f t="shared" si="17"/>
        <v>0</v>
      </c>
      <c r="AT13" s="942">
        <v>149</v>
      </c>
      <c r="AU13" s="942">
        <v>96</v>
      </c>
      <c r="AV13" s="1178">
        <f t="shared" si="18"/>
        <v>245</v>
      </c>
      <c r="AW13" s="1178">
        <f t="shared" si="19"/>
        <v>1520</v>
      </c>
      <c r="AX13" s="1178">
        <f t="shared" si="20"/>
        <v>1173</v>
      </c>
      <c r="AY13" s="1178">
        <f t="shared" si="21"/>
        <v>2693</v>
      </c>
    </row>
    <row r="14" spans="1:273" s="1175" customFormat="1" ht="15.75">
      <c r="A14" s="1161" t="s">
        <v>370</v>
      </c>
      <c r="B14" s="942">
        <v>101</v>
      </c>
      <c r="C14" s="942">
        <v>85</v>
      </c>
      <c r="D14" s="1244">
        <f t="shared" si="2"/>
        <v>186</v>
      </c>
      <c r="E14" s="942">
        <v>789</v>
      </c>
      <c r="F14" s="942">
        <v>637</v>
      </c>
      <c r="G14" s="1244">
        <f t="shared" si="3"/>
        <v>1426</v>
      </c>
      <c r="H14" s="942">
        <v>2</v>
      </c>
      <c r="I14" s="942">
        <v>1</v>
      </c>
      <c r="J14" s="1244">
        <f t="shared" si="4"/>
        <v>3</v>
      </c>
      <c r="K14" s="1244">
        <v>41</v>
      </c>
      <c r="L14" s="1244">
        <v>24</v>
      </c>
      <c r="M14" s="1244">
        <f t="shared" si="5"/>
        <v>65</v>
      </c>
      <c r="N14" s="1178"/>
      <c r="O14" s="1178"/>
      <c r="P14" s="1244">
        <f t="shared" si="6"/>
        <v>0</v>
      </c>
      <c r="Q14" s="942"/>
      <c r="R14" s="942"/>
      <c r="S14" s="1178">
        <f t="shared" si="7"/>
        <v>0</v>
      </c>
      <c r="T14" s="942"/>
      <c r="U14" s="942"/>
      <c r="V14" s="1178">
        <f t="shared" si="8"/>
        <v>0</v>
      </c>
      <c r="W14" s="1178">
        <f t="shared" si="9"/>
        <v>933</v>
      </c>
      <c r="X14" s="1178">
        <f t="shared" si="10"/>
        <v>747</v>
      </c>
      <c r="Y14" s="1178">
        <f t="shared" si="11"/>
        <v>1680</v>
      </c>
      <c r="AA14" s="1161" t="s">
        <v>370</v>
      </c>
      <c r="AB14" s="942">
        <v>921</v>
      </c>
      <c r="AC14" s="942">
        <v>553</v>
      </c>
      <c r="AD14" s="1178">
        <f t="shared" si="12"/>
        <v>1474</v>
      </c>
      <c r="AE14" s="942">
        <v>944</v>
      </c>
      <c r="AF14" s="942">
        <v>581</v>
      </c>
      <c r="AG14" s="1178">
        <f t="shared" si="13"/>
        <v>1525</v>
      </c>
      <c r="AH14" s="942">
        <v>25</v>
      </c>
      <c r="AI14" s="942">
        <v>11</v>
      </c>
      <c r="AJ14" s="1178">
        <f t="shared" si="14"/>
        <v>36</v>
      </c>
      <c r="AK14" s="942">
        <v>11</v>
      </c>
      <c r="AL14" s="942">
        <v>14</v>
      </c>
      <c r="AM14" s="1178">
        <f t="shared" si="15"/>
        <v>25</v>
      </c>
      <c r="AN14" s="1178"/>
      <c r="AO14" s="1178"/>
      <c r="AP14" s="1178">
        <f t="shared" si="16"/>
        <v>0</v>
      </c>
      <c r="AQ14" s="1178"/>
      <c r="AR14" s="1178"/>
      <c r="AS14" s="1178">
        <f t="shared" si="17"/>
        <v>0</v>
      </c>
      <c r="AT14" s="942">
        <v>247</v>
      </c>
      <c r="AU14" s="942">
        <v>185</v>
      </c>
      <c r="AV14" s="1178">
        <f t="shared" si="18"/>
        <v>432</v>
      </c>
      <c r="AW14" s="1178">
        <f t="shared" si="19"/>
        <v>2148</v>
      </c>
      <c r="AX14" s="1178">
        <f t="shared" si="20"/>
        <v>1344</v>
      </c>
      <c r="AY14" s="1178">
        <f t="shared" si="21"/>
        <v>3492</v>
      </c>
    </row>
    <row r="15" spans="1:273" s="1175" customFormat="1" ht="15.75">
      <c r="A15" s="1161" t="s">
        <v>371</v>
      </c>
      <c r="B15" s="942">
        <v>106</v>
      </c>
      <c r="C15" s="942">
        <v>105</v>
      </c>
      <c r="D15" s="1244">
        <f t="shared" si="2"/>
        <v>211</v>
      </c>
      <c r="E15" s="942">
        <v>920</v>
      </c>
      <c r="F15" s="942">
        <v>725</v>
      </c>
      <c r="G15" s="1244">
        <f t="shared" si="3"/>
        <v>1645</v>
      </c>
      <c r="H15" s="942">
        <v>4</v>
      </c>
      <c r="I15" s="942">
        <v>7</v>
      </c>
      <c r="J15" s="1244">
        <f t="shared" si="4"/>
        <v>11</v>
      </c>
      <c r="K15" s="1244">
        <v>31</v>
      </c>
      <c r="L15" s="1244">
        <v>20</v>
      </c>
      <c r="M15" s="1244">
        <f t="shared" si="5"/>
        <v>51</v>
      </c>
      <c r="N15" s="1178"/>
      <c r="O15" s="1178"/>
      <c r="P15" s="1244">
        <f t="shared" si="6"/>
        <v>0</v>
      </c>
      <c r="Q15" s="942"/>
      <c r="R15" s="942"/>
      <c r="S15" s="1178">
        <f t="shared" si="7"/>
        <v>0</v>
      </c>
      <c r="T15" s="942"/>
      <c r="U15" s="942"/>
      <c r="V15" s="1178">
        <f t="shared" si="8"/>
        <v>0</v>
      </c>
      <c r="W15" s="1178">
        <f t="shared" si="9"/>
        <v>1061</v>
      </c>
      <c r="X15" s="1178">
        <f t="shared" si="10"/>
        <v>857</v>
      </c>
      <c r="Y15" s="1178">
        <f t="shared" si="11"/>
        <v>1918</v>
      </c>
      <c r="AA15" s="1161" t="s">
        <v>371</v>
      </c>
      <c r="AB15" s="942">
        <v>949</v>
      </c>
      <c r="AC15" s="942">
        <v>830</v>
      </c>
      <c r="AD15" s="1178">
        <f t="shared" si="12"/>
        <v>1779</v>
      </c>
      <c r="AE15" s="942">
        <v>1024</v>
      </c>
      <c r="AF15" s="942">
        <v>796</v>
      </c>
      <c r="AG15" s="1178">
        <f t="shared" si="13"/>
        <v>1820</v>
      </c>
      <c r="AH15" s="942">
        <v>1</v>
      </c>
      <c r="AI15" s="942">
        <v>0</v>
      </c>
      <c r="AJ15" s="1178">
        <f t="shared" si="14"/>
        <v>1</v>
      </c>
      <c r="AK15" s="942">
        <v>4</v>
      </c>
      <c r="AL15" s="942">
        <v>5</v>
      </c>
      <c r="AM15" s="1178">
        <f t="shared" si="15"/>
        <v>9</v>
      </c>
      <c r="AN15" s="1178"/>
      <c r="AO15" s="1178"/>
      <c r="AP15" s="1178">
        <f t="shared" si="16"/>
        <v>0</v>
      </c>
      <c r="AQ15" s="1178"/>
      <c r="AR15" s="1178"/>
      <c r="AS15" s="1178">
        <f t="shared" si="17"/>
        <v>0</v>
      </c>
      <c r="AT15" s="942">
        <v>117</v>
      </c>
      <c r="AU15" s="942">
        <v>92</v>
      </c>
      <c r="AV15" s="1178">
        <f t="shared" si="18"/>
        <v>209</v>
      </c>
      <c r="AW15" s="1178">
        <f t="shared" si="19"/>
        <v>2095</v>
      </c>
      <c r="AX15" s="1178">
        <f t="shared" si="20"/>
        <v>1723</v>
      </c>
      <c r="AY15" s="1178">
        <f t="shared" si="21"/>
        <v>3818</v>
      </c>
    </row>
    <row r="16" spans="1:273" s="1175" customFormat="1" ht="15.75">
      <c r="A16" s="1159" t="s">
        <v>475</v>
      </c>
      <c r="B16" s="942">
        <v>62</v>
      </c>
      <c r="C16" s="942">
        <v>73</v>
      </c>
      <c r="D16" s="1244">
        <f t="shared" si="2"/>
        <v>135</v>
      </c>
      <c r="E16" s="942">
        <v>1695</v>
      </c>
      <c r="F16" s="942">
        <v>1562</v>
      </c>
      <c r="G16" s="1244">
        <f t="shared" si="3"/>
        <v>3257</v>
      </c>
      <c r="H16" s="942">
        <v>11</v>
      </c>
      <c r="I16" s="942">
        <v>1</v>
      </c>
      <c r="J16" s="1244">
        <f t="shared" si="4"/>
        <v>12</v>
      </c>
      <c r="K16" s="1244">
        <v>45</v>
      </c>
      <c r="L16" s="1244">
        <v>49</v>
      </c>
      <c r="M16" s="1244">
        <f t="shared" si="5"/>
        <v>94</v>
      </c>
      <c r="N16" s="1178"/>
      <c r="O16" s="1178"/>
      <c r="P16" s="1244">
        <f t="shared" si="6"/>
        <v>0</v>
      </c>
      <c r="Q16" s="942"/>
      <c r="R16" s="942"/>
      <c r="S16" s="1178">
        <f t="shared" si="7"/>
        <v>0</v>
      </c>
      <c r="T16" s="942"/>
      <c r="U16" s="942"/>
      <c r="V16" s="1178">
        <f t="shared" si="8"/>
        <v>0</v>
      </c>
      <c r="W16" s="1178">
        <f t="shared" si="9"/>
        <v>1813</v>
      </c>
      <c r="X16" s="1178">
        <f t="shared" si="10"/>
        <v>1685</v>
      </c>
      <c r="Y16" s="1178">
        <f t="shared" si="11"/>
        <v>3498</v>
      </c>
      <c r="AA16" s="1159" t="s">
        <v>475</v>
      </c>
      <c r="AB16" s="942">
        <v>771</v>
      </c>
      <c r="AC16" s="942">
        <v>509</v>
      </c>
      <c r="AD16" s="1178">
        <f t="shared" si="12"/>
        <v>1280</v>
      </c>
      <c r="AE16" s="942">
        <v>850</v>
      </c>
      <c r="AF16" s="942">
        <v>479</v>
      </c>
      <c r="AG16" s="1178">
        <f t="shared" si="13"/>
        <v>1329</v>
      </c>
      <c r="AH16" s="942">
        <v>1</v>
      </c>
      <c r="AI16" s="942">
        <v>1</v>
      </c>
      <c r="AJ16" s="1178">
        <f t="shared" si="14"/>
        <v>2</v>
      </c>
      <c r="AK16" s="942">
        <v>11</v>
      </c>
      <c r="AL16" s="942">
        <v>4</v>
      </c>
      <c r="AM16" s="1178">
        <f t="shared" si="15"/>
        <v>15</v>
      </c>
      <c r="AN16" s="1178"/>
      <c r="AO16" s="1178"/>
      <c r="AP16" s="1178">
        <f t="shared" si="16"/>
        <v>0</v>
      </c>
      <c r="AQ16" s="1178"/>
      <c r="AR16" s="1178"/>
      <c r="AS16" s="1178">
        <f t="shared" si="17"/>
        <v>0</v>
      </c>
      <c r="AT16" s="942">
        <v>256</v>
      </c>
      <c r="AU16" s="942">
        <v>177</v>
      </c>
      <c r="AV16" s="1178">
        <f t="shared" si="18"/>
        <v>433</v>
      </c>
      <c r="AW16" s="1178">
        <f t="shared" si="19"/>
        <v>1889</v>
      </c>
      <c r="AX16" s="1178">
        <f t="shared" si="20"/>
        <v>1170</v>
      </c>
      <c r="AY16" s="1178">
        <f t="shared" si="21"/>
        <v>3059</v>
      </c>
    </row>
    <row r="17" spans="1:51" s="1175" customFormat="1" ht="15.75">
      <c r="A17" s="1159" t="s">
        <v>618</v>
      </c>
      <c r="B17" s="1178"/>
      <c r="C17" s="1178"/>
      <c r="D17" s="1244">
        <f t="shared" si="2"/>
        <v>0</v>
      </c>
      <c r="E17" s="1178"/>
      <c r="F17" s="1178"/>
      <c r="G17" s="1244">
        <f t="shared" si="3"/>
        <v>0</v>
      </c>
      <c r="H17" s="1178"/>
      <c r="I17" s="1178"/>
      <c r="J17" s="1244">
        <f t="shared" si="4"/>
        <v>0</v>
      </c>
      <c r="K17" s="1178"/>
      <c r="L17" s="1178"/>
      <c r="M17" s="1244">
        <f t="shared" si="5"/>
        <v>0</v>
      </c>
      <c r="N17" s="1178"/>
      <c r="O17" s="1178"/>
      <c r="P17" s="1244">
        <f t="shared" si="6"/>
        <v>0</v>
      </c>
      <c r="Q17" s="1178"/>
      <c r="R17" s="1178"/>
      <c r="S17" s="1178">
        <f t="shared" si="7"/>
        <v>0</v>
      </c>
      <c r="T17" s="1178"/>
      <c r="U17" s="1178"/>
      <c r="V17" s="1178">
        <f t="shared" si="8"/>
        <v>0</v>
      </c>
      <c r="W17" s="1178">
        <f t="shared" si="9"/>
        <v>0</v>
      </c>
      <c r="X17" s="1178">
        <f t="shared" si="10"/>
        <v>0</v>
      </c>
      <c r="Y17" s="1178">
        <f t="shared" si="11"/>
        <v>0</v>
      </c>
      <c r="AA17" s="1159" t="s">
        <v>618</v>
      </c>
      <c r="AB17" s="1178"/>
      <c r="AC17" s="1178"/>
      <c r="AD17" s="1178">
        <f t="shared" si="12"/>
        <v>0</v>
      </c>
      <c r="AE17" s="1178"/>
      <c r="AF17" s="1178"/>
      <c r="AG17" s="1178">
        <f t="shared" si="13"/>
        <v>0</v>
      </c>
      <c r="AH17" s="1178"/>
      <c r="AI17" s="1178"/>
      <c r="AJ17" s="1178">
        <f t="shared" si="14"/>
        <v>0</v>
      </c>
      <c r="AK17" s="1178"/>
      <c r="AL17" s="1178"/>
      <c r="AM17" s="1178">
        <f t="shared" si="15"/>
        <v>0</v>
      </c>
      <c r="AN17" s="1178"/>
      <c r="AO17" s="1178"/>
      <c r="AP17" s="1178">
        <f t="shared" si="16"/>
        <v>0</v>
      </c>
      <c r="AQ17" s="1178"/>
      <c r="AR17" s="1178"/>
      <c r="AS17" s="1178">
        <f t="shared" si="17"/>
        <v>0</v>
      </c>
      <c r="AT17" s="1178"/>
      <c r="AU17" s="1178"/>
      <c r="AV17" s="1178">
        <f t="shared" si="18"/>
        <v>0</v>
      </c>
      <c r="AW17" s="1178">
        <f t="shared" si="19"/>
        <v>0</v>
      </c>
      <c r="AX17" s="1178">
        <f t="shared" si="20"/>
        <v>0</v>
      </c>
      <c r="AY17" s="1178">
        <f t="shared" si="21"/>
        <v>0</v>
      </c>
    </row>
    <row r="18" spans="1:51" s="1175" customFormat="1" ht="15.75">
      <c r="A18" s="1162" t="s">
        <v>6</v>
      </c>
      <c r="B18" s="1163">
        <f t="shared" ref="B18:Y18" si="22">SUM(B7:B17)</f>
        <v>481</v>
      </c>
      <c r="C18" s="1163">
        <f t="shared" si="22"/>
        <v>387</v>
      </c>
      <c r="D18" s="1163">
        <f t="shared" si="22"/>
        <v>868</v>
      </c>
      <c r="E18" s="1163">
        <f t="shared" si="22"/>
        <v>5037</v>
      </c>
      <c r="F18" s="1163">
        <f t="shared" si="22"/>
        <v>3823</v>
      </c>
      <c r="G18" s="1163">
        <f t="shared" si="22"/>
        <v>8860</v>
      </c>
      <c r="H18" s="1163">
        <f t="shared" si="22"/>
        <v>19</v>
      </c>
      <c r="I18" s="1163">
        <f t="shared" si="22"/>
        <v>12</v>
      </c>
      <c r="J18" s="1163">
        <f t="shared" si="22"/>
        <v>31</v>
      </c>
      <c r="K18" s="1163">
        <f t="shared" si="22"/>
        <v>204</v>
      </c>
      <c r="L18" s="1163">
        <f t="shared" si="22"/>
        <v>132</v>
      </c>
      <c r="M18" s="1163">
        <f t="shared" si="22"/>
        <v>336</v>
      </c>
      <c r="N18" s="1163">
        <f t="shared" si="22"/>
        <v>0</v>
      </c>
      <c r="O18" s="1163">
        <f t="shared" si="22"/>
        <v>0</v>
      </c>
      <c r="P18" s="1163">
        <f t="shared" si="22"/>
        <v>0</v>
      </c>
      <c r="Q18" s="1163">
        <f t="shared" si="22"/>
        <v>0</v>
      </c>
      <c r="R18" s="1163">
        <f t="shared" si="22"/>
        <v>0</v>
      </c>
      <c r="S18" s="1163">
        <f t="shared" si="22"/>
        <v>0</v>
      </c>
      <c r="T18" s="1163">
        <f t="shared" si="22"/>
        <v>0</v>
      </c>
      <c r="U18" s="1163">
        <f t="shared" si="22"/>
        <v>0</v>
      </c>
      <c r="V18" s="1163">
        <f t="shared" si="22"/>
        <v>0</v>
      </c>
      <c r="W18" s="1163">
        <f t="shared" si="22"/>
        <v>5741</v>
      </c>
      <c r="X18" s="1163">
        <f t="shared" si="22"/>
        <v>4354</v>
      </c>
      <c r="Y18" s="1163">
        <f t="shared" si="22"/>
        <v>10095</v>
      </c>
      <c r="AA18" s="1162" t="s">
        <v>6</v>
      </c>
      <c r="AB18" s="1163">
        <f t="shared" ref="AB18:AY18" si="23">SUM(AB7:AB17)</f>
        <v>4944</v>
      </c>
      <c r="AC18" s="1163">
        <f t="shared" si="23"/>
        <v>3698</v>
      </c>
      <c r="AD18" s="1163">
        <f t="shared" si="23"/>
        <v>8642</v>
      </c>
      <c r="AE18" s="1163">
        <f t="shared" si="23"/>
        <v>5095</v>
      </c>
      <c r="AF18" s="1163">
        <f t="shared" si="23"/>
        <v>3561</v>
      </c>
      <c r="AG18" s="1163">
        <f t="shared" si="23"/>
        <v>8656</v>
      </c>
      <c r="AH18" s="1163">
        <f t="shared" si="23"/>
        <v>64</v>
      </c>
      <c r="AI18" s="1163">
        <f t="shared" si="23"/>
        <v>41</v>
      </c>
      <c r="AJ18" s="1163">
        <f t="shared" si="23"/>
        <v>105</v>
      </c>
      <c r="AK18" s="1163">
        <f t="shared" si="23"/>
        <v>53</v>
      </c>
      <c r="AL18" s="1163">
        <f t="shared" si="23"/>
        <v>40</v>
      </c>
      <c r="AM18" s="1163">
        <f t="shared" si="23"/>
        <v>93</v>
      </c>
      <c r="AN18" s="1163">
        <f t="shared" si="23"/>
        <v>0</v>
      </c>
      <c r="AO18" s="1163">
        <f t="shared" si="23"/>
        <v>0</v>
      </c>
      <c r="AP18" s="1163">
        <f t="shared" si="23"/>
        <v>0</v>
      </c>
      <c r="AQ18" s="1163">
        <f t="shared" si="23"/>
        <v>0</v>
      </c>
      <c r="AR18" s="1163">
        <f t="shared" si="23"/>
        <v>0</v>
      </c>
      <c r="AS18" s="1163">
        <f t="shared" si="23"/>
        <v>0</v>
      </c>
      <c r="AT18" s="1163">
        <f t="shared" si="23"/>
        <v>1049</v>
      </c>
      <c r="AU18" s="1163">
        <f t="shared" si="23"/>
        <v>733</v>
      </c>
      <c r="AV18" s="1163">
        <f t="shared" si="23"/>
        <v>1782</v>
      </c>
      <c r="AW18" s="1163">
        <f t="shared" si="23"/>
        <v>11205</v>
      </c>
      <c r="AX18" s="1163">
        <f t="shared" si="23"/>
        <v>8073</v>
      </c>
      <c r="AY18" s="1163">
        <f t="shared" si="23"/>
        <v>19278</v>
      </c>
    </row>
    <row r="20" spans="1:51" ht="15.75">
      <c r="A20" s="1243"/>
      <c r="B20" s="1243"/>
      <c r="C20" s="1243"/>
      <c r="D20" s="1243"/>
      <c r="E20" s="1243"/>
      <c r="F20" s="1243"/>
      <c r="G20" s="1243"/>
      <c r="H20" s="1243"/>
      <c r="I20" s="1243"/>
      <c r="J20" s="1243"/>
      <c r="K20" s="1243"/>
      <c r="L20" s="1243"/>
      <c r="M20" s="1243"/>
      <c r="N20" s="1243"/>
      <c r="O20" s="1243"/>
      <c r="P20" s="1243"/>
      <c r="Q20" s="1243"/>
      <c r="R20" s="1243"/>
      <c r="S20" s="1243"/>
      <c r="T20" s="1243"/>
      <c r="U20" s="1243"/>
      <c r="V20" s="1243"/>
      <c r="W20" s="1289"/>
      <c r="X20" s="1289" t="s">
        <v>20</v>
      </c>
      <c r="Y20" s="1289"/>
      <c r="AA20" s="1243"/>
      <c r="AB20" s="1243"/>
      <c r="AC20" s="1243"/>
      <c r="AD20" s="1243"/>
      <c r="AE20" s="1243"/>
      <c r="AF20" s="1243"/>
      <c r="AG20" s="1243"/>
      <c r="AH20" s="1243"/>
      <c r="AI20" s="1243"/>
      <c r="AJ20" s="1243"/>
      <c r="AK20" s="1243"/>
      <c r="AL20" s="1243"/>
      <c r="AM20" s="1243"/>
      <c r="AN20" s="1243"/>
      <c r="AO20" s="1243"/>
      <c r="AP20" s="1243"/>
      <c r="AQ20" s="1243"/>
      <c r="AR20" s="1243"/>
      <c r="AS20" s="1243"/>
      <c r="AT20" s="1243"/>
      <c r="AU20" s="1243"/>
      <c r="AV20" s="1243"/>
      <c r="AW20" s="1289"/>
      <c r="AX20" s="1289" t="s">
        <v>20</v>
      </c>
      <c r="AY20" s="1289"/>
    </row>
    <row r="21" spans="1:51" ht="15" customHeight="1">
      <c r="A21" s="1894" t="s">
        <v>364</v>
      </c>
      <c r="B21" s="1893" t="s">
        <v>3</v>
      </c>
      <c r="C21" s="1893"/>
      <c r="D21" s="1893"/>
      <c r="E21" s="1893" t="s">
        <v>4</v>
      </c>
      <c r="F21" s="1893"/>
      <c r="G21" s="1893"/>
      <c r="H21" s="1893" t="s">
        <v>5</v>
      </c>
      <c r="I21" s="1893"/>
      <c r="J21" s="1893"/>
      <c r="K21" s="1893" t="s">
        <v>382</v>
      </c>
      <c r="L21" s="1893"/>
      <c r="M21" s="1893"/>
      <c r="N21" s="1893" t="s">
        <v>878</v>
      </c>
      <c r="O21" s="1893"/>
      <c r="P21" s="1893"/>
      <c r="Q21" s="1893" t="s">
        <v>879</v>
      </c>
      <c r="R21" s="1893"/>
      <c r="S21" s="1893"/>
      <c r="T21" s="1893" t="s">
        <v>354</v>
      </c>
      <c r="U21" s="1893"/>
      <c r="V21" s="1893"/>
      <c r="W21" s="1894" t="s">
        <v>6</v>
      </c>
      <c r="X21" s="1894"/>
      <c r="Y21" s="1894"/>
      <c r="AA21" s="1894" t="s">
        <v>364</v>
      </c>
      <c r="AB21" s="1893" t="s">
        <v>3</v>
      </c>
      <c r="AC21" s="1893"/>
      <c r="AD21" s="1893"/>
      <c r="AE21" s="1893" t="s">
        <v>4</v>
      </c>
      <c r="AF21" s="1893"/>
      <c r="AG21" s="1893"/>
      <c r="AH21" s="1893" t="s">
        <v>5</v>
      </c>
      <c r="AI21" s="1893"/>
      <c r="AJ21" s="1893"/>
      <c r="AK21" s="1893" t="s">
        <v>382</v>
      </c>
      <c r="AL21" s="1893"/>
      <c r="AM21" s="1893"/>
      <c r="AN21" s="1893" t="s">
        <v>878</v>
      </c>
      <c r="AO21" s="1893"/>
      <c r="AP21" s="1893"/>
      <c r="AQ21" s="1893" t="s">
        <v>879</v>
      </c>
      <c r="AR21" s="1893"/>
      <c r="AS21" s="1893"/>
      <c r="AT21" s="1893" t="s">
        <v>354</v>
      </c>
      <c r="AU21" s="1893"/>
      <c r="AV21" s="1893"/>
      <c r="AW21" s="1894" t="s">
        <v>6</v>
      </c>
      <c r="AX21" s="1894"/>
      <c r="AY21" s="1894"/>
    </row>
    <row r="22" spans="1:51">
      <c r="A22" s="1894"/>
      <c r="B22" s="1176" t="s">
        <v>242</v>
      </c>
      <c r="C22" s="1176" t="s">
        <v>243</v>
      </c>
      <c r="D22" s="1176" t="s">
        <v>236</v>
      </c>
      <c r="E22" s="1176" t="s">
        <v>242</v>
      </c>
      <c r="F22" s="1176" t="s">
        <v>243</v>
      </c>
      <c r="G22" s="1176" t="s">
        <v>236</v>
      </c>
      <c r="H22" s="1176" t="s">
        <v>242</v>
      </c>
      <c r="I22" s="1176" t="s">
        <v>243</v>
      </c>
      <c r="J22" s="1176" t="s">
        <v>236</v>
      </c>
      <c r="K22" s="1176" t="s">
        <v>242</v>
      </c>
      <c r="L22" s="1176" t="s">
        <v>243</v>
      </c>
      <c r="M22" s="1176" t="s">
        <v>236</v>
      </c>
      <c r="N22" s="1176" t="s">
        <v>242</v>
      </c>
      <c r="O22" s="1176" t="s">
        <v>243</v>
      </c>
      <c r="P22" s="1176" t="s">
        <v>236</v>
      </c>
      <c r="Q22" s="1176" t="s">
        <v>242</v>
      </c>
      <c r="R22" s="1176" t="s">
        <v>243</v>
      </c>
      <c r="S22" s="1176" t="s">
        <v>236</v>
      </c>
      <c r="T22" s="1176" t="s">
        <v>242</v>
      </c>
      <c r="U22" s="1176" t="s">
        <v>243</v>
      </c>
      <c r="V22" s="1176" t="s">
        <v>236</v>
      </c>
      <c r="W22" s="1176" t="s">
        <v>242</v>
      </c>
      <c r="X22" s="1176" t="s">
        <v>243</v>
      </c>
      <c r="Y22" s="1176" t="s">
        <v>236</v>
      </c>
      <c r="AA22" s="1894"/>
      <c r="AB22" s="1176" t="s">
        <v>242</v>
      </c>
      <c r="AC22" s="1176" t="s">
        <v>243</v>
      </c>
      <c r="AD22" s="1176" t="s">
        <v>236</v>
      </c>
      <c r="AE22" s="1176" t="s">
        <v>242</v>
      </c>
      <c r="AF22" s="1176" t="s">
        <v>243</v>
      </c>
      <c r="AG22" s="1176" t="s">
        <v>236</v>
      </c>
      <c r="AH22" s="1176" t="s">
        <v>242</v>
      </c>
      <c r="AI22" s="1176" t="s">
        <v>243</v>
      </c>
      <c r="AJ22" s="1176" t="s">
        <v>236</v>
      </c>
      <c r="AK22" s="1176" t="s">
        <v>242</v>
      </c>
      <c r="AL22" s="1176" t="s">
        <v>243</v>
      </c>
      <c r="AM22" s="1176" t="s">
        <v>236</v>
      </c>
      <c r="AN22" s="1176" t="s">
        <v>242</v>
      </c>
      <c r="AO22" s="1176" t="s">
        <v>243</v>
      </c>
      <c r="AP22" s="1176" t="s">
        <v>236</v>
      </c>
      <c r="AQ22" s="1176" t="s">
        <v>242</v>
      </c>
      <c r="AR22" s="1176" t="s">
        <v>243</v>
      </c>
      <c r="AS22" s="1176" t="s">
        <v>236</v>
      </c>
      <c r="AT22" s="1176" t="s">
        <v>242</v>
      </c>
      <c r="AU22" s="1176" t="s">
        <v>243</v>
      </c>
      <c r="AV22" s="1176" t="s">
        <v>236</v>
      </c>
      <c r="AW22" s="1176" t="s">
        <v>242</v>
      </c>
      <c r="AX22" s="1176" t="s">
        <v>243</v>
      </c>
      <c r="AY22" s="1176" t="s">
        <v>236</v>
      </c>
    </row>
    <row r="23" spans="1:51">
      <c r="A23" s="1177">
        <v>1</v>
      </c>
      <c r="B23" s="1176">
        <v>2</v>
      </c>
      <c r="C23" s="1176">
        <v>3</v>
      </c>
      <c r="D23" s="1176">
        <v>4</v>
      </c>
      <c r="E23" s="1176">
        <v>5</v>
      </c>
      <c r="F23" s="1176">
        <v>6</v>
      </c>
      <c r="G23" s="1176">
        <v>7</v>
      </c>
      <c r="H23" s="1176">
        <v>8</v>
      </c>
      <c r="I23" s="1176">
        <v>9</v>
      </c>
      <c r="J23" s="1176">
        <v>10</v>
      </c>
      <c r="K23" s="1176">
        <v>11</v>
      </c>
      <c r="L23" s="1176">
        <v>12</v>
      </c>
      <c r="M23" s="1176">
        <v>13</v>
      </c>
      <c r="N23" s="1176">
        <v>14</v>
      </c>
      <c r="O23" s="1176">
        <v>15</v>
      </c>
      <c r="P23" s="1176">
        <v>16</v>
      </c>
      <c r="Q23" s="1176">
        <v>17</v>
      </c>
      <c r="R23" s="1176">
        <v>18</v>
      </c>
      <c r="S23" s="1176">
        <v>19</v>
      </c>
      <c r="T23" s="1176">
        <v>20</v>
      </c>
      <c r="U23" s="1176">
        <v>21</v>
      </c>
      <c r="V23" s="1176">
        <v>22</v>
      </c>
      <c r="W23" s="1176">
        <v>23</v>
      </c>
      <c r="X23" s="1176">
        <v>24</v>
      </c>
      <c r="Y23" s="1176">
        <v>25</v>
      </c>
      <c r="AA23" s="1177">
        <v>1</v>
      </c>
      <c r="AB23" s="1176">
        <v>2</v>
      </c>
      <c r="AC23" s="1176">
        <v>3</v>
      </c>
      <c r="AD23" s="1176">
        <v>4</v>
      </c>
      <c r="AE23" s="1176">
        <v>5</v>
      </c>
      <c r="AF23" s="1176">
        <v>6</v>
      </c>
      <c r="AG23" s="1176">
        <v>7</v>
      </c>
      <c r="AH23" s="1176">
        <v>8</v>
      </c>
      <c r="AI23" s="1176">
        <v>9</v>
      </c>
      <c r="AJ23" s="1176">
        <v>10</v>
      </c>
      <c r="AK23" s="1176">
        <v>11</v>
      </c>
      <c r="AL23" s="1176">
        <v>12</v>
      </c>
      <c r="AM23" s="1176">
        <v>13</v>
      </c>
      <c r="AN23" s="1176">
        <v>14</v>
      </c>
      <c r="AO23" s="1176">
        <v>15</v>
      </c>
      <c r="AP23" s="1176">
        <v>16</v>
      </c>
      <c r="AQ23" s="1176">
        <v>17</v>
      </c>
      <c r="AR23" s="1176">
        <v>18</v>
      </c>
      <c r="AS23" s="1176">
        <v>19</v>
      </c>
      <c r="AT23" s="1176">
        <v>20</v>
      </c>
      <c r="AU23" s="1176">
        <v>21</v>
      </c>
      <c r="AV23" s="1176">
        <v>22</v>
      </c>
      <c r="AW23" s="1176">
        <v>23</v>
      </c>
      <c r="AX23" s="1176">
        <v>24</v>
      </c>
      <c r="AY23" s="1176">
        <v>25</v>
      </c>
    </row>
    <row r="24" spans="1:51" ht="15.75">
      <c r="A24" s="1159" t="s">
        <v>473</v>
      </c>
      <c r="B24" s="942">
        <v>0</v>
      </c>
      <c r="C24" s="942">
        <v>0</v>
      </c>
      <c r="D24" s="1244">
        <f>SUM(B24:C24)</f>
        <v>0</v>
      </c>
      <c r="E24" s="942">
        <v>1</v>
      </c>
      <c r="F24" s="942">
        <v>5</v>
      </c>
      <c r="G24" s="1244">
        <f>SUM(E24:F24)</f>
        <v>6</v>
      </c>
      <c r="H24" s="942">
        <v>0</v>
      </c>
      <c r="I24" s="942">
        <v>1</v>
      </c>
      <c r="J24" s="1244">
        <f>SUM(H24:I24)</f>
        <v>1</v>
      </c>
      <c r="K24" s="1244">
        <v>0</v>
      </c>
      <c r="L24" s="1244">
        <v>0</v>
      </c>
      <c r="M24" s="1244">
        <f>SUM(K24:L24)</f>
        <v>0</v>
      </c>
      <c r="N24" s="1178"/>
      <c r="O24" s="1178"/>
      <c r="P24" s="1244">
        <f>SUM(N24:O24)</f>
        <v>0</v>
      </c>
      <c r="Q24" s="942"/>
      <c r="R24" s="942"/>
      <c r="S24" s="1178">
        <f>Q24+R24</f>
        <v>0</v>
      </c>
      <c r="T24" s="942">
        <v>0</v>
      </c>
      <c r="U24" s="942">
        <v>0</v>
      </c>
      <c r="V24" s="1178">
        <f>T24+U24</f>
        <v>0</v>
      </c>
      <c r="W24" s="1178">
        <f>B24+E24+N24+K24+H24+Q24+T24</f>
        <v>1</v>
      </c>
      <c r="X24" s="1178">
        <f t="shared" ref="X24:X34" si="24">C24+F24+O24+L24+I24+R24+U24</f>
        <v>6</v>
      </c>
      <c r="Y24" s="1178">
        <f t="shared" ref="Y24:Y34" si="25">D24+G24+P24+M24+J24+S24+V24</f>
        <v>7</v>
      </c>
      <c r="AA24" s="1159" t="s">
        <v>473</v>
      </c>
      <c r="AB24" s="942">
        <v>1</v>
      </c>
      <c r="AC24" s="942">
        <v>0</v>
      </c>
      <c r="AD24" s="1178">
        <f>AB24+AC24</f>
        <v>1</v>
      </c>
      <c r="AE24" s="942">
        <v>0</v>
      </c>
      <c r="AF24" s="942">
        <v>1</v>
      </c>
      <c r="AG24" s="1178">
        <f>AE24+AF24</f>
        <v>1</v>
      </c>
      <c r="AH24" s="942">
        <v>0</v>
      </c>
      <c r="AI24" s="942">
        <v>0</v>
      </c>
      <c r="AJ24" s="1178">
        <f>AH24+AI24</f>
        <v>0</v>
      </c>
      <c r="AK24" s="942">
        <v>0</v>
      </c>
      <c r="AL24" s="942">
        <v>0</v>
      </c>
      <c r="AM24" s="1178">
        <f>AK24+AL24</f>
        <v>0</v>
      </c>
      <c r="AN24" s="1178"/>
      <c r="AO24" s="1178"/>
      <c r="AP24" s="1178">
        <f>AN24+AO24</f>
        <v>0</v>
      </c>
      <c r="AQ24" s="1178"/>
      <c r="AR24" s="1178"/>
      <c r="AS24" s="1178">
        <f>AQ24+AR24</f>
        <v>0</v>
      </c>
      <c r="AT24" s="942">
        <v>0</v>
      </c>
      <c r="AU24" s="942">
        <v>0</v>
      </c>
      <c r="AV24" s="1178">
        <f>AT24+AU24</f>
        <v>0</v>
      </c>
      <c r="AW24" s="1178">
        <f>AB24+AE24+AH24+AK24+AT24+AN24+AQ24</f>
        <v>1</v>
      </c>
      <c r="AX24" s="1178">
        <f t="shared" ref="AX24:AX34" si="26">AC24+AF24+AI24+AL24+AU24+AO24+AR24</f>
        <v>1</v>
      </c>
      <c r="AY24" s="1178">
        <f t="shared" ref="AY24:AY34" si="27">AD24+AG24+AJ24+AM24+AV24+AP24+AS24</f>
        <v>2</v>
      </c>
    </row>
    <row r="25" spans="1:51" ht="15.75">
      <c r="A25" s="1160" t="s">
        <v>474</v>
      </c>
      <c r="B25" s="942">
        <v>0</v>
      </c>
      <c r="C25" s="942">
        <v>0</v>
      </c>
      <c r="D25" s="1244">
        <f t="shared" ref="D25:D34" si="28">SUM(B25:C25)</f>
        <v>0</v>
      </c>
      <c r="E25" s="942">
        <v>1</v>
      </c>
      <c r="F25" s="942">
        <v>2</v>
      </c>
      <c r="G25" s="1244">
        <f t="shared" ref="G25:G34" si="29">SUM(E25:F25)</f>
        <v>3</v>
      </c>
      <c r="H25" s="942">
        <v>1</v>
      </c>
      <c r="I25" s="942">
        <v>0</v>
      </c>
      <c r="J25" s="1244">
        <f t="shared" ref="J25:J34" si="30">SUM(H25:I25)</f>
        <v>1</v>
      </c>
      <c r="K25" s="1244">
        <v>0</v>
      </c>
      <c r="L25" s="1244">
        <v>0</v>
      </c>
      <c r="M25" s="1244">
        <f t="shared" ref="M25:M34" si="31">SUM(K25:L25)</f>
        <v>0</v>
      </c>
      <c r="N25" s="1178"/>
      <c r="O25" s="1178"/>
      <c r="P25" s="1244">
        <f t="shared" ref="P25:P34" si="32">SUM(N25:O25)</f>
        <v>0</v>
      </c>
      <c r="Q25" s="942"/>
      <c r="R25" s="942"/>
      <c r="S25" s="1178">
        <f t="shared" ref="S25:S34" si="33">Q25+R25</f>
        <v>0</v>
      </c>
      <c r="T25" s="942">
        <v>0</v>
      </c>
      <c r="U25" s="942">
        <v>0</v>
      </c>
      <c r="V25" s="1178">
        <f t="shared" ref="V25:V34" si="34">T25+U25</f>
        <v>0</v>
      </c>
      <c r="W25" s="1178">
        <f t="shared" ref="W25:W34" si="35">B25+E25+N25+K25+H25+Q25+T25</f>
        <v>2</v>
      </c>
      <c r="X25" s="1178">
        <f t="shared" si="24"/>
        <v>2</v>
      </c>
      <c r="Y25" s="1178">
        <f t="shared" si="25"/>
        <v>4</v>
      </c>
      <c r="AA25" s="1160" t="s">
        <v>474</v>
      </c>
      <c r="AB25" s="942">
        <v>0</v>
      </c>
      <c r="AC25" s="942">
        <v>0</v>
      </c>
      <c r="AD25" s="1178">
        <f t="shared" ref="AD25:AD34" si="36">AB25+AC25</f>
        <v>0</v>
      </c>
      <c r="AE25" s="942">
        <v>0</v>
      </c>
      <c r="AF25" s="942">
        <v>2</v>
      </c>
      <c r="AG25" s="1178">
        <f t="shared" ref="AG25:AG34" si="37">AE25+AF25</f>
        <v>2</v>
      </c>
      <c r="AH25" s="942">
        <v>0</v>
      </c>
      <c r="AI25" s="942">
        <v>0</v>
      </c>
      <c r="AJ25" s="1178">
        <f t="shared" ref="AJ25:AJ34" si="38">AH25+AI25</f>
        <v>0</v>
      </c>
      <c r="AK25" s="942">
        <v>0</v>
      </c>
      <c r="AL25" s="942">
        <v>0</v>
      </c>
      <c r="AM25" s="1178">
        <f t="shared" ref="AM25:AM34" si="39">AK25+AL25</f>
        <v>0</v>
      </c>
      <c r="AN25" s="1178"/>
      <c r="AO25" s="1178"/>
      <c r="AP25" s="1178">
        <f t="shared" ref="AP25:AP34" si="40">AN25+AO25</f>
        <v>0</v>
      </c>
      <c r="AQ25" s="1178"/>
      <c r="AR25" s="1178"/>
      <c r="AS25" s="1178">
        <f t="shared" ref="AS25:AS34" si="41">AQ25+AR25</f>
        <v>0</v>
      </c>
      <c r="AT25" s="942">
        <v>0</v>
      </c>
      <c r="AU25" s="942">
        <v>0</v>
      </c>
      <c r="AV25" s="1178">
        <f t="shared" ref="AV25:AV34" si="42">AT25+AU25</f>
        <v>0</v>
      </c>
      <c r="AW25" s="1178">
        <f t="shared" ref="AW25:AW34" si="43">AB25+AE25+AH25+AK25+AT25+AN25+AQ25</f>
        <v>0</v>
      </c>
      <c r="AX25" s="1178">
        <f t="shared" si="26"/>
        <v>2</v>
      </c>
      <c r="AY25" s="1178">
        <f t="shared" si="27"/>
        <v>2</v>
      </c>
    </row>
    <row r="26" spans="1:51" ht="15.75">
      <c r="A26" s="1161" t="s">
        <v>365</v>
      </c>
      <c r="B26" s="942">
        <v>0</v>
      </c>
      <c r="C26" s="942">
        <v>0</v>
      </c>
      <c r="D26" s="1244">
        <f t="shared" si="28"/>
        <v>0</v>
      </c>
      <c r="E26" s="942">
        <v>13</v>
      </c>
      <c r="F26" s="942">
        <v>10</v>
      </c>
      <c r="G26" s="1244">
        <f t="shared" si="29"/>
        <v>23</v>
      </c>
      <c r="H26" s="942">
        <v>0</v>
      </c>
      <c r="I26" s="942">
        <v>0</v>
      </c>
      <c r="J26" s="1244">
        <f t="shared" si="30"/>
        <v>0</v>
      </c>
      <c r="K26" s="1244">
        <v>0</v>
      </c>
      <c r="L26" s="1244">
        <v>0</v>
      </c>
      <c r="M26" s="1244">
        <f t="shared" si="31"/>
        <v>0</v>
      </c>
      <c r="N26" s="1178"/>
      <c r="O26" s="1178"/>
      <c r="P26" s="1244">
        <f t="shared" si="32"/>
        <v>0</v>
      </c>
      <c r="Q26" s="942"/>
      <c r="R26" s="942"/>
      <c r="S26" s="1178">
        <f t="shared" si="33"/>
        <v>0</v>
      </c>
      <c r="T26" s="942">
        <v>0</v>
      </c>
      <c r="U26" s="942">
        <v>0</v>
      </c>
      <c r="V26" s="1178">
        <f t="shared" si="34"/>
        <v>0</v>
      </c>
      <c r="W26" s="1178">
        <f t="shared" si="35"/>
        <v>13</v>
      </c>
      <c r="X26" s="1178">
        <f t="shared" si="24"/>
        <v>10</v>
      </c>
      <c r="Y26" s="1178">
        <f t="shared" si="25"/>
        <v>23</v>
      </c>
      <c r="AA26" s="1161" t="s">
        <v>365</v>
      </c>
      <c r="AB26" s="942">
        <v>1</v>
      </c>
      <c r="AC26" s="942">
        <v>2</v>
      </c>
      <c r="AD26" s="1178">
        <f t="shared" si="36"/>
        <v>3</v>
      </c>
      <c r="AE26" s="942">
        <v>5</v>
      </c>
      <c r="AF26" s="942">
        <v>3</v>
      </c>
      <c r="AG26" s="1178">
        <f t="shared" si="37"/>
        <v>8</v>
      </c>
      <c r="AH26" s="942">
        <v>0</v>
      </c>
      <c r="AI26" s="942">
        <v>0</v>
      </c>
      <c r="AJ26" s="1178">
        <f t="shared" si="38"/>
        <v>0</v>
      </c>
      <c r="AK26" s="942">
        <v>0</v>
      </c>
      <c r="AL26" s="942">
        <v>0</v>
      </c>
      <c r="AM26" s="1178">
        <f t="shared" si="39"/>
        <v>0</v>
      </c>
      <c r="AN26" s="1178"/>
      <c r="AO26" s="1178"/>
      <c r="AP26" s="1178">
        <f t="shared" si="40"/>
        <v>0</v>
      </c>
      <c r="AQ26" s="1178"/>
      <c r="AR26" s="1178"/>
      <c r="AS26" s="1178">
        <f t="shared" si="41"/>
        <v>0</v>
      </c>
      <c r="AT26" s="942">
        <v>0</v>
      </c>
      <c r="AU26" s="942">
        <v>0</v>
      </c>
      <c r="AV26" s="1178">
        <f t="shared" si="42"/>
        <v>0</v>
      </c>
      <c r="AW26" s="1178">
        <f t="shared" si="43"/>
        <v>6</v>
      </c>
      <c r="AX26" s="1178">
        <f t="shared" si="26"/>
        <v>5</v>
      </c>
      <c r="AY26" s="1178">
        <f t="shared" si="27"/>
        <v>11</v>
      </c>
    </row>
    <row r="27" spans="1:51" ht="15.75">
      <c r="A27" s="1161" t="s">
        <v>366</v>
      </c>
      <c r="B27" s="942">
        <v>0</v>
      </c>
      <c r="C27" s="942">
        <v>1</v>
      </c>
      <c r="D27" s="1244">
        <f t="shared" si="28"/>
        <v>1</v>
      </c>
      <c r="E27" s="942">
        <v>3</v>
      </c>
      <c r="F27" s="942">
        <v>0</v>
      </c>
      <c r="G27" s="1244">
        <f t="shared" si="29"/>
        <v>3</v>
      </c>
      <c r="H27" s="942">
        <v>0</v>
      </c>
      <c r="I27" s="942">
        <v>0</v>
      </c>
      <c r="J27" s="1244">
        <f t="shared" si="30"/>
        <v>0</v>
      </c>
      <c r="K27" s="1244">
        <v>0</v>
      </c>
      <c r="L27" s="1244">
        <v>0</v>
      </c>
      <c r="M27" s="1244">
        <f t="shared" si="31"/>
        <v>0</v>
      </c>
      <c r="N27" s="1178"/>
      <c r="O27" s="1178"/>
      <c r="P27" s="1244">
        <f t="shared" si="32"/>
        <v>0</v>
      </c>
      <c r="Q27" s="942"/>
      <c r="R27" s="942"/>
      <c r="S27" s="1178">
        <f t="shared" si="33"/>
        <v>0</v>
      </c>
      <c r="T27" s="942">
        <v>0</v>
      </c>
      <c r="U27" s="942">
        <v>0</v>
      </c>
      <c r="V27" s="1178">
        <f t="shared" si="34"/>
        <v>0</v>
      </c>
      <c r="W27" s="1178">
        <f t="shared" si="35"/>
        <v>3</v>
      </c>
      <c r="X27" s="1178">
        <f t="shared" si="24"/>
        <v>1</v>
      </c>
      <c r="Y27" s="1178">
        <f t="shared" si="25"/>
        <v>4</v>
      </c>
      <c r="AA27" s="1161" t="s">
        <v>366</v>
      </c>
      <c r="AB27" s="942">
        <v>0</v>
      </c>
      <c r="AC27" s="942">
        <v>1</v>
      </c>
      <c r="AD27" s="1178">
        <f t="shared" si="36"/>
        <v>1</v>
      </c>
      <c r="AE27" s="942">
        <v>1</v>
      </c>
      <c r="AF27" s="942">
        <v>0</v>
      </c>
      <c r="AG27" s="1178">
        <f t="shared" si="37"/>
        <v>1</v>
      </c>
      <c r="AH27" s="942">
        <v>0</v>
      </c>
      <c r="AI27" s="942">
        <v>0</v>
      </c>
      <c r="AJ27" s="1178">
        <f t="shared" si="38"/>
        <v>0</v>
      </c>
      <c r="AK27" s="942">
        <v>0</v>
      </c>
      <c r="AL27" s="942">
        <v>0</v>
      </c>
      <c r="AM27" s="1178">
        <f t="shared" si="39"/>
        <v>0</v>
      </c>
      <c r="AN27" s="1178"/>
      <c r="AO27" s="1178"/>
      <c r="AP27" s="1178">
        <f t="shared" si="40"/>
        <v>0</v>
      </c>
      <c r="AQ27" s="1178"/>
      <c r="AR27" s="1178"/>
      <c r="AS27" s="1178">
        <f t="shared" si="41"/>
        <v>0</v>
      </c>
      <c r="AT27" s="942">
        <v>0</v>
      </c>
      <c r="AU27" s="942">
        <v>0</v>
      </c>
      <c r="AV27" s="1178">
        <f t="shared" si="42"/>
        <v>0</v>
      </c>
      <c r="AW27" s="1178">
        <f t="shared" si="43"/>
        <v>1</v>
      </c>
      <c r="AX27" s="1178">
        <f t="shared" si="26"/>
        <v>1</v>
      </c>
      <c r="AY27" s="1178">
        <f t="shared" si="27"/>
        <v>2</v>
      </c>
    </row>
    <row r="28" spans="1:51" ht="15.75">
      <c r="A28" s="1161" t="s">
        <v>367</v>
      </c>
      <c r="B28" s="942">
        <v>6</v>
      </c>
      <c r="C28" s="942">
        <v>0</v>
      </c>
      <c r="D28" s="1244">
        <f t="shared" si="28"/>
        <v>6</v>
      </c>
      <c r="E28" s="942">
        <v>92</v>
      </c>
      <c r="F28" s="942">
        <v>26</v>
      </c>
      <c r="G28" s="1244">
        <f t="shared" si="29"/>
        <v>118</v>
      </c>
      <c r="H28" s="942">
        <v>0</v>
      </c>
      <c r="I28" s="942">
        <v>3</v>
      </c>
      <c r="J28" s="1244">
        <f t="shared" si="30"/>
        <v>3</v>
      </c>
      <c r="K28" s="1244">
        <v>0</v>
      </c>
      <c r="L28" s="1244">
        <v>0</v>
      </c>
      <c r="M28" s="1244">
        <f t="shared" si="31"/>
        <v>0</v>
      </c>
      <c r="N28" s="1178"/>
      <c r="O28" s="1178"/>
      <c r="P28" s="1244">
        <f t="shared" si="32"/>
        <v>0</v>
      </c>
      <c r="Q28" s="942"/>
      <c r="R28" s="942"/>
      <c r="S28" s="1178">
        <f t="shared" si="33"/>
        <v>0</v>
      </c>
      <c r="T28" s="942">
        <v>1</v>
      </c>
      <c r="U28" s="942">
        <v>0</v>
      </c>
      <c r="V28" s="1178">
        <f t="shared" si="34"/>
        <v>1</v>
      </c>
      <c r="W28" s="1178">
        <f t="shared" si="35"/>
        <v>99</v>
      </c>
      <c r="X28" s="1178">
        <f t="shared" si="24"/>
        <v>29</v>
      </c>
      <c r="Y28" s="1178">
        <f t="shared" si="25"/>
        <v>128</v>
      </c>
      <c r="AA28" s="1161" t="s">
        <v>367</v>
      </c>
      <c r="AB28" s="942">
        <v>17</v>
      </c>
      <c r="AC28" s="942">
        <v>1</v>
      </c>
      <c r="AD28" s="1178">
        <f t="shared" si="36"/>
        <v>18</v>
      </c>
      <c r="AE28" s="942">
        <v>45</v>
      </c>
      <c r="AF28" s="942">
        <v>7</v>
      </c>
      <c r="AG28" s="1178">
        <f t="shared" si="37"/>
        <v>52</v>
      </c>
      <c r="AH28" s="942">
        <v>0</v>
      </c>
      <c r="AI28" s="942">
        <v>2</v>
      </c>
      <c r="AJ28" s="1178">
        <f t="shared" si="38"/>
        <v>2</v>
      </c>
      <c r="AK28" s="942">
        <v>0</v>
      </c>
      <c r="AL28" s="942">
        <v>0</v>
      </c>
      <c r="AM28" s="1178">
        <f t="shared" si="39"/>
        <v>0</v>
      </c>
      <c r="AN28" s="1178"/>
      <c r="AO28" s="1178"/>
      <c r="AP28" s="1178">
        <f t="shared" si="40"/>
        <v>0</v>
      </c>
      <c r="AQ28" s="1178"/>
      <c r="AR28" s="1178"/>
      <c r="AS28" s="1178">
        <f t="shared" si="41"/>
        <v>0</v>
      </c>
      <c r="AT28" s="942">
        <v>0</v>
      </c>
      <c r="AU28" s="942">
        <v>0</v>
      </c>
      <c r="AV28" s="1178">
        <f t="shared" si="42"/>
        <v>0</v>
      </c>
      <c r="AW28" s="1178">
        <f t="shared" si="43"/>
        <v>62</v>
      </c>
      <c r="AX28" s="1178">
        <f t="shared" si="26"/>
        <v>10</v>
      </c>
      <c r="AY28" s="1178">
        <f t="shared" si="27"/>
        <v>72</v>
      </c>
    </row>
    <row r="29" spans="1:51" ht="15.75">
      <c r="A29" s="1161" t="s">
        <v>368</v>
      </c>
      <c r="B29" s="942">
        <v>7</v>
      </c>
      <c r="C29" s="942">
        <v>3</v>
      </c>
      <c r="D29" s="1244">
        <f t="shared" si="28"/>
        <v>10</v>
      </c>
      <c r="E29" s="942">
        <v>139</v>
      </c>
      <c r="F29" s="942">
        <v>40</v>
      </c>
      <c r="G29" s="1244">
        <f t="shared" si="29"/>
        <v>179</v>
      </c>
      <c r="H29" s="942">
        <v>5</v>
      </c>
      <c r="I29" s="942">
        <v>2</v>
      </c>
      <c r="J29" s="1244">
        <f t="shared" si="30"/>
        <v>7</v>
      </c>
      <c r="K29" s="1244">
        <v>0</v>
      </c>
      <c r="L29" s="1244">
        <v>0</v>
      </c>
      <c r="M29" s="1244">
        <f t="shared" si="31"/>
        <v>0</v>
      </c>
      <c r="N29" s="1178"/>
      <c r="O29" s="1178"/>
      <c r="P29" s="1244">
        <f t="shared" si="32"/>
        <v>0</v>
      </c>
      <c r="Q29" s="942"/>
      <c r="R29" s="942"/>
      <c r="S29" s="1178">
        <f t="shared" si="33"/>
        <v>0</v>
      </c>
      <c r="T29" s="942">
        <v>2</v>
      </c>
      <c r="U29" s="942">
        <v>0</v>
      </c>
      <c r="V29" s="1178">
        <f t="shared" si="34"/>
        <v>2</v>
      </c>
      <c r="W29" s="1178">
        <f t="shared" si="35"/>
        <v>153</v>
      </c>
      <c r="X29" s="1178">
        <f t="shared" si="24"/>
        <v>45</v>
      </c>
      <c r="Y29" s="1178">
        <f t="shared" si="25"/>
        <v>198</v>
      </c>
      <c r="AA29" s="1161" t="s">
        <v>368</v>
      </c>
      <c r="AB29" s="942">
        <v>16</v>
      </c>
      <c r="AC29" s="942">
        <v>6</v>
      </c>
      <c r="AD29" s="1178">
        <f t="shared" si="36"/>
        <v>22</v>
      </c>
      <c r="AE29" s="942">
        <v>52</v>
      </c>
      <c r="AF29" s="942">
        <v>18</v>
      </c>
      <c r="AG29" s="1178">
        <f t="shared" si="37"/>
        <v>70</v>
      </c>
      <c r="AH29" s="942">
        <v>2</v>
      </c>
      <c r="AI29" s="942">
        <v>1</v>
      </c>
      <c r="AJ29" s="1178">
        <f t="shared" si="38"/>
        <v>3</v>
      </c>
      <c r="AK29" s="942">
        <v>0</v>
      </c>
      <c r="AL29" s="942">
        <v>0</v>
      </c>
      <c r="AM29" s="1178">
        <f t="shared" si="39"/>
        <v>0</v>
      </c>
      <c r="AN29" s="1178"/>
      <c r="AO29" s="1178"/>
      <c r="AP29" s="1178">
        <f t="shared" si="40"/>
        <v>0</v>
      </c>
      <c r="AQ29" s="1178"/>
      <c r="AR29" s="1178"/>
      <c r="AS29" s="1178">
        <f t="shared" si="41"/>
        <v>0</v>
      </c>
      <c r="AT29" s="942">
        <v>1</v>
      </c>
      <c r="AU29" s="942">
        <v>0</v>
      </c>
      <c r="AV29" s="1178">
        <f t="shared" si="42"/>
        <v>1</v>
      </c>
      <c r="AW29" s="1178">
        <f t="shared" si="43"/>
        <v>71</v>
      </c>
      <c r="AX29" s="1178">
        <f t="shared" si="26"/>
        <v>25</v>
      </c>
      <c r="AY29" s="1178">
        <f t="shared" si="27"/>
        <v>96</v>
      </c>
    </row>
    <row r="30" spans="1:51" ht="15.75">
      <c r="A30" s="1161" t="s">
        <v>369</v>
      </c>
      <c r="B30" s="942">
        <v>8</v>
      </c>
      <c r="C30" s="942">
        <v>10</v>
      </c>
      <c r="D30" s="1244">
        <f t="shared" si="28"/>
        <v>18</v>
      </c>
      <c r="E30" s="942">
        <v>195</v>
      </c>
      <c r="F30" s="942">
        <v>97</v>
      </c>
      <c r="G30" s="1244">
        <f t="shared" si="29"/>
        <v>292</v>
      </c>
      <c r="H30" s="942">
        <v>5</v>
      </c>
      <c r="I30" s="942">
        <v>3</v>
      </c>
      <c r="J30" s="1244">
        <f t="shared" si="30"/>
        <v>8</v>
      </c>
      <c r="K30" s="1244">
        <v>0</v>
      </c>
      <c r="L30" s="1244">
        <v>0</v>
      </c>
      <c r="M30" s="1244">
        <f t="shared" si="31"/>
        <v>0</v>
      </c>
      <c r="N30" s="1178"/>
      <c r="O30" s="1178"/>
      <c r="P30" s="1244">
        <f t="shared" si="32"/>
        <v>0</v>
      </c>
      <c r="Q30" s="942"/>
      <c r="R30" s="942"/>
      <c r="S30" s="1178">
        <f t="shared" si="33"/>
        <v>0</v>
      </c>
      <c r="T30" s="942">
        <v>0</v>
      </c>
      <c r="U30" s="942">
        <v>1</v>
      </c>
      <c r="V30" s="1178">
        <f t="shared" si="34"/>
        <v>1</v>
      </c>
      <c r="W30" s="1178">
        <f t="shared" si="35"/>
        <v>208</v>
      </c>
      <c r="X30" s="1178">
        <f t="shared" si="24"/>
        <v>111</v>
      </c>
      <c r="Y30" s="1178">
        <f t="shared" si="25"/>
        <v>319</v>
      </c>
      <c r="AA30" s="1161" t="s">
        <v>369</v>
      </c>
      <c r="AB30" s="942">
        <v>53</v>
      </c>
      <c r="AC30" s="942">
        <v>16</v>
      </c>
      <c r="AD30" s="1178">
        <f t="shared" si="36"/>
        <v>69</v>
      </c>
      <c r="AE30" s="942">
        <v>92</v>
      </c>
      <c r="AF30" s="942">
        <v>64</v>
      </c>
      <c r="AG30" s="1178">
        <f t="shared" si="37"/>
        <v>156</v>
      </c>
      <c r="AH30" s="942">
        <v>3</v>
      </c>
      <c r="AI30" s="942">
        <v>1</v>
      </c>
      <c r="AJ30" s="1178">
        <f t="shared" si="38"/>
        <v>4</v>
      </c>
      <c r="AK30" s="942">
        <v>0</v>
      </c>
      <c r="AL30" s="942">
        <v>0</v>
      </c>
      <c r="AM30" s="1178">
        <f t="shared" si="39"/>
        <v>0</v>
      </c>
      <c r="AN30" s="1178"/>
      <c r="AO30" s="1178"/>
      <c r="AP30" s="1178">
        <f t="shared" si="40"/>
        <v>0</v>
      </c>
      <c r="AQ30" s="1178"/>
      <c r="AR30" s="1178"/>
      <c r="AS30" s="1178">
        <f t="shared" si="41"/>
        <v>0</v>
      </c>
      <c r="AT30" s="942"/>
      <c r="AU30" s="942"/>
      <c r="AV30" s="1178">
        <f t="shared" si="42"/>
        <v>0</v>
      </c>
      <c r="AW30" s="1178">
        <f t="shared" si="43"/>
        <v>148</v>
      </c>
      <c r="AX30" s="1178">
        <f t="shared" si="26"/>
        <v>81</v>
      </c>
      <c r="AY30" s="1178">
        <f t="shared" si="27"/>
        <v>229</v>
      </c>
    </row>
    <row r="31" spans="1:51" ht="15.75">
      <c r="A31" s="1161" t="s">
        <v>370</v>
      </c>
      <c r="B31" s="942">
        <v>20</v>
      </c>
      <c r="C31" s="942">
        <v>14</v>
      </c>
      <c r="D31" s="1244">
        <f t="shared" si="28"/>
        <v>34</v>
      </c>
      <c r="E31" s="942">
        <v>262</v>
      </c>
      <c r="F31" s="942">
        <v>207</v>
      </c>
      <c r="G31" s="1244">
        <f t="shared" si="29"/>
        <v>469</v>
      </c>
      <c r="H31" s="942">
        <v>8</v>
      </c>
      <c r="I31" s="942">
        <v>5</v>
      </c>
      <c r="J31" s="1244">
        <f t="shared" si="30"/>
        <v>13</v>
      </c>
      <c r="K31" s="1244">
        <v>0</v>
      </c>
      <c r="L31" s="1244">
        <v>0</v>
      </c>
      <c r="M31" s="1244">
        <f t="shared" si="31"/>
        <v>0</v>
      </c>
      <c r="N31" s="1178"/>
      <c r="O31" s="1178"/>
      <c r="P31" s="1244">
        <f t="shared" si="32"/>
        <v>0</v>
      </c>
      <c r="Q31" s="942"/>
      <c r="R31" s="942"/>
      <c r="S31" s="1178">
        <f t="shared" si="33"/>
        <v>0</v>
      </c>
      <c r="T31" s="942">
        <v>2</v>
      </c>
      <c r="U31" s="942">
        <v>2</v>
      </c>
      <c r="V31" s="1178">
        <f t="shared" si="34"/>
        <v>4</v>
      </c>
      <c r="W31" s="1178">
        <f t="shared" si="35"/>
        <v>292</v>
      </c>
      <c r="X31" s="1178">
        <f t="shared" si="24"/>
        <v>228</v>
      </c>
      <c r="Y31" s="1178">
        <f t="shared" si="25"/>
        <v>520</v>
      </c>
      <c r="AA31" s="1161" t="s">
        <v>370</v>
      </c>
      <c r="AB31" s="942">
        <v>67</v>
      </c>
      <c r="AC31" s="942">
        <v>53</v>
      </c>
      <c r="AD31" s="1178">
        <f t="shared" si="36"/>
        <v>120</v>
      </c>
      <c r="AE31" s="942">
        <v>124</v>
      </c>
      <c r="AF31" s="942">
        <v>90</v>
      </c>
      <c r="AG31" s="1178">
        <f t="shared" si="37"/>
        <v>214</v>
      </c>
      <c r="AH31" s="942">
        <v>3</v>
      </c>
      <c r="AI31" s="942">
        <v>2</v>
      </c>
      <c r="AJ31" s="1178">
        <f t="shared" si="38"/>
        <v>5</v>
      </c>
      <c r="AK31" s="942">
        <v>0</v>
      </c>
      <c r="AL31" s="942">
        <v>1</v>
      </c>
      <c r="AM31" s="1178">
        <f t="shared" si="39"/>
        <v>1</v>
      </c>
      <c r="AN31" s="1178"/>
      <c r="AO31" s="1178"/>
      <c r="AP31" s="1178">
        <f t="shared" si="40"/>
        <v>0</v>
      </c>
      <c r="AQ31" s="1178"/>
      <c r="AR31" s="1178"/>
      <c r="AS31" s="1178">
        <f t="shared" si="41"/>
        <v>0</v>
      </c>
      <c r="AT31" s="942"/>
      <c r="AU31" s="942">
        <v>1</v>
      </c>
      <c r="AV31" s="1178">
        <f t="shared" si="42"/>
        <v>1</v>
      </c>
      <c r="AW31" s="1178">
        <f t="shared" si="43"/>
        <v>194</v>
      </c>
      <c r="AX31" s="1178">
        <f t="shared" si="26"/>
        <v>147</v>
      </c>
      <c r="AY31" s="1178">
        <f t="shared" si="27"/>
        <v>341</v>
      </c>
    </row>
    <row r="32" spans="1:51" ht="15.75">
      <c r="A32" s="1161" t="s">
        <v>371</v>
      </c>
      <c r="B32" s="942">
        <v>12</v>
      </c>
      <c r="C32" s="942">
        <v>8</v>
      </c>
      <c r="D32" s="1244">
        <f t="shared" si="28"/>
        <v>20</v>
      </c>
      <c r="E32" s="942">
        <v>216</v>
      </c>
      <c r="F32" s="942">
        <v>187</v>
      </c>
      <c r="G32" s="1244">
        <f t="shared" si="29"/>
        <v>403</v>
      </c>
      <c r="H32" s="942">
        <v>2</v>
      </c>
      <c r="I32" s="942">
        <v>2</v>
      </c>
      <c r="J32" s="1244">
        <f t="shared" si="30"/>
        <v>4</v>
      </c>
      <c r="K32" s="1244">
        <v>0</v>
      </c>
      <c r="L32" s="1244">
        <v>0</v>
      </c>
      <c r="M32" s="1244">
        <f t="shared" si="31"/>
        <v>0</v>
      </c>
      <c r="N32" s="1178"/>
      <c r="O32" s="1178"/>
      <c r="P32" s="1244">
        <f t="shared" si="32"/>
        <v>0</v>
      </c>
      <c r="Q32" s="942"/>
      <c r="R32" s="942"/>
      <c r="S32" s="1178">
        <f t="shared" si="33"/>
        <v>0</v>
      </c>
      <c r="T32" s="942">
        <v>2</v>
      </c>
      <c r="U32" s="942">
        <v>0</v>
      </c>
      <c r="V32" s="1178">
        <f t="shared" si="34"/>
        <v>2</v>
      </c>
      <c r="W32" s="1178">
        <f t="shared" si="35"/>
        <v>232</v>
      </c>
      <c r="X32" s="1178">
        <f t="shared" si="24"/>
        <v>197</v>
      </c>
      <c r="Y32" s="1178">
        <f t="shared" si="25"/>
        <v>429</v>
      </c>
      <c r="AA32" s="1161" t="s">
        <v>371</v>
      </c>
      <c r="AB32" s="942">
        <v>51</v>
      </c>
      <c r="AC32" s="942">
        <v>26</v>
      </c>
      <c r="AD32" s="1178">
        <f t="shared" si="36"/>
        <v>77</v>
      </c>
      <c r="AE32" s="942">
        <v>68</v>
      </c>
      <c r="AF32" s="942">
        <v>62</v>
      </c>
      <c r="AG32" s="1178">
        <f t="shared" si="37"/>
        <v>130</v>
      </c>
      <c r="AH32" s="942">
        <v>0</v>
      </c>
      <c r="AI32" s="942">
        <v>1</v>
      </c>
      <c r="AJ32" s="1178">
        <f t="shared" si="38"/>
        <v>1</v>
      </c>
      <c r="AK32" s="942">
        <v>0</v>
      </c>
      <c r="AL32" s="942">
        <v>0</v>
      </c>
      <c r="AM32" s="1178">
        <f t="shared" si="39"/>
        <v>0</v>
      </c>
      <c r="AN32" s="1178"/>
      <c r="AO32" s="1178"/>
      <c r="AP32" s="1178">
        <f t="shared" si="40"/>
        <v>0</v>
      </c>
      <c r="AQ32" s="1178"/>
      <c r="AR32" s="1178"/>
      <c r="AS32" s="1178">
        <f t="shared" si="41"/>
        <v>0</v>
      </c>
      <c r="AT32" s="942">
        <v>0</v>
      </c>
      <c r="AU32" s="942">
        <v>2</v>
      </c>
      <c r="AV32" s="1178">
        <f t="shared" si="42"/>
        <v>2</v>
      </c>
      <c r="AW32" s="1178">
        <f t="shared" si="43"/>
        <v>119</v>
      </c>
      <c r="AX32" s="1178">
        <f t="shared" si="26"/>
        <v>91</v>
      </c>
      <c r="AY32" s="1178">
        <f t="shared" si="27"/>
        <v>210</v>
      </c>
    </row>
    <row r="33" spans="1:51" ht="15.75">
      <c r="A33" s="1159" t="s">
        <v>475</v>
      </c>
      <c r="B33" s="942">
        <v>47</v>
      </c>
      <c r="C33" s="942">
        <v>44</v>
      </c>
      <c r="D33" s="1244">
        <f t="shared" si="28"/>
        <v>91</v>
      </c>
      <c r="E33" s="942">
        <v>1039</v>
      </c>
      <c r="F33" s="942">
        <v>857</v>
      </c>
      <c r="G33" s="1244">
        <f t="shared" si="29"/>
        <v>1896</v>
      </c>
      <c r="H33" s="942">
        <v>19</v>
      </c>
      <c r="I33" s="942">
        <v>10</v>
      </c>
      <c r="J33" s="1244">
        <f t="shared" si="30"/>
        <v>29</v>
      </c>
      <c r="K33" s="1244">
        <v>1</v>
      </c>
      <c r="L33" s="1244">
        <v>0</v>
      </c>
      <c r="M33" s="1244">
        <f t="shared" si="31"/>
        <v>1</v>
      </c>
      <c r="N33" s="1178"/>
      <c r="O33" s="1178"/>
      <c r="P33" s="1244">
        <f t="shared" si="32"/>
        <v>0</v>
      </c>
      <c r="Q33" s="942"/>
      <c r="R33" s="942"/>
      <c r="S33" s="1178">
        <f t="shared" si="33"/>
        <v>0</v>
      </c>
      <c r="T33" s="942">
        <v>1</v>
      </c>
      <c r="U33" s="942">
        <v>1</v>
      </c>
      <c r="V33" s="1178">
        <f t="shared" si="34"/>
        <v>2</v>
      </c>
      <c r="W33" s="1178">
        <f t="shared" si="35"/>
        <v>1107</v>
      </c>
      <c r="X33" s="1178">
        <f t="shared" si="24"/>
        <v>912</v>
      </c>
      <c r="Y33" s="1178">
        <f t="shared" si="25"/>
        <v>2019</v>
      </c>
      <c r="AA33" s="1159" t="s">
        <v>475</v>
      </c>
      <c r="AB33" s="942">
        <v>99</v>
      </c>
      <c r="AC33" s="942">
        <v>114</v>
      </c>
      <c r="AD33" s="1178">
        <f t="shared" si="36"/>
        <v>213</v>
      </c>
      <c r="AE33" s="942">
        <v>278</v>
      </c>
      <c r="AF33" s="942">
        <v>224</v>
      </c>
      <c r="AG33" s="1178">
        <f t="shared" si="37"/>
        <v>502</v>
      </c>
      <c r="AH33" s="942">
        <v>9</v>
      </c>
      <c r="AI33" s="942">
        <v>6</v>
      </c>
      <c r="AJ33" s="1178">
        <f t="shared" si="38"/>
        <v>15</v>
      </c>
      <c r="AK33" s="942">
        <v>3</v>
      </c>
      <c r="AL33" s="942">
        <v>0</v>
      </c>
      <c r="AM33" s="1178">
        <f t="shared" si="39"/>
        <v>3</v>
      </c>
      <c r="AN33" s="1178"/>
      <c r="AO33" s="1178"/>
      <c r="AP33" s="1178">
        <f t="shared" si="40"/>
        <v>0</v>
      </c>
      <c r="AQ33" s="1178"/>
      <c r="AR33" s="1178"/>
      <c r="AS33" s="1178">
        <f t="shared" si="41"/>
        <v>0</v>
      </c>
      <c r="AT33" s="942">
        <v>6</v>
      </c>
      <c r="AU33" s="942">
        <v>2</v>
      </c>
      <c r="AV33" s="1178">
        <f t="shared" si="42"/>
        <v>8</v>
      </c>
      <c r="AW33" s="1178">
        <f t="shared" si="43"/>
        <v>395</v>
      </c>
      <c r="AX33" s="1178">
        <f t="shared" si="26"/>
        <v>346</v>
      </c>
      <c r="AY33" s="1178">
        <f t="shared" si="27"/>
        <v>741</v>
      </c>
    </row>
    <row r="34" spans="1:51" ht="15.75">
      <c r="A34" s="1159" t="s">
        <v>618</v>
      </c>
      <c r="B34" s="1244">
        <v>1</v>
      </c>
      <c r="C34" s="1244">
        <v>0</v>
      </c>
      <c r="D34" s="1244">
        <f t="shared" si="28"/>
        <v>1</v>
      </c>
      <c r="E34" s="1244">
        <v>58</v>
      </c>
      <c r="F34" s="1244">
        <v>18</v>
      </c>
      <c r="G34" s="1244">
        <f t="shared" si="29"/>
        <v>76</v>
      </c>
      <c r="H34" s="1244">
        <v>0</v>
      </c>
      <c r="I34" s="1244">
        <v>0</v>
      </c>
      <c r="J34" s="1244">
        <f t="shared" si="30"/>
        <v>0</v>
      </c>
      <c r="K34" s="1244">
        <v>0</v>
      </c>
      <c r="L34" s="1244">
        <v>0</v>
      </c>
      <c r="M34" s="1244">
        <f t="shared" si="31"/>
        <v>0</v>
      </c>
      <c r="N34" s="1178"/>
      <c r="O34" s="1178"/>
      <c r="P34" s="1244">
        <f t="shared" si="32"/>
        <v>0</v>
      </c>
      <c r="Q34" s="1178"/>
      <c r="R34" s="1178"/>
      <c r="S34" s="1178">
        <f t="shared" si="33"/>
        <v>0</v>
      </c>
      <c r="T34" s="1244">
        <v>0</v>
      </c>
      <c r="U34" s="1244">
        <v>0</v>
      </c>
      <c r="V34" s="1178">
        <f t="shared" si="34"/>
        <v>0</v>
      </c>
      <c r="W34" s="1178">
        <f t="shared" si="35"/>
        <v>59</v>
      </c>
      <c r="X34" s="1178">
        <f t="shared" si="24"/>
        <v>18</v>
      </c>
      <c r="Y34" s="1178">
        <f t="shared" si="25"/>
        <v>77</v>
      </c>
      <c r="AA34" s="1159" t="s">
        <v>618</v>
      </c>
      <c r="AB34" s="1244">
        <v>7</v>
      </c>
      <c r="AC34" s="1244">
        <v>3</v>
      </c>
      <c r="AD34" s="1178">
        <f t="shared" si="36"/>
        <v>10</v>
      </c>
      <c r="AE34" s="1244">
        <v>21</v>
      </c>
      <c r="AF34" s="1244">
        <v>6</v>
      </c>
      <c r="AG34" s="1178">
        <f t="shared" si="37"/>
        <v>27</v>
      </c>
      <c r="AH34" s="1244">
        <v>3</v>
      </c>
      <c r="AI34" s="1244">
        <v>0</v>
      </c>
      <c r="AJ34" s="1178">
        <f t="shared" si="38"/>
        <v>3</v>
      </c>
      <c r="AK34" s="1244">
        <v>1</v>
      </c>
      <c r="AL34" s="1244">
        <v>1</v>
      </c>
      <c r="AM34" s="1178">
        <f t="shared" si="39"/>
        <v>2</v>
      </c>
      <c r="AN34" s="1178"/>
      <c r="AO34" s="1178"/>
      <c r="AP34" s="1178">
        <f t="shared" si="40"/>
        <v>0</v>
      </c>
      <c r="AQ34" s="1178"/>
      <c r="AR34" s="1178"/>
      <c r="AS34" s="1178">
        <f t="shared" si="41"/>
        <v>0</v>
      </c>
      <c r="AT34" s="1244"/>
      <c r="AU34" s="1244">
        <v>0</v>
      </c>
      <c r="AV34" s="1178">
        <f t="shared" si="42"/>
        <v>0</v>
      </c>
      <c r="AW34" s="1178">
        <f t="shared" si="43"/>
        <v>32</v>
      </c>
      <c r="AX34" s="1178">
        <f t="shared" si="26"/>
        <v>10</v>
      </c>
      <c r="AY34" s="1178">
        <f t="shared" si="27"/>
        <v>42</v>
      </c>
    </row>
    <row r="35" spans="1:51" ht="15.75">
      <c r="A35" s="1162" t="s">
        <v>6</v>
      </c>
      <c r="B35" s="1163">
        <f t="shared" ref="B35:Y35" si="44">SUM(B24:B34)</f>
        <v>101</v>
      </c>
      <c r="C35" s="1163">
        <f t="shared" si="44"/>
        <v>80</v>
      </c>
      <c r="D35" s="1163">
        <f t="shared" si="44"/>
        <v>181</v>
      </c>
      <c r="E35" s="1163">
        <f t="shared" si="44"/>
        <v>2019</v>
      </c>
      <c r="F35" s="1163">
        <f t="shared" si="44"/>
        <v>1449</v>
      </c>
      <c r="G35" s="1163">
        <f t="shared" si="44"/>
        <v>3468</v>
      </c>
      <c r="H35" s="1163">
        <f t="shared" si="44"/>
        <v>40</v>
      </c>
      <c r="I35" s="1163">
        <f t="shared" si="44"/>
        <v>26</v>
      </c>
      <c r="J35" s="1163">
        <f t="shared" si="44"/>
        <v>66</v>
      </c>
      <c r="K35" s="1163">
        <f t="shared" si="44"/>
        <v>1</v>
      </c>
      <c r="L35" s="1163">
        <f t="shared" si="44"/>
        <v>0</v>
      </c>
      <c r="M35" s="1163">
        <f t="shared" si="44"/>
        <v>1</v>
      </c>
      <c r="N35" s="1163">
        <f t="shared" si="44"/>
        <v>0</v>
      </c>
      <c r="O35" s="1163">
        <f t="shared" si="44"/>
        <v>0</v>
      </c>
      <c r="P35" s="1163">
        <f t="shared" si="44"/>
        <v>0</v>
      </c>
      <c r="Q35" s="1163">
        <f t="shared" si="44"/>
        <v>0</v>
      </c>
      <c r="R35" s="1163">
        <f t="shared" si="44"/>
        <v>0</v>
      </c>
      <c r="S35" s="1163">
        <f t="shared" si="44"/>
        <v>0</v>
      </c>
      <c r="T35" s="1163">
        <f t="shared" si="44"/>
        <v>8</v>
      </c>
      <c r="U35" s="1163">
        <f t="shared" si="44"/>
        <v>4</v>
      </c>
      <c r="V35" s="1163">
        <f t="shared" si="44"/>
        <v>12</v>
      </c>
      <c r="W35" s="1163">
        <f t="shared" si="44"/>
        <v>2169</v>
      </c>
      <c r="X35" s="1163">
        <f t="shared" si="44"/>
        <v>1559</v>
      </c>
      <c r="Y35" s="1163">
        <f t="shared" si="44"/>
        <v>3728</v>
      </c>
      <c r="AA35" s="1162" t="s">
        <v>6</v>
      </c>
      <c r="AB35" s="1163">
        <f t="shared" ref="AB35:AY35" si="45">SUM(AB24:AB34)</f>
        <v>312</v>
      </c>
      <c r="AC35" s="1163">
        <f t="shared" si="45"/>
        <v>222</v>
      </c>
      <c r="AD35" s="1163">
        <f t="shared" si="45"/>
        <v>534</v>
      </c>
      <c r="AE35" s="1163">
        <f t="shared" si="45"/>
        <v>686</v>
      </c>
      <c r="AF35" s="1163">
        <f t="shared" si="45"/>
        <v>477</v>
      </c>
      <c r="AG35" s="1163">
        <f t="shared" si="45"/>
        <v>1163</v>
      </c>
      <c r="AH35" s="1163">
        <f t="shared" si="45"/>
        <v>20</v>
      </c>
      <c r="AI35" s="1163">
        <f t="shared" si="45"/>
        <v>13</v>
      </c>
      <c r="AJ35" s="1163">
        <f t="shared" si="45"/>
        <v>33</v>
      </c>
      <c r="AK35" s="1163">
        <f t="shared" si="45"/>
        <v>4</v>
      </c>
      <c r="AL35" s="1163">
        <f t="shared" si="45"/>
        <v>2</v>
      </c>
      <c r="AM35" s="1163">
        <f t="shared" si="45"/>
        <v>6</v>
      </c>
      <c r="AN35" s="1163">
        <f t="shared" si="45"/>
        <v>0</v>
      </c>
      <c r="AO35" s="1163">
        <f t="shared" si="45"/>
        <v>0</v>
      </c>
      <c r="AP35" s="1163">
        <f t="shared" si="45"/>
        <v>0</v>
      </c>
      <c r="AQ35" s="1163">
        <f t="shared" si="45"/>
        <v>0</v>
      </c>
      <c r="AR35" s="1163">
        <f t="shared" si="45"/>
        <v>0</v>
      </c>
      <c r="AS35" s="1163">
        <f t="shared" si="45"/>
        <v>0</v>
      </c>
      <c r="AT35" s="1163">
        <f t="shared" si="45"/>
        <v>7</v>
      </c>
      <c r="AU35" s="1163">
        <f t="shared" si="45"/>
        <v>5</v>
      </c>
      <c r="AV35" s="1163">
        <f t="shared" si="45"/>
        <v>12</v>
      </c>
      <c r="AW35" s="1163">
        <f t="shared" si="45"/>
        <v>1029</v>
      </c>
      <c r="AX35" s="1163">
        <f t="shared" si="45"/>
        <v>719</v>
      </c>
      <c r="AY35" s="1163">
        <f t="shared" si="45"/>
        <v>1748</v>
      </c>
    </row>
    <row r="37" spans="1:51" ht="15.75">
      <c r="A37" s="1243"/>
      <c r="B37" s="1243"/>
      <c r="C37" s="1243"/>
      <c r="D37" s="1243"/>
      <c r="E37" s="1243"/>
      <c r="F37" s="1243"/>
      <c r="G37" s="1243"/>
      <c r="H37" s="1243"/>
      <c r="I37" s="1243"/>
      <c r="J37" s="1243"/>
      <c r="K37" s="1243"/>
      <c r="L37" s="1243"/>
      <c r="M37" s="1243"/>
      <c r="N37" s="1243"/>
      <c r="O37" s="1243"/>
      <c r="P37" s="1243"/>
      <c r="Q37" s="1243"/>
      <c r="R37" s="1243"/>
      <c r="S37" s="1243"/>
      <c r="T37" s="1243"/>
      <c r="U37" s="1243"/>
      <c r="V37" s="1243"/>
      <c r="W37" s="1289"/>
      <c r="X37" s="1289" t="s">
        <v>21</v>
      </c>
      <c r="Y37" s="1289"/>
      <c r="AA37" s="1243"/>
      <c r="AB37" s="1243"/>
      <c r="AC37" s="1243"/>
      <c r="AD37" s="1243"/>
      <c r="AE37" s="1243"/>
      <c r="AF37" s="1243"/>
      <c r="AG37" s="1243"/>
      <c r="AH37" s="1243"/>
      <c r="AI37" s="1243"/>
      <c r="AJ37" s="1243"/>
      <c r="AK37" s="1243"/>
      <c r="AL37" s="1243"/>
      <c r="AM37" s="1243"/>
      <c r="AN37" s="1243"/>
      <c r="AO37" s="1243"/>
      <c r="AP37" s="1243"/>
      <c r="AQ37" s="1243"/>
      <c r="AR37" s="1243"/>
      <c r="AS37" s="1243"/>
      <c r="AT37" s="1243"/>
      <c r="AU37" s="1243"/>
      <c r="AV37" s="1243"/>
      <c r="AW37" s="1289"/>
      <c r="AX37" s="1289" t="s">
        <v>21</v>
      </c>
      <c r="AY37" s="1289"/>
    </row>
    <row r="38" spans="1:51" ht="15" customHeight="1">
      <c r="A38" s="1894" t="s">
        <v>364</v>
      </c>
      <c r="B38" s="1893" t="s">
        <v>3</v>
      </c>
      <c r="C38" s="1893"/>
      <c r="D38" s="1893"/>
      <c r="E38" s="1893" t="s">
        <v>4</v>
      </c>
      <c r="F38" s="1893"/>
      <c r="G38" s="1893"/>
      <c r="H38" s="1893" t="s">
        <v>5</v>
      </c>
      <c r="I38" s="1893"/>
      <c r="J38" s="1893"/>
      <c r="K38" s="1893" t="s">
        <v>382</v>
      </c>
      <c r="L38" s="1893"/>
      <c r="M38" s="1893"/>
      <c r="N38" s="1893" t="s">
        <v>878</v>
      </c>
      <c r="O38" s="1893"/>
      <c r="P38" s="1893"/>
      <c r="Q38" s="1893" t="s">
        <v>879</v>
      </c>
      <c r="R38" s="1893"/>
      <c r="S38" s="1893"/>
      <c r="T38" s="1893" t="s">
        <v>354</v>
      </c>
      <c r="U38" s="1893"/>
      <c r="V38" s="1893"/>
      <c r="W38" s="1894" t="s">
        <v>6</v>
      </c>
      <c r="X38" s="1894"/>
      <c r="Y38" s="1894"/>
      <c r="AA38" s="1894" t="s">
        <v>364</v>
      </c>
      <c r="AB38" s="1893" t="s">
        <v>3</v>
      </c>
      <c r="AC38" s="1893"/>
      <c r="AD38" s="1893"/>
      <c r="AE38" s="1893" t="s">
        <v>4</v>
      </c>
      <c r="AF38" s="1893"/>
      <c r="AG38" s="1893"/>
      <c r="AH38" s="1893" t="s">
        <v>5</v>
      </c>
      <c r="AI38" s="1893"/>
      <c r="AJ38" s="1893"/>
      <c r="AK38" s="1893" t="s">
        <v>382</v>
      </c>
      <c r="AL38" s="1893"/>
      <c r="AM38" s="1893"/>
      <c r="AN38" s="1893" t="s">
        <v>878</v>
      </c>
      <c r="AO38" s="1893"/>
      <c r="AP38" s="1893"/>
      <c r="AQ38" s="1893" t="s">
        <v>879</v>
      </c>
      <c r="AR38" s="1893"/>
      <c r="AS38" s="1893"/>
      <c r="AT38" s="1893" t="s">
        <v>354</v>
      </c>
      <c r="AU38" s="1893"/>
      <c r="AV38" s="1893"/>
      <c r="AW38" s="1894" t="s">
        <v>6</v>
      </c>
      <c r="AX38" s="1894"/>
      <c r="AY38" s="1894"/>
    </row>
    <row r="39" spans="1:51">
      <c r="A39" s="1894"/>
      <c r="B39" s="1176" t="s">
        <v>242</v>
      </c>
      <c r="C39" s="1176" t="s">
        <v>243</v>
      </c>
      <c r="D39" s="1176" t="s">
        <v>236</v>
      </c>
      <c r="E39" s="1176" t="s">
        <v>242</v>
      </c>
      <c r="F39" s="1176" t="s">
        <v>243</v>
      </c>
      <c r="G39" s="1176" t="s">
        <v>236</v>
      </c>
      <c r="H39" s="1176" t="s">
        <v>242</v>
      </c>
      <c r="I39" s="1176" t="s">
        <v>243</v>
      </c>
      <c r="J39" s="1176" t="s">
        <v>236</v>
      </c>
      <c r="K39" s="1176" t="s">
        <v>242</v>
      </c>
      <c r="L39" s="1176" t="s">
        <v>243</v>
      </c>
      <c r="M39" s="1176" t="s">
        <v>236</v>
      </c>
      <c r="N39" s="1176" t="s">
        <v>242</v>
      </c>
      <c r="O39" s="1176" t="s">
        <v>243</v>
      </c>
      <c r="P39" s="1176" t="s">
        <v>236</v>
      </c>
      <c r="Q39" s="1176" t="s">
        <v>242</v>
      </c>
      <c r="R39" s="1176" t="s">
        <v>243</v>
      </c>
      <c r="S39" s="1176" t="s">
        <v>236</v>
      </c>
      <c r="T39" s="1176" t="s">
        <v>242</v>
      </c>
      <c r="U39" s="1176" t="s">
        <v>243</v>
      </c>
      <c r="V39" s="1176" t="s">
        <v>236</v>
      </c>
      <c r="W39" s="1176" t="s">
        <v>242</v>
      </c>
      <c r="X39" s="1176" t="s">
        <v>243</v>
      </c>
      <c r="Y39" s="1176" t="s">
        <v>236</v>
      </c>
      <c r="AA39" s="1894"/>
      <c r="AB39" s="1176" t="s">
        <v>242</v>
      </c>
      <c r="AC39" s="1176" t="s">
        <v>243</v>
      </c>
      <c r="AD39" s="1176" t="s">
        <v>236</v>
      </c>
      <c r="AE39" s="1176" t="s">
        <v>242</v>
      </c>
      <c r="AF39" s="1176" t="s">
        <v>243</v>
      </c>
      <c r="AG39" s="1176" t="s">
        <v>236</v>
      </c>
      <c r="AH39" s="1176" t="s">
        <v>242</v>
      </c>
      <c r="AI39" s="1176" t="s">
        <v>243</v>
      </c>
      <c r="AJ39" s="1176" t="s">
        <v>236</v>
      </c>
      <c r="AK39" s="1176" t="s">
        <v>242</v>
      </c>
      <c r="AL39" s="1176" t="s">
        <v>243</v>
      </c>
      <c r="AM39" s="1176" t="s">
        <v>236</v>
      </c>
      <c r="AN39" s="1176" t="s">
        <v>242</v>
      </c>
      <c r="AO39" s="1176" t="s">
        <v>243</v>
      </c>
      <c r="AP39" s="1176" t="s">
        <v>236</v>
      </c>
      <c r="AQ39" s="1176" t="s">
        <v>242</v>
      </c>
      <c r="AR39" s="1176" t="s">
        <v>243</v>
      </c>
      <c r="AS39" s="1176" t="s">
        <v>236</v>
      </c>
      <c r="AT39" s="1176" t="s">
        <v>242</v>
      </c>
      <c r="AU39" s="1176" t="s">
        <v>243</v>
      </c>
      <c r="AV39" s="1176" t="s">
        <v>236</v>
      </c>
      <c r="AW39" s="1176" t="s">
        <v>242</v>
      </c>
      <c r="AX39" s="1176" t="s">
        <v>243</v>
      </c>
      <c r="AY39" s="1176" t="s">
        <v>236</v>
      </c>
    </row>
    <row r="40" spans="1:51">
      <c r="A40" s="1177">
        <v>1</v>
      </c>
      <c r="B40" s="1176">
        <v>2</v>
      </c>
      <c r="C40" s="1176">
        <v>3</v>
      </c>
      <c r="D40" s="1176">
        <v>4</v>
      </c>
      <c r="E40" s="1176">
        <v>5</v>
      </c>
      <c r="F40" s="1176">
        <v>6</v>
      </c>
      <c r="G40" s="1176">
        <v>7</v>
      </c>
      <c r="H40" s="1176">
        <v>8</v>
      </c>
      <c r="I40" s="1176">
        <v>9</v>
      </c>
      <c r="J40" s="1176">
        <v>10</v>
      </c>
      <c r="K40" s="1176">
        <v>11</v>
      </c>
      <c r="L40" s="1176">
        <v>12</v>
      </c>
      <c r="M40" s="1176">
        <v>13</v>
      </c>
      <c r="N40" s="1176">
        <v>14</v>
      </c>
      <c r="O40" s="1176">
        <v>15</v>
      </c>
      <c r="P40" s="1176">
        <v>16</v>
      </c>
      <c r="Q40" s="1176">
        <v>17</v>
      </c>
      <c r="R40" s="1176">
        <v>18</v>
      </c>
      <c r="S40" s="1176">
        <v>19</v>
      </c>
      <c r="T40" s="1176">
        <v>20</v>
      </c>
      <c r="U40" s="1176">
        <v>21</v>
      </c>
      <c r="V40" s="1176">
        <v>22</v>
      </c>
      <c r="W40" s="1176">
        <v>23</v>
      </c>
      <c r="X40" s="1176">
        <v>24</v>
      </c>
      <c r="Y40" s="1176">
        <v>25</v>
      </c>
      <c r="AA40" s="1177">
        <v>1</v>
      </c>
      <c r="AB40" s="1176">
        <v>2</v>
      </c>
      <c r="AC40" s="1176">
        <v>3</v>
      </c>
      <c r="AD40" s="1176">
        <v>4</v>
      </c>
      <c r="AE40" s="1176">
        <v>5</v>
      </c>
      <c r="AF40" s="1176">
        <v>6</v>
      </c>
      <c r="AG40" s="1176">
        <v>7</v>
      </c>
      <c r="AH40" s="1176">
        <v>8</v>
      </c>
      <c r="AI40" s="1176">
        <v>9</v>
      </c>
      <c r="AJ40" s="1176">
        <v>10</v>
      </c>
      <c r="AK40" s="1176">
        <v>11</v>
      </c>
      <c r="AL40" s="1176">
        <v>12</v>
      </c>
      <c r="AM40" s="1176">
        <v>13</v>
      </c>
      <c r="AN40" s="1176">
        <v>14</v>
      </c>
      <c r="AO40" s="1176">
        <v>15</v>
      </c>
      <c r="AP40" s="1176">
        <v>16</v>
      </c>
      <c r="AQ40" s="1176">
        <v>17</v>
      </c>
      <c r="AR40" s="1176">
        <v>18</v>
      </c>
      <c r="AS40" s="1176">
        <v>19</v>
      </c>
      <c r="AT40" s="1176">
        <v>20</v>
      </c>
      <c r="AU40" s="1176">
        <v>21</v>
      </c>
      <c r="AV40" s="1176">
        <v>22</v>
      </c>
      <c r="AW40" s="1176">
        <v>23</v>
      </c>
      <c r="AX40" s="1176">
        <v>24</v>
      </c>
      <c r="AY40" s="1176">
        <v>25</v>
      </c>
    </row>
    <row r="41" spans="1:51" ht="15.75">
      <c r="A41" s="1159" t="s">
        <v>473</v>
      </c>
      <c r="B41" s="942">
        <v>3</v>
      </c>
      <c r="C41" s="942">
        <v>10</v>
      </c>
      <c r="D41" s="1244">
        <f t="shared" ref="D41:D51" si="46">SUM(B41:C41)</f>
        <v>13</v>
      </c>
      <c r="E41" s="942">
        <v>17</v>
      </c>
      <c r="F41" s="942">
        <v>17</v>
      </c>
      <c r="G41" s="1244">
        <f t="shared" ref="G41:G51" si="47">SUM(E41:F41)</f>
        <v>34</v>
      </c>
      <c r="H41" s="942">
        <v>0</v>
      </c>
      <c r="I41" s="942">
        <v>0</v>
      </c>
      <c r="J41" s="1244">
        <f t="shared" ref="J41:J51" si="48">SUM(H41:I41)</f>
        <v>0</v>
      </c>
      <c r="K41" s="1244"/>
      <c r="L41" s="1244"/>
      <c r="M41" s="1244">
        <f t="shared" ref="M41:M51" si="49">SUM(K41:L41)</f>
        <v>0</v>
      </c>
      <c r="N41" s="1178"/>
      <c r="O41" s="1178"/>
      <c r="P41" s="1244">
        <f t="shared" ref="P41:P51" si="50">SUM(N41:O41)</f>
        <v>0</v>
      </c>
      <c r="Q41" s="942"/>
      <c r="R41" s="942"/>
      <c r="S41" s="1244">
        <f t="shared" ref="S41:S51" si="51">SUM(Q41:R41)</f>
        <v>0</v>
      </c>
      <c r="T41" s="942">
        <v>0</v>
      </c>
      <c r="U41" s="942">
        <v>0</v>
      </c>
      <c r="V41" s="1244">
        <f t="shared" ref="V41:V51" si="52">SUM(T41:U41)</f>
        <v>0</v>
      </c>
      <c r="W41" s="1178">
        <f>B41+E41+N41+K41+H41+Q41+T41</f>
        <v>20</v>
      </c>
      <c r="X41" s="1178">
        <f t="shared" ref="X41:X51" si="53">C41+F41+O41+L41+I41+R41+U41</f>
        <v>27</v>
      </c>
      <c r="Y41" s="1178">
        <f t="shared" ref="Y41:Y51" si="54">D41+G41+P41+M41+J41+S41+V41</f>
        <v>47</v>
      </c>
      <c r="AA41" s="1159" t="s">
        <v>473</v>
      </c>
      <c r="AB41" s="942">
        <v>2</v>
      </c>
      <c r="AC41" s="942">
        <v>1</v>
      </c>
      <c r="AD41" s="1244">
        <f t="shared" ref="AD41:AD51" si="55">SUM(AB41:AC41)</f>
        <v>3</v>
      </c>
      <c r="AE41" s="942">
        <v>6</v>
      </c>
      <c r="AF41" s="942">
        <v>1</v>
      </c>
      <c r="AG41" s="1244">
        <f t="shared" ref="AG41:AG51" si="56">SUM(AE41:AF41)</f>
        <v>7</v>
      </c>
      <c r="AH41" s="942">
        <v>0</v>
      </c>
      <c r="AI41" s="942">
        <v>0</v>
      </c>
      <c r="AJ41" s="1244">
        <f t="shared" ref="AJ41:AJ51" si="57">SUM(AH41:AI41)</f>
        <v>0</v>
      </c>
      <c r="AK41" s="942">
        <v>0</v>
      </c>
      <c r="AL41" s="942">
        <v>0</v>
      </c>
      <c r="AM41" s="1244">
        <f t="shared" ref="AM41:AM51" si="58">SUM(AK41:AL41)</f>
        <v>0</v>
      </c>
      <c r="AN41" s="1244">
        <v>0</v>
      </c>
      <c r="AO41" s="1244">
        <v>0</v>
      </c>
      <c r="AP41" s="1244">
        <f t="shared" ref="AP41:AP51" si="59">SUM(AN41:AO41)</f>
        <v>0</v>
      </c>
      <c r="AQ41" s="1244">
        <v>0</v>
      </c>
      <c r="AR41" s="1244">
        <v>0</v>
      </c>
      <c r="AS41" s="1244">
        <f t="shared" ref="AS41:AS51" si="60">SUM(AQ41:AR41)</f>
        <v>0</v>
      </c>
      <c r="AT41" s="942">
        <v>0</v>
      </c>
      <c r="AU41" s="942">
        <v>0</v>
      </c>
      <c r="AV41" s="1244">
        <f t="shared" ref="AV41:AV51" si="61">SUM(AT41:AU41)</f>
        <v>0</v>
      </c>
      <c r="AW41" s="1178">
        <f>AB41+AE41+AH41+AK41+AT41+AN41+AQ41</f>
        <v>8</v>
      </c>
      <c r="AX41" s="1178">
        <f t="shared" ref="AX41:AX51" si="62">AC41+AF41+AI41+AL41+AU41+AO41+AR41</f>
        <v>2</v>
      </c>
      <c r="AY41" s="1178">
        <f t="shared" ref="AY41:AY51" si="63">AD41+AG41+AJ41+AM41+AV41+AP41+AS41</f>
        <v>10</v>
      </c>
    </row>
    <row r="42" spans="1:51" ht="15.75">
      <c r="A42" s="1160" t="s">
        <v>474</v>
      </c>
      <c r="B42" s="942">
        <v>3</v>
      </c>
      <c r="C42" s="942">
        <v>2</v>
      </c>
      <c r="D42" s="1244">
        <f t="shared" si="46"/>
        <v>5</v>
      </c>
      <c r="E42" s="942">
        <v>20</v>
      </c>
      <c r="F42" s="942">
        <v>6</v>
      </c>
      <c r="G42" s="1244">
        <f t="shared" si="47"/>
        <v>26</v>
      </c>
      <c r="H42" s="942">
        <v>0</v>
      </c>
      <c r="I42" s="942">
        <v>0</v>
      </c>
      <c r="J42" s="1244">
        <f t="shared" si="48"/>
        <v>0</v>
      </c>
      <c r="K42" s="1244"/>
      <c r="L42" s="1244"/>
      <c r="M42" s="1244">
        <f t="shared" si="49"/>
        <v>0</v>
      </c>
      <c r="N42" s="1178"/>
      <c r="O42" s="1178"/>
      <c r="P42" s="1244">
        <f t="shared" si="50"/>
        <v>0</v>
      </c>
      <c r="Q42" s="942"/>
      <c r="R42" s="942"/>
      <c r="S42" s="1244">
        <f t="shared" si="51"/>
        <v>0</v>
      </c>
      <c r="T42" s="942">
        <v>0</v>
      </c>
      <c r="U42" s="942">
        <v>0</v>
      </c>
      <c r="V42" s="1244">
        <f t="shared" si="52"/>
        <v>0</v>
      </c>
      <c r="W42" s="1178">
        <f t="shared" ref="W42:W51" si="64">B42+E42+N42+K42+H42+Q42+T42</f>
        <v>23</v>
      </c>
      <c r="X42" s="1178">
        <f t="shared" si="53"/>
        <v>8</v>
      </c>
      <c r="Y42" s="1178">
        <f t="shared" si="54"/>
        <v>31</v>
      </c>
      <c r="AA42" s="1160" t="s">
        <v>474</v>
      </c>
      <c r="AB42" s="942">
        <v>3</v>
      </c>
      <c r="AC42" s="942">
        <v>4</v>
      </c>
      <c r="AD42" s="1244">
        <f t="shared" si="55"/>
        <v>7</v>
      </c>
      <c r="AE42" s="942">
        <v>1</v>
      </c>
      <c r="AF42" s="942">
        <v>1</v>
      </c>
      <c r="AG42" s="1244">
        <f t="shared" si="56"/>
        <v>2</v>
      </c>
      <c r="AH42" s="942">
        <v>0</v>
      </c>
      <c r="AI42" s="942">
        <v>0</v>
      </c>
      <c r="AJ42" s="1244">
        <f t="shared" si="57"/>
        <v>0</v>
      </c>
      <c r="AK42" s="942">
        <v>0</v>
      </c>
      <c r="AL42" s="942">
        <v>0</v>
      </c>
      <c r="AM42" s="1244">
        <f t="shared" si="58"/>
        <v>0</v>
      </c>
      <c r="AN42" s="1244">
        <v>0</v>
      </c>
      <c r="AO42" s="1244">
        <v>0</v>
      </c>
      <c r="AP42" s="1244">
        <f t="shared" si="59"/>
        <v>0</v>
      </c>
      <c r="AQ42" s="1244">
        <v>0</v>
      </c>
      <c r="AR42" s="1244">
        <v>0</v>
      </c>
      <c r="AS42" s="1244">
        <f t="shared" si="60"/>
        <v>0</v>
      </c>
      <c r="AT42" s="942">
        <v>0</v>
      </c>
      <c r="AU42" s="942">
        <v>0</v>
      </c>
      <c r="AV42" s="1244">
        <f t="shared" si="61"/>
        <v>0</v>
      </c>
      <c r="AW42" s="1178">
        <f t="shared" ref="AW42:AW51" si="65">AB42+AE42+AH42+AK42+AT42+AN42+AQ42</f>
        <v>4</v>
      </c>
      <c r="AX42" s="1178">
        <f t="shared" si="62"/>
        <v>5</v>
      </c>
      <c r="AY42" s="1178">
        <f t="shared" si="63"/>
        <v>9</v>
      </c>
    </row>
    <row r="43" spans="1:51" ht="15.75">
      <c r="A43" s="1161" t="s">
        <v>365</v>
      </c>
      <c r="B43" s="942">
        <v>0</v>
      </c>
      <c r="C43" s="942">
        <v>2</v>
      </c>
      <c r="D43" s="1244">
        <f t="shared" si="46"/>
        <v>2</v>
      </c>
      <c r="E43" s="942">
        <v>37</v>
      </c>
      <c r="F43" s="942">
        <v>14</v>
      </c>
      <c r="G43" s="1244">
        <f t="shared" si="47"/>
        <v>51</v>
      </c>
      <c r="H43" s="942">
        <v>1</v>
      </c>
      <c r="I43" s="942">
        <v>0</v>
      </c>
      <c r="J43" s="1244">
        <f t="shared" si="48"/>
        <v>1</v>
      </c>
      <c r="K43" s="1244"/>
      <c r="L43" s="1244"/>
      <c r="M43" s="1244">
        <f t="shared" si="49"/>
        <v>0</v>
      </c>
      <c r="N43" s="1178"/>
      <c r="O43" s="1178"/>
      <c r="P43" s="1244">
        <f t="shared" si="50"/>
        <v>0</v>
      </c>
      <c r="Q43" s="942"/>
      <c r="R43" s="942"/>
      <c r="S43" s="1244">
        <f t="shared" si="51"/>
        <v>0</v>
      </c>
      <c r="T43" s="942">
        <v>0</v>
      </c>
      <c r="U43" s="942">
        <v>0</v>
      </c>
      <c r="V43" s="1244">
        <f t="shared" si="52"/>
        <v>0</v>
      </c>
      <c r="W43" s="1178">
        <f t="shared" si="64"/>
        <v>38</v>
      </c>
      <c r="X43" s="1178">
        <f t="shared" si="53"/>
        <v>16</v>
      </c>
      <c r="Y43" s="1178">
        <f t="shared" si="54"/>
        <v>54</v>
      </c>
      <c r="AA43" s="1161" t="s">
        <v>365</v>
      </c>
      <c r="AB43" s="942">
        <v>7</v>
      </c>
      <c r="AC43" s="942">
        <v>9</v>
      </c>
      <c r="AD43" s="1244">
        <f t="shared" si="55"/>
        <v>16</v>
      </c>
      <c r="AE43" s="942">
        <v>4</v>
      </c>
      <c r="AF43" s="942">
        <v>1</v>
      </c>
      <c r="AG43" s="1244">
        <f t="shared" si="56"/>
        <v>5</v>
      </c>
      <c r="AH43" s="942">
        <v>2</v>
      </c>
      <c r="AI43" s="942">
        <v>0</v>
      </c>
      <c r="AJ43" s="1244">
        <f t="shared" si="57"/>
        <v>2</v>
      </c>
      <c r="AK43" s="942">
        <v>1</v>
      </c>
      <c r="AL43" s="942">
        <v>0</v>
      </c>
      <c r="AM43" s="1244">
        <f t="shared" si="58"/>
        <v>1</v>
      </c>
      <c r="AN43" s="1244">
        <v>0</v>
      </c>
      <c r="AO43" s="1244">
        <v>0</v>
      </c>
      <c r="AP43" s="1244">
        <f t="shared" si="59"/>
        <v>0</v>
      </c>
      <c r="AQ43" s="1244">
        <v>0</v>
      </c>
      <c r="AR43" s="1244">
        <v>0</v>
      </c>
      <c r="AS43" s="1244">
        <f t="shared" si="60"/>
        <v>0</v>
      </c>
      <c r="AT43" s="942">
        <v>0</v>
      </c>
      <c r="AU43" s="942">
        <v>0</v>
      </c>
      <c r="AV43" s="1244">
        <f t="shared" si="61"/>
        <v>0</v>
      </c>
      <c r="AW43" s="1178">
        <f t="shared" si="65"/>
        <v>14</v>
      </c>
      <c r="AX43" s="1178">
        <f t="shared" si="62"/>
        <v>10</v>
      </c>
      <c r="AY43" s="1178">
        <f t="shared" si="63"/>
        <v>24</v>
      </c>
    </row>
    <row r="44" spans="1:51" ht="15.75">
      <c r="A44" s="1161" t="s">
        <v>366</v>
      </c>
      <c r="B44" s="942">
        <v>0</v>
      </c>
      <c r="C44" s="942">
        <v>5</v>
      </c>
      <c r="D44" s="1244">
        <f t="shared" si="46"/>
        <v>5</v>
      </c>
      <c r="E44" s="942">
        <v>107</v>
      </c>
      <c r="F44" s="942">
        <v>22</v>
      </c>
      <c r="G44" s="1244">
        <f t="shared" si="47"/>
        <v>129</v>
      </c>
      <c r="H44" s="942">
        <v>0</v>
      </c>
      <c r="I44" s="942">
        <v>0</v>
      </c>
      <c r="J44" s="1244">
        <f t="shared" si="48"/>
        <v>0</v>
      </c>
      <c r="K44" s="1244"/>
      <c r="L44" s="1244"/>
      <c r="M44" s="1244">
        <f t="shared" si="49"/>
        <v>0</v>
      </c>
      <c r="N44" s="1178"/>
      <c r="O44" s="1178"/>
      <c r="P44" s="1244">
        <f t="shared" si="50"/>
        <v>0</v>
      </c>
      <c r="Q44" s="942"/>
      <c r="R44" s="942"/>
      <c r="S44" s="1244">
        <f t="shared" si="51"/>
        <v>0</v>
      </c>
      <c r="T44" s="942">
        <v>2</v>
      </c>
      <c r="U44" s="942">
        <v>3</v>
      </c>
      <c r="V44" s="1244">
        <f t="shared" si="52"/>
        <v>5</v>
      </c>
      <c r="W44" s="1178">
        <f t="shared" si="64"/>
        <v>109</v>
      </c>
      <c r="X44" s="1178">
        <f t="shared" si="53"/>
        <v>30</v>
      </c>
      <c r="Y44" s="1178">
        <f t="shared" si="54"/>
        <v>139</v>
      </c>
      <c r="AA44" s="1161" t="s">
        <v>366</v>
      </c>
      <c r="AB44" s="942">
        <v>20</v>
      </c>
      <c r="AC44" s="942">
        <v>11</v>
      </c>
      <c r="AD44" s="1244">
        <f t="shared" si="55"/>
        <v>31</v>
      </c>
      <c r="AE44" s="942">
        <v>8</v>
      </c>
      <c r="AF44" s="942">
        <v>10</v>
      </c>
      <c r="AG44" s="1244">
        <f t="shared" si="56"/>
        <v>18</v>
      </c>
      <c r="AH44" s="942">
        <v>2</v>
      </c>
      <c r="AI44" s="942">
        <v>0</v>
      </c>
      <c r="AJ44" s="1244">
        <f t="shared" si="57"/>
        <v>2</v>
      </c>
      <c r="AK44" s="942">
        <v>1</v>
      </c>
      <c r="AL44" s="942">
        <v>0</v>
      </c>
      <c r="AM44" s="1244">
        <f t="shared" si="58"/>
        <v>1</v>
      </c>
      <c r="AN44" s="1244">
        <v>0</v>
      </c>
      <c r="AO44" s="1244">
        <v>0</v>
      </c>
      <c r="AP44" s="1244">
        <f t="shared" si="59"/>
        <v>0</v>
      </c>
      <c r="AQ44" s="1244">
        <v>0</v>
      </c>
      <c r="AR44" s="1244">
        <v>0</v>
      </c>
      <c r="AS44" s="1244">
        <f t="shared" si="60"/>
        <v>0</v>
      </c>
      <c r="AT44" s="942">
        <v>1</v>
      </c>
      <c r="AU44" s="942">
        <v>0</v>
      </c>
      <c r="AV44" s="1244">
        <f t="shared" si="61"/>
        <v>1</v>
      </c>
      <c r="AW44" s="1178">
        <f t="shared" si="65"/>
        <v>32</v>
      </c>
      <c r="AX44" s="1178">
        <f t="shared" si="62"/>
        <v>21</v>
      </c>
      <c r="AY44" s="1178">
        <f t="shared" si="63"/>
        <v>53</v>
      </c>
    </row>
    <row r="45" spans="1:51" ht="15.75">
      <c r="A45" s="1161" t="s">
        <v>367</v>
      </c>
      <c r="B45" s="942">
        <v>15</v>
      </c>
      <c r="C45" s="942">
        <v>9</v>
      </c>
      <c r="D45" s="1244">
        <f t="shared" si="46"/>
        <v>24</v>
      </c>
      <c r="E45" s="942">
        <v>160</v>
      </c>
      <c r="F45" s="942">
        <v>107</v>
      </c>
      <c r="G45" s="1244">
        <f t="shared" si="47"/>
        <v>267</v>
      </c>
      <c r="H45" s="942">
        <v>1</v>
      </c>
      <c r="I45" s="942">
        <v>0</v>
      </c>
      <c r="J45" s="1244">
        <f t="shared" si="48"/>
        <v>1</v>
      </c>
      <c r="K45" s="1244"/>
      <c r="L45" s="1244"/>
      <c r="M45" s="1244">
        <f t="shared" si="49"/>
        <v>0</v>
      </c>
      <c r="N45" s="1178"/>
      <c r="O45" s="1178"/>
      <c r="P45" s="1244">
        <f t="shared" si="50"/>
        <v>0</v>
      </c>
      <c r="Q45" s="942"/>
      <c r="R45" s="942"/>
      <c r="S45" s="1244">
        <f t="shared" si="51"/>
        <v>0</v>
      </c>
      <c r="T45" s="942">
        <v>1</v>
      </c>
      <c r="U45" s="942">
        <v>2</v>
      </c>
      <c r="V45" s="1244">
        <f t="shared" si="52"/>
        <v>3</v>
      </c>
      <c r="W45" s="1178">
        <f t="shared" si="64"/>
        <v>177</v>
      </c>
      <c r="X45" s="1178">
        <f t="shared" si="53"/>
        <v>118</v>
      </c>
      <c r="Y45" s="1178">
        <f t="shared" si="54"/>
        <v>295</v>
      </c>
      <c r="AA45" s="1161" t="s">
        <v>367</v>
      </c>
      <c r="AB45" s="942">
        <v>48</v>
      </c>
      <c r="AC45" s="942">
        <v>21</v>
      </c>
      <c r="AD45" s="1244">
        <f t="shared" si="55"/>
        <v>69</v>
      </c>
      <c r="AE45" s="942">
        <v>45</v>
      </c>
      <c r="AF45" s="942">
        <v>38</v>
      </c>
      <c r="AG45" s="1244">
        <f t="shared" si="56"/>
        <v>83</v>
      </c>
      <c r="AH45" s="942">
        <v>1</v>
      </c>
      <c r="AI45" s="942">
        <v>0</v>
      </c>
      <c r="AJ45" s="1244">
        <f t="shared" si="57"/>
        <v>1</v>
      </c>
      <c r="AK45" s="942">
        <v>3</v>
      </c>
      <c r="AL45" s="942">
        <v>1</v>
      </c>
      <c r="AM45" s="1244">
        <f t="shared" si="58"/>
        <v>4</v>
      </c>
      <c r="AN45" s="1244">
        <v>0</v>
      </c>
      <c r="AO45" s="1244">
        <v>0</v>
      </c>
      <c r="AP45" s="1244">
        <f t="shared" si="59"/>
        <v>0</v>
      </c>
      <c r="AQ45" s="1244">
        <v>0</v>
      </c>
      <c r="AR45" s="1244">
        <v>0</v>
      </c>
      <c r="AS45" s="1244">
        <f t="shared" si="60"/>
        <v>0</v>
      </c>
      <c r="AT45" s="942">
        <v>1</v>
      </c>
      <c r="AU45" s="942">
        <v>0</v>
      </c>
      <c r="AV45" s="1244">
        <f t="shared" si="61"/>
        <v>1</v>
      </c>
      <c r="AW45" s="1178">
        <f t="shared" si="65"/>
        <v>98</v>
      </c>
      <c r="AX45" s="1178">
        <f t="shared" si="62"/>
        <v>60</v>
      </c>
      <c r="AY45" s="1178">
        <f t="shared" si="63"/>
        <v>158</v>
      </c>
    </row>
    <row r="46" spans="1:51" ht="15.75">
      <c r="A46" s="1161" t="s">
        <v>368</v>
      </c>
      <c r="B46" s="942">
        <v>28</v>
      </c>
      <c r="C46" s="942">
        <v>30</v>
      </c>
      <c r="D46" s="1244">
        <f t="shared" si="46"/>
        <v>58</v>
      </c>
      <c r="E46" s="942">
        <v>384</v>
      </c>
      <c r="F46" s="942">
        <v>151</v>
      </c>
      <c r="G46" s="1244">
        <f t="shared" si="47"/>
        <v>535</v>
      </c>
      <c r="H46" s="942">
        <v>8</v>
      </c>
      <c r="I46" s="942">
        <v>5</v>
      </c>
      <c r="J46" s="1244">
        <f t="shared" si="48"/>
        <v>13</v>
      </c>
      <c r="K46" s="1244"/>
      <c r="L46" s="1244"/>
      <c r="M46" s="1244">
        <f t="shared" si="49"/>
        <v>0</v>
      </c>
      <c r="N46" s="1178"/>
      <c r="O46" s="1178"/>
      <c r="P46" s="1244">
        <f t="shared" si="50"/>
        <v>0</v>
      </c>
      <c r="Q46" s="942"/>
      <c r="R46" s="942"/>
      <c r="S46" s="1244">
        <f t="shared" si="51"/>
        <v>0</v>
      </c>
      <c r="T46" s="942">
        <v>2</v>
      </c>
      <c r="U46" s="942">
        <v>1</v>
      </c>
      <c r="V46" s="1244">
        <f t="shared" si="52"/>
        <v>3</v>
      </c>
      <c r="W46" s="1178">
        <f t="shared" si="64"/>
        <v>422</v>
      </c>
      <c r="X46" s="1178">
        <f t="shared" si="53"/>
        <v>187</v>
      </c>
      <c r="Y46" s="1178">
        <f t="shared" si="54"/>
        <v>609</v>
      </c>
      <c r="AA46" s="1161" t="s">
        <v>368</v>
      </c>
      <c r="AB46" s="942">
        <v>87</v>
      </c>
      <c r="AC46" s="942">
        <v>41</v>
      </c>
      <c r="AD46" s="1244">
        <f t="shared" si="55"/>
        <v>128</v>
      </c>
      <c r="AE46" s="942">
        <v>109</v>
      </c>
      <c r="AF46" s="942">
        <v>90</v>
      </c>
      <c r="AG46" s="1244">
        <f t="shared" si="56"/>
        <v>199</v>
      </c>
      <c r="AH46" s="942">
        <v>4</v>
      </c>
      <c r="AI46" s="942">
        <v>1</v>
      </c>
      <c r="AJ46" s="1244">
        <f t="shared" si="57"/>
        <v>5</v>
      </c>
      <c r="AK46" s="942">
        <v>1</v>
      </c>
      <c r="AL46" s="942">
        <v>1</v>
      </c>
      <c r="AM46" s="1244">
        <f t="shared" si="58"/>
        <v>2</v>
      </c>
      <c r="AN46" s="1244">
        <v>0</v>
      </c>
      <c r="AO46" s="1244">
        <v>0</v>
      </c>
      <c r="AP46" s="1244">
        <f t="shared" si="59"/>
        <v>0</v>
      </c>
      <c r="AQ46" s="1244">
        <v>0</v>
      </c>
      <c r="AR46" s="1244">
        <v>0</v>
      </c>
      <c r="AS46" s="1244">
        <f t="shared" si="60"/>
        <v>0</v>
      </c>
      <c r="AT46" s="942">
        <v>1</v>
      </c>
      <c r="AU46" s="942">
        <v>3</v>
      </c>
      <c r="AV46" s="1244">
        <f t="shared" si="61"/>
        <v>4</v>
      </c>
      <c r="AW46" s="1178">
        <f t="shared" si="65"/>
        <v>202</v>
      </c>
      <c r="AX46" s="1178">
        <f t="shared" si="62"/>
        <v>136</v>
      </c>
      <c r="AY46" s="1178">
        <f t="shared" si="63"/>
        <v>338</v>
      </c>
    </row>
    <row r="47" spans="1:51" ht="15.75">
      <c r="A47" s="1161" t="s">
        <v>369</v>
      </c>
      <c r="B47" s="942">
        <v>55</v>
      </c>
      <c r="C47" s="942">
        <v>45</v>
      </c>
      <c r="D47" s="1244">
        <f t="shared" si="46"/>
        <v>100</v>
      </c>
      <c r="E47" s="942">
        <v>487</v>
      </c>
      <c r="F47" s="942">
        <v>235</v>
      </c>
      <c r="G47" s="1244">
        <f t="shared" si="47"/>
        <v>722</v>
      </c>
      <c r="H47" s="942">
        <v>6</v>
      </c>
      <c r="I47" s="942">
        <v>6</v>
      </c>
      <c r="J47" s="1244">
        <f t="shared" si="48"/>
        <v>12</v>
      </c>
      <c r="K47" s="1244">
        <v>1</v>
      </c>
      <c r="L47" s="1244"/>
      <c r="M47" s="1244">
        <f t="shared" si="49"/>
        <v>1</v>
      </c>
      <c r="N47" s="1178"/>
      <c r="O47" s="1178"/>
      <c r="P47" s="1244">
        <f t="shared" si="50"/>
        <v>0</v>
      </c>
      <c r="Q47" s="942"/>
      <c r="R47" s="942"/>
      <c r="S47" s="1244">
        <f t="shared" si="51"/>
        <v>0</v>
      </c>
      <c r="T47" s="942">
        <v>3</v>
      </c>
      <c r="U47" s="942">
        <v>0</v>
      </c>
      <c r="V47" s="1244">
        <f t="shared" si="52"/>
        <v>3</v>
      </c>
      <c r="W47" s="1178">
        <f t="shared" si="64"/>
        <v>552</v>
      </c>
      <c r="X47" s="1178">
        <f t="shared" si="53"/>
        <v>286</v>
      </c>
      <c r="Y47" s="1178">
        <f t="shared" si="54"/>
        <v>838</v>
      </c>
      <c r="AA47" s="1161" t="s">
        <v>369</v>
      </c>
      <c r="AB47" s="942">
        <v>135</v>
      </c>
      <c r="AC47" s="942">
        <v>131</v>
      </c>
      <c r="AD47" s="1244">
        <f t="shared" si="55"/>
        <v>266</v>
      </c>
      <c r="AE47" s="942">
        <v>324</v>
      </c>
      <c r="AF47" s="942">
        <v>161</v>
      </c>
      <c r="AG47" s="1244">
        <f t="shared" si="56"/>
        <v>485</v>
      </c>
      <c r="AH47" s="942">
        <v>2</v>
      </c>
      <c r="AI47" s="942">
        <v>3</v>
      </c>
      <c r="AJ47" s="1244">
        <f t="shared" si="57"/>
        <v>5</v>
      </c>
      <c r="AK47" s="942">
        <v>4</v>
      </c>
      <c r="AL47" s="942">
        <v>1</v>
      </c>
      <c r="AM47" s="1244">
        <f t="shared" si="58"/>
        <v>5</v>
      </c>
      <c r="AN47" s="1244">
        <v>1</v>
      </c>
      <c r="AO47" s="1244">
        <v>0</v>
      </c>
      <c r="AP47" s="1244">
        <f t="shared" si="59"/>
        <v>1</v>
      </c>
      <c r="AQ47" s="1244">
        <v>0</v>
      </c>
      <c r="AR47" s="1244">
        <v>0</v>
      </c>
      <c r="AS47" s="1244">
        <f t="shared" si="60"/>
        <v>0</v>
      </c>
      <c r="AT47" s="942">
        <v>3</v>
      </c>
      <c r="AU47" s="942">
        <v>0</v>
      </c>
      <c r="AV47" s="1244">
        <f t="shared" si="61"/>
        <v>3</v>
      </c>
      <c r="AW47" s="1178">
        <f t="shared" si="65"/>
        <v>469</v>
      </c>
      <c r="AX47" s="1178">
        <f t="shared" si="62"/>
        <v>296</v>
      </c>
      <c r="AY47" s="1178">
        <f t="shared" si="63"/>
        <v>765</v>
      </c>
    </row>
    <row r="48" spans="1:51" ht="15.75">
      <c r="A48" s="1161" t="s">
        <v>370</v>
      </c>
      <c r="B48" s="942">
        <v>70</v>
      </c>
      <c r="C48" s="942">
        <v>57</v>
      </c>
      <c r="D48" s="1244">
        <f t="shared" si="46"/>
        <v>127</v>
      </c>
      <c r="E48" s="942">
        <v>532</v>
      </c>
      <c r="F48" s="942">
        <v>352</v>
      </c>
      <c r="G48" s="1244">
        <f t="shared" si="47"/>
        <v>884</v>
      </c>
      <c r="H48" s="942">
        <v>9</v>
      </c>
      <c r="I48" s="942">
        <v>8</v>
      </c>
      <c r="J48" s="1244">
        <f t="shared" si="48"/>
        <v>17</v>
      </c>
      <c r="K48" s="1244"/>
      <c r="L48" s="1244"/>
      <c r="M48" s="1244">
        <f t="shared" si="49"/>
        <v>0</v>
      </c>
      <c r="N48" s="1178"/>
      <c r="O48" s="1178"/>
      <c r="P48" s="1244">
        <f t="shared" si="50"/>
        <v>0</v>
      </c>
      <c r="Q48" s="942"/>
      <c r="R48" s="942"/>
      <c r="S48" s="1244">
        <f t="shared" si="51"/>
        <v>0</v>
      </c>
      <c r="T48" s="942">
        <v>4</v>
      </c>
      <c r="U48" s="942">
        <v>4</v>
      </c>
      <c r="V48" s="1244">
        <f t="shared" si="52"/>
        <v>8</v>
      </c>
      <c r="W48" s="1178">
        <f t="shared" si="64"/>
        <v>615</v>
      </c>
      <c r="X48" s="1178">
        <f t="shared" si="53"/>
        <v>421</v>
      </c>
      <c r="Y48" s="1178">
        <f t="shared" si="54"/>
        <v>1036</v>
      </c>
      <c r="AA48" s="1161" t="s">
        <v>370</v>
      </c>
      <c r="AB48" s="942">
        <v>160</v>
      </c>
      <c r="AC48" s="942">
        <v>182</v>
      </c>
      <c r="AD48" s="1244">
        <f t="shared" si="55"/>
        <v>342</v>
      </c>
      <c r="AE48" s="942">
        <v>376</v>
      </c>
      <c r="AF48" s="942">
        <v>299</v>
      </c>
      <c r="AG48" s="1244">
        <f t="shared" si="56"/>
        <v>675</v>
      </c>
      <c r="AH48" s="942">
        <v>4</v>
      </c>
      <c r="AI48" s="942">
        <v>3</v>
      </c>
      <c r="AJ48" s="1244">
        <f t="shared" si="57"/>
        <v>7</v>
      </c>
      <c r="AK48" s="942">
        <v>3</v>
      </c>
      <c r="AL48" s="942">
        <v>2</v>
      </c>
      <c r="AM48" s="1244">
        <f t="shared" si="58"/>
        <v>5</v>
      </c>
      <c r="AN48" s="1244">
        <v>1</v>
      </c>
      <c r="AO48" s="1244">
        <v>2</v>
      </c>
      <c r="AP48" s="1244">
        <f t="shared" si="59"/>
        <v>3</v>
      </c>
      <c r="AQ48" s="1244">
        <v>0</v>
      </c>
      <c r="AR48" s="1244">
        <v>0</v>
      </c>
      <c r="AS48" s="1244">
        <f t="shared" si="60"/>
        <v>0</v>
      </c>
      <c r="AT48" s="942">
        <v>5</v>
      </c>
      <c r="AU48" s="942">
        <v>3</v>
      </c>
      <c r="AV48" s="1244">
        <f t="shared" si="61"/>
        <v>8</v>
      </c>
      <c r="AW48" s="1178">
        <f t="shared" si="65"/>
        <v>549</v>
      </c>
      <c r="AX48" s="1178">
        <f t="shared" si="62"/>
        <v>491</v>
      </c>
      <c r="AY48" s="1178">
        <f t="shared" si="63"/>
        <v>1040</v>
      </c>
    </row>
    <row r="49" spans="1:51" ht="15.75">
      <c r="A49" s="1161" t="s">
        <v>371</v>
      </c>
      <c r="B49" s="942">
        <v>215</v>
      </c>
      <c r="C49" s="942">
        <v>81</v>
      </c>
      <c r="D49" s="1244">
        <f t="shared" si="46"/>
        <v>296</v>
      </c>
      <c r="E49" s="942">
        <v>986</v>
      </c>
      <c r="F49" s="942">
        <v>711</v>
      </c>
      <c r="G49" s="1244">
        <f t="shared" si="47"/>
        <v>1697</v>
      </c>
      <c r="H49" s="942">
        <v>11</v>
      </c>
      <c r="I49" s="942">
        <v>4</v>
      </c>
      <c r="J49" s="1244">
        <f t="shared" si="48"/>
        <v>15</v>
      </c>
      <c r="K49" s="1244"/>
      <c r="L49" s="1244"/>
      <c r="M49" s="1244">
        <f t="shared" si="49"/>
        <v>0</v>
      </c>
      <c r="N49" s="1178"/>
      <c r="O49" s="1178"/>
      <c r="P49" s="1244">
        <f t="shared" si="50"/>
        <v>0</v>
      </c>
      <c r="Q49" s="942"/>
      <c r="R49" s="942"/>
      <c r="S49" s="1244">
        <f t="shared" si="51"/>
        <v>0</v>
      </c>
      <c r="T49" s="942">
        <v>3</v>
      </c>
      <c r="U49" s="942">
        <v>2</v>
      </c>
      <c r="V49" s="1244">
        <f t="shared" si="52"/>
        <v>5</v>
      </c>
      <c r="W49" s="1178">
        <f t="shared" si="64"/>
        <v>1215</v>
      </c>
      <c r="X49" s="1178">
        <f t="shared" si="53"/>
        <v>798</v>
      </c>
      <c r="Y49" s="1178">
        <f t="shared" si="54"/>
        <v>2013</v>
      </c>
      <c r="AA49" s="1161" t="s">
        <v>371</v>
      </c>
      <c r="AB49" s="942">
        <v>402</v>
      </c>
      <c r="AC49" s="942">
        <v>193</v>
      </c>
      <c r="AD49" s="1244">
        <f t="shared" si="55"/>
        <v>595</v>
      </c>
      <c r="AE49" s="942">
        <v>547</v>
      </c>
      <c r="AF49" s="942">
        <v>376</v>
      </c>
      <c r="AG49" s="1244">
        <f t="shared" si="56"/>
        <v>923</v>
      </c>
      <c r="AH49" s="942">
        <v>7</v>
      </c>
      <c r="AI49" s="942">
        <v>9</v>
      </c>
      <c r="AJ49" s="1244">
        <f t="shared" si="57"/>
        <v>16</v>
      </c>
      <c r="AK49" s="942">
        <v>1</v>
      </c>
      <c r="AL49" s="942">
        <v>2</v>
      </c>
      <c r="AM49" s="1244">
        <f t="shared" si="58"/>
        <v>3</v>
      </c>
      <c r="AN49" s="1244">
        <v>0</v>
      </c>
      <c r="AO49" s="1244">
        <v>1</v>
      </c>
      <c r="AP49" s="1244">
        <f t="shared" si="59"/>
        <v>1</v>
      </c>
      <c r="AQ49" s="1244">
        <v>0</v>
      </c>
      <c r="AR49" s="1244">
        <v>0</v>
      </c>
      <c r="AS49" s="1244">
        <f t="shared" si="60"/>
        <v>0</v>
      </c>
      <c r="AT49" s="942">
        <v>3</v>
      </c>
      <c r="AU49" s="942">
        <v>2</v>
      </c>
      <c r="AV49" s="1244">
        <f t="shared" si="61"/>
        <v>5</v>
      </c>
      <c r="AW49" s="1178">
        <f t="shared" si="65"/>
        <v>960</v>
      </c>
      <c r="AX49" s="1178">
        <f t="shared" si="62"/>
        <v>583</v>
      </c>
      <c r="AY49" s="1178">
        <f t="shared" si="63"/>
        <v>1543</v>
      </c>
    </row>
    <row r="50" spans="1:51" ht="15.75">
      <c r="A50" s="1159" t="s">
        <v>475</v>
      </c>
      <c r="B50" s="942">
        <v>234</v>
      </c>
      <c r="C50" s="942">
        <v>123</v>
      </c>
      <c r="D50" s="1244">
        <f t="shared" si="46"/>
        <v>357</v>
      </c>
      <c r="E50" s="942">
        <v>1246</v>
      </c>
      <c r="F50" s="942">
        <v>969</v>
      </c>
      <c r="G50" s="1244">
        <f t="shared" si="47"/>
        <v>2215</v>
      </c>
      <c r="H50" s="942">
        <v>17</v>
      </c>
      <c r="I50" s="942">
        <v>11</v>
      </c>
      <c r="J50" s="1244">
        <f t="shared" si="48"/>
        <v>28</v>
      </c>
      <c r="K50" s="1244"/>
      <c r="L50" s="1244"/>
      <c r="M50" s="1244">
        <f t="shared" si="49"/>
        <v>0</v>
      </c>
      <c r="N50" s="1178"/>
      <c r="O50" s="1178"/>
      <c r="P50" s="1244">
        <f t="shared" si="50"/>
        <v>0</v>
      </c>
      <c r="Q50" s="942"/>
      <c r="R50" s="942"/>
      <c r="S50" s="1244">
        <f t="shared" si="51"/>
        <v>0</v>
      </c>
      <c r="T50" s="942">
        <v>6</v>
      </c>
      <c r="U50" s="942">
        <v>1</v>
      </c>
      <c r="V50" s="1244">
        <f t="shared" si="52"/>
        <v>7</v>
      </c>
      <c r="W50" s="1178">
        <f t="shared" si="64"/>
        <v>1503</v>
      </c>
      <c r="X50" s="1178">
        <f t="shared" si="53"/>
        <v>1104</v>
      </c>
      <c r="Y50" s="1178">
        <f t="shared" si="54"/>
        <v>2607</v>
      </c>
      <c r="AA50" s="1159" t="s">
        <v>475</v>
      </c>
      <c r="AB50" s="942">
        <v>483</v>
      </c>
      <c r="AC50" s="942">
        <v>321</v>
      </c>
      <c r="AD50" s="1244">
        <f t="shared" si="55"/>
        <v>804</v>
      </c>
      <c r="AE50" s="942">
        <v>989</v>
      </c>
      <c r="AF50" s="942">
        <v>520</v>
      </c>
      <c r="AG50" s="1244">
        <f t="shared" si="56"/>
        <v>1509</v>
      </c>
      <c r="AH50" s="942">
        <v>5</v>
      </c>
      <c r="AI50" s="942">
        <v>8</v>
      </c>
      <c r="AJ50" s="1244">
        <f t="shared" si="57"/>
        <v>13</v>
      </c>
      <c r="AK50" s="942">
        <v>4</v>
      </c>
      <c r="AL50" s="942">
        <v>4</v>
      </c>
      <c r="AM50" s="1244">
        <f t="shared" si="58"/>
        <v>8</v>
      </c>
      <c r="AN50" s="1244">
        <v>3</v>
      </c>
      <c r="AO50" s="1244">
        <v>3</v>
      </c>
      <c r="AP50" s="1244">
        <f t="shared" si="59"/>
        <v>6</v>
      </c>
      <c r="AQ50" s="1244">
        <v>0</v>
      </c>
      <c r="AR50" s="1244">
        <v>0</v>
      </c>
      <c r="AS50" s="1244">
        <f t="shared" si="60"/>
        <v>0</v>
      </c>
      <c r="AT50" s="942">
        <v>8</v>
      </c>
      <c r="AU50" s="942">
        <v>5</v>
      </c>
      <c r="AV50" s="1244">
        <f t="shared" si="61"/>
        <v>13</v>
      </c>
      <c r="AW50" s="1178">
        <f t="shared" si="65"/>
        <v>1492</v>
      </c>
      <c r="AX50" s="1178">
        <f t="shared" si="62"/>
        <v>861</v>
      </c>
      <c r="AY50" s="1178">
        <f t="shared" si="63"/>
        <v>2353</v>
      </c>
    </row>
    <row r="51" spans="1:51" ht="15.75">
      <c r="A51" s="1159" t="s">
        <v>618</v>
      </c>
      <c r="B51" s="1178"/>
      <c r="C51" s="1178"/>
      <c r="D51" s="1244">
        <f t="shared" si="46"/>
        <v>0</v>
      </c>
      <c r="E51" s="1178"/>
      <c r="F51" s="1178"/>
      <c r="G51" s="1244">
        <f t="shared" si="47"/>
        <v>0</v>
      </c>
      <c r="H51" s="1178"/>
      <c r="I51" s="1178"/>
      <c r="J51" s="1244">
        <f t="shared" si="48"/>
        <v>0</v>
      </c>
      <c r="K51" s="1178"/>
      <c r="L51" s="1178"/>
      <c r="M51" s="1244">
        <f t="shared" si="49"/>
        <v>0</v>
      </c>
      <c r="N51" s="1178"/>
      <c r="O51" s="1178"/>
      <c r="P51" s="1244">
        <f t="shared" si="50"/>
        <v>0</v>
      </c>
      <c r="Q51" s="1178"/>
      <c r="R51" s="1178"/>
      <c r="S51" s="1244">
        <f t="shared" si="51"/>
        <v>0</v>
      </c>
      <c r="T51" s="1244">
        <v>0</v>
      </c>
      <c r="U51" s="1244">
        <v>0</v>
      </c>
      <c r="V51" s="1244">
        <f t="shared" si="52"/>
        <v>0</v>
      </c>
      <c r="W51" s="1178">
        <f t="shared" si="64"/>
        <v>0</v>
      </c>
      <c r="X51" s="1178">
        <f t="shared" si="53"/>
        <v>0</v>
      </c>
      <c r="Y51" s="1178">
        <f t="shared" si="54"/>
        <v>0</v>
      </c>
      <c r="AA51" s="1159" t="s">
        <v>618</v>
      </c>
      <c r="AB51" s="1178"/>
      <c r="AC51" s="1178"/>
      <c r="AD51" s="1244">
        <f t="shared" si="55"/>
        <v>0</v>
      </c>
      <c r="AE51" s="1178"/>
      <c r="AF51" s="1178"/>
      <c r="AG51" s="1244">
        <f t="shared" si="56"/>
        <v>0</v>
      </c>
      <c r="AH51" s="1178"/>
      <c r="AI51" s="1178"/>
      <c r="AJ51" s="1244">
        <f t="shared" si="57"/>
        <v>0</v>
      </c>
      <c r="AK51" s="1178"/>
      <c r="AL51" s="1178"/>
      <c r="AM51" s="1244">
        <f t="shared" si="58"/>
        <v>0</v>
      </c>
      <c r="AN51" s="1178"/>
      <c r="AO51" s="1178"/>
      <c r="AP51" s="1244">
        <f t="shared" si="59"/>
        <v>0</v>
      </c>
      <c r="AQ51" s="1178"/>
      <c r="AR51" s="1178"/>
      <c r="AS51" s="1244">
        <f t="shared" si="60"/>
        <v>0</v>
      </c>
      <c r="AT51" s="1178"/>
      <c r="AU51" s="1178"/>
      <c r="AV51" s="1244">
        <f t="shared" si="61"/>
        <v>0</v>
      </c>
      <c r="AW51" s="1178">
        <f t="shared" si="65"/>
        <v>0</v>
      </c>
      <c r="AX51" s="1178">
        <f t="shared" si="62"/>
        <v>0</v>
      </c>
      <c r="AY51" s="1178">
        <f t="shared" si="63"/>
        <v>0</v>
      </c>
    </row>
    <row r="52" spans="1:51" ht="15.75">
      <c r="A52" s="1162" t="s">
        <v>6</v>
      </c>
      <c r="B52" s="1163">
        <f t="shared" ref="B52:Y52" si="66">SUM(B41:B51)</f>
        <v>623</v>
      </c>
      <c r="C52" s="1163">
        <f t="shared" si="66"/>
        <v>364</v>
      </c>
      <c r="D52" s="1163">
        <f t="shared" si="66"/>
        <v>987</v>
      </c>
      <c r="E52" s="1163">
        <f t="shared" si="66"/>
        <v>3976</v>
      </c>
      <c r="F52" s="1163">
        <f t="shared" si="66"/>
        <v>2584</v>
      </c>
      <c r="G52" s="1163">
        <f t="shared" si="66"/>
        <v>6560</v>
      </c>
      <c r="H52" s="1163">
        <f t="shared" si="66"/>
        <v>53</v>
      </c>
      <c r="I52" s="1163">
        <f t="shared" si="66"/>
        <v>34</v>
      </c>
      <c r="J52" s="1163">
        <f t="shared" si="66"/>
        <v>87</v>
      </c>
      <c r="K52" s="1163">
        <f t="shared" si="66"/>
        <v>1</v>
      </c>
      <c r="L52" s="1163">
        <f t="shared" si="66"/>
        <v>0</v>
      </c>
      <c r="M52" s="1163">
        <f t="shared" si="66"/>
        <v>1</v>
      </c>
      <c r="N52" s="1163">
        <f t="shared" si="66"/>
        <v>0</v>
      </c>
      <c r="O52" s="1163">
        <f t="shared" si="66"/>
        <v>0</v>
      </c>
      <c r="P52" s="1163">
        <f t="shared" si="66"/>
        <v>0</v>
      </c>
      <c r="Q52" s="1163">
        <f t="shared" si="66"/>
        <v>0</v>
      </c>
      <c r="R52" s="1163">
        <f t="shared" si="66"/>
        <v>0</v>
      </c>
      <c r="S52" s="1163">
        <f t="shared" si="66"/>
        <v>0</v>
      </c>
      <c r="T52" s="1163">
        <f t="shared" si="66"/>
        <v>21</v>
      </c>
      <c r="U52" s="1163">
        <f t="shared" si="66"/>
        <v>13</v>
      </c>
      <c r="V52" s="1163">
        <f t="shared" si="66"/>
        <v>34</v>
      </c>
      <c r="W52" s="1163">
        <f t="shared" si="66"/>
        <v>4674</v>
      </c>
      <c r="X52" s="1163">
        <f t="shared" si="66"/>
        <v>2995</v>
      </c>
      <c r="Y52" s="1163">
        <f t="shared" si="66"/>
        <v>7669</v>
      </c>
      <c r="AA52" s="1162" t="s">
        <v>6</v>
      </c>
      <c r="AB52" s="1163">
        <f t="shared" ref="AB52:AY52" si="67">SUM(AB41:AB51)</f>
        <v>1347</v>
      </c>
      <c r="AC52" s="1163">
        <f t="shared" si="67"/>
        <v>914</v>
      </c>
      <c r="AD52" s="1163">
        <f t="shared" si="67"/>
        <v>2261</v>
      </c>
      <c r="AE52" s="1163">
        <f t="shared" si="67"/>
        <v>2409</v>
      </c>
      <c r="AF52" s="1163">
        <f t="shared" si="67"/>
        <v>1497</v>
      </c>
      <c r="AG52" s="1163">
        <f t="shared" si="67"/>
        <v>3906</v>
      </c>
      <c r="AH52" s="1163">
        <f t="shared" si="67"/>
        <v>27</v>
      </c>
      <c r="AI52" s="1163">
        <f t="shared" si="67"/>
        <v>24</v>
      </c>
      <c r="AJ52" s="1163">
        <f t="shared" si="67"/>
        <v>51</v>
      </c>
      <c r="AK52" s="1163">
        <f t="shared" si="67"/>
        <v>18</v>
      </c>
      <c r="AL52" s="1163">
        <f t="shared" si="67"/>
        <v>11</v>
      </c>
      <c r="AM52" s="1163">
        <f t="shared" si="67"/>
        <v>29</v>
      </c>
      <c r="AN52" s="1163">
        <f t="shared" si="67"/>
        <v>5</v>
      </c>
      <c r="AO52" s="1163">
        <f t="shared" si="67"/>
        <v>6</v>
      </c>
      <c r="AP52" s="1163">
        <f t="shared" si="67"/>
        <v>11</v>
      </c>
      <c r="AQ52" s="1163">
        <f t="shared" si="67"/>
        <v>0</v>
      </c>
      <c r="AR52" s="1163">
        <f t="shared" si="67"/>
        <v>0</v>
      </c>
      <c r="AS52" s="1163">
        <f t="shared" si="67"/>
        <v>0</v>
      </c>
      <c r="AT52" s="1163">
        <f t="shared" si="67"/>
        <v>22</v>
      </c>
      <c r="AU52" s="1163">
        <f t="shared" si="67"/>
        <v>13</v>
      </c>
      <c r="AV52" s="1163">
        <f t="shared" si="67"/>
        <v>35</v>
      </c>
      <c r="AW52" s="1163">
        <f t="shared" si="67"/>
        <v>3828</v>
      </c>
      <c r="AX52" s="1163">
        <f t="shared" si="67"/>
        <v>2465</v>
      </c>
      <c r="AY52" s="1163">
        <f t="shared" si="67"/>
        <v>6293</v>
      </c>
    </row>
    <row r="54" spans="1:51" ht="15.75">
      <c r="A54" s="1243"/>
      <c r="B54" s="1243"/>
      <c r="C54" s="1243"/>
      <c r="D54" s="1243"/>
      <c r="E54" s="1243"/>
      <c r="F54" s="1243"/>
      <c r="G54" s="1243"/>
      <c r="H54" s="1243"/>
      <c r="I54" s="1243"/>
      <c r="J54" s="1243"/>
      <c r="K54" s="1243"/>
      <c r="L54" s="1243"/>
      <c r="M54" s="1243"/>
      <c r="N54" s="1243"/>
      <c r="O54" s="1243"/>
      <c r="P54" s="1243"/>
      <c r="Q54" s="1243"/>
      <c r="R54" s="1243"/>
      <c r="S54" s="1243"/>
      <c r="T54" s="1243"/>
      <c r="U54" s="1243"/>
      <c r="V54" s="1243"/>
      <c r="W54" s="1289"/>
      <c r="X54" s="1289" t="s">
        <v>25</v>
      </c>
      <c r="Y54" s="1289"/>
      <c r="AA54" s="1243"/>
      <c r="AB54" s="1243"/>
      <c r="AC54" s="1243"/>
      <c r="AD54" s="1243"/>
      <c r="AE54" s="1243"/>
      <c r="AF54" s="1243"/>
      <c r="AG54" s="1243"/>
      <c r="AH54" s="1243"/>
      <c r="AI54" s="1243"/>
      <c r="AJ54" s="1243"/>
      <c r="AK54" s="1243"/>
      <c r="AL54" s="1243"/>
      <c r="AM54" s="1243"/>
      <c r="AN54" s="1243"/>
      <c r="AO54" s="1243"/>
      <c r="AP54" s="1243"/>
      <c r="AQ54" s="1243"/>
      <c r="AR54" s="1243"/>
      <c r="AS54" s="1243"/>
      <c r="AT54" s="1243"/>
      <c r="AU54" s="1243"/>
      <c r="AV54" s="1243"/>
      <c r="AW54" s="1289"/>
      <c r="AX54" s="1289" t="s">
        <v>25</v>
      </c>
      <c r="AY54" s="1289"/>
    </row>
    <row r="55" spans="1:51" ht="15" customHeight="1">
      <c r="A55" s="1894" t="s">
        <v>364</v>
      </c>
      <c r="B55" s="1893" t="s">
        <v>3</v>
      </c>
      <c r="C55" s="1893"/>
      <c r="D55" s="1893"/>
      <c r="E55" s="1893" t="s">
        <v>4</v>
      </c>
      <c r="F55" s="1893"/>
      <c r="G55" s="1893"/>
      <c r="H55" s="1893" t="s">
        <v>5</v>
      </c>
      <c r="I55" s="1893"/>
      <c r="J55" s="1893"/>
      <c r="K55" s="1893" t="s">
        <v>382</v>
      </c>
      <c r="L55" s="1893"/>
      <c r="M55" s="1893"/>
      <c r="N55" s="1893" t="s">
        <v>878</v>
      </c>
      <c r="O55" s="1893"/>
      <c r="P55" s="1893"/>
      <c r="Q55" s="1893" t="s">
        <v>879</v>
      </c>
      <c r="R55" s="1893"/>
      <c r="S55" s="1893"/>
      <c r="T55" s="1893" t="s">
        <v>354</v>
      </c>
      <c r="U55" s="1893"/>
      <c r="V55" s="1893"/>
      <c r="W55" s="1894" t="s">
        <v>6</v>
      </c>
      <c r="X55" s="1894"/>
      <c r="Y55" s="1894"/>
      <c r="AA55" s="1894" t="s">
        <v>364</v>
      </c>
      <c r="AB55" s="1893" t="s">
        <v>3</v>
      </c>
      <c r="AC55" s="1893"/>
      <c r="AD55" s="1893"/>
      <c r="AE55" s="1893" t="s">
        <v>4</v>
      </c>
      <c r="AF55" s="1893"/>
      <c r="AG55" s="1893"/>
      <c r="AH55" s="1893" t="s">
        <v>5</v>
      </c>
      <c r="AI55" s="1893"/>
      <c r="AJ55" s="1893"/>
      <c r="AK55" s="1893" t="s">
        <v>382</v>
      </c>
      <c r="AL55" s="1893"/>
      <c r="AM55" s="1893"/>
      <c r="AN55" s="1893" t="s">
        <v>878</v>
      </c>
      <c r="AO55" s="1893"/>
      <c r="AP55" s="1893"/>
      <c r="AQ55" s="1893" t="s">
        <v>879</v>
      </c>
      <c r="AR55" s="1893"/>
      <c r="AS55" s="1893"/>
      <c r="AT55" s="1893" t="s">
        <v>354</v>
      </c>
      <c r="AU55" s="1893"/>
      <c r="AV55" s="1893"/>
      <c r="AW55" s="1894" t="s">
        <v>6</v>
      </c>
      <c r="AX55" s="1894"/>
      <c r="AY55" s="1894"/>
    </row>
    <row r="56" spans="1:51">
      <c r="A56" s="1894"/>
      <c r="B56" s="1176" t="s">
        <v>242</v>
      </c>
      <c r="C56" s="1176" t="s">
        <v>243</v>
      </c>
      <c r="D56" s="1176" t="s">
        <v>236</v>
      </c>
      <c r="E56" s="1176" t="s">
        <v>242</v>
      </c>
      <c r="F56" s="1176" t="s">
        <v>243</v>
      </c>
      <c r="G56" s="1176" t="s">
        <v>236</v>
      </c>
      <c r="H56" s="1176" t="s">
        <v>242</v>
      </c>
      <c r="I56" s="1176" t="s">
        <v>243</v>
      </c>
      <c r="J56" s="1176" t="s">
        <v>236</v>
      </c>
      <c r="K56" s="1176" t="s">
        <v>242</v>
      </c>
      <c r="L56" s="1176" t="s">
        <v>243</v>
      </c>
      <c r="M56" s="1176" t="s">
        <v>236</v>
      </c>
      <c r="N56" s="1176" t="s">
        <v>242</v>
      </c>
      <c r="O56" s="1176" t="s">
        <v>243</v>
      </c>
      <c r="P56" s="1176" t="s">
        <v>236</v>
      </c>
      <c r="Q56" s="1176" t="s">
        <v>242</v>
      </c>
      <c r="R56" s="1176" t="s">
        <v>243</v>
      </c>
      <c r="S56" s="1176" t="s">
        <v>236</v>
      </c>
      <c r="T56" s="1176" t="s">
        <v>242</v>
      </c>
      <c r="U56" s="1176" t="s">
        <v>243</v>
      </c>
      <c r="V56" s="1176" t="s">
        <v>236</v>
      </c>
      <c r="W56" s="1176" t="s">
        <v>242</v>
      </c>
      <c r="X56" s="1176" t="s">
        <v>243</v>
      </c>
      <c r="Y56" s="1176" t="s">
        <v>236</v>
      </c>
      <c r="AA56" s="1894"/>
      <c r="AB56" s="1176" t="s">
        <v>242</v>
      </c>
      <c r="AC56" s="1176" t="s">
        <v>243</v>
      </c>
      <c r="AD56" s="1176" t="s">
        <v>236</v>
      </c>
      <c r="AE56" s="1176" t="s">
        <v>242</v>
      </c>
      <c r="AF56" s="1176" t="s">
        <v>243</v>
      </c>
      <c r="AG56" s="1176" t="s">
        <v>236</v>
      </c>
      <c r="AH56" s="1176" t="s">
        <v>242</v>
      </c>
      <c r="AI56" s="1176" t="s">
        <v>243</v>
      </c>
      <c r="AJ56" s="1176" t="s">
        <v>236</v>
      </c>
      <c r="AK56" s="1176" t="s">
        <v>242</v>
      </c>
      <c r="AL56" s="1176" t="s">
        <v>243</v>
      </c>
      <c r="AM56" s="1176" t="s">
        <v>236</v>
      </c>
      <c r="AN56" s="1176" t="s">
        <v>242</v>
      </c>
      <c r="AO56" s="1176" t="s">
        <v>243</v>
      </c>
      <c r="AP56" s="1176" t="s">
        <v>236</v>
      </c>
      <c r="AQ56" s="1176" t="s">
        <v>242</v>
      </c>
      <c r="AR56" s="1176" t="s">
        <v>243</v>
      </c>
      <c r="AS56" s="1176" t="s">
        <v>236</v>
      </c>
      <c r="AT56" s="1176" t="s">
        <v>242</v>
      </c>
      <c r="AU56" s="1176" t="s">
        <v>243</v>
      </c>
      <c r="AV56" s="1176" t="s">
        <v>236</v>
      </c>
      <c r="AW56" s="1176" t="s">
        <v>242</v>
      </c>
      <c r="AX56" s="1176" t="s">
        <v>243</v>
      </c>
      <c r="AY56" s="1176" t="s">
        <v>236</v>
      </c>
    </row>
    <row r="57" spans="1:51">
      <c r="A57" s="1177">
        <v>1</v>
      </c>
      <c r="B57" s="1176">
        <v>2</v>
      </c>
      <c r="C57" s="1176">
        <v>3</v>
      </c>
      <c r="D57" s="1176">
        <v>4</v>
      </c>
      <c r="E57" s="1176">
        <v>5</v>
      </c>
      <c r="F57" s="1176">
        <v>6</v>
      </c>
      <c r="G57" s="1176">
        <v>7</v>
      </c>
      <c r="H57" s="1176">
        <v>8</v>
      </c>
      <c r="I57" s="1176">
        <v>9</v>
      </c>
      <c r="J57" s="1176">
        <v>10</v>
      </c>
      <c r="K57" s="1176">
        <v>11</v>
      </c>
      <c r="L57" s="1176">
        <v>12</v>
      </c>
      <c r="M57" s="1176">
        <v>13</v>
      </c>
      <c r="N57" s="1176">
        <v>14</v>
      </c>
      <c r="O57" s="1176">
        <v>15</v>
      </c>
      <c r="P57" s="1176">
        <v>16</v>
      </c>
      <c r="Q57" s="1176">
        <v>17</v>
      </c>
      <c r="R57" s="1176">
        <v>18</v>
      </c>
      <c r="S57" s="1176">
        <v>19</v>
      </c>
      <c r="T57" s="1176">
        <v>20</v>
      </c>
      <c r="U57" s="1176">
        <v>21</v>
      </c>
      <c r="V57" s="1176">
        <v>22</v>
      </c>
      <c r="W57" s="1176">
        <v>23</v>
      </c>
      <c r="X57" s="1176">
        <v>24</v>
      </c>
      <c r="Y57" s="1176">
        <v>25</v>
      </c>
      <c r="AA57" s="1177">
        <v>1</v>
      </c>
      <c r="AB57" s="1176">
        <v>2</v>
      </c>
      <c r="AC57" s="1176">
        <v>3</v>
      </c>
      <c r="AD57" s="1176">
        <v>4</v>
      </c>
      <c r="AE57" s="1176">
        <v>5</v>
      </c>
      <c r="AF57" s="1176">
        <v>6</v>
      </c>
      <c r="AG57" s="1176">
        <v>7</v>
      </c>
      <c r="AH57" s="1176">
        <v>8</v>
      </c>
      <c r="AI57" s="1176">
        <v>9</v>
      </c>
      <c r="AJ57" s="1176">
        <v>10</v>
      </c>
      <c r="AK57" s="1176">
        <v>11</v>
      </c>
      <c r="AL57" s="1176">
        <v>12</v>
      </c>
      <c r="AM57" s="1176">
        <v>13</v>
      </c>
      <c r="AN57" s="1176">
        <v>14</v>
      </c>
      <c r="AO57" s="1176">
        <v>15</v>
      </c>
      <c r="AP57" s="1176">
        <v>16</v>
      </c>
      <c r="AQ57" s="1176">
        <v>17</v>
      </c>
      <c r="AR57" s="1176">
        <v>18</v>
      </c>
      <c r="AS57" s="1176">
        <v>19</v>
      </c>
      <c r="AT57" s="1176">
        <v>20</v>
      </c>
      <c r="AU57" s="1176">
        <v>21</v>
      </c>
      <c r="AV57" s="1176">
        <v>22</v>
      </c>
      <c r="AW57" s="1176">
        <v>23</v>
      </c>
      <c r="AX57" s="1176">
        <v>24</v>
      </c>
      <c r="AY57" s="1176">
        <v>25</v>
      </c>
    </row>
    <row r="58" spans="1:51" ht="15.75">
      <c r="A58" s="1159" t="s">
        <v>473</v>
      </c>
      <c r="B58" s="942">
        <v>0</v>
      </c>
      <c r="C58" s="942">
        <v>0</v>
      </c>
      <c r="D58" s="1178">
        <f>B58+C58</f>
        <v>0</v>
      </c>
      <c r="E58" s="942">
        <v>0</v>
      </c>
      <c r="F58" s="942">
        <v>1</v>
      </c>
      <c r="G58" s="1178">
        <f>E58+F58</f>
        <v>1</v>
      </c>
      <c r="H58" s="942"/>
      <c r="I58" s="942"/>
      <c r="J58" s="1178">
        <f>H58+I58</f>
        <v>0</v>
      </c>
      <c r="K58" s="1244"/>
      <c r="L58" s="1244"/>
      <c r="M58" s="1178">
        <f>K58+L58</f>
        <v>0</v>
      </c>
      <c r="N58" s="1178"/>
      <c r="O58" s="1178"/>
      <c r="P58" s="1178">
        <f>N58+O58</f>
        <v>0</v>
      </c>
      <c r="Q58" s="942"/>
      <c r="R58" s="942"/>
      <c r="S58" s="1178">
        <f>Q58+R58</f>
        <v>0</v>
      </c>
      <c r="T58" s="942"/>
      <c r="U58" s="942"/>
      <c r="V58" s="1178">
        <f>T58+U58</f>
        <v>0</v>
      </c>
      <c r="W58" s="1178">
        <f>B58+E58+N58+K58+H58+Q58+T58</f>
        <v>0</v>
      </c>
      <c r="X58" s="1178">
        <f t="shared" ref="X58:X68" si="68">C58+F58+O58+L58+I58+R58+U58</f>
        <v>1</v>
      </c>
      <c r="Y58" s="1178">
        <f t="shared" ref="Y58:Y68" si="69">D58+G58+P58+M58+J58+S58+V58</f>
        <v>1</v>
      </c>
      <c r="AA58" s="1159" t="s">
        <v>473</v>
      </c>
      <c r="AB58" s="942">
        <v>15</v>
      </c>
      <c r="AC58" s="942">
        <v>13</v>
      </c>
      <c r="AD58" s="1178">
        <f>AB58+AC58</f>
        <v>28</v>
      </c>
      <c r="AE58" s="942">
        <v>113</v>
      </c>
      <c r="AF58" s="942">
        <v>62</v>
      </c>
      <c r="AG58" s="1178">
        <f>AE58+AF58</f>
        <v>175</v>
      </c>
      <c r="AH58" s="942">
        <v>2</v>
      </c>
      <c r="AI58" s="942">
        <v>2</v>
      </c>
      <c r="AJ58" s="1178">
        <f>AH58+AI58</f>
        <v>4</v>
      </c>
      <c r="AK58" s="942">
        <v>0</v>
      </c>
      <c r="AL58" s="942">
        <v>1</v>
      </c>
      <c r="AM58" s="1178">
        <f>AK58+AL58</f>
        <v>1</v>
      </c>
      <c r="AN58" s="1178"/>
      <c r="AO58" s="1178"/>
      <c r="AP58" s="1178">
        <f>AN58+AO58</f>
        <v>0</v>
      </c>
      <c r="AQ58" s="1178"/>
      <c r="AR58" s="1178"/>
      <c r="AS58" s="1178">
        <f>AQ58+AR58</f>
        <v>0</v>
      </c>
      <c r="AT58" s="942"/>
      <c r="AU58" s="942"/>
      <c r="AV58" s="1178">
        <f>AT58+AU58</f>
        <v>0</v>
      </c>
      <c r="AW58" s="1178">
        <f>AB58+AE58+AH58+AK58+AT58+AN58+AQ58</f>
        <v>130</v>
      </c>
      <c r="AX58" s="1178">
        <f t="shared" ref="AX58:AX68" si="70">AC58+AF58+AI58+AL58+AU58+AO58+AR58</f>
        <v>78</v>
      </c>
      <c r="AY58" s="1178">
        <f t="shared" ref="AY58:AY68" si="71">AD58+AG58+AJ58+AM58+AV58+AP58+AS58</f>
        <v>208</v>
      </c>
    </row>
    <row r="59" spans="1:51" ht="15.75">
      <c r="A59" s="1160" t="s">
        <v>474</v>
      </c>
      <c r="B59" s="942">
        <v>1</v>
      </c>
      <c r="C59" s="942">
        <v>0</v>
      </c>
      <c r="D59" s="1178">
        <f t="shared" ref="D59:D68" si="72">B59+C59</f>
        <v>1</v>
      </c>
      <c r="E59" s="942">
        <v>1</v>
      </c>
      <c r="F59" s="942">
        <v>1</v>
      </c>
      <c r="G59" s="1178">
        <f t="shared" ref="G59:G68" si="73">E59+F59</f>
        <v>2</v>
      </c>
      <c r="H59" s="942"/>
      <c r="I59" s="942"/>
      <c r="J59" s="1178">
        <f t="shared" ref="J59:J68" si="74">H59+I59</f>
        <v>0</v>
      </c>
      <c r="K59" s="1244"/>
      <c r="L59" s="1244"/>
      <c r="M59" s="1178">
        <f t="shared" ref="M59:M68" si="75">K59+L59</f>
        <v>0</v>
      </c>
      <c r="N59" s="1178"/>
      <c r="O59" s="1178"/>
      <c r="P59" s="1178">
        <f t="shared" ref="P59:P68" si="76">N59+O59</f>
        <v>0</v>
      </c>
      <c r="Q59" s="942"/>
      <c r="R59" s="942"/>
      <c r="S59" s="1178">
        <f t="shared" ref="S59:S68" si="77">Q59+R59</f>
        <v>0</v>
      </c>
      <c r="T59" s="942"/>
      <c r="U59" s="942"/>
      <c r="V59" s="1178">
        <f t="shared" ref="V59:V68" si="78">T59+U59</f>
        <v>0</v>
      </c>
      <c r="W59" s="1178">
        <f t="shared" ref="W59:W68" si="79">B59+E59+N59+K59+H59+Q59+T59</f>
        <v>2</v>
      </c>
      <c r="X59" s="1178">
        <f t="shared" si="68"/>
        <v>1</v>
      </c>
      <c r="Y59" s="1178">
        <f t="shared" si="69"/>
        <v>3</v>
      </c>
      <c r="AA59" s="1160" t="s">
        <v>474</v>
      </c>
      <c r="AB59" s="942">
        <v>2</v>
      </c>
      <c r="AC59" s="942">
        <v>3</v>
      </c>
      <c r="AD59" s="1178">
        <f t="shared" ref="AD59:AD68" si="80">AB59+AC59</f>
        <v>5</v>
      </c>
      <c r="AE59" s="942">
        <v>14</v>
      </c>
      <c r="AF59" s="942">
        <v>25</v>
      </c>
      <c r="AG59" s="1178">
        <f t="shared" ref="AG59:AG60" si="81">AE59+AF59</f>
        <v>39</v>
      </c>
      <c r="AH59" s="942">
        <v>0</v>
      </c>
      <c r="AI59" s="942">
        <v>0</v>
      </c>
      <c r="AJ59" s="1178">
        <f t="shared" ref="AJ59:AJ68" si="82">AH59+AI59</f>
        <v>0</v>
      </c>
      <c r="AK59" s="942">
        <v>0</v>
      </c>
      <c r="AL59" s="942">
        <v>0</v>
      </c>
      <c r="AM59" s="1178">
        <f t="shared" ref="AM59:AM68" si="83">AK59+AL59</f>
        <v>0</v>
      </c>
      <c r="AN59" s="1178"/>
      <c r="AO59" s="1178"/>
      <c r="AP59" s="1178">
        <f t="shared" ref="AP59:AP68" si="84">AN59+AO59</f>
        <v>0</v>
      </c>
      <c r="AQ59" s="1178"/>
      <c r="AR59" s="1178"/>
      <c r="AS59" s="1178">
        <f t="shared" ref="AS59:AS68" si="85">AQ59+AR59</f>
        <v>0</v>
      </c>
      <c r="AT59" s="942"/>
      <c r="AU59" s="942"/>
      <c r="AV59" s="1178">
        <f t="shared" ref="AV59:AV68" si="86">AT59+AU59</f>
        <v>0</v>
      </c>
      <c r="AW59" s="1178">
        <f t="shared" ref="AW59:AW68" si="87">AB59+AE59+AH59+AK59+AT59+AN59+AQ59</f>
        <v>16</v>
      </c>
      <c r="AX59" s="1178">
        <f t="shared" si="70"/>
        <v>28</v>
      </c>
      <c r="AY59" s="1178">
        <f t="shared" si="71"/>
        <v>44</v>
      </c>
    </row>
    <row r="60" spans="1:51" ht="15.75">
      <c r="A60" s="1161" t="s">
        <v>365</v>
      </c>
      <c r="B60" s="942">
        <v>1</v>
      </c>
      <c r="C60" s="942">
        <v>0</v>
      </c>
      <c r="D60" s="1178">
        <f t="shared" si="72"/>
        <v>1</v>
      </c>
      <c r="E60" s="942">
        <v>10</v>
      </c>
      <c r="F60" s="942">
        <v>11</v>
      </c>
      <c r="G60" s="1178">
        <f t="shared" si="73"/>
        <v>21</v>
      </c>
      <c r="H60" s="942"/>
      <c r="I60" s="942"/>
      <c r="J60" s="1178">
        <f t="shared" si="74"/>
        <v>0</v>
      </c>
      <c r="K60" s="1244"/>
      <c r="L60" s="1244"/>
      <c r="M60" s="1178">
        <f t="shared" si="75"/>
        <v>0</v>
      </c>
      <c r="N60" s="1178"/>
      <c r="O60" s="1178"/>
      <c r="P60" s="1178">
        <f t="shared" si="76"/>
        <v>0</v>
      </c>
      <c r="Q60" s="942"/>
      <c r="R60" s="942"/>
      <c r="S60" s="1178">
        <f t="shared" si="77"/>
        <v>0</v>
      </c>
      <c r="T60" s="942"/>
      <c r="U60" s="942"/>
      <c r="V60" s="1178">
        <f t="shared" si="78"/>
        <v>0</v>
      </c>
      <c r="W60" s="1178">
        <f t="shared" si="79"/>
        <v>11</v>
      </c>
      <c r="X60" s="1178">
        <f t="shared" si="68"/>
        <v>11</v>
      </c>
      <c r="Y60" s="1178">
        <f t="shared" si="69"/>
        <v>22</v>
      </c>
      <c r="AA60" s="1161" t="s">
        <v>365</v>
      </c>
      <c r="AB60" s="942">
        <v>4</v>
      </c>
      <c r="AC60" s="942">
        <v>2</v>
      </c>
      <c r="AD60" s="1178">
        <f t="shared" si="80"/>
        <v>6</v>
      </c>
      <c r="AE60" s="942">
        <v>27</v>
      </c>
      <c r="AF60" s="942">
        <v>25</v>
      </c>
      <c r="AG60" s="1178">
        <f t="shared" si="81"/>
        <v>52</v>
      </c>
      <c r="AH60" s="942">
        <v>0</v>
      </c>
      <c r="AI60" s="942">
        <v>0</v>
      </c>
      <c r="AJ60" s="1178">
        <f t="shared" si="82"/>
        <v>0</v>
      </c>
      <c r="AK60" s="942">
        <v>0</v>
      </c>
      <c r="AL60" s="942">
        <v>0</v>
      </c>
      <c r="AM60" s="1178">
        <f t="shared" si="83"/>
        <v>0</v>
      </c>
      <c r="AN60" s="1178"/>
      <c r="AO60" s="1178"/>
      <c r="AP60" s="1178">
        <f t="shared" si="84"/>
        <v>0</v>
      </c>
      <c r="AQ60" s="1178"/>
      <c r="AR60" s="1178"/>
      <c r="AS60" s="1178">
        <f t="shared" si="85"/>
        <v>0</v>
      </c>
      <c r="AT60" s="942"/>
      <c r="AU60" s="942"/>
      <c r="AV60" s="1178">
        <f t="shared" si="86"/>
        <v>0</v>
      </c>
      <c r="AW60" s="1178">
        <f t="shared" si="87"/>
        <v>31</v>
      </c>
      <c r="AX60" s="1178">
        <f t="shared" si="70"/>
        <v>27</v>
      </c>
      <c r="AY60" s="1178">
        <f t="shared" si="71"/>
        <v>58</v>
      </c>
    </row>
    <row r="61" spans="1:51" ht="15.75">
      <c r="A61" s="1161" t="s">
        <v>366</v>
      </c>
      <c r="B61" s="942">
        <v>0</v>
      </c>
      <c r="C61" s="942">
        <v>0</v>
      </c>
      <c r="D61" s="1178">
        <f t="shared" si="72"/>
        <v>0</v>
      </c>
      <c r="E61" s="942">
        <v>3</v>
      </c>
      <c r="F61" s="942">
        <v>0</v>
      </c>
      <c r="G61" s="1178">
        <f t="shared" si="73"/>
        <v>3</v>
      </c>
      <c r="H61" s="942"/>
      <c r="I61" s="942"/>
      <c r="J61" s="1178">
        <f t="shared" si="74"/>
        <v>0</v>
      </c>
      <c r="K61" s="1244"/>
      <c r="L61" s="1244"/>
      <c r="M61" s="1178">
        <f t="shared" si="75"/>
        <v>0</v>
      </c>
      <c r="N61" s="1178"/>
      <c r="O61" s="1178"/>
      <c r="P61" s="1178">
        <f t="shared" si="76"/>
        <v>0</v>
      </c>
      <c r="Q61" s="942"/>
      <c r="R61" s="942"/>
      <c r="S61" s="1178">
        <f t="shared" si="77"/>
        <v>0</v>
      </c>
      <c r="T61" s="942"/>
      <c r="U61" s="942"/>
      <c r="V61" s="1178">
        <f t="shared" si="78"/>
        <v>0</v>
      </c>
      <c r="W61" s="1178">
        <f t="shared" si="79"/>
        <v>3</v>
      </c>
      <c r="X61" s="1178">
        <f t="shared" si="68"/>
        <v>0</v>
      </c>
      <c r="Y61" s="1178">
        <f t="shared" si="69"/>
        <v>3</v>
      </c>
      <c r="AA61" s="1161" t="s">
        <v>366</v>
      </c>
      <c r="AB61" s="942">
        <v>0</v>
      </c>
      <c r="AC61" s="942">
        <v>0</v>
      </c>
      <c r="AD61" s="1178">
        <f t="shared" si="80"/>
        <v>0</v>
      </c>
      <c r="AE61" s="942">
        <v>11</v>
      </c>
      <c r="AF61" s="942">
        <v>6</v>
      </c>
      <c r="AG61" s="1178">
        <f t="shared" ref="AG61:AG68" si="88">AE61+AF61</f>
        <v>17</v>
      </c>
      <c r="AH61" s="942">
        <v>0</v>
      </c>
      <c r="AI61" s="942">
        <v>0</v>
      </c>
      <c r="AJ61" s="1178">
        <f t="shared" si="82"/>
        <v>0</v>
      </c>
      <c r="AK61" s="942">
        <v>0</v>
      </c>
      <c r="AL61" s="942">
        <v>0</v>
      </c>
      <c r="AM61" s="1178">
        <f t="shared" si="83"/>
        <v>0</v>
      </c>
      <c r="AN61" s="1178"/>
      <c r="AO61" s="1178"/>
      <c r="AP61" s="1178">
        <f t="shared" si="84"/>
        <v>0</v>
      </c>
      <c r="AQ61" s="1178"/>
      <c r="AR61" s="1178"/>
      <c r="AS61" s="1178">
        <f t="shared" si="85"/>
        <v>0</v>
      </c>
      <c r="AT61" s="942"/>
      <c r="AU61" s="942"/>
      <c r="AV61" s="1178">
        <f t="shared" si="86"/>
        <v>0</v>
      </c>
      <c r="AW61" s="1178">
        <f t="shared" si="87"/>
        <v>11</v>
      </c>
      <c r="AX61" s="1178">
        <f t="shared" si="70"/>
        <v>6</v>
      </c>
      <c r="AY61" s="1178">
        <f t="shared" si="71"/>
        <v>17</v>
      </c>
    </row>
    <row r="62" spans="1:51" ht="15.75">
      <c r="A62" s="1161" t="s">
        <v>367</v>
      </c>
      <c r="B62" s="942">
        <v>3</v>
      </c>
      <c r="C62" s="942">
        <v>2</v>
      </c>
      <c r="D62" s="1178">
        <f t="shared" si="72"/>
        <v>5</v>
      </c>
      <c r="E62" s="942">
        <v>83</v>
      </c>
      <c r="F62" s="942">
        <v>31</v>
      </c>
      <c r="G62" s="1178">
        <f t="shared" si="73"/>
        <v>114</v>
      </c>
      <c r="H62" s="942"/>
      <c r="I62" s="942"/>
      <c r="J62" s="1178">
        <f t="shared" si="74"/>
        <v>0</v>
      </c>
      <c r="K62" s="1244"/>
      <c r="L62" s="1244"/>
      <c r="M62" s="1178">
        <f t="shared" si="75"/>
        <v>0</v>
      </c>
      <c r="N62" s="1178"/>
      <c r="O62" s="1178"/>
      <c r="P62" s="1178">
        <f t="shared" si="76"/>
        <v>0</v>
      </c>
      <c r="Q62" s="942"/>
      <c r="R62" s="942"/>
      <c r="S62" s="1178">
        <f t="shared" si="77"/>
        <v>0</v>
      </c>
      <c r="T62" s="942"/>
      <c r="U62" s="942"/>
      <c r="V62" s="1178">
        <f t="shared" si="78"/>
        <v>0</v>
      </c>
      <c r="W62" s="1178">
        <f t="shared" si="79"/>
        <v>86</v>
      </c>
      <c r="X62" s="1178">
        <f t="shared" si="68"/>
        <v>33</v>
      </c>
      <c r="Y62" s="1178">
        <f t="shared" si="69"/>
        <v>119</v>
      </c>
      <c r="AA62" s="1161" t="s">
        <v>367</v>
      </c>
      <c r="AB62" s="942">
        <v>85</v>
      </c>
      <c r="AC62" s="942">
        <v>22</v>
      </c>
      <c r="AD62" s="1178">
        <f t="shared" si="80"/>
        <v>107</v>
      </c>
      <c r="AE62" s="942">
        <v>106</v>
      </c>
      <c r="AF62" s="942">
        <v>47</v>
      </c>
      <c r="AG62" s="1178">
        <f t="shared" si="88"/>
        <v>153</v>
      </c>
      <c r="AH62" s="942">
        <v>0</v>
      </c>
      <c r="AI62" s="942">
        <v>0</v>
      </c>
      <c r="AJ62" s="1178">
        <f t="shared" si="82"/>
        <v>0</v>
      </c>
      <c r="AK62" s="942">
        <v>0</v>
      </c>
      <c r="AL62" s="942">
        <v>0</v>
      </c>
      <c r="AM62" s="1178">
        <f t="shared" si="83"/>
        <v>0</v>
      </c>
      <c r="AN62" s="1178"/>
      <c r="AO62" s="1178"/>
      <c r="AP62" s="1178">
        <f t="shared" si="84"/>
        <v>0</v>
      </c>
      <c r="AQ62" s="1178"/>
      <c r="AR62" s="1178"/>
      <c r="AS62" s="1178">
        <f t="shared" si="85"/>
        <v>0</v>
      </c>
      <c r="AT62" s="942"/>
      <c r="AU62" s="942">
        <v>2</v>
      </c>
      <c r="AV62" s="1178">
        <f t="shared" si="86"/>
        <v>2</v>
      </c>
      <c r="AW62" s="1178">
        <f t="shared" si="87"/>
        <v>191</v>
      </c>
      <c r="AX62" s="1178">
        <f t="shared" si="70"/>
        <v>71</v>
      </c>
      <c r="AY62" s="1178">
        <f t="shared" si="71"/>
        <v>262</v>
      </c>
    </row>
    <row r="63" spans="1:51" ht="15.75">
      <c r="A63" s="1161" t="s">
        <v>368</v>
      </c>
      <c r="B63" s="942">
        <v>11</v>
      </c>
      <c r="C63" s="942">
        <v>9</v>
      </c>
      <c r="D63" s="1178">
        <f t="shared" si="72"/>
        <v>20</v>
      </c>
      <c r="E63" s="942">
        <v>114</v>
      </c>
      <c r="F63" s="942">
        <v>50</v>
      </c>
      <c r="G63" s="1178">
        <f t="shared" si="73"/>
        <v>164</v>
      </c>
      <c r="H63" s="942"/>
      <c r="I63" s="942"/>
      <c r="J63" s="1178">
        <f t="shared" si="74"/>
        <v>0</v>
      </c>
      <c r="K63" s="1244"/>
      <c r="L63" s="1244"/>
      <c r="M63" s="1178">
        <f t="shared" si="75"/>
        <v>0</v>
      </c>
      <c r="N63" s="1178"/>
      <c r="O63" s="1178"/>
      <c r="P63" s="1178">
        <f t="shared" si="76"/>
        <v>0</v>
      </c>
      <c r="Q63" s="942"/>
      <c r="R63" s="942"/>
      <c r="S63" s="1178">
        <f t="shared" si="77"/>
        <v>0</v>
      </c>
      <c r="T63" s="942"/>
      <c r="U63" s="942"/>
      <c r="V63" s="1178">
        <f t="shared" si="78"/>
        <v>0</v>
      </c>
      <c r="W63" s="1178">
        <f t="shared" si="79"/>
        <v>125</v>
      </c>
      <c r="X63" s="1178">
        <f t="shared" si="68"/>
        <v>59</v>
      </c>
      <c r="Y63" s="1178">
        <f t="shared" si="69"/>
        <v>184</v>
      </c>
      <c r="AA63" s="1161" t="s">
        <v>368</v>
      </c>
      <c r="AB63" s="942">
        <v>171</v>
      </c>
      <c r="AC63" s="942">
        <v>147</v>
      </c>
      <c r="AD63" s="1178">
        <f t="shared" si="80"/>
        <v>318</v>
      </c>
      <c r="AE63" s="942">
        <v>136</v>
      </c>
      <c r="AF63" s="942">
        <v>138</v>
      </c>
      <c r="AG63" s="1178">
        <f t="shared" si="88"/>
        <v>274</v>
      </c>
      <c r="AH63" s="942">
        <v>0</v>
      </c>
      <c r="AI63" s="942">
        <v>1</v>
      </c>
      <c r="AJ63" s="1178">
        <f t="shared" si="82"/>
        <v>1</v>
      </c>
      <c r="AK63" s="942">
        <v>0</v>
      </c>
      <c r="AL63" s="942">
        <v>1</v>
      </c>
      <c r="AM63" s="1178">
        <f t="shared" si="83"/>
        <v>1</v>
      </c>
      <c r="AN63" s="1178"/>
      <c r="AO63" s="1178"/>
      <c r="AP63" s="1178">
        <f t="shared" si="84"/>
        <v>0</v>
      </c>
      <c r="AQ63" s="1178">
        <v>1</v>
      </c>
      <c r="AR63" s="1178"/>
      <c r="AS63" s="1178">
        <f t="shared" si="85"/>
        <v>1</v>
      </c>
      <c r="AT63" s="942">
        <v>1</v>
      </c>
      <c r="AU63" s="942">
        <v>3</v>
      </c>
      <c r="AV63" s="1178">
        <f t="shared" si="86"/>
        <v>4</v>
      </c>
      <c r="AW63" s="1178">
        <f t="shared" si="87"/>
        <v>309</v>
      </c>
      <c r="AX63" s="1178">
        <f t="shared" si="70"/>
        <v>290</v>
      </c>
      <c r="AY63" s="1178">
        <f t="shared" si="71"/>
        <v>599</v>
      </c>
    </row>
    <row r="64" spans="1:51" ht="15.75">
      <c r="A64" s="1161" t="s">
        <v>369</v>
      </c>
      <c r="B64" s="942">
        <v>8</v>
      </c>
      <c r="C64" s="942">
        <v>25</v>
      </c>
      <c r="D64" s="1178">
        <f t="shared" si="72"/>
        <v>33</v>
      </c>
      <c r="E64" s="942">
        <v>162</v>
      </c>
      <c r="F64" s="942">
        <v>89</v>
      </c>
      <c r="G64" s="1178">
        <f t="shared" si="73"/>
        <v>251</v>
      </c>
      <c r="H64" s="942">
        <v>2</v>
      </c>
      <c r="I64" s="942">
        <v>0</v>
      </c>
      <c r="J64" s="1178">
        <f t="shared" si="74"/>
        <v>2</v>
      </c>
      <c r="K64" s="1244">
        <v>1</v>
      </c>
      <c r="L64" s="1244">
        <v>0</v>
      </c>
      <c r="M64" s="1178">
        <f t="shared" si="75"/>
        <v>1</v>
      </c>
      <c r="N64" s="1178"/>
      <c r="O64" s="1178"/>
      <c r="P64" s="1178">
        <f t="shared" si="76"/>
        <v>0</v>
      </c>
      <c r="Q64" s="942"/>
      <c r="R64" s="942"/>
      <c r="S64" s="1178">
        <f t="shared" si="77"/>
        <v>0</v>
      </c>
      <c r="T64" s="942"/>
      <c r="U64" s="942"/>
      <c r="V64" s="1178">
        <f t="shared" si="78"/>
        <v>0</v>
      </c>
      <c r="W64" s="1178">
        <f t="shared" si="79"/>
        <v>173</v>
      </c>
      <c r="X64" s="1178">
        <f t="shared" si="68"/>
        <v>114</v>
      </c>
      <c r="Y64" s="1178">
        <f t="shared" si="69"/>
        <v>287</v>
      </c>
      <c r="AA64" s="1161" t="s">
        <v>369</v>
      </c>
      <c r="AB64" s="942">
        <v>199</v>
      </c>
      <c r="AC64" s="942">
        <v>103</v>
      </c>
      <c r="AD64" s="1178">
        <f t="shared" si="80"/>
        <v>302</v>
      </c>
      <c r="AE64" s="942">
        <v>285</v>
      </c>
      <c r="AF64" s="942">
        <v>165</v>
      </c>
      <c r="AG64" s="1178">
        <f t="shared" si="88"/>
        <v>450</v>
      </c>
      <c r="AH64" s="942">
        <v>4</v>
      </c>
      <c r="AI64" s="942">
        <v>3</v>
      </c>
      <c r="AJ64" s="1178">
        <f t="shared" si="82"/>
        <v>7</v>
      </c>
      <c r="AK64" s="942">
        <v>1</v>
      </c>
      <c r="AL64" s="942">
        <v>0</v>
      </c>
      <c r="AM64" s="1178">
        <f t="shared" si="83"/>
        <v>1</v>
      </c>
      <c r="AN64" s="1178"/>
      <c r="AO64" s="1178"/>
      <c r="AP64" s="1178">
        <f t="shared" si="84"/>
        <v>0</v>
      </c>
      <c r="AQ64" s="1178">
        <v>2</v>
      </c>
      <c r="AR64" s="1178"/>
      <c r="AS64" s="1178">
        <f t="shared" si="85"/>
        <v>2</v>
      </c>
      <c r="AT64" s="942">
        <v>2</v>
      </c>
      <c r="AU64" s="942">
        <v>2</v>
      </c>
      <c r="AV64" s="1178">
        <f t="shared" si="86"/>
        <v>4</v>
      </c>
      <c r="AW64" s="1178">
        <f t="shared" si="87"/>
        <v>493</v>
      </c>
      <c r="AX64" s="1178">
        <f t="shared" si="70"/>
        <v>273</v>
      </c>
      <c r="AY64" s="1178">
        <f t="shared" si="71"/>
        <v>766</v>
      </c>
    </row>
    <row r="65" spans="1:51" ht="15.75">
      <c r="A65" s="1161" t="s">
        <v>370</v>
      </c>
      <c r="B65" s="942">
        <v>25</v>
      </c>
      <c r="C65" s="942">
        <v>12</v>
      </c>
      <c r="D65" s="1178">
        <f t="shared" si="72"/>
        <v>37</v>
      </c>
      <c r="E65" s="942">
        <v>188</v>
      </c>
      <c r="F65" s="942">
        <v>132</v>
      </c>
      <c r="G65" s="1178">
        <f t="shared" si="73"/>
        <v>320</v>
      </c>
      <c r="H65" s="942">
        <v>1</v>
      </c>
      <c r="I65" s="942">
        <v>2</v>
      </c>
      <c r="J65" s="1178">
        <f t="shared" si="74"/>
        <v>3</v>
      </c>
      <c r="K65" s="1244">
        <v>0</v>
      </c>
      <c r="L65" s="1244">
        <v>0</v>
      </c>
      <c r="M65" s="1178">
        <f t="shared" si="75"/>
        <v>0</v>
      </c>
      <c r="N65" s="1178"/>
      <c r="O65" s="1178"/>
      <c r="P65" s="1178">
        <f t="shared" si="76"/>
        <v>0</v>
      </c>
      <c r="Q65" s="942"/>
      <c r="R65" s="942"/>
      <c r="S65" s="1178">
        <f t="shared" si="77"/>
        <v>0</v>
      </c>
      <c r="T65" s="942"/>
      <c r="U65" s="942"/>
      <c r="V65" s="1178">
        <f t="shared" si="78"/>
        <v>0</v>
      </c>
      <c r="W65" s="1178">
        <f t="shared" si="79"/>
        <v>214</v>
      </c>
      <c r="X65" s="1178">
        <f t="shared" si="68"/>
        <v>146</v>
      </c>
      <c r="Y65" s="1178">
        <f t="shared" si="69"/>
        <v>360</v>
      </c>
      <c r="AA65" s="1161" t="s">
        <v>370</v>
      </c>
      <c r="AB65" s="942">
        <v>133</v>
      </c>
      <c r="AC65" s="942">
        <v>108</v>
      </c>
      <c r="AD65" s="1178">
        <f t="shared" si="80"/>
        <v>241</v>
      </c>
      <c r="AE65" s="942">
        <v>315</v>
      </c>
      <c r="AF65" s="942">
        <v>229</v>
      </c>
      <c r="AG65" s="1178">
        <f t="shared" si="88"/>
        <v>544</v>
      </c>
      <c r="AH65" s="942">
        <v>6</v>
      </c>
      <c r="AI65" s="942">
        <v>1</v>
      </c>
      <c r="AJ65" s="1178">
        <f t="shared" si="82"/>
        <v>7</v>
      </c>
      <c r="AK65" s="942">
        <v>0</v>
      </c>
      <c r="AL65" s="942">
        <v>1</v>
      </c>
      <c r="AM65" s="1178">
        <f t="shared" si="83"/>
        <v>1</v>
      </c>
      <c r="AN65" s="1178"/>
      <c r="AO65" s="1178"/>
      <c r="AP65" s="1178">
        <f t="shared" si="84"/>
        <v>0</v>
      </c>
      <c r="AQ65" s="1178"/>
      <c r="AR65" s="1178"/>
      <c r="AS65" s="1178">
        <f t="shared" si="85"/>
        <v>0</v>
      </c>
      <c r="AT65" s="942">
        <v>3</v>
      </c>
      <c r="AU65" s="942">
        <v>4</v>
      </c>
      <c r="AV65" s="1178">
        <f t="shared" si="86"/>
        <v>7</v>
      </c>
      <c r="AW65" s="1178">
        <f t="shared" si="87"/>
        <v>457</v>
      </c>
      <c r="AX65" s="1178">
        <f t="shared" si="70"/>
        <v>343</v>
      </c>
      <c r="AY65" s="1178">
        <f t="shared" si="71"/>
        <v>800</v>
      </c>
    </row>
    <row r="66" spans="1:51" ht="15.75">
      <c r="A66" s="1161" t="s">
        <v>371</v>
      </c>
      <c r="B66" s="942">
        <v>15</v>
      </c>
      <c r="C66" s="942">
        <v>26</v>
      </c>
      <c r="D66" s="1178">
        <f t="shared" si="72"/>
        <v>41</v>
      </c>
      <c r="E66" s="942">
        <v>151</v>
      </c>
      <c r="F66" s="942">
        <v>132</v>
      </c>
      <c r="G66" s="1178">
        <f t="shared" si="73"/>
        <v>283</v>
      </c>
      <c r="H66" s="942">
        <v>0</v>
      </c>
      <c r="I66" s="942">
        <v>1</v>
      </c>
      <c r="J66" s="1178">
        <f t="shared" si="74"/>
        <v>1</v>
      </c>
      <c r="K66" s="1244"/>
      <c r="L66" s="1244"/>
      <c r="M66" s="1178">
        <f t="shared" si="75"/>
        <v>0</v>
      </c>
      <c r="N66" s="1178"/>
      <c r="O66" s="1178"/>
      <c r="P66" s="1178">
        <f t="shared" si="76"/>
        <v>0</v>
      </c>
      <c r="Q66" s="942"/>
      <c r="R66" s="942"/>
      <c r="S66" s="1178">
        <f t="shared" si="77"/>
        <v>0</v>
      </c>
      <c r="T66" s="942"/>
      <c r="U66" s="942"/>
      <c r="V66" s="1178">
        <f t="shared" si="78"/>
        <v>0</v>
      </c>
      <c r="W66" s="1178">
        <f t="shared" si="79"/>
        <v>166</v>
      </c>
      <c r="X66" s="1178">
        <f t="shared" si="68"/>
        <v>159</v>
      </c>
      <c r="Y66" s="1178">
        <f t="shared" si="69"/>
        <v>325</v>
      </c>
      <c r="AA66" s="1161" t="s">
        <v>371</v>
      </c>
      <c r="AB66" s="942">
        <v>265</v>
      </c>
      <c r="AC66" s="942">
        <v>268</v>
      </c>
      <c r="AD66" s="1178">
        <f t="shared" si="80"/>
        <v>533</v>
      </c>
      <c r="AE66" s="942">
        <v>331</v>
      </c>
      <c r="AF66" s="942">
        <v>199</v>
      </c>
      <c r="AG66" s="1178">
        <f t="shared" si="88"/>
        <v>530</v>
      </c>
      <c r="AH66" s="942">
        <v>3</v>
      </c>
      <c r="AI66" s="942">
        <v>4</v>
      </c>
      <c r="AJ66" s="1178">
        <f t="shared" si="82"/>
        <v>7</v>
      </c>
      <c r="AK66" s="942">
        <v>1</v>
      </c>
      <c r="AL66" s="942">
        <v>0</v>
      </c>
      <c r="AM66" s="1178">
        <f t="shared" si="83"/>
        <v>1</v>
      </c>
      <c r="AN66" s="1178"/>
      <c r="AO66" s="1178"/>
      <c r="AP66" s="1178">
        <f t="shared" si="84"/>
        <v>0</v>
      </c>
      <c r="AQ66" s="1178"/>
      <c r="AR66" s="1178"/>
      <c r="AS66" s="1178">
        <f t="shared" si="85"/>
        <v>0</v>
      </c>
      <c r="AT66" s="942">
        <v>5</v>
      </c>
      <c r="AU66" s="942">
        <v>1</v>
      </c>
      <c r="AV66" s="1178">
        <f t="shared" si="86"/>
        <v>6</v>
      </c>
      <c r="AW66" s="1178">
        <f t="shared" si="87"/>
        <v>605</v>
      </c>
      <c r="AX66" s="1178">
        <f t="shared" si="70"/>
        <v>472</v>
      </c>
      <c r="AY66" s="1178">
        <f t="shared" si="71"/>
        <v>1077</v>
      </c>
    </row>
    <row r="67" spans="1:51" ht="15.75">
      <c r="A67" s="1159" t="s">
        <v>475</v>
      </c>
      <c r="B67" s="942">
        <v>88</v>
      </c>
      <c r="C67" s="942">
        <v>79</v>
      </c>
      <c r="D67" s="1178">
        <f t="shared" si="72"/>
        <v>167</v>
      </c>
      <c r="E67" s="942">
        <v>847</v>
      </c>
      <c r="F67" s="942">
        <v>696</v>
      </c>
      <c r="G67" s="1178">
        <f t="shared" si="73"/>
        <v>1543</v>
      </c>
      <c r="H67" s="942">
        <v>1</v>
      </c>
      <c r="I67" s="942">
        <v>2</v>
      </c>
      <c r="J67" s="1178">
        <f t="shared" si="74"/>
        <v>3</v>
      </c>
      <c r="K67" s="1244"/>
      <c r="L67" s="1244"/>
      <c r="M67" s="1178">
        <f t="shared" si="75"/>
        <v>0</v>
      </c>
      <c r="N67" s="1178"/>
      <c r="O67" s="1178"/>
      <c r="P67" s="1178">
        <f t="shared" si="76"/>
        <v>0</v>
      </c>
      <c r="Q67" s="942"/>
      <c r="R67" s="942"/>
      <c r="S67" s="1178">
        <f t="shared" si="77"/>
        <v>0</v>
      </c>
      <c r="T67" s="942"/>
      <c r="U67" s="942"/>
      <c r="V67" s="1178">
        <f t="shared" si="78"/>
        <v>0</v>
      </c>
      <c r="W67" s="1178">
        <f t="shared" si="79"/>
        <v>936</v>
      </c>
      <c r="X67" s="1178">
        <f t="shared" si="68"/>
        <v>777</v>
      </c>
      <c r="Y67" s="1178">
        <f t="shared" si="69"/>
        <v>1713</v>
      </c>
      <c r="AA67" s="1159" t="s">
        <v>475</v>
      </c>
      <c r="AB67" s="942">
        <v>302</v>
      </c>
      <c r="AC67" s="942">
        <v>299</v>
      </c>
      <c r="AD67" s="1178">
        <f t="shared" si="80"/>
        <v>601</v>
      </c>
      <c r="AE67" s="942">
        <v>255</v>
      </c>
      <c r="AF67" s="942">
        <v>193</v>
      </c>
      <c r="AG67" s="1178">
        <f t="shared" si="88"/>
        <v>448</v>
      </c>
      <c r="AH67" s="942">
        <v>5</v>
      </c>
      <c r="AI67" s="942">
        <v>3</v>
      </c>
      <c r="AJ67" s="1178">
        <f t="shared" si="82"/>
        <v>8</v>
      </c>
      <c r="AK67" s="942">
        <v>1</v>
      </c>
      <c r="AL67" s="942">
        <v>0</v>
      </c>
      <c r="AM67" s="1178">
        <f t="shared" si="83"/>
        <v>1</v>
      </c>
      <c r="AN67" s="1178"/>
      <c r="AO67" s="1178"/>
      <c r="AP67" s="1178">
        <f t="shared" si="84"/>
        <v>0</v>
      </c>
      <c r="AQ67" s="1178"/>
      <c r="AR67" s="1178"/>
      <c r="AS67" s="1178">
        <f t="shared" si="85"/>
        <v>0</v>
      </c>
      <c r="AT67" s="942">
        <v>6</v>
      </c>
      <c r="AU67" s="942">
        <v>3</v>
      </c>
      <c r="AV67" s="1178">
        <f t="shared" si="86"/>
        <v>9</v>
      </c>
      <c r="AW67" s="1178">
        <f t="shared" si="87"/>
        <v>569</v>
      </c>
      <c r="AX67" s="1178">
        <f t="shared" si="70"/>
        <v>498</v>
      </c>
      <c r="AY67" s="1178">
        <f t="shared" si="71"/>
        <v>1067</v>
      </c>
    </row>
    <row r="68" spans="1:51" ht="15.75">
      <c r="A68" s="1159" t="s">
        <v>618</v>
      </c>
      <c r="B68" s="1244">
        <v>2</v>
      </c>
      <c r="C68" s="1244">
        <v>0</v>
      </c>
      <c r="D68" s="1178">
        <f t="shared" si="72"/>
        <v>2</v>
      </c>
      <c r="E68" s="1244">
        <v>41</v>
      </c>
      <c r="F68" s="1244">
        <v>18</v>
      </c>
      <c r="G68" s="1178">
        <f t="shared" si="73"/>
        <v>59</v>
      </c>
      <c r="H68" s="1244"/>
      <c r="I68" s="1244"/>
      <c r="J68" s="1178">
        <f t="shared" si="74"/>
        <v>0</v>
      </c>
      <c r="K68" s="1244"/>
      <c r="L68" s="1244"/>
      <c r="M68" s="1178">
        <f t="shared" si="75"/>
        <v>0</v>
      </c>
      <c r="N68" s="1178"/>
      <c r="O68" s="1178"/>
      <c r="P68" s="1178">
        <f t="shared" si="76"/>
        <v>0</v>
      </c>
      <c r="Q68" s="1178"/>
      <c r="R68" s="1178"/>
      <c r="S68" s="1178">
        <f t="shared" si="77"/>
        <v>0</v>
      </c>
      <c r="T68" s="1178"/>
      <c r="U68" s="1178"/>
      <c r="V68" s="1178">
        <f t="shared" si="78"/>
        <v>0</v>
      </c>
      <c r="W68" s="1178">
        <f t="shared" si="79"/>
        <v>43</v>
      </c>
      <c r="X68" s="1178">
        <f t="shared" si="68"/>
        <v>18</v>
      </c>
      <c r="Y68" s="1178">
        <f t="shared" si="69"/>
        <v>61</v>
      </c>
      <c r="AA68" s="1159" t="s">
        <v>618</v>
      </c>
      <c r="AB68" s="1244">
        <v>12</v>
      </c>
      <c r="AC68" s="1244">
        <v>13</v>
      </c>
      <c r="AD68" s="1178">
        <f t="shared" si="80"/>
        <v>25</v>
      </c>
      <c r="AE68" s="1244">
        <v>15</v>
      </c>
      <c r="AF68" s="1244">
        <v>12</v>
      </c>
      <c r="AG68" s="1178">
        <f t="shared" si="88"/>
        <v>27</v>
      </c>
      <c r="AH68" s="1244">
        <v>0</v>
      </c>
      <c r="AI68" s="1244">
        <v>0</v>
      </c>
      <c r="AJ68" s="1178">
        <f t="shared" si="82"/>
        <v>0</v>
      </c>
      <c r="AK68" s="1244">
        <v>0</v>
      </c>
      <c r="AL68" s="1244">
        <v>0</v>
      </c>
      <c r="AM68" s="1178">
        <f t="shared" si="83"/>
        <v>0</v>
      </c>
      <c r="AN68" s="1178"/>
      <c r="AO68" s="1178"/>
      <c r="AP68" s="1178">
        <f t="shared" si="84"/>
        <v>0</v>
      </c>
      <c r="AQ68" s="1178"/>
      <c r="AR68" s="1178"/>
      <c r="AS68" s="1178">
        <f t="shared" si="85"/>
        <v>0</v>
      </c>
      <c r="AT68" s="1244"/>
      <c r="AU68" s="1244"/>
      <c r="AV68" s="1178">
        <f t="shared" si="86"/>
        <v>0</v>
      </c>
      <c r="AW68" s="1178">
        <f t="shared" si="87"/>
        <v>27</v>
      </c>
      <c r="AX68" s="1178">
        <f t="shared" si="70"/>
        <v>25</v>
      </c>
      <c r="AY68" s="1178">
        <f t="shared" si="71"/>
        <v>52</v>
      </c>
    </row>
    <row r="69" spans="1:51" ht="15.75">
      <c r="A69" s="1162" t="s">
        <v>6</v>
      </c>
      <c r="B69" s="1163">
        <f t="shared" ref="B69:Y69" si="89">SUM(B58:B68)</f>
        <v>154</v>
      </c>
      <c r="C69" s="1163">
        <f t="shared" si="89"/>
        <v>153</v>
      </c>
      <c r="D69" s="1163">
        <f t="shared" si="89"/>
        <v>307</v>
      </c>
      <c r="E69" s="1163">
        <f t="shared" si="89"/>
        <v>1600</v>
      </c>
      <c r="F69" s="1163">
        <f t="shared" si="89"/>
        <v>1161</v>
      </c>
      <c r="G69" s="1163">
        <f t="shared" si="89"/>
        <v>2761</v>
      </c>
      <c r="H69" s="1163">
        <f t="shared" si="89"/>
        <v>4</v>
      </c>
      <c r="I69" s="1163">
        <f t="shared" si="89"/>
        <v>5</v>
      </c>
      <c r="J69" s="1163">
        <f t="shared" si="89"/>
        <v>9</v>
      </c>
      <c r="K69" s="1163">
        <f t="shared" si="89"/>
        <v>1</v>
      </c>
      <c r="L69" s="1163">
        <f t="shared" si="89"/>
        <v>0</v>
      </c>
      <c r="M69" s="1163">
        <f t="shared" si="89"/>
        <v>1</v>
      </c>
      <c r="N69" s="1163">
        <f t="shared" si="89"/>
        <v>0</v>
      </c>
      <c r="O69" s="1163">
        <f t="shared" si="89"/>
        <v>0</v>
      </c>
      <c r="P69" s="1163">
        <f t="shared" si="89"/>
        <v>0</v>
      </c>
      <c r="Q69" s="1163">
        <f t="shared" si="89"/>
        <v>0</v>
      </c>
      <c r="R69" s="1163">
        <f t="shared" si="89"/>
        <v>0</v>
      </c>
      <c r="S69" s="1163">
        <f t="shared" si="89"/>
        <v>0</v>
      </c>
      <c r="T69" s="1163">
        <f t="shared" si="89"/>
        <v>0</v>
      </c>
      <c r="U69" s="1163">
        <f t="shared" si="89"/>
        <v>0</v>
      </c>
      <c r="V69" s="1163">
        <f t="shared" si="89"/>
        <v>0</v>
      </c>
      <c r="W69" s="1163">
        <f t="shared" si="89"/>
        <v>1759</v>
      </c>
      <c r="X69" s="1163">
        <f t="shared" si="89"/>
        <v>1319</v>
      </c>
      <c r="Y69" s="1163">
        <f t="shared" si="89"/>
        <v>3078</v>
      </c>
      <c r="AA69" s="1162" t="s">
        <v>6</v>
      </c>
      <c r="AB69" s="1163">
        <f t="shared" ref="AB69:AY69" si="90">SUM(AB58:AB68)</f>
        <v>1188</v>
      </c>
      <c r="AC69" s="1163">
        <f t="shared" si="90"/>
        <v>978</v>
      </c>
      <c r="AD69" s="1163">
        <f t="shared" si="90"/>
        <v>2166</v>
      </c>
      <c r="AE69" s="1163">
        <f t="shared" si="90"/>
        <v>1608</v>
      </c>
      <c r="AF69" s="1163">
        <f t="shared" si="90"/>
        <v>1101</v>
      </c>
      <c r="AG69" s="1163">
        <f t="shared" si="90"/>
        <v>2709</v>
      </c>
      <c r="AH69" s="1163">
        <f t="shared" si="90"/>
        <v>20</v>
      </c>
      <c r="AI69" s="1163">
        <f t="shared" si="90"/>
        <v>14</v>
      </c>
      <c r="AJ69" s="1163">
        <f t="shared" si="90"/>
        <v>34</v>
      </c>
      <c r="AK69" s="1163">
        <f t="shared" si="90"/>
        <v>3</v>
      </c>
      <c r="AL69" s="1163">
        <f t="shared" si="90"/>
        <v>3</v>
      </c>
      <c r="AM69" s="1163">
        <f t="shared" si="90"/>
        <v>6</v>
      </c>
      <c r="AN69" s="1163">
        <f t="shared" si="90"/>
        <v>0</v>
      </c>
      <c r="AO69" s="1163">
        <f t="shared" si="90"/>
        <v>0</v>
      </c>
      <c r="AP69" s="1163">
        <f t="shared" si="90"/>
        <v>0</v>
      </c>
      <c r="AQ69" s="1163">
        <f t="shared" si="90"/>
        <v>3</v>
      </c>
      <c r="AR69" s="1163">
        <f t="shared" si="90"/>
        <v>0</v>
      </c>
      <c r="AS69" s="1163">
        <f t="shared" si="90"/>
        <v>3</v>
      </c>
      <c r="AT69" s="1163">
        <f t="shared" si="90"/>
        <v>17</v>
      </c>
      <c r="AU69" s="1163">
        <f t="shared" si="90"/>
        <v>15</v>
      </c>
      <c r="AV69" s="1163">
        <f t="shared" si="90"/>
        <v>32</v>
      </c>
      <c r="AW69" s="1163">
        <f t="shared" si="90"/>
        <v>2839</v>
      </c>
      <c r="AX69" s="1163">
        <f t="shared" si="90"/>
        <v>2111</v>
      </c>
      <c r="AY69" s="1163">
        <f t="shared" si="90"/>
        <v>4950</v>
      </c>
    </row>
    <row r="71" spans="1:51" ht="15.75">
      <c r="A71" s="1243"/>
      <c r="B71" s="1243"/>
      <c r="C71" s="1243"/>
      <c r="D71" s="1243"/>
      <c r="E71" s="1243"/>
      <c r="F71" s="1243"/>
      <c r="G71" s="1243"/>
      <c r="H71" s="1243"/>
      <c r="I71" s="1243"/>
      <c r="J71" s="1243"/>
      <c r="K71" s="1243"/>
      <c r="L71" s="1243"/>
      <c r="M71" s="1243"/>
      <c r="N71" s="1243"/>
      <c r="O71" s="1243"/>
      <c r="P71" s="1243"/>
      <c r="Q71" s="1243"/>
      <c r="R71" s="1243"/>
      <c r="S71" s="1243"/>
      <c r="T71" s="1243"/>
      <c r="U71" s="1243"/>
      <c r="V71" s="1243"/>
      <c r="W71" s="1289"/>
      <c r="X71" s="1289" t="s">
        <v>27</v>
      </c>
      <c r="Y71" s="1289"/>
      <c r="AA71" s="1243"/>
      <c r="AB71" s="1243"/>
      <c r="AC71" s="1243"/>
      <c r="AD71" s="1243"/>
      <c r="AE71" s="1243"/>
      <c r="AF71" s="1243"/>
      <c r="AG71" s="1243"/>
      <c r="AH71" s="1243"/>
      <c r="AI71" s="1243"/>
      <c r="AJ71" s="1243"/>
      <c r="AK71" s="1243"/>
      <c r="AL71" s="1243"/>
      <c r="AM71" s="1243"/>
      <c r="AN71" s="1243"/>
      <c r="AO71" s="1243"/>
      <c r="AP71" s="1243"/>
      <c r="AQ71" s="1243"/>
      <c r="AR71" s="1243"/>
      <c r="AS71" s="1243"/>
      <c r="AT71" s="1243"/>
      <c r="AU71" s="1243"/>
      <c r="AV71" s="1243"/>
      <c r="AW71" s="1289"/>
      <c r="AX71" s="1289" t="s">
        <v>27</v>
      </c>
      <c r="AY71" s="1289"/>
    </row>
    <row r="72" spans="1:51" ht="15" customHeight="1">
      <c r="A72" s="1894" t="s">
        <v>364</v>
      </c>
      <c r="B72" s="1893" t="s">
        <v>3</v>
      </c>
      <c r="C72" s="1893"/>
      <c r="D72" s="1893"/>
      <c r="E72" s="1893" t="s">
        <v>4</v>
      </c>
      <c r="F72" s="1893"/>
      <c r="G72" s="1893"/>
      <c r="H72" s="1893" t="s">
        <v>5</v>
      </c>
      <c r="I72" s="1893"/>
      <c r="J72" s="1893"/>
      <c r="K72" s="1893" t="s">
        <v>382</v>
      </c>
      <c r="L72" s="1893"/>
      <c r="M72" s="1893"/>
      <c r="N72" s="1893" t="s">
        <v>878</v>
      </c>
      <c r="O72" s="1893"/>
      <c r="P72" s="1893"/>
      <c r="Q72" s="1893" t="s">
        <v>879</v>
      </c>
      <c r="R72" s="1893"/>
      <c r="S72" s="1893"/>
      <c r="T72" s="1893" t="s">
        <v>354</v>
      </c>
      <c r="U72" s="1893"/>
      <c r="V72" s="1893"/>
      <c r="W72" s="1894" t="s">
        <v>6</v>
      </c>
      <c r="X72" s="1894"/>
      <c r="Y72" s="1894"/>
      <c r="AA72" s="1894" t="s">
        <v>364</v>
      </c>
      <c r="AB72" s="1893" t="s">
        <v>3</v>
      </c>
      <c r="AC72" s="1893"/>
      <c r="AD72" s="1893"/>
      <c r="AE72" s="1893" t="s">
        <v>4</v>
      </c>
      <c r="AF72" s="1893"/>
      <c r="AG72" s="1893"/>
      <c r="AH72" s="1893" t="s">
        <v>5</v>
      </c>
      <c r="AI72" s="1893"/>
      <c r="AJ72" s="1893"/>
      <c r="AK72" s="1893" t="s">
        <v>382</v>
      </c>
      <c r="AL72" s="1893"/>
      <c r="AM72" s="1893"/>
      <c r="AN72" s="1893" t="s">
        <v>878</v>
      </c>
      <c r="AO72" s="1893"/>
      <c r="AP72" s="1893"/>
      <c r="AQ72" s="1893" t="s">
        <v>879</v>
      </c>
      <c r="AR72" s="1893"/>
      <c r="AS72" s="1893"/>
      <c r="AT72" s="1893" t="s">
        <v>354</v>
      </c>
      <c r="AU72" s="1893"/>
      <c r="AV72" s="1893"/>
      <c r="AW72" s="1894" t="s">
        <v>6</v>
      </c>
      <c r="AX72" s="1894"/>
      <c r="AY72" s="1894"/>
    </row>
    <row r="73" spans="1:51">
      <c r="A73" s="1894"/>
      <c r="B73" s="1176" t="s">
        <v>242</v>
      </c>
      <c r="C73" s="1176" t="s">
        <v>243</v>
      </c>
      <c r="D73" s="1176" t="s">
        <v>236</v>
      </c>
      <c r="E73" s="1176" t="s">
        <v>242</v>
      </c>
      <c r="F73" s="1176" t="s">
        <v>243</v>
      </c>
      <c r="G73" s="1176" t="s">
        <v>236</v>
      </c>
      <c r="H73" s="1176" t="s">
        <v>242</v>
      </c>
      <c r="I73" s="1176" t="s">
        <v>243</v>
      </c>
      <c r="J73" s="1176" t="s">
        <v>236</v>
      </c>
      <c r="K73" s="1176" t="s">
        <v>242</v>
      </c>
      <c r="L73" s="1176" t="s">
        <v>243</v>
      </c>
      <c r="M73" s="1176" t="s">
        <v>236</v>
      </c>
      <c r="N73" s="1176" t="s">
        <v>242</v>
      </c>
      <c r="O73" s="1176" t="s">
        <v>243</v>
      </c>
      <c r="P73" s="1176" t="s">
        <v>236</v>
      </c>
      <c r="Q73" s="1176" t="s">
        <v>242</v>
      </c>
      <c r="R73" s="1176" t="s">
        <v>243</v>
      </c>
      <c r="S73" s="1176" t="s">
        <v>236</v>
      </c>
      <c r="T73" s="1176" t="s">
        <v>242</v>
      </c>
      <c r="U73" s="1176" t="s">
        <v>243</v>
      </c>
      <c r="V73" s="1176" t="s">
        <v>236</v>
      </c>
      <c r="W73" s="1176" t="s">
        <v>242</v>
      </c>
      <c r="X73" s="1176" t="s">
        <v>243</v>
      </c>
      <c r="Y73" s="1176" t="s">
        <v>236</v>
      </c>
      <c r="AA73" s="1894"/>
      <c r="AB73" s="1176" t="s">
        <v>242</v>
      </c>
      <c r="AC73" s="1176" t="s">
        <v>243</v>
      </c>
      <c r="AD73" s="1176" t="s">
        <v>236</v>
      </c>
      <c r="AE73" s="1176" t="s">
        <v>242</v>
      </c>
      <c r="AF73" s="1176" t="s">
        <v>243</v>
      </c>
      <c r="AG73" s="1176" t="s">
        <v>236</v>
      </c>
      <c r="AH73" s="1176" t="s">
        <v>242</v>
      </c>
      <c r="AI73" s="1176" t="s">
        <v>243</v>
      </c>
      <c r="AJ73" s="1176" t="s">
        <v>236</v>
      </c>
      <c r="AK73" s="1176" t="s">
        <v>242</v>
      </c>
      <c r="AL73" s="1176" t="s">
        <v>243</v>
      </c>
      <c r="AM73" s="1176" t="s">
        <v>236</v>
      </c>
      <c r="AN73" s="1176" t="s">
        <v>242</v>
      </c>
      <c r="AO73" s="1176" t="s">
        <v>243</v>
      </c>
      <c r="AP73" s="1176" t="s">
        <v>236</v>
      </c>
      <c r="AQ73" s="1176" t="s">
        <v>242</v>
      </c>
      <c r="AR73" s="1176" t="s">
        <v>243</v>
      </c>
      <c r="AS73" s="1176" t="s">
        <v>236</v>
      </c>
      <c r="AT73" s="1176" t="s">
        <v>242</v>
      </c>
      <c r="AU73" s="1176" t="s">
        <v>243</v>
      </c>
      <c r="AV73" s="1176" t="s">
        <v>236</v>
      </c>
      <c r="AW73" s="1176" t="s">
        <v>242</v>
      </c>
      <c r="AX73" s="1176" t="s">
        <v>243</v>
      </c>
      <c r="AY73" s="1176" t="s">
        <v>236</v>
      </c>
    </row>
    <row r="74" spans="1:51">
      <c r="A74" s="1177">
        <v>1</v>
      </c>
      <c r="B74" s="1176">
        <v>2</v>
      </c>
      <c r="C74" s="1176">
        <v>3</v>
      </c>
      <c r="D74" s="1176">
        <v>4</v>
      </c>
      <c r="E74" s="1176">
        <v>5</v>
      </c>
      <c r="F74" s="1176">
        <v>6</v>
      </c>
      <c r="G74" s="1176">
        <v>7</v>
      </c>
      <c r="H74" s="1176">
        <v>8</v>
      </c>
      <c r="I74" s="1176">
        <v>9</v>
      </c>
      <c r="J74" s="1176">
        <v>10</v>
      </c>
      <c r="K74" s="1176">
        <v>11</v>
      </c>
      <c r="L74" s="1176">
        <v>12</v>
      </c>
      <c r="M74" s="1176">
        <v>13</v>
      </c>
      <c r="N74" s="1176">
        <v>14</v>
      </c>
      <c r="O74" s="1176">
        <v>15</v>
      </c>
      <c r="P74" s="1176">
        <v>16</v>
      </c>
      <c r="Q74" s="1176">
        <v>17</v>
      </c>
      <c r="R74" s="1176">
        <v>18</v>
      </c>
      <c r="S74" s="1176">
        <v>19</v>
      </c>
      <c r="T74" s="1176">
        <v>20</v>
      </c>
      <c r="U74" s="1176">
        <v>21</v>
      </c>
      <c r="V74" s="1176">
        <v>22</v>
      </c>
      <c r="W74" s="1176">
        <v>23</v>
      </c>
      <c r="X74" s="1176">
        <v>24</v>
      </c>
      <c r="Y74" s="1176">
        <v>25</v>
      </c>
      <c r="AA74" s="1177">
        <v>1</v>
      </c>
      <c r="AB74" s="1176">
        <v>2</v>
      </c>
      <c r="AC74" s="1176">
        <v>3</v>
      </c>
      <c r="AD74" s="1176">
        <v>4</v>
      </c>
      <c r="AE74" s="1176">
        <v>5</v>
      </c>
      <c r="AF74" s="1176">
        <v>6</v>
      </c>
      <c r="AG74" s="1176">
        <v>7</v>
      </c>
      <c r="AH74" s="1176">
        <v>8</v>
      </c>
      <c r="AI74" s="1176">
        <v>9</v>
      </c>
      <c r="AJ74" s="1176">
        <v>10</v>
      </c>
      <c r="AK74" s="1176">
        <v>11</v>
      </c>
      <c r="AL74" s="1176">
        <v>12</v>
      </c>
      <c r="AM74" s="1176">
        <v>13</v>
      </c>
      <c r="AN74" s="1176">
        <v>14</v>
      </c>
      <c r="AO74" s="1176">
        <v>15</v>
      </c>
      <c r="AP74" s="1176">
        <v>16</v>
      </c>
      <c r="AQ74" s="1176">
        <v>17</v>
      </c>
      <c r="AR74" s="1176">
        <v>18</v>
      </c>
      <c r="AS74" s="1176">
        <v>19</v>
      </c>
      <c r="AT74" s="1176">
        <v>20</v>
      </c>
      <c r="AU74" s="1176">
        <v>21</v>
      </c>
      <c r="AV74" s="1176">
        <v>22</v>
      </c>
      <c r="AW74" s="1176">
        <v>23</v>
      </c>
      <c r="AX74" s="1176">
        <v>24</v>
      </c>
      <c r="AY74" s="1176">
        <v>25</v>
      </c>
    </row>
    <row r="75" spans="1:51" ht="15.75">
      <c r="A75" s="1159" t="s">
        <v>473</v>
      </c>
      <c r="B75" s="942">
        <v>1</v>
      </c>
      <c r="C75" s="942">
        <v>0</v>
      </c>
      <c r="D75" s="1178">
        <f>B75+C75</f>
        <v>1</v>
      </c>
      <c r="E75" s="942">
        <v>0</v>
      </c>
      <c r="F75" s="942">
        <v>1</v>
      </c>
      <c r="G75" s="1178">
        <f>E75+F75</f>
        <v>1</v>
      </c>
      <c r="H75" s="942">
        <v>0</v>
      </c>
      <c r="I75" s="942">
        <v>0</v>
      </c>
      <c r="J75" s="1178">
        <f>H75+I75</f>
        <v>0</v>
      </c>
      <c r="K75" s="1244">
        <v>0</v>
      </c>
      <c r="L75" s="1244">
        <v>0</v>
      </c>
      <c r="M75" s="1178">
        <f>K75+L75</f>
        <v>0</v>
      </c>
      <c r="N75" s="1178"/>
      <c r="O75" s="1178"/>
      <c r="P75" s="1178">
        <f>N75+O75</f>
        <v>0</v>
      </c>
      <c r="Q75" s="942"/>
      <c r="R75" s="942"/>
      <c r="S75" s="1178">
        <f>Q75+R75</f>
        <v>0</v>
      </c>
      <c r="T75" s="942">
        <v>0</v>
      </c>
      <c r="U75" s="942">
        <v>0</v>
      </c>
      <c r="V75" s="1178">
        <f>T75+U75</f>
        <v>0</v>
      </c>
      <c r="W75" s="1178">
        <f>B75+E75+N75+K75+H75+Q75+T75</f>
        <v>1</v>
      </c>
      <c r="X75" s="1178">
        <f t="shared" ref="X75:X85" si="91">C75+F75+O75+L75+I75+R75+U75</f>
        <v>1</v>
      </c>
      <c r="Y75" s="1178">
        <f t="shared" ref="Y75:Y85" si="92">D75+G75+P75+M75+J75+S75+V75</f>
        <v>2</v>
      </c>
      <c r="AA75" s="1159" t="s">
        <v>473</v>
      </c>
      <c r="AB75" s="942">
        <v>12</v>
      </c>
      <c r="AC75" s="942">
        <v>14</v>
      </c>
      <c r="AD75" s="1178">
        <f>AB75+AC75</f>
        <v>26</v>
      </c>
      <c r="AE75" s="942">
        <v>0</v>
      </c>
      <c r="AF75" s="942">
        <v>0</v>
      </c>
      <c r="AG75" s="1178">
        <f>AE75+AF75</f>
        <v>0</v>
      </c>
      <c r="AH75" s="942">
        <v>0</v>
      </c>
      <c r="AI75" s="942"/>
      <c r="AJ75" s="1178">
        <f>AH75+AI75</f>
        <v>0</v>
      </c>
      <c r="AK75" s="942">
        <v>0</v>
      </c>
      <c r="AL75" s="942"/>
      <c r="AM75" s="1178">
        <f>AK75+AL75</f>
        <v>0</v>
      </c>
      <c r="AN75" s="1178"/>
      <c r="AO75" s="1178"/>
      <c r="AP75" s="1178">
        <f>AN75+AO75</f>
        <v>0</v>
      </c>
      <c r="AQ75" s="1178"/>
      <c r="AR75" s="1178"/>
      <c r="AS75" s="1178">
        <f>AQ75+AR75</f>
        <v>0</v>
      </c>
      <c r="AT75" s="942"/>
      <c r="AU75" s="942"/>
      <c r="AV75" s="1178">
        <f>AT75+AU75</f>
        <v>0</v>
      </c>
      <c r="AW75" s="1178">
        <f>AB75+AE75+AH75+AK75+AT75+AN75+AQ75</f>
        <v>12</v>
      </c>
      <c r="AX75" s="1178">
        <f t="shared" ref="AX75:AX85" si="93">AC75+AF75+AI75+AL75+AU75+AO75+AR75</f>
        <v>14</v>
      </c>
      <c r="AY75" s="1178">
        <f t="shared" ref="AY75:AY85" si="94">AD75+AG75+AJ75+AM75+AV75+AP75+AS75</f>
        <v>26</v>
      </c>
    </row>
    <row r="76" spans="1:51" ht="15.75">
      <c r="A76" s="1160" t="s">
        <v>474</v>
      </c>
      <c r="B76" s="942">
        <v>2</v>
      </c>
      <c r="C76" s="942">
        <v>4</v>
      </c>
      <c r="D76" s="1178">
        <f t="shared" ref="D76:D85" si="95">B76+C76</f>
        <v>6</v>
      </c>
      <c r="E76" s="942">
        <v>3</v>
      </c>
      <c r="F76" s="942">
        <v>4</v>
      </c>
      <c r="G76" s="1178">
        <f t="shared" ref="G76:G85" si="96">E76+F76</f>
        <v>7</v>
      </c>
      <c r="H76" s="942">
        <v>0</v>
      </c>
      <c r="I76" s="942">
        <v>0</v>
      </c>
      <c r="J76" s="1178">
        <f t="shared" ref="J76:J85" si="97">H76+I76</f>
        <v>0</v>
      </c>
      <c r="K76" s="1244">
        <v>0</v>
      </c>
      <c r="L76" s="1244">
        <v>0</v>
      </c>
      <c r="M76" s="1178">
        <f t="shared" ref="M76:M85" si="98">K76+L76</f>
        <v>0</v>
      </c>
      <c r="N76" s="1178"/>
      <c r="O76" s="1178"/>
      <c r="P76" s="1178">
        <f t="shared" ref="P76:P85" si="99">N76+O76</f>
        <v>0</v>
      </c>
      <c r="Q76" s="942"/>
      <c r="R76" s="942"/>
      <c r="S76" s="1178">
        <f t="shared" ref="S76:S85" si="100">Q76+R76</f>
        <v>0</v>
      </c>
      <c r="T76" s="942">
        <v>0</v>
      </c>
      <c r="U76" s="942">
        <v>0</v>
      </c>
      <c r="V76" s="1178">
        <f t="shared" ref="V76:V85" si="101">T76+U76</f>
        <v>0</v>
      </c>
      <c r="W76" s="1178">
        <f t="shared" ref="W76:W85" si="102">B76+E76+N76+K76+H76+Q76+T76</f>
        <v>5</v>
      </c>
      <c r="X76" s="1178">
        <f t="shared" si="91"/>
        <v>8</v>
      </c>
      <c r="Y76" s="1178">
        <f t="shared" si="92"/>
        <v>13</v>
      </c>
      <c r="AA76" s="1160" t="s">
        <v>474</v>
      </c>
      <c r="AB76" s="942">
        <v>9</v>
      </c>
      <c r="AC76" s="942">
        <v>6</v>
      </c>
      <c r="AD76" s="1178">
        <f t="shared" ref="AD76:AD85" si="103">AB76+AC76</f>
        <v>15</v>
      </c>
      <c r="AE76" s="942">
        <v>5</v>
      </c>
      <c r="AF76" s="942">
        <v>3</v>
      </c>
      <c r="AG76" s="1178">
        <f t="shared" ref="AG76:AG85" si="104">AE76+AF76</f>
        <v>8</v>
      </c>
      <c r="AH76" s="942">
        <v>0</v>
      </c>
      <c r="AI76" s="942"/>
      <c r="AJ76" s="1178">
        <f t="shared" ref="AJ76:AJ85" si="105">AH76+AI76</f>
        <v>0</v>
      </c>
      <c r="AK76" s="942">
        <v>1</v>
      </c>
      <c r="AL76" s="942">
        <v>1</v>
      </c>
      <c r="AM76" s="1178">
        <f t="shared" ref="AM76:AM85" si="106">AK76+AL76</f>
        <v>2</v>
      </c>
      <c r="AN76" s="1178"/>
      <c r="AO76" s="1178"/>
      <c r="AP76" s="1178">
        <f t="shared" ref="AP76:AP85" si="107">AN76+AO76</f>
        <v>0</v>
      </c>
      <c r="AQ76" s="1178"/>
      <c r="AR76" s="1178"/>
      <c r="AS76" s="1178">
        <f t="shared" ref="AS76:AS85" si="108">AQ76+AR76</f>
        <v>0</v>
      </c>
      <c r="AT76" s="942"/>
      <c r="AU76" s="942"/>
      <c r="AV76" s="1178">
        <f t="shared" ref="AV76:AV85" si="109">AT76+AU76</f>
        <v>0</v>
      </c>
      <c r="AW76" s="1178">
        <f t="shared" ref="AW76:AW85" si="110">AB76+AE76+AH76+AK76+AT76+AN76+AQ76</f>
        <v>15</v>
      </c>
      <c r="AX76" s="1178">
        <f t="shared" si="93"/>
        <v>10</v>
      </c>
      <c r="AY76" s="1178">
        <f t="shared" si="94"/>
        <v>25</v>
      </c>
    </row>
    <row r="77" spans="1:51" ht="15.75">
      <c r="A77" s="1161" t="s">
        <v>365</v>
      </c>
      <c r="B77" s="942">
        <v>16</v>
      </c>
      <c r="C77" s="942">
        <v>9</v>
      </c>
      <c r="D77" s="1178">
        <f t="shared" si="95"/>
        <v>25</v>
      </c>
      <c r="E77" s="942">
        <v>12</v>
      </c>
      <c r="F77" s="942">
        <v>15</v>
      </c>
      <c r="G77" s="1178">
        <f t="shared" si="96"/>
        <v>27</v>
      </c>
      <c r="H77" s="942">
        <v>0</v>
      </c>
      <c r="I77" s="942">
        <v>0</v>
      </c>
      <c r="J77" s="1178">
        <f t="shared" si="97"/>
        <v>0</v>
      </c>
      <c r="K77" s="1244">
        <v>2</v>
      </c>
      <c r="L77" s="1244">
        <v>0</v>
      </c>
      <c r="M77" s="1178">
        <f t="shared" si="98"/>
        <v>2</v>
      </c>
      <c r="N77" s="1178"/>
      <c r="O77" s="1178"/>
      <c r="P77" s="1178">
        <f t="shared" si="99"/>
        <v>0</v>
      </c>
      <c r="Q77" s="942"/>
      <c r="R77" s="942"/>
      <c r="S77" s="1178">
        <f t="shared" si="100"/>
        <v>0</v>
      </c>
      <c r="T77" s="942">
        <v>0</v>
      </c>
      <c r="U77" s="942">
        <v>0</v>
      </c>
      <c r="V77" s="1178">
        <f t="shared" si="101"/>
        <v>0</v>
      </c>
      <c r="W77" s="1178">
        <f t="shared" si="102"/>
        <v>30</v>
      </c>
      <c r="X77" s="1178">
        <f t="shared" si="91"/>
        <v>24</v>
      </c>
      <c r="Y77" s="1178">
        <f t="shared" si="92"/>
        <v>54</v>
      </c>
      <c r="AA77" s="1161" t="s">
        <v>365</v>
      </c>
      <c r="AB77" s="942">
        <v>25</v>
      </c>
      <c r="AC77" s="942">
        <v>15</v>
      </c>
      <c r="AD77" s="1178">
        <f t="shared" si="103"/>
        <v>40</v>
      </c>
      <c r="AE77" s="942">
        <v>9</v>
      </c>
      <c r="AF77" s="942">
        <v>8</v>
      </c>
      <c r="AG77" s="1178">
        <f t="shared" si="104"/>
        <v>17</v>
      </c>
      <c r="AH77" s="942">
        <v>2</v>
      </c>
      <c r="AI77" s="942"/>
      <c r="AJ77" s="1178">
        <f t="shared" si="105"/>
        <v>2</v>
      </c>
      <c r="AK77" s="942">
        <v>2</v>
      </c>
      <c r="AL77" s="942">
        <v>2</v>
      </c>
      <c r="AM77" s="1178">
        <f t="shared" si="106"/>
        <v>4</v>
      </c>
      <c r="AN77" s="1178"/>
      <c r="AO77" s="1178"/>
      <c r="AP77" s="1178">
        <f t="shared" si="107"/>
        <v>0</v>
      </c>
      <c r="AQ77" s="1178"/>
      <c r="AR77" s="1178"/>
      <c r="AS77" s="1178">
        <f t="shared" si="108"/>
        <v>0</v>
      </c>
      <c r="AT77" s="942"/>
      <c r="AU77" s="942"/>
      <c r="AV77" s="1178">
        <f t="shared" si="109"/>
        <v>0</v>
      </c>
      <c r="AW77" s="1178">
        <f t="shared" si="110"/>
        <v>38</v>
      </c>
      <c r="AX77" s="1178">
        <f t="shared" si="93"/>
        <v>25</v>
      </c>
      <c r="AY77" s="1178">
        <f t="shared" si="94"/>
        <v>63</v>
      </c>
    </row>
    <row r="78" spans="1:51" ht="15.75">
      <c r="A78" s="1161" t="s">
        <v>366</v>
      </c>
      <c r="B78" s="942">
        <v>23</v>
      </c>
      <c r="C78" s="942">
        <v>24</v>
      </c>
      <c r="D78" s="1178">
        <f t="shared" si="95"/>
        <v>47</v>
      </c>
      <c r="E78" s="942">
        <v>46</v>
      </c>
      <c r="F78" s="942">
        <v>39</v>
      </c>
      <c r="G78" s="1178">
        <f t="shared" si="96"/>
        <v>85</v>
      </c>
      <c r="H78" s="942">
        <v>0</v>
      </c>
      <c r="I78" s="942">
        <v>0</v>
      </c>
      <c r="J78" s="1178">
        <f t="shared" si="97"/>
        <v>0</v>
      </c>
      <c r="K78" s="1244">
        <v>0</v>
      </c>
      <c r="L78" s="1244">
        <v>0</v>
      </c>
      <c r="M78" s="1178">
        <f t="shared" si="98"/>
        <v>0</v>
      </c>
      <c r="N78" s="1178"/>
      <c r="O78" s="1178"/>
      <c r="P78" s="1178">
        <f t="shared" si="99"/>
        <v>0</v>
      </c>
      <c r="Q78" s="942"/>
      <c r="R78" s="942"/>
      <c r="S78" s="1178">
        <f t="shared" si="100"/>
        <v>0</v>
      </c>
      <c r="T78" s="942">
        <v>0</v>
      </c>
      <c r="U78" s="942">
        <v>0</v>
      </c>
      <c r="V78" s="1178">
        <f t="shared" si="101"/>
        <v>0</v>
      </c>
      <c r="W78" s="1178">
        <f t="shared" si="102"/>
        <v>69</v>
      </c>
      <c r="X78" s="1178">
        <f t="shared" si="91"/>
        <v>63</v>
      </c>
      <c r="Y78" s="1178">
        <f t="shared" si="92"/>
        <v>132</v>
      </c>
      <c r="AA78" s="1161" t="s">
        <v>366</v>
      </c>
      <c r="AB78" s="942">
        <v>29</v>
      </c>
      <c r="AC78" s="942">
        <v>22</v>
      </c>
      <c r="AD78" s="1178">
        <f t="shared" si="103"/>
        <v>51</v>
      </c>
      <c r="AE78" s="942">
        <v>12</v>
      </c>
      <c r="AF78" s="942">
        <v>9</v>
      </c>
      <c r="AG78" s="1178">
        <f t="shared" si="104"/>
        <v>21</v>
      </c>
      <c r="AH78" s="942">
        <v>1</v>
      </c>
      <c r="AI78" s="942"/>
      <c r="AJ78" s="1178">
        <f t="shared" si="105"/>
        <v>1</v>
      </c>
      <c r="AK78" s="942">
        <v>1</v>
      </c>
      <c r="AL78" s="942">
        <v>1</v>
      </c>
      <c r="AM78" s="1178">
        <f t="shared" si="106"/>
        <v>2</v>
      </c>
      <c r="AN78" s="1178"/>
      <c r="AO78" s="1178"/>
      <c r="AP78" s="1178">
        <f t="shared" si="107"/>
        <v>0</v>
      </c>
      <c r="AQ78" s="1178"/>
      <c r="AR78" s="1178"/>
      <c r="AS78" s="1178">
        <f t="shared" si="108"/>
        <v>0</v>
      </c>
      <c r="AT78" s="942"/>
      <c r="AU78" s="942">
        <v>3</v>
      </c>
      <c r="AV78" s="1178">
        <f t="shared" si="109"/>
        <v>3</v>
      </c>
      <c r="AW78" s="1178">
        <f t="shared" si="110"/>
        <v>43</v>
      </c>
      <c r="AX78" s="1178">
        <f t="shared" si="93"/>
        <v>35</v>
      </c>
      <c r="AY78" s="1178">
        <f t="shared" si="94"/>
        <v>78</v>
      </c>
    </row>
    <row r="79" spans="1:51" ht="15.75">
      <c r="A79" s="1161" t="s">
        <v>367</v>
      </c>
      <c r="B79" s="942">
        <v>112</v>
      </c>
      <c r="C79" s="942">
        <v>42</v>
      </c>
      <c r="D79" s="1178">
        <f t="shared" si="95"/>
        <v>154</v>
      </c>
      <c r="E79" s="942">
        <v>87</v>
      </c>
      <c r="F79" s="942">
        <v>58</v>
      </c>
      <c r="G79" s="1178">
        <f t="shared" si="96"/>
        <v>145</v>
      </c>
      <c r="H79" s="942">
        <v>7</v>
      </c>
      <c r="I79" s="942">
        <v>4</v>
      </c>
      <c r="J79" s="1178">
        <f t="shared" si="97"/>
        <v>11</v>
      </c>
      <c r="K79" s="1244">
        <v>2</v>
      </c>
      <c r="L79" s="1244">
        <v>0</v>
      </c>
      <c r="M79" s="1178">
        <f t="shared" si="98"/>
        <v>2</v>
      </c>
      <c r="N79" s="1178"/>
      <c r="O79" s="1178"/>
      <c r="P79" s="1178">
        <f t="shared" si="99"/>
        <v>0</v>
      </c>
      <c r="Q79" s="942"/>
      <c r="R79" s="942"/>
      <c r="S79" s="1178">
        <f t="shared" si="100"/>
        <v>0</v>
      </c>
      <c r="T79" s="942">
        <v>2</v>
      </c>
      <c r="U79" s="942">
        <v>1</v>
      </c>
      <c r="V79" s="1178">
        <f t="shared" si="101"/>
        <v>3</v>
      </c>
      <c r="W79" s="1178">
        <f t="shared" si="102"/>
        <v>210</v>
      </c>
      <c r="X79" s="1178">
        <f t="shared" si="91"/>
        <v>105</v>
      </c>
      <c r="Y79" s="1178">
        <f t="shared" si="92"/>
        <v>315</v>
      </c>
      <c r="AA79" s="1161" t="s">
        <v>367</v>
      </c>
      <c r="AB79" s="942">
        <v>59</v>
      </c>
      <c r="AC79" s="942">
        <v>35</v>
      </c>
      <c r="AD79" s="1178">
        <f t="shared" si="103"/>
        <v>94</v>
      </c>
      <c r="AE79" s="942">
        <v>14</v>
      </c>
      <c r="AF79" s="942">
        <v>11</v>
      </c>
      <c r="AG79" s="1178">
        <f t="shared" si="104"/>
        <v>25</v>
      </c>
      <c r="AH79" s="942">
        <v>0</v>
      </c>
      <c r="AI79" s="942"/>
      <c r="AJ79" s="1178">
        <f t="shared" si="105"/>
        <v>0</v>
      </c>
      <c r="AK79" s="942">
        <v>5</v>
      </c>
      <c r="AL79" s="942">
        <v>1</v>
      </c>
      <c r="AM79" s="1178">
        <f t="shared" si="106"/>
        <v>6</v>
      </c>
      <c r="AN79" s="1178"/>
      <c r="AO79" s="1178"/>
      <c r="AP79" s="1178">
        <f t="shared" si="107"/>
        <v>0</v>
      </c>
      <c r="AQ79" s="1178"/>
      <c r="AR79" s="1178"/>
      <c r="AS79" s="1178">
        <f t="shared" si="108"/>
        <v>0</v>
      </c>
      <c r="AT79" s="942">
        <v>10</v>
      </c>
      <c r="AU79" s="942">
        <v>5</v>
      </c>
      <c r="AV79" s="1178">
        <f t="shared" si="109"/>
        <v>15</v>
      </c>
      <c r="AW79" s="1178">
        <f t="shared" si="110"/>
        <v>88</v>
      </c>
      <c r="AX79" s="1178">
        <f t="shared" si="93"/>
        <v>52</v>
      </c>
      <c r="AY79" s="1178">
        <f t="shared" si="94"/>
        <v>140</v>
      </c>
    </row>
    <row r="80" spans="1:51" ht="15.75">
      <c r="A80" s="1161" t="s">
        <v>368</v>
      </c>
      <c r="B80" s="942">
        <v>123</v>
      </c>
      <c r="C80" s="942">
        <v>68</v>
      </c>
      <c r="D80" s="1178">
        <f t="shared" si="95"/>
        <v>191</v>
      </c>
      <c r="E80" s="942">
        <v>130</v>
      </c>
      <c r="F80" s="942">
        <v>87</v>
      </c>
      <c r="G80" s="1178">
        <f t="shared" si="96"/>
        <v>217</v>
      </c>
      <c r="H80" s="942">
        <v>2</v>
      </c>
      <c r="I80" s="942">
        <v>0</v>
      </c>
      <c r="J80" s="1178">
        <f t="shared" si="97"/>
        <v>2</v>
      </c>
      <c r="K80" s="1244">
        <v>0</v>
      </c>
      <c r="L80" s="1244">
        <v>1</v>
      </c>
      <c r="M80" s="1178">
        <f t="shared" si="98"/>
        <v>1</v>
      </c>
      <c r="N80" s="1178"/>
      <c r="O80" s="1178"/>
      <c r="P80" s="1178">
        <f t="shared" si="99"/>
        <v>0</v>
      </c>
      <c r="Q80" s="942"/>
      <c r="R80" s="942"/>
      <c r="S80" s="1178">
        <f t="shared" si="100"/>
        <v>0</v>
      </c>
      <c r="T80" s="942">
        <v>5</v>
      </c>
      <c r="U80" s="942">
        <v>2</v>
      </c>
      <c r="V80" s="1178">
        <f t="shared" si="101"/>
        <v>7</v>
      </c>
      <c r="W80" s="1178">
        <f t="shared" si="102"/>
        <v>260</v>
      </c>
      <c r="X80" s="1178">
        <f t="shared" si="91"/>
        <v>158</v>
      </c>
      <c r="Y80" s="1178">
        <f t="shared" si="92"/>
        <v>418</v>
      </c>
      <c r="AA80" s="1161" t="s">
        <v>368</v>
      </c>
      <c r="AB80" s="942">
        <v>75</v>
      </c>
      <c r="AC80" s="942">
        <v>26</v>
      </c>
      <c r="AD80" s="1178">
        <f t="shared" si="103"/>
        <v>101</v>
      </c>
      <c r="AE80" s="942">
        <v>32</v>
      </c>
      <c r="AF80" s="942">
        <v>16</v>
      </c>
      <c r="AG80" s="1178">
        <f t="shared" si="104"/>
        <v>48</v>
      </c>
      <c r="AH80" s="942">
        <v>2</v>
      </c>
      <c r="AI80" s="942">
        <v>1</v>
      </c>
      <c r="AJ80" s="1178">
        <f t="shared" si="105"/>
        <v>3</v>
      </c>
      <c r="AK80" s="942">
        <v>6</v>
      </c>
      <c r="AL80" s="942">
        <v>3</v>
      </c>
      <c r="AM80" s="1178">
        <f t="shared" si="106"/>
        <v>9</v>
      </c>
      <c r="AN80" s="1178"/>
      <c r="AO80" s="1178"/>
      <c r="AP80" s="1178">
        <f t="shared" si="107"/>
        <v>0</v>
      </c>
      <c r="AQ80" s="1178"/>
      <c r="AR80" s="1178"/>
      <c r="AS80" s="1178">
        <f t="shared" si="108"/>
        <v>0</v>
      </c>
      <c r="AT80" s="942">
        <v>2</v>
      </c>
      <c r="AU80" s="942">
        <v>3</v>
      </c>
      <c r="AV80" s="1178">
        <f t="shared" si="109"/>
        <v>5</v>
      </c>
      <c r="AW80" s="1178">
        <f t="shared" si="110"/>
        <v>117</v>
      </c>
      <c r="AX80" s="1178">
        <f t="shared" si="93"/>
        <v>49</v>
      </c>
      <c r="AY80" s="1178">
        <f t="shared" si="94"/>
        <v>166</v>
      </c>
    </row>
    <row r="81" spans="1:51" ht="15.75">
      <c r="A81" s="1161" t="s">
        <v>369</v>
      </c>
      <c r="B81" s="942">
        <v>161</v>
      </c>
      <c r="C81" s="942">
        <v>113</v>
      </c>
      <c r="D81" s="1178">
        <f t="shared" si="95"/>
        <v>274</v>
      </c>
      <c r="E81" s="942">
        <v>152</v>
      </c>
      <c r="F81" s="942">
        <v>113</v>
      </c>
      <c r="G81" s="1178">
        <f t="shared" si="96"/>
        <v>265</v>
      </c>
      <c r="H81" s="942">
        <v>1</v>
      </c>
      <c r="I81" s="942">
        <v>2</v>
      </c>
      <c r="J81" s="1178">
        <f t="shared" si="97"/>
        <v>3</v>
      </c>
      <c r="K81" s="1244">
        <v>1</v>
      </c>
      <c r="L81" s="1244">
        <v>0</v>
      </c>
      <c r="M81" s="1178">
        <f t="shared" si="98"/>
        <v>1</v>
      </c>
      <c r="N81" s="1178"/>
      <c r="O81" s="1178"/>
      <c r="P81" s="1178">
        <f t="shared" si="99"/>
        <v>0</v>
      </c>
      <c r="Q81" s="942"/>
      <c r="R81" s="942"/>
      <c r="S81" s="1178">
        <f t="shared" si="100"/>
        <v>0</v>
      </c>
      <c r="T81" s="942">
        <v>9</v>
      </c>
      <c r="U81" s="942">
        <v>5</v>
      </c>
      <c r="V81" s="1178">
        <f t="shared" si="101"/>
        <v>14</v>
      </c>
      <c r="W81" s="1178">
        <f t="shared" si="102"/>
        <v>324</v>
      </c>
      <c r="X81" s="1178">
        <f t="shared" si="91"/>
        <v>233</v>
      </c>
      <c r="Y81" s="1178">
        <f t="shared" si="92"/>
        <v>557</v>
      </c>
      <c r="AA81" s="1161" t="s">
        <v>369</v>
      </c>
      <c r="AB81" s="942">
        <v>172</v>
      </c>
      <c r="AC81" s="942">
        <v>102</v>
      </c>
      <c r="AD81" s="1178">
        <f t="shared" si="103"/>
        <v>274</v>
      </c>
      <c r="AE81" s="942">
        <v>42</v>
      </c>
      <c r="AF81" s="942">
        <v>15</v>
      </c>
      <c r="AG81" s="1178">
        <f t="shared" si="104"/>
        <v>57</v>
      </c>
      <c r="AH81" s="942">
        <v>8</v>
      </c>
      <c r="AI81" s="942">
        <v>2</v>
      </c>
      <c r="AJ81" s="1178">
        <f t="shared" si="105"/>
        <v>10</v>
      </c>
      <c r="AK81" s="942">
        <v>8</v>
      </c>
      <c r="AL81" s="942">
        <v>0</v>
      </c>
      <c r="AM81" s="1178">
        <f t="shared" si="106"/>
        <v>8</v>
      </c>
      <c r="AN81" s="1178"/>
      <c r="AO81" s="1178"/>
      <c r="AP81" s="1178">
        <f t="shared" si="107"/>
        <v>0</v>
      </c>
      <c r="AQ81" s="1178"/>
      <c r="AR81" s="1178"/>
      <c r="AS81" s="1178">
        <f t="shared" si="108"/>
        <v>0</v>
      </c>
      <c r="AT81" s="942">
        <v>11</v>
      </c>
      <c r="AU81" s="942">
        <v>9</v>
      </c>
      <c r="AV81" s="1178">
        <f t="shared" si="109"/>
        <v>20</v>
      </c>
      <c r="AW81" s="1178">
        <f t="shared" si="110"/>
        <v>241</v>
      </c>
      <c r="AX81" s="1178">
        <f t="shared" si="93"/>
        <v>128</v>
      </c>
      <c r="AY81" s="1178">
        <f t="shared" si="94"/>
        <v>369</v>
      </c>
    </row>
    <row r="82" spans="1:51" ht="15.75">
      <c r="A82" s="1161" t="s">
        <v>370</v>
      </c>
      <c r="B82" s="942">
        <v>311</v>
      </c>
      <c r="C82" s="942">
        <v>238</v>
      </c>
      <c r="D82" s="1178">
        <f t="shared" si="95"/>
        <v>549</v>
      </c>
      <c r="E82" s="942">
        <v>183</v>
      </c>
      <c r="F82" s="942">
        <v>167</v>
      </c>
      <c r="G82" s="1178">
        <f t="shared" si="96"/>
        <v>350</v>
      </c>
      <c r="H82" s="942">
        <v>11</v>
      </c>
      <c r="I82" s="942">
        <v>8</v>
      </c>
      <c r="J82" s="1178">
        <f t="shared" si="97"/>
        <v>19</v>
      </c>
      <c r="K82" s="1244">
        <v>9</v>
      </c>
      <c r="L82" s="1244">
        <v>6</v>
      </c>
      <c r="M82" s="1178">
        <f t="shared" si="98"/>
        <v>15</v>
      </c>
      <c r="N82" s="1178"/>
      <c r="O82" s="1178"/>
      <c r="P82" s="1178">
        <f t="shared" si="99"/>
        <v>0</v>
      </c>
      <c r="Q82" s="942"/>
      <c r="R82" s="942"/>
      <c r="S82" s="1178">
        <f t="shared" si="100"/>
        <v>0</v>
      </c>
      <c r="T82" s="942">
        <v>26</v>
      </c>
      <c r="U82" s="942">
        <v>19</v>
      </c>
      <c r="V82" s="1178">
        <f t="shared" si="101"/>
        <v>45</v>
      </c>
      <c r="W82" s="1178">
        <f t="shared" si="102"/>
        <v>540</v>
      </c>
      <c r="X82" s="1178">
        <f t="shared" si="91"/>
        <v>438</v>
      </c>
      <c r="Y82" s="1178">
        <f t="shared" si="92"/>
        <v>978</v>
      </c>
      <c r="AA82" s="1161" t="s">
        <v>370</v>
      </c>
      <c r="AB82" s="942">
        <v>205</v>
      </c>
      <c r="AC82" s="942">
        <v>108</v>
      </c>
      <c r="AD82" s="1178">
        <f t="shared" si="103"/>
        <v>313</v>
      </c>
      <c r="AE82" s="942">
        <v>56</v>
      </c>
      <c r="AF82" s="942">
        <v>54</v>
      </c>
      <c r="AG82" s="1178">
        <f t="shared" si="104"/>
        <v>110</v>
      </c>
      <c r="AH82" s="942">
        <v>1</v>
      </c>
      <c r="AI82" s="942">
        <v>0</v>
      </c>
      <c r="AJ82" s="1178">
        <f t="shared" si="105"/>
        <v>1</v>
      </c>
      <c r="AK82" s="942">
        <v>1</v>
      </c>
      <c r="AL82" s="942">
        <v>1</v>
      </c>
      <c r="AM82" s="1178">
        <f t="shared" si="106"/>
        <v>2</v>
      </c>
      <c r="AN82" s="1178"/>
      <c r="AO82" s="1178"/>
      <c r="AP82" s="1178">
        <f t="shared" si="107"/>
        <v>0</v>
      </c>
      <c r="AQ82" s="1178"/>
      <c r="AR82" s="1178"/>
      <c r="AS82" s="1178">
        <f t="shared" si="108"/>
        <v>0</v>
      </c>
      <c r="AT82" s="942">
        <v>15</v>
      </c>
      <c r="AU82" s="942">
        <v>13</v>
      </c>
      <c r="AV82" s="1178">
        <f t="shared" si="109"/>
        <v>28</v>
      </c>
      <c r="AW82" s="1178">
        <f t="shared" si="110"/>
        <v>278</v>
      </c>
      <c r="AX82" s="1178">
        <f t="shared" si="93"/>
        <v>176</v>
      </c>
      <c r="AY82" s="1178">
        <f t="shared" si="94"/>
        <v>454</v>
      </c>
    </row>
    <row r="83" spans="1:51" ht="15.75">
      <c r="A83" s="1161" t="s">
        <v>371</v>
      </c>
      <c r="B83" s="942">
        <v>418</v>
      </c>
      <c r="C83" s="942">
        <v>300</v>
      </c>
      <c r="D83" s="1178">
        <f t="shared" si="95"/>
        <v>718</v>
      </c>
      <c r="E83" s="942">
        <v>304</v>
      </c>
      <c r="F83" s="942">
        <v>194</v>
      </c>
      <c r="G83" s="1178">
        <f t="shared" si="96"/>
        <v>498</v>
      </c>
      <c r="H83" s="942">
        <v>6</v>
      </c>
      <c r="I83" s="942">
        <v>4</v>
      </c>
      <c r="J83" s="1178">
        <f t="shared" si="97"/>
        <v>10</v>
      </c>
      <c r="K83" s="1244">
        <v>3</v>
      </c>
      <c r="L83" s="1244">
        <v>2</v>
      </c>
      <c r="M83" s="1178">
        <f t="shared" si="98"/>
        <v>5</v>
      </c>
      <c r="N83" s="1178"/>
      <c r="O83" s="1178"/>
      <c r="P83" s="1178">
        <f t="shared" si="99"/>
        <v>0</v>
      </c>
      <c r="Q83" s="942"/>
      <c r="R83" s="942"/>
      <c r="S83" s="1178">
        <f t="shared" si="100"/>
        <v>0</v>
      </c>
      <c r="T83" s="942">
        <v>1</v>
      </c>
      <c r="U83" s="942">
        <v>0</v>
      </c>
      <c r="V83" s="1178">
        <f t="shared" si="101"/>
        <v>1</v>
      </c>
      <c r="W83" s="1178">
        <f t="shared" si="102"/>
        <v>732</v>
      </c>
      <c r="X83" s="1178">
        <f t="shared" si="91"/>
        <v>500</v>
      </c>
      <c r="Y83" s="1178">
        <f t="shared" si="92"/>
        <v>1232</v>
      </c>
      <c r="AA83" s="1161" t="s">
        <v>371</v>
      </c>
      <c r="AB83" s="942">
        <v>225</v>
      </c>
      <c r="AC83" s="942">
        <v>202</v>
      </c>
      <c r="AD83" s="1178">
        <f t="shared" si="103"/>
        <v>427</v>
      </c>
      <c r="AE83" s="942">
        <v>55</v>
      </c>
      <c r="AF83" s="942">
        <v>42</v>
      </c>
      <c r="AG83" s="1178">
        <f t="shared" si="104"/>
        <v>97</v>
      </c>
      <c r="AH83" s="942">
        <v>2</v>
      </c>
      <c r="AI83" s="942">
        <v>1</v>
      </c>
      <c r="AJ83" s="1178">
        <f t="shared" si="105"/>
        <v>3</v>
      </c>
      <c r="AK83" s="942">
        <v>0</v>
      </c>
      <c r="AL83" s="942">
        <v>2</v>
      </c>
      <c r="AM83" s="1178">
        <f t="shared" si="106"/>
        <v>2</v>
      </c>
      <c r="AN83" s="1178"/>
      <c r="AO83" s="1178"/>
      <c r="AP83" s="1178">
        <f t="shared" si="107"/>
        <v>0</v>
      </c>
      <c r="AQ83" s="1178"/>
      <c r="AR83" s="1178"/>
      <c r="AS83" s="1178">
        <f t="shared" si="108"/>
        <v>0</v>
      </c>
      <c r="AT83" s="942">
        <v>2</v>
      </c>
      <c r="AU83" s="942">
        <v>5</v>
      </c>
      <c r="AV83" s="1178">
        <f t="shared" si="109"/>
        <v>7</v>
      </c>
      <c r="AW83" s="1178">
        <f t="shared" si="110"/>
        <v>284</v>
      </c>
      <c r="AX83" s="1178">
        <f t="shared" si="93"/>
        <v>252</v>
      </c>
      <c r="AY83" s="1178">
        <f t="shared" si="94"/>
        <v>536</v>
      </c>
    </row>
    <row r="84" spans="1:51" ht="15.75">
      <c r="A84" s="1159" t="s">
        <v>475</v>
      </c>
      <c r="B84" s="942">
        <v>363</v>
      </c>
      <c r="C84" s="942">
        <v>266</v>
      </c>
      <c r="D84" s="1178">
        <f t="shared" si="95"/>
        <v>629</v>
      </c>
      <c r="E84" s="942">
        <v>264</v>
      </c>
      <c r="F84" s="942">
        <v>181</v>
      </c>
      <c r="G84" s="1178">
        <f t="shared" si="96"/>
        <v>445</v>
      </c>
      <c r="H84" s="942">
        <v>6</v>
      </c>
      <c r="I84" s="942">
        <v>5</v>
      </c>
      <c r="J84" s="1178">
        <f t="shared" si="97"/>
        <v>11</v>
      </c>
      <c r="K84" s="1244">
        <v>1</v>
      </c>
      <c r="L84" s="1244">
        <v>1</v>
      </c>
      <c r="M84" s="1178">
        <f t="shared" si="98"/>
        <v>2</v>
      </c>
      <c r="N84" s="1178"/>
      <c r="O84" s="1178"/>
      <c r="P84" s="1178">
        <f t="shared" si="99"/>
        <v>0</v>
      </c>
      <c r="Q84" s="942"/>
      <c r="R84" s="942"/>
      <c r="S84" s="1178">
        <f t="shared" si="100"/>
        <v>0</v>
      </c>
      <c r="T84" s="942">
        <v>13</v>
      </c>
      <c r="U84" s="942">
        <v>11</v>
      </c>
      <c r="V84" s="1178">
        <f t="shared" si="101"/>
        <v>24</v>
      </c>
      <c r="W84" s="1178">
        <f t="shared" si="102"/>
        <v>647</v>
      </c>
      <c r="X84" s="1178">
        <f t="shared" si="91"/>
        <v>464</v>
      </c>
      <c r="Y84" s="1178">
        <f t="shared" si="92"/>
        <v>1111</v>
      </c>
      <c r="AA84" s="1159" t="s">
        <v>475</v>
      </c>
      <c r="AB84" s="942">
        <v>160</v>
      </c>
      <c r="AC84" s="942">
        <v>106</v>
      </c>
      <c r="AD84" s="1178">
        <f t="shared" si="103"/>
        <v>266</v>
      </c>
      <c r="AE84" s="942">
        <v>25</v>
      </c>
      <c r="AF84" s="942">
        <v>32</v>
      </c>
      <c r="AG84" s="1178">
        <f t="shared" si="104"/>
        <v>57</v>
      </c>
      <c r="AH84" s="942">
        <v>1</v>
      </c>
      <c r="AI84" s="942">
        <v>2</v>
      </c>
      <c r="AJ84" s="1178">
        <f t="shared" si="105"/>
        <v>3</v>
      </c>
      <c r="AK84" s="942">
        <v>1</v>
      </c>
      <c r="AL84" s="942">
        <v>4</v>
      </c>
      <c r="AM84" s="1178">
        <f t="shared" si="106"/>
        <v>5</v>
      </c>
      <c r="AN84" s="1178"/>
      <c r="AO84" s="1178"/>
      <c r="AP84" s="1178">
        <f t="shared" si="107"/>
        <v>0</v>
      </c>
      <c r="AQ84" s="1178"/>
      <c r="AR84" s="1178"/>
      <c r="AS84" s="1178">
        <f t="shared" si="108"/>
        <v>0</v>
      </c>
      <c r="AT84" s="942">
        <v>9</v>
      </c>
      <c r="AU84" s="942">
        <v>8</v>
      </c>
      <c r="AV84" s="1178">
        <f t="shared" si="109"/>
        <v>17</v>
      </c>
      <c r="AW84" s="1178">
        <f t="shared" si="110"/>
        <v>196</v>
      </c>
      <c r="AX84" s="1178">
        <f t="shared" si="93"/>
        <v>152</v>
      </c>
      <c r="AY84" s="1178">
        <f t="shared" si="94"/>
        <v>348</v>
      </c>
    </row>
    <row r="85" spans="1:51" ht="15.75">
      <c r="A85" s="1159" t="s">
        <v>618</v>
      </c>
      <c r="B85" s="1244">
        <v>2</v>
      </c>
      <c r="C85" s="1244">
        <v>3</v>
      </c>
      <c r="D85" s="1178">
        <f t="shared" si="95"/>
        <v>5</v>
      </c>
      <c r="E85" s="1244">
        <v>23</v>
      </c>
      <c r="F85" s="1244">
        <v>13</v>
      </c>
      <c r="G85" s="1178">
        <f t="shared" si="96"/>
        <v>36</v>
      </c>
      <c r="H85" s="1244">
        <v>0</v>
      </c>
      <c r="I85" s="1244">
        <v>0</v>
      </c>
      <c r="J85" s="1178">
        <f t="shared" si="97"/>
        <v>0</v>
      </c>
      <c r="K85" s="1244"/>
      <c r="L85" s="1244"/>
      <c r="M85" s="1178">
        <f t="shared" si="98"/>
        <v>0</v>
      </c>
      <c r="N85" s="1178"/>
      <c r="O85" s="1178"/>
      <c r="P85" s="1178">
        <f t="shared" si="99"/>
        <v>0</v>
      </c>
      <c r="Q85" s="1178"/>
      <c r="R85" s="1178"/>
      <c r="S85" s="1178">
        <f t="shared" si="100"/>
        <v>0</v>
      </c>
      <c r="T85" s="1178"/>
      <c r="U85" s="1178"/>
      <c r="V85" s="1178">
        <f t="shared" si="101"/>
        <v>0</v>
      </c>
      <c r="W85" s="1178">
        <f t="shared" si="102"/>
        <v>25</v>
      </c>
      <c r="X85" s="1178">
        <f t="shared" si="91"/>
        <v>16</v>
      </c>
      <c r="Y85" s="1178">
        <f t="shared" si="92"/>
        <v>41</v>
      </c>
      <c r="AA85" s="1159" t="s">
        <v>618</v>
      </c>
      <c r="AB85" s="1178">
        <v>1</v>
      </c>
      <c r="AC85" s="1178">
        <v>2</v>
      </c>
      <c r="AD85" s="1178">
        <f t="shared" si="103"/>
        <v>3</v>
      </c>
      <c r="AE85" s="1178"/>
      <c r="AF85" s="1178"/>
      <c r="AG85" s="1178">
        <f t="shared" si="104"/>
        <v>0</v>
      </c>
      <c r="AH85" s="1178">
        <v>0</v>
      </c>
      <c r="AI85" s="1178"/>
      <c r="AJ85" s="1178">
        <f t="shared" si="105"/>
        <v>0</v>
      </c>
      <c r="AK85" s="1178"/>
      <c r="AL85" s="1178"/>
      <c r="AM85" s="1178">
        <f t="shared" si="106"/>
        <v>0</v>
      </c>
      <c r="AN85" s="1178"/>
      <c r="AO85" s="1178"/>
      <c r="AP85" s="1178">
        <f t="shared" si="107"/>
        <v>0</v>
      </c>
      <c r="AQ85" s="1178"/>
      <c r="AR85" s="1178"/>
      <c r="AS85" s="1178">
        <f t="shared" si="108"/>
        <v>0</v>
      </c>
      <c r="AT85" s="1178"/>
      <c r="AU85" s="1178"/>
      <c r="AV85" s="1178">
        <f t="shared" si="109"/>
        <v>0</v>
      </c>
      <c r="AW85" s="1178">
        <f t="shared" si="110"/>
        <v>1</v>
      </c>
      <c r="AX85" s="1178">
        <f t="shared" si="93"/>
        <v>2</v>
      </c>
      <c r="AY85" s="1178">
        <f t="shared" si="94"/>
        <v>3</v>
      </c>
    </row>
    <row r="86" spans="1:51" ht="15.75">
      <c r="A86" s="1162" t="s">
        <v>6</v>
      </c>
      <c r="B86" s="1163">
        <f t="shared" ref="B86:Y86" si="111">SUM(B75:B85)</f>
        <v>1532</v>
      </c>
      <c r="C86" s="1163">
        <f t="shared" si="111"/>
        <v>1067</v>
      </c>
      <c r="D86" s="1163">
        <f t="shared" si="111"/>
        <v>2599</v>
      </c>
      <c r="E86" s="1163">
        <f t="shared" si="111"/>
        <v>1204</v>
      </c>
      <c r="F86" s="1163">
        <f t="shared" si="111"/>
        <v>872</v>
      </c>
      <c r="G86" s="1163">
        <f t="shared" si="111"/>
        <v>2076</v>
      </c>
      <c r="H86" s="1163">
        <f t="shared" si="111"/>
        <v>33</v>
      </c>
      <c r="I86" s="1163">
        <f t="shared" si="111"/>
        <v>23</v>
      </c>
      <c r="J86" s="1163">
        <f t="shared" si="111"/>
        <v>56</v>
      </c>
      <c r="K86" s="1163">
        <f t="shared" si="111"/>
        <v>18</v>
      </c>
      <c r="L86" s="1163">
        <f t="shared" si="111"/>
        <v>10</v>
      </c>
      <c r="M86" s="1163">
        <f t="shared" si="111"/>
        <v>28</v>
      </c>
      <c r="N86" s="1163">
        <f t="shared" si="111"/>
        <v>0</v>
      </c>
      <c r="O86" s="1163">
        <f t="shared" si="111"/>
        <v>0</v>
      </c>
      <c r="P86" s="1163">
        <f t="shared" si="111"/>
        <v>0</v>
      </c>
      <c r="Q86" s="1163">
        <f t="shared" si="111"/>
        <v>0</v>
      </c>
      <c r="R86" s="1163">
        <f t="shared" si="111"/>
        <v>0</v>
      </c>
      <c r="S86" s="1163">
        <f t="shared" si="111"/>
        <v>0</v>
      </c>
      <c r="T86" s="1163">
        <f t="shared" si="111"/>
        <v>56</v>
      </c>
      <c r="U86" s="1163">
        <f t="shared" si="111"/>
        <v>38</v>
      </c>
      <c r="V86" s="1163">
        <f t="shared" si="111"/>
        <v>94</v>
      </c>
      <c r="W86" s="1163">
        <f t="shared" si="111"/>
        <v>2843</v>
      </c>
      <c r="X86" s="1163">
        <f t="shared" si="111"/>
        <v>2010</v>
      </c>
      <c r="Y86" s="1163">
        <f t="shared" si="111"/>
        <v>4853</v>
      </c>
      <c r="AA86" s="1162" t="s">
        <v>6</v>
      </c>
      <c r="AB86" s="1163">
        <f t="shared" ref="AB86:AY86" si="112">SUM(AB75:AB85)</f>
        <v>972</v>
      </c>
      <c r="AC86" s="1163">
        <f t="shared" si="112"/>
        <v>638</v>
      </c>
      <c r="AD86" s="1163">
        <f t="shared" si="112"/>
        <v>1610</v>
      </c>
      <c r="AE86" s="1163">
        <f t="shared" si="112"/>
        <v>250</v>
      </c>
      <c r="AF86" s="1163">
        <f t="shared" si="112"/>
        <v>190</v>
      </c>
      <c r="AG86" s="1163">
        <f t="shared" si="112"/>
        <v>440</v>
      </c>
      <c r="AH86" s="1163">
        <f t="shared" si="112"/>
        <v>17</v>
      </c>
      <c r="AI86" s="1163">
        <f t="shared" si="112"/>
        <v>6</v>
      </c>
      <c r="AJ86" s="1163">
        <f t="shared" si="112"/>
        <v>23</v>
      </c>
      <c r="AK86" s="1163">
        <f t="shared" si="112"/>
        <v>25</v>
      </c>
      <c r="AL86" s="1163">
        <f t="shared" si="112"/>
        <v>15</v>
      </c>
      <c r="AM86" s="1163">
        <f t="shared" si="112"/>
        <v>40</v>
      </c>
      <c r="AN86" s="1163">
        <f t="shared" si="112"/>
        <v>0</v>
      </c>
      <c r="AO86" s="1163">
        <f t="shared" si="112"/>
        <v>0</v>
      </c>
      <c r="AP86" s="1163">
        <f t="shared" si="112"/>
        <v>0</v>
      </c>
      <c r="AQ86" s="1163">
        <f t="shared" si="112"/>
        <v>0</v>
      </c>
      <c r="AR86" s="1163">
        <f t="shared" si="112"/>
        <v>0</v>
      </c>
      <c r="AS86" s="1163">
        <f t="shared" si="112"/>
        <v>0</v>
      </c>
      <c r="AT86" s="1163">
        <f t="shared" si="112"/>
        <v>49</v>
      </c>
      <c r="AU86" s="1163">
        <f t="shared" si="112"/>
        <v>46</v>
      </c>
      <c r="AV86" s="1163">
        <f t="shared" si="112"/>
        <v>95</v>
      </c>
      <c r="AW86" s="1163">
        <f t="shared" si="112"/>
        <v>1313</v>
      </c>
      <c r="AX86" s="1163">
        <f t="shared" si="112"/>
        <v>895</v>
      </c>
      <c r="AY86" s="1163">
        <f t="shared" si="112"/>
        <v>2208</v>
      </c>
    </row>
    <row r="88" spans="1:51" ht="15.75">
      <c r="A88" s="1243"/>
      <c r="B88" s="1243"/>
      <c r="C88" s="1243"/>
      <c r="D88" s="1243"/>
      <c r="E88" s="1243"/>
      <c r="F88" s="1243"/>
      <c r="G88" s="1243"/>
      <c r="H88" s="1243"/>
      <c r="I88" s="1243"/>
      <c r="J88" s="1243"/>
      <c r="K88" s="1243"/>
      <c r="L88" s="1243"/>
      <c r="M88" s="1243"/>
      <c r="N88" s="1243"/>
      <c r="O88" s="1243"/>
      <c r="P88" s="1243"/>
      <c r="Q88" s="1243"/>
      <c r="R88" s="1243"/>
      <c r="S88" s="1243"/>
      <c r="T88" s="1243"/>
      <c r="U88" s="1243"/>
      <c r="V88" s="1243"/>
      <c r="W88" s="1289"/>
      <c r="X88" s="1289" t="s">
        <v>29</v>
      </c>
      <c r="Y88" s="1289"/>
      <c r="AA88" s="1243"/>
      <c r="AB88" s="1243"/>
      <c r="AC88" s="1243"/>
      <c r="AD88" s="1243"/>
      <c r="AE88" s="1243"/>
      <c r="AF88" s="1243"/>
      <c r="AG88" s="1243"/>
      <c r="AH88" s="1243"/>
      <c r="AI88" s="1243"/>
      <c r="AJ88" s="1243"/>
      <c r="AK88" s="1243"/>
      <c r="AL88" s="1243"/>
      <c r="AM88" s="1243"/>
      <c r="AN88" s="1243"/>
      <c r="AO88" s="1243"/>
      <c r="AP88" s="1243"/>
      <c r="AQ88" s="1243"/>
      <c r="AR88" s="1243"/>
      <c r="AS88" s="1243"/>
      <c r="AT88" s="1243"/>
      <c r="AU88" s="1243"/>
      <c r="AV88" s="1243"/>
      <c r="AW88" s="1289"/>
      <c r="AX88" s="1289" t="s">
        <v>29</v>
      </c>
      <c r="AY88" s="1289"/>
    </row>
    <row r="89" spans="1:51" ht="15" customHeight="1">
      <c r="A89" s="1894" t="s">
        <v>364</v>
      </c>
      <c r="B89" s="1893" t="s">
        <v>3</v>
      </c>
      <c r="C89" s="1893"/>
      <c r="D89" s="1893"/>
      <c r="E89" s="1893" t="s">
        <v>4</v>
      </c>
      <c r="F89" s="1893"/>
      <c r="G89" s="1893"/>
      <c r="H89" s="1893" t="s">
        <v>5</v>
      </c>
      <c r="I89" s="1893"/>
      <c r="J89" s="1893"/>
      <c r="K89" s="1893" t="s">
        <v>382</v>
      </c>
      <c r="L89" s="1893"/>
      <c r="M89" s="1893"/>
      <c r="N89" s="1893" t="s">
        <v>878</v>
      </c>
      <c r="O89" s="1893"/>
      <c r="P89" s="1893"/>
      <c r="Q89" s="1893" t="s">
        <v>879</v>
      </c>
      <c r="R89" s="1893"/>
      <c r="S89" s="1893"/>
      <c r="T89" s="1893" t="s">
        <v>354</v>
      </c>
      <c r="U89" s="1893"/>
      <c r="V89" s="1893"/>
      <c r="W89" s="1894" t="s">
        <v>6</v>
      </c>
      <c r="X89" s="1894"/>
      <c r="Y89" s="1894"/>
      <c r="AA89" s="1894" t="s">
        <v>364</v>
      </c>
      <c r="AB89" s="1893" t="s">
        <v>3</v>
      </c>
      <c r="AC89" s="1893"/>
      <c r="AD89" s="1893"/>
      <c r="AE89" s="1893" t="s">
        <v>4</v>
      </c>
      <c r="AF89" s="1893"/>
      <c r="AG89" s="1893"/>
      <c r="AH89" s="1893" t="s">
        <v>5</v>
      </c>
      <c r="AI89" s="1893"/>
      <c r="AJ89" s="1893"/>
      <c r="AK89" s="1893" t="s">
        <v>382</v>
      </c>
      <c r="AL89" s="1893"/>
      <c r="AM89" s="1893"/>
      <c r="AN89" s="1893" t="s">
        <v>878</v>
      </c>
      <c r="AO89" s="1893"/>
      <c r="AP89" s="1893"/>
      <c r="AQ89" s="1893" t="s">
        <v>879</v>
      </c>
      <c r="AR89" s="1893"/>
      <c r="AS89" s="1893"/>
      <c r="AT89" s="1893" t="s">
        <v>354</v>
      </c>
      <c r="AU89" s="1893"/>
      <c r="AV89" s="1893"/>
      <c r="AW89" s="1894" t="s">
        <v>6</v>
      </c>
      <c r="AX89" s="1894"/>
      <c r="AY89" s="1894"/>
    </row>
    <row r="90" spans="1:51">
      <c r="A90" s="1894"/>
      <c r="B90" s="1176" t="s">
        <v>242</v>
      </c>
      <c r="C90" s="1176" t="s">
        <v>243</v>
      </c>
      <c r="D90" s="1176" t="s">
        <v>236</v>
      </c>
      <c r="E90" s="1176" t="s">
        <v>242</v>
      </c>
      <c r="F90" s="1176" t="s">
        <v>243</v>
      </c>
      <c r="G90" s="1176" t="s">
        <v>236</v>
      </c>
      <c r="H90" s="1176" t="s">
        <v>242</v>
      </c>
      <c r="I90" s="1176" t="s">
        <v>243</v>
      </c>
      <c r="J90" s="1176" t="s">
        <v>236</v>
      </c>
      <c r="K90" s="1176" t="s">
        <v>242</v>
      </c>
      <c r="L90" s="1176" t="s">
        <v>243</v>
      </c>
      <c r="M90" s="1176" t="s">
        <v>236</v>
      </c>
      <c r="N90" s="1176" t="s">
        <v>242</v>
      </c>
      <c r="O90" s="1176" t="s">
        <v>243</v>
      </c>
      <c r="P90" s="1176" t="s">
        <v>236</v>
      </c>
      <c r="Q90" s="1176" t="s">
        <v>242</v>
      </c>
      <c r="R90" s="1176" t="s">
        <v>243</v>
      </c>
      <c r="S90" s="1176" t="s">
        <v>236</v>
      </c>
      <c r="T90" s="1176" t="s">
        <v>242</v>
      </c>
      <c r="U90" s="1176" t="s">
        <v>243</v>
      </c>
      <c r="V90" s="1176" t="s">
        <v>236</v>
      </c>
      <c r="W90" s="1176" t="s">
        <v>242</v>
      </c>
      <c r="X90" s="1176" t="s">
        <v>243</v>
      </c>
      <c r="Y90" s="1176" t="s">
        <v>236</v>
      </c>
      <c r="AA90" s="1894"/>
      <c r="AB90" s="1176" t="s">
        <v>242</v>
      </c>
      <c r="AC90" s="1176" t="s">
        <v>243</v>
      </c>
      <c r="AD90" s="1176" t="s">
        <v>236</v>
      </c>
      <c r="AE90" s="1176" t="s">
        <v>242</v>
      </c>
      <c r="AF90" s="1176" t="s">
        <v>243</v>
      </c>
      <c r="AG90" s="1176" t="s">
        <v>236</v>
      </c>
      <c r="AH90" s="1176" t="s">
        <v>242</v>
      </c>
      <c r="AI90" s="1176" t="s">
        <v>243</v>
      </c>
      <c r="AJ90" s="1176" t="s">
        <v>236</v>
      </c>
      <c r="AK90" s="1176" t="s">
        <v>242</v>
      </c>
      <c r="AL90" s="1176" t="s">
        <v>243</v>
      </c>
      <c r="AM90" s="1176" t="s">
        <v>236</v>
      </c>
      <c r="AN90" s="1176" t="s">
        <v>242</v>
      </c>
      <c r="AO90" s="1176" t="s">
        <v>243</v>
      </c>
      <c r="AP90" s="1176" t="s">
        <v>236</v>
      </c>
      <c r="AQ90" s="1176" t="s">
        <v>242</v>
      </c>
      <c r="AR90" s="1176" t="s">
        <v>243</v>
      </c>
      <c r="AS90" s="1176" t="s">
        <v>236</v>
      </c>
      <c r="AT90" s="1176" t="s">
        <v>242</v>
      </c>
      <c r="AU90" s="1176" t="s">
        <v>243</v>
      </c>
      <c r="AV90" s="1176" t="s">
        <v>236</v>
      </c>
      <c r="AW90" s="1176" t="s">
        <v>242</v>
      </c>
      <c r="AX90" s="1176" t="s">
        <v>243</v>
      </c>
      <c r="AY90" s="1176" t="s">
        <v>236</v>
      </c>
    </row>
    <row r="91" spans="1:51">
      <c r="A91" s="1177">
        <v>1</v>
      </c>
      <c r="B91" s="1176">
        <v>2</v>
      </c>
      <c r="C91" s="1176">
        <v>3</v>
      </c>
      <c r="D91" s="1176">
        <v>4</v>
      </c>
      <c r="E91" s="1176">
        <v>5</v>
      </c>
      <c r="F91" s="1176">
        <v>6</v>
      </c>
      <c r="G91" s="1176">
        <v>7</v>
      </c>
      <c r="H91" s="1176">
        <v>8</v>
      </c>
      <c r="I91" s="1176">
        <v>9</v>
      </c>
      <c r="J91" s="1176">
        <v>10</v>
      </c>
      <c r="K91" s="1176">
        <v>11</v>
      </c>
      <c r="L91" s="1176">
        <v>12</v>
      </c>
      <c r="M91" s="1176">
        <v>13</v>
      </c>
      <c r="N91" s="1176">
        <v>14</v>
      </c>
      <c r="O91" s="1176">
        <v>15</v>
      </c>
      <c r="P91" s="1176">
        <v>16</v>
      </c>
      <c r="Q91" s="1176">
        <v>17</v>
      </c>
      <c r="R91" s="1176">
        <v>18</v>
      </c>
      <c r="S91" s="1176">
        <v>19</v>
      </c>
      <c r="T91" s="1176">
        <v>20</v>
      </c>
      <c r="U91" s="1176">
        <v>21</v>
      </c>
      <c r="V91" s="1176">
        <v>22</v>
      </c>
      <c r="W91" s="1176">
        <v>23</v>
      </c>
      <c r="X91" s="1176">
        <v>24</v>
      </c>
      <c r="Y91" s="1176">
        <v>25</v>
      </c>
      <c r="AA91" s="1177">
        <v>1</v>
      </c>
      <c r="AB91" s="1176">
        <v>2</v>
      </c>
      <c r="AC91" s="1176">
        <v>3</v>
      </c>
      <c r="AD91" s="1176">
        <v>4</v>
      </c>
      <c r="AE91" s="1176">
        <v>5</v>
      </c>
      <c r="AF91" s="1176">
        <v>6</v>
      </c>
      <c r="AG91" s="1176">
        <v>7</v>
      </c>
      <c r="AH91" s="1176">
        <v>8</v>
      </c>
      <c r="AI91" s="1176">
        <v>9</v>
      </c>
      <c r="AJ91" s="1176">
        <v>10</v>
      </c>
      <c r="AK91" s="1176">
        <v>11</v>
      </c>
      <c r="AL91" s="1176">
        <v>12</v>
      </c>
      <c r="AM91" s="1176">
        <v>13</v>
      </c>
      <c r="AN91" s="1176">
        <v>14</v>
      </c>
      <c r="AO91" s="1176">
        <v>15</v>
      </c>
      <c r="AP91" s="1176">
        <v>16</v>
      </c>
      <c r="AQ91" s="1176">
        <v>17</v>
      </c>
      <c r="AR91" s="1176">
        <v>18</v>
      </c>
      <c r="AS91" s="1176">
        <v>19</v>
      </c>
      <c r="AT91" s="1176">
        <v>20</v>
      </c>
      <c r="AU91" s="1176">
        <v>21</v>
      </c>
      <c r="AV91" s="1176">
        <v>22</v>
      </c>
      <c r="AW91" s="1176">
        <v>23</v>
      </c>
      <c r="AX91" s="1176">
        <v>24</v>
      </c>
      <c r="AY91" s="1176">
        <v>25</v>
      </c>
    </row>
    <row r="92" spans="1:51" ht="15.75">
      <c r="A92" s="1159" t="s">
        <v>473</v>
      </c>
      <c r="B92" s="942">
        <v>0</v>
      </c>
      <c r="C92" s="942">
        <v>0</v>
      </c>
      <c r="D92" s="1178">
        <f t="shared" ref="D92:D102" si="113">B92+C92</f>
        <v>0</v>
      </c>
      <c r="E92" s="942">
        <v>4</v>
      </c>
      <c r="F92" s="942">
        <v>3</v>
      </c>
      <c r="G92" s="1178">
        <f t="shared" ref="G92:G102" si="114">E92+F92</f>
        <v>7</v>
      </c>
      <c r="H92" s="942">
        <v>0</v>
      </c>
      <c r="I92" s="942">
        <v>0</v>
      </c>
      <c r="J92" s="1178">
        <f t="shared" ref="J92:J102" si="115">H92+I92</f>
        <v>0</v>
      </c>
      <c r="K92" s="1244">
        <v>0</v>
      </c>
      <c r="L92" s="1244">
        <v>0</v>
      </c>
      <c r="M92" s="1178">
        <f t="shared" ref="M92:M102" si="116">K92+L92</f>
        <v>0</v>
      </c>
      <c r="N92" s="1244"/>
      <c r="O92" s="1244"/>
      <c r="P92" s="1178">
        <f t="shared" ref="P92:P102" si="117">N92+O92</f>
        <v>0</v>
      </c>
      <c r="Q92" s="942"/>
      <c r="R92" s="942"/>
      <c r="S92" s="1178">
        <f t="shared" ref="S92:S102" si="118">Q92+R92</f>
        <v>0</v>
      </c>
      <c r="T92" s="1244">
        <v>0</v>
      </c>
      <c r="U92" s="1244">
        <v>0</v>
      </c>
      <c r="V92" s="1178">
        <f t="shared" ref="V92:V102" si="119">T92+U92</f>
        <v>0</v>
      </c>
      <c r="W92" s="1178">
        <f>B92+E92+N92+K92+H92+Q92+T92</f>
        <v>4</v>
      </c>
      <c r="X92" s="1178">
        <f t="shared" ref="X92:X102" si="120">C92+F92+O92+L92+I92+R92+U92</f>
        <v>3</v>
      </c>
      <c r="Y92" s="1178">
        <f t="shared" ref="Y92:Y102" si="121">D92+G92+P92+M92+J92+S92+V92</f>
        <v>7</v>
      </c>
      <c r="AA92" s="1159" t="s">
        <v>473</v>
      </c>
      <c r="AB92" s="1253">
        <v>0</v>
      </c>
      <c r="AC92" s="1253">
        <v>1</v>
      </c>
      <c r="AD92" s="1178">
        <f t="shared" ref="AD92:AD102" si="122">AB92+AC92</f>
        <v>1</v>
      </c>
      <c r="AE92" s="1253">
        <v>1</v>
      </c>
      <c r="AF92" s="1253">
        <v>1</v>
      </c>
      <c r="AG92" s="1178">
        <f t="shared" ref="AG92:AG102" si="123">AE92+AF92</f>
        <v>2</v>
      </c>
      <c r="AH92" s="1253">
        <v>0</v>
      </c>
      <c r="AI92" s="1253">
        <v>0</v>
      </c>
      <c r="AJ92" s="1178">
        <f t="shared" ref="AJ92:AJ102" si="124">AH92+AI92</f>
        <v>0</v>
      </c>
      <c r="AK92" s="1253">
        <v>0</v>
      </c>
      <c r="AL92" s="1253">
        <v>0</v>
      </c>
      <c r="AM92" s="1178">
        <f t="shared" ref="AM92:AM102" si="125">AK92+AL92</f>
        <v>0</v>
      </c>
      <c r="AN92" s="1253">
        <v>0</v>
      </c>
      <c r="AO92" s="1253">
        <v>0</v>
      </c>
      <c r="AP92" s="1178">
        <f t="shared" ref="AP92:AP102" si="126">AN92+AO92</f>
        <v>0</v>
      </c>
      <c r="AQ92" s="1178"/>
      <c r="AR92" s="1178"/>
      <c r="AS92" s="1178">
        <f t="shared" ref="AS92:AS102" si="127">AQ92+AR92</f>
        <v>0</v>
      </c>
      <c r="AT92" s="1253"/>
      <c r="AU92" s="1253"/>
      <c r="AV92" s="1178">
        <f t="shared" ref="AV92:AV102" si="128">AT92+AU92</f>
        <v>0</v>
      </c>
      <c r="AW92" s="1178">
        <f>AB92+AE92+AH92+AK92+AT92+AN92+AQ92</f>
        <v>1</v>
      </c>
      <c r="AX92" s="1178">
        <f t="shared" ref="AX92:AX102" si="129">AC92+AF92+AI92+AL92+AU92+AO92+AR92</f>
        <v>2</v>
      </c>
      <c r="AY92" s="1178">
        <f t="shared" ref="AY92:AY102" si="130">AD92+AG92+AJ92+AM92+AV92+AP92+AS92</f>
        <v>3</v>
      </c>
    </row>
    <row r="93" spans="1:51" ht="15.75">
      <c r="A93" s="1160" t="s">
        <v>474</v>
      </c>
      <c r="B93" s="942">
        <v>1</v>
      </c>
      <c r="C93" s="942">
        <v>1</v>
      </c>
      <c r="D93" s="1178">
        <f t="shared" si="113"/>
        <v>2</v>
      </c>
      <c r="E93" s="942">
        <v>1</v>
      </c>
      <c r="F93" s="942">
        <v>1</v>
      </c>
      <c r="G93" s="1178">
        <f t="shared" si="114"/>
        <v>2</v>
      </c>
      <c r="H93" s="942">
        <v>0</v>
      </c>
      <c r="I93" s="942">
        <v>0</v>
      </c>
      <c r="J93" s="1178">
        <f t="shared" si="115"/>
        <v>0</v>
      </c>
      <c r="K93" s="1244">
        <v>0</v>
      </c>
      <c r="L93" s="1244">
        <v>0</v>
      </c>
      <c r="M93" s="1178">
        <f t="shared" si="116"/>
        <v>0</v>
      </c>
      <c r="N93" s="1244"/>
      <c r="O93" s="1244"/>
      <c r="P93" s="1178">
        <f t="shared" si="117"/>
        <v>0</v>
      </c>
      <c r="Q93" s="942"/>
      <c r="R93" s="942"/>
      <c r="S93" s="1178">
        <f t="shared" si="118"/>
        <v>0</v>
      </c>
      <c r="T93" s="1244">
        <v>0</v>
      </c>
      <c r="U93" s="1244">
        <v>0</v>
      </c>
      <c r="V93" s="1178">
        <f t="shared" si="119"/>
        <v>0</v>
      </c>
      <c r="W93" s="1178">
        <f t="shared" ref="W93:W102" si="131">B93+E93+N93+K93+H93+Q93+T93</f>
        <v>2</v>
      </c>
      <c r="X93" s="1178">
        <f t="shared" si="120"/>
        <v>2</v>
      </c>
      <c r="Y93" s="1178">
        <f t="shared" si="121"/>
        <v>4</v>
      </c>
      <c r="AA93" s="1160" t="s">
        <v>474</v>
      </c>
      <c r="AB93" s="1253">
        <v>0</v>
      </c>
      <c r="AC93" s="1253">
        <v>0</v>
      </c>
      <c r="AD93" s="1178">
        <f t="shared" si="122"/>
        <v>0</v>
      </c>
      <c r="AE93" s="1253">
        <v>0</v>
      </c>
      <c r="AF93" s="1253">
        <v>0</v>
      </c>
      <c r="AG93" s="1178">
        <f t="shared" si="123"/>
        <v>0</v>
      </c>
      <c r="AH93" s="1253">
        <v>0</v>
      </c>
      <c r="AI93" s="1253">
        <v>0</v>
      </c>
      <c r="AJ93" s="1178">
        <f t="shared" si="124"/>
        <v>0</v>
      </c>
      <c r="AK93" s="1253">
        <v>0</v>
      </c>
      <c r="AL93" s="1253">
        <v>0</v>
      </c>
      <c r="AM93" s="1178">
        <f t="shared" si="125"/>
        <v>0</v>
      </c>
      <c r="AN93" s="1253">
        <v>0</v>
      </c>
      <c r="AO93" s="1253">
        <v>0</v>
      </c>
      <c r="AP93" s="1178">
        <f t="shared" si="126"/>
        <v>0</v>
      </c>
      <c r="AQ93" s="1178"/>
      <c r="AR93" s="1178"/>
      <c r="AS93" s="1178">
        <f t="shared" si="127"/>
        <v>0</v>
      </c>
      <c r="AT93" s="1253"/>
      <c r="AU93" s="1253"/>
      <c r="AV93" s="1178">
        <f t="shared" si="128"/>
        <v>0</v>
      </c>
      <c r="AW93" s="1178">
        <f t="shared" ref="AW93:AW102" si="132">AB93+AE93+AH93+AK93+AT93+AN93+AQ93</f>
        <v>0</v>
      </c>
      <c r="AX93" s="1178">
        <f t="shared" si="129"/>
        <v>0</v>
      </c>
      <c r="AY93" s="1178">
        <f t="shared" si="130"/>
        <v>0</v>
      </c>
    </row>
    <row r="94" spans="1:51" ht="15.75">
      <c r="A94" s="1161" t="s">
        <v>365</v>
      </c>
      <c r="B94" s="942">
        <v>0</v>
      </c>
      <c r="C94" s="942">
        <v>0</v>
      </c>
      <c r="D94" s="1178">
        <f t="shared" si="113"/>
        <v>0</v>
      </c>
      <c r="E94" s="942">
        <v>7</v>
      </c>
      <c r="F94" s="942">
        <v>6</v>
      </c>
      <c r="G94" s="1178">
        <f t="shared" si="114"/>
        <v>13</v>
      </c>
      <c r="H94" s="942">
        <v>0</v>
      </c>
      <c r="I94" s="942">
        <v>0</v>
      </c>
      <c r="J94" s="1178">
        <f t="shared" si="115"/>
        <v>0</v>
      </c>
      <c r="K94" s="1244">
        <v>0</v>
      </c>
      <c r="L94" s="1244">
        <v>0</v>
      </c>
      <c r="M94" s="1178">
        <f t="shared" si="116"/>
        <v>0</v>
      </c>
      <c r="N94" s="1244"/>
      <c r="O94" s="1244"/>
      <c r="P94" s="1178">
        <f t="shared" si="117"/>
        <v>0</v>
      </c>
      <c r="Q94" s="942"/>
      <c r="R94" s="942"/>
      <c r="S94" s="1178">
        <f t="shared" si="118"/>
        <v>0</v>
      </c>
      <c r="T94" s="1244">
        <v>0</v>
      </c>
      <c r="U94" s="1244">
        <v>0</v>
      </c>
      <c r="V94" s="1178">
        <f t="shared" si="119"/>
        <v>0</v>
      </c>
      <c r="W94" s="1178">
        <f t="shared" si="131"/>
        <v>7</v>
      </c>
      <c r="X94" s="1178">
        <f t="shared" si="120"/>
        <v>6</v>
      </c>
      <c r="Y94" s="1178">
        <f t="shared" si="121"/>
        <v>13</v>
      </c>
      <c r="AA94" s="1161" t="s">
        <v>365</v>
      </c>
      <c r="AB94" s="1253">
        <v>0</v>
      </c>
      <c r="AC94" s="1253">
        <v>0</v>
      </c>
      <c r="AD94" s="1178">
        <f t="shared" si="122"/>
        <v>0</v>
      </c>
      <c r="AE94" s="1253">
        <v>2</v>
      </c>
      <c r="AF94" s="1253">
        <v>0</v>
      </c>
      <c r="AG94" s="1178">
        <f t="shared" si="123"/>
        <v>2</v>
      </c>
      <c r="AH94" s="1253">
        <v>0</v>
      </c>
      <c r="AI94" s="1253">
        <v>0</v>
      </c>
      <c r="AJ94" s="1178">
        <f t="shared" si="124"/>
        <v>0</v>
      </c>
      <c r="AK94" s="1253">
        <v>0</v>
      </c>
      <c r="AL94" s="1253">
        <v>0</v>
      </c>
      <c r="AM94" s="1178">
        <f t="shared" si="125"/>
        <v>0</v>
      </c>
      <c r="AN94" s="1253">
        <v>0</v>
      </c>
      <c r="AO94" s="1253">
        <v>0</v>
      </c>
      <c r="AP94" s="1178">
        <f t="shared" si="126"/>
        <v>0</v>
      </c>
      <c r="AQ94" s="1178"/>
      <c r="AR94" s="1178"/>
      <c r="AS94" s="1178">
        <f t="shared" si="127"/>
        <v>0</v>
      </c>
      <c r="AT94" s="1253"/>
      <c r="AU94" s="1253"/>
      <c r="AV94" s="1178">
        <f t="shared" si="128"/>
        <v>0</v>
      </c>
      <c r="AW94" s="1178">
        <f t="shared" si="132"/>
        <v>2</v>
      </c>
      <c r="AX94" s="1178">
        <f t="shared" si="129"/>
        <v>0</v>
      </c>
      <c r="AY94" s="1178">
        <f t="shared" si="130"/>
        <v>2</v>
      </c>
    </row>
    <row r="95" spans="1:51" ht="15.75">
      <c r="A95" s="1161" t="s">
        <v>366</v>
      </c>
      <c r="B95" s="942">
        <v>0</v>
      </c>
      <c r="C95" s="942">
        <v>0</v>
      </c>
      <c r="D95" s="1178">
        <f t="shared" si="113"/>
        <v>0</v>
      </c>
      <c r="E95" s="942">
        <v>1</v>
      </c>
      <c r="F95" s="942">
        <v>0</v>
      </c>
      <c r="G95" s="1178">
        <f t="shared" si="114"/>
        <v>1</v>
      </c>
      <c r="H95" s="942">
        <v>0</v>
      </c>
      <c r="I95" s="942">
        <v>0</v>
      </c>
      <c r="J95" s="1178">
        <f t="shared" si="115"/>
        <v>0</v>
      </c>
      <c r="K95" s="1244">
        <v>0</v>
      </c>
      <c r="L95" s="1244">
        <v>0</v>
      </c>
      <c r="M95" s="1178">
        <f t="shared" si="116"/>
        <v>0</v>
      </c>
      <c r="N95" s="1244"/>
      <c r="O95" s="1244"/>
      <c r="P95" s="1178">
        <f t="shared" si="117"/>
        <v>0</v>
      </c>
      <c r="Q95" s="942"/>
      <c r="R95" s="942"/>
      <c r="S95" s="1178">
        <f t="shared" si="118"/>
        <v>0</v>
      </c>
      <c r="T95" s="1244">
        <v>0</v>
      </c>
      <c r="U95" s="1244">
        <v>0</v>
      </c>
      <c r="V95" s="1178">
        <f t="shared" si="119"/>
        <v>0</v>
      </c>
      <c r="W95" s="1178">
        <f t="shared" si="131"/>
        <v>1</v>
      </c>
      <c r="X95" s="1178">
        <f t="shared" si="120"/>
        <v>0</v>
      </c>
      <c r="Y95" s="1178">
        <f t="shared" si="121"/>
        <v>1</v>
      </c>
      <c r="AA95" s="1161" t="s">
        <v>366</v>
      </c>
      <c r="AB95" s="1253">
        <v>1</v>
      </c>
      <c r="AC95" s="1253">
        <v>0</v>
      </c>
      <c r="AD95" s="1178">
        <f t="shared" si="122"/>
        <v>1</v>
      </c>
      <c r="AE95" s="1253">
        <v>0</v>
      </c>
      <c r="AF95" s="1253">
        <v>0</v>
      </c>
      <c r="AG95" s="1178">
        <f t="shared" si="123"/>
        <v>0</v>
      </c>
      <c r="AH95" s="1253">
        <v>0</v>
      </c>
      <c r="AI95" s="1253">
        <v>0</v>
      </c>
      <c r="AJ95" s="1178">
        <f t="shared" si="124"/>
        <v>0</v>
      </c>
      <c r="AK95" s="1253">
        <v>0</v>
      </c>
      <c r="AL95" s="1253">
        <v>0</v>
      </c>
      <c r="AM95" s="1178">
        <f t="shared" si="125"/>
        <v>0</v>
      </c>
      <c r="AN95" s="1253">
        <v>0</v>
      </c>
      <c r="AO95" s="1253">
        <v>0</v>
      </c>
      <c r="AP95" s="1178">
        <f t="shared" si="126"/>
        <v>0</v>
      </c>
      <c r="AQ95" s="1178"/>
      <c r="AR95" s="1178"/>
      <c r="AS95" s="1178">
        <f t="shared" si="127"/>
        <v>0</v>
      </c>
      <c r="AT95" s="1253"/>
      <c r="AU95" s="1253"/>
      <c r="AV95" s="1178">
        <f t="shared" si="128"/>
        <v>0</v>
      </c>
      <c r="AW95" s="1178">
        <f t="shared" si="132"/>
        <v>1</v>
      </c>
      <c r="AX95" s="1178">
        <f t="shared" si="129"/>
        <v>0</v>
      </c>
      <c r="AY95" s="1178">
        <f t="shared" si="130"/>
        <v>1</v>
      </c>
    </row>
    <row r="96" spans="1:51" ht="15.75">
      <c r="A96" s="1161" t="s">
        <v>367</v>
      </c>
      <c r="B96" s="942">
        <v>9</v>
      </c>
      <c r="C96" s="942">
        <v>1</v>
      </c>
      <c r="D96" s="1178">
        <f t="shared" si="113"/>
        <v>10</v>
      </c>
      <c r="E96" s="942">
        <v>59</v>
      </c>
      <c r="F96" s="942">
        <v>16</v>
      </c>
      <c r="G96" s="1178">
        <f t="shared" si="114"/>
        <v>75</v>
      </c>
      <c r="H96" s="942">
        <v>0</v>
      </c>
      <c r="I96" s="942">
        <v>2</v>
      </c>
      <c r="J96" s="1178">
        <f t="shared" si="115"/>
        <v>2</v>
      </c>
      <c r="K96" s="1244">
        <v>0</v>
      </c>
      <c r="L96" s="1244">
        <v>0</v>
      </c>
      <c r="M96" s="1178">
        <f t="shared" si="116"/>
        <v>0</v>
      </c>
      <c r="N96" s="1244"/>
      <c r="O96" s="1244"/>
      <c r="P96" s="1178">
        <f t="shared" si="117"/>
        <v>0</v>
      </c>
      <c r="Q96" s="942"/>
      <c r="R96" s="942"/>
      <c r="S96" s="1178">
        <f t="shared" si="118"/>
        <v>0</v>
      </c>
      <c r="T96" s="1244">
        <v>0</v>
      </c>
      <c r="U96" s="1244">
        <v>1</v>
      </c>
      <c r="V96" s="1178">
        <f t="shared" si="119"/>
        <v>1</v>
      </c>
      <c r="W96" s="1178">
        <f t="shared" si="131"/>
        <v>68</v>
      </c>
      <c r="X96" s="1178">
        <f t="shared" si="120"/>
        <v>20</v>
      </c>
      <c r="Y96" s="1178">
        <f t="shared" si="121"/>
        <v>88</v>
      </c>
      <c r="AA96" s="1161" t="s">
        <v>367</v>
      </c>
      <c r="AB96" s="1253">
        <v>24</v>
      </c>
      <c r="AC96" s="1253">
        <v>7</v>
      </c>
      <c r="AD96" s="1178">
        <f t="shared" si="122"/>
        <v>31</v>
      </c>
      <c r="AE96" s="1253">
        <v>20</v>
      </c>
      <c r="AF96" s="1253">
        <v>8</v>
      </c>
      <c r="AG96" s="1178">
        <f t="shared" si="123"/>
        <v>28</v>
      </c>
      <c r="AH96" s="1253">
        <v>3</v>
      </c>
      <c r="AI96" s="1253">
        <v>0</v>
      </c>
      <c r="AJ96" s="1178">
        <f t="shared" si="124"/>
        <v>3</v>
      </c>
      <c r="AK96" s="1253">
        <v>0</v>
      </c>
      <c r="AL96" s="1253">
        <v>0</v>
      </c>
      <c r="AM96" s="1178">
        <f t="shared" si="125"/>
        <v>0</v>
      </c>
      <c r="AN96" s="1253">
        <v>0</v>
      </c>
      <c r="AO96" s="1253">
        <v>0</v>
      </c>
      <c r="AP96" s="1178">
        <f t="shared" si="126"/>
        <v>0</v>
      </c>
      <c r="AQ96" s="1178"/>
      <c r="AR96" s="1178"/>
      <c r="AS96" s="1178">
        <f t="shared" si="127"/>
        <v>0</v>
      </c>
      <c r="AT96" s="1253"/>
      <c r="AU96" s="1253"/>
      <c r="AV96" s="1178">
        <f t="shared" si="128"/>
        <v>0</v>
      </c>
      <c r="AW96" s="1178">
        <f t="shared" si="132"/>
        <v>47</v>
      </c>
      <c r="AX96" s="1178">
        <f t="shared" si="129"/>
        <v>15</v>
      </c>
      <c r="AY96" s="1178">
        <f t="shared" si="130"/>
        <v>62</v>
      </c>
    </row>
    <row r="97" spans="1:51" ht="15.75">
      <c r="A97" s="1161" t="s">
        <v>368</v>
      </c>
      <c r="B97" s="942">
        <v>8</v>
      </c>
      <c r="C97" s="942">
        <v>2</v>
      </c>
      <c r="D97" s="1178">
        <f t="shared" si="113"/>
        <v>10</v>
      </c>
      <c r="E97" s="942">
        <v>108</v>
      </c>
      <c r="F97" s="942">
        <v>37</v>
      </c>
      <c r="G97" s="1178">
        <f t="shared" si="114"/>
        <v>145</v>
      </c>
      <c r="H97" s="942">
        <v>1</v>
      </c>
      <c r="I97" s="942">
        <v>2</v>
      </c>
      <c r="J97" s="1178">
        <f t="shared" si="115"/>
        <v>3</v>
      </c>
      <c r="K97" s="1244">
        <v>0</v>
      </c>
      <c r="L97" s="1244">
        <v>0</v>
      </c>
      <c r="M97" s="1178">
        <f t="shared" si="116"/>
        <v>0</v>
      </c>
      <c r="N97" s="1244"/>
      <c r="O97" s="1244"/>
      <c r="P97" s="1178">
        <f t="shared" si="117"/>
        <v>0</v>
      </c>
      <c r="Q97" s="942"/>
      <c r="R97" s="942"/>
      <c r="S97" s="1178">
        <f t="shared" si="118"/>
        <v>0</v>
      </c>
      <c r="T97" s="1244">
        <v>0</v>
      </c>
      <c r="U97" s="1244">
        <v>0</v>
      </c>
      <c r="V97" s="1178">
        <f t="shared" si="119"/>
        <v>0</v>
      </c>
      <c r="W97" s="1178">
        <f t="shared" si="131"/>
        <v>117</v>
      </c>
      <c r="X97" s="1178">
        <f t="shared" si="120"/>
        <v>41</v>
      </c>
      <c r="Y97" s="1178">
        <f t="shared" si="121"/>
        <v>158</v>
      </c>
      <c r="AA97" s="1161" t="s">
        <v>368</v>
      </c>
      <c r="AB97" s="1253">
        <v>46</v>
      </c>
      <c r="AC97" s="1253">
        <v>13</v>
      </c>
      <c r="AD97" s="1178">
        <f t="shared" si="122"/>
        <v>59</v>
      </c>
      <c r="AE97" s="1253">
        <v>54</v>
      </c>
      <c r="AF97" s="1253">
        <v>14</v>
      </c>
      <c r="AG97" s="1178">
        <f t="shared" si="123"/>
        <v>68</v>
      </c>
      <c r="AH97" s="1253">
        <v>4</v>
      </c>
      <c r="AI97" s="1253">
        <v>2</v>
      </c>
      <c r="AJ97" s="1178">
        <f t="shared" si="124"/>
        <v>6</v>
      </c>
      <c r="AK97" s="1253">
        <v>2</v>
      </c>
      <c r="AL97" s="1253">
        <v>0</v>
      </c>
      <c r="AM97" s="1178">
        <f t="shared" si="125"/>
        <v>2</v>
      </c>
      <c r="AN97" s="1253">
        <v>0</v>
      </c>
      <c r="AO97" s="1253">
        <v>0</v>
      </c>
      <c r="AP97" s="1178">
        <f t="shared" si="126"/>
        <v>0</v>
      </c>
      <c r="AQ97" s="1178"/>
      <c r="AR97" s="1178"/>
      <c r="AS97" s="1178">
        <f t="shared" si="127"/>
        <v>0</v>
      </c>
      <c r="AT97" s="1253"/>
      <c r="AU97" s="1253"/>
      <c r="AV97" s="1178">
        <f t="shared" si="128"/>
        <v>0</v>
      </c>
      <c r="AW97" s="1178">
        <f t="shared" si="132"/>
        <v>106</v>
      </c>
      <c r="AX97" s="1178">
        <f t="shared" si="129"/>
        <v>29</v>
      </c>
      <c r="AY97" s="1178">
        <f t="shared" si="130"/>
        <v>135</v>
      </c>
    </row>
    <row r="98" spans="1:51" ht="15.75">
      <c r="A98" s="1161" t="s">
        <v>369</v>
      </c>
      <c r="B98" s="942">
        <v>17</v>
      </c>
      <c r="C98" s="942">
        <v>5</v>
      </c>
      <c r="D98" s="1178">
        <f t="shared" si="113"/>
        <v>22</v>
      </c>
      <c r="E98" s="942">
        <v>204</v>
      </c>
      <c r="F98" s="942">
        <v>96</v>
      </c>
      <c r="G98" s="1178">
        <f t="shared" si="114"/>
        <v>300</v>
      </c>
      <c r="H98" s="942">
        <v>7</v>
      </c>
      <c r="I98" s="942">
        <v>3</v>
      </c>
      <c r="J98" s="1178">
        <f t="shared" si="115"/>
        <v>10</v>
      </c>
      <c r="K98" s="1244">
        <v>1</v>
      </c>
      <c r="L98" s="1244">
        <v>0</v>
      </c>
      <c r="M98" s="1178">
        <f t="shared" si="116"/>
        <v>1</v>
      </c>
      <c r="N98" s="1244"/>
      <c r="O98" s="1244"/>
      <c r="P98" s="1178">
        <f t="shared" si="117"/>
        <v>0</v>
      </c>
      <c r="Q98" s="942"/>
      <c r="R98" s="942"/>
      <c r="S98" s="1178">
        <f t="shared" si="118"/>
        <v>0</v>
      </c>
      <c r="T98" s="1244">
        <v>0</v>
      </c>
      <c r="U98" s="1244">
        <v>0</v>
      </c>
      <c r="V98" s="1178">
        <f t="shared" si="119"/>
        <v>0</v>
      </c>
      <c r="W98" s="1178">
        <f t="shared" si="131"/>
        <v>229</v>
      </c>
      <c r="X98" s="1178">
        <f t="shared" si="120"/>
        <v>104</v>
      </c>
      <c r="Y98" s="1178">
        <f t="shared" si="121"/>
        <v>333</v>
      </c>
      <c r="AA98" s="1161" t="s">
        <v>369</v>
      </c>
      <c r="AB98" s="1253">
        <v>54</v>
      </c>
      <c r="AC98" s="1253">
        <v>28</v>
      </c>
      <c r="AD98" s="1178">
        <f t="shared" si="122"/>
        <v>82</v>
      </c>
      <c r="AE98" s="1253">
        <v>59</v>
      </c>
      <c r="AF98" s="1253">
        <v>34</v>
      </c>
      <c r="AG98" s="1178">
        <f t="shared" si="123"/>
        <v>93</v>
      </c>
      <c r="AH98" s="1253">
        <v>3</v>
      </c>
      <c r="AI98" s="1253">
        <v>0</v>
      </c>
      <c r="AJ98" s="1178">
        <f t="shared" si="124"/>
        <v>3</v>
      </c>
      <c r="AK98" s="1253">
        <v>0</v>
      </c>
      <c r="AL98" s="1253">
        <v>0</v>
      </c>
      <c r="AM98" s="1178">
        <f t="shared" si="125"/>
        <v>0</v>
      </c>
      <c r="AN98" s="1253">
        <v>0</v>
      </c>
      <c r="AO98" s="1253">
        <v>0</v>
      </c>
      <c r="AP98" s="1178">
        <f t="shared" si="126"/>
        <v>0</v>
      </c>
      <c r="AQ98" s="1178"/>
      <c r="AR98" s="1178"/>
      <c r="AS98" s="1178">
        <f t="shared" si="127"/>
        <v>0</v>
      </c>
      <c r="AT98" s="1253"/>
      <c r="AU98" s="1253"/>
      <c r="AV98" s="1178">
        <f t="shared" si="128"/>
        <v>0</v>
      </c>
      <c r="AW98" s="1178">
        <f t="shared" si="132"/>
        <v>116</v>
      </c>
      <c r="AX98" s="1178">
        <f t="shared" si="129"/>
        <v>62</v>
      </c>
      <c r="AY98" s="1178">
        <f t="shared" si="130"/>
        <v>178</v>
      </c>
    </row>
    <row r="99" spans="1:51" ht="15.75">
      <c r="A99" s="1161" t="s">
        <v>370</v>
      </c>
      <c r="B99" s="942">
        <v>20</v>
      </c>
      <c r="C99" s="942">
        <v>9</v>
      </c>
      <c r="D99" s="1178">
        <f t="shared" si="113"/>
        <v>29</v>
      </c>
      <c r="E99" s="942">
        <v>269</v>
      </c>
      <c r="F99" s="942">
        <v>224</v>
      </c>
      <c r="G99" s="1178">
        <f t="shared" si="114"/>
        <v>493</v>
      </c>
      <c r="H99" s="942">
        <v>4</v>
      </c>
      <c r="I99" s="942">
        <v>3</v>
      </c>
      <c r="J99" s="1178">
        <f t="shared" si="115"/>
        <v>7</v>
      </c>
      <c r="K99" s="1244">
        <v>1</v>
      </c>
      <c r="L99" s="1244">
        <v>0</v>
      </c>
      <c r="M99" s="1178">
        <f t="shared" si="116"/>
        <v>1</v>
      </c>
      <c r="N99" s="1244"/>
      <c r="O99" s="1244"/>
      <c r="P99" s="1178">
        <f t="shared" si="117"/>
        <v>0</v>
      </c>
      <c r="Q99" s="942"/>
      <c r="R99" s="942"/>
      <c r="S99" s="1178">
        <f t="shared" si="118"/>
        <v>0</v>
      </c>
      <c r="T99" s="1244">
        <v>1</v>
      </c>
      <c r="U99" s="1244">
        <v>0</v>
      </c>
      <c r="V99" s="1178">
        <f t="shared" si="119"/>
        <v>1</v>
      </c>
      <c r="W99" s="1178">
        <f t="shared" si="131"/>
        <v>295</v>
      </c>
      <c r="X99" s="1178">
        <f t="shared" si="120"/>
        <v>236</v>
      </c>
      <c r="Y99" s="1178">
        <f t="shared" si="121"/>
        <v>531</v>
      </c>
      <c r="AA99" s="1161" t="s">
        <v>370</v>
      </c>
      <c r="AB99" s="1253">
        <v>68</v>
      </c>
      <c r="AC99" s="1253">
        <v>43</v>
      </c>
      <c r="AD99" s="1178">
        <f t="shared" si="122"/>
        <v>111</v>
      </c>
      <c r="AE99" s="1253">
        <v>96</v>
      </c>
      <c r="AF99" s="1253">
        <v>61</v>
      </c>
      <c r="AG99" s="1178">
        <f t="shared" si="123"/>
        <v>157</v>
      </c>
      <c r="AH99" s="1253">
        <v>3</v>
      </c>
      <c r="AI99" s="1253">
        <v>2</v>
      </c>
      <c r="AJ99" s="1178">
        <f t="shared" si="124"/>
        <v>5</v>
      </c>
      <c r="AK99" s="1253">
        <v>1</v>
      </c>
      <c r="AL99" s="1253">
        <v>0</v>
      </c>
      <c r="AM99" s="1178">
        <f t="shared" si="125"/>
        <v>1</v>
      </c>
      <c r="AN99" s="1253">
        <v>0</v>
      </c>
      <c r="AO99" s="1253">
        <v>0</v>
      </c>
      <c r="AP99" s="1178">
        <f t="shared" si="126"/>
        <v>0</v>
      </c>
      <c r="AQ99" s="1178"/>
      <c r="AR99" s="1178"/>
      <c r="AS99" s="1178">
        <f t="shared" si="127"/>
        <v>0</v>
      </c>
      <c r="AT99" s="1253"/>
      <c r="AU99" s="1253"/>
      <c r="AV99" s="1178">
        <f t="shared" si="128"/>
        <v>0</v>
      </c>
      <c r="AW99" s="1178">
        <f t="shared" si="132"/>
        <v>168</v>
      </c>
      <c r="AX99" s="1178">
        <f t="shared" si="129"/>
        <v>106</v>
      </c>
      <c r="AY99" s="1178">
        <f t="shared" si="130"/>
        <v>274</v>
      </c>
    </row>
    <row r="100" spans="1:51" ht="15.75">
      <c r="A100" s="1161" t="s">
        <v>371</v>
      </c>
      <c r="B100" s="942">
        <v>7</v>
      </c>
      <c r="C100" s="942">
        <v>6</v>
      </c>
      <c r="D100" s="1178">
        <f t="shared" si="113"/>
        <v>13</v>
      </c>
      <c r="E100" s="942">
        <v>162</v>
      </c>
      <c r="F100" s="942">
        <v>116</v>
      </c>
      <c r="G100" s="1178">
        <f t="shared" si="114"/>
        <v>278</v>
      </c>
      <c r="H100" s="942">
        <v>0</v>
      </c>
      <c r="I100" s="942">
        <v>1</v>
      </c>
      <c r="J100" s="1178">
        <f t="shared" si="115"/>
        <v>1</v>
      </c>
      <c r="K100" s="1244">
        <v>0</v>
      </c>
      <c r="L100" s="1244">
        <v>0</v>
      </c>
      <c r="M100" s="1178">
        <f t="shared" si="116"/>
        <v>0</v>
      </c>
      <c r="N100" s="1244"/>
      <c r="O100" s="1244"/>
      <c r="P100" s="1178">
        <f t="shared" si="117"/>
        <v>0</v>
      </c>
      <c r="Q100" s="942"/>
      <c r="R100" s="942"/>
      <c r="S100" s="1178">
        <f t="shared" si="118"/>
        <v>0</v>
      </c>
      <c r="T100" s="1244">
        <v>0</v>
      </c>
      <c r="U100" s="1244">
        <v>0</v>
      </c>
      <c r="V100" s="1178">
        <f t="shared" si="119"/>
        <v>0</v>
      </c>
      <c r="W100" s="1178">
        <f t="shared" si="131"/>
        <v>169</v>
      </c>
      <c r="X100" s="1178">
        <f t="shared" si="120"/>
        <v>123</v>
      </c>
      <c r="Y100" s="1178">
        <f t="shared" si="121"/>
        <v>292</v>
      </c>
      <c r="AA100" s="1161" t="s">
        <v>371</v>
      </c>
      <c r="AB100" s="1253">
        <v>39</v>
      </c>
      <c r="AC100" s="1253">
        <v>30</v>
      </c>
      <c r="AD100" s="1178">
        <f t="shared" si="122"/>
        <v>69</v>
      </c>
      <c r="AE100" s="1253">
        <v>60</v>
      </c>
      <c r="AF100" s="1253">
        <v>38</v>
      </c>
      <c r="AG100" s="1178">
        <f t="shared" si="123"/>
        <v>98</v>
      </c>
      <c r="AH100" s="1253">
        <v>2</v>
      </c>
      <c r="AI100" s="1253">
        <v>0</v>
      </c>
      <c r="AJ100" s="1178">
        <f t="shared" si="124"/>
        <v>2</v>
      </c>
      <c r="AK100" s="1253">
        <v>1</v>
      </c>
      <c r="AL100" s="1253">
        <v>0</v>
      </c>
      <c r="AM100" s="1178">
        <f t="shared" si="125"/>
        <v>1</v>
      </c>
      <c r="AN100" s="1253">
        <v>0</v>
      </c>
      <c r="AO100" s="1253">
        <v>0</v>
      </c>
      <c r="AP100" s="1178">
        <f t="shared" si="126"/>
        <v>0</v>
      </c>
      <c r="AQ100" s="1178"/>
      <c r="AR100" s="1178"/>
      <c r="AS100" s="1178">
        <f t="shared" si="127"/>
        <v>0</v>
      </c>
      <c r="AT100" s="1253"/>
      <c r="AU100" s="1253"/>
      <c r="AV100" s="1178">
        <f t="shared" si="128"/>
        <v>0</v>
      </c>
      <c r="AW100" s="1178">
        <f t="shared" si="132"/>
        <v>102</v>
      </c>
      <c r="AX100" s="1178">
        <f t="shared" si="129"/>
        <v>68</v>
      </c>
      <c r="AY100" s="1178">
        <f t="shared" si="130"/>
        <v>170</v>
      </c>
    </row>
    <row r="101" spans="1:51" ht="15.75">
      <c r="A101" s="1159" t="s">
        <v>475</v>
      </c>
      <c r="B101" s="942">
        <v>31</v>
      </c>
      <c r="C101" s="942">
        <v>24</v>
      </c>
      <c r="D101" s="1178">
        <f t="shared" si="113"/>
        <v>55</v>
      </c>
      <c r="E101" s="942">
        <v>854</v>
      </c>
      <c r="F101" s="942">
        <v>714</v>
      </c>
      <c r="G101" s="1178">
        <f t="shared" si="114"/>
        <v>1568</v>
      </c>
      <c r="H101" s="942">
        <v>10</v>
      </c>
      <c r="I101" s="942">
        <v>14</v>
      </c>
      <c r="J101" s="1178">
        <f t="shared" si="115"/>
        <v>24</v>
      </c>
      <c r="K101" s="1244">
        <v>1</v>
      </c>
      <c r="L101" s="1244">
        <v>0</v>
      </c>
      <c r="M101" s="1178">
        <f t="shared" si="116"/>
        <v>1</v>
      </c>
      <c r="N101" s="1244"/>
      <c r="O101" s="1244"/>
      <c r="P101" s="1178">
        <f t="shared" si="117"/>
        <v>0</v>
      </c>
      <c r="Q101" s="942"/>
      <c r="R101" s="942"/>
      <c r="S101" s="1178">
        <f t="shared" si="118"/>
        <v>0</v>
      </c>
      <c r="T101" s="1244">
        <v>0</v>
      </c>
      <c r="U101" s="1244">
        <v>0</v>
      </c>
      <c r="V101" s="1178">
        <f t="shared" si="119"/>
        <v>0</v>
      </c>
      <c r="W101" s="1178">
        <f t="shared" si="131"/>
        <v>896</v>
      </c>
      <c r="X101" s="1178">
        <f t="shared" si="120"/>
        <v>752</v>
      </c>
      <c r="Y101" s="1178">
        <f t="shared" si="121"/>
        <v>1648</v>
      </c>
      <c r="AA101" s="1159" t="s">
        <v>475</v>
      </c>
      <c r="AB101" s="1253">
        <v>99</v>
      </c>
      <c r="AC101" s="1253">
        <v>121</v>
      </c>
      <c r="AD101" s="1178">
        <f t="shared" si="122"/>
        <v>220</v>
      </c>
      <c r="AE101" s="1253">
        <v>159</v>
      </c>
      <c r="AF101" s="1253">
        <v>139</v>
      </c>
      <c r="AG101" s="1178">
        <f t="shared" si="123"/>
        <v>298</v>
      </c>
      <c r="AH101" s="1253">
        <v>6</v>
      </c>
      <c r="AI101" s="1253">
        <v>5</v>
      </c>
      <c r="AJ101" s="1178">
        <f t="shared" si="124"/>
        <v>11</v>
      </c>
      <c r="AK101" s="1253">
        <v>0</v>
      </c>
      <c r="AL101" s="1253">
        <v>0</v>
      </c>
      <c r="AM101" s="1178">
        <f t="shared" si="125"/>
        <v>0</v>
      </c>
      <c r="AN101" s="1253">
        <v>0</v>
      </c>
      <c r="AO101" s="1253">
        <v>0</v>
      </c>
      <c r="AP101" s="1178">
        <f t="shared" si="126"/>
        <v>0</v>
      </c>
      <c r="AQ101" s="1178"/>
      <c r="AR101" s="1178"/>
      <c r="AS101" s="1178">
        <f t="shared" si="127"/>
        <v>0</v>
      </c>
      <c r="AT101" s="1253"/>
      <c r="AU101" s="1253"/>
      <c r="AV101" s="1178">
        <f t="shared" si="128"/>
        <v>0</v>
      </c>
      <c r="AW101" s="1178">
        <f t="shared" si="132"/>
        <v>264</v>
      </c>
      <c r="AX101" s="1178">
        <f t="shared" si="129"/>
        <v>265</v>
      </c>
      <c r="AY101" s="1178">
        <f t="shared" si="130"/>
        <v>529</v>
      </c>
    </row>
    <row r="102" spans="1:51" ht="15.75">
      <c r="A102" s="1159" t="s">
        <v>618</v>
      </c>
      <c r="B102" s="1244">
        <v>10</v>
      </c>
      <c r="C102" s="1244">
        <v>0</v>
      </c>
      <c r="D102" s="1178">
        <f t="shared" si="113"/>
        <v>10</v>
      </c>
      <c r="E102" s="1244">
        <v>29</v>
      </c>
      <c r="F102" s="1244">
        <v>15</v>
      </c>
      <c r="G102" s="1178">
        <f t="shared" si="114"/>
        <v>44</v>
      </c>
      <c r="H102" s="1244">
        <v>0</v>
      </c>
      <c r="I102" s="1244">
        <v>0</v>
      </c>
      <c r="J102" s="1178">
        <f t="shared" si="115"/>
        <v>0</v>
      </c>
      <c r="K102" s="1244">
        <v>1</v>
      </c>
      <c r="L102" s="1244">
        <v>0</v>
      </c>
      <c r="M102" s="1178">
        <f t="shared" si="116"/>
        <v>1</v>
      </c>
      <c r="N102" s="1244"/>
      <c r="O102" s="1244"/>
      <c r="P102" s="1178">
        <f t="shared" si="117"/>
        <v>0</v>
      </c>
      <c r="Q102" s="1178"/>
      <c r="R102" s="1178"/>
      <c r="S102" s="1178">
        <f t="shared" si="118"/>
        <v>0</v>
      </c>
      <c r="T102" s="1244">
        <v>0</v>
      </c>
      <c r="U102" s="1244">
        <v>0</v>
      </c>
      <c r="V102" s="1178">
        <f t="shared" si="119"/>
        <v>0</v>
      </c>
      <c r="W102" s="1178">
        <f t="shared" si="131"/>
        <v>40</v>
      </c>
      <c r="X102" s="1178">
        <f t="shared" si="120"/>
        <v>15</v>
      </c>
      <c r="Y102" s="1178">
        <f t="shared" si="121"/>
        <v>55</v>
      </c>
      <c r="AA102" s="1159" t="s">
        <v>618</v>
      </c>
      <c r="AB102" s="1253">
        <v>10</v>
      </c>
      <c r="AC102" s="1253">
        <v>1</v>
      </c>
      <c r="AD102" s="1178">
        <f t="shared" si="122"/>
        <v>11</v>
      </c>
      <c r="AE102" s="1253">
        <v>20</v>
      </c>
      <c r="AF102" s="1253">
        <v>3</v>
      </c>
      <c r="AG102" s="1178">
        <f t="shared" si="123"/>
        <v>23</v>
      </c>
      <c r="AH102" s="1253">
        <v>2</v>
      </c>
      <c r="AI102" s="1253">
        <v>0</v>
      </c>
      <c r="AJ102" s="1178">
        <f t="shared" si="124"/>
        <v>2</v>
      </c>
      <c r="AK102" s="1253">
        <v>0</v>
      </c>
      <c r="AL102" s="1253">
        <v>0</v>
      </c>
      <c r="AM102" s="1178">
        <f t="shared" si="125"/>
        <v>0</v>
      </c>
      <c r="AN102" s="1253">
        <v>0</v>
      </c>
      <c r="AO102" s="1253">
        <v>0</v>
      </c>
      <c r="AP102" s="1178">
        <f t="shared" si="126"/>
        <v>0</v>
      </c>
      <c r="AQ102" s="1178"/>
      <c r="AR102" s="1178"/>
      <c r="AS102" s="1178">
        <f t="shared" si="127"/>
        <v>0</v>
      </c>
      <c r="AT102" s="1253"/>
      <c r="AU102" s="1253"/>
      <c r="AV102" s="1178">
        <f t="shared" si="128"/>
        <v>0</v>
      </c>
      <c r="AW102" s="1178">
        <f t="shared" si="132"/>
        <v>32</v>
      </c>
      <c r="AX102" s="1178">
        <f t="shared" si="129"/>
        <v>4</v>
      </c>
      <c r="AY102" s="1178">
        <f t="shared" si="130"/>
        <v>36</v>
      </c>
    </row>
    <row r="103" spans="1:51" ht="15.75">
      <c r="A103" s="1162" t="s">
        <v>6</v>
      </c>
      <c r="B103" s="1163">
        <f t="shared" ref="B103:Y103" si="133">SUM(B92:B102)</f>
        <v>103</v>
      </c>
      <c r="C103" s="1163">
        <f t="shared" si="133"/>
        <v>48</v>
      </c>
      <c r="D103" s="1163">
        <f t="shared" si="133"/>
        <v>151</v>
      </c>
      <c r="E103" s="1163">
        <f t="shared" si="133"/>
        <v>1698</v>
      </c>
      <c r="F103" s="1163">
        <f t="shared" si="133"/>
        <v>1228</v>
      </c>
      <c r="G103" s="1163">
        <f t="shared" si="133"/>
        <v>2926</v>
      </c>
      <c r="H103" s="1163">
        <f t="shared" si="133"/>
        <v>22</v>
      </c>
      <c r="I103" s="1163">
        <f t="shared" si="133"/>
        <v>25</v>
      </c>
      <c r="J103" s="1163">
        <f t="shared" si="133"/>
        <v>47</v>
      </c>
      <c r="K103" s="1163">
        <f t="shared" si="133"/>
        <v>4</v>
      </c>
      <c r="L103" s="1163">
        <f t="shared" si="133"/>
        <v>0</v>
      </c>
      <c r="M103" s="1163">
        <f t="shared" si="133"/>
        <v>4</v>
      </c>
      <c r="N103" s="1163">
        <f t="shared" si="133"/>
        <v>0</v>
      </c>
      <c r="O103" s="1163">
        <f t="shared" si="133"/>
        <v>0</v>
      </c>
      <c r="P103" s="1163">
        <f t="shared" si="133"/>
        <v>0</v>
      </c>
      <c r="Q103" s="1163">
        <f t="shared" si="133"/>
        <v>0</v>
      </c>
      <c r="R103" s="1163">
        <f t="shared" si="133"/>
        <v>0</v>
      </c>
      <c r="S103" s="1163">
        <f t="shared" si="133"/>
        <v>0</v>
      </c>
      <c r="T103" s="1163">
        <f t="shared" si="133"/>
        <v>1</v>
      </c>
      <c r="U103" s="1163">
        <f t="shared" si="133"/>
        <v>1</v>
      </c>
      <c r="V103" s="1163">
        <f t="shared" si="133"/>
        <v>2</v>
      </c>
      <c r="W103" s="1163">
        <f t="shared" si="133"/>
        <v>1828</v>
      </c>
      <c r="X103" s="1163">
        <f t="shared" si="133"/>
        <v>1302</v>
      </c>
      <c r="Y103" s="1163">
        <f t="shared" si="133"/>
        <v>3130</v>
      </c>
      <c r="AA103" s="1162" t="s">
        <v>6</v>
      </c>
      <c r="AB103" s="1163">
        <f t="shared" ref="AB103:AY103" si="134">SUM(AB92:AB102)</f>
        <v>341</v>
      </c>
      <c r="AC103" s="1163">
        <f t="shared" si="134"/>
        <v>244</v>
      </c>
      <c r="AD103" s="1163">
        <f t="shared" si="134"/>
        <v>585</v>
      </c>
      <c r="AE103" s="1163">
        <f t="shared" si="134"/>
        <v>471</v>
      </c>
      <c r="AF103" s="1163">
        <f t="shared" si="134"/>
        <v>298</v>
      </c>
      <c r="AG103" s="1163">
        <f t="shared" si="134"/>
        <v>769</v>
      </c>
      <c r="AH103" s="1163">
        <f t="shared" si="134"/>
        <v>23</v>
      </c>
      <c r="AI103" s="1163">
        <f t="shared" si="134"/>
        <v>9</v>
      </c>
      <c r="AJ103" s="1163">
        <f t="shared" si="134"/>
        <v>32</v>
      </c>
      <c r="AK103" s="1163">
        <f t="shared" si="134"/>
        <v>4</v>
      </c>
      <c r="AL103" s="1163">
        <f t="shared" si="134"/>
        <v>0</v>
      </c>
      <c r="AM103" s="1163">
        <f t="shared" si="134"/>
        <v>4</v>
      </c>
      <c r="AN103" s="1163">
        <f t="shared" si="134"/>
        <v>0</v>
      </c>
      <c r="AO103" s="1163">
        <f t="shared" si="134"/>
        <v>0</v>
      </c>
      <c r="AP103" s="1163">
        <f t="shared" si="134"/>
        <v>0</v>
      </c>
      <c r="AQ103" s="1163">
        <f t="shared" si="134"/>
        <v>0</v>
      </c>
      <c r="AR103" s="1163">
        <f t="shared" si="134"/>
        <v>0</v>
      </c>
      <c r="AS103" s="1163">
        <f t="shared" si="134"/>
        <v>0</v>
      </c>
      <c r="AT103" s="1163">
        <f t="shared" si="134"/>
        <v>0</v>
      </c>
      <c r="AU103" s="1163">
        <f t="shared" si="134"/>
        <v>0</v>
      </c>
      <c r="AV103" s="1163">
        <f t="shared" si="134"/>
        <v>0</v>
      </c>
      <c r="AW103" s="1163">
        <f t="shared" si="134"/>
        <v>839</v>
      </c>
      <c r="AX103" s="1163">
        <f t="shared" si="134"/>
        <v>551</v>
      </c>
      <c r="AY103" s="1163">
        <f t="shared" si="134"/>
        <v>1390</v>
      </c>
    </row>
    <row r="105" spans="1:51" ht="15.75">
      <c r="A105" s="1243"/>
      <c r="B105" s="1243"/>
      <c r="C105" s="1243"/>
      <c r="D105" s="1243"/>
      <c r="E105" s="1243"/>
      <c r="F105" s="1243"/>
      <c r="G105" s="1243"/>
      <c r="H105" s="1243"/>
      <c r="I105" s="1243"/>
      <c r="J105" s="1243"/>
      <c r="K105" s="1243"/>
      <c r="L105" s="1243"/>
      <c r="M105" s="1243"/>
      <c r="N105" s="1243"/>
      <c r="O105" s="1243"/>
      <c r="P105" s="1243"/>
      <c r="Q105" s="1243"/>
      <c r="R105" s="1243"/>
      <c r="S105" s="1243"/>
      <c r="T105" s="1243"/>
      <c r="U105" s="1243"/>
      <c r="V105" s="1243"/>
      <c r="W105" s="1289"/>
      <c r="X105" s="1289" t="s">
        <v>142</v>
      </c>
      <c r="Y105" s="1289"/>
      <c r="AA105" s="1243"/>
      <c r="AB105" s="1243"/>
      <c r="AC105" s="1243"/>
      <c r="AD105" s="1243"/>
      <c r="AE105" s="1243"/>
      <c r="AF105" s="1243"/>
      <c r="AG105" s="1243"/>
      <c r="AH105" s="1243"/>
      <c r="AI105" s="1243"/>
      <c r="AJ105" s="1243"/>
      <c r="AK105" s="1243"/>
      <c r="AL105" s="1243"/>
      <c r="AM105" s="1243"/>
      <c r="AN105" s="1243"/>
      <c r="AO105" s="1243"/>
      <c r="AP105" s="1243"/>
      <c r="AQ105" s="1243"/>
      <c r="AR105" s="1243"/>
      <c r="AS105" s="1243"/>
      <c r="AT105" s="1243"/>
      <c r="AU105" s="1243"/>
      <c r="AV105" s="1243"/>
      <c r="AW105" s="1289"/>
      <c r="AX105" s="1289" t="s">
        <v>142</v>
      </c>
      <c r="AY105" s="1289"/>
    </row>
    <row r="106" spans="1:51" ht="15" customHeight="1">
      <c r="A106" s="1894" t="s">
        <v>364</v>
      </c>
      <c r="B106" s="1893" t="s">
        <v>3</v>
      </c>
      <c r="C106" s="1893"/>
      <c r="D106" s="1893"/>
      <c r="E106" s="1893" t="s">
        <v>4</v>
      </c>
      <c r="F106" s="1893"/>
      <c r="G106" s="1893"/>
      <c r="H106" s="1893" t="s">
        <v>5</v>
      </c>
      <c r="I106" s="1893"/>
      <c r="J106" s="1893"/>
      <c r="K106" s="1893" t="s">
        <v>382</v>
      </c>
      <c r="L106" s="1893"/>
      <c r="M106" s="1893"/>
      <c r="N106" s="1893" t="s">
        <v>878</v>
      </c>
      <c r="O106" s="1893"/>
      <c r="P106" s="1893"/>
      <c r="Q106" s="1893" t="s">
        <v>879</v>
      </c>
      <c r="R106" s="1893"/>
      <c r="S106" s="1893"/>
      <c r="T106" s="1893" t="s">
        <v>354</v>
      </c>
      <c r="U106" s="1893"/>
      <c r="V106" s="1893"/>
      <c r="W106" s="1894" t="s">
        <v>6</v>
      </c>
      <c r="X106" s="1894"/>
      <c r="Y106" s="1894"/>
      <c r="AA106" s="1894" t="s">
        <v>364</v>
      </c>
      <c r="AB106" s="1893" t="s">
        <v>3</v>
      </c>
      <c r="AC106" s="1893"/>
      <c r="AD106" s="1893"/>
      <c r="AE106" s="1893" t="s">
        <v>4</v>
      </c>
      <c r="AF106" s="1893"/>
      <c r="AG106" s="1893"/>
      <c r="AH106" s="1893" t="s">
        <v>5</v>
      </c>
      <c r="AI106" s="1893"/>
      <c r="AJ106" s="1893"/>
      <c r="AK106" s="1893" t="s">
        <v>382</v>
      </c>
      <c r="AL106" s="1893"/>
      <c r="AM106" s="1893"/>
      <c r="AN106" s="1893" t="s">
        <v>878</v>
      </c>
      <c r="AO106" s="1893"/>
      <c r="AP106" s="1893"/>
      <c r="AQ106" s="1893" t="s">
        <v>879</v>
      </c>
      <c r="AR106" s="1893"/>
      <c r="AS106" s="1893"/>
      <c r="AT106" s="1893" t="s">
        <v>354</v>
      </c>
      <c r="AU106" s="1893"/>
      <c r="AV106" s="1893"/>
      <c r="AW106" s="1894" t="s">
        <v>6</v>
      </c>
      <c r="AX106" s="1894"/>
      <c r="AY106" s="1894"/>
    </row>
    <row r="107" spans="1:51">
      <c r="A107" s="1894"/>
      <c r="B107" s="1176" t="s">
        <v>242</v>
      </c>
      <c r="C107" s="1176" t="s">
        <v>243</v>
      </c>
      <c r="D107" s="1176" t="s">
        <v>236</v>
      </c>
      <c r="E107" s="1176" t="s">
        <v>242</v>
      </c>
      <c r="F107" s="1176" t="s">
        <v>243</v>
      </c>
      <c r="G107" s="1176" t="s">
        <v>236</v>
      </c>
      <c r="H107" s="1176" t="s">
        <v>242</v>
      </c>
      <c r="I107" s="1176" t="s">
        <v>243</v>
      </c>
      <c r="J107" s="1176" t="s">
        <v>236</v>
      </c>
      <c r="K107" s="1176" t="s">
        <v>242</v>
      </c>
      <c r="L107" s="1176" t="s">
        <v>243</v>
      </c>
      <c r="M107" s="1176" t="s">
        <v>236</v>
      </c>
      <c r="N107" s="1176" t="s">
        <v>242</v>
      </c>
      <c r="O107" s="1176" t="s">
        <v>243</v>
      </c>
      <c r="P107" s="1176" t="s">
        <v>236</v>
      </c>
      <c r="Q107" s="1176" t="s">
        <v>242</v>
      </c>
      <c r="R107" s="1176" t="s">
        <v>243</v>
      </c>
      <c r="S107" s="1176" t="s">
        <v>236</v>
      </c>
      <c r="T107" s="1176" t="s">
        <v>242</v>
      </c>
      <c r="U107" s="1176" t="s">
        <v>243</v>
      </c>
      <c r="V107" s="1176" t="s">
        <v>236</v>
      </c>
      <c r="W107" s="1176" t="s">
        <v>242</v>
      </c>
      <c r="X107" s="1176" t="s">
        <v>243</v>
      </c>
      <c r="Y107" s="1176" t="s">
        <v>236</v>
      </c>
      <c r="AA107" s="1894"/>
      <c r="AB107" s="1176" t="s">
        <v>242</v>
      </c>
      <c r="AC107" s="1176" t="s">
        <v>243</v>
      </c>
      <c r="AD107" s="1176" t="s">
        <v>236</v>
      </c>
      <c r="AE107" s="1176" t="s">
        <v>242</v>
      </c>
      <c r="AF107" s="1176" t="s">
        <v>243</v>
      </c>
      <c r="AG107" s="1176" t="s">
        <v>236</v>
      </c>
      <c r="AH107" s="1176" t="s">
        <v>242</v>
      </c>
      <c r="AI107" s="1176" t="s">
        <v>243</v>
      </c>
      <c r="AJ107" s="1176" t="s">
        <v>236</v>
      </c>
      <c r="AK107" s="1176" t="s">
        <v>242</v>
      </c>
      <c r="AL107" s="1176" t="s">
        <v>243</v>
      </c>
      <c r="AM107" s="1176" t="s">
        <v>236</v>
      </c>
      <c r="AN107" s="1176" t="s">
        <v>242</v>
      </c>
      <c r="AO107" s="1176" t="s">
        <v>243</v>
      </c>
      <c r="AP107" s="1176" t="s">
        <v>236</v>
      </c>
      <c r="AQ107" s="1176" t="s">
        <v>242</v>
      </c>
      <c r="AR107" s="1176" t="s">
        <v>243</v>
      </c>
      <c r="AS107" s="1176" t="s">
        <v>236</v>
      </c>
      <c r="AT107" s="1176" t="s">
        <v>242</v>
      </c>
      <c r="AU107" s="1176" t="s">
        <v>243</v>
      </c>
      <c r="AV107" s="1176" t="s">
        <v>236</v>
      </c>
      <c r="AW107" s="1176" t="s">
        <v>242</v>
      </c>
      <c r="AX107" s="1176" t="s">
        <v>243</v>
      </c>
      <c r="AY107" s="1176" t="s">
        <v>236</v>
      </c>
    </row>
    <row r="108" spans="1:51">
      <c r="A108" s="1177">
        <v>1</v>
      </c>
      <c r="B108" s="1176">
        <v>2</v>
      </c>
      <c r="C108" s="1176">
        <v>3</v>
      </c>
      <c r="D108" s="1176">
        <v>4</v>
      </c>
      <c r="E108" s="1176">
        <v>5</v>
      </c>
      <c r="F108" s="1176">
        <v>6</v>
      </c>
      <c r="G108" s="1176">
        <v>7</v>
      </c>
      <c r="H108" s="1176">
        <v>8</v>
      </c>
      <c r="I108" s="1176">
        <v>9</v>
      </c>
      <c r="J108" s="1176">
        <v>10</v>
      </c>
      <c r="K108" s="1176">
        <v>11</v>
      </c>
      <c r="L108" s="1176">
        <v>12</v>
      </c>
      <c r="M108" s="1176">
        <v>13</v>
      </c>
      <c r="N108" s="1176">
        <v>14</v>
      </c>
      <c r="O108" s="1176">
        <v>15</v>
      </c>
      <c r="P108" s="1176">
        <v>16</v>
      </c>
      <c r="Q108" s="1176">
        <v>17</v>
      </c>
      <c r="R108" s="1176">
        <v>18</v>
      </c>
      <c r="S108" s="1176">
        <v>19</v>
      </c>
      <c r="T108" s="1176">
        <v>20</v>
      </c>
      <c r="U108" s="1176">
        <v>21</v>
      </c>
      <c r="V108" s="1176">
        <v>22</v>
      </c>
      <c r="W108" s="1176">
        <v>23</v>
      </c>
      <c r="X108" s="1176">
        <v>24</v>
      </c>
      <c r="Y108" s="1176">
        <v>25</v>
      </c>
      <c r="AA108" s="1177">
        <v>1</v>
      </c>
      <c r="AB108" s="1176">
        <v>2</v>
      </c>
      <c r="AC108" s="1176">
        <v>3</v>
      </c>
      <c r="AD108" s="1176">
        <v>4</v>
      </c>
      <c r="AE108" s="1176">
        <v>5</v>
      </c>
      <c r="AF108" s="1176">
        <v>6</v>
      </c>
      <c r="AG108" s="1176">
        <v>7</v>
      </c>
      <c r="AH108" s="1176">
        <v>8</v>
      </c>
      <c r="AI108" s="1176">
        <v>9</v>
      </c>
      <c r="AJ108" s="1176">
        <v>10</v>
      </c>
      <c r="AK108" s="1176">
        <v>11</v>
      </c>
      <c r="AL108" s="1176">
        <v>12</v>
      </c>
      <c r="AM108" s="1176">
        <v>13</v>
      </c>
      <c r="AN108" s="1176">
        <v>14</v>
      </c>
      <c r="AO108" s="1176">
        <v>15</v>
      </c>
      <c r="AP108" s="1176">
        <v>16</v>
      </c>
      <c r="AQ108" s="1176">
        <v>17</v>
      </c>
      <c r="AR108" s="1176">
        <v>18</v>
      </c>
      <c r="AS108" s="1176">
        <v>19</v>
      </c>
      <c r="AT108" s="1176">
        <v>20</v>
      </c>
      <c r="AU108" s="1176">
        <v>21</v>
      </c>
      <c r="AV108" s="1176">
        <v>22</v>
      </c>
      <c r="AW108" s="1176">
        <v>23</v>
      </c>
      <c r="AX108" s="1176">
        <v>24</v>
      </c>
      <c r="AY108" s="1176">
        <v>25</v>
      </c>
    </row>
    <row r="109" spans="1:51" ht="15.75">
      <c r="A109" s="1159" t="s">
        <v>473</v>
      </c>
      <c r="B109" s="942">
        <v>0</v>
      </c>
      <c r="C109" s="942">
        <v>0</v>
      </c>
      <c r="D109" s="1178">
        <f t="shared" ref="D109:D119" si="135">B109+C109</f>
        <v>0</v>
      </c>
      <c r="E109" s="942">
        <v>0</v>
      </c>
      <c r="F109" s="942">
        <v>0</v>
      </c>
      <c r="G109" s="1178">
        <f t="shared" ref="G109:G119" si="136">E109+F109</f>
        <v>0</v>
      </c>
      <c r="H109" s="942">
        <v>0</v>
      </c>
      <c r="I109" s="942">
        <v>0</v>
      </c>
      <c r="J109" s="1178">
        <f t="shared" ref="J109:J119" si="137">H109+I109</f>
        <v>0</v>
      </c>
      <c r="K109" s="1244">
        <v>0</v>
      </c>
      <c r="L109" s="1244">
        <v>0</v>
      </c>
      <c r="M109" s="1178">
        <f t="shared" ref="M109:M119" si="138">K109+L109</f>
        <v>0</v>
      </c>
      <c r="N109" s="1244"/>
      <c r="O109" s="1244"/>
      <c r="P109" s="1178">
        <f t="shared" ref="P109:P119" si="139">N109+O109</f>
        <v>0</v>
      </c>
      <c r="Q109" s="942"/>
      <c r="R109" s="942"/>
      <c r="S109" s="1178">
        <f t="shared" ref="S109:S119" si="140">Q109+R109</f>
        <v>0</v>
      </c>
      <c r="T109" s="1244">
        <v>0</v>
      </c>
      <c r="U109" s="1244">
        <v>0</v>
      </c>
      <c r="V109" s="1178">
        <f>T109+U109</f>
        <v>0</v>
      </c>
      <c r="W109" s="1178">
        <f>B109+E109+N109+K109+H109+Q109+T109</f>
        <v>0</v>
      </c>
      <c r="X109" s="1178">
        <f t="shared" ref="X109:X119" si="141">C109+F109+O109+L109+I109+R109+U109</f>
        <v>0</v>
      </c>
      <c r="Y109" s="1178">
        <f t="shared" ref="Y109:Y119" si="142">D109+G109+P109+M109+J109+S109+V109</f>
        <v>0</v>
      </c>
      <c r="AA109" s="1159" t="s">
        <v>473</v>
      </c>
      <c r="AB109" s="942">
        <v>3</v>
      </c>
      <c r="AC109" s="942">
        <v>4</v>
      </c>
      <c r="AD109" s="1178">
        <f t="shared" ref="AD109:AD119" si="143">AB109+AC109</f>
        <v>7</v>
      </c>
      <c r="AE109" s="942">
        <v>0</v>
      </c>
      <c r="AF109" s="942">
        <v>0</v>
      </c>
      <c r="AG109" s="1178">
        <f t="shared" ref="AG109:AG119" si="144">AE109+AF109</f>
        <v>0</v>
      </c>
      <c r="AH109" s="942">
        <v>0</v>
      </c>
      <c r="AI109" s="942">
        <v>0</v>
      </c>
      <c r="AJ109" s="1178">
        <f t="shared" ref="AJ109:AJ119" si="145">AH109+AI109</f>
        <v>0</v>
      </c>
      <c r="AK109" s="942">
        <v>0</v>
      </c>
      <c r="AL109" s="942">
        <v>0</v>
      </c>
      <c r="AM109" s="1178">
        <f t="shared" ref="AM109:AM119" si="146">AK109+AL109</f>
        <v>0</v>
      </c>
      <c r="AN109" s="1244"/>
      <c r="AO109" s="1244"/>
      <c r="AP109" s="1178">
        <f t="shared" ref="AP109:AP119" si="147">AN109+AO109</f>
        <v>0</v>
      </c>
      <c r="AQ109" s="1178"/>
      <c r="AR109" s="1178"/>
      <c r="AS109" s="1178">
        <f t="shared" ref="AS109:AS119" si="148">AQ109+AR109</f>
        <v>0</v>
      </c>
      <c r="AT109" s="1244">
        <v>0</v>
      </c>
      <c r="AU109" s="1244">
        <v>0</v>
      </c>
      <c r="AV109" s="1178">
        <f>AT109+AU109</f>
        <v>0</v>
      </c>
      <c r="AW109" s="1178">
        <f>AB109+AE109+AH109+AK109+AT109+AN109+AQ109</f>
        <v>3</v>
      </c>
      <c r="AX109" s="1178">
        <f t="shared" ref="AX109:AX119" si="149">AC109+AF109+AI109+AL109+AU109+AO109+AR109</f>
        <v>4</v>
      </c>
      <c r="AY109" s="1178">
        <f t="shared" ref="AY109:AY119" si="150">AD109+AG109+AJ109+AM109+AV109+AP109+AS109</f>
        <v>7</v>
      </c>
    </row>
    <row r="110" spans="1:51" ht="15.75">
      <c r="A110" s="1160" t="s">
        <v>474</v>
      </c>
      <c r="B110" s="942">
        <v>1</v>
      </c>
      <c r="C110" s="942">
        <v>0</v>
      </c>
      <c r="D110" s="1178">
        <f t="shared" si="135"/>
        <v>1</v>
      </c>
      <c r="E110" s="942">
        <v>1</v>
      </c>
      <c r="F110" s="942">
        <v>0</v>
      </c>
      <c r="G110" s="1178">
        <f t="shared" si="136"/>
        <v>1</v>
      </c>
      <c r="H110" s="942">
        <v>0</v>
      </c>
      <c r="I110" s="942">
        <v>0</v>
      </c>
      <c r="J110" s="1178">
        <f t="shared" si="137"/>
        <v>0</v>
      </c>
      <c r="K110" s="1244">
        <v>0</v>
      </c>
      <c r="L110" s="1244">
        <v>0</v>
      </c>
      <c r="M110" s="1178">
        <f t="shared" si="138"/>
        <v>0</v>
      </c>
      <c r="N110" s="1244"/>
      <c r="O110" s="1244"/>
      <c r="P110" s="1178">
        <f t="shared" si="139"/>
        <v>0</v>
      </c>
      <c r="Q110" s="942"/>
      <c r="R110" s="942"/>
      <c r="S110" s="1178">
        <f t="shared" si="140"/>
        <v>0</v>
      </c>
      <c r="T110" s="1244">
        <v>0</v>
      </c>
      <c r="U110" s="1244">
        <v>0</v>
      </c>
      <c r="V110" s="1178">
        <f t="shared" ref="V110:V119" si="151">T110+U110</f>
        <v>0</v>
      </c>
      <c r="W110" s="1178">
        <f t="shared" ref="W110:W119" si="152">B110+E110+N110+K110+H110+Q110+T110</f>
        <v>2</v>
      </c>
      <c r="X110" s="1178">
        <f t="shared" si="141"/>
        <v>0</v>
      </c>
      <c r="Y110" s="1178">
        <f t="shared" si="142"/>
        <v>2</v>
      </c>
      <c r="AA110" s="1160" t="s">
        <v>474</v>
      </c>
      <c r="AB110" s="942">
        <v>1</v>
      </c>
      <c r="AC110" s="942">
        <v>0</v>
      </c>
      <c r="AD110" s="1178">
        <f t="shared" si="143"/>
        <v>1</v>
      </c>
      <c r="AE110" s="942">
        <v>0</v>
      </c>
      <c r="AF110" s="942">
        <v>0</v>
      </c>
      <c r="AG110" s="1178">
        <f t="shared" si="144"/>
        <v>0</v>
      </c>
      <c r="AH110" s="942">
        <v>0</v>
      </c>
      <c r="AI110" s="942">
        <v>0</v>
      </c>
      <c r="AJ110" s="1178">
        <f t="shared" si="145"/>
        <v>0</v>
      </c>
      <c r="AK110" s="942">
        <v>0</v>
      </c>
      <c r="AL110" s="942">
        <v>0</v>
      </c>
      <c r="AM110" s="1178">
        <f t="shared" si="146"/>
        <v>0</v>
      </c>
      <c r="AN110" s="1244"/>
      <c r="AO110" s="1244"/>
      <c r="AP110" s="1178">
        <f t="shared" si="147"/>
        <v>0</v>
      </c>
      <c r="AQ110" s="1178"/>
      <c r="AR110" s="1178"/>
      <c r="AS110" s="1178">
        <f t="shared" si="148"/>
        <v>0</v>
      </c>
      <c r="AT110" s="1244">
        <v>0</v>
      </c>
      <c r="AU110" s="1244">
        <v>0</v>
      </c>
      <c r="AV110" s="1178">
        <f t="shared" ref="AV110:AV119" si="153">AT110+AU110</f>
        <v>0</v>
      </c>
      <c r="AW110" s="1178">
        <f t="shared" ref="AW110:AW119" si="154">AB110+AE110+AH110+AK110+AT110+AN110+AQ110</f>
        <v>1</v>
      </c>
      <c r="AX110" s="1178">
        <f t="shared" si="149"/>
        <v>0</v>
      </c>
      <c r="AY110" s="1178">
        <f t="shared" si="150"/>
        <v>1</v>
      </c>
    </row>
    <row r="111" spans="1:51" ht="15.75">
      <c r="A111" s="1161" t="s">
        <v>365</v>
      </c>
      <c r="B111" s="942">
        <v>2</v>
      </c>
      <c r="C111" s="942">
        <v>1</v>
      </c>
      <c r="D111" s="1178">
        <f t="shared" si="135"/>
        <v>3</v>
      </c>
      <c r="E111" s="942">
        <v>1</v>
      </c>
      <c r="F111" s="942">
        <v>1</v>
      </c>
      <c r="G111" s="1178">
        <f t="shared" si="136"/>
        <v>2</v>
      </c>
      <c r="H111" s="942">
        <v>0</v>
      </c>
      <c r="I111" s="942">
        <v>0</v>
      </c>
      <c r="J111" s="1178">
        <f t="shared" si="137"/>
        <v>0</v>
      </c>
      <c r="K111" s="1244">
        <v>0</v>
      </c>
      <c r="L111" s="1244">
        <v>0</v>
      </c>
      <c r="M111" s="1178">
        <f t="shared" si="138"/>
        <v>0</v>
      </c>
      <c r="N111" s="1244"/>
      <c r="O111" s="1244"/>
      <c r="P111" s="1178">
        <f t="shared" si="139"/>
        <v>0</v>
      </c>
      <c r="Q111" s="942"/>
      <c r="R111" s="942"/>
      <c r="S111" s="1178">
        <f t="shared" si="140"/>
        <v>0</v>
      </c>
      <c r="T111" s="1244">
        <v>0</v>
      </c>
      <c r="U111" s="1244">
        <v>0</v>
      </c>
      <c r="V111" s="1178">
        <f t="shared" si="151"/>
        <v>0</v>
      </c>
      <c r="W111" s="1178">
        <f t="shared" si="152"/>
        <v>3</v>
      </c>
      <c r="X111" s="1178">
        <f t="shared" si="141"/>
        <v>2</v>
      </c>
      <c r="Y111" s="1178">
        <f t="shared" si="142"/>
        <v>5</v>
      </c>
      <c r="AA111" s="1161" t="s">
        <v>365</v>
      </c>
      <c r="AB111" s="942">
        <v>5</v>
      </c>
      <c r="AC111" s="942">
        <v>2</v>
      </c>
      <c r="AD111" s="1178">
        <f t="shared" si="143"/>
        <v>7</v>
      </c>
      <c r="AE111" s="942">
        <v>7</v>
      </c>
      <c r="AF111" s="942">
        <v>1</v>
      </c>
      <c r="AG111" s="1178">
        <f t="shared" si="144"/>
        <v>8</v>
      </c>
      <c r="AH111" s="942">
        <v>1</v>
      </c>
      <c r="AI111" s="942">
        <v>0</v>
      </c>
      <c r="AJ111" s="1178">
        <f t="shared" si="145"/>
        <v>1</v>
      </c>
      <c r="AK111" s="942">
        <v>1</v>
      </c>
      <c r="AL111" s="942">
        <v>1</v>
      </c>
      <c r="AM111" s="1178">
        <f t="shared" si="146"/>
        <v>2</v>
      </c>
      <c r="AN111" s="1244"/>
      <c r="AO111" s="1244"/>
      <c r="AP111" s="1178">
        <f t="shared" si="147"/>
        <v>0</v>
      </c>
      <c r="AQ111" s="1178"/>
      <c r="AR111" s="1178"/>
      <c r="AS111" s="1178">
        <f t="shared" si="148"/>
        <v>0</v>
      </c>
      <c r="AT111" s="1244">
        <v>0</v>
      </c>
      <c r="AU111" s="1244">
        <v>0</v>
      </c>
      <c r="AV111" s="1178">
        <f t="shared" si="153"/>
        <v>0</v>
      </c>
      <c r="AW111" s="1178">
        <f t="shared" si="154"/>
        <v>14</v>
      </c>
      <c r="AX111" s="1178">
        <f t="shared" si="149"/>
        <v>4</v>
      </c>
      <c r="AY111" s="1178">
        <f t="shared" si="150"/>
        <v>18</v>
      </c>
    </row>
    <row r="112" spans="1:51" ht="15.75">
      <c r="A112" s="1161" t="s">
        <v>366</v>
      </c>
      <c r="B112" s="942">
        <v>9</v>
      </c>
      <c r="C112" s="942">
        <v>5</v>
      </c>
      <c r="D112" s="1178">
        <f t="shared" si="135"/>
        <v>14</v>
      </c>
      <c r="E112" s="942">
        <v>27</v>
      </c>
      <c r="F112" s="942">
        <v>5</v>
      </c>
      <c r="G112" s="1178">
        <f t="shared" si="136"/>
        <v>32</v>
      </c>
      <c r="H112" s="942">
        <v>0</v>
      </c>
      <c r="I112" s="942">
        <v>0</v>
      </c>
      <c r="J112" s="1178">
        <f t="shared" si="137"/>
        <v>0</v>
      </c>
      <c r="K112" s="1244">
        <v>0</v>
      </c>
      <c r="L112" s="1244">
        <v>0</v>
      </c>
      <c r="M112" s="1178">
        <f t="shared" si="138"/>
        <v>0</v>
      </c>
      <c r="N112" s="1244"/>
      <c r="O112" s="1244"/>
      <c r="P112" s="1178">
        <f t="shared" si="139"/>
        <v>0</v>
      </c>
      <c r="Q112" s="942"/>
      <c r="R112" s="942"/>
      <c r="S112" s="1178">
        <f t="shared" si="140"/>
        <v>0</v>
      </c>
      <c r="T112" s="1244">
        <v>0</v>
      </c>
      <c r="U112" s="1244">
        <v>0</v>
      </c>
      <c r="V112" s="1178">
        <f t="shared" si="151"/>
        <v>0</v>
      </c>
      <c r="W112" s="1178">
        <f t="shared" si="152"/>
        <v>36</v>
      </c>
      <c r="X112" s="1178">
        <f t="shared" si="141"/>
        <v>10</v>
      </c>
      <c r="Y112" s="1178">
        <f t="shared" si="142"/>
        <v>46</v>
      </c>
      <c r="AA112" s="1161" t="s">
        <v>366</v>
      </c>
      <c r="AB112" s="942">
        <v>9</v>
      </c>
      <c r="AC112" s="942">
        <v>3</v>
      </c>
      <c r="AD112" s="1178">
        <f t="shared" si="143"/>
        <v>12</v>
      </c>
      <c r="AE112" s="942">
        <v>11</v>
      </c>
      <c r="AF112" s="942">
        <v>4</v>
      </c>
      <c r="AG112" s="1178">
        <f t="shared" si="144"/>
        <v>15</v>
      </c>
      <c r="AH112" s="942">
        <v>1</v>
      </c>
      <c r="AI112" s="942">
        <v>1</v>
      </c>
      <c r="AJ112" s="1178">
        <f t="shared" si="145"/>
        <v>2</v>
      </c>
      <c r="AK112" s="942">
        <v>3</v>
      </c>
      <c r="AL112" s="942">
        <v>1</v>
      </c>
      <c r="AM112" s="1178">
        <f t="shared" si="146"/>
        <v>4</v>
      </c>
      <c r="AN112" s="1244"/>
      <c r="AO112" s="1244"/>
      <c r="AP112" s="1178">
        <f t="shared" si="147"/>
        <v>0</v>
      </c>
      <c r="AQ112" s="1178"/>
      <c r="AR112" s="1178"/>
      <c r="AS112" s="1178">
        <f t="shared" si="148"/>
        <v>0</v>
      </c>
      <c r="AT112" s="1244">
        <v>0</v>
      </c>
      <c r="AU112" s="1244">
        <v>0</v>
      </c>
      <c r="AV112" s="1178">
        <f t="shared" si="153"/>
        <v>0</v>
      </c>
      <c r="AW112" s="1178">
        <f t="shared" si="154"/>
        <v>24</v>
      </c>
      <c r="AX112" s="1178">
        <f t="shared" si="149"/>
        <v>9</v>
      </c>
      <c r="AY112" s="1178">
        <f t="shared" si="150"/>
        <v>33</v>
      </c>
    </row>
    <row r="113" spans="1:51" ht="15.75">
      <c r="A113" s="1161" t="s">
        <v>367</v>
      </c>
      <c r="B113" s="942">
        <v>18</v>
      </c>
      <c r="C113" s="942">
        <v>11</v>
      </c>
      <c r="D113" s="1178">
        <f t="shared" si="135"/>
        <v>29</v>
      </c>
      <c r="E113" s="942">
        <v>22</v>
      </c>
      <c r="F113" s="942">
        <v>17</v>
      </c>
      <c r="G113" s="1178">
        <f t="shared" si="136"/>
        <v>39</v>
      </c>
      <c r="H113" s="942">
        <v>0</v>
      </c>
      <c r="I113" s="942">
        <v>0</v>
      </c>
      <c r="J113" s="1178">
        <f t="shared" si="137"/>
        <v>0</v>
      </c>
      <c r="K113" s="1244">
        <v>1</v>
      </c>
      <c r="L113" s="1244">
        <v>1</v>
      </c>
      <c r="M113" s="1178">
        <f t="shared" si="138"/>
        <v>2</v>
      </c>
      <c r="N113" s="1244"/>
      <c r="O113" s="1244"/>
      <c r="P113" s="1178">
        <f t="shared" si="139"/>
        <v>0</v>
      </c>
      <c r="Q113" s="942"/>
      <c r="R113" s="942"/>
      <c r="S113" s="1178">
        <f t="shared" si="140"/>
        <v>0</v>
      </c>
      <c r="T113" s="1244">
        <v>1</v>
      </c>
      <c r="U113" s="1244">
        <v>0</v>
      </c>
      <c r="V113" s="1178">
        <f t="shared" si="151"/>
        <v>1</v>
      </c>
      <c r="W113" s="1178">
        <f t="shared" si="152"/>
        <v>42</v>
      </c>
      <c r="X113" s="1178">
        <f t="shared" si="141"/>
        <v>29</v>
      </c>
      <c r="Y113" s="1178">
        <f t="shared" si="142"/>
        <v>71</v>
      </c>
      <c r="AA113" s="1161" t="s">
        <v>367</v>
      </c>
      <c r="AB113" s="942">
        <v>28</v>
      </c>
      <c r="AC113" s="942">
        <v>11</v>
      </c>
      <c r="AD113" s="1178">
        <f t="shared" si="143"/>
        <v>39</v>
      </c>
      <c r="AE113" s="942">
        <v>32</v>
      </c>
      <c r="AF113" s="942">
        <v>14</v>
      </c>
      <c r="AG113" s="1178">
        <f t="shared" si="144"/>
        <v>46</v>
      </c>
      <c r="AH113" s="942">
        <v>2</v>
      </c>
      <c r="AI113" s="942">
        <v>0</v>
      </c>
      <c r="AJ113" s="1178">
        <f t="shared" si="145"/>
        <v>2</v>
      </c>
      <c r="AK113" s="942">
        <v>2</v>
      </c>
      <c r="AL113" s="942">
        <v>1</v>
      </c>
      <c r="AM113" s="1178">
        <f t="shared" si="146"/>
        <v>3</v>
      </c>
      <c r="AN113" s="1244"/>
      <c r="AO113" s="1244"/>
      <c r="AP113" s="1178">
        <f t="shared" si="147"/>
        <v>0</v>
      </c>
      <c r="AQ113" s="1178"/>
      <c r="AR113" s="1178"/>
      <c r="AS113" s="1178">
        <f t="shared" si="148"/>
        <v>0</v>
      </c>
      <c r="AT113" s="1244">
        <v>0</v>
      </c>
      <c r="AU113" s="1244">
        <v>0</v>
      </c>
      <c r="AV113" s="1178">
        <f t="shared" si="153"/>
        <v>0</v>
      </c>
      <c r="AW113" s="1178">
        <f t="shared" si="154"/>
        <v>64</v>
      </c>
      <c r="AX113" s="1178">
        <f t="shared" si="149"/>
        <v>26</v>
      </c>
      <c r="AY113" s="1178">
        <f t="shared" si="150"/>
        <v>90</v>
      </c>
    </row>
    <row r="114" spans="1:51" ht="15.75">
      <c r="A114" s="1161" t="s">
        <v>368</v>
      </c>
      <c r="B114" s="942">
        <v>47</v>
      </c>
      <c r="C114" s="942">
        <v>31</v>
      </c>
      <c r="D114" s="1178">
        <f t="shared" si="135"/>
        <v>78</v>
      </c>
      <c r="E114" s="942">
        <v>51</v>
      </c>
      <c r="F114" s="942">
        <v>23</v>
      </c>
      <c r="G114" s="1178">
        <f t="shared" si="136"/>
        <v>74</v>
      </c>
      <c r="H114" s="942">
        <v>0</v>
      </c>
      <c r="I114" s="942">
        <v>0</v>
      </c>
      <c r="J114" s="1178">
        <f t="shared" si="137"/>
        <v>0</v>
      </c>
      <c r="K114" s="1244">
        <v>1</v>
      </c>
      <c r="L114" s="1244">
        <v>1</v>
      </c>
      <c r="M114" s="1178">
        <f t="shared" si="138"/>
        <v>2</v>
      </c>
      <c r="N114" s="1244"/>
      <c r="O114" s="1244"/>
      <c r="P114" s="1178">
        <f t="shared" si="139"/>
        <v>0</v>
      </c>
      <c r="Q114" s="942"/>
      <c r="R114" s="942"/>
      <c r="S114" s="1178">
        <f t="shared" si="140"/>
        <v>0</v>
      </c>
      <c r="T114" s="1244">
        <v>2</v>
      </c>
      <c r="U114" s="1244">
        <v>1</v>
      </c>
      <c r="V114" s="1178">
        <f t="shared" si="151"/>
        <v>3</v>
      </c>
      <c r="W114" s="1178">
        <f t="shared" si="152"/>
        <v>101</v>
      </c>
      <c r="X114" s="1178">
        <f t="shared" si="141"/>
        <v>56</v>
      </c>
      <c r="Y114" s="1178">
        <f t="shared" si="142"/>
        <v>157</v>
      </c>
      <c r="AA114" s="1161" t="s">
        <v>368</v>
      </c>
      <c r="AB114" s="942">
        <v>68</v>
      </c>
      <c r="AC114" s="942">
        <v>55</v>
      </c>
      <c r="AD114" s="1178">
        <f t="shared" si="143"/>
        <v>123</v>
      </c>
      <c r="AE114" s="942">
        <v>39</v>
      </c>
      <c r="AF114" s="942">
        <v>19</v>
      </c>
      <c r="AG114" s="1178">
        <f t="shared" si="144"/>
        <v>58</v>
      </c>
      <c r="AH114" s="942">
        <v>2</v>
      </c>
      <c r="AI114" s="942">
        <v>1</v>
      </c>
      <c r="AJ114" s="1178">
        <f t="shared" si="145"/>
        <v>3</v>
      </c>
      <c r="AK114" s="942">
        <v>5</v>
      </c>
      <c r="AL114" s="942">
        <v>4</v>
      </c>
      <c r="AM114" s="1178">
        <f t="shared" si="146"/>
        <v>9</v>
      </c>
      <c r="AN114" s="1244"/>
      <c r="AO114" s="1244"/>
      <c r="AP114" s="1178">
        <f t="shared" si="147"/>
        <v>0</v>
      </c>
      <c r="AQ114" s="1178"/>
      <c r="AR114" s="1178"/>
      <c r="AS114" s="1178">
        <f t="shared" si="148"/>
        <v>0</v>
      </c>
      <c r="AT114" s="1244">
        <v>0</v>
      </c>
      <c r="AU114" s="1244">
        <v>0</v>
      </c>
      <c r="AV114" s="1178">
        <f t="shared" si="153"/>
        <v>0</v>
      </c>
      <c r="AW114" s="1178">
        <f t="shared" si="154"/>
        <v>114</v>
      </c>
      <c r="AX114" s="1178">
        <f t="shared" si="149"/>
        <v>79</v>
      </c>
      <c r="AY114" s="1178">
        <f t="shared" si="150"/>
        <v>193</v>
      </c>
    </row>
    <row r="115" spans="1:51" ht="15.75">
      <c r="A115" s="1161" t="s">
        <v>369</v>
      </c>
      <c r="B115" s="942">
        <v>145</v>
      </c>
      <c r="C115" s="942">
        <v>84</v>
      </c>
      <c r="D115" s="1178">
        <f t="shared" si="135"/>
        <v>229</v>
      </c>
      <c r="E115" s="942">
        <v>181</v>
      </c>
      <c r="F115" s="942">
        <v>165</v>
      </c>
      <c r="G115" s="1178">
        <f t="shared" si="136"/>
        <v>346</v>
      </c>
      <c r="H115" s="942">
        <v>0</v>
      </c>
      <c r="I115" s="942">
        <v>0</v>
      </c>
      <c r="J115" s="1178">
        <f t="shared" si="137"/>
        <v>0</v>
      </c>
      <c r="K115" s="1244">
        <v>2</v>
      </c>
      <c r="L115" s="1244">
        <v>0</v>
      </c>
      <c r="M115" s="1178">
        <f t="shared" si="138"/>
        <v>2</v>
      </c>
      <c r="N115" s="1244"/>
      <c r="O115" s="1244"/>
      <c r="P115" s="1178">
        <f t="shared" si="139"/>
        <v>0</v>
      </c>
      <c r="Q115" s="942"/>
      <c r="R115" s="942"/>
      <c r="S115" s="1178">
        <f t="shared" si="140"/>
        <v>0</v>
      </c>
      <c r="T115" s="1244">
        <v>4</v>
      </c>
      <c r="U115" s="1244">
        <v>2</v>
      </c>
      <c r="V115" s="1178">
        <f t="shared" si="151"/>
        <v>6</v>
      </c>
      <c r="W115" s="1178">
        <f t="shared" si="152"/>
        <v>332</v>
      </c>
      <c r="X115" s="1178">
        <f t="shared" si="141"/>
        <v>251</v>
      </c>
      <c r="Y115" s="1178">
        <f t="shared" si="142"/>
        <v>583</v>
      </c>
      <c r="AA115" s="1161" t="s">
        <v>369</v>
      </c>
      <c r="AB115" s="942">
        <v>108</v>
      </c>
      <c r="AC115" s="942">
        <v>62</v>
      </c>
      <c r="AD115" s="1178">
        <f t="shared" si="143"/>
        <v>170</v>
      </c>
      <c r="AE115" s="942">
        <v>52</v>
      </c>
      <c r="AF115" s="942">
        <v>28</v>
      </c>
      <c r="AG115" s="1178">
        <f t="shared" si="144"/>
        <v>80</v>
      </c>
      <c r="AH115" s="942">
        <v>4</v>
      </c>
      <c r="AI115" s="942">
        <v>2</v>
      </c>
      <c r="AJ115" s="1178">
        <f t="shared" si="145"/>
        <v>6</v>
      </c>
      <c r="AK115" s="942">
        <v>12</v>
      </c>
      <c r="AL115" s="942">
        <v>9</v>
      </c>
      <c r="AM115" s="1178">
        <f t="shared" si="146"/>
        <v>21</v>
      </c>
      <c r="AN115" s="1244"/>
      <c r="AO115" s="1244"/>
      <c r="AP115" s="1178">
        <f t="shared" si="147"/>
        <v>0</v>
      </c>
      <c r="AQ115" s="1178"/>
      <c r="AR115" s="1178"/>
      <c r="AS115" s="1178">
        <f t="shared" si="148"/>
        <v>0</v>
      </c>
      <c r="AT115" s="1244">
        <v>0</v>
      </c>
      <c r="AU115" s="1244">
        <v>0</v>
      </c>
      <c r="AV115" s="1178">
        <f t="shared" si="153"/>
        <v>0</v>
      </c>
      <c r="AW115" s="1178">
        <f t="shared" si="154"/>
        <v>176</v>
      </c>
      <c r="AX115" s="1178">
        <f t="shared" si="149"/>
        <v>101</v>
      </c>
      <c r="AY115" s="1178">
        <f t="shared" si="150"/>
        <v>277</v>
      </c>
    </row>
    <row r="116" spans="1:51" ht="15.75">
      <c r="A116" s="1161" t="s">
        <v>370</v>
      </c>
      <c r="B116" s="942">
        <v>258</v>
      </c>
      <c r="C116" s="942">
        <v>187</v>
      </c>
      <c r="D116" s="1178">
        <f t="shared" si="135"/>
        <v>445</v>
      </c>
      <c r="E116" s="942">
        <v>250</v>
      </c>
      <c r="F116" s="942">
        <v>188</v>
      </c>
      <c r="G116" s="1178">
        <f t="shared" si="136"/>
        <v>438</v>
      </c>
      <c r="H116" s="942">
        <v>0</v>
      </c>
      <c r="I116" s="942">
        <v>0</v>
      </c>
      <c r="J116" s="1178">
        <f t="shared" si="137"/>
        <v>0</v>
      </c>
      <c r="K116" s="1244">
        <v>5</v>
      </c>
      <c r="L116" s="1244">
        <v>3</v>
      </c>
      <c r="M116" s="1178">
        <f t="shared" si="138"/>
        <v>8</v>
      </c>
      <c r="N116" s="1244"/>
      <c r="O116" s="1244"/>
      <c r="P116" s="1178">
        <f t="shared" si="139"/>
        <v>0</v>
      </c>
      <c r="Q116" s="942"/>
      <c r="R116" s="942"/>
      <c r="S116" s="1178">
        <f t="shared" si="140"/>
        <v>0</v>
      </c>
      <c r="T116" s="1244">
        <v>0</v>
      </c>
      <c r="U116" s="1244">
        <v>3</v>
      </c>
      <c r="V116" s="1178">
        <f t="shared" si="151"/>
        <v>3</v>
      </c>
      <c r="W116" s="1178">
        <f t="shared" si="152"/>
        <v>513</v>
      </c>
      <c r="X116" s="1178">
        <f t="shared" si="141"/>
        <v>381</v>
      </c>
      <c r="Y116" s="1178">
        <f t="shared" si="142"/>
        <v>894</v>
      </c>
      <c r="AA116" s="1161" t="s">
        <v>370</v>
      </c>
      <c r="AB116" s="942">
        <v>154</v>
      </c>
      <c r="AC116" s="942">
        <v>99</v>
      </c>
      <c r="AD116" s="1178">
        <f t="shared" si="143"/>
        <v>253</v>
      </c>
      <c r="AE116" s="942">
        <v>78</v>
      </c>
      <c r="AF116" s="942">
        <v>52</v>
      </c>
      <c r="AG116" s="1178">
        <f t="shared" si="144"/>
        <v>130</v>
      </c>
      <c r="AH116" s="942">
        <v>11</v>
      </c>
      <c r="AI116" s="942">
        <v>9</v>
      </c>
      <c r="AJ116" s="1178">
        <f t="shared" si="145"/>
        <v>20</v>
      </c>
      <c r="AK116" s="942">
        <v>14</v>
      </c>
      <c r="AL116" s="942">
        <v>11</v>
      </c>
      <c r="AM116" s="1178">
        <f t="shared" si="146"/>
        <v>25</v>
      </c>
      <c r="AN116" s="1244"/>
      <c r="AO116" s="1244"/>
      <c r="AP116" s="1178">
        <f t="shared" si="147"/>
        <v>0</v>
      </c>
      <c r="AQ116" s="1178"/>
      <c r="AR116" s="1178"/>
      <c r="AS116" s="1178">
        <f t="shared" si="148"/>
        <v>0</v>
      </c>
      <c r="AT116" s="1244">
        <v>0</v>
      </c>
      <c r="AU116" s="1244">
        <v>2</v>
      </c>
      <c r="AV116" s="1178">
        <f t="shared" si="153"/>
        <v>2</v>
      </c>
      <c r="AW116" s="1178">
        <f t="shared" si="154"/>
        <v>257</v>
      </c>
      <c r="AX116" s="1178">
        <f t="shared" si="149"/>
        <v>173</v>
      </c>
      <c r="AY116" s="1178">
        <f t="shared" si="150"/>
        <v>430</v>
      </c>
    </row>
    <row r="117" spans="1:51" ht="15.75">
      <c r="A117" s="1161" t="s">
        <v>371</v>
      </c>
      <c r="B117" s="942">
        <v>265</v>
      </c>
      <c r="C117" s="942">
        <v>196</v>
      </c>
      <c r="D117" s="1178">
        <f t="shared" si="135"/>
        <v>461</v>
      </c>
      <c r="E117" s="942">
        <v>293</v>
      </c>
      <c r="F117" s="942">
        <v>275</v>
      </c>
      <c r="G117" s="1178">
        <f t="shared" si="136"/>
        <v>568</v>
      </c>
      <c r="H117" s="942">
        <v>0</v>
      </c>
      <c r="I117" s="942">
        <v>0</v>
      </c>
      <c r="J117" s="1178">
        <f t="shared" si="137"/>
        <v>0</v>
      </c>
      <c r="K117" s="1244">
        <v>9</v>
      </c>
      <c r="L117" s="1244">
        <v>3</v>
      </c>
      <c r="M117" s="1178">
        <f t="shared" si="138"/>
        <v>12</v>
      </c>
      <c r="N117" s="1244"/>
      <c r="O117" s="1244"/>
      <c r="P117" s="1178">
        <f t="shared" si="139"/>
        <v>0</v>
      </c>
      <c r="Q117" s="942"/>
      <c r="R117" s="942"/>
      <c r="S117" s="1178">
        <f t="shared" si="140"/>
        <v>0</v>
      </c>
      <c r="T117" s="1244">
        <v>2</v>
      </c>
      <c r="U117" s="1244">
        <v>2</v>
      </c>
      <c r="V117" s="1178">
        <f t="shared" si="151"/>
        <v>4</v>
      </c>
      <c r="W117" s="1178">
        <f t="shared" si="152"/>
        <v>569</v>
      </c>
      <c r="X117" s="1178">
        <f t="shared" si="141"/>
        <v>476</v>
      </c>
      <c r="Y117" s="1178">
        <f t="shared" si="142"/>
        <v>1045</v>
      </c>
      <c r="AA117" s="1161" t="s">
        <v>371</v>
      </c>
      <c r="AB117" s="942">
        <v>187</v>
      </c>
      <c r="AC117" s="942">
        <v>155</v>
      </c>
      <c r="AD117" s="1178">
        <f t="shared" si="143"/>
        <v>342</v>
      </c>
      <c r="AE117" s="942">
        <v>44</v>
      </c>
      <c r="AF117" s="942">
        <v>32</v>
      </c>
      <c r="AG117" s="1178">
        <f t="shared" si="144"/>
        <v>76</v>
      </c>
      <c r="AH117" s="942">
        <v>4</v>
      </c>
      <c r="AI117" s="942">
        <v>3</v>
      </c>
      <c r="AJ117" s="1178">
        <f t="shared" si="145"/>
        <v>7</v>
      </c>
      <c r="AK117" s="942">
        <v>8</v>
      </c>
      <c r="AL117" s="942">
        <v>5</v>
      </c>
      <c r="AM117" s="1178">
        <f t="shared" si="146"/>
        <v>13</v>
      </c>
      <c r="AN117" s="1244"/>
      <c r="AO117" s="1244"/>
      <c r="AP117" s="1178">
        <f t="shared" si="147"/>
        <v>0</v>
      </c>
      <c r="AQ117" s="1178"/>
      <c r="AR117" s="1178"/>
      <c r="AS117" s="1178">
        <f t="shared" si="148"/>
        <v>0</v>
      </c>
      <c r="AT117" s="1244">
        <v>0</v>
      </c>
      <c r="AU117" s="1244">
        <v>2</v>
      </c>
      <c r="AV117" s="1178">
        <f t="shared" si="153"/>
        <v>2</v>
      </c>
      <c r="AW117" s="1178">
        <f t="shared" si="154"/>
        <v>243</v>
      </c>
      <c r="AX117" s="1178">
        <f t="shared" si="149"/>
        <v>197</v>
      </c>
      <c r="AY117" s="1178">
        <f t="shared" si="150"/>
        <v>440</v>
      </c>
    </row>
    <row r="118" spans="1:51" ht="15.75">
      <c r="A118" s="1159" t="s">
        <v>475</v>
      </c>
      <c r="B118" s="942">
        <v>312</v>
      </c>
      <c r="C118" s="942">
        <v>222</v>
      </c>
      <c r="D118" s="1178">
        <f t="shared" si="135"/>
        <v>534</v>
      </c>
      <c r="E118" s="942">
        <v>386</v>
      </c>
      <c r="F118" s="942">
        <v>265</v>
      </c>
      <c r="G118" s="1178">
        <f t="shared" si="136"/>
        <v>651</v>
      </c>
      <c r="H118" s="942">
        <v>0</v>
      </c>
      <c r="I118" s="942">
        <v>0</v>
      </c>
      <c r="J118" s="1178">
        <f t="shared" si="137"/>
        <v>0</v>
      </c>
      <c r="K118" s="1244">
        <v>3</v>
      </c>
      <c r="L118" s="1244">
        <v>1</v>
      </c>
      <c r="M118" s="1178">
        <f t="shared" si="138"/>
        <v>4</v>
      </c>
      <c r="N118" s="1244"/>
      <c r="O118" s="1244"/>
      <c r="P118" s="1178">
        <f t="shared" si="139"/>
        <v>0</v>
      </c>
      <c r="Q118" s="942"/>
      <c r="R118" s="942"/>
      <c r="S118" s="1178">
        <f t="shared" si="140"/>
        <v>0</v>
      </c>
      <c r="T118" s="1244">
        <v>0</v>
      </c>
      <c r="U118" s="1244">
        <v>0</v>
      </c>
      <c r="V118" s="1178">
        <f t="shared" si="151"/>
        <v>0</v>
      </c>
      <c r="W118" s="1178">
        <f t="shared" si="152"/>
        <v>701</v>
      </c>
      <c r="X118" s="1178">
        <f t="shared" si="141"/>
        <v>488</v>
      </c>
      <c r="Y118" s="1178">
        <f t="shared" si="142"/>
        <v>1189</v>
      </c>
      <c r="AA118" s="1159" t="s">
        <v>475</v>
      </c>
      <c r="AB118" s="942">
        <v>347</v>
      </c>
      <c r="AC118" s="942">
        <v>339</v>
      </c>
      <c r="AD118" s="1178">
        <f t="shared" si="143"/>
        <v>686</v>
      </c>
      <c r="AE118" s="942">
        <v>131</v>
      </c>
      <c r="AF118" s="942">
        <v>112</v>
      </c>
      <c r="AG118" s="1178">
        <f t="shared" si="144"/>
        <v>243</v>
      </c>
      <c r="AH118" s="942">
        <v>15</v>
      </c>
      <c r="AI118" s="942">
        <v>13</v>
      </c>
      <c r="AJ118" s="1178">
        <f t="shared" si="145"/>
        <v>28</v>
      </c>
      <c r="AK118" s="942">
        <v>42</v>
      </c>
      <c r="AL118" s="942">
        <v>38</v>
      </c>
      <c r="AM118" s="1178">
        <f t="shared" si="146"/>
        <v>80</v>
      </c>
      <c r="AN118" s="1244"/>
      <c r="AO118" s="1244"/>
      <c r="AP118" s="1178">
        <f t="shared" si="147"/>
        <v>0</v>
      </c>
      <c r="AQ118" s="1178"/>
      <c r="AR118" s="1178"/>
      <c r="AS118" s="1178">
        <f t="shared" si="148"/>
        <v>0</v>
      </c>
      <c r="AT118" s="1244">
        <v>2</v>
      </c>
      <c r="AU118" s="1244">
        <v>3</v>
      </c>
      <c r="AV118" s="1178">
        <f t="shared" si="153"/>
        <v>5</v>
      </c>
      <c r="AW118" s="1178">
        <f t="shared" si="154"/>
        <v>537</v>
      </c>
      <c r="AX118" s="1178">
        <f t="shared" si="149"/>
        <v>505</v>
      </c>
      <c r="AY118" s="1178">
        <f t="shared" si="150"/>
        <v>1042</v>
      </c>
    </row>
    <row r="119" spans="1:51" ht="15.75">
      <c r="A119" s="1159" t="s">
        <v>618</v>
      </c>
      <c r="B119" s="1244">
        <v>0</v>
      </c>
      <c r="C119" s="1244">
        <v>0</v>
      </c>
      <c r="D119" s="1178">
        <f t="shared" si="135"/>
        <v>0</v>
      </c>
      <c r="E119" s="1244">
        <v>0</v>
      </c>
      <c r="F119" s="1244">
        <v>0</v>
      </c>
      <c r="G119" s="1178">
        <f t="shared" si="136"/>
        <v>0</v>
      </c>
      <c r="H119" s="1244">
        <v>0</v>
      </c>
      <c r="I119" s="1244">
        <v>0</v>
      </c>
      <c r="J119" s="1178">
        <f t="shared" si="137"/>
        <v>0</v>
      </c>
      <c r="K119" s="1244">
        <v>0</v>
      </c>
      <c r="L119" s="1244">
        <v>0</v>
      </c>
      <c r="M119" s="1178">
        <f t="shared" si="138"/>
        <v>0</v>
      </c>
      <c r="N119" s="1244"/>
      <c r="O119" s="1244"/>
      <c r="P119" s="1178">
        <f t="shared" si="139"/>
        <v>0</v>
      </c>
      <c r="Q119" s="1178"/>
      <c r="R119" s="1178"/>
      <c r="S119" s="1178">
        <f t="shared" si="140"/>
        <v>0</v>
      </c>
      <c r="T119" s="1244">
        <v>0</v>
      </c>
      <c r="U119" s="1244">
        <v>0</v>
      </c>
      <c r="V119" s="1178">
        <f t="shared" si="151"/>
        <v>0</v>
      </c>
      <c r="W119" s="1178">
        <f t="shared" si="152"/>
        <v>0</v>
      </c>
      <c r="X119" s="1178">
        <f t="shared" si="141"/>
        <v>0</v>
      </c>
      <c r="Y119" s="1178">
        <f t="shared" si="142"/>
        <v>0</v>
      </c>
      <c r="AA119" s="1159" t="s">
        <v>618</v>
      </c>
      <c r="AB119" s="1244">
        <v>0</v>
      </c>
      <c r="AC119" s="1244">
        <v>0</v>
      </c>
      <c r="AD119" s="1178">
        <f t="shared" si="143"/>
        <v>0</v>
      </c>
      <c r="AE119" s="1244">
        <v>0</v>
      </c>
      <c r="AF119" s="1244">
        <v>0</v>
      </c>
      <c r="AG119" s="1178">
        <f t="shared" si="144"/>
        <v>0</v>
      </c>
      <c r="AH119" s="1244">
        <v>0</v>
      </c>
      <c r="AI119" s="1244">
        <v>0</v>
      </c>
      <c r="AJ119" s="1178">
        <f t="shared" si="145"/>
        <v>0</v>
      </c>
      <c r="AK119" s="1244">
        <v>0</v>
      </c>
      <c r="AL119" s="1244">
        <v>0</v>
      </c>
      <c r="AM119" s="1178">
        <f t="shared" si="146"/>
        <v>0</v>
      </c>
      <c r="AN119" s="1244"/>
      <c r="AO119" s="1244"/>
      <c r="AP119" s="1178">
        <f t="shared" si="147"/>
        <v>0</v>
      </c>
      <c r="AQ119" s="1178"/>
      <c r="AR119" s="1178"/>
      <c r="AS119" s="1178">
        <f t="shared" si="148"/>
        <v>0</v>
      </c>
      <c r="AT119" s="1244">
        <v>0</v>
      </c>
      <c r="AU119" s="1244">
        <v>0</v>
      </c>
      <c r="AV119" s="1178">
        <f t="shared" si="153"/>
        <v>0</v>
      </c>
      <c r="AW119" s="1178">
        <f t="shared" si="154"/>
        <v>0</v>
      </c>
      <c r="AX119" s="1178">
        <f t="shared" si="149"/>
        <v>0</v>
      </c>
      <c r="AY119" s="1178">
        <f t="shared" si="150"/>
        <v>0</v>
      </c>
    </row>
    <row r="120" spans="1:51" ht="15.75">
      <c r="A120" s="1162" t="s">
        <v>6</v>
      </c>
      <c r="B120" s="1163">
        <f t="shared" ref="B120:Y120" si="155">SUM(B109:B119)</f>
        <v>1057</v>
      </c>
      <c r="C120" s="1163">
        <f t="shared" si="155"/>
        <v>737</v>
      </c>
      <c r="D120" s="1163">
        <f t="shared" si="155"/>
        <v>1794</v>
      </c>
      <c r="E120" s="1163">
        <f t="shared" si="155"/>
        <v>1212</v>
      </c>
      <c r="F120" s="1163">
        <f t="shared" si="155"/>
        <v>939</v>
      </c>
      <c r="G120" s="1163">
        <f t="shared" si="155"/>
        <v>2151</v>
      </c>
      <c r="H120" s="1163">
        <f t="shared" si="155"/>
        <v>0</v>
      </c>
      <c r="I120" s="1163">
        <f t="shared" si="155"/>
        <v>0</v>
      </c>
      <c r="J120" s="1163">
        <f t="shared" si="155"/>
        <v>0</v>
      </c>
      <c r="K120" s="1163">
        <f t="shared" si="155"/>
        <v>21</v>
      </c>
      <c r="L120" s="1163">
        <f t="shared" si="155"/>
        <v>9</v>
      </c>
      <c r="M120" s="1163">
        <f t="shared" si="155"/>
        <v>30</v>
      </c>
      <c r="N120" s="1163">
        <f t="shared" si="155"/>
        <v>0</v>
      </c>
      <c r="O120" s="1163">
        <f t="shared" si="155"/>
        <v>0</v>
      </c>
      <c r="P120" s="1163">
        <f t="shared" si="155"/>
        <v>0</v>
      </c>
      <c r="Q120" s="1163">
        <f t="shared" si="155"/>
        <v>0</v>
      </c>
      <c r="R120" s="1163">
        <f t="shared" si="155"/>
        <v>0</v>
      </c>
      <c r="S120" s="1163">
        <f t="shared" si="155"/>
        <v>0</v>
      </c>
      <c r="T120" s="1163">
        <f t="shared" si="155"/>
        <v>9</v>
      </c>
      <c r="U120" s="1163">
        <f t="shared" si="155"/>
        <v>8</v>
      </c>
      <c r="V120" s="1163">
        <f t="shared" si="155"/>
        <v>17</v>
      </c>
      <c r="W120" s="1163">
        <f t="shared" si="155"/>
        <v>2299</v>
      </c>
      <c r="X120" s="1163">
        <f t="shared" si="155"/>
        <v>1693</v>
      </c>
      <c r="Y120" s="1163">
        <f t="shared" si="155"/>
        <v>3992</v>
      </c>
      <c r="AA120" s="1162" t="s">
        <v>6</v>
      </c>
      <c r="AB120" s="1163">
        <f t="shared" ref="AB120:AY120" si="156">SUM(AB109:AB119)</f>
        <v>910</v>
      </c>
      <c r="AC120" s="1163">
        <f t="shared" si="156"/>
        <v>730</v>
      </c>
      <c r="AD120" s="1163">
        <f t="shared" si="156"/>
        <v>1640</v>
      </c>
      <c r="AE120" s="1163">
        <f t="shared" si="156"/>
        <v>394</v>
      </c>
      <c r="AF120" s="1163">
        <f t="shared" si="156"/>
        <v>262</v>
      </c>
      <c r="AG120" s="1163">
        <f t="shared" si="156"/>
        <v>656</v>
      </c>
      <c r="AH120" s="1163">
        <f t="shared" si="156"/>
        <v>40</v>
      </c>
      <c r="AI120" s="1163">
        <f t="shared" si="156"/>
        <v>29</v>
      </c>
      <c r="AJ120" s="1163">
        <f t="shared" si="156"/>
        <v>69</v>
      </c>
      <c r="AK120" s="1163">
        <f t="shared" si="156"/>
        <v>87</v>
      </c>
      <c r="AL120" s="1163">
        <f t="shared" si="156"/>
        <v>70</v>
      </c>
      <c r="AM120" s="1163">
        <f t="shared" si="156"/>
        <v>157</v>
      </c>
      <c r="AN120" s="1163">
        <f t="shared" si="156"/>
        <v>0</v>
      </c>
      <c r="AO120" s="1163">
        <f t="shared" si="156"/>
        <v>0</v>
      </c>
      <c r="AP120" s="1163">
        <f t="shared" si="156"/>
        <v>0</v>
      </c>
      <c r="AQ120" s="1163">
        <f t="shared" si="156"/>
        <v>0</v>
      </c>
      <c r="AR120" s="1163">
        <f t="shared" si="156"/>
        <v>0</v>
      </c>
      <c r="AS120" s="1163">
        <f t="shared" si="156"/>
        <v>0</v>
      </c>
      <c r="AT120" s="1163">
        <f t="shared" si="156"/>
        <v>2</v>
      </c>
      <c r="AU120" s="1163">
        <f t="shared" si="156"/>
        <v>7</v>
      </c>
      <c r="AV120" s="1163">
        <f t="shared" si="156"/>
        <v>9</v>
      </c>
      <c r="AW120" s="1163">
        <f t="shared" si="156"/>
        <v>1433</v>
      </c>
      <c r="AX120" s="1163">
        <f t="shared" si="156"/>
        <v>1098</v>
      </c>
      <c r="AY120" s="1163">
        <f t="shared" si="156"/>
        <v>2531</v>
      </c>
    </row>
    <row r="122" spans="1:51" ht="15.75">
      <c r="A122" s="1243"/>
      <c r="B122" s="1243"/>
      <c r="C122" s="1243"/>
      <c r="D122" s="1243"/>
      <c r="E122" s="1243"/>
      <c r="F122" s="1243"/>
      <c r="G122" s="1243"/>
      <c r="H122" s="1243"/>
      <c r="I122" s="1243"/>
      <c r="J122" s="1243"/>
      <c r="K122" s="1243"/>
      <c r="L122" s="1243"/>
      <c r="M122" s="1243"/>
      <c r="N122" s="1243"/>
      <c r="O122" s="1243"/>
      <c r="P122" s="1243"/>
      <c r="Q122" s="1243"/>
      <c r="R122" s="1243"/>
      <c r="S122" s="1243"/>
      <c r="T122" s="1243"/>
      <c r="U122" s="1243"/>
      <c r="V122" s="1243"/>
      <c r="W122" s="1289"/>
      <c r="X122" s="1289" t="s">
        <v>40</v>
      </c>
      <c r="Y122" s="1289"/>
      <c r="AA122" s="1243"/>
      <c r="AB122" s="1243"/>
      <c r="AC122" s="1243"/>
      <c r="AD122" s="1243"/>
      <c r="AE122" s="1243"/>
      <c r="AF122" s="1243"/>
      <c r="AG122" s="1243"/>
      <c r="AH122" s="1243"/>
      <c r="AI122" s="1243"/>
      <c r="AJ122" s="1243"/>
      <c r="AK122" s="1243"/>
      <c r="AL122" s="1243"/>
      <c r="AM122" s="1243"/>
      <c r="AN122" s="1243"/>
      <c r="AO122" s="1243"/>
      <c r="AP122" s="1243"/>
      <c r="AQ122" s="1243"/>
      <c r="AR122" s="1243"/>
      <c r="AS122" s="1243"/>
      <c r="AT122" s="1243"/>
      <c r="AU122" s="1243"/>
      <c r="AV122" s="1243"/>
      <c r="AW122" s="1289"/>
      <c r="AX122" s="1289" t="s">
        <v>40</v>
      </c>
      <c r="AY122" s="1289"/>
    </row>
    <row r="123" spans="1:51" ht="15" customHeight="1">
      <c r="A123" s="1894" t="s">
        <v>364</v>
      </c>
      <c r="B123" s="1893" t="s">
        <v>3</v>
      </c>
      <c r="C123" s="1893"/>
      <c r="D123" s="1893"/>
      <c r="E123" s="1893" t="s">
        <v>4</v>
      </c>
      <c r="F123" s="1893"/>
      <c r="G123" s="1893"/>
      <c r="H123" s="1893" t="s">
        <v>5</v>
      </c>
      <c r="I123" s="1893"/>
      <c r="J123" s="1893"/>
      <c r="K123" s="1893" t="s">
        <v>382</v>
      </c>
      <c r="L123" s="1893"/>
      <c r="M123" s="1893"/>
      <c r="N123" s="1893" t="s">
        <v>878</v>
      </c>
      <c r="O123" s="1893"/>
      <c r="P123" s="1893"/>
      <c r="Q123" s="1893" t="s">
        <v>879</v>
      </c>
      <c r="R123" s="1893"/>
      <c r="S123" s="1893"/>
      <c r="T123" s="1893" t="s">
        <v>354</v>
      </c>
      <c r="U123" s="1893"/>
      <c r="V123" s="1893"/>
      <c r="W123" s="1894" t="s">
        <v>6</v>
      </c>
      <c r="X123" s="1894"/>
      <c r="Y123" s="1894"/>
      <c r="AA123" s="1894" t="s">
        <v>364</v>
      </c>
      <c r="AB123" s="1893" t="s">
        <v>3</v>
      </c>
      <c r="AC123" s="1893"/>
      <c r="AD123" s="1893"/>
      <c r="AE123" s="1893" t="s">
        <v>4</v>
      </c>
      <c r="AF123" s="1893"/>
      <c r="AG123" s="1893"/>
      <c r="AH123" s="1893" t="s">
        <v>5</v>
      </c>
      <c r="AI123" s="1893"/>
      <c r="AJ123" s="1893"/>
      <c r="AK123" s="1893" t="s">
        <v>382</v>
      </c>
      <c r="AL123" s="1893"/>
      <c r="AM123" s="1893"/>
      <c r="AN123" s="1893" t="s">
        <v>878</v>
      </c>
      <c r="AO123" s="1893"/>
      <c r="AP123" s="1893"/>
      <c r="AQ123" s="1893" t="s">
        <v>879</v>
      </c>
      <c r="AR123" s="1893"/>
      <c r="AS123" s="1893"/>
      <c r="AT123" s="1893" t="s">
        <v>354</v>
      </c>
      <c r="AU123" s="1893"/>
      <c r="AV123" s="1893"/>
      <c r="AW123" s="1894" t="s">
        <v>6</v>
      </c>
      <c r="AX123" s="1894"/>
      <c r="AY123" s="1894"/>
    </row>
    <row r="124" spans="1:51">
      <c r="A124" s="1894"/>
      <c r="B124" s="1176" t="s">
        <v>242</v>
      </c>
      <c r="C124" s="1176" t="s">
        <v>243</v>
      </c>
      <c r="D124" s="1176" t="s">
        <v>236</v>
      </c>
      <c r="E124" s="1176" t="s">
        <v>242</v>
      </c>
      <c r="F124" s="1176" t="s">
        <v>243</v>
      </c>
      <c r="G124" s="1176" t="s">
        <v>236</v>
      </c>
      <c r="H124" s="1176" t="s">
        <v>242</v>
      </c>
      <c r="I124" s="1176" t="s">
        <v>243</v>
      </c>
      <c r="J124" s="1176" t="s">
        <v>236</v>
      </c>
      <c r="K124" s="1176" t="s">
        <v>242</v>
      </c>
      <c r="L124" s="1176" t="s">
        <v>243</v>
      </c>
      <c r="M124" s="1176" t="s">
        <v>236</v>
      </c>
      <c r="N124" s="1176" t="s">
        <v>242</v>
      </c>
      <c r="O124" s="1176" t="s">
        <v>243</v>
      </c>
      <c r="P124" s="1176" t="s">
        <v>236</v>
      </c>
      <c r="Q124" s="1176" t="s">
        <v>242</v>
      </c>
      <c r="R124" s="1176" t="s">
        <v>243</v>
      </c>
      <c r="S124" s="1176" t="s">
        <v>236</v>
      </c>
      <c r="T124" s="1176" t="s">
        <v>242</v>
      </c>
      <c r="U124" s="1176" t="s">
        <v>243</v>
      </c>
      <c r="V124" s="1176" t="s">
        <v>236</v>
      </c>
      <c r="W124" s="1176" t="s">
        <v>242</v>
      </c>
      <c r="X124" s="1176" t="s">
        <v>243</v>
      </c>
      <c r="Y124" s="1176" t="s">
        <v>236</v>
      </c>
      <c r="AA124" s="1894"/>
      <c r="AB124" s="1176" t="s">
        <v>242</v>
      </c>
      <c r="AC124" s="1176" t="s">
        <v>243</v>
      </c>
      <c r="AD124" s="1176" t="s">
        <v>236</v>
      </c>
      <c r="AE124" s="1176" t="s">
        <v>242</v>
      </c>
      <c r="AF124" s="1176" t="s">
        <v>243</v>
      </c>
      <c r="AG124" s="1176" t="s">
        <v>236</v>
      </c>
      <c r="AH124" s="1176" t="s">
        <v>242</v>
      </c>
      <c r="AI124" s="1176" t="s">
        <v>243</v>
      </c>
      <c r="AJ124" s="1176" t="s">
        <v>236</v>
      </c>
      <c r="AK124" s="1176" t="s">
        <v>242</v>
      </c>
      <c r="AL124" s="1176" t="s">
        <v>243</v>
      </c>
      <c r="AM124" s="1176" t="s">
        <v>236</v>
      </c>
      <c r="AN124" s="1176" t="s">
        <v>242</v>
      </c>
      <c r="AO124" s="1176" t="s">
        <v>243</v>
      </c>
      <c r="AP124" s="1176" t="s">
        <v>236</v>
      </c>
      <c r="AQ124" s="1176" t="s">
        <v>242</v>
      </c>
      <c r="AR124" s="1176" t="s">
        <v>243</v>
      </c>
      <c r="AS124" s="1176" t="s">
        <v>236</v>
      </c>
      <c r="AT124" s="1176" t="s">
        <v>242</v>
      </c>
      <c r="AU124" s="1176" t="s">
        <v>243</v>
      </c>
      <c r="AV124" s="1176" t="s">
        <v>236</v>
      </c>
      <c r="AW124" s="1176" t="s">
        <v>242</v>
      </c>
      <c r="AX124" s="1176" t="s">
        <v>243</v>
      </c>
      <c r="AY124" s="1176" t="s">
        <v>236</v>
      </c>
    </row>
    <row r="125" spans="1:51">
      <c r="A125" s="1177">
        <v>1</v>
      </c>
      <c r="B125" s="1176">
        <v>2</v>
      </c>
      <c r="C125" s="1176">
        <v>3</v>
      </c>
      <c r="D125" s="1176">
        <v>4</v>
      </c>
      <c r="E125" s="1176">
        <v>5</v>
      </c>
      <c r="F125" s="1176">
        <v>6</v>
      </c>
      <c r="G125" s="1176">
        <v>7</v>
      </c>
      <c r="H125" s="1176">
        <v>8</v>
      </c>
      <c r="I125" s="1176">
        <v>9</v>
      </c>
      <c r="J125" s="1176">
        <v>10</v>
      </c>
      <c r="K125" s="1176">
        <v>11</v>
      </c>
      <c r="L125" s="1176">
        <v>12</v>
      </c>
      <c r="M125" s="1176">
        <v>13</v>
      </c>
      <c r="N125" s="1176">
        <v>14</v>
      </c>
      <c r="O125" s="1176">
        <v>15</v>
      </c>
      <c r="P125" s="1176">
        <v>16</v>
      </c>
      <c r="Q125" s="1176">
        <v>17</v>
      </c>
      <c r="R125" s="1176">
        <v>18</v>
      </c>
      <c r="S125" s="1176">
        <v>19</v>
      </c>
      <c r="T125" s="1176">
        <v>20</v>
      </c>
      <c r="U125" s="1176">
        <v>21</v>
      </c>
      <c r="V125" s="1176">
        <v>22</v>
      </c>
      <c r="W125" s="1176">
        <v>23</v>
      </c>
      <c r="X125" s="1176">
        <v>24</v>
      </c>
      <c r="Y125" s="1176">
        <v>25</v>
      </c>
      <c r="AA125" s="1177">
        <v>1</v>
      </c>
      <c r="AB125" s="1176">
        <v>2</v>
      </c>
      <c r="AC125" s="1176">
        <v>3</v>
      </c>
      <c r="AD125" s="1176">
        <v>4</v>
      </c>
      <c r="AE125" s="1176">
        <v>5</v>
      </c>
      <c r="AF125" s="1176">
        <v>6</v>
      </c>
      <c r="AG125" s="1176">
        <v>7</v>
      </c>
      <c r="AH125" s="1176">
        <v>8</v>
      </c>
      <c r="AI125" s="1176">
        <v>9</v>
      </c>
      <c r="AJ125" s="1176">
        <v>10</v>
      </c>
      <c r="AK125" s="1176">
        <v>11</v>
      </c>
      <c r="AL125" s="1176">
        <v>12</v>
      </c>
      <c r="AM125" s="1176">
        <v>13</v>
      </c>
      <c r="AN125" s="1176">
        <v>14</v>
      </c>
      <c r="AO125" s="1176">
        <v>15</v>
      </c>
      <c r="AP125" s="1176">
        <v>16</v>
      </c>
      <c r="AQ125" s="1176">
        <v>17</v>
      </c>
      <c r="AR125" s="1176">
        <v>18</v>
      </c>
      <c r="AS125" s="1176">
        <v>19</v>
      </c>
      <c r="AT125" s="1176">
        <v>20</v>
      </c>
      <c r="AU125" s="1176">
        <v>21</v>
      </c>
      <c r="AV125" s="1176">
        <v>22</v>
      </c>
      <c r="AW125" s="1176">
        <v>23</v>
      </c>
      <c r="AX125" s="1176">
        <v>24</v>
      </c>
      <c r="AY125" s="1176">
        <v>25</v>
      </c>
    </row>
    <row r="126" spans="1:51" ht="15.75">
      <c r="A126" s="1159" t="s">
        <v>473</v>
      </c>
      <c r="B126" s="1021">
        <v>10</v>
      </c>
      <c r="C126" s="1021">
        <v>7</v>
      </c>
      <c r="D126" s="1178">
        <f t="shared" ref="D126:D135" si="157">B126+C126</f>
        <v>17</v>
      </c>
      <c r="E126" s="1021">
        <v>9</v>
      </c>
      <c r="F126" s="1021">
        <v>8</v>
      </c>
      <c r="G126" s="1178">
        <f t="shared" ref="G126:G135" si="158">E126+F126</f>
        <v>17</v>
      </c>
      <c r="H126" s="1021">
        <v>4</v>
      </c>
      <c r="I126" s="854">
        <v>5</v>
      </c>
      <c r="J126" s="1178">
        <f t="shared" ref="J126:J135" si="159">H126+I126</f>
        <v>9</v>
      </c>
      <c r="K126" s="854">
        <v>1</v>
      </c>
      <c r="L126" s="854">
        <v>0</v>
      </c>
      <c r="M126" s="1178">
        <f t="shared" ref="M126:M135" si="160">K126+L126</f>
        <v>1</v>
      </c>
      <c r="N126" s="1178"/>
      <c r="O126" s="1178"/>
      <c r="P126" s="1178">
        <f t="shared" ref="P126:P135" si="161">N126+O126</f>
        <v>0</v>
      </c>
      <c r="Q126" s="942"/>
      <c r="R126" s="942"/>
      <c r="S126" s="1178">
        <f>Q126+R126</f>
        <v>0</v>
      </c>
      <c r="T126" s="942"/>
      <c r="U126" s="942"/>
      <c r="V126" s="1178">
        <f>T126+U126</f>
        <v>0</v>
      </c>
      <c r="W126" s="1178">
        <f>B126+E126+N126+K126+H126+Q126+T126</f>
        <v>24</v>
      </c>
      <c r="X126" s="1178">
        <f t="shared" ref="X126:X136" si="162">C126+F126+O126+L126+I126+R126+U126</f>
        <v>20</v>
      </c>
      <c r="Y126" s="1178">
        <f t="shared" ref="Y126:Y136" si="163">D126+G126+P126+M126+J126+S126+V126</f>
        <v>44</v>
      </c>
      <c r="AA126" s="1159" t="s">
        <v>473</v>
      </c>
      <c r="AB126" s="942"/>
      <c r="AC126" s="942"/>
      <c r="AD126" s="1178">
        <f t="shared" ref="AD126:AD136" si="164">AB126+AC126</f>
        <v>0</v>
      </c>
      <c r="AE126" s="942"/>
      <c r="AF126" s="942"/>
      <c r="AG126" s="1178">
        <f t="shared" ref="AG126:AG136" si="165">AE126+AF126</f>
        <v>0</v>
      </c>
      <c r="AH126" s="942"/>
      <c r="AI126" s="942"/>
      <c r="AJ126" s="1178">
        <f t="shared" ref="AJ126:AJ136" si="166">AH126+AI126</f>
        <v>0</v>
      </c>
      <c r="AK126" s="942"/>
      <c r="AL126" s="942"/>
      <c r="AM126" s="1178">
        <f t="shared" ref="AM126:AM136" si="167">AK126+AL126</f>
        <v>0</v>
      </c>
      <c r="AN126" s="1178"/>
      <c r="AO126" s="1178"/>
      <c r="AP126" s="1178">
        <f t="shared" ref="AP126:AP136" si="168">AN126+AO126</f>
        <v>0</v>
      </c>
      <c r="AQ126" s="1178"/>
      <c r="AR126" s="1178"/>
      <c r="AS126" s="1178">
        <f t="shared" ref="AS126:AS136" si="169">AQ126+AR126</f>
        <v>0</v>
      </c>
      <c r="AT126" s="942"/>
      <c r="AU126" s="942"/>
      <c r="AV126" s="1178">
        <f>AT126+AU126</f>
        <v>0</v>
      </c>
      <c r="AW126" s="1178">
        <f>AB126+AE126+AH126+AK126+AT126+AN126+AQ126</f>
        <v>0</v>
      </c>
      <c r="AX126" s="1178">
        <f t="shared" ref="AX126:AX136" si="170">AC126+AF126+AI126+AL126+AU126+AO126+AR126</f>
        <v>0</v>
      </c>
      <c r="AY126" s="1178">
        <f t="shared" ref="AY126:AY136" si="171">AD126+AG126+AJ126+AM126+AV126+AP126+AS126</f>
        <v>0</v>
      </c>
    </row>
    <row r="127" spans="1:51" ht="15.75">
      <c r="A127" s="1160" t="s">
        <v>474</v>
      </c>
      <c r="B127" s="1021">
        <v>15</v>
      </c>
      <c r="C127" s="1021">
        <v>9</v>
      </c>
      <c r="D127" s="1178">
        <f t="shared" si="157"/>
        <v>24</v>
      </c>
      <c r="E127" s="1021">
        <v>11</v>
      </c>
      <c r="F127" s="1021">
        <v>11</v>
      </c>
      <c r="G127" s="1178">
        <f t="shared" si="158"/>
        <v>22</v>
      </c>
      <c r="H127" s="1021">
        <v>5</v>
      </c>
      <c r="I127" s="854">
        <v>1</v>
      </c>
      <c r="J127" s="1178">
        <f t="shared" si="159"/>
        <v>6</v>
      </c>
      <c r="K127" s="854">
        <v>2</v>
      </c>
      <c r="L127" s="854">
        <v>3</v>
      </c>
      <c r="M127" s="1178">
        <f t="shared" si="160"/>
        <v>5</v>
      </c>
      <c r="N127" s="1178"/>
      <c r="O127" s="1178"/>
      <c r="P127" s="1178">
        <f t="shared" si="161"/>
        <v>0</v>
      </c>
      <c r="Q127" s="942"/>
      <c r="R127" s="942"/>
      <c r="S127" s="1178">
        <f t="shared" ref="S127:S136" si="172">Q127+R127</f>
        <v>0</v>
      </c>
      <c r="T127" s="942"/>
      <c r="U127" s="942"/>
      <c r="V127" s="1178">
        <f t="shared" ref="V127:V136" si="173">T127+U127</f>
        <v>0</v>
      </c>
      <c r="W127" s="1178">
        <f t="shared" ref="W127:W136" si="174">B127+E127+N127+K127+H127+Q127+T127</f>
        <v>33</v>
      </c>
      <c r="X127" s="1178">
        <f t="shared" si="162"/>
        <v>24</v>
      </c>
      <c r="Y127" s="1178">
        <f t="shared" si="163"/>
        <v>57</v>
      </c>
      <c r="AA127" s="1160" t="s">
        <v>474</v>
      </c>
      <c r="AB127" s="942">
        <v>1</v>
      </c>
      <c r="AC127" s="942">
        <v>0</v>
      </c>
      <c r="AD127" s="1178">
        <f t="shared" si="164"/>
        <v>1</v>
      </c>
      <c r="AE127" s="942">
        <v>1</v>
      </c>
      <c r="AF127" s="942">
        <v>0</v>
      </c>
      <c r="AG127" s="1178">
        <f t="shared" si="165"/>
        <v>1</v>
      </c>
      <c r="AH127" s="942">
        <v>0</v>
      </c>
      <c r="AI127" s="942">
        <v>0</v>
      </c>
      <c r="AJ127" s="1178">
        <f t="shared" si="166"/>
        <v>0</v>
      </c>
      <c r="AK127" s="942">
        <v>0</v>
      </c>
      <c r="AL127" s="942">
        <v>0</v>
      </c>
      <c r="AM127" s="1178">
        <f t="shared" si="167"/>
        <v>0</v>
      </c>
      <c r="AN127" s="1178"/>
      <c r="AO127" s="1178"/>
      <c r="AP127" s="1178">
        <f t="shared" si="168"/>
        <v>0</v>
      </c>
      <c r="AQ127" s="1178"/>
      <c r="AR127" s="1178"/>
      <c r="AS127" s="1178">
        <f t="shared" si="169"/>
        <v>0</v>
      </c>
      <c r="AT127" s="942"/>
      <c r="AU127" s="942"/>
      <c r="AV127" s="1178">
        <f t="shared" ref="AV127:AV136" si="175">AT127+AU127</f>
        <v>0</v>
      </c>
      <c r="AW127" s="1178">
        <f t="shared" ref="AW127:AW136" si="176">AB127+AE127+AH127+AK127+AT127+AN127+AQ127</f>
        <v>2</v>
      </c>
      <c r="AX127" s="1178">
        <f t="shared" si="170"/>
        <v>0</v>
      </c>
      <c r="AY127" s="1178">
        <f t="shared" si="171"/>
        <v>2</v>
      </c>
    </row>
    <row r="128" spans="1:51" ht="15.75">
      <c r="A128" s="1161" t="s">
        <v>365</v>
      </c>
      <c r="B128" s="854">
        <v>27</v>
      </c>
      <c r="C128" s="854">
        <v>5</v>
      </c>
      <c r="D128" s="1178">
        <f t="shared" si="157"/>
        <v>32</v>
      </c>
      <c r="E128" s="854">
        <v>14</v>
      </c>
      <c r="F128" s="854">
        <v>12</v>
      </c>
      <c r="G128" s="1178">
        <f t="shared" si="158"/>
        <v>26</v>
      </c>
      <c r="H128" s="854">
        <v>1</v>
      </c>
      <c r="I128" s="854">
        <v>1</v>
      </c>
      <c r="J128" s="1178">
        <f t="shared" si="159"/>
        <v>2</v>
      </c>
      <c r="K128" s="854">
        <v>8</v>
      </c>
      <c r="L128" s="854">
        <v>2</v>
      </c>
      <c r="M128" s="1178">
        <f t="shared" si="160"/>
        <v>10</v>
      </c>
      <c r="N128" s="1178"/>
      <c r="O128" s="1178"/>
      <c r="P128" s="1178">
        <f t="shared" si="161"/>
        <v>0</v>
      </c>
      <c r="Q128" s="942"/>
      <c r="R128" s="942"/>
      <c r="S128" s="1178">
        <f t="shared" si="172"/>
        <v>0</v>
      </c>
      <c r="T128" s="942"/>
      <c r="U128" s="942"/>
      <c r="V128" s="1178">
        <f t="shared" si="173"/>
        <v>0</v>
      </c>
      <c r="W128" s="1178">
        <f t="shared" si="174"/>
        <v>50</v>
      </c>
      <c r="X128" s="1178">
        <f t="shared" si="162"/>
        <v>20</v>
      </c>
      <c r="Y128" s="1178">
        <f t="shared" si="163"/>
        <v>70</v>
      </c>
      <c r="AA128" s="1161" t="s">
        <v>365</v>
      </c>
      <c r="AB128" s="942">
        <v>4</v>
      </c>
      <c r="AC128" s="942">
        <v>3</v>
      </c>
      <c r="AD128" s="1178">
        <f t="shared" si="164"/>
        <v>7</v>
      </c>
      <c r="AE128" s="942">
        <v>5</v>
      </c>
      <c r="AF128" s="942">
        <v>4</v>
      </c>
      <c r="AG128" s="1178">
        <f t="shared" si="165"/>
        <v>9</v>
      </c>
      <c r="AH128" s="942">
        <v>0</v>
      </c>
      <c r="AI128" s="942">
        <v>0</v>
      </c>
      <c r="AJ128" s="1178">
        <f t="shared" si="166"/>
        <v>0</v>
      </c>
      <c r="AK128" s="942">
        <v>0</v>
      </c>
      <c r="AL128" s="942">
        <v>0</v>
      </c>
      <c r="AM128" s="1178">
        <f t="shared" si="167"/>
        <v>0</v>
      </c>
      <c r="AN128" s="1178"/>
      <c r="AO128" s="1178"/>
      <c r="AP128" s="1178">
        <f t="shared" si="168"/>
        <v>0</v>
      </c>
      <c r="AQ128" s="1178"/>
      <c r="AR128" s="1178"/>
      <c r="AS128" s="1178">
        <f t="shared" si="169"/>
        <v>0</v>
      </c>
      <c r="AT128" s="942"/>
      <c r="AU128" s="942"/>
      <c r="AV128" s="1178">
        <f t="shared" si="175"/>
        <v>0</v>
      </c>
      <c r="AW128" s="1178">
        <f t="shared" si="176"/>
        <v>9</v>
      </c>
      <c r="AX128" s="1178">
        <f t="shared" si="170"/>
        <v>7</v>
      </c>
      <c r="AY128" s="1178">
        <f t="shared" si="171"/>
        <v>16</v>
      </c>
    </row>
    <row r="129" spans="1:51" ht="15.75">
      <c r="A129" s="1161" t="s">
        <v>366</v>
      </c>
      <c r="B129" s="854">
        <v>46</v>
      </c>
      <c r="C129" s="854">
        <v>38</v>
      </c>
      <c r="D129" s="1178">
        <f t="shared" si="157"/>
        <v>84</v>
      </c>
      <c r="E129" s="854">
        <v>55</v>
      </c>
      <c r="F129" s="854">
        <v>32</v>
      </c>
      <c r="G129" s="1178">
        <f t="shared" si="158"/>
        <v>87</v>
      </c>
      <c r="H129" s="854">
        <v>2</v>
      </c>
      <c r="I129" s="854">
        <v>0</v>
      </c>
      <c r="J129" s="1178">
        <f t="shared" si="159"/>
        <v>2</v>
      </c>
      <c r="K129" s="854">
        <v>13</v>
      </c>
      <c r="L129" s="854">
        <v>7</v>
      </c>
      <c r="M129" s="1178">
        <f t="shared" si="160"/>
        <v>20</v>
      </c>
      <c r="N129" s="1178"/>
      <c r="O129" s="1178"/>
      <c r="P129" s="1178">
        <f t="shared" si="161"/>
        <v>0</v>
      </c>
      <c r="Q129" s="942"/>
      <c r="R129" s="942"/>
      <c r="S129" s="1178">
        <f t="shared" si="172"/>
        <v>0</v>
      </c>
      <c r="T129" s="942"/>
      <c r="U129" s="942"/>
      <c r="V129" s="1178">
        <f t="shared" si="173"/>
        <v>0</v>
      </c>
      <c r="W129" s="1178">
        <f t="shared" si="174"/>
        <v>116</v>
      </c>
      <c r="X129" s="1178">
        <f t="shared" si="162"/>
        <v>77</v>
      </c>
      <c r="Y129" s="1178">
        <f t="shared" si="163"/>
        <v>193</v>
      </c>
      <c r="AA129" s="1161" t="s">
        <v>366</v>
      </c>
      <c r="AB129" s="942">
        <v>13</v>
      </c>
      <c r="AC129" s="942">
        <v>5</v>
      </c>
      <c r="AD129" s="1178">
        <f t="shared" si="164"/>
        <v>18</v>
      </c>
      <c r="AE129" s="942">
        <v>28</v>
      </c>
      <c r="AF129" s="942">
        <v>8</v>
      </c>
      <c r="AG129" s="1178">
        <f t="shared" si="165"/>
        <v>36</v>
      </c>
      <c r="AH129" s="942">
        <v>0</v>
      </c>
      <c r="AI129" s="942">
        <v>0</v>
      </c>
      <c r="AJ129" s="1178">
        <f t="shared" si="166"/>
        <v>0</v>
      </c>
      <c r="AK129" s="942">
        <v>0</v>
      </c>
      <c r="AL129" s="942">
        <v>0</v>
      </c>
      <c r="AM129" s="1178">
        <f t="shared" si="167"/>
        <v>0</v>
      </c>
      <c r="AN129" s="1178"/>
      <c r="AO129" s="1178"/>
      <c r="AP129" s="1178">
        <f t="shared" si="168"/>
        <v>0</v>
      </c>
      <c r="AQ129" s="1178"/>
      <c r="AR129" s="1178"/>
      <c r="AS129" s="1178">
        <f t="shared" si="169"/>
        <v>0</v>
      </c>
      <c r="AT129" s="942"/>
      <c r="AU129" s="942"/>
      <c r="AV129" s="1178">
        <f t="shared" si="175"/>
        <v>0</v>
      </c>
      <c r="AW129" s="1178">
        <f t="shared" si="176"/>
        <v>41</v>
      </c>
      <c r="AX129" s="1178">
        <f t="shared" si="170"/>
        <v>13</v>
      </c>
      <c r="AY129" s="1178">
        <f t="shared" si="171"/>
        <v>54</v>
      </c>
    </row>
    <row r="130" spans="1:51" ht="15.75">
      <c r="A130" s="1161" t="s">
        <v>367</v>
      </c>
      <c r="B130" s="854">
        <v>86</v>
      </c>
      <c r="C130" s="854">
        <v>62</v>
      </c>
      <c r="D130" s="1178">
        <f t="shared" si="157"/>
        <v>148</v>
      </c>
      <c r="E130" s="854">
        <v>122</v>
      </c>
      <c r="F130" s="854">
        <v>70</v>
      </c>
      <c r="G130" s="1178">
        <f t="shared" si="158"/>
        <v>192</v>
      </c>
      <c r="H130" s="854">
        <v>11</v>
      </c>
      <c r="I130" s="854">
        <v>6</v>
      </c>
      <c r="J130" s="1178">
        <f t="shared" si="159"/>
        <v>17</v>
      </c>
      <c r="K130" s="854">
        <v>64</v>
      </c>
      <c r="L130" s="854">
        <v>40</v>
      </c>
      <c r="M130" s="1178">
        <f t="shared" si="160"/>
        <v>104</v>
      </c>
      <c r="N130" s="1178"/>
      <c r="O130" s="1178"/>
      <c r="P130" s="1178">
        <f t="shared" si="161"/>
        <v>0</v>
      </c>
      <c r="Q130" s="942"/>
      <c r="R130" s="942"/>
      <c r="S130" s="1178">
        <f t="shared" si="172"/>
        <v>0</v>
      </c>
      <c r="T130" s="942"/>
      <c r="U130" s="942"/>
      <c r="V130" s="1178">
        <f t="shared" si="173"/>
        <v>0</v>
      </c>
      <c r="W130" s="1178">
        <f t="shared" si="174"/>
        <v>283</v>
      </c>
      <c r="X130" s="1178">
        <f t="shared" si="162"/>
        <v>178</v>
      </c>
      <c r="Y130" s="1178">
        <f t="shared" si="163"/>
        <v>461</v>
      </c>
      <c r="AA130" s="1161" t="s">
        <v>367</v>
      </c>
      <c r="AB130" s="942">
        <v>30</v>
      </c>
      <c r="AC130" s="942">
        <v>14</v>
      </c>
      <c r="AD130" s="1178">
        <f t="shared" si="164"/>
        <v>44</v>
      </c>
      <c r="AE130" s="942">
        <v>24</v>
      </c>
      <c r="AF130" s="942">
        <v>12</v>
      </c>
      <c r="AG130" s="1178">
        <f t="shared" si="165"/>
        <v>36</v>
      </c>
      <c r="AH130" s="942">
        <v>2</v>
      </c>
      <c r="AI130" s="942">
        <v>0</v>
      </c>
      <c r="AJ130" s="1178">
        <f t="shared" si="166"/>
        <v>2</v>
      </c>
      <c r="AK130" s="942">
        <v>3</v>
      </c>
      <c r="AL130" s="942">
        <v>4</v>
      </c>
      <c r="AM130" s="1178">
        <f t="shared" si="167"/>
        <v>7</v>
      </c>
      <c r="AN130" s="1178"/>
      <c r="AO130" s="1178"/>
      <c r="AP130" s="1178">
        <f t="shared" si="168"/>
        <v>0</v>
      </c>
      <c r="AQ130" s="1178"/>
      <c r="AR130" s="1178"/>
      <c r="AS130" s="1178">
        <f t="shared" si="169"/>
        <v>0</v>
      </c>
      <c r="AT130" s="942"/>
      <c r="AU130" s="942"/>
      <c r="AV130" s="1178">
        <f t="shared" si="175"/>
        <v>0</v>
      </c>
      <c r="AW130" s="1178">
        <f t="shared" si="176"/>
        <v>59</v>
      </c>
      <c r="AX130" s="1178">
        <f t="shared" si="170"/>
        <v>30</v>
      </c>
      <c r="AY130" s="1178">
        <f t="shared" si="171"/>
        <v>89</v>
      </c>
    </row>
    <row r="131" spans="1:51" ht="15.75">
      <c r="A131" s="1161" t="s">
        <v>368</v>
      </c>
      <c r="B131" s="854">
        <v>112</v>
      </c>
      <c r="C131" s="854">
        <v>156</v>
      </c>
      <c r="D131" s="1178">
        <f t="shared" si="157"/>
        <v>268</v>
      </c>
      <c r="E131" s="854">
        <v>194</v>
      </c>
      <c r="F131" s="854">
        <v>136</v>
      </c>
      <c r="G131" s="1178">
        <f t="shared" si="158"/>
        <v>330</v>
      </c>
      <c r="H131" s="854">
        <v>10</v>
      </c>
      <c r="I131" s="854">
        <v>3</v>
      </c>
      <c r="J131" s="1178">
        <f t="shared" si="159"/>
        <v>13</v>
      </c>
      <c r="K131" s="854">
        <v>57</v>
      </c>
      <c r="L131" s="854">
        <v>45</v>
      </c>
      <c r="M131" s="1178">
        <f t="shared" si="160"/>
        <v>102</v>
      </c>
      <c r="N131" s="1178"/>
      <c r="O131" s="1178"/>
      <c r="P131" s="1178">
        <f t="shared" si="161"/>
        <v>0</v>
      </c>
      <c r="Q131" s="942"/>
      <c r="R131" s="942"/>
      <c r="S131" s="1178">
        <f t="shared" si="172"/>
        <v>0</v>
      </c>
      <c r="T131" s="942"/>
      <c r="U131" s="942"/>
      <c r="V131" s="1178">
        <f t="shared" si="173"/>
        <v>0</v>
      </c>
      <c r="W131" s="1178">
        <f t="shared" si="174"/>
        <v>373</v>
      </c>
      <c r="X131" s="1178">
        <f t="shared" si="162"/>
        <v>340</v>
      </c>
      <c r="Y131" s="1178">
        <f t="shared" si="163"/>
        <v>713</v>
      </c>
      <c r="AA131" s="1161" t="s">
        <v>368</v>
      </c>
      <c r="AB131" s="942">
        <v>67</v>
      </c>
      <c r="AC131" s="942">
        <v>44</v>
      </c>
      <c r="AD131" s="1178">
        <f t="shared" si="164"/>
        <v>111</v>
      </c>
      <c r="AE131" s="942">
        <v>57</v>
      </c>
      <c r="AF131" s="942">
        <v>24</v>
      </c>
      <c r="AG131" s="1178">
        <f t="shared" si="165"/>
        <v>81</v>
      </c>
      <c r="AH131" s="942">
        <v>0</v>
      </c>
      <c r="AI131" s="942">
        <v>2</v>
      </c>
      <c r="AJ131" s="1178">
        <f t="shared" si="166"/>
        <v>2</v>
      </c>
      <c r="AK131" s="942">
        <v>21</v>
      </c>
      <c r="AL131" s="942">
        <v>6</v>
      </c>
      <c r="AM131" s="1178">
        <f t="shared" si="167"/>
        <v>27</v>
      </c>
      <c r="AN131" s="1178"/>
      <c r="AO131" s="1178"/>
      <c r="AP131" s="1178">
        <f t="shared" si="168"/>
        <v>0</v>
      </c>
      <c r="AQ131" s="1178"/>
      <c r="AR131" s="1178"/>
      <c r="AS131" s="1178">
        <f t="shared" si="169"/>
        <v>0</v>
      </c>
      <c r="AT131" s="942"/>
      <c r="AU131" s="942"/>
      <c r="AV131" s="1178">
        <f t="shared" si="175"/>
        <v>0</v>
      </c>
      <c r="AW131" s="1178">
        <f t="shared" si="176"/>
        <v>145</v>
      </c>
      <c r="AX131" s="1178">
        <f t="shared" si="170"/>
        <v>76</v>
      </c>
      <c r="AY131" s="1178">
        <f t="shared" si="171"/>
        <v>221</v>
      </c>
    </row>
    <row r="132" spans="1:51" ht="15.75">
      <c r="A132" s="1161" t="s">
        <v>369</v>
      </c>
      <c r="B132" s="854">
        <v>167</v>
      </c>
      <c r="C132" s="854">
        <v>242</v>
      </c>
      <c r="D132" s="1178">
        <f t="shared" si="157"/>
        <v>409</v>
      </c>
      <c r="E132" s="854">
        <v>264</v>
      </c>
      <c r="F132" s="854">
        <v>168</v>
      </c>
      <c r="G132" s="1178">
        <f t="shared" si="158"/>
        <v>432</v>
      </c>
      <c r="H132" s="854">
        <v>12</v>
      </c>
      <c r="I132" s="854">
        <v>4</v>
      </c>
      <c r="J132" s="1178">
        <f t="shared" si="159"/>
        <v>16</v>
      </c>
      <c r="K132" s="854">
        <v>78</v>
      </c>
      <c r="L132" s="854">
        <v>79</v>
      </c>
      <c r="M132" s="1178">
        <f t="shared" si="160"/>
        <v>157</v>
      </c>
      <c r="N132" s="1178"/>
      <c r="O132" s="1178"/>
      <c r="P132" s="1178">
        <f t="shared" si="161"/>
        <v>0</v>
      </c>
      <c r="Q132" s="942"/>
      <c r="R132" s="942"/>
      <c r="S132" s="1178">
        <f t="shared" si="172"/>
        <v>0</v>
      </c>
      <c r="T132" s="942"/>
      <c r="U132" s="942"/>
      <c r="V132" s="1178">
        <f t="shared" si="173"/>
        <v>0</v>
      </c>
      <c r="W132" s="1178">
        <f t="shared" si="174"/>
        <v>521</v>
      </c>
      <c r="X132" s="1178">
        <f t="shared" si="162"/>
        <v>493</v>
      </c>
      <c r="Y132" s="1178">
        <f t="shared" si="163"/>
        <v>1014</v>
      </c>
      <c r="AA132" s="1161" t="s">
        <v>369</v>
      </c>
      <c r="AB132" s="942">
        <v>190</v>
      </c>
      <c r="AC132" s="942">
        <v>124</v>
      </c>
      <c r="AD132" s="1178">
        <f t="shared" si="164"/>
        <v>314</v>
      </c>
      <c r="AE132" s="942">
        <v>75</v>
      </c>
      <c r="AF132" s="942">
        <v>76</v>
      </c>
      <c r="AG132" s="1178">
        <f t="shared" si="165"/>
        <v>151</v>
      </c>
      <c r="AH132" s="942">
        <v>1</v>
      </c>
      <c r="AI132" s="942">
        <v>1</v>
      </c>
      <c r="AJ132" s="1178">
        <f t="shared" si="166"/>
        <v>2</v>
      </c>
      <c r="AK132" s="942">
        <v>37</v>
      </c>
      <c r="AL132" s="942">
        <v>24</v>
      </c>
      <c r="AM132" s="1178">
        <f t="shared" si="167"/>
        <v>61</v>
      </c>
      <c r="AN132" s="1178"/>
      <c r="AO132" s="1178"/>
      <c r="AP132" s="1178">
        <f t="shared" si="168"/>
        <v>0</v>
      </c>
      <c r="AQ132" s="1178"/>
      <c r="AR132" s="1178"/>
      <c r="AS132" s="1178">
        <f t="shared" si="169"/>
        <v>0</v>
      </c>
      <c r="AT132" s="942"/>
      <c r="AU132" s="942"/>
      <c r="AV132" s="1178">
        <f t="shared" si="175"/>
        <v>0</v>
      </c>
      <c r="AW132" s="1178">
        <f t="shared" si="176"/>
        <v>303</v>
      </c>
      <c r="AX132" s="1178">
        <f t="shared" si="170"/>
        <v>225</v>
      </c>
      <c r="AY132" s="1178">
        <f t="shared" si="171"/>
        <v>528</v>
      </c>
    </row>
    <row r="133" spans="1:51" ht="15.75">
      <c r="A133" s="1161" t="s">
        <v>370</v>
      </c>
      <c r="B133" s="854">
        <v>367</v>
      </c>
      <c r="C133" s="854">
        <v>286</v>
      </c>
      <c r="D133" s="1178">
        <f t="shared" si="157"/>
        <v>653</v>
      </c>
      <c r="E133" s="854">
        <v>395</v>
      </c>
      <c r="F133" s="854">
        <v>349</v>
      </c>
      <c r="G133" s="1178">
        <f t="shared" si="158"/>
        <v>744</v>
      </c>
      <c r="H133" s="854">
        <v>14</v>
      </c>
      <c r="I133" s="854">
        <v>5</v>
      </c>
      <c r="J133" s="1178">
        <f t="shared" si="159"/>
        <v>19</v>
      </c>
      <c r="K133" s="854">
        <v>197</v>
      </c>
      <c r="L133" s="854">
        <v>115</v>
      </c>
      <c r="M133" s="1178">
        <f t="shared" si="160"/>
        <v>312</v>
      </c>
      <c r="N133" s="1178"/>
      <c r="O133" s="1178"/>
      <c r="P133" s="1178">
        <f t="shared" si="161"/>
        <v>0</v>
      </c>
      <c r="Q133" s="942"/>
      <c r="R133" s="942"/>
      <c r="S133" s="1178">
        <f t="shared" si="172"/>
        <v>0</v>
      </c>
      <c r="T133" s="942"/>
      <c r="U133" s="942"/>
      <c r="V133" s="1178">
        <f t="shared" si="173"/>
        <v>0</v>
      </c>
      <c r="W133" s="1178">
        <f t="shared" si="174"/>
        <v>973</v>
      </c>
      <c r="X133" s="1178">
        <f t="shared" si="162"/>
        <v>755</v>
      </c>
      <c r="Y133" s="1178">
        <f t="shared" si="163"/>
        <v>1728</v>
      </c>
      <c r="AA133" s="1161" t="s">
        <v>370</v>
      </c>
      <c r="AB133" s="942">
        <v>219</v>
      </c>
      <c r="AC133" s="942">
        <v>148</v>
      </c>
      <c r="AD133" s="1178">
        <f t="shared" si="164"/>
        <v>367</v>
      </c>
      <c r="AE133" s="942">
        <v>176</v>
      </c>
      <c r="AF133" s="942">
        <v>124</v>
      </c>
      <c r="AG133" s="1178">
        <f t="shared" si="165"/>
        <v>300</v>
      </c>
      <c r="AH133" s="942">
        <v>1</v>
      </c>
      <c r="AI133" s="942">
        <v>3</v>
      </c>
      <c r="AJ133" s="1178">
        <f t="shared" si="166"/>
        <v>4</v>
      </c>
      <c r="AK133" s="942">
        <v>46</v>
      </c>
      <c r="AL133" s="942">
        <v>43</v>
      </c>
      <c r="AM133" s="1178">
        <f t="shared" si="167"/>
        <v>89</v>
      </c>
      <c r="AN133" s="1178"/>
      <c r="AO133" s="1178"/>
      <c r="AP133" s="1178">
        <f t="shared" si="168"/>
        <v>0</v>
      </c>
      <c r="AQ133" s="1178"/>
      <c r="AR133" s="1178"/>
      <c r="AS133" s="1178">
        <f t="shared" si="169"/>
        <v>0</v>
      </c>
      <c r="AT133" s="942"/>
      <c r="AU133" s="942"/>
      <c r="AV133" s="1178">
        <f t="shared" si="175"/>
        <v>0</v>
      </c>
      <c r="AW133" s="1178">
        <f t="shared" si="176"/>
        <v>442</v>
      </c>
      <c r="AX133" s="1178">
        <f t="shared" si="170"/>
        <v>318</v>
      </c>
      <c r="AY133" s="1178">
        <f t="shared" si="171"/>
        <v>760</v>
      </c>
    </row>
    <row r="134" spans="1:51" ht="15.75">
      <c r="A134" s="1161" t="s">
        <v>371</v>
      </c>
      <c r="B134" s="854">
        <v>465</v>
      </c>
      <c r="C134" s="854">
        <v>348</v>
      </c>
      <c r="D134" s="1178">
        <f t="shared" si="157"/>
        <v>813</v>
      </c>
      <c r="E134" s="854">
        <v>457</v>
      </c>
      <c r="F134" s="854">
        <v>458</v>
      </c>
      <c r="G134" s="1178">
        <f t="shared" si="158"/>
        <v>915</v>
      </c>
      <c r="H134" s="854">
        <v>15</v>
      </c>
      <c r="I134" s="854">
        <v>9</v>
      </c>
      <c r="J134" s="1178">
        <f t="shared" si="159"/>
        <v>24</v>
      </c>
      <c r="K134" s="854">
        <v>163</v>
      </c>
      <c r="L134" s="854">
        <v>158</v>
      </c>
      <c r="M134" s="1178">
        <f t="shared" si="160"/>
        <v>321</v>
      </c>
      <c r="N134" s="1178"/>
      <c r="O134" s="1178"/>
      <c r="P134" s="1178">
        <f t="shared" si="161"/>
        <v>0</v>
      </c>
      <c r="Q134" s="942"/>
      <c r="R134" s="942"/>
      <c r="S134" s="1178">
        <f t="shared" si="172"/>
        <v>0</v>
      </c>
      <c r="T134" s="942"/>
      <c r="U134" s="942"/>
      <c r="V134" s="1178">
        <f t="shared" si="173"/>
        <v>0</v>
      </c>
      <c r="W134" s="1178">
        <f t="shared" si="174"/>
        <v>1100</v>
      </c>
      <c r="X134" s="1178">
        <f t="shared" si="162"/>
        <v>973</v>
      </c>
      <c r="Y134" s="1178">
        <f t="shared" si="163"/>
        <v>2073</v>
      </c>
      <c r="AA134" s="1161" t="s">
        <v>371</v>
      </c>
      <c r="AB134" s="942">
        <v>246</v>
      </c>
      <c r="AC134" s="942">
        <v>177</v>
      </c>
      <c r="AD134" s="1178">
        <f t="shared" si="164"/>
        <v>423</v>
      </c>
      <c r="AE134" s="942">
        <v>267</v>
      </c>
      <c r="AF134" s="942">
        <v>214</v>
      </c>
      <c r="AG134" s="1178">
        <f t="shared" si="165"/>
        <v>481</v>
      </c>
      <c r="AH134" s="942">
        <v>5</v>
      </c>
      <c r="AI134" s="942">
        <v>4</v>
      </c>
      <c r="AJ134" s="1178">
        <f t="shared" si="166"/>
        <v>9</v>
      </c>
      <c r="AK134" s="942">
        <v>162</v>
      </c>
      <c r="AL134" s="942">
        <v>48</v>
      </c>
      <c r="AM134" s="1178">
        <f t="shared" si="167"/>
        <v>210</v>
      </c>
      <c r="AN134" s="1178"/>
      <c r="AO134" s="1178"/>
      <c r="AP134" s="1178">
        <f t="shared" si="168"/>
        <v>0</v>
      </c>
      <c r="AQ134" s="1178"/>
      <c r="AR134" s="1178"/>
      <c r="AS134" s="1178">
        <f t="shared" si="169"/>
        <v>0</v>
      </c>
      <c r="AT134" s="942"/>
      <c r="AU134" s="942"/>
      <c r="AV134" s="1178">
        <f t="shared" si="175"/>
        <v>0</v>
      </c>
      <c r="AW134" s="1178">
        <f t="shared" si="176"/>
        <v>680</v>
      </c>
      <c r="AX134" s="1178">
        <f t="shared" si="170"/>
        <v>443</v>
      </c>
      <c r="AY134" s="1178">
        <f t="shared" si="171"/>
        <v>1123</v>
      </c>
    </row>
    <row r="135" spans="1:51" ht="15.75">
      <c r="A135" s="1159" t="s">
        <v>475</v>
      </c>
      <c r="B135" s="854">
        <v>482</v>
      </c>
      <c r="C135" s="854">
        <v>403</v>
      </c>
      <c r="D135" s="1178">
        <f t="shared" si="157"/>
        <v>885</v>
      </c>
      <c r="E135" s="854">
        <v>635</v>
      </c>
      <c r="F135" s="854">
        <v>535</v>
      </c>
      <c r="G135" s="1178">
        <f t="shared" si="158"/>
        <v>1170</v>
      </c>
      <c r="H135" s="854">
        <v>32</v>
      </c>
      <c r="I135" s="854">
        <v>15</v>
      </c>
      <c r="J135" s="1178">
        <f t="shared" si="159"/>
        <v>47</v>
      </c>
      <c r="K135" s="854">
        <v>194</v>
      </c>
      <c r="L135" s="854">
        <v>189</v>
      </c>
      <c r="M135" s="1178">
        <f t="shared" si="160"/>
        <v>383</v>
      </c>
      <c r="N135" s="1178"/>
      <c r="O135" s="1178"/>
      <c r="P135" s="1178">
        <f t="shared" si="161"/>
        <v>0</v>
      </c>
      <c r="Q135" s="942"/>
      <c r="R135" s="942"/>
      <c r="S135" s="1178">
        <f t="shared" si="172"/>
        <v>0</v>
      </c>
      <c r="T135" s="942"/>
      <c r="U135" s="942"/>
      <c r="V135" s="1178">
        <f t="shared" si="173"/>
        <v>0</v>
      </c>
      <c r="W135" s="1178">
        <f t="shared" si="174"/>
        <v>1343</v>
      </c>
      <c r="X135" s="1178">
        <f t="shared" si="162"/>
        <v>1142</v>
      </c>
      <c r="Y135" s="1178">
        <f t="shared" si="163"/>
        <v>2485</v>
      </c>
      <c r="AA135" s="1159" t="s">
        <v>475</v>
      </c>
      <c r="AB135" s="942">
        <v>148</v>
      </c>
      <c r="AC135" s="942">
        <v>124</v>
      </c>
      <c r="AD135" s="1178">
        <f t="shared" si="164"/>
        <v>272</v>
      </c>
      <c r="AE135" s="942">
        <v>146</v>
      </c>
      <c r="AF135" s="942">
        <v>131</v>
      </c>
      <c r="AG135" s="1178">
        <f t="shared" si="165"/>
        <v>277</v>
      </c>
      <c r="AH135" s="942">
        <v>7</v>
      </c>
      <c r="AI135" s="942">
        <v>3</v>
      </c>
      <c r="AJ135" s="1178">
        <f t="shared" si="166"/>
        <v>10</v>
      </c>
      <c r="AK135" s="942">
        <v>54</v>
      </c>
      <c r="AL135" s="942">
        <v>47</v>
      </c>
      <c r="AM135" s="1178">
        <f t="shared" si="167"/>
        <v>101</v>
      </c>
      <c r="AN135" s="1178"/>
      <c r="AO135" s="1178"/>
      <c r="AP135" s="1178">
        <f t="shared" si="168"/>
        <v>0</v>
      </c>
      <c r="AQ135" s="1178"/>
      <c r="AR135" s="1178"/>
      <c r="AS135" s="1178">
        <f t="shared" si="169"/>
        <v>0</v>
      </c>
      <c r="AT135" s="942"/>
      <c r="AU135" s="942"/>
      <c r="AV135" s="1178">
        <f t="shared" si="175"/>
        <v>0</v>
      </c>
      <c r="AW135" s="1178">
        <f t="shared" si="176"/>
        <v>355</v>
      </c>
      <c r="AX135" s="1178">
        <f t="shared" si="170"/>
        <v>305</v>
      </c>
      <c r="AY135" s="1178">
        <f t="shared" si="171"/>
        <v>660</v>
      </c>
    </row>
    <row r="136" spans="1:51" ht="15.75">
      <c r="A136" s="1159" t="s">
        <v>618</v>
      </c>
      <c r="B136" s="1178"/>
      <c r="C136" s="1178"/>
      <c r="D136" s="1178">
        <f t="shared" ref="D136" si="177">B136+C136</f>
        <v>0</v>
      </c>
      <c r="E136" s="1178"/>
      <c r="F136" s="1178"/>
      <c r="G136" s="1178">
        <f t="shared" ref="G136" si="178">E136+F136</f>
        <v>0</v>
      </c>
      <c r="H136" s="1178"/>
      <c r="I136" s="1178"/>
      <c r="J136" s="1178">
        <f t="shared" ref="J136" si="179">H136+I136</f>
        <v>0</v>
      </c>
      <c r="K136" s="1178"/>
      <c r="L136" s="1178"/>
      <c r="M136" s="1178"/>
      <c r="N136" s="1178"/>
      <c r="O136" s="1178"/>
      <c r="P136" s="1178"/>
      <c r="Q136" s="1178"/>
      <c r="R136" s="1178"/>
      <c r="S136" s="1178">
        <f t="shared" si="172"/>
        <v>0</v>
      </c>
      <c r="T136" s="1178"/>
      <c r="U136" s="1178"/>
      <c r="V136" s="1178">
        <f t="shared" si="173"/>
        <v>0</v>
      </c>
      <c r="W136" s="1178">
        <f t="shared" si="174"/>
        <v>0</v>
      </c>
      <c r="X136" s="1178">
        <f t="shared" si="162"/>
        <v>0</v>
      </c>
      <c r="Y136" s="1178">
        <f t="shared" si="163"/>
        <v>0</v>
      </c>
      <c r="AA136" s="1159" t="s">
        <v>618</v>
      </c>
      <c r="AB136" s="1178"/>
      <c r="AC136" s="1178"/>
      <c r="AD136" s="1178">
        <f t="shared" si="164"/>
        <v>0</v>
      </c>
      <c r="AE136" s="1178"/>
      <c r="AF136" s="1178"/>
      <c r="AG136" s="1178">
        <f t="shared" si="165"/>
        <v>0</v>
      </c>
      <c r="AH136" s="1178"/>
      <c r="AI136" s="1178"/>
      <c r="AJ136" s="1178">
        <f t="shared" si="166"/>
        <v>0</v>
      </c>
      <c r="AK136" s="1178"/>
      <c r="AL136" s="1178"/>
      <c r="AM136" s="1178">
        <f t="shared" si="167"/>
        <v>0</v>
      </c>
      <c r="AN136" s="1178"/>
      <c r="AO136" s="1178"/>
      <c r="AP136" s="1178">
        <f t="shared" si="168"/>
        <v>0</v>
      </c>
      <c r="AQ136" s="1178"/>
      <c r="AR136" s="1178"/>
      <c r="AS136" s="1178">
        <f t="shared" si="169"/>
        <v>0</v>
      </c>
      <c r="AT136" s="1178"/>
      <c r="AU136" s="1178"/>
      <c r="AV136" s="1178">
        <f t="shared" si="175"/>
        <v>0</v>
      </c>
      <c r="AW136" s="1178">
        <f t="shared" si="176"/>
        <v>0</v>
      </c>
      <c r="AX136" s="1178">
        <f t="shared" si="170"/>
        <v>0</v>
      </c>
      <c r="AY136" s="1178">
        <f t="shared" si="171"/>
        <v>0</v>
      </c>
    </row>
    <row r="137" spans="1:51" ht="15.75">
      <c r="A137" s="1162" t="s">
        <v>6</v>
      </c>
      <c r="B137" s="1163">
        <f t="shared" ref="B137:Y137" si="180">SUM(B126:B136)</f>
        <v>1777</v>
      </c>
      <c r="C137" s="1163">
        <f t="shared" si="180"/>
        <v>1556</v>
      </c>
      <c r="D137" s="1163">
        <f t="shared" si="180"/>
        <v>3333</v>
      </c>
      <c r="E137" s="1163">
        <f t="shared" si="180"/>
        <v>2156</v>
      </c>
      <c r="F137" s="1163">
        <f t="shared" si="180"/>
        <v>1779</v>
      </c>
      <c r="G137" s="1163">
        <f t="shared" si="180"/>
        <v>3935</v>
      </c>
      <c r="H137" s="1163">
        <f t="shared" si="180"/>
        <v>106</v>
      </c>
      <c r="I137" s="1163">
        <f t="shared" si="180"/>
        <v>49</v>
      </c>
      <c r="J137" s="1163">
        <f t="shared" si="180"/>
        <v>155</v>
      </c>
      <c r="K137" s="1163">
        <f t="shared" si="180"/>
        <v>777</v>
      </c>
      <c r="L137" s="1163">
        <f t="shared" si="180"/>
        <v>638</v>
      </c>
      <c r="M137" s="1163">
        <f t="shared" si="180"/>
        <v>1415</v>
      </c>
      <c r="N137" s="1163">
        <f t="shared" si="180"/>
        <v>0</v>
      </c>
      <c r="O137" s="1163">
        <f t="shared" si="180"/>
        <v>0</v>
      </c>
      <c r="P137" s="1163">
        <f t="shared" si="180"/>
        <v>0</v>
      </c>
      <c r="Q137" s="1163">
        <f t="shared" si="180"/>
        <v>0</v>
      </c>
      <c r="R137" s="1163">
        <f t="shared" si="180"/>
        <v>0</v>
      </c>
      <c r="S137" s="1163">
        <f t="shared" si="180"/>
        <v>0</v>
      </c>
      <c r="T137" s="1163">
        <f t="shared" si="180"/>
        <v>0</v>
      </c>
      <c r="U137" s="1163">
        <f t="shared" si="180"/>
        <v>0</v>
      </c>
      <c r="V137" s="1163">
        <f t="shared" si="180"/>
        <v>0</v>
      </c>
      <c r="W137" s="1163">
        <f t="shared" si="180"/>
        <v>4816</v>
      </c>
      <c r="X137" s="1163">
        <f t="shared" si="180"/>
        <v>4022</v>
      </c>
      <c r="Y137" s="1163">
        <f t="shared" si="180"/>
        <v>8838</v>
      </c>
      <c r="AA137" s="1162" t="s">
        <v>6</v>
      </c>
      <c r="AB137" s="1163">
        <f t="shared" ref="AB137:AY137" si="181">SUM(AB126:AB136)</f>
        <v>918</v>
      </c>
      <c r="AC137" s="1163">
        <f t="shared" si="181"/>
        <v>639</v>
      </c>
      <c r="AD137" s="1163">
        <f t="shared" si="181"/>
        <v>1557</v>
      </c>
      <c r="AE137" s="1163">
        <f t="shared" si="181"/>
        <v>779</v>
      </c>
      <c r="AF137" s="1163">
        <f t="shared" si="181"/>
        <v>593</v>
      </c>
      <c r="AG137" s="1163">
        <f t="shared" si="181"/>
        <v>1372</v>
      </c>
      <c r="AH137" s="1163">
        <f t="shared" si="181"/>
        <v>16</v>
      </c>
      <c r="AI137" s="1163">
        <f t="shared" si="181"/>
        <v>13</v>
      </c>
      <c r="AJ137" s="1163">
        <f t="shared" si="181"/>
        <v>29</v>
      </c>
      <c r="AK137" s="1163">
        <f t="shared" si="181"/>
        <v>323</v>
      </c>
      <c r="AL137" s="1163">
        <f t="shared" si="181"/>
        <v>172</v>
      </c>
      <c r="AM137" s="1163">
        <f t="shared" si="181"/>
        <v>495</v>
      </c>
      <c r="AN137" s="1163">
        <f t="shared" si="181"/>
        <v>0</v>
      </c>
      <c r="AO137" s="1163">
        <f t="shared" si="181"/>
        <v>0</v>
      </c>
      <c r="AP137" s="1163">
        <f t="shared" si="181"/>
        <v>0</v>
      </c>
      <c r="AQ137" s="1163">
        <f t="shared" si="181"/>
        <v>0</v>
      </c>
      <c r="AR137" s="1163">
        <f t="shared" si="181"/>
        <v>0</v>
      </c>
      <c r="AS137" s="1163">
        <f t="shared" si="181"/>
        <v>0</v>
      </c>
      <c r="AT137" s="1163">
        <f t="shared" si="181"/>
        <v>0</v>
      </c>
      <c r="AU137" s="1163">
        <f t="shared" si="181"/>
        <v>0</v>
      </c>
      <c r="AV137" s="1163">
        <f t="shared" si="181"/>
        <v>0</v>
      </c>
      <c r="AW137" s="1163">
        <f t="shared" si="181"/>
        <v>2036</v>
      </c>
      <c r="AX137" s="1163">
        <f t="shared" si="181"/>
        <v>1417</v>
      </c>
      <c r="AY137" s="1163">
        <f t="shared" si="181"/>
        <v>3453</v>
      </c>
    </row>
    <row r="139" spans="1:51" ht="15.75">
      <c r="A139" s="1243"/>
      <c r="B139" s="1243"/>
      <c r="C139" s="1243"/>
      <c r="D139" s="1243"/>
      <c r="E139" s="1243"/>
      <c r="F139" s="1243"/>
      <c r="G139" s="1243"/>
      <c r="H139" s="1243"/>
      <c r="I139" s="1243"/>
      <c r="J139" s="1243"/>
      <c r="K139" s="1243"/>
      <c r="L139" s="1243"/>
      <c r="M139" s="1243"/>
      <c r="N139" s="1243"/>
      <c r="O139" s="1243"/>
      <c r="P139" s="1243"/>
      <c r="Q139" s="1243"/>
      <c r="R139" s="1243"/>
      <c r="S139" s="1243"/>
      <c r="T139" s="1243"/>
      <c r="U139" s="1243"/>
      <c r="V139" s="1243"/>
      <c r="W139" s="1289"/>
      <c r="X139" s="1289" t="s">
        <v>190</v>
      </c>
      <c r="Y139" s="1289"/>
      <c r="AA139" s="1243"/>
      <c r="AB139" s="1243"/>
      <c r="AC139" s="1243"/>
      <c r="AD139" s="1243"/>
      <c r="AE139" s="1243"/>
      <c r="AF139" s="1243"/>
      <c r="AG139" s="1243"/>
      <c r="AH139" s="1243"/>
      <c r="AI139" s="1243"/>
      <c r="AJ139" s="1243"/>
      <c r="AK139" s="1243"/>
      <c r="AL139" s="1243"/>
      <c r="AM139" s="1243"/>
      <c r="AN139" s="1243"/>
      <c r="AO139" s="1243"/>
      <c r="AP139" s="1243"/>
      <c r="AQ139" s="1243"/>
      <c r="AR139" s="1243"/>
      <c r="AS139" s="1243"/>
      <c r="AT139" s="1243"/>
      <c r="AU139" s="1243"/>
      <c r="AV139" s="1243"/>
      <c r="AW139" s="1289"/>
      <c r="AX139" s="1289" t="s">
        <v>190</v>
      </c>
      <c r="AY139" s="1289"/>
    </row>
    <row r="140" spans="1:51" ht="15" customHeight="1">
      <c r="A140" s="1894" t="s">
        <v>364</v>
      </c>
      <c r="B140" s="1893" t="s">
        <v>3</v>
      </c>
      <c r="C140" s="1893"/>
      <c r="D140" s="1893"/>
      <c r="E140" s="1893" t="s">
        <v>4</v>
      </c>
      <c r="F140" s="1893"/>
      <c r="G140" s="1893"/>
      <c r="H140" s="1893" t="s">
        <v>5</v>
      </c>
      <c r="I140" s="1893"/>
      <c r="J140" s="1893"/>
      <c r="K140" s="1893" t="s">
        <v>382</v>
      </c>
      <c r="L140" s="1893"/>
      <c r="M140" s="1893"/>
      <c r="N140" s="1893" t="s">
        <v>878</v>
      </c>
      <c r="O140" s="1893"/>
      <c r="P140" s="1893"/>
      <c r="Q140" s="1893" t="s">
        <v>879</v>
      </c>
      <c r="R140" s="1893"/>
      <c r="S140" s="1893"/>
      <c r="T140" s="1893" t="s">
        <v>354</v>
      </c>
      <c r="U140" s="1893"/>
      <c r="V140" s="1893"/>
      <c r="W140" s="1894" t="s">
        <v>6</v>
      </c>
      <c r="X140" s="1894"/>
      <c r="Y140" s="1894"/>
      <c r="AA140" s="1894" t="s">
        <v>364</v>
      </c>
      <c r="AB140" s="1893" t="s">
        <v>3</v>
      </c>
      <c r="AC140" s="1893"/>
      <c r="AD140" s="1893"/>
      <c r="AE140" s="1893" t="s">
        <v>4</v>
      </c>
      <c r="AF140" s="1893"/>
      <c r="AG140" s="1893"/>
      <c r="AH140" s="1893" t="s">
        <v>5</v>
      </c>
      <c r="AI140" s="1893"/>
      <c r="AJ140" s="1893"/>
      <c r="AK140" s="1893" t="s">
        <v>382</v>
      </c>
      <c r="AL140" s="1893"/>
      <c r="AM140" s="1893"/>
      <c r="AN140" s="1893" t="s">
        <v>878</v>
      </c>
      <c r="AO140" s="1893"/>
      <c r="AP140" s="1893"/>
      <c r="AQ140" s="1893" t="s">
        <v>879</v>
      </c>
      <c r="AR140" s="1893"/>
      <c r="AS140" s="1893"/>
      <c r="AT140" s="1893" t="s">
        <v>354</v>
      </c>
      <c r="AU140" s="1893"/>
      <c r="AV140" s="1893"/>
      <c r="AW140" s="1894" t="s">
        <v>6</v>
      </c>
      <c r="AX140" s="1894"/>
      <c r="AY140" s="1894"/>
    </row>
    <row r="141" spans="1:51">
      <c r="A141" s="1894"/>
      <c r="B141" s="1176" t="s">
        <v>242</v>
      </c>
      <c r="C141" s="1176" t="s">
        <v>243</v>
      </c>
      <c r="D141" s="1176" t="s">
        <v>236</v>
      </c>
      <c r="E141" s="1176" t="s">
        <v>242</v>
      </c>
      <c r="F141" s="1176" t="s">
        <v>243</v>
      </c>
      <c r="G141" s="1176" t="s">
        <v>236</v>
      </c>
      <c r="H141" s="1176" t="s">
        <v>242</v>
      </c>
      <c r="I141" s="1176" t="s">
        <v>243</v>
      </c>
      <c r="J141" s="1176" t="s">
        <v>236</v>
      </c>
      <c r="K141" s="1176" t="s">
        <v>242</v>
      </c>
      <c r="L141" s="1176" t="s">
        <v>243</v>
      </c>
      <c r="M141" s="1176" t="s">
        <v>236</v>
      </c>
      <c r="N141" s="1176" t="s">
        <v>242</v>
      </c>
      <c r="O141" s="1176" t="s">
        <v>243</v>
      </c>
      <c r="P141" s="1176" t="s">
        <v>236</v>
      </c>
      <c r="Q141" s="1176" t="s">
        <v>242</v>
      </c>
      <c r="R141" s="1176" t="s">
        <v>243</v>
      </c>
      <c r="S141" s="1176" t="s">
        <v>236</v>
      </c>
      <c r="T141" s="1176" t="s">
        <v>242</v>
      </c>
      <c r="U141" s="1176" t="s">
        <v>243</v>
      </c>
      <c r="V141" s="1176" t="s">
        <v>236</v>
      </c>
      <c r="W141" s="1176" t="s">
        <v>242</v>
      </c>
      <c r="X141" s="1176" t="s">
        <v>243</v>
      </c>
      <c r="Y141" s="1176" t="s">
        <v>236</v>
      </c>
      <c r="AA141" s="1894"/>
      <c r="AB141" s="1176" t="s">
        <v>242</v>
      </c>
      <c r="AC141" s="1176" t="s">
        <v>243</v>
      </c>
      <c r="AD141" s="1176" t="s">
        <v>236</v>
      </c>
      <c r="AE141" s="1176" t="s">
        <v>242</v>
      </c>
      <c r="AF141" s="1176" t="s">
        <v>243</v>
      </c>
      <c r="AG141" s="1176" t="s">
        <v>236</v>
      </c>
      <c r="AH141" s="1176" t="s">
        <v>242</v>
      </c>
      <c r="AI141" s="1176" t="s">
        <v>243</v>
      </c>
      <c r="AJ141" s="1176" t="s">
        <v>236</v>
      </c>
      <c r="AK141" s="1176" t="s">
        <v>242</v>
      </c>
      <c r="AL141" s="1176" t="s">
        <v>243</v>
      </c>
      <c r="AM141" s="1176" t="s">
        <v>236</v>
      </c>
      <c r="AN141" s="1176" t="s">
        <v>242</v>
      </c>
      <c r="AO141" s="1176" t="s">
        <v>243</v>
      </c>
      <c r="AP141" s="1176" t="s">
        <v>236</v>
      </c>
      <c r="AQ141" s="1176" t="s">
        <v>242</v>
      </c>
      <c r="AR141" s="1176" t="s">
        <v>243</v>
      </c>
      <c r="AS141" s="1176" t="s">
        <v>236</v>
      </c>
      <c r="AT141" s="1176" t="s">
        <v>242</v>
      </c>
      <c r="AU141" s="1176" t="s">
        <v>243</v>
      </c>
      <c r="AV141" s="1176" t="s">
        <v>236</v>
      </c>
      <c r="AW141" s="1176" t="s">
        <v>242</v>
      </c>
      <c r="AX141" s="1176" t="s">
        <v>243</v>
      </c>
      <c r="AY141" s="1176" t="s">
        <v>236</v>
      </c>
    </row>
    <row r="142" spans="1:51">
      <c r="A142" s="1177">
        <v>1</v>
      </c>
      <c r="B142" s="1176">
        <v>2</v>
      </c>
      <c r="C142" s="1176">
        <v>3</v>
      </c>
      <c r="D142" s="1176">
        <v>4</v>
      </c>
      <c r="E142" s="1176">
        <v>5</v>
      </c>
      <c r="F142" s="1176">
        <v>6</v>
      </c>
      <c r="G142" s="1176">
        <v>7</v>
      </c>
      <c r="H142" s="1176">
        <v>8</v>
      </c>
      <c r="I142" s="1176">
        <v>9</v>
      </c>
      <c r="J142" s="1176">
        <v>10</v>
      </c>
      <c r="K142" s="1176">
        <v>11</v>
      </c>
      <c r="L142" s="1176">
        <v>12</v>
      </c>
      <c r="M142" s="1176">
        <v>13</v>
      </c>
      <c r="N142" s="1176">
        <v>14</v>
      </c>
      <c r="O142" s="1176">
        <v>15</v>
      </c>
      <c r="P142" s="1176">
        <v>16</v>
      </c>
      <c r="Q142" s="1176">
        <v>17</v>
      </c>
      <c r="R142" s="1176">
        <v>18</v>
      </c>
      <c r="S142" s="1176">
        <v>19</v>
      </c>
      <c r="T142" s="1176">
        <v>20</v>
      </c>
      <c r="U142" s="1176">
        <v>21</v>
      </c>
      <c r="V142" s="1176">
        <v>22</v>
      </c>
      <c r="W142" s="1176">
        <v>23</v>
      </c>
      <c r="X142" s="1176">
        <v>24</v>
      </c>
      <c r="Y142" s="1176">
        <v>25</v>
      </c>
      <c r="AA142" s="1177">
        <v>1</v>
      </c>
      <c r="AB142" s="1176">
        <v>2</v>
      </c>
      <c r="AC142" s="1176">
        <v>3</v>
      </c>
      <c r="AD142" s="1176">
        <v>4</v>
      </c>
      <c r="AE142" s="1176">
        <v>5</v>
      </c>
      <c r="AF142" s="1176">
        <v>6</v>
      </c>
      <c r="AG142" s="1176">
        <v>7</v>
      </c>
      <c r="AH142" s="1176">
        <v>8</v>
      </c>
      <c r="AI142" s="1176">
        <v>9</v>
      </c>
      <c r="AJ142" s="1176">
        <v>10</v>
      </c>
      <c r="AK142" s="1176">
        <v>11</v>
      </c>
      <c r="AL142" s="1176">
        <v>12</v>
      </c>
      <c r="AM142" s="1176">
        <v>13</v>
      </c>
      <c r="AN142" s="1176">
        <v>14</v>
      </c>
      <c r="AO142" s="1176">
        <v>15</v>
      </c>
      <c r="AP142" s="1176">
        <v>16</v>
      </c>
      <c r="AQ142" s="1176">
        <v>17</v>
      </c>
      <c r="AR142" s="1176">
        <v>18</v>
      </c>
      <c r="AS142" s="1176">
        <v>19</v>
      </c>
      <c r="AT142" s="1176">
        <v>20</v>
      </c>
      <c r="AU142" s="1176">
        <v>21</v>
      </c>
      <c r="AV142" s="1176">
        <v>22</v>
      </c>
      <c r="AW142" s="1176">
        <v>23</v>
      </c>
      <c r="AX142" s="1176">
        <v>24</v>
      </c>
      <c r="AY142" s="1176">
        <v>25</v>
      </c>
    </row>
    <row r="143" spans="1:51" ht="15.75">
      <c r="A143" s="1159" t="s">
        <v>473</v>
      </c>
      <c r="B143" s="942">
        <v>2</v>
      </c>
      <c r="C143" s="942">
        <v>1</v>
      </c>
      <c r="D143" s="1178">
        <f>B143+C143</f>
        <v>3</v>
      </c>
      <c r="E143" s="942">
        <v>1</v>
      </c>
      <c r="F143" s="942">
        <v>2</v>
      </c>
      <c r="G143" s="1178">
        <f>E143+F143</f>
        <v>3</v>
      </c>
      <c r="H143" s="942">
        <v>1</v>
      </c>
      <c r="I143" s="942">
        <v>1</v>
      </c>
      <c r="J143" s="1178">
        <f>H143+I143</f>
        <v>2</v>
      </c>
      <c r="K143" s="1244">
        <v>0</v>
      </c>
      <c r="L143" s="1244">
        <v>1</v>
      </c>
      <c r="M143" s="1178">
        <f>K143+L143</f>
        <v>1</v>
      </c>
      <c r="N143" s="1244">
        <v>0</v>
      </c>
      <c r="O143" s="1244">
        <v>0</v>
      </c>
      <c r="P143" s="1178">
        <f>N143+O143</f>
        <v>0</v>
      </c>
      <c r="Q143" s="942">
        <v>0</v>
      </c>
      <c r="R143" s="942">
        <v>0</v>
      </c>
      <c r="S143" s="1178">
        <f>Q143+R143</f>
        <v>0</v>
      </c>
      <c r="T143" s="942">
        <v>0</v>
      </c>
      <c r="U143" s="942">
        <v>0</v>
      </c>
      <c r="V143" s="1178">
        <f>T143+U143</f>
        <v>0</v>
      </c>
      <c r="W143" s="1178">
        <f>B143+E143+N143+K143+H143+Q143+T143</f>
        <v>4</v>
      </c>
      <c r="X143" s="1178">
        <f t="shared" ref="X143:X153" si="182">C143+F143+O143+L143+I143+R143+U143</f>
        <v>5</v>
      </c>
      <c r="Y143" s="1178">
        <f t="shared" ref="Y143:Y153" si="183">D143+G143+P143+M143+J143+S143+V143</f>
        <v>9</v>
      </c>
      <c r="AA143" s="1159" t="s">
        <v>473</v>
      </c>
      <c r="AB143" s="942">
        <v>2</v>
      </c>
      <c r="AC143" s="942">
        <v>5</v>
      </c>
      <c r="AD143" s="1178">
        <f>AB143+AC143</f>
        <v>7</v>
      </c>
      <c r="AE143" s="942">
        <v>2</v>
      </c>
      <c r="AF143" s="942">
        <v>3</v>
      </c>
      <c r="AG143" s="1178">
        <f>AE143+AF143</f>
        <v>5</v>
      </c>
      <c r="AH143" s="942">
        <v>1</v>
      </c>
      <c r="AI143" s="942">
        <v>2</v>
      </c>
      <c r="AJ143" s="1178">
        <f>AH143+AI143</f>
        <v>3</v>
      </c>
      <c r="AK143" s="942">
        <v>1</v>
      </c>
      <c r="AL143" s="942">
        <v>1</v>
      </c>
      <c r="AM143" s="1178">
        <f>AK143+AL143</f>
        <v>2</v>
      </c>
      <c r="AN143" s="1244">
        <v>0</v>
      </c>
      <c r="AO143" s="1244">
        <v>0</v>
      </c>
      <c r="AP143" s="1178">
        <f>AN143+AO143</f>
        <v>0</v>
      </c>
      <c r="AQ143" s="1244">
        <v>0</v>
      </c>
      <c r="AR143" s="1244">
        <v>0</v>
      </c>
      <c r="AS143" s="1178">
        <f>AQ143+AR143</f>
        <v>0</v>
      </c>
      <c r="AT143" s="942">
        <v>0</v>
      </c>
      <c r="AU143" s="942">
        <v>0</v>
      </c>
      <c r="AV143" s="1178">
        <f>AT143+AU143</f>
        <v>0</v>
      </c>
      <c r="AW143" s="1178">
        <f>AB143+AE143+AH143+AK143+AT143+AN143+AQ143</f>
        <v>6</v>
      </c>
      <c r="AX143" s="1178">
        <f t="shared" ref="AX143:AX153" si="184">AC143+AF143+AI143+AL143+AU143+AO143+AR143</f>
        <v>11</v>
      </c>
      <c r="AY143" s="1178">
        <f t="shared" ref="AY143:AY153" si="185">AD143+AG143+AJ143+AM143+AV143+AP143+AS143</f>
        <v>17</v>
      </c>
    </row>
    <row r="144" spans="1:51" ht="15.75">
      <c r="A144" s="1160" t="s">
        <v>474</v>
      </c>
      <c r="B144" s="942">
        <v>5</v>
      </c>
      <c r="C144" s="942">
        <v>3</v>
      </c>
      <c r="D144" s="1178">
        <f t="shared" ref="D144:D153" si="186">B144+C144</f>
        <v>8</v>
      </c>
      <c r="E144" s="942">
        <v>3</v>
      </c>
      <c r="F144" s="942">
        <v>6</v>
      </c>
      <c r="G144" s="1178">
        <f t="shared" ref="G144:G153" si="187">E144+F144</f>
        <v>9</v>
      </c>
      <c r="H144" s="942">
        <v>7</v>
      </c>
      <c r="I144" s="942">
        <v>2</v>
      </c>
      <c r="J144" s="1178">
        <f t="shared" ref="J144:J153" si="188">H144+I144</f>
        <v>9</v>
      </c>
      <c r="K144" s="1244">
        <v>1</v>
      </c>
      <c r="L144" s="1244">
        <v>1</v>
      </c>
      <c r="M144" s="1178">
        <f t="shared" ref="M144:M153" si="189">K144+L144</f>
        <v>2</v>
      </c>
      <c r="N144" s="1244">
        <v>0</v>
      </c>
      <c r="O144" s="1244">
        <v>0</v>
      </c>
      <c r="P144" s="1178">
        <f t="shared" ref="P144:P153" si="190">N144+O144</f>
        <v>0</v>
      </c>
      <c r="Q144" s="942">
        <v>0</v>
      </c>
      <c r="R144" s="942">
        <v>0</v>
      </c>
      <c r="S144" s="1178">
        <f t="shared" ref="S144:S153" si="191">Q144+R144</f>
        <v>0</v>
      </c>
      <c r="T144" s="942">
        <v>0</v>
      </c>
      <c r="U144" s="942">
        <v>0</v>
      </c>
      <c r="V144" s="1178">
        <f t="shared" ref="V144:V153" si="192">T144+U144</f>
        <v>0</v>
      </c>
      <c r="W144" s="1178">
        <f t="shared" ref="W144:W153" si="193">B144+E144+N144+K144+H144+Q144+T144</f>
        <v>16</v>
      </c>
      <c r="X144" s="1178">
        <f t="shared" si="182"/>
        <v>12</v>
      </c>
      <c r="Y144" s="1178">
        <f t="shared" si="183"/>
        <v>28</v>
      </c>
      <c r="AA144" s="1160" t="s">
        <v>474</v>
      </c>
      <c r="AB144" s="942">
        <v>2</v>
      </c>
      <c r="AC144" s="942">
        <v>2</v>
      </c>
      <c r="AD144" s="1178">
        <f t="shared" ref="AD144:AD153" si="194">AB144+AC144</f>
        <v>4</v>
      </c>
      <c r="AE144" s="942">
        <v>1</v>
      </c>
      <c r="AF144" s="942">
        <v>1</v>
      </c>
      <c r="AG144" s="1178">
        <f t="shared" ref="AG144:AG153" si="195">AE144+AF144</f>
        <v>2</v>
      </c>
      <c r="AH144" s="942">
        <v>6</v>
      </c>
      <c r="AI144" s="942">
        <v>3</v>
      </c>
      <c r="AJ144" s="1178">
        <f t="shared" ref="AJ144:AJ153" si="196">AH144+AI144</f>
        <v>9</v>
      </c>
      <c r="AK144" s="942">
        <v>1</v>
      </c>
      <c r="AL144" s="942">
        <v>1</v>
      </c>
      <c r="AM144" s="1178">
        <f t="shared" ref="AM144:AM153" si="197">AK144+AL144</f>
        <v>2</v>
      </c>
      <c r="AN144" s="1244">
        <v>0</v>
      </c>
      <c r="AO144" s="1244">
        <v>0</v>
      </c>
      <c r="AP144" s="1178">
        <f t="shared" ref="AP144:AP153" si="198">AN144+AO144</f>
        <v>0</v>
      </c>
      <c r="AQ144" s="1244">
        <v>0</v>
      </c>
      <c r="AR144" s="1244">
        <v>0</v>
      </c>
      <c r="AS144" s="1178">
        <f t="shared" ref="AS144:AS153" si="199">AQ144+AR144</f>
        <v>0</v>
      </c>
      <c r="AT144" s="942">
        <v>0</v>
      </c>
      <c r="AU144" s="942">
        <v>0</v>
      </c>
      <c r="AV144" s="1178">
        <f t="shared" ref="AV144:AV153" si="200">AT144+AU144</f>
        <v>0</v>
      </c>
      <c r="AW144" s="1178">
        <f t="shared" ref="AW144:AW153" si="201">AB144+AE144+AH144+AK144+AT144+AN144+AQ144</f>
        <v>10</v>
      </c>
      <c r="AX144" s="1178">
        <f t="shared" si="184"/>
        <v>7</v>
      </c>
      <c r="AY144" s="1178">
        <f t="shared" si="185"/>
        <v>17</v>
      </c>
    </row>
    <row r="145" spans="1:51" ht="15.75">
      <c r="A145" s="1161" t="s">
        <v>365</v>
      </c>
      <c r="B145" s="942">
        <v>98</v>
      </c>
      <c r="C145" s="942">
        <v>43</v>
      </c>
      <c r="D145" s="1178">
        <f t="shared" si="186"/>
        <v>141</v>
      </c>
      <c r="E145" s="942">
        <v>54</v>
      </c>
      <c r="F145" s="942">
        <v>48</v>
      </c>
      <c r="G145" s="1178">
        <f t="shared" si="187"/>
        <v>102</v>
      </c>
      <c r="H145" s="942">
        <v>9</v>
      </c>
      <c r="I145" s="942">
        <v>7</v>
      </c>
      <c r="J145" s="1178">
        <f t="shared" si="188"/>
        <v>16</v>
      </c>
      <c r="K145" s="1244">
        <v>3</v>
      </c>
      <c r="L145" s="1244">
        <v>1</v>
      </c>
      <c r="M145" s="1178">
        <f t="shared" si="189"/>
        <v>4</v>
      </c>
      <c r="N145" s="1244">
        <v>1</v>
      </c>
      <c r="O145" s="1244">
        <v>1</v>
      </c>
      <c r="P145" s="1178">
        <f t="shared" si="190"/>
        <v>2</v>
      </c>
      <c r="Q145" s="942">
        <v>1</v>
      </c>
      <c r="R145" s="942">
        <v>1</v>
      </c>
      <c r="S145" s="1178">
        <f t="shared" si="191"/>
        <v>2</v>
      </c>
      <c r="T145" s="942">
        <v>0</v>
      </c>
      <c r="U145" s="942">
        <v>1</v>
      </c>
      <c r="V145" s="1178">
        <f t="shared" si="192"/>
        <v>1</v>
      </c>
      <c r="W145" s="1178">
        <f t="shared" si="193"/>
        <v>166</v>
      </c>
      <c r="X145" s="1178">
        <f t="shared" si="182"/>
        <v>102</v>
      </c>
      <c r="Y145" s="1178">
        <f t="shared" si="183"/>
        <v>268</v>
      </c>
      <c r="AA145" s="1161" t="s">
        <v>365</v>
      </c>
      <c r="AB145" s="942">
        <v>24</v>
      </c>
      <c r="AC145" s="942">
        <v>17</v>
      </c>
      <c r="AD145" s="1178">
        <f t="shared" si="194"/>
        <v>41</v>
      </c>
      <c r="AE145" s="942">
        <v>23</v>
      </c>
      <c r="AF145" s="942">
        <v>13</v>
      </c>
      <c r="AG145" s="1178">
        <f t="shared" si="195"/>
        <v>36</v>
      </c>
      <c r="AH145" s="942">
        <v>9</v>
      </c>
      <c r="AI145" s="942">
        <v>4</v>
      </c>
      <c r="AJ145" s="1178">
        <f t="shared" si="196"/>
        <v>13</v>
      </c>
      <c r="AK145" s="942">
        <v>2</v>
      </c>
      <c r="AL145" s="942">
        <v>1</v>
      </c>
      <c r="AM145" s="1178">
        <f t="shared" si="197"/>
        <v>3</v>
      </c>
      <c r="AN145" s="1244">
        <v>0</v>
      </c>
      <c r="AO145" s="1244">
        <v>0</v>
      </c>
      <c r="AP145" s="1178">
        <f t="shared" si="198"/>
        <v>0</v>
      </c>
      <c r="AQ145" s="1244">
        <v>1</v>
      </c>
      <c r="AR145" s="1244">
        <v>1</v>
      </c>
      <c r="AS145" s="1178">
        <f t="shared" si="199"/>
        <v>2</v>
      </c>
      <c r="AT145" s="942">
        <v>0</v>
      </c>
      <c r="AU145" s="942">
        <v>0</v>
      </c>
      <c r="AV145" s="1178">
        <f t="shared" si="200"/>
        <v>0</v>
      </c>
      <c r="AW145" s="1178">
        <f t="shared" si="201"/>
        <v>59</v>
      </c>
      <c r="AX145" s="1178">
        <f t="shared" si="184"/>
        <v>36</v>
      </c>
      <c r="AY145" s="1178">
        <f t="shared" si="185"/>
        <v>95</v>
      </c>
    </row>
    <row r="146" spans="1:51" ht="15.75">
      <c r="A146" s="1161" t="s">
        <v>366</v>
      </c>
      <c r="B146" s="942">
        <v>211</v>
      </c>
      <c r="C146" s="942">
        <v>244</v>
      </c>
      <c r="D146" s="1178">
        <f t="shared" si="186"/>
        <v>455</v>
      </c>
      <c r="E146" s="942">
        <v>206</v>
      </c>
      <c r="F146" s="942">
        <v>207</v>
      </c>
      <c r="G146" s="1178">
        <f t="shared" si="187"/>
        <v>413</v>
      </c>
      <c r="H146" s="942">
        <v>23</v>
      </c>
      <c r="I146" s="942">
        <v>24</v>
      </c>
      <c r="J146" s="1178">
        <f t="shared" si="188"/>
        <v>47</v>
      </c>
      <c r="K146" s="1244">
        <v>2</v>
      </c>
      <c r="L146" s="1244">
        <v>5</v>
      </c>
      <c r="M146" s="1178">
        <f t="shared" si="189"/>
        <v>7</v>
      </c>
      <c r="N146" s="1244">
        <v>1</v>
      </c>
      <c r="O146" s="1244">
        <v>1</v>
      </c>
      <c r="P146" s="1178">
        <f t="shared" si="190"/>
        <v>2</v>
      </c>
      <c r="Q146" s="942">
        <v>0</v>
      </c>
      <c r="R146" s="942">
        <v>0</v>
      </c>
      <c r="S146" s="1178">
        <f t="shared" si="191"/>
        <v>0</v>
      </c>
      <c r="T146" s="942">
        <v>3</v>
      </c>
      <c r="U146" s="942">
        <v>1</v>
      </c>
      <c r="V146" s="1178">
        <f t="shared" si="192"/>
        <v>4</v>
      </c>
      <c r="W146" s="1178">
        <f t="shared" si="193"/>
        <v>446</v>
      </c>
      <c r="X146" s="1178">
        <f t="shared" si="182"/>
        <v>482</v>
      </c>
      <c r="Y146" s="1178">
        <f t="shared" si="183"/>
        <v>928</v>
      </c>
      <c r="AA146" s="1161" t="s">
        <v>366</v>
      </c>
      <c r="AB146" s="942">
        <v>114</v>
      </c>
      <c r="AC146" s="942">
        <v>94</v>
      </c>
      <c r="AD146" s="1178">
        <f t="shared" si="194"/>
        <v>208</v>
      </c>
      <c r="AE146" s="942">
        <v>123</v>
      </c>
      <c r="AF146" s="942">
        <v>106</v>
      </c>
      <c r="AG146" s="1178">
        <f t="shared" si="195"/>
        <v>229</v>
      </c>
      <c r="AH146" s="942">
        <v>5</v>
      </c>
      <c r="AI146" s="942">
        <v>2</v>
      </c>
      <c r="AJ146" s="1178">
        <f t="shared" si="196"/>
        <v>7</v>
      </c>
      <c r="AK146" s="942">
        <v>3</v>
      </c>
      <c r="AL146" s="942">
        <v>2</v>
      </c>
      <c r="AM146" s="1178">
        <f t="shared" si="197"/>
        <v>5</v>
      </c>
      <c r="AN146" s="1244">
        <v>1</v>
      </c>
      <c r="AO146" s="1244">
        <v>0</v>
      </c>
      <c r="AP146" s="1178">
        <f t="shared" si="198"/>
        <v>1</v>
      </c>
      <c r="AQ146" s="1244">
        <v>0</v>
      </c>
      <c r="AR146" s="1244">
        <v>0</v>
      </c>
      <c r="AS146" s="1178">
        <f t="shared" si="199"/>
        <v>0</v>
      </c>
      <c r="AT146" s="942">
        <v>0</v>
      </c>
      <c r="AU146" s="942">
        <v>0</v>
      </c>
      <c r="AV146" s="1178">
        <f t="shared" si="200"/>
        <v>0</v>
      </c>
      <c r="AW146" s="1178">
        <f t="shared" si="201"/>
        <v>246</v>
      </c>
      <c r="AX146" s="1178">
        <f t="shared" si="184"/>
        <v>204</v>
      </c>
      <c r="AY146" s="1178">
        <f t="shared" si="185"/>
        <v>450</v>
      </c>
    </row>
    <row r="147" spans="1:51" ht="15.75">
      <c r="A147" s="1161" t="s">
        <v>367</v>
      </c>
      <c r="B147" s="942">
        <v>296</v>
      </c>
      <c r="C147" s="942">
        <v>211</v>
      </c>
      <c r="D147" s="1178">
        <f t="shared" si="186"/>
        <v>507</v>
      </c>
      <c r="E147" s="942">
        <v>243</v>
      </c>
      <c r="F147" s="942">
        <v>218</v>
      </c>
      <c r="G147" s="1178">
        <f t="shared" si="187"/>
        <v>461</v>
      </c>
      <c r="H147" s="942">
        <v>19</v>
      </c>
      <c r="I147" s="942">
        <v>22</v>
      </c>
      <c r="J147" s="1178">
        <f t="shared" si="188"/>
        <v>41</v>
      </c>
      <c r="K147" s="1244">
        <v>7</v>
      </c>
      <c r="L147" s="1244">
        <v>4</v>
      </c>
      <c r="M147" s="1178">
        <f t="shared" si="189"/>
        <v>11</v>
      </c>
      <c r="N147" s="1244">
        <v>0</v>
      </c>
      <c r="O147" s="1244">
        <v>1</v>
      </c>
      <c r="P147" s="1178">
        <f t="shared" si="190"/>
        <v>1</v>
      </c>
      <c r="Q147" s="942">
        <v>2</v>
      </c>
      <c r="R147" s="942">
        <v>1</v>
      </c>
      <c r="S147" s="1178">
        <f t="shared" si="191"/>
        <v>3</v>
      </c>
      <c r="T147" s="942">
        <v>0</v>
      </c>
      <c r="U147" s="942">
        <v>2</v>
      </c>
      <c r="V147" s="1178">
        <f t="shared" si="192"/>
        <v>2</v>
      </c>
      <c r="W147" s="1178">
        <f t="shared" si="193"/>
        <v>567</v>
      </c>
      <c r="X147" s="1178">
        <f t="shared" si="182"/>
        <v>459</v>
      </c>
      <c r="Y147" s="1178">
        <f t="shared" si="183"/>
        <v>1026</v>
      </c>
      <c r="AA147" s="1161" t="s">
        <v>367</v>
      </c>
      <c r="AB147" s="942">
        <v>126</v>
      </c>
      <c r="AC147" s="942">
        <v>106</v>
      </c>
      <c r="AD147" s="1178">
        <f t="shared" si="194"/>
        <v>232</v>
      </c>
      <c r="AE147" s="942">
        <v>117</v>
      </c>
      <c r="AF147" s="942">
        <v>102</v>
      </c>
      <c r="AG147" s="1178">
        <f t="shared" si="195"/>
        <v>219</v>
      </c>
      <c r="AH147" s="942">
        <v>5</v>
      </c>
      <c r="AI147" s="942">
        <v>2</v>
      </c>
      <c r="AJ147" s="1178">
        <f t="shared" si="196"/>
        <v>7</v>
      </c>
      <c r="AK147" s="942">
        <v>5</v>
      </c>
      <c r="AL147" s="942">
        <v>4</v>
      </c>
      <c r="AM147" s="1178">
        <f t="shared" si="197"/>
        <v>9</v>
      </c>
      <c r="AN147" s="1244">
        <v>0</v>
      </c>
      <c r="AO147" s="1244">
        <v>1</v>
      </c>
      <c r="AP147" s="1178">
        <f t="shared" si="198"/>
        <v>1</v>
      </c>
      <c r="AQ147" s="1244">
        <v>17</v>
      </c>
      <c r="AR147" s="1244">
        <v>8</v>
      </c>
      <c r="AS147" s="1178">
        <f t="shared" si="199"/>
        <v>25</v>
      </c>
      <c r="AT147" s="942">
        <v>0</v>
      </c>
      <c r="AU147" s="942">
        <v>0</v>
      </c>
      <c r="AV147" s="1178">
        <f t="shared" si="200"/>
        <v>0</v>
      </c>
      <c r="AW147" s="1178">
        <f t="shared" si="201"/>
        <v>270</v>
      </c>
      <c r="AX147" s="1178">
        <f t="shared" si="184"/>
        <v>223</v>
      </c>
      <c r="AY147" s="1178">
        <f t="shared" si="185"/>
        <v>493</v>
      </c>
    </row>
    <row r="148" spans="1:51" ht="15.75">
      <c r="A148" s="1161" t="s">
        <v>368</v>
      </c>
      <c r="B148" s="942">
        <v>346</v>
      </c>
      <c r="C148" s="942">
        <v>223</v>
      </c>
      <c r="D148" s="1178">
        <f t="shared" si="186"/>
        <v>569</v>
      </c>
      <c r="E148" s="942">
        <v>316</v>
      </c>
      <c r="F148" s="942">
        <v>247</v>
      </c>
      <c r="G148" s="1178">
        <f t="shared" si="187"/>
        <v>563</v>
      </c>
      <c r="H148" s="942">
        <v>29</v>
      </c>
      <c r="I148" s="942">
        <v>12</v>
      </c>
      <c r="J148" s="1178">
        <f t="shared" si="188"/>
        <v>41</v>
      </c>
      <c r="K148" s="1244">
        <v>3</v>
      </c>
      <c r="L148" s="1244">
        <v>5</v>
      </c>
      <c r="M148" s="1178">
        <f t="shared" si="189"/>
        <v>8</v>
      </c>
      <c r="N148" s="1244">
        <v>1</v>
      </c>
      <c r="O148" s="1244">
        <v>1</v>
      </c>
      <c r="P148" s="1178">
        <f t="shared" si="190"/>
        <v>2</v>
      </c>
      <c r="Q148" s="942">
        <v>0</v>
      </c>
      <c r="R148" s="942">
        <v>0</v>
      </c>
      <c r="S148" s="1178">
        <f t="shared" si="191"/>
        <v>0</v>
      </c>
      <c r="T148" s="942">
        <v>4</v>
      </c>
      <c r="U148" s="942">
        <v>0</v>
      </c>
      <c r="V148" s="1178">
        <f t="shared" si="192"/>
        <v>4</v>
      </c>
      <c r="W148" s="1178">
        <f t="shared" si="193"/>
        <v>699</v>
      </c>
      <c r="X148" s="1178">
        <f t="shared" si="182"/>
        <v>488</v>
      </c>
      <c r="Y148" s="1178">
        <f t="shared" si="183"/>
        <v>1187</v>
      </c>
      <c r="AA148" s="1161" t="s">
        <v>368</v>
      </c>
      <c r="AB148" s="942">
        <v>227</v>
      </c>
      <c r="AC148" s="942">
        <v>204</v>
      </c>
      <c r="AD148" s="1178">
        <f t="shared" si="194"/>
        <v>431</v>
      </c>
      <c r="AE148" s="942">
        <v>206</v>
      </c>
      <c r="AF148" s="942">
        <v>127</v>
      </c>
      <c r="AG148" s="1178">
        <f t="shared" si="195"/>
        <v>333</v>
      </c>
      <c r="AH148" s="942">
        <v>11</v>
      </c>
      <c r="AI148" s="942">
        <v>7</v>
      </c>
      <c r="AJ148" s="1178">
        <f t="shared" si="196"/>
        <v>18</v>
      </c>
      <c r="AK148" s="942">
        <v>6</v>
      </c>
      <c r="AL148" s="942">
        <v>3</v>
      </c>
      <c r="AM148" s="1178">
        <f t="shared" si="197"/>
        <v>9</v>
      </c>
      <c r="AN148" s="1244">
        <v>1</v>
      </c>
      <c r="AO148" s="1244">
        <v>1</v>
      </c>
      <c r="AP148" s="1178">
        <f t="shared" si="198"/>
        <v>2</v>
      </c>
      <c r="AQ148" s="1244">
        <v>2</v>
      </c>
      <c r="AR148" s="1244">
        <v>1</v>
      </c>
      <c r="AS148" s="1178">
        <f t="shared" si="199"/>
        <v>3</v>
      </c>
      <c r="AT148" s="942">
        <v>0</v>
      </c>
      <c r="AU148" s="942">
        <v>0</v>
      </c>
      <c r="AV148" s="1178">
        <f t="shared" si="200"/>
        <v>0</v>
      </c>
      <c r="AW148" s="1178">
        <f t="shared" si="201"/>
        <v>453</v>
      </c>
      <c r="AX148" s="1178">
        <f t="shared" si="184"/>
        <v>343</v>
      </c>
      <c r="AY148" s="1178">
        <f t="shared" si="185"/>
        <v>796</v>
      </c>
    </row>
    <row r="149" spans="1:51" ht="15.75">
      <c r="A149" s="1161" t="s">
        <v>369</v>
      </c>
      <c r="B149" s="942">
        <v>374</v>
      </c>
      <c r="C149" s="942">
        <v>343</v>
      </c>
      <c r="D149" s="1178">
        <f t="shared" si="186"/>
        <v>717</v>
      </c>
      <c r="E149" s="942">
        <v>355</v>
      </c>
      <c r="F149" s="942">
        <v>291</v>
      </c>
      <c r="G149" s="1178">
        <f t="shared" si="187"/>
        <v>646</v>
      </c>
      <c r="H149" s="942">
        <v>24</v>
      </c>
      <c r="I149" s="942">
        <v>21</v>
      </c>
      <c r="J149" s="1178">
        <f t="shared" si="188"/>
        <v>45</v>
      </c>
      <c r="K149" s="1244">
        <v>8</v>
      </c>
      <c r="L149" s="1244">
        <v>5</v>
      </c>
      <c r="M149" s="1178">
        <f t="shared" si="189"/>
        <v>13</v>
      </c>
      <c r="N149" s="1244">
        <v>1</v>
      </c>
      <c r="O149" s="1244">
        <v>0</v>
      </c>
      <c r="P149" s="1178">
        <f t="shared" si="190"/>
        <v>1</v>
      </c>
      <c r="Q149" s="942">
        <v>1</v>
      </c>
      <c r="R149" s="942">
        <v>0</v>
      </c>
      <c r="S149" s="1178">
        <f t="shared" si="191"/>
        <v>1</v>
      </c>
      <c r="T149" s="942">
        <v>0</v>
      </c>
      <c r="U149" s="942">
        <v>0</v>
      </c>
      <c r="V149" s="1178">
        <f t="shared" si="192"/>
        <v>0</v>
      </c>
      <c r="W149" s="1178">
        <f t="shared" si="193"/>
        <v>763</v>
      </c>
      <c r="X149" s="1178">
        <f t="shared" si="182"/>
        <v>660</v>
      </c>
      <c r="Y149" s="1178">
        <f t="shared" si="183"/>
        <v>1423</v>
      </c>
      <c r="AA149" s="1161" t="s">
        <v>369</v>
      </c>
      <c r="AB149" s="942">
        <v>243</v>
      </c>
      <c r="AC149" s="942">
        <v>202</v>
      </c>
      <c r="AD149" s="1178">
        <f t="shared" si="194"/>
        <v>445</v>
      </c>
      <c r="AE149" s="942">
        <v>246</v>
      </c>
      <c r="AF149" s="942">
        <v>218</v>
      </c>
      <c r="AG149" s="1178">
        <f t="shared" si="195"/>
        <v>464</v>
      </c>
      <c r="AH149" s="942">
        <v>9</v>
      </c>
      <c r="AI149" s="942">
        <v>4</v>
      </c>
      <c r="AJ149" s="1178">
        <f t="shared" si="196"/>
        <v>13</v>
      </c>
      <c r="AK149" s="942">
        <v>2</v>
      </c>
      <c r="AL149" s="942">
        <v>3</v>
      </c>
      <c r="AM149" s="1178">
        <f t="shared" si="197"/>
        <v>5</v>
      </c>
      <c r="AN149" s="1244">
        <v>3</v>
      </c>
      <c r="AO149" s="1244">
        <v>0</v>
      </c>
      <c r="AP149" s="1178">
        <f t="shared" si="198"/>
        <v>3</v>
      </c>
      <c r="AQ149" s="1244">
        <v>3</v>
      </c>
      <c r="AR149" s="1244">
        <v>2</v>
      </c>
      <c r="AS149" s="1178">
        <f t="shared" si="199"/>
        <v>5</v>
      </c>
      <c r="AT149" s="942">
        <v>2</v>
      </c>
      <c r="AU149" s="942">
        <v>1</v>
      </c>
      <c r="AV149" s="1178">
        <f t="shared" si="200"/>
        <v>3</v>
      </c>
      <c r="AW149" s="1178">
        <f t="shared" si="201"/>
        <v>508</v>
      </c>
      <c r="AX149" s="1178">
        <f t="shared" si="184"/>
        <v>430</v>
      </c>
      <c r="AY149" s="1178">
        <f t="shared" si="185"/>
        <v>938</v>
      </c>
    </row>
    <row r="150" spans="1:51" ht="15.75">
      <c r="A150" s="1161" t="s">
        <v>370</v>
      </c>
      <c r="B150" s="942">
        <v>498</v>
      </c>
      <c r="C150" s="942">
        <v>387</v>
      </c>
      <c r="D150" s="1178">
        <f t="shared" si="186"/>
        <v>885</v>
      </c>
      <c r="E150" s="942">
        <v>432</v>
      </c>
      <c r="F150" s="942">
        <v>242</v>
      </c>
      <c r="G150" s="1178">
        <f t="shared" si="187"/>
        <v>674</v>
      </c>
      <c r="H150" s="942">
        <v>13</v>
      </c>
      <c r="I150" s="942">
        <v>12</v>
      </c>
      <c r="J150" s="1178">
        <f t="shared" si="188"/>
        <v>25</v>
      </c>
      <c r="K150" s="1244">
        <v>7</v>
      </c>
      <c r="L150" s="1244">
        <v>8</v>
      </c>
      <c r="M150" s="1178">
        <f t="shared" si="189"/>
        <v>15</v>
      </c>
      <c r="N150" s="1244">
        <v>1</v>
      </c>
      <c r="O150" s="1244">
        <v>0</v>
      </c>
      <c r="P150" s="1178">
        <f t="shared" si="190"/>
        <v>1</v>
      </c>
      <c r="Q150" s="942">
        <v>1</v>
      </c>
      <c r="R150" s="942">
        <v>1</v>
      </c>
      <c r="S150" s="1178">
        <f t="shared" si="191"/>
        <v>2</v>
      </c>
      <c r="T150" s="942">
        <v>0</v>
      </c>
      <c r="U150" s="942">
        <v>0</v>
      </c>
      <c r="V150" s="1178">
        <f t="shared" si="192"/>
        <v>0</v>
      </c>
      <c r="W150" s="1178">
        <f t="shared" si="193"/>
        <v>952</v>
      </c>
      <c r="X150" s="1178">
        <f t="shared" si="182"/>
        <v>650</v>
      </c>
      <c r="Y150" s="1178">
        <f t="shared" si="183"/>
        <v>1602</v>
      </c>
      <c r="AA150" s="1161" t="s">
        <v>370</v>
      </c>
      <c r="AB150" s="942">
        <v>265</v>
      </c>
      <c r="AC150" s="942">
        <v>205</v>
      </c>
      <c r="AD150" s="1178">
        <f t="shared" si="194"/>
        <v>470</v>
      </c>
      <c r="AE150" s="942">
        <v>261</v>
      </c>
      <c r="AF150" s="942">
        <v>174</v>
      </c>
      <c r="AG150" s="1178">
        <f t="shared" si="195"/>
        <v>435</v>
      </c>
      <c r="AH150" s="942">
        <v>17</v>
      </c>
      <c r="AI150" s="942">
        <v>14</v>
      </c>
      <c r="AJ150" s="1178">
        <f t="shared" si="196"/>
        <v>31</v>
      </c>
      <c r="AK150" s="942">
        <v>4</v>
      </c>
      <c r="AL150" s="942">
        <v>5</v>
      </c>
      <c r="AM150" s="1178">
        <f t="shared" si="197"/>
        <v>9</v>
      </c>
      <c r="AN150" s="1244">
        <v>2</v>
      </c>
      <c r="AO150" s="1244">
        <v>0</v>
      </c>
      <c r="AP150" s="1178">
        <f t="shared" si="198"/>
        <v>2</v>
      </c>
      <c r="AQ150" s="1244">
        <v>1</v>
      </c>
      <c r="AR150" s="1244">
        <v>1</v>
      </c>
      <c r="AS150" s="1178">
        <f t="shared" si="199"/>
        <v>2</v>
      </c>
      <c r="AT150" s="942">
        <v>0</v>
      </c>
      <c r="AU150" s="942">
        <v>2</v>
      </c>
      <c r="AV150" s="1178">
        <f t="shared" si="200"/>
        <v>2</v>
      </c>
      <c r="AW150" s="1178">
        <f t="shared" si="201"/>
        <v>550</v>
      </c>
      <c r="AX150" s="1178">
        <f t="shared" si="184"/>
        <v>401</v>
      </c>
      <c r="AY150" s="1178">
        <f t="shared" si="185"/>
        <v>951</v>
      </c>
    </row>
    <row r="151" spans="1:51" ht="15.75">
      <c r="A151" s="1161" t="s">
        <v>371</v>
      </c>
      <c r="B151" s="942">
        <v>559</v>
      </c>
      <c r="C151" s="942">
        <v>436</v>
      </c>
      <c r="D151" s="1178">
        <f t="shared" si="186"/>
        <v>995</v>
      </c>
      <c r="E151" s="942">
        <v>459</v>
      </c>
      <c r="F151" s="942">
        <v>338</v>
      </c>
      <c r="G151" s="1178">
        <f t="shared" si="187"/>
        <v>797</v>
      </c>
      <c r="H151" s="942">
        <v>10</v>
      </c>
      <c r="I151" s="942">
        <v>14</v>
      </c>
      <c r="J151" s="1178">
        <f t="shared" si="188"/>
        <v>24</v>
      </c>
      <c r="K151" s="1244">
        <v>9</v>
      </c>
      <c r="L151" s="1244">
        <v>6</v>
      </c>
      <c r="M151" s="1178">
        <f t="shared" si="189"/>
        <v>15</v>
      </c>
      <c r="N151" s="1244">
        <v>1</v>
      </c>
      <c r="O151" s="1244">
        <v>0</v>
      </c>
      <c r="P151" s="1178">
        <f t="shared" si="190"/>
        <v>1</v>
      </c>
      <c r="Q151" s="942">
        <v>1</v>
      </c>
      <c r="R151" s="942">
        <v>1</v>
      </c>
      <c r="S151" s="1178">
        <f t="shared" si="191"/>
        <v>2</v>
      </c>
      <c r="T151" s="942">
        <v>1</v>
      </c>
      <c r="U151" s="942">
        <v>0</v>
      </c>
      <c r="V151" s="1178">
        <f t="shared" si="192"/>
        <v>1</v>
      </c>
      <c r="W151" s="1178">
        <f t="shared" si="193"/>
        <v>1040</v>
      </c>
      <c r="X151" s="1178">
        <f t="shared" si="182"/>
        <v>795</v>
      </c>
      <c r="Y151" s="1178">
        <f t="shared" si="183"/>
        <v>1835</v>
      </c>
      <c r="AA151" s="1161" t="s">
        <v>371</v>
      </c>
      <c r="AB151" s="942">
        <v>138</v>
      </c>
      <c r="AC151" s="942">
        <v>127</v>
      </c>
      <c r="AD151" s="1178">
        <f t="shared" si="194"/>
        <v>265</v>
      </c>
      <c r="AE151" s="942">
        <v>98</v>
      </c>
      <c r="AF151" s="942">
        <v>96</v>
      </c>
      <c r="AG151" s="1178">
        <f t="shared" si="195"/>
        <v>194</v>
      </c>
      <c r="AH151" s="942">
        <v>16</v>
      </c>
      <c r="AI151" s="942">
        <v>20</v>
      </c>
      <c r="AJ151" s="1178">
        <f t="shared" si="196"/>
        <v>36</v>
      </c>
      <c r="AK151" s="942">
        <v>7</v>
      </c>
      <c r="AL151" s="942">
        <v>4</v>
      </c>
      <c r="AM151" s="1178">
        <f t="shared" si="197"/>
        <v>11</v>
      </c>
      <c r="AN151" s="1244">
        <v>1</v>
      </c>
      <c r="AO151" s="1244">
        <v>0</v>
      </c>
      <c r="AP151" s="1178">
        <f t="shared" si="198"/>
        <v>1</v>
      </c>
      <c r="AQ151" s="1244">
        <v>5</v>
      </c>
      <c r="AR151" s="1244">
        <v>2</v>
      </c>
      <c r="AS151" s="1178">
        <f t="shared" si="199"/>
        <v>7</v>
      </c>
      <c r="AT151" s="942">
        <v>2</v>
      </c>
      <c r="AU151" s="942">
        <v>1</v>
      </c>
      <c r="AV151" s="1178">
        <f t="shared" si="200"/>
        <v>3</v>
      </c>
      <c r="AW151" s="1178">
        <f t="shared" si="201"/>
        <v>267</v>
      </c>
      <c r="AX151" s="1178">
        <f t="shared" si="184"/>
        <v>250</v>
      </c>
      <c r="AY151" s="1178">
        <f t="shared" si="185"/>
        <v>517</v>
      </c>
    </row>
    <row r="152" spans="1:51" ht="15.75">
      <c r="A152" s="1159" t="s">
        <v>475</v>
      </c>
      <c r="B152" s="942">
        <v>401</v>
      </c>
      <c r="C152" s="942">
        <v>385</v>
      </c>
      <c r="D152" s="1178">
        <f t="shared" si="186"/>
        <v>786</v>
      </c>
      <c r="E152" s="942">
        <v>501</v>
      </c>
      <c r="F152" s="942">
        <v>347</v>
      </c>
      <c r="G152" s="1178">
        <f t="shared" si="187"/>
        <v>848</v>
      </c>
      <c r="H152" s="942">
        <v>4</v>
      </c>
      <c r="I152" s="942">
        <v>3</v>
      </c>
      <c r="J152" s="1178">
        <f t="shared" si="188"/>
        <v>7</v>
      </c>
      <c r="K152" s="1244">
        <v>3</v>
      </c>
      <c r="L152" s="1244">
        <v>5</v>
      </c>
      <c r="M152" s="1178">
        <f t="shared" si="189"/>
        <v>8</v>
      </c>
      <c r="N152" s="1244">
        <v>0</v>
      </c>
      <c r="O152" s="1244">
        <v>0</v>
      </c>
      <c r="P152" s="1178">
        <f t="shared" si="190"/>
        <v>0</v>
      </c>
      <c r="Q152" s="942">
        <v>2</v>
      </c>
      <c r="R152" s="942">
        <v>1</v>
      </c>
      <c r="S152" s="1178">
        <f t="shared" si="191"/>
        <v>3</v>
      </c>
      <c r="T152" s="942">
        <v>0</v>
      </c>
      <c r="U152" s="942">
        <v>0</v>
      </c>
      <c r="V152" s="1178">
        <f t="shared" si="192"/>
        <v>0</v>
      </c>
      <c r="W152" s="1178">
        <f t="shared" si="193"/>
        <v>911</v>
      </c>
      <c r="X152" s="1178">
        <f t="shared" si="182"/>
        <v>741</v>
      </c>
      <c r="Y152" s="1178">
        <f t="shared" si="183"/>
        <v>1652</v>
      </c>
      <c r="AA152" s="1159" t="s">
        <v>475</v>
      </c>
      <c r="AB152" s="942">
        <v>79</v>
      </c>
      <c r="AC152" s="942">
        <v>66</v>
      </c>
      <c r="AD152" s="1178">
        <f t="shared" si="194"/>
        <v>145</v>
      </c>
      <c r="AE152" s="942">
        <v>50</v>
      </c>
      <c r="AF152" s="942">
        <v>85</v>
      </c>
      <c r="AG152" s="1178">
        <f t="shared" si="195"/>
        <v>135</v>
      </c>
      <c r="AH152" s="942">
        <v>18</v>
      </c>
      <c r="AI152" s="942">
        <v>12</v>
      </c>
      <c r="AJ152" s="1178">
        <f t="shared" si="196"/>
        <v>30</v>
      </c>
      <c r="AK152" s="942">
        <v>5</v>
      </c>
      <c r="AL152" s="942">
        <v>3</v>
      </c>
      <c r="AM152" s="1178">
        <f t="shared" si="197"/>
        <v>8</v>
      </c>
      <c r="AN152" s="1244">
        <v>0</v>
      </c>
      <c r="AO152" s="1244">
        <v>0</v>
      </c>
      <c r="AP152" s="1178">
        <f t="shared" si="198"/>
        <v>0</v>
      </c>
      <c r="AQ152" s="1244">
        <v>2</v>
      </c>
      <c r="AR152" s="1244">
        <v>1</v>
      </c>
      <c r="AS152" s="1178">
        <f t="shared" si="199"/>
        <v>3</v>
      </c>
      <c r="AT152" s="942">
        <v>0</v>
      </c>
      <c r="AU152" s="942">
        <v>0</v>
      </c>
      <c r="AV152" s="1178">
        <f t="shared" si="200"/>
        <v>0</v>
      </c>
      <c r="AW152" s="1178">
        <f t="shared" si="201"/>
        <v>154</v>
      </c>
      <c r="AX152" s="1178">
        <f t="shared" si="184"/>
        <v>167</v>
      </c>
      <c r="AY152" s="1178">
        <f t="shared" si="185"/>
        <v>321</v>
      </c>
    </row>
    <row r="153" spans="1:51" ht="15.75">
      <c r="A153" s="1159" t="s">
        <v>618</v>
      </c>
      <c r="B153" s="1244">
        <v>20</v>
      </c>
      <c r="C153" s="1244">
        <v>6</v>
      </c>
      <c r="D153" s="1178">
        <f t="shared" si="186"/>
        <v>26</v>
      </c>
      <c r="E153" s="1244">
        <v>9</v>
      </c>
      <c r="F153" s="1244">
        <v>14</v>
      </c>
      <c r="G153" s="1178">
        <f t="shared" si="187"/>
        <v>23</v>
      </c>
      <c r="H153" s="1244">
        <v>2</v>
      </c>
      <c r="I153" s="1244">
        <v>1</v>
      </c>
      <c r="J153" s="1178">
        <f t="shared" si="188"/>
        <v>3</v>
      </c>
      <c r="K153" s="1244">
        <v>1</v>
      </c>
      <c r="L153" s="1244">
        <v>1</v>
      </c>
      <c r="M153" s="1178">
        <f t="shared" si="189"/>
        <v>2</v>
      </c>
      <c r="N153" s="1244">
        <v>0</v>
      </c>
      <c r="O153" s="1244">
        <v>0</v>
      </c>
      <c r="P153" s="1178">
        <f t="shared" si="190"/>
        <v>0</v>
      </c>
      <c r="Q153" s="1244">
        <v>0</v>
      </c>
      <c r="R153" s="1244">
        <v>0</v>
      </c>
      <c r="S153" s="1178">
        <f t="shared" si="191"/>
        <v>0</v>
      </c>
      <c r="T153" s="1244">
        <v>0</v>
      </c>
      <c r="U153" s="1244">
        <v>0</v>
      </c>
      <c r="V153" s="1178">
        <f t="shared" si="192"/>
        <v>0</v>
      </c>
      <c r="W153" s="1178">
        <f t="shared" si="193"/>
        <v>32</v>
      </c>
      <c r="X153" s="1178">
        <f t="shared" si="182"/>
        <v>22</v>
      </c>
      <c r="Y153" s="1178">
        <f t="shared" si="183"/>
        <v>54</v>
      </c>
      <c r="AA153" s="1159" t="s">
        <v>618</v>
      </c>
      <c r="AB153" s="1244">
        <v>5</v>
      </c>
      <c r="AC153" s="1244">
        <v>9</v>
      </c>
      <c r="AD153" s="1178">
        <f t="shared" si="194"/>
        <v>14</v>
      </c>
      <c r="AE153" s="1244">
        <v>5</v>
      </c>
      <c r="AF153" s="1244">
        <v>8</v>
      </c>
      <c r="AG153" s="1178">
        <f t="shared" si="195"/>
        <v>13</v>
      </c>
      <c r="AH153" s="1244">
        <v>4</v>
      </c>
      <c r="AI153" s="1244">
        <v>3</v>
      </c>
      <c r="AJ153" s="1178">
        <f t="shared" si="196"/>
        <v>7</v>
      </c>
      <c r="AK153" s="1244">
        <v>4</v>
      </c>
      <c r="AL153" s="1244">
        <v>1</v>
      </c>
      <c r="AM153" s="1178">
        <f t="shared" si="197"/>
        <v>5</v>
      </c>
      <c r="AN153" s="1244">
        <v>0</v>
      </c>
      <c r="AO153" s="1244">
        <v>0</v>
      </c>
      <c r="AP153" s="1178">
        <f t="shared" si="198"/>
        <v>0</v>
      </c>
      <c r="AQ153" s="1244">
        <v>0</v>
      </c>
      <c r="AR153" s="1244">
        <v>0</v>
      </c>
      <c r="AS153" s="1178">
        <f t="shared" si="199"/>
        <v>0</v>
      </c>
      <c r="AT153" s="1244">
        <v>0</v>
      </c>
      <c r="AU153" s="1244">
        <v>0</v>
      </c>
      <c r="AV153" s="1178">
        <f t="shared" si="200"/>
        <v>0</v>
      </c>
      <c r="AW153" s="1178">
        <f t="shared" si="201"/>
        <v>18</v>
      </c>
      <c r="AX153" s="1178">
        <f t="shared" si="184"/>
        <v>21</v>
      </c>
      <c r="AY153" s="1178">
        <f t="shared" si="185"/>
        <v>39</v>
      </c>
    </row>
    <row r="154" spans="1:51" ht="15.75">
      <c r="A154" s="1162" t="s">
        <v>6</v>
      </c>
      <c r="B154" s="1163">
        <f t="shared" ref="B154:Y154" si="202">SUM(B143:B153)</f>
        <v>2810</v>
      </c>
      <c r="C154" s="1163">
        <f t="shared" si="202"/>
        <v>2282</v>
      </c>
      <c r="D154" s="1163">
        <f t="shared" si="202"/>
        <v>5092</v>
      </c>
      <c r="E154" s="1163">
        <f t="shared" si="202"/>
        <v>2579</v>
      </c>
      <c r="F154" s="1163">
        <f t="shared" si="202"/>
        <v>1960</v>
      </c>
      <c r="G154" s="1163">
        <f t="shared" si="202"/>
        <v>4539</v>
      </c>
      <c r="H154" s="1163">
        <f t="shared" si="202"/>
        <v>141</v>
      </c>
      <c r="I154" s="1163">
        <f t="shared" si="202"/>
        <v>119</v>
      </c>
      <c r="J154" s="1163">
        <f t="shared" si="202"/>
        <v>260</v>
      </c>
      <c r="K154" s="1163">
        <f t="shared" si="202"/>
        <v>44</v>
      </c>
      <c r="L154" s="1163">
        <f t="shared" si="202"/>
        <v>42</v>
      </c>
      <c r="M154" s="1163">
        <f t="shared" si="202"/>
        <v>86</v>
      </c>
      <c r="N154" s="1163">
        <f t="shared" si="202"/>
        <v>6</v>
      </c>
      <c r="O154" s="1163">
        <f t="shared" si="202"/>
        <v>4</v>
      </c>
      <c r="P154" s="1163">
        <f t="shared" si="202"/>
        <v>10</v>
      </c>
      <c r="Q154" s="1163">
        <f t="shared" si="202"/>
        <v>8</v>
      </c>
      <c r="R154" s="1163">
        <f t="shared" si="202"/>
        <v>5</v>
      </c>
      <c r="S154" s="1163">
        <f t="shared" si="202"/>
        <v>13</v>
      </c>
      <c r="T154" s="1163">
        <f t="shared" si="202"/>
        <v>8</v>
      </c>
      <c r="U154" s="1163">
        <f t="shared" si="202"/>
        <v>4</v>
      </c>
      <c r="V154" s="1163">
        <f t="shared" si="202"/>
        <v>12</v>
      </c>
      <c r="W154" s="1163">
        <f t="shared" si="202"/>
        <v>5596</v>
      </c>
      <c r="X154" s="1163">
        <f t="shared" si="202"/>
        <v>4416</v>
      </c>
      <c r="Y154" s="1163">
        <f t="shared" si="202"/>
        <v>10012</v>
      </c>
      <c r="AA154" s="1162" t="s">
        <v>6</v>
      </c>
      <c r="AB154" s="1163">
        <f t="shared" ref="AB154:AY154" si="203">SUM(AB143:AB153)</f>
        <v>1225</v>
      </c>
      <c r="AC154" s="1163">
        <f t="shared" si="203"/>
        <v>1037</v>
      </c>
      <c r="AD154" s="1163">
        <f t="shared" si="203"/>
        <v>2262</v>
      </c>
      <c r="AE154" s="1163">
        <f t="shared" si="203"/>
        <v>1132</v>
      </c>
      <c r="AF154" s="1163">
        <f t="shared" si="203"/>
        <v>933</v>
      </c>
      <c r="AG154" s="1163">
        <f t="shared" si="203"/>
        <v>2065</v>
      </c>
      <c r="AH154" s="1163">
        <f t="shared" si="203"/>
        <v>101</v>
      </c>
      <c r="AI154" s="1163">
        <f t="shared" si="203"/>
        <v>73</v>
      </c>
      <c r="AJ154" s="1163">
        <f t="shared" si="203"/>
        <v>174</v>
      </c>
      <c r="AK154" s="1163">
        <f t="shared" si="203"/>
        <v>40</v>
      </c>
      <c r="AL154" s="1163">
        <f t="shared" si="203"/>
        <v>28</v>
      </c>
      <c r="AM154" s="1163">
        <f t="shared" si="203"/>
        <v>68</v>
      </c>
      <c r="AN154" s="1163">
        <f t="shared" si="203"/>
        <v>8</v>
      </c>
      <c r="AO154" s="1163">
        <f t="shared" si="203"/>
        <v>2</v>
      </c>
      <c r="AP154" s="1163">
        <f t="shared" si="203"/>
        <v>10</v>
      </c>
      <c r="AQ154" s="1163">
        <f t="shared" si="203"/>
        <v>31</v>
      </c>
      <c r="AR154" s="1163">
        <f t="shared" si="203"/>
        <v>16</v>
      </c>
      <c r="AS154" s="1163">
        <f t="shared" si="203"/>
        <v>47</v>
      </c>
      <c r="AT154" s="1163">
        <f t="shared" si="203"/>
        <v>4</v>
      </c>
      <c r="AU154" s="1163">
        <f t="shared" si="203"/>
        <v>4</v>
      </c>
      <c r="AV154" s="1163">
        <f t="shared" si="203"/>
        <v>8</v>
      </c>
      <c r="AW154" s="1163">
        <f t="shared" si="203"/>
        <v>2541</v>
      </c>
      <c r="AX154" s="1163">
        <f t="shared" si="203"/>
        <v>2093</v>
      </c>
      <c r="AY154" s="1163">
        <f t="shared" si="203"/>
        <v>4634</v>
      </c>
    </row>
    <row r="156" spans="1:51" ht="15.75">
      <c r="A156" s="1243"/>
      <c r="B156" s="1243"/>
      <c r="C156" s="1243"/>
      <c r="D156" s="1243"/>
      <c r="E156" s="1243"/>
      <c r="F156" s="1243"/>
      <c r="G156" s="1243"/>
      <c r="H156" s="1243"/>
      <c r="I156" s="1243"/>
      <c r="J156" s="1243"/>
      <c r="K156" s="1243"/>
      <c r="L156" s="1243"/>
      <c r="M156" s="1243"/>
      <c r="N156" s="1243"/>
      <c r="O156" s="1243"/>
      <c r="P156" s="1243"/>
      <c r="Q156" s="1243"/>
      <c r="R156" s="1243"/>
      <c r="S156" s="1243"/>
      <c r="T156" s="1243"/>
      <c r="U156" s="1243"/>
      <c r="V156" s="1243"/>
      <c r="W156" s="1289"/>
      <c r="X156" s="1289" t="s">
        <v>51</v>
      </c>
      <c r="Y156" s="1289"/>
      <c r="AA156" s="1243"/>
      <c r="AB156" s="1243"/>
      <c r="AC156" s="1243"/>
      <c r="AD156" s="1243"/>
      <c r="AE156" s="1243"/>
      <c r="AF156" s="1243"/>
      <c r="AG156" s="1243"/>
      <c r="AH156" s="1243"/>
      <c r="AI156" s="1243"/>
      <c r="AJ156" s="1243"/>
      <c r="AK156" s="1243"/>
      <c r="AL156" s="1243"/>
      <c r="AM156" s="1243"/>
      <c r="AN156" s="1243"/>
      <c r="AO156" s="1243"/>
      <c r="AP156" s="1243"/>
      <c r="AQ156" s="1243"/>
      <c r="AR156" s="1243"/>
      <c r="AS156" s="1243"/>
      <c r="AT156" s="1243"/>
      <c r="AU156" s="1243"/>
      <c r="AV156" s="1243"/>
      <c r="AW156" s="1289"/>
      <c r="AX156" s="1289" t="s">
        <v>51</v>
      </c>
      <c r="AY156" s="1289"/>
    </row>
    <row r="157" spans="1:51" ht="15" customHeight="1">
      <c r="A157" s="1894" t="s">
        <v>364</v>
      </c>
      <c r="B157" s="1893" t="s">
        <v>3</v>
      </c>
      <c r="C157" s="1893"/>
      <c r="D157" s="1893"/>
      <c r="E157" s="1893" t="s">
        <v>4</v>
      </c>
      <c r="F157" s="1893"/>
      <c r="G157" s="1893"/>
      <c r="H157" s="1893" t="s">
        <v>5</v>
      </c>
      <c r="I157" s="1893"/>
      <c r="J157" s="1893"/>
      <c r="K157" s="1893" t="s">
        <v>382</v>
      </c>
      <c r="L157" s="1893"/>
      <c r="M157" s="1893"/>
      <c r="N157" s="1893" t="s">
        <v>878</v>
      </c>
      <c r="O157" s="1893"/>
      <c r="P157" s="1893"/>
      <c r="Q157" s="1893" t="s">
        <v>879</v>
      </c>
      <c r="R157" s="1893"/>
      <c r="S157" s="1893"/>
      <c r="T157" s="1893" t="s">
        <v>354</v>
      </c>
      <c r="U157" s="1893"/>
      <c r="V157" s="1893"/>
      <c r="W157" s="1894" t="s">
        <v>6</v>
      </c>
      <c r="X157" s="1894"/>
      <c r="Y157" s="1894"/>
      <c r="AA157" s="1894" t="s">
        <v>364</v>
      </c>
      <c r="AB157" s="1893" t="s">
        <v>3</v>
      </c>
      <c r="AC157" s="1893"/>
      <c r="AD157" s="1893"/>
      <c r="AE157" s="1893" t="s">
        <v>4</v>
      </c>
      <c r="AF157" s="1893"/>
      <c r="AG157" s="1893"/>
      <c r="AH157" s="1893" t="s">
        <v>5</v>
      </c>
      <c r="AI157" s="1893"/>
      <c r="AJ157" s="1893"/>
      <c r="AK157" s="1893" t="s">
        <v>382</v>
      </c>
      <c r="AL157" s="1893"/>
      <c r="AM157" s="1893"/>
      <c r="AN157" s="1893" t="s">
        <v>878</v>
      </c>
      <c r="AO157" s="1893"/>
      <c r="AP157" s="1893"/>
      <c r="AQ157" s="1893" t="s">
        <v>879</v>
      </c>
      <c r="AR157" s="1893"/>
      <c r="AS157" s="1893"/>
      <c r="AT157" s="1893" t="s">
        <v>354</v>
      </c>
      <c r="AU157" s="1893"/>
      <c r="AV157" s="1893"/>
      <c r="AW157" s="1894" t="s">
        <v>6</v>
      </c>
      <c r="AX157" s="1894"/>
      <c r="AY157" s="1894"/>
    </row>
    <row r="158" spans="1:51">
      <c r="A158" s="1894"/>
      <c r="B158" s="1176" t="s">
        <v>242</v>
      </c>
      <c r="C158" s="1176" t="s">
        <v>243</v>
      </c>
      <c r="D158" s="1176" t="s">
        <v>236</v>
      </c>
      <c r="E158" s="1176" t="s">
        <v>242</v>
      </c>
      <c r="F158" s="1176" t="s">
        <v>243</v>
      </c>
      <c r="G158" s="1176" t="s">
        <v>236</v>
      </c>
      <c r="H158" s="1176" t="s">
        <v>242</v>
      </c>
      <c r="I158" s="1176" t="s">
        <v>243</v>
      </c>
      <c r="J158" s="1176" t="s">
        <v>236</v>
      </c>
      <c r="K158" s="1176" t="s">
        <v>242</v>
      </c>
      <c r="L158" s="1176" t="s">
        <v>243</v>
      </c>
      <c r="M158" s="1176" t="s">
        <v>236</v>
      </c>
      <c r="N158" s="1176" t="s">
        <v>242</v>
      </c>
      <c r="O158" s="1176" t="s">
        <v>243</v>
      </c>
      <c r="P158" s="1176" t="s">
        <v>236</v>
      </c>
      <c r="Q158" s="1176" t="s">
        <v>242</v>
      </c>
      <c r="R158" s="1176" t="s">
        <v>243</v>
      </c>
      <c r="S158" s="1176" t="s">
        <v>236</v>
      </c>
      <c r="T158" s="1176" t="s">
        <v>242</v>
      </c>
      <c r="U158" s="1176" t="s">
        <v>243</v>
      </c>
      <c r="V158" s="1176" t="s">
        <v>236</v>
      </c>
      <c r="W158" s="1176" t="s">
        <v>242</v>
      </c>
      <c r="X158" s="1176" t="s">
        <v>243</v>
      </c>
      <c r="Y158" s="1176" t="s">
        <v>236</v>
      </c>
      <c r="AA158" s="1894"/>
      <c r="AB158" s="1176" t="s">
        <v>242</v>
      </c>
      <c r="AC158" s="1176" t="s">
        <v>243</v>
      </c>
      <c r="AD158" s="1176" t="s">
        <v>236</v>
      </c>
      <c r="AE158" s="1176" t="s">
        <v>242</v>
      </c>
      <c r="AF158" s="1176" t="s">
        <v>243</v>
      </c>
      <c r="AG158" s="1176" t="s">
        <v>236</v>
      </c>
      <c r="AH158" s="1176" t="s">
        <v>242</v>
      </c>
      <c r="AI158" s="1176" t="s">
        <v>243</v>
      </c>
      <c r="AJ158" s="1176" t="s">
        <v>236</v>
      </c>
      <c r="AK158" s="1176" t="s">
        <v>242</v>
      </c>
      <c r="AL158" s="1176" t="s">
        <v>243</v>
      </c>
      <c r="AM158" s="1176" t="s">
        <v>236</v>
      </c>
      <c r="AN158" s="1176" t="s">
        <v>242</v>
      </c>
      <c r="AO158" s="1176" t="s">
        <v>243</v>
      </c>
      <c r="AP158" s="1176" t="s">
        <v>236</v>
      </c>
      <c r="AQ158" s="1176" t="s">
        <v>242</v>
      </c>
      <c r="AR158" s="1176" t="s">
        <v>243</v>
      </c>
      <c r="AS158" s="1176" t="s">
        <v>236</v>
      </c>
      <c r="AT158" s="1176" t="s">
        <v>242</v>
      </c>
      <c r="AU158" s="1176" t="s">
        <v>243</v>
      </c>
      <c r="AV158" s="1176" t="s">
        <v>236</v>
      </c>
      <c r="AW158" s="1176" t="s">
        <v>242</v>
      </c>
      <c r="AX158" s="1176" t="s">
        <v>243</v>
      </c>
      <c r="AY158" s="1176" t="s">
        <v>236</v>
      </c>
    </row>
    <row r="159" spans="1:51">
      <c r="A159" s="1177">
        <v>1</v>
      </c>
      <c r="B159" s="1176">
        <v>2</v>
      </c>
      <c r="C159" s="1176">
        <v>3</v>
      </c>
      <c r="D159" s="1176">
        <v>4</v>
      </c>
      <c r="E159" s="1176">
        <v>5</v>
      </c>
      <c r="F159" s="1176">
        <v>6</v>
      </c>
      <c r="G159" s="1176">
        <v>7</v>
      </c>
      <c r="H159" s="1176">
        <v>8</v>
      </c>
      <c r="I159" s="1176">
        <v>9</v>
      </c>
      <c r="J159" s="1176">
        <v>10</v>
      </c>
      <c r="K159" s="1176">
        <v>11</v>
      </c>
      <c r="L159" s="1176">
        <v>12</v>
      </c>
      <c r="M159" s="1176">
        <v>13</v>
      </c>
      <c r="N159" s="1176">
        <v>14</v>
      </c>
      <c r="O159" s="1176">
        <v>15</v>
      </c>
      <c r="P159" s="1176">
        <v>16</v>
      </c>
      <c r="Q159" s="1176">
        <v>17</v>
      </c>
      <c r="R159" s="1176">
        <v>18</v>
      </c>
      <c r="S159" s="1176">
        <v>19</v>
      </c>
      <c r="T159" s="1176">
        <v>20</v>
      </c>
      <c r="U159" s="1176">
        <v>21</v>
      </c>
      <c r="V159" s="1176">
        <v>22</v>
      </c>
      <c r="W159" s="1176">
        <v>23</v>
      </c>
      <c r="X159" s="1176">
        <v>24</v>
      </c>
      <c r="Y159" s="1176">
        <v>25</v>
      </c>
      <c r="AA159" s="1177">
        <v>1</v>
      </c>
      <c r="AB159" s="1176">
        <v>2</v>
      </c>
      <c r="AC159" s="1176">
        <v>3</v>
      </c>
      <c r="AD159" s="1176">
        <v>4</v>
      </c>
      <c r="AE159" s="1176">
        <v>5</v>
      </c>
      <c r="AF159" s="1176">
        <v>6</v>
      </c>
      <c r="AG159" s="1176">
        <v>7</v>
      </c>
      <c r="AH159" s="1176">
        <v>8</v>
      </c>
      <c r="AI159" s="1176">
        <v>9</v>
      </c>
      <c r="AJ159" s="1176">
        <v>10</v>
      </c>
      <c r="AK159" s="1176">
        <v>11</v>
      </c>
      <c r="AL159" s="1176">
        <v>12</v>
      </c>
      <c r="AM159" s="1176">
        <v>13</v>
      </c>
      <c r="AN159" s="1176">
        <v>14</v>
      </c>
      <c r="AO159" s="1176">
        <v>15</v>
      </c>
      <c r="AP159" s="1176">
        <v>16</v>
      </c>
      <c r="AQ159" s="1176">
        <v>17</v>
      </c>
      <c r="AR159" s="1176">
        <v>18</v>
      </c>
      <c r="AS159" s="1176">
        <v>19</v>
      </c>
      <c r="AT159" s="1176">
        <v>20</v>
      </c>
      <c r="AU159" s="1176">
        <v>21</v>
      </c>
      <c r="AV159" s="1176">
        <v>22</v>
      </c>
      <c r="AW159" s="1176">
        <v>23</v>
      </c>
      <c r="AX159" s="1176">
        <v>24</v>
      </c>
      <c r="AY159" s="1176">
        <v>25</v>
      </c>
    </row>
    <row r="160" spans="1:51" ht="15.75">
      <c r="A160" s="1159" t="s">
        <v>473</v>
      </c>
      <c r="B160" s="942">
        <v>4</v>
      </c>
      <c r="C160" s="942">
        <v>3</v>
      </c>
      <c r="D160" s="1178">
        <f>B160+C160</f>
        <v>7</v>
      </c>
      <c r="E160" s="942">
        <v>2</v>
      </c>
      <c r="F160" s="942">
        <v>0</v>
      </c>
      <c r="G160" s="1178">
        <f>E160+F160</f>
        <v>2</v>
      </c>
      <c r="H160" s="942">
        <v>1</v>
      </c>
      <c r="I160" s="942">
        <v>0</v>
      </c>
      <c r="J160" s="1178">
        <f>H160+I160</f>
        <v>1</v>
      </c>
      <c r="K160" s="1244">
        <v>0</v>
      </c>
      <c r="L160" s="1244">
        <v>0</v>
      </c>
      <c r="M160" s="1178">
        <f>K160+L160</f>
        <v>0</v>
      </c>
      <c r="N160" s="1178"/>
      <c r="O160" s="1178"/>
      <c r="P160" s="1178">
        <f>N160+O160</f>
        <v>0</v>
      </c>
      <c r="Q160" s="942"/>
      <c r="R160" s="942"/>
      <c r="S160" s="1178">
        <f>Q160+R160</f>
        <v>0</v>
      </c>
      <c r="T160" s="942">
        <v>0</v>
      </c>
      <c r="U160" s="942">
        <v>0</v>
      </c>
      <c r="V160" s="1178">
        <f>T160+U160</f>
        <v>0</v>
      </c>
      <c r="W160" s="1178">
        <f>B160+E160+N160+K160+H160+Q160+T160</f>
        <v>7</v>
      </c>
      <c r="X160" s="1178">
        <f t="shared" ref="X160:X170" si="204">C160+F160+O160+L160+I160+R160+U160</f>
        <v>3</v>
      </c>
      <c r="Y160" s="1178">
        <f t="shared" ref="Y160:Y170" si="205">D160+G160+P160+M160+J160+S160+V160</f>
        <v>10</v>
      </c>
      <c r="AA160" s="1159" t="s">
        <v>473</v>
      </c>
      <c r="AB160" s="942">
        <v>109</v>
      </c>
      <c r="AC160" s="942">
        <v>68</v>
      </c>
      <c r="AD160" s="1178">
        <f>AB160+AC160</f>
        <v>177</v>
      </c>
      <c r="AE160" s="942">
        <v>38</v>
      </c>
      <c r="AF160" s="942">
        <v>31</v>
      </c>
      <c r="AG160" s="1178">
        <f>AE160+AF160</f>
        <v>69</v>
      </c>
      <c r="AH160" s="942">
        <v>1</v>
      </c>
      <c r="AI160" s="942">
        <v>4</v>
      </c>
      <c r="AJ160" s="1178">
        <f>AH160+AI160</f>
        <v>5</v>
      </c>
      <c r="AK160" s="942">
        <v>1</v>
      </c>
      <c r="AL160" s="942">
        <v>3</v>
      </c>
      <c r="AM160" s="1178">
        <f>AK160+AL160</f>
        <v>4</v>
      </c>
      <c r="AN160" s="1178"/>
      <c r="AO160" s="1178"/>
      <c r="AP160" s="1178">
        <f>AN160+AO160</f>
        <v>0</v>
      </c>
      <c r="AQ160" s="1178"/>
      <c r="AR160" s="1178"/>
      <c r="AS160" s="1178">
        <f>AQ160+AR160</f>
        <v>0</v>
      </c>
      <c r="AT160" s="942">
        <v>0</v>
      </c>
      <c r="AU160" s="942">
        <v>1</v>
      </c>
      <c r="AV160" s="1178">
        <f>AT160+AU160</f>
        <v>1</v>
      </c>
      <c r="AW160" s="1178">
        <f>AB160+AE160+AH160+AK160+AT160+AN160+AQ160</f>
        <v>149</v>
      </c>
      <c r="AX160" s="1178">
        <f t="shared" ref="AX160:AX170" si="206">AC160+AF160+AI160+AL160+AU160+AO160+AR160</f>
        <v>107</v>
      </c>
      <c r="AY160" s="1178">
        <f t="shared" ref="AY160:AY170" si="207">AD160+AG160+AJ160+AM160+AV160+AP160+AS160</f>
        <v>256</v>
      </c>
    </row>
    <row r="161" spans="1:51" ht="15.75">
      <c r="A161" s="1160" t="s">
        <v>474</v>
      </c>
      <c r="B161" s="942">
        <v>2</v>
      </c>
      <c r="C161" s="942">
        <v>3</v>
      </c>
      <c r="D161" s="1178">
        <f t="shared" ref="D161:D170" si="208">B161+C161</f>
        <v>5</v>
      </c>
      <c r="E161" s="942">
        <v>1</v>
      </c>
      <c r="F161" s="942">
        <v>1</v>
      </c>
      <c r="G161" s="1178">
        <f t="shared" ref="G161:G170" si="209">E161+F161</f>
        <v>2</v>
      </c>
      <c r="H161" s="942">
        <v>0</v>
      </c>
      <c r="I161" s="942">
        <v>0</v>
      </c>
      <c r="J161" s="1178">
        <f t="shared" ref="J161:J170" si="210">H161+I161</f>
        <v>0</v>
      </c>
      <c r="K161" s="1244">
        <v>0</v>
      </c>
      <c r="L161" s="1244">
        <v>0</v>
      </c>
      <c r="M161" s="1178">
        <f t="shared" ref="M161:M170" si="211">K161+L161</f>
        <v>0</v>
      </c>
      <c r="N161" s="1178"/>
      <c r="O161" s="1178"/>
      <c r="P161" s="1178">
        <f t="shared" ref="P161:P170" si="212">N161+O161</f>
        <v>0</v>
      </c>
      <c r="Q161" s="942"/>
      <c r="R161" s="942"/>
      <c r="S161" s="1178">
        <f t="shared" ref="S161:S170" si="213">Q161+R161</f>
        <v>0</v>
      </c>
      <c r="T161" s="942">
        <v>0</v>
      </c>
      <c r="U161" s="942">
        <v>1</v>
      </c>
      <c r="V161" s="1178">
        <f t="shared" ref="V161:V170" si="214">T161+U161</f>
        <v>1</v>
      </c>
      <c r="W161" s="1178">
        <f t="shared" ref="W161:W170" si="215">B161+E161+N161+K161+H161+Q161+T161</f>
        <v>3</v>
      </c>
      <c r="X161" s="1178">
        <f t="shared" si="204"/>
        <v>5</v>
      </c>
      <c r="Y161" s="1178">
        <f t="shared" si="205"/>
        <v>8</v>
      </c>
      <c r="AA161" s="1160" t="s">
        <v>474</v>
      </c>
      <c r="AB161" s="942">
        <v>13</v>
      </c>
      <c r="AC161" s="942">
        <v>19</v>
      </c>
      <c r="AD161" s="1178">
        <f t="shared" ref="AD161:AD170" si="216">AB161+AC161</f>
        <v>32</v>
      </c>
      <c r="AE161" s="942">
        <v>1</v>
      </c>
      <c r="AF161" s="942">
        <v>2</v>
      </c>
      <c r="AG161" s="1178">
        <f t="shared" ref="AG161:AG170" si="217">AE161+AF161</f>
        <v>3</v>
      </c>
      <c r="AH161" s="942">
        <v>0</v>
      </c>
      <c r="AI161" s="942">
        <v>1</v>
      </c>
      <c r="AJ161" s="1178">
        <f t="shared" ref="AJ161:AJ170" si="218">AH161+AI161</f>
        <v>1</v>
      </c>
      <c r="AK161" s="942">
        <v>0</v>
      </c>
      <c r="AL161" s="942">
        <v>1</v>
      </c>
      <c r="AM161" s="1178">
        <f t="shared" ref="AM161:AM170" si="219">AK161+AL161</f>
        <v>1</v>
      </c>
      <c r="AN161" s="1178"/>
      <c r="AO161" s="1178"/>
      <c r="AP161" s="1178">
        <f t="shared" ref="AP161:AP170" si="220">AN161+AO161</f>
        <v>0</v>
      </c>
      <c r="AQ161" s="1178"/>
      <c r="AR161" s="1178"/>
      <c r="AS161" s="1178">
        <f t="shared" ref="AS161:AS170" si="221">AQ161+AR161</f>
        <v>0</v>
      </c>
      <c r="AT161" s="942">
        <v>0</v>
      </c>
      <c r="AU161" s="942">
        <v>0</v>
      </c>
      <c r="AV161" s="1178">
        <f t="shared" ref="AV161:AV170" si="222">AT161+AU161</f>
        <v>0</v>
      </c>
      <c r="AW161" s="1178">
        <f t="shared" ref="AW161:AW170" si="223">AB161+AE161+AH161+AK161+AT161+AN161+AQ161</f>
        <v>14</v>
      </c>
      <c r="AX161" s="1178">
        <f t="shared" si="206"/>
        <v>23</v>
      </c>
      <c r="AY161" s="1178">
        <f t="shared" si="207"/>
        <v>37</v>
      </c>
    </row>
    <row r="162" spans="1:51" ht="15.75">
      <c r="A162" s="1161" t="s">
        <v>365</v>
      </c>
      <c r="B162" s="942">
        <v>11</v>
      </c>
      <c r="C162" s="942">
        <v>23</v>
      </c>
      <c r="D162" s="1178">
        <f t="shared" si="208"/>
        <v>34</v>
      </c>
      <c r="E162" s="942">
        <v>9</v>
      </c>
      <c r="F162" s="942">
        <v>11</v>
      </c>
      <c r="G162" s="1178">
        <f t="shared" si="209"/>
        <v>20</v>
      </c>
      <c r="H162" s="942">
        <v>0</v>
      </c>
      <c r="I162" s="942">
        <v>0</v>
      </c>
      <c r="J162" s="1178">
        <f t="shared" si="210"/>
        <v>0</v>
      </c>
      <c r="K162" s="1244">
        <v>0</v>
      </c>
      <c r="L162" s="1244">
        <v>0</v>
      </c>
      <c r="M162" s="1178">
        <f t="shared" si="211"/>
        <v>0</v>
      </c>
      <c r="N162" s="1178"/>
      <c r="O162" s="1178"/>
      <c r="P162" s="1178">
        <f t="shared" si="212"/>
        <v>0</v>
      </c>
      <c r="Q162" s="942"/>
      <c r="R162" s="942"/>
      <c r="S162" s="1178">
        <f t="shared" si="213"/>
        <v>0</v>
      </c>
      <c r="T162" s="942">
        <v>0</v>
      </c>
      <c r="U162" s="942">
        <v>0</v>
      </c>
      <c r="V162" s="1178">
        <f t="shared" si="214"/>
        <v>0</v>
      </c>
      <c r="W162" s="1178">
        <f t="shared" si="215"/>
        <v>20</v>
      </c>
      <c r="X162" s="1178">
        <f t="shared" si="204"/>
        <v>34</v>
      </c>
      <c r="Y162" s="1178">
        <f t="shared" si="205"/>
        <v>54</v>
      </c>
      <c r="AA162" s="1161" t="s">
        <v>365</v>
      </c>
      <c r="AB162" s="942">
        <v>34</v>
      </c>
      <c r="AC162" s="942">
        <v>31</v>
      </c>
      <c r="AD162" s="1178">
        <f t="shared" si="216"/>
        <v>65</v>
      </c>
      <c r="AE162" s="942">
        <v>7</v>
      </c>
      <c r="AF162" s="942">
        <v>5</v>
      </c>
      <c r="AG162" s="1178">
        <f t="shared" si="217"/>
        <v>12</v>
      </c>
      <c r="AH162" s="942">
        <v>0</v>
      </c>
      <c r="AI162" s="942">
        <v>2</v>
      </c>
      <c r="AJ162" s="1178">
        <f t="shared" si="218"/>
        <v>2</v>
      </c>
      <c r="AK162" s="942">
        <v>0</v>
      </c>
      <c r="AL162" s="942">
        <v>0</v>
      </c>
      <c r="AM162" s="1178">
        <f t="shared" si="219"/>
        <v>0</v>
      </c>
      <c r="AN162" s="1178"/>
      <c r="AO162" s="1178"/>
      <c r="AP162" s="1178">
        <f t="shared" si="220"/>
        <v>0</v>
      </c>
      <c r="AQ162" s="1178"/>
      <c r="AR162" s="1178"/>
      <c r="AS162" s="1178">
        <f t="shared" si="221"/>
        <v>0</v>
      </c>
      <c r="AT162" s="942">
        <v>0</v>
      </c>
      <c r="AU162" s="942">
        <v>0</v>
      </c>
      <c r="AV162" s="1178">
        <f t="shared" si="222"/>
        <v>0</v>
      </c>
      <c r="AW162" s="1178">
        <f t="shared" si="223"/>
        <v>41</v>
      </c>
      <c r="AX162" s="1178">
        <f t="shared" si="206"/>
        <v>38</v>
      </c>
      <c r="AY162" s="1178">
        <f t="shared" si="207"/>
        <v>79</v>
      </c>
    </row>
    <row r="163" spans="1:51" ht="15.75">
      <c r="A163" s="1161" t="s">
        <v>366</v>
      </c>
      <c r="B163" s="942">
        <v>1</v>
      </c>
      <c r="C163" s="942">
        <v>2</v>
      </c>
      <c r="D163" s="1178">
        <f t="shared" si="208"/>
        <v>3</v>
      </c>
      <c r="E163" s="942">
        <v>1</v>
      </c>
      <c r="F163" s="942">
        <v>1</v>
      </c>
      <c r="G163" s="1178">
        <f t="shared" si="209"/>
        <v>2</v>
      </c>
      <c r="H163" s="942">
        <v>0</v>
      </c>
      <c r="I163" s="942">
        <v>0</v>
      </c>
      <c r="J163" s="1178">
        <f t="shared" si="210"/>
        <v>0</v>
      </c>
      <c r="K163" s="1244">
        <v>0</v>
      </c>
      <c r="L163" s="1244">
        <v>0</v>
      </c>
      <c r="M163" s="1178">
        <f t="shared" si="211"/>
        <v>0</v>
      </c>
      <c r="N163" s="1178"/>
      <c r="O163" s="1178"/>
      <c r="P163" s="1178">
        <f t="shared" si="212"/>
        <v>0</v>
      </c>
      <c r="Q163" s="942"/>
      <c r="R163" s="942"/>
      <c r="S163" s="1178">
        <f t="shared" si="213"/>
        <v>0</v>
      </c>
      <c r="T163" s="942">
        <v>0</v>
      </c>
      <c r="U163" s="942">
        <v>0</v>
      </c>
      <c r="V163" s="1178">
        <f t="shared" si="214"/>
        <v>0</v>
      </c>
      <c r="W163" s="1178">
        <f t="shared" si="215"/>
        <v>2</v>
      </c>
      <c r="X163" s="1178">
        <f t="shared" si="204"/>
        <v>3</v>
      </c>
      <c r="Y163" s="1178">
        <f t="shared" si="205"/>
        <v>5</v>
      </c>
      <c r="AA163" s="1161" t="s">
        <v>366</v>
      </c>
      <c r="AB163" s="942">
        <v>3</v>
      </c>
      <c r="AC163" s="942">
        <v>7</v>
      </c>
      <c r="AD163" s="1178">
        <f t="shared" si="216"/>
        <v>10</v>
      </c>
      <c r="AE163" s="942">
        <v>3</v>
      </c>
      <c r="AF163" s="942">
        <v>0</v>
      </c>
      <c r="AG163" s="1178">
        <f t="shared" si="217"/>
        <v>3</v>
      </c>
      <c r="AH163" s="942">
        <v>0</v>
      </c>
      <c r="AI163" s="942">
        <v>0</v>
      </c>
      <c r="AJ163" s="1178">
        <f t="shared" si="218"/>
        <v>0</v>
      </c>
      <c r="AK163" s="942">
        <v>0</v>
      </c>
      <c r="AL163" s="942">
        <v>0</v>
      </c>
      <c r="AM163" s="1178">
        <f t="shared" si="219"/>
        <v>0</v>
      </c>
      <c r="AN163" s="1178"/>
      <c r="AO163" s="1178"/>
      <c r="AP163" s="1178">
        <f t="shared" si="220"/>
        <v>0</v>
      </c>
      <c r="AQ163" s="1178"/>
      <c r="AR163" s="1178"/>
      <c r="AS163" s="1178">
        <f t="shared" si="221"/>
        <v>0</v>
      </c>
      <c r="AT163" s="942">
        <v>0</v>
      </c>
      <c r="AU163" s="942">
        <v>0</v>
      </c>
      <c r="AV163" s="1178">
        <f t="shared" si="222"/>
        <v>0</v>
      </c>
      <c r="AW163" s="1178">
        <f t="shared" si="223"/>
        <v>6</v>
      </c>
      <c r="AX163" s="1178">
        <f t="shared" si="206"/>
        <v>7</v>
      </c>
      <c r="AY163" s="1178">
        <f t="shared" si="207"/>
        <v>13</v>
      </c>
    </row>
    <row r="164" spans="1:51" ht="15.75">
      <c r="A164" s="1161" t="s">
        <v>367</v>
      </c>
      <c r="B164" s="942">
        <v>125</v>
      </c>
      <c r="C164" s="942">
        <v>47</v>
      </c>
      <c r="D164" s="1178">
        <f t="shared" si="208"/>
        <v>172</v>
      </c>
      <c r="E164" s="942">
        <v>130</v>
      </c>
      <c r="F164" s="942">
        <v>18</v>
      </c>
      <c r="G164" s="1178">
        <f t="shared" si="209"/>
        <v>148</v>
      </c>
      <c r="H164" s="942">
        <v>5</v>
      </c>
      <c r="I164" s="942">
        <v>1</v>
      </c>
      <c r="J164" s="1178">
        <f t="shared" si="210"/>
        <v>6</v>
      </c>
      <c r="K164" s="1244">
        <v>4</v>
      </c>
      <c r="L164" s="1244">
        <v>2</v>
      </c>
      <c r="M164" s="1178">
        <f t="shared" si="211"/>
        <v>6</v>
      </c>
      <c r="N164" s="1178"/>
      <c r="O164" s="1178"/>
      <c r="P164" s="1178">
        <f t="shared" si="212"/>
        <v>0</v>
      </c>
      <c r="Q164" s="942"/>
      <c r="R164" s="942"/>
      <c r="S164" s="1178">
        <f t="shared" si="213"/>
        <v>0</v>
      </c>
      <c r="T164" s="942">
        <v>1</v>
      </c>
      <c r="U164" s="942">
        <v>1</v>
      </c>
      <c r="V164" s="1178">
        <f t="shared" si="214"/>
        <v>2</v>
      </c>
      <c r="W164" s="1178">
        <f t="shared" si="215"/>
        <v>265</v>
      </c>
      <c r="X164" s="1178">
        <f t="shared" si="204"/>
        <v>69</v>
      </c>
      <c r="Y164" s="1178">
        <f t="shared" si="205"/>
        <v>334</v>
      </c>
      <c r="AA164" s="1161" t="s">
        <v>367</v>
      </c>
      <c r="AB164" s="942">
        <v>372</v>
      </c>
      <c r="AC164" s="942">
        <v>151</v>
      </c>
      <c r="AD164" s="1178">
        <f t="shared" si="216"/>
        <v>523</v>
      </c>
      <c r="AE164" s="942">
        <v>113</v>
      </c>
      <c r="AF164" s="942">
        <v>50</v>
      </c>
      <c r="AG164" s="1178">
        <f t="shared" si="217"/>
        <v>163</v>
      </c>
      <c r="AH164" s="942">
        <v>3</v>
      </c>
      <c r="AI164" s="942">
        <v>3</v>
      </c>
      <c r="AJ164" s="1178">
        <f t="shared" si="218"/>
        <v>6</v>
      </c>
      <c r="AK164" s="942">
        <v>3</v>
      </c>
      <c r="AL164" s="942">
        <v>3</v>
      </c>
      <c r="AM164" s="1178">
        <f t="shared" si="219"/>
        <v>6</v>
      </c>
      <c r="AN164" s="1178"/>
      <c r="AO164" s="1178"/>
      <c r="AP164" s="1178">
        <f t="shared" si="220"/>
        <v>0</v>
      </c>
      <c r="AQ164" s="1178"/>
      <c r="AR164" s="1178"/>
      <c r="AS164" s="1178">
        <f t="shared" si="221"/>
        <v>0</v>
      </c>
      <c r="AT164" s="942">
        <v>7</v>
      </c>
      <c r="AU164" s="942">
        <v>2</v>
      </c>
      <c r="AV164" s="1178">
        <f t="shared" si="222"/>
        <v>9</v>
      </c>
      <c r="AW164" s="1178">
        <f t="shared" si="223"/>
        <v>498</v>
      </c>
      <c r="AX164" s="1178">
        <f t="shared" si="206"/>
        <v>209</v>
      </c>
      <c r="AY164" s="1178">
        <f t="shared" si="207"/>
        <v>707</v>
      </c>
    </row>
    <row r="165" spans="1:51" ht="15.75">
      <c r="A165" s="1161" t="s">
        <v>368</v>
      </c>
      <c r="B165" s="942">
        <v>219</v>
      </c>
      <c r="C165" s="942">
        <v>90</v>
      </c>
      <c r="D165" s="1178">
        <f t="shared" si="208"/>
        <v>309</v>
      </c>
      <c r="E165" s="942">
        <v>191</v>
      </c>
      <c r="F165" s="942">
        <v>54</v>
      </c>
      <c r="G165" s="1178">
        <f t="shared" si="209"/>
        <v>245</v>
      </c>
      <c r="H165" s="942">
        <v>4</v>
      </c>
      <c r="I165" s="942">
        <v>1</v>
      </c>
      <c r="J165" s="1178">
        <f t="shared" si="210"/>
        <v>5</v>
      </c>
      <c r="K165" s="1244">
        <v>3</v>
      </c>
      <c r="L165" s="1244">
        <v>1</v>
      </c>
      <c r="M165" s="1178">
        <f t="shared" si="211"/>
        <v>4</v>
      </c>
      <c r="N165" s="1178"/>
      <c r="O165" s="1178"/>
      <c r="P165" s="1178">
        <f t="shared" si="212"/>
        <v>0</v>
      </c>
      <c r="Q165" s="942"/>
      <c r="R165" s="942"/>
      <c r="S165" s="1178">
        <f t="shared" si="213"/>
        <v>0</v>
      </c>
      <c r="T165" s="942">
        <v>3</v>
      </c>
      <c r="U165" s="942">
        <v>0</v>
      </c>
      <c r="V165" s="1178">
        <f t="shared" si="214"/>
        <v>3</v>
      </c>
      <c r="W165" s="1178">
        <f t="shared" si="215"/>
        <v>420</v>
      </c>
      <c r="X165" s="1178">
        <f t="shared" si="204"/>
        <v>146</v>
      </c>
      <c r="Y165" s="1178">
        <f t="shared" si="205"/>
        <v>566</v>
      </c>
      <c r="AA165" s="1161" t="s">
        <v>368</v>
      </c>
      <c r="AB165" s="942">
        <v>636</v>
      </c>
      <c r="AC165" s="942">
        <v>293</v>
      </c>
      <c r="AD165" s="1178">
        <f t="shared" si="216"/>
        <v>929</v>
      </c>
      <c r="AE165" s="942">
        <v>227</v>
      </c>
      <c r="AF165" s="942">
        <v>77</v>
      </c>
      <c r="AG165" s="1178">
        <f t="shared" si="217"/>
        <v>304</v>
      </c>
      <c r="AH165" s="942">
        <v>5</v>
      </c>
      <c r="AI165" s="942">
        <v>4</v>
      </c>
      <c r="AJ165" s="1178">
        <f t="shared" si="218"/>
        <v>9</v>
      </c>
      <c r="AK165" s="942">
        <v>8</v>
      </c>
      <c r="AL165" s="942">
        <v>4</v>
      </c>
      <c r="AM165" s="1178">
        <f t="shared" si="219"/>
        <v>12</v>
      </c>
      <c r="AN165" s="1178"/>
      <c r="AO165" s="1178"/>
      <c r="AP165" s="1178">
        <f t="shared" si="220"/>
        <v>0</v>
      </c>
      <c r="AQ165" s="1178"/>
      <c r="AR165" s="1178"/>
      <c r="AS165" s="1178">
        <f t="shared" si="221"/>
        <v>0</v>
      </c>
      <c r="AT165" s="942">
        <v>6</v>
      </c>
      <c r="AU165" s="942">
        <v>2</v>
      </c>
      <c r="AV165" s="1178">
        <f t="shared" si="222"/>
        <v>8</v>
      </c>
      <c r="AW165" s="1178">
        <f t="shared" si="223"/>
        <v>882</v>
      </c>
      <c r="AX165" s="1178">
        <f t="shared" si="206"/>
        <v>380</v>
      </c>
      <c r="AY165" s="1178">
        <f t="shared" si="207"/>
        <v>1262</v>
      </c>
    </row>
    <row r="166" spans="1:51" ht="15.75">
      <c r="A166" s="1161" t="s">
        <v>369</v>
      </c>
      <c r="B166" s="942">
        <v>377</v>
      </c>
      <c r="C166" s="942">
        <v>206</v>
      </c>
      <c r="D166" s="1178">
        <f t="shared" si="208"/>
        <v>583</v>
      </c>
      <c r="E166" s="942">
        <v>285</v>
      </c>
      <c r="F166" s="942">
        <v>149</v>
      </c>
      <c r="G166" s="1178">
        <f t="shared" si="209"/>
        <v>434</v>
      </c>
      <c r="H166" s="942">
        <v>9</v>
      </c>
      <c r="I166" s="942">
        <v>6</v>
      </c>
      <c r="J166" s="1178">
        <f t="shared" si="210"/>
        <v>15</v>
      </c>
      <c r="K166" s="1244">
        <v>6</v>
      </c>
      <c r="L166" s="1244">
        <v>10</v>
      </c>
      <c r="M166" s="1178">
        <f t="shared" si="211"/>
        <v>16</v>
      </c>
      <c r="N166" s="1178"/>
      <c r="O166" s="1178"/>
      <c r="P166" s="1178">
        <f t="shared" si="212"/>
        <v>0</v>
      </c>
      <c r="Q166" s="942"/>
      <c r="R166" s="942"/>
      <c r="S166" s="1178">
        <f t="shared" si="213"/>
        <v>0</v>
      </c>
      <c r="T166" s="942">
        <v>10</v>
      </c>
      <c r="U166" s="942">
        <v>2</v>
      </c>
      <c r="V166" s="1178">
        <f t="shared" si="214"/>
        <v>12</v>
      </c>
      <c r="W166" s="1178">
        <f t="shared" si="215"/>
        <v>687</v>
      </c>
      <c r="X166" s="1178">
        <f t="shared" si="204"/>
        <v>373</v>
      </c>
      <c r="Y166" s="1178">
        <f t="shared" si="205"/>
        <v>1060</v>
      </c>
      <c r="AA166" s="1161" t="s">
        <v>369</v>
      </c>
      <c r="AB166" s="942">
        <v>1132</v>
      </c>
      <c r="AC166" s="942">
        <v>722</v>
      </c>
      <c r="AD166" s="1178">
        <f t="shared" si="216"/>
        <v>1854</v>
      </c>
      <c r="AE166" s="942">
        <v>352</v>
      </c>
      <c r="AF166" s="942">
        <v>244</v>
      </c>
      <c r="AG166" s="1178">
        <f t="shared" si="217"/>
        <v>596</v>
      </c>
      <c r="AH166" s="942">
        <v>7</v>
      </c>
      <c r="AI166" s="942">
        <v>4</v>
      </c>
      <c r="AJ166" s="1178">
        <f t="shared" si="218"/>
        <v>11</v>
      </c>
      <c r="AK166" s="942">
        <v>18</v>
      </c>
      <c r="AL166" s="942">
        <v>9</v>
      </c>
      <c r="AM166" s="1178">
        <f t="shared" si="219"/>
        <v>27</v>
      </c>
      <c r="AN166" s="1178"/>
      <c r="AO166" s="1178"/>
      <c r="AP166" s="1178">
        <f t="shared" si="220"/>
        <v>0</v>
      </c>
      <c r="AQ166" s="1178"/>
      <c r="AR166" s="1178"/>
      <c r="AS166" s="1178">
        <f t="shared" si="221"/>
        <v>0</v>
      </c>
      <c r="AT166" s="942">
        <v>7</v>
      </c>
      <c r="AU166" s="942">
        <v>9</v>
      </c>
      <c r="AV166" s="1178">
        <f t="shared" si="222"/>
        <v>16</v>
      </c>
      <c r="AW166" s="1178">
        <f t="shared" si="223"/>
        <v>1516</v>
      </c>
      <c r="AX166" s="1178">
        <f t="shared" si="206"/>
        <v>988</v>
      </c>
      <c r="AY166" s="1178">
        <f t="shared" si="207"/>
        <v>2504</v>
      </c>
    </row>
    <row r="167" spans="1:51" ht="15.75">
      <c r="A167" s="1161" t="s">
        <v>370</v>
      </c>
      <c r="B167" s="942">
        <v>465</v>
      </c>
      <c r="C167" s="942">
        <v>293</v>
      </c>
      <c r="D167" s="1178">
        <f t="shared" si="208"/>
        <v>758</v>
      </c>
      <c r="E167" s="942">
        <v>445</v>
      </c>
      <c r="F167" s="942">
        <v>321</v>
      </c>
      <c r="G167" s="1178">
        <f t="shared" si="209"/>
        <v>766</v>
      </c>
      <c r="H167" s="942">
        <v>7</v>
      </c>
      <c r="I167" s="942">
        <v>7</v>
      </c>
      <c r="J167" s="1178">
        <f t="shared" si="210"/>
        <v>14</v>
      </c>
      <c r="K167" s="1244">
        <v>7</v>
      </c>
      <c r="L167" s="1244">
        <v>10</v>
      </c>
      <c r="M167" s="1178">
        <f t="shared" si="211"/>
        <v>17</v>
      </c>
      <c r="N167" s="1178"/>
      <c r="O167" s="1178"/>
      <c r="P167" s="1178">
        <f t="shared" si="212"/>
        <v>0</v>
      </c>
      <c r="Q167" s="942"/>
      <c r="R167" s="942"/>
      <c r="S167" s="1178">
        <f t="shared" si="213"/>
        <v>0</v>
      </c>
      <c r="T167" s="942">
        <v>9</v>
      </c>
      <c r="U167" s="942">
        <v>3</v>
      </c>
      <c r="V167" s="1178">
        <f t="shared" si="214"/>
        <v>12</v>
      </c>
      <c r="W167" s="1178">
        <f t="shared" si="215"/>
        <v>933</v>
      </c>
      <c r="X167" s="1178">
        <f t="shared" si="204"/>
        <v>634</v>
      </c>
      <c r="Y167" s="1178">
        <f t="shared" si="205"/>
        <v>1567</v>
      </c>
      <c r="AA167" s="1161" t="s">
        <v>370</v>
      </c>
      <c r="AB167" s="942">
        <v>1629</v>
      </c>
      <c r="AC167" s="942">
        <v>1106</v>
      </c>
      <c r="AD167" s="1178">
        <f t="shared" si="216"/>
        <v>2735</v>
      </c>
      <c r="AE167" s="942">
        <v>567</v>
      </c>
      <c r="AF167" s="942">
        <v>452</v>
      </c>
      <c r="AG167" s="1178">
        <f t="shared" si="217"/>
        <v>1019</v>
      </c>
      <c r="AH167" s="942">
        <v>6</v>
      </c>
      <c r="AI167" s="942">
        <v>5</v>
      </c>
      <c r="AJ167" s="1178">
        <f t="shared" si="218"/>
        <v>11</v>
      </c>
      <c r="AK167" s="942">
        <v>23</v>
      </c>
      <c r="AL167" s="942">
        <v>12</v>
      </c>
      <c r="AM167" s="1178">
        <f t="shared" si="219"/>
        <v>35</v>
      </c>
      <c r="AN167" s="1178"/>
      <c r="AO167" s="1178"/>
      <c r="AP167" s="1178">
        <f t="shared" si="220"/>
        <v>0</v>
      </c>
      <c r="AQ167" s="1178"/>
      <c r="AR167" s="1178"/>
      <c r="AS167" s="1178">
        <f t="shared" si="221"/>
        <v>0</v>
      </c>
      <c r="AT167" s="942">
        <v>10</v>
      </c>
      <c r="AU167" s="942">
        <v>7</v>
      </c>
      <c r="AV167" s="1178">
        <f t="shared" si="222"/>
        <v>17</v>
      </c>
      <c r="AW167" s="1178">
        <f t="shared" si="223"/>
        <v>2235</v>
      </c>
      <c r="AX167" s="1178">
        <f t="shared" si="206"/>
        <v>1582</v>
      </c>
      <c r="AY167" s="1178">
        <f t="shared" si="207"/>
        <v>3817</v>
      </c>
    </row>
    <row r="168" spans="1:51" ht="15.75">
      <c r="A168" s="1161" t="s">
        <v>371</v>
      </c>
      <c r="B168" s="942">
        <v>266</v>
      </c>
      <c r="C168" s="942">
        <v>180</v>
      </c>
      <c r="D168" s="1178">
        <f t="shared" si="208"/>
        <v>446</v>
      </c>
      <c r="E168" s="942">
        <v>269</v>
      </c>
      <c r="F168" s="942">
        <v>234</v>
      </c>
      <c r="G168" s="1178">
        <f t="shared" si="209"/>
        <v>503</v>
      </c>
      <c r="H168" s="942">
        <v>6</v>
      </c>
      <c r="I168" s="942">
        <v>4</v>
      </c>
      <c r="J168" s="1178">
        <f t="shared" si="210"/>
        <v>10</v>
      </c>
      <c r="K168" s="1244">
        <v>8</v>
      </c>
      <c r="L168" s="1244">
        <v>6</v>
      </c>
      <c r="M168" s="1178">
        <f t="shared" si="211"/>
        <v>14</v>
      </c>
      <c r="N168" s="1178"/>
      <c r="O168" s="1178"/>
      <c r="P168" s="1178">
        <f t="shared" si="212"/>
        <v>0</v>
      </c>
      <c r="Q168" s="942"/>
      <c r="R168" s="942"/>
      <c r="S168" s="1178">
        <f t="shared" si="213"/>
        <v>0</v>
      </c>
      <c r="T168" s="942">
        <v>8</v>
      </c>
      <c r="U168" s="942">
        <v>2</v>
      </c>
      <c r="V168" s="1178">
        <f t="shared" si="214"/>
        <v>10</v>
      </c>
      <c r="W168" s="1178">
        <f t="shared" si="215"/>
        <v>557</v>
      </c>
      <c r="X168" s="1178">
        <f t="shared" si="204"/>
        <v>426</v>
      </c>
      <c r="Y168" s="1178">
        <f t="shared" si="205"/>
        <v>983</v>
      </c>
      <c r="AA168" s="1161" t="s">
        <v>371</v>
      </c>
      <c r="AB168" s="942">
        <v>925</v>
      </c>
      <c r="AC168" s="942">
        <v>631</v>
      </c>
      <c r="AD168" s="1178">
        <f t="shared" si="216"/>
        <v>1556</v>
      </c>
      <c r="AE168" s="942">
        <v>374</v>
      </c>
      <c r="AF168" s="942">
        <v>286</v>
      </c>
      <c r="AG168" s="1178">
        <f t="shared" si="217"/>
        <v>660</v>
      </c>
      <c r="AH168" s="942">
        <v>8</v>
      </c>
      <c r="AI168" s="942">
        <v>4</v>
      </c>
      <c r="AJ168" s="1178">
        <f t="shared" si="218"/>
        <v>12</v>
      </c>
      <c r="AK168" s="942">
        <v>8</v>
      </c>
      <c r="AL168" s="942">
        <v>4</v>
      </c>
      <c r="AM168" s="1178">
        <f t="shared" si="219"/>
        <v>12</v>
      </c>
      <c r="AN168" s="1178"/>
      <c r="AO168" s="1178"/>
      <c r="AP168" s="1178">
        <f t="shared" si="220"/>
        <v>0</v>
      </c>
      <c r="AQ168" s="1178"/>
      <c r="AR168" s="1178"/>
      <c r="AS168" s="1178">
        <f t="shared" si="221"/>
        <v>0</v>
      </c>
      <c r="AT168" s="942">
        <v>4</v>
      </c>
      <c r="AU168" s="942">
        <v>4</v>
      </c>
      <c r="AV168" s="1178">
        <f t="shared" si="222"/>
        <v>8</v>
      </c>
      <c r="AW168" s="1178">
        <f t="shared" si="223"/>
        <v>1319</v>
      </c>
      <c r="AX168" s="1178">
        <f t="shared" si="206"/>
        <v>929</v>
      </c>
      <c r="AY168" s="1178">
        <f t="shared" si="207"/>
        <v>2248</v>
      </c>
    </row>
    <row r="169" spans="1:51" ht="15.75">
      <c r="A169" s="1159" t="s">
        <v>475</v>
      </c>
      <c r="B169" s="942">
        <v>1038</v>
      </c>
      <c r="C169" s="942">
        <v>1044</v>
      </c>
      <c r="D169" s="1178">
        <f t="shared" si="208"/>
        <v>2082</v>
      </c>
      <c r="E169" s="942">
        <v>1297</v>
      </c>
      <c r="F169" s="942">
        <v>1279</v>
      </c>
      <c r="G169" s="1178">
        <f t="shared" si="209"/>
        <v>2576</v>
      </c>
      <c r="H169" s="942">
        <v>14</v>
      </c>
      <c r="I169" s="942">
        <v>19</v>
      </c>
      <c r="J169" s="1178">
        <f t="shared" si="210"/>
        <v>33</v>
      </c>
      <c r="K169" s="1244">
        <v>11</v>
      </c>
      <c r="L169" s="1244">
        <v>13</v>
      </c>
      <c r="M169" s="1178">
        <f t="shared" si="211"/>
        <v>24</v>
      </c>
      <c r="N169" s="1178"/>
      <c r="O169" s="1178"/>
      <c r="P169" s="1178">
        <f t="shared" si="212"/>
        <v>0</v>
      </c>
      <c r="Q169" s="942"/>
      <c r="R169" s="942"/>
      <c r="S169" s="1178">
        <f t="shared" si="213"/>
        <v>0</v>
      </c>
      <c r="T169" s="942">
        <v>14</v>
      </c>
      <c r="U169" s="942">
        <v>28</v>
      </c>
      <c r="V169" s="1178">
        <f t="shared" si="214"/>
        <v>42</v>
      </c>
      <c r="W169" s="1178">
        <f t="shared" si="215"/>
        <v>2374</v>
      </c>
      <c r="X169" s="1178">
        <f t="shared" si="204"/>
        <v>2383</v>
      </c>
      <c r="Y169" s="1178">
        <f t="shared" si="205"/>
        <v>4757</v>
      </c>
      <c r="AA169" s="1159" t="s">
        <v>475</v>
      </c>
      <c r="AB169" s="942">
        <v>2726</v>
      </c>
      <c r="AC169" s="942">
        <v>2352</v>
      </c>
      <c r="AD169" s="1178">
        <f t="shared" si="216"/>
        <v>5078</v>
      </c>
      <c r="AE169" s="942">
        <v>1164</v>
      </c>
      <c r="AF169" s="942">
        <v>864</v>
      </c>
      <c r="AG169" s="1178">
        <f t="shared" si="217"/>
        <v>2028</v>
      </c>
      <c r="AH169" s="942">
        <v>14</v>
      </c>
      <c r="AI169" s="942">
        <v>5</v>
      </c>
      <c r="AJ169" s="1178">
        <f t="shared" si="218"/>
        <v>19</v>
      </c>
      <c r="AK169" s="942">
        <v>25</v>
      </c>
      <c r="AL169" s="942">
        <v>14</v>
      </c>
      <c r="AM169" s="1178">
        <f t="shared" si="219"/>
        <v>39</v>
      </c>
      <c r="AN169" s="1178"/>
      <c r="AO169" s="1178"/>
      <c r="AP169" s="1178">
        <f t="shared" si="220"/>
        <v>0</v>
      </c>
      <c r="AQ169" s="1178"/>
      <c r="AR169" s="1178"/>
      <c r="AS169" s="1178">
        <f t="shared" si="221"/>
        <v>0</v>
      </c>
      <c r="AT169" s="942">
        <v>9</v>
      </c>
      <c r="AU169" s="942">
        <v>8</v>
      </c>
      <c r="AV169" s="1178">
        <f t="shared" si="222"/>
        <v>17</v>
      </c>
      <c r="AW169" s="1178">
        <f t="shared" si="223"/>
        <v>3938</v>
      </c>
      <c r="AX169" s="1178">
        <f t="shared" si="206"/>
        <v>3243</v>
      </c>
      <c r="AY169" s="1178">
        <f t="shared" si="207"/>
        <v>7181</v>
      </c>
    </row>
    <row r="170" spans="1:51" ht="15.75">
      <c r="A170" s="1159" t="s">
        <v>618</v>
      </c>
      <c r="B170" s="1244">
        <v>1</v>
      </c>
      <c r="C170" s="1244">
        <v>1</v>
      </c>
      <c r="D170" s="1178">
        <f t="shared" si="208"/>
        <v>2</v>
      </c>
      <c r="E170" s="1244">
        <v>1</v>
      </c>
      <c r="F170" s="1244">
        <v>1</v>
      </c>
      <c r="G170" s="1178">
        <f t="shared" si="209"/>
        <v>2</v>
      </c>
      <c r="H170" s="1244">
        <v>0</v>
      </c>
      <c r="I170" s="1244">
        <v>0</v>
      </c>
      <c r="J170" s="1178">
        <f t="shared" si="210"/>
        <v>0</v>
      </c>
      <c r="K170" s="1244">
        <v>0</v>
      </c>
      <c r="L170" s="1244">
        <v>0</v>
      </c>
      <c r="M170" s="1178">
        <f t="shared" si="211"/>
        <v>0</v>
      </c>
      <c r="N170" s="1178"/>
      <c r="O170" s="1178"/>
      <c r="P170" s="1178">
        <f t="shared" si="212"/>
        <v>0</v>
      </c>
      <c r="Q170" s="1178"/>
      <c r="R170" s="1178"/>
      <c r="S170" s="1178">
        <f t="shared" si="213"/>
        <v>0</v>
      </c>
      <c r="T170" s="1244">
        <v>0</v>
      </c>
      <c r="U170" s="1244">
        <v>0</v>
      </c>
      <c r="V170" s="1178">
        <f t="shared" si="214"/>
        <v>0</v>
      </c>
      <c r="W170" s="1178">
        <f t="shared" si="215"/>
        <v>2</v>
      </c>
      <c r="X170" s="1178">
        <f t="shared" si="204"/>
        <v>2</v>
      </c>
      <c r="Y170" s="1178">
        <f t="shared" si="205"/>
        <v>4</v>
      </c>
      <c r="AA170" s="1159" t="s">
        <v>618</v>
      </c>
      <c r="AB170" s="1244">
        <v>2</v>
      </c>
      <c r="AC170" s="1244">
        <v>1</v>
      </c>
      <c r="AD170" s="1178">
        <f t="shared" si="216"/>
        <v>3</v>
      </c>
      <c r="AE170" s="1244">
        <v>3</v>
      </c>
      <c r="AF170" s="1244">
        <v>1</v>
      </c>
      <c r="AG170" s="1178">
        <f t="shared" si="217"/>
        <v>4</v>
      </c>
      <c r="AH170" s="1244">
        <v>0</v>
      </c>
      <c r="AI170" s="1244">
        <v>0</v>
      </c>
      <c r="AJ170" s="1178">
        <f t="shared" si="218"/>
        <v>0</v>
      </c>
      <c r="AK170" s="1244">
        <v>0</v>
      </c>
      <c r="AL170" s="1244">
        <v>0</v>
      </c>
      <c r="AM170" s="1178">
        <f t="shared" si="219"/>
        <v>0</v>
      </c>
      <c r="AN170" s="1178"/>
      <c r="AO170" s="1178"/>
      <c r="AP170" s="1178">
        <f t="shared" si="220"/>
        <v>0</v>
      </c>
      <c r="AQ170" s="1178"/>
      <c r="AR170" s="1178"/>
      <c r="AS170" s="1178">
        <f t="shared" si="221"/>
        <v>0</v>
      </c>
      <c r="AT170" s="1244">
        <v>0</v>
      </c>
      <c r="AU170" s="1244">
        <v>0</v>
      </c>
      <c r="AV170" s="1178">
        <f t="shared" si="222"/>
        <v>0</v>
      </c>
      <c r="AW170" s="1178">
        <f t="shared" si="223"/>
        <v>5</v>
      </c>
      <c r="AX170" s="1178">
        <f t="shared" si="206"/>
        <v>2</v>
      </c>
      <c r="AY170" s="1178">
        <f t="shared" si="207"/>
        <v>7</v>
      </c>
    </row>
    <row r="171" spans="1:51" ht="15.75">
      <c r="A171" s="1162" t="s">
        <v>6</v>
      </c>
      <c r="B171" s="1163">
        <f t="shared" ref="B171:Y171" si="224">SUM(B160:B170)</f>
        <v>2509</v>
      </c>
      <c r="C171" s="1163">
        <f t="shared" si="224"/>
        <v>1892</v>
      </c>
      <c r="D171" s="1163">
        <f t="shared" si="224"/>
        <v>4401</v>
      </c>
      <c r="E171" s="1163">
        <f t="shared" si="224"/>
        <v>2631</v>
      </c>
      <c r="F171" s="1163">
        <f t="shared" si="224"/>
        <v>2069</v>
      </c>
      <c r="G171" s="1163">
        <f t="shared" si="224"/>
        <v>4700</v>
      </c>
      <c r="H171" s="1163">
        <f t="shared" si="224"/>
        <v>46</v>
      </c>
      <c r="I171" s="1163">
        <f t="shared" si="224"/>
        <v>38</v>
      </c>
      <c r="J171" s="1163">
        <f t="shared" si="224"/>
        <v>84</v>
      </c>
      <c r="K171" s="1163">
        <f t="shared" si="224"/>
        <v>39</v>
      </c>
      <c r="L171" s="1163">
        <f t="shared" si="224"/>
        <v>42</v>
      </c>
      <c r="M171" s="1163">
        <f t="shared" si="224"/>
        <v>81</v>
      </c>
      <c r="N171" s="1163">
        <f t="shared" si="224"/>
        <v>0</v>
      </c>
      <c r="O171" s="1163">
        <f t="shared" si="224"/>
        <v>0</v>
      </c>
      <c r="P171" s="1163">
        <f t="shared" si="224"/>
        <v>0</v>
      </c>
      <c r="Q171" s="1163">
        <f t="shared" si="224"/>
        <v>0</v>
      </c>
      <c r="R171" s="1163">
        <f t="shared" si="224"/>
        <v>0</v>
      </c>
      <c r="S171" s="1163">
        <f t="shared" si="224"/>
        <v>0</v>
      </c>
      <c r="T171" s="1163">
        <f t="shared" si="224"/>
        <v>45</v>
      </c>
      <c r="U171" s="1163">
        <f t="shared" si="224"/>
        <v>37</v>
      </c>
      <c r="V171" s="1163">
        <f t="shared" si="224"/>
        <v>82</v>
      </c>
      <c r="W171" s="1163">
        <f t="shared" si="224"/>
        <v>5270</v>
      </c>
      <c r="X171" s="1163">
        <f t="shared" si="224"/>
        <v>4078</v>
      </c>
      <c r="Y171" s="1163">
        <f t="shared" si="224"/>
        <v>9348</v>
      </c>
      <c r="AA171" s="1162" t="s">
        <v>6</v>
      </c>
      <c r="AB171" s="1163">
        <f t="shared" ref="AB171:AY171" si="225">SUM(AB160:AB170)</f>
        <v>7581</v>
      </c>
      <c r="AC171" s="1163">
        <f t="shared" si="225"/>
        <v>5381</v>
      </c>
      <c r="AD171" s="1163">
        <f t="shared" si="225"/>
        <v>12962</v>
      </c>
      <c r="AE171" s="1163">
        <f t="shared" si="225"/>
        <v>2849</v>
      </c>
      <c r="AF171" s="1163">
        <f t="shared" si="225"/>
        <v>2012</v>
      </c>
      <c r="AG171" s="1163">
        <f t="shared" si="225"/>
        <v>4861</v>
      </c>
      <c r="AH171" s="1163">
        <f t="shared" si="225"/>
        <v>44</v>
      </c>
      <c r="AI171" s="1163">
        <f t="shared" si="225"/>
        <v>32</v>
      </c>
      <c r="AJ171" s="1163">
        <f t="shared" si="225"/>
        <v>76</v>
      </c>
      <c r="AK171" s="1163">
        <f t="shared" si="225"/>
        <v>86</v>
      </c>
      <c r="AL171" s="1163">
        <f t="shared" si="225"/>
        <v>50</v>
      </c>
      <c r="AM171" s="1163">
        <f t="shared" si="225"/>
        <v>136</v>
      </c>
      <c r="AN171" s="1163">
        <f t="shared" si="225"/>
        <v>0</v>
      </c>
      <c r="AO171" s="1163">
        <f t="shared" si="225"/>
        <v>0</v>
      </c>
      <c r="AP171" s="1163">
        <f t="shared" si="225"/>
        <v>0</v>
      </c>
      <c r="AQ171" s="1163">
        <f t="shared" si="225"/>
        <v>0</v>
      </c>
      <c r="AR171" s="1163">
        <f t="shared" si="225"/>
        <v>0</v>
      </c>
      <c r="AS171" s="1163">
        <f t="shared" si="225"/>
        <v>0</v>
      </c>
      <c r="AT171" s="1163">
        <f t="shared" si="225"/>
        <v>43</v>
      </c>
      <c r="AU171" s="1163">
        <f t="shared" si="225"/>
        <v>33</v>
      </c>
      <c r="AV171" s="1163">
        <f t="shared" si="225"/>
        <v>76</v>
      </c>
      <c r="AW171" s="1163">
        <f t="shared" si="225"/>
        <v>10603</v>
      </c>
      <c r="AX171" s="1163">
        <f t="shared" si="225"/>
        <v>7508</v>
      </c>
      <c r="AY171" s="1163">
        <f t="shared" si="225"/>
        <v>18111</v>
      </c>
    </row>
    <row r="173" spans="1:51" ht="15.75">
      <c r="A173" s="1243"/>
      <c r="B173" s="1243"/>
      <c r="C173" s="1243"/>
      <c r="D173" s="1243"/>
      <c r="E173" s="1243"/>
      <c r="F173" s="1243"/>
      <c r="G173" s="1243"/>
      <c r="H173" s="1243"/>
      <c r="I173" s="1243"/>
      <c r="J173" s="1243"/>
      <c r="K173" s="1243"/>
      <c r="L173" s="1243"/>
      <c r="M173" s="1243"/>
      <c r="N173" s="1243"/>
      <c r="O173" s="1243"/>
      <c r="P173" s="1243"/>
      <c r="Q173" s="1243"/>
      <c r="R173" s="1243"/>
      <c r="S173" s="1243"/>
      <c r="T173" s="1243"/>
      <c r="U173" s="1243"/>
      <c r="V173" s="1243"/>
      <c r="W173" s="1289"/>
      <c r="X173" s="1289" t="s">
        <v>57</v>
      </c>
      <c r="Y173" s="1289"/>
      <c r="AA173" s="1243"/>
      <c r="AB173" s="1243"/>
      <c r="AC173" s="1243"/>
      <c r="AD173" s="1243"/>
      <c r="AE173" s="1243"/>
      <c r="AF173" s="1243"/>
      <c r="AG173" s="1243"/>
      <c r="AH173" s="1243"/>
      <c r="AI173" s="1243"/>
      <c r="AJ173" s="1243"/>
      <c r="AK173" s="1243"/>
      <c r="AL173" s="1243"/>
      <c r="AM173" s="1243"/>
      <c r="AN173" s="1243"/>
      <c r="AO173" s="1243"/>
      <c r="AP173" s="1243"/>
      <c r="AQ173" s="1243"/>
      <c r="AR173" s="1243"/>
      <c r="AS173" s="1243"/>
      <c r="AT173" s="1243"/>
      <c r="AU173" s="1243"/>
      <c r="AV173" s="1243"/>
      <c r="AW173" s="1289"/>
      <c r="AX173" s="1289" t="s">
        <v>57</v>
      </c>
      <c r="AY173" s="1289"/>
    </row>
    <row r="174" spans="1:51" ht="15" customHeight="1">
      <c r="A174" s="1894" t="s">
        <v>364</v>
      </c>
      <c r="B174" s="1893" t="s">
        <v>3</v>
      </c>
      <c r="C174" s="1893"/>
      <c r="D174" s="1893"/>
      <c r="E174" s="1893" t="s">
        <v>4</v>
      </c>
      <c r="F174" s="1893"/>
      <c r="G174" s="1893"/>
      <c r="H174" s="1893" t="s">
        <v>5</v>
      </c>
      <c r="I174" s="1893"/>
      <c r="J174" s="1893"/>
      <c r="K174" s="1893" t="s">
        <v>382</v>
      </c>
      <c r="L174" s="1893"/>
      <c r="M174" s="1893"/>
      <c r="N174" s="1893" t="s">
        <v>878</v>
      </c>
      <c r="O174" s="1893"/>
      <c r="P174" s="1893"/>
      <c r="Q174" s="1893" t="s">
        <v>879</v>
      </c>
      <c r="R174" s="1893"/>
      <c r="S174" s="1893"/>
      <c r="T174" s="1893" t="s">
        <v>354</v>
      </c>
      <c r="U174" s="1893"/>
      <c r="V174" s="1893"/>
      <c r="W174" s="1894" t="s">
        <v>6</v>
      </c>
      <c r="X174" s="1894"/>
      <c r="Y174" s="1894"/>
      <c r="AA174" s="1894" t="s">
        <v>364</v>
      </c>
      <c r="AB174" s="1893" t="s">
        <v>3</v>
      </c>
      <c r="AC174" s="1893"/>
      <c r="AD174" s="1893"/>
      <c r="AE174" s="1893" t="s">
        <v>4</v>
      </c>
      <c r="AF174" s="1893"/>
      <c r="AG174" s="1893"/>
      <c r="AH174" s="1893" t="s">
        <v>5</v>
      </c>
      <c r="AI174" s="1893"/>
      <c r="AJ174" s="1893"/>
      <c r="AK174" s="1893" t="s">
        <v>382</v>
      </c>
      <c r="AL174" s="1893"/>
      <c r="AM174" s="1893"/>
      <c r="AN174" s="1893" t="s">
        <v>878</v>
      </c>
      <c r="AO174" s="1893"/>
      <c r="AP174" s="1893"/>
      <c r="AQ174" s="1893" t="s">
        <v>879</v>
      </c>
      <c r="AR174" s="1893"/>
      <c r="AS174" s="1893"/>
      <c r="AT174" s="1893" t="s">
        <v>354</v>
      </c>
      <c r="AU174" s="1893"/>
      <c r="AV174" s="1893"/>
      <c r="AW174" s="1894" t="s">
        <v>6</v>
      </c>
      <c r="AX174" s="1894"/>
      <c r="AY174" s="1894"/>
    </row>
    <row r="175" spans="1:51">
      <c r="A175" s="1894"/>
      <c r="B175" s="1176" t="s">
        <v>242</v>
      </c>
      <c r="C175" s="1176" t="s">
        <v>243</v>
      </c>
      <c r="D175" s="1176" t="s">
        <v>236</v>
      </c>
      <c r="E175" s="1176" t="s">
        <v>242</v>
      </c>
      <c r="F175" s="1176" t="s">
        <v>243</v>
      </c>
      <c r="G175" s="1176" t="s">
        <v>236</v>
      </c>
      <c r="H175" s="1176" t="s">
        <v>242</v>
      </c>
      <c r="I175" s="1176" t="s">
        <v>243</v>
      </c>
      <c r="J175" s="1176" t="s">
        <v>236</v>
      </c>
      <c r="K175" s="1176" t="s">
        <v>242</v>
      </c>
      <c r="L175" s="1176" t="s">
        <v>243</v>
      </c>
      <c r="M175" s="1176" t="s">
        <v>236</v>
      </c>
      <c r="N175" s="1176" t="s">
        <v>242</v>
      </c>
      <c r="O175" s="1176" t="s">
        <v>243</v>
      </c>
      <c r="P175" s="1176" t="s">
        <v>236</v>
      </c>
      <c r="Q175" s="1176" t="s">
        <v>242</v>
      </c>
      <c r="R175" s="1176" t="s">
        <v>243</v>
      </c>
      <c r="S175" s="1176" t="s">
        <v>236</v>
      </c>
      <c r="T175" s="1176" t="s">
        <v>242</v>
      </c>
      <c r="U175" s="1176" t="s">
        <v>243</v>
      </c>
      <c r="V175" s="1176" t="s">
        <v>236</v>
      </c>
      <c r="W175" s="1176" t="s">
        <v>242</v>
      </c>
      <c r="X175" s="1176" t="s">
        <v>243</v>
      </c>
      <c r="Y175" s="1176" t="s">
        <v>236</v>
      </c>
      <c r="AA175" s="1894"/>
      <c r="AB175" s="1176" t="s">
        <v>242</v>
      </c>
      <c r="AC175" s="1176" t="s">
        <v>243</v>
      </c>
      <c r="AD175" s="1176" t="s">
        <v>236</v>
      </c>
      <c r="AE175" s="1176" t="s">
        <v>242</v>
      </c>
      <c r="AF175" s="1176" t="s">
        <v>243</v>
      </c>
      <c r="AG175" s="1176" t="s">
        <v>236</v>
      </c>
      <c r="AH175" s="1176" t="s">
        <v>242</v>
      </c>
      <c r="AI175" s="1176" t="s">
        <v>243</v>
      </c>
      <c r="AJ175" s="1176" t="s">
        <v>236</v>
      </c>
      <c r="AK175" s="1176" t="s">
        <v>242</v>
      </c>
      <c r="AL175" s="1176" t="s">
        <v>243</v>
      </c>
      <c r="AM175" s="1176" t="s">
        <v>236</v>
      </c>
      <c r="AN175" s="1176" t="s">
        <v>242</v>
      </c>
      <c r="AO175" s="1176" t="s">
        <v>243</v>
      </c>
      <c r="AP175" s="1176" t="s">
        <v>236</v>
      </c>
      <c r="AQ175" s="1176" t="s">
        <v>242</v>
      </c>
      <c r="AR175" s="1176" t="s">
        <v>243</v>
      </c>
      <c r="AS175" s="1176" t="s">
        <v>236</v>
      </c>
      <c r="AT175" s="1176" t="s">
        <v>242</v>
      </c>
      <c r="AU175" s="1176" t="s">
        <v>243</v>
      </c>
      <c r="AV175" s="1176" t="s">
        <v>236</v>
      </c>
      <c r="AW175" s="1176" t="s">
        <v>242</v>
      </c>
      <c r="AX175" s="1176" t="s">
        <v>243</v>
      </c>
      <c r="AY175" s="1176" t="s">
        <v>236</v>
      </c>
    </row>
    <row r="176" spans="1:51">
      <c r="A176" s="1177">
        <v>1</v>
      </c>
      <c r="B176" s="1176">
        <v>2</v>
      </c>
      <c r="C176" s="1176">
        <v>3</v>
      </c>
      <c r="D176" s="1176">
        <v>4</v>
      </c>
      <c r="E176" s="1176">
        <v>5</v>
      </c>
      <c r="F176" s="1176">
        <v>6</v>
      </c>
      <c r="G176" s="1176">
        <v>7</v>
      </c>
      <c r="H176" s="1176">
        <v>8</v>
      </c>
      <c r="I176" s="1176">
        <v>9</v>
      </c>
      <c r="J176" s="1176">
        <v>10</v>
      </c>
      <c r="K176" s="1176">
        <v>11</v>
      </c>
      <c r="L176" s="1176">
        <v>12</v>
      </c>
      <c r="M176" s="1176">
        <v>13</v>
      </c>
      <c r="N176" s="1176">
        <v>14</v>
      </c>
      <c r="O176" s="1176">
        <v>15</v>
      </c>
      <c r="P176" s="1176">
        <v>16</v>
      </c>
      <c r="Q176" s="1176">
        <v>17</v>
      </c>
      <c r="R176" s="1176">
        <v>18</v>
      </c>
      <c r="S176" s="1176">
        <v>19</v>
      </c>
      <c r="T176" s="1176">
        <v>20</v>
      </c>
      <c r="U176" s="1176">
        <v>21</v>
      </c>
      <c r="V176" s="1176">
        <v>22</v>
      </c>
      <c r="W176" s="1176">
        <v>23</v>
      </c>
      <c r="X176" s="1176">
        <v>24</v>
      </c>
      <c r="Y176" s="1176">
        <v>25</v>
      </c>
      <c r="AA176" s="1177">
        <v>1</v>
      </c>
      <c r="AB176" s="1176">
        <v>2</v>
      </c>
      <c r="AC176" s="1176">
        <v>3</v>
      </c>
      <c r="AD176" s="1176">
        <v>4</v>
      </c>
      <c r="AE176" s="1176">
        <v>5</v>
      </c>
      <c r="AF176" s="1176">
        <v>6</v>
      </c>
      <c r="AG176" s="1176">
        <v>7</v>
      </c>
      <c r="AH176" s="1176">
        <v>8</v>
      </c>
      <c r="AI176" s="1176">
        <v>9</v>
      </c>
      <c r="AJ176" s="1176">
        <v>10</v>
      </c>
      <c r="AK176" s="1176">
        <v>11</v>
      </c>
      <c r="AL176" s="1176">
        <v>12</v>
      </c>
      <c r="AM176" s="1176">
        <v>13</v>
      </c>
      <c r="AN176" s="1176">
        <v>14</v>
      </c>
      <c r="AO176" s="1176">
        <v>15</v>
      </c>
      <c r="AP176" s="1176">
        <v>16</v>
      </c>
      <c r="AQ176" s="1176">
        <v>17</v>
      </c>
      <c r="AR176" s="1176">
        <v>18</v>
      </c>
      <c r="AS176" s="1176">
        <v>19</v>
      </c>
      <c r="AT176" s="1176">
        <v>20</v>
      </c>
      <c r="AU176" s="1176">
        <v>21</v>
      </c>
      <c r="AV176" s="1176">
        <v>22</v>
      </c>
      <c r="AW176" s="1176">
        <v>23</v>
      </c>
      <c r="AX176" s="1176">
        <v>24</v>
      </c>
      <c r="AY176" s="1176">
        <v>25</v>
      </c>
    </row>
    <row r="177" spans="1:51" ht="15.75">
      <c r="A177" s="1159" t="s">
        <v>473</v>
      </c>
      <c r="B177" s="1265">
        <v>0</v>
      </c>
      <c r="C177" s="1265">
        <v>1</v>
      </c>
      <c r="D177" s="1178">
        <f>B177+C177</f>
        <v>1</v>
      </c>
      <c r="E177" s="1265">
        <v>0</v>
      </c>
      <c r="F177" s="1265">
        <v>0</v>
      </c>
      <c r="G177" s="1178">
        <f>E177+F177</f>
        <v>0</v>
      </c>
      <c r="H177" s="1265">
        <v>0</v>
      </c>
      <c r="I177" s="1265">
        <v>0</v>
      </c>
      <c r="J177" s="1178">
        <f>H177+I177</f>
        <v>0</v>
      </c>
      <c r="K177" s="1265">
        <v>0</v>
      </c>
      <c r="L177" s="1265">
        <v>0</v>
      </c>
      <c r="M177" s="1178">
        <f>K177+L177</f>
        <v>0</v>
      </c>
      <c r="N177" s="1178"/>
      <c r="O177" s="1178"/>
      <c r="P177" s="1178">
        <f>N177+O177</f>
        <v>0</v>
      </c>
      <c r="Q177" s="942"/>
      <c r="R177" s="942"/>
      <c r="S177" s="1178">
        <f>Q177+R177</f>
        <v>0</v>
      </c>
      <c r="T177" s="942"/>
      <c r="U177" s="942"/>
      <c r="V177" s="1178">
        <f>T177+U177</f>
        <v>0</v>
      </c>
      <c r="W177" s="1178">
        <f>B177+E177+N177+K177+H177+Q177+T177</f>
        <v>0</v>
      </c>
      <c r="X177" s="1178">
        <f t="shared" ref="X177:X187" si="226">C177+F177+O177+L177+I177+R177+U177</f>
        <v>1</v>
      </c>
      <c r="Y177" s="1178">
        <f t="shared" ref="Y177:Y187" si="227">D177+G177+P177+M177+J177+S177+V177</f>
        <v>1</v>
      </c>
      <c r="AA177" s="1159" t="s">
        <v>473</v>
      </c>
      <c r="AB177" s="942">
        <v>5</v>
      </c>
      <c r="AC177" s="942">
        <v>3</v>
      </c>
      <c r="AD177" s="1178">
        <f>AB177+AC177</f>
        <v>8</v>
      </c>
      <c r="AE177" s="942">
        <v>2</v>
      </c>
      <c r="AF177" s="942">
        <v>7</v>
      </c>
      <c r="AG177" s="1178">
        <f>AE177+AF177</f>
        <v>9</v>
      </c>
      <c r="AH177" s="942">
        <v>1</v>
      </c>
      <c r="AI177" s="942">
        <v>0</v>
      </c>
      <c r="AJ177" s="1178">
        <f>AH177+AI177</f>
        <v>1</v>
      </c>
      <c r="AK177" s="942">
        <v>1</v>
      </c>
      <c r="AL177" s="942">
        <v>0</v>
      </c>
      <c r="AM177" s="1178">
        <f>AK177+AL177</f>
        <v>1</v>
      </c>
      <c r="AN177" s="1178"/>
      <c r="AO177" s="1178"/>
      <c r="AP177" s="1178">
        <f>AN177+AO177</f>
        <v>0</v>
      </c>
      <c r="AQ177" s="1178"/>
      <c r="AR177" s="1178"/>
      <c r="AS177" s="1178">
        <f>AQ177+AR177</f>
        <v>0</v>
      </c>
      <c r="AT177" s="942"/>
      <c r="AU177" s="942"/>
      <c r="AV177" s="1178">
        <f>AT177+AU177</f>
        <v>0</v>
      </c>
      <c r="AW177" s="1178">
        <f>AB177+AE177+AH177+AK177+AT177+AN177+AQ177</f>
        <v>9</v>
      </c>
      <c r="AX177" s="1178">
        <f t="shared" ref="AX177:AX187" si="228">AC177+AF177+AI177+AL177+AU177+AO177+AR177</f>
        <v>10</v>
      </c>
      <c r="AY177" s="1178">
        <f t="shared" ref="AY177:AY187" si="229">AD177+AG177+AJ177+AM177+AV177+AP177+AS177</f>
        <v>19</v>
      </c>
    </row>
    <row r="178" spans="1:51" ht="15.75">
      <c r="A178" s="1160" t="s">
        <v>474</v>
      </c>
      <c r="B178" s="1265">
        <v>2</v>
      </c>
      <c r="C178" s="1265">
        <v>1</v>
      </c>
      <c r="D178" s="1178">
        <f t="shared" ref="D178:D187" si="230">B178+C178</f>
        <v>3</v>
      </c>
      <c r="E178" s="1265">
        <v>2</v>
      </c>
      <c r="F178" s="1265">
        <v>0</v>
      </c>
      <c r="G178" s="1178">
        <f t="shared" ref="G178:G187" si="231">E178+F178</f>
        <v>2</v>
      </c>
      <c r="H178" s="1265">
        <v>0</v>
      </c>
      <c r="I178" s="1265">
        <v>0</v>
      </c>
      <c r="J178" s="1178">
        <f t="shared" ref="J178:J187" si="232">H178+I178</f>
        <v>0</v>
      </c>
      <c r="K178" s="1265">
        <v>0</v>
      </c>
      <c r="L178" s="1265">
        <v>0</v>
      </c>
      <c r="M178" s="1178">
        <f t="shared" ref="M178:M187" si="233">K178+L178</f>
        <v>0</v>
      </c>
      <c r="N178" s="1178"/>
      <c r="O178" s="1178"/>
      <c r="P178" s="1178">
        <f t="shared" ref="P178:P187" si="234">N178+O178</f>
        <v>0</v>
      </c>
      <c r="Q178" s="942"/>
      <c r="R178" s="942"/>
      <c r="S178" s="1178">
        <f t="shared" ref="S178:S187" si="235">Q178+R178</f>
        <v>0</v>
      </c>
      <c r="T178" s="942"/>
      <c r="U178" s="942"/>
      <c r="V178" s="1178">
        <f t="shared" ref="V178:V187" si="236">T178+U178</f>
        <v>0</v>
      </c>
      <c r="W178" s="1178">
        <f t="shared" ref="W178:W187" si="237">B178+E178+N178+K178+H178+Q178+T178</f>
        <v>4</v>
      </c>
      <c r="X178" s="1178">
        <f t="shared" si="226"/>
        <v>1</v>
      </c>
      <c r="Y178" s="1178">
        <f t="shared" si="227"/>
        <v>5</v>
      </c>
      <c r="AA178" s="1160" t="s">
        <v>474</v>
      </c>
      <c r="AB178" s="942">
        <v>1</v>
      </c>
      <c r="AC178" s="942">
        <v>4</v>
      </c>
      <c r="AD178" s="1178">
        <f t="shared" ref="AD178:AD187" si="238">AB178+AC178</f>
        <v>5</v>
      </c>
      <c r="AE178" s="942">
        <v>0</v>
      </c>
      <c r="AF178" s="942">
        <v>0</v>
      </c>
      <c r="AG178" s="1178">
        <f t="shared" ref="AG178:AG187" si="239">AE178+AF178</f>
        <v>0</v>
      </c>
      <c r="AH178" s="942">
        <v>0</v>
      </c>
      <c r="AI178" s="942">
        <v>0</v>
      </c>
      <c r="AJ178" s="1178">
        <f t="shared" ref="AJ178:AJ187" si="240">AH178+AI178</f>
        <v>0</v>
      </c>
      <c r="AK178" s="942">
        <v>0</v>
      </c>
      <c r="AL178" s="942">
        <v>1</v>
      </c>
      <c r="AM178" s="1178">
        <f t="shared" ref="AM178:AM187" si="241">AK178+AL178</f>
        <v>1</v>
      </c>
      <c r="AN178" s="1178"/>
      <c r="AO178" s="1178"/>
      <c r="AP178" s="1178">
        <f t="shared" ref="AP178:AP187" si="242">AN178+AO178</f>
        <v>0</v>
      </c>
      <c r="AQ178" s="1178"/>
      <c r="AR178" s="1178"/>
      <c r="AS178" s="1178">
        <f t="shared" ref="AS178:AS187" si="243">AQ178+AR178</f>
        <v>0</v>
      </c>
      <c r="AT178" s="942"/>
      <c r="AU178" s="942"/>
      <c r="AV178" s="1178">
        <f t="shared" ref="AV178:AV187" si="244">AT178+AU178</f>
        <v>0</v>
      </c>
      <c r="AW178" s="1178">
        <f t="shared" ref="AW178:AW187" si="245">AB178+AE178+AH178+AK178+AT178+AN178+AQ178</f>
        <v>1</v>
      </c>
      <c r="AX178" s="1178">
        <f t="shared" si="228"/>
        <v>5</v>
      </c>
      <c r="AY178" s="1178">
        <f t="shared" si="229"/>
        <v>6</v>
      </c>
    </row>
    <row r="179" spans="1:51" ht="15.75">
      <c r="A179" s="1161" t="s">
        <v>365</v>
      </c>
      <c r="B179" s="1265">
        <v>4</v>
      </c>
      <c r="C179" s="1265">
        <v>7</v>
      </c>
      <c r="D179" s="1178">
        <f t="shared" si="230"/>
        <v>11</v>
      </c>
      <c r="E179" s="1265">
        <v>1</v>
      </c>
      <c r="F179" s="1265">
        <v>2</v>
      </c>
      <c r="G179" s="1178">
        <f t="shared" si="231"/>
        <v>3</v>
      </c>
      <c r="H179" s="1265">
        <v>1</v>
      </c>
      <c r="I179" s="1265">
        <v>0</v>
      </c>
      <c r="J179" s="1178">
        <f t="shared" si="232"/>
        <v>1</v>
      </c>
      <c r="K179" s="1265">
        <v>0</v>
      </c>
      <c r="L179" s="1265">
        <v>0</v>
      </c>
      <c r="M179" s="1178">
        <f t="shared" si="233"/>
        <v>0</v>
      </c>
      <c r="N179" s="1178"/>
      <c r="O179" s="1178"/>
      <c r="P179" s="1178">
        <f t="shared" si="234"/>
        <v>0</v>
      </c>
      <c r="Q179" s="942"/>
      <c r="R179" s="942"/>
      <c r="S179" s="1178">
        <f t="shared" si="235"/>
        <v>0</v>
      </c>
      <c r="T179" s="942"/>
      <c r="U179" s="942"/>
      <c r="V179" s="1178">
        <f t="shared" si="236"/>
        <v>0</v>
      </c>
      <c r="W179" s="1178">
        <f t="shared" si="237"/>
        <v>6</v>
      </c>
      <c r="X179" s="1178">
        <f t="shared" si="226"/>
        <v>9</v>
      </c>
      <c r="Y179" s="1178">
        <f t="shared" si="227"/>
        <v>15</v>
      </c>
      <c r="AA179" s="1161" t="s">
        <v>365</v>
      </c>
      <c r="AB179" s="942">
        <v>3</v>
      </c>
      <c r="AC179" s="942">
        <v>3</v>
      </c>
      <c r="AD179" s="1178">
        <f t="shared" si="238"/>
        <v>6</v>
      </c>
      <c r="AE179" s="942">
        <v>2</v>
      </c>
      <c r="AF179" s="942">
        <v>4</v>
      </c>
      <c r="AG179" s="1178">
        <f t="shared" si="239"/>
        <v>6</v>
      </c>
      <c r="AH179" s="942">
        <v>0</v>
      </c>
      <c r="AI179" s="942">
        <v>0</v>
      </c>
      <c r="AJ179" s="1178">
        <f t="shared" si="240"/>
        <v>0</v>
      </c>
      <c r="AK179" s="942">
        <v>0</v>
      </c>
      <c r="AL179" s="942">
        <v>1</v>
      </c>
      <c r="AM179" s="1178">
        <f t="shared" si="241"/>
        <v>1</v>
      </c>
      <c r="AN179" s="1178"/>
      <c r="AO179" s="1178"/>
      <c r="AP179" s="1178">
        <f t="shared" si="242"/>
        <v>0</v>
      </c>
      <c r="AQ179" s="1178"/>
      <c r="AR179" s="1178"/>
      <c r="AS179" s="1178">
        <f t="shared" si="243"/>
        <v>0</v>
      </c>
      <c r="AT179" s="942"/>
      <c r="AU179" s="942"/>
      <c r="AV179" s="1178">
        <f t="shared" si="244"/>
        <v>0</v>
      </c>
      <c r="AW179" s="1178">
        <f t="shared" si="245"/>
        <v>5</v>
      </c>
      <c r="AX179" s="1178">
        <f t="shared" si="228"/>
        <v>8</v>
      </c>
      <c r="AY179" s="1178">
        <f t="shared" si="229"/>
        <v>13</v>
      </c>
    </row>
    <row r="180" spans="1:51" ht="15.75">
      <c r="A180" s="1161" t="s">
        <v>366</v>
      </c>
      <c r="B180" s="1265">
        <v>1</v>
      </c>
      <c r="C180" s="1265">
        <v>1</v>
      </c>
      <c r="D180" s="1178">
        <f t="shared" si="230"/>
        <v>2</v>
      </c>
      <c r="E180" s="1265">
        <v>2</v>
      </c>
      <c r="F180" s="1265">
        <v>0</v>
      </c>
      <c r="G180" s="1178">
        <f t="shared" si="231"/>
        <v>2</v>
      </c>
      <c r="H180" s="1265">
        <v>0</v>
      </c>
      <c r="I180" s="1265">
        <v>0</v>
      </c>
      <c r="J180" s="1178">
        <f t="shared" si="232"/>
        <v>0</v>
      </c>
      <c r="K180" s="1265">
        <v>0</v>
      </c>
      <c r="L180" s="1265">
        <v>0</v>
      </c>
      <c r="M180" s="1178">
        <f t="shared" si="233"/>
        <v>0</v>
      </c>
      <c r="N180" s="1178"/>
      <c r="O180" s="1178"/>
      <c r="P180" s="1178">
        <f t="shared" si="234"/>
        <v>0</v>
      </c>
      <c r="Q180" s="942"/>
      <c r="R180" s="942"/>
      <c r="S180" s="1178">
        <f t="shared" si="235"/>
        <v>0</v>
      </c>
      <c r="T180" s="942"/>
      <c r="U180" s="942"/>
      <c r="V180" s="1178">
        <f t="shared" si="236"/>
        <v>0</v>
      </c>
      <c r="W180" s="1178">
        <f t="shared" si="237"/>
        <v>3</v>
      </c>
      <c r="X180" s="1178">
        <f t="shared" si="226"/>
        <v>1</v>
      </c>
      <c r="Y180" s="1178">
        <f t="shared" si="227"/>
        <v>4</v>
      </c>
      <c r="AA180" s="1161" t="s">
        <v>366</v>
      </c>
      <c r="AB180" s="942">
        <v>1</v>
      </c>
      <c r="AC180" s="942">
        <v>0</v>
      </c>
      <c r="AD180" s="1178">
        <f t="shared" si="238"/>
        <v>1</v>
      </c>
      <c r="AE180" s="942">
        <v>0</v>
      </c>
      <c r="AF180" s="942">
        <v>0</v>
      </c>
      <c r="AG180" s="1178">
        <f t="shared" si="239"/>
        <v>0</v>
      </c>
      <c r="AH180" s="942">
        <v>0</v>
      </c>
      <c r="AI180" s="942">
        <v>0</v>
      </c>
      <c r="AJ180" s="1178">
        <f t="shared" si="240"/>
        <v>0</v>
      </c>
      <c r="AK180" s="942">
        <v>0</v>
      </c>
      <c r="AL180" s="942">
        <v>0</v>
      </c>
      <c r="AM180" s="1178">
        <f t="shared" si="241"/>
        <v>0</v>
      </c>
      <c r="AN180" s="1178"/>
      <c r="AO180" s="1178"/>
      <c r="AP180" s="1178">
        <f t="shared" si="242"/>
        <v>0</v>
      </c>
      <c r="AQ180" s="1178"/>
      <c r="AR180" s="1178"/>
      <c r="AS180" s="1178">
        <f t="shared" si="243"/>
        <v>0</v>
      </c>
      <c r="AT180" s="942"/>
      <c r="AU180" s="942"/>
      <c r="AV180" s="1178">
        <f t="shared" si="244"/>
        <v>0</v>
      </c>
      <c r="AW180" s="1178">
        <f t="shared" si="245"/>
        <v>1</v>
      </c>
      <c r="AX180" s="1178">
        <f t="shared" si="228"/>
        <v>0</v>
      </c>
      <c r="AY180" s="1178">
        <f t="shared" si="229"/>
        <v>1</v>
      </c>
    </row>
    <row r="181" spans="1:51" ht="15.75">
      <c r="A181" s="1161" t="s">
        <v>367</v>
      </c>
      <c r="B181" s="1265">
        <v>104</v>
      </c>
      <c r="C181" s="1265">
        <v>28</v>
      </c>
      <c r="D181" s="1178">
        <f t="shared" si="230"/>
        <v>132</v>
      </c>
      <c r="E181" s="1265">
        <v>36</v>
      </c>
      <c r="F181" s="1265">
        <v>9</v>
      </c>
      <c r="G181" s="1178">
        <f t="shared" si="231"/>
        <v>45</v>
      </c>
      <c r="H181" s="1265">
        <v>0</v>
      </c>
      <c r="I181" s="1265">
        <v>0</v>
      </c>
      <c r="J181" s="1178">
        <f t="shared" si="232"/>
        <v>0</v>
      </c>
      <c r="K181" s="1265">
        <v>1</v>
      </c>
      <c r="L181" s="1265">
        <v>0</v>
      </c>
      <c r="M181" s="1178">
        <f t="shared" si="233"/>
        <v>1</v>
      </c>
      <c r="N181" s="1178"/>
      <c r="O181" s="1178"/>
      <c r="P181" s="1178">
        <f t="shared" si="234"/>
        <v>0</v>
      </c>
      <c r="Q181" s="942"/>
      <c r="R181" s="942"/>
      <c r="S181" s="1178">
        <f t="shared" si="235"/>
        <v>0</v>
      </c>
      <c r="T181" s="942">
        <v>3</v>
      </c>
      <c r="U181" s="942"/>
      <c r="V181" s="1178">
        <f t="shared" si="236"/>
        <v>3</v>
      </c>
      <c r="W181" s="1178">
        <f t="shared" si="237"/>
        <v>144</v>
      </c>
      <c r="X181" s="1178">
        <f t="shared" si="226"/>
        <v>37</v>
      </c>
      <c r="Y181" s="1178">
        <f t="shared" si="227"/>
        <v>181</v>
      </c>
      <c r="AA181" s="1161" t="s">
        <v>367</v>
      </c>
      <c r="AB181" s="942">
        <v>49</v>
      </c>
      <c r="AC181" s="942">
        <v>12</v>
      </c>
      <c r="AD181" s="1178">
        <f t="shared" si="238"/>
        <v>61</v>
      </c>
      <c r="AE181" s="942">
        <v>23</v>
      </c>
      <c r="AF181" s="942">
        <v>9</v>
      </c>
      <c r="AG181" s="1178">
        <f t="shared" si="239"/>
        <v>32</v>
      </c>
      <c r="AH181" s="942">
        <v>2</v>
      </c>
      <c r="AI181" s="942">
        <v>0</v>
      </c>
      <c r="AJ181" s="1178">
        <f t="shared" si="240"/>
        <v>2</v>
      </c>
      <c r="AK181" s="942">
        <v>6</v>
      </c>
      <c r="AL181" s="942">
        <v>0</v>
      </c>
      <c r="AM181" s="1178">
        <f t="shared" si="241"/>
        <v>6</v>
      </c>
      <c r="AN181" s="1178"/>
      <c r="AO181" s="1178"/>
      <c r="AP181" s="1178">
        <f t="shared" si="242"/>
        <v>0</v>
      </c>
      <c r="AQ181" s="1178"/>
      <c r="AR181" s="1178"/>
      <c r="AS181" s="1178">
        <f t="shared" si="243"/>
        <v>0</v>
      </c>
      <c r="AT181" s="942">
        <v>1</v>
      </c>
      <c r="AU181" s="942"/>
      <c r="AV181" s="1178">
        <f t="shared" si="244"/>
        <v>1</v>
      </c>
      <c r="AW181" s="1178">
        <f t="shared" si="245"/>
        <v>81</v>
      </c>
      <c r="AX181" s="1178">
        <f t="shared" si="228"/>
        <v>21</v>
      </c>
      <c r="AY181" s="1178">
        <f t="shared" si="229"/>
        <v>102</v>
      </c>
    </row>
    <row r="182" spans="1:51" ht="15.75">
      <c r="A182" s="1161" t="s">
        <v>368</v>
      </c>
      <c r="B182" s="1265">
        <v>146</v>
      </c>
      <c r="C182" s="1265">
        <v>42</v>
      </c>
      <c r="D182" s="1178">
        <f t="shared" si="230"/>
        <v>188</v>
      </c>
      <c r="E182" s="1265">
        <v>47</v>
      </c>
      <c r="F182" s="1265">
        <v>22</v>
      </c>
      <c r="G182" s="1178">
        <f t="shared" si="231"/>
        <v>69</v>
      </c>
      <c r="H182" s="1265">
        <v>1</v>
      </c>
      <c r="I182" s="1265">
        <v>2</v>
      </c>
      <c r="J182" s="1178">
        <f t="shared" si="232"/>
        <v>3</v>
      </c>
      <c r="K182" s="1265">
        <v>2</v>
      </c>
      <c r="L182" s="1265">
        <v>0</v>
      </c>
      <c r="M182" s="1178">
        <f t="shared" si="233"/>
        <v>2</v>
      </c>
      <c r="N182" s="1178"/>
      <c r="O182" s="1178"/>
      <c r="P182" s="1178">
        <f t="shared" si="234"/>
        <v>0</v>
      </c>
      <c r="Q182" s="942"/>
      <c r="R182" s="942"/>
      <c r="S182" s="1178">
        <f t="shared" si="235"/>
        <v>0</v>
      </c>
      <c r="T182" s="942">
        <v>2</v>
      </c>
      <c r="U182" s="942"/>
      <c r="V182" s="1178">
        <f t="shared" si="236"/>
        <v>2</v>
      </c>
      <c r="W182" s="1178">
        <f t="shared" si="237"/>
        <v>198</v>
      </c>
      <c r="X182" s="1178">
        <f t="shared" si="226"/>
        <v>66</v>
      </c>
      <c r="Y182" s="1178">
        <f t="shared" si="227"/>
        <v>264</v>
      </c>
      <c r="AA182" s="1161" t="s">
        <v>368</v>
      </c>
      <c r="AB182" s="942">
        <v>80</v>
      </c>
      <c r="AC182" s="942">
        <v>39</v>
      </c>
      <c r="AD182" s="1178">
        <f t="shared" si="238"/>
        <v>119</v>
      </c>
      <c r="AE182" s="942">
        <v>43</v>
      </c>
      <c r="AF182" s="942">
        <v>16</v>
      </c>
      <c r="AG182" s="1178">
        <f t="shared" si="239"/>
        <v>59</v>
      </c>
      <c r="AH182" s="942">
        <v>0</v>
      </c>
      <c r="AI182" s="942">
        <v>0</v>
      </c>
      <c r="AJ182" s="1178">
        <f t="shared" si="240"/>
        <v>0</v>
      </c>
      <c r="AK182" s="942">
        <v>3</v>
      </c>
      <c r="AL182" s="942">
        <v>4</v>
      </c>
      <c r="AM182" s="1178">
        <f t="shared" si="241"/>
        <v>7</v>
      </c>
      <c r="AN182" s="1178"/>
      <c r="AO182" s="1178"/>
      <c r="AP182" s="1178">
        <f t="shared" si="242"/>
        <v>0</v>
      </c>
      <c r="AQ182" s="1178"/>
      <c r="AR182" s="1178"/>
      <c r="AS182" s="1178">
        <f t="shared" si="243"/>
        <v>0</v>
      </c>
      <c r="AT182" s="942"/>
      <c r="AU182" s="942"/>
      <c r="AV182" s="1178">
        <f t="shared" si="244"/>
        <v>0</v>
      </c>
      <c r="AW182" s="1178">
        <f t="shared" si="245"/>
        <v>126</v>
      </c>
      <c r="AX182" s="1178">
        <f t="shared" si="228"/>
        <v>59</v>
      </c>
      <c r="AY182" s="1178">
        <f t="shared" si="229"/>
        <v>185</v>
      </c>
    </row>
    <row r="183" spans="1:51" ht="15.75">
      <c r="A183" s="1161" t="s">
        <v>369</v>
      </c>
      <c r="B183" s="1265">
        <v>213</v>
      </c>
      <c r="C183" s="1265">
        <v>131</v>
      </c>
      <c r="D183" s="1178">
        <f t="shared" si="230"/>
        <v>344</v>
      </c>
      <c r="E183" s="1265">
        <v>78</v>
      </c>
      <c r="F183" s="1265">
        <v>51</v>
      </c>
      <c r="G183" s="1178">
        <f t="shared" si="231"/>
        <v>129</v>
      </c>
      <c r="H183" s="1265">
        <v>2</v>
      </c>
      <c r="I183" s="1265">
        <v>1</v>
      </c>
      <c r="J183" s="1178">
        <f t="shared" si="232"/>
        <v>3</v>
      </c>
      <c r="K183" s="1265">
        <v>2</v>
      </c>
      <c r="L183" s="1265">
        <v>1</v>
      </c>
      <c r="M183" s="1178">
        <f t="shared" si="233"/>
        <v>3</v>
      </c>
      <c r="N183" s="1178"/>
      <c r="O183" s="1178"/>
      <c r="P183" s="1178">
        <f t="shared" si="234"/>
        <v>0</v>
      </c>
      <c r="Q183" s="942"/>
      <c r="R183" s="942"/>
      <c r="S183" s="1178">
        <f t="shared" si="235"/>
        <v>0</v>
      </c>
      <c r="T183" s="942">
        <v>2</v>
      </c>
      <c r="U183" s="942">
        <v>2</v>
      </c>
      <c r="V183" s="1178">
        <f t="shared" si="236"/>
        <v>4</v>
      </c>
      <c r="W183" s="1178">
        <f t="shared" si="237"/>
        <v>297</v>
      </c>
      <c r="X183" s="1178">
        <f t="shared" si="226"/>
        <v>186</v>
      </c>
      <c r="Y183" s="1178">
        <f t="shared" si="227"/>
        <v>483</v>
      </c>
      <c r="AA183" s="1161" t="s">
        <v>369</v>
      </c>
      <c r="AB183" s="942">
        <v>134</v>
      </c>
      <c r="AC183" s="942">
        <v>51</v>
      </c>
      <c r="AD183" s="1178">
        <f t="shared" si="238"/>
        <v>185</v>
      </c>
      <c r="AE183" s="942">
        <v>73</v>
      </c>
      <c r="AF183" s="942">
        <v>44</v>
      </c>
      <c r="AG183" s="1178">
        <f t="shared" si="239"/>
        <v>117</v>
      </c>
      <c r="AH183" s="942">
        <v>2</v>
      </c>
      <c r="AI183" s="942">
        <v>0</v>
      </c>
      <c r="AJ183" s="1178">
        <f t="shared" si="240"/>
        <v>2</v>
      </c>
      <c r="AK183" s="942">
        <v>10</v>
      </c>
      <c r="AL183" s="942">
        <v>7</v>
      </c>
      <c r="AM183" s="1178">
        <f t="shared" si="241"/>
        <v>17</v>
      </c>
      <c r="AN183" s="1178"/>
      <c r="AO183" s="1178"/>
      <c r="AP183" s="1178">
        <f t="shared" si="242"/>
        <v>0</v>
      </c>
      <c r="AQ183" s="1178"/>
      <c r="AR183" s="1178"/>
      <c r="AS183" s="1178">
        <f t="shared" si="243"/>
        <v>0</v>
      </c>
      <c r="AT183" s="942"/>
      <c r="AU183" s="942"/>
      <c r="AV183" s="1178">
        <f t="shared" si="244"/>
        <v>0</v>
      </c>
      <c r="AW183" s="1178">
        <f t="shared" si="245"/>
        <v>219</v>
      </c>
      <c r="AX183" s="1178">
        <f t="shared" si="228"/>
        <v>102</v>
      </c>
      <c r="AY183" s="1178">
        <f t="shared" si="229"/>
        <v>321</v>
      </c>
    </row>
    <row r="184" spans="1:51" ht="15.75">
      <c r="A184" s="1161" t="s">
        <v>370</v>
      </c>
      <c r="B184" s="1265">
        <v>304</v>
      </c>
      <c r="C184" s="1265">
        <v>214</v>
      </c>
      <c r="D184" s="1178">
        <f t="shared" si="230"/>
        <v>518</v>
      </c>
      <c r="E184" s="1265">
        <v>105</v>
      </c>
      <c r="F184" s="1265">
        <v>85</v>
      </c>
      <c r="G184" s="1178">
        <f t="shared" si="231"/>
        <v>190</v>
      </c>
      <c r="H184" s="1265">
        <v>1</v>
      </c>
      <c r="I184" s="1265">
        <v>3</v>
      </c>
      <c r="J184" s="1178">
        <f t="shared" si="232"/>
        <v>4</v>
      </c>
      <c r="K184" s="1265">
        <v>2</v>
      </c>
      <c r="L184" s="1265">
        <v>0</v>
      </c>
      <c r="M184" s="1178">
        <f t="shared" si="233"/>
        <v>2</v>
      </c>
      <c r="N184" s="1178"/>
      <c r="O184" s="1178"/>
      <c r="P184" s="1178">
        <f t="shared" si="234"/>
        <v>0</v>
      </c>
      <c r="Q184" s="942"/>
      <c r="R184" s="942"/>
      <c r="S184" s="1178">
        <f t="shared" si="235"/>
        <v>0</v>
      </c>
      <c r="T184" s="942">
        <v>2</v>
      </c>
      <c r="U184" s="942">
        <v>0</v>
      </c>
      <c r="V184" s="1178">
        <f t="shared" si="236"/>
        <v>2</v>
      </c>
      <c r="W184" s="1178">
        <f t="shared" si="237"/>
        <v>414</v>
      </c>
      <c r="X184" s="1178">
        <f t="shared" si="226"/>
        <v>302</v>
      </c>
      <c r="Y184" s="1178">
        <f t="shared" si="227"/>
        <v>716</v>
      </c>
      <c r="AA184" s="1161" t="s">
        <v>370</v>
      </c>
      <c r="AB184" s="942">
        <v>188</v>
      </c>
      <c r="AC184" s="942">
        <v>128</v>
      </c>
      <c r="AD184" s="1178">
        <f t="shared" si="238"/>
        <v>316</v>
      </c>
      <c r="AE184" s="942">
        <v>112</v>
      </c>
      <c r="AF184" s="942">
        <v>101</v>
      </c>
      <c r="AG184" s="1178">
        <f t="shared" si="239"/>
        <v>213</v>
      </c>
      <c r="AH184" s="942">
        <v>3</v>
      </c>
      <c r="AI184" s="942">
        <v>2</v>
      </c>
      <c r="AJ184" s="1178">
        <f t="shared" si="240"/>
        <v>5</v>
      </c>
      <c r="AK184" s="942">
        <v>10</v>
      </c>
      <c r="AL184" s="942">
        <v>5</v>
      </c>
      <c r="AM184" s="1178">
        <f t="shared" si="241"/>
        <v>15</v>
      </c>
      <c r="AN184" s="1178"/>
      <c r="AO184" s="1178"/>
      <c r="AP184" s="1178">
        <f t="shared" si="242"/>
        <v>0</v>
      </c>
      <c r="AQ184" s="1178"/>
      <c r="AR184" s="1178"/>
      <c r="AS184" s="1178">
        <f t="shared" si="243"/>
        <v>0</v>
      </c>
      <c r="AT184" s="942">
        <v>6</v>
      </c>
      <c r="AU184" s="942">
        <v>1</v>
      </c>
      <c r="AV184" s="1178">
        <f t="shared" si="244"/>
        <v>7</v>
      </c>
      <c r="AW184" s="1178">
        <f t="shared" si="245"/>
        <v>319</v>
      </c>
      <c r="AX184" s="1178">
        <f t="shared" si="228"/>
        <v>237</v>
      </c>
      <c r="AY184" s="1178">
        <f t="shared" si="229"/>
        <v>556</v>
      </c>
    </row>
    <row r="185" spans="1:51" ht="15.75">
      <c r="A185" s="1161" t="s">
        <v>371</v>
      </c>
      <c r="B185" s="1265">
        <v>198</v>
      </c>
      <c r="C185" s="1265">
        <v>155</v>
      </c>
      <c r="D185" s="1178">
        <f t="shared" si="230"/>
        <v>353</v>
      </c>
      <c r="E185" s="1265">
        <v>50</v>
      </c>
      <c r="F185" s="1265">
        <v>41</v>
      </c>
      <c r="G185" s="1178">
        <f t="shared" si="231"/>
        <v>91</v>
      </c>
      <c r="H185" s="1265">
        <v>1</v>
      </c>
      <c r="I185" s="1265">
        <v>1</v>
      </c>
      <c r="J185" s="1178">
        <f t="shared" si="232"/>
        <v>2</v>
      </c>
      <c r="K185" s="1265">
        <v>0</v>
      </c>
      <c r="L185" s="1265">
        <v>0</v>
      </c>
      <c r="M185" s="1178">
        <f t="shared" si="233"/>
        <v>0</v>
      </c>
      <c r="N185" s="1178"/>
      <c r="O185" s="1178"/>
      <c r="P185" s="1178">
        <f t="shared" si="234"/>
        <v>0</v>
      </c>
      <c r="Q185" s="942"/>
      <c r="R185" s="942"/>
      <c r="S185" s="1178">
        <f t="shared" si="235"/>
        <v>0</v>
      </c>
      <c r="T185" s="942">
        <v>1</v>
      </c>
      <c r="U185" s="942">
        <v>0</v>
      </c>
      <c r="V185" s="1178">
        <f t="shared" si="236"/>
        <v>1</v>
      </c>
      <c r="W185" s="1178">
        <f t="shared" si="237"/>
        <v>250</v>
      </c>
      <c r="X185" s="1178">
        <f t="shared" si="226"/>
        <v>197</v>
      </c>
      <c r="Y185" s="1178">
        <f t="shared" si="227"/>
        <v>447</v>
      </c>
      <c r="AA185" s="1161" t="s">
        <v>371</v>
      </c>
      <c r="AB185" s="942">
        <v>96</v>
      </c>
      <c r="AC185" s="942">
        <v>83</v>
      </c>
      <c r="AD185" s="1178">
        <f t="shared" si="238"/>
        <v>179</v>
      </c>
      <c r="AE185" s="942">
        <v>89</v>
      </c>
      <c r="AF185" s="942">
        <v>55</v>
      </c>
      <c r="AG185" s="1178">
        <f t="shared" si="239"/>
        <v>144</v>
      </c>
      <c r="AH185" s="942">
        <v>1</v>
      </c>
      <c r="AI185" s="942">
        <v>1</v>
      </c>
      <c r="AJ185" s="1178">
        <f t="shared" si="240"/>
        <v>2</v>
      </c>
      <c r="AK185" s="942">
        <v>6</v>
      </c>
      <c r="AL185" s="942">
        <v>5</v>
      </c>
      <c r="AM185" s="1178">
        <f t="shared" si="241"/>
        <v>11</v>
      </c>
      <c r="AN185" s="1178"/>
      <c r="AO185" s="1178"/>
      <c r="AP185" s="1178">
        <f t="shared" si="242"/>
        <v>0</v>
      </c>
      <c r="AQ185" s="1178"/>
      <c r="AR185" s="1178"/>
      <c r="AS185" s="1178">
        <f t="shared" si="243"/>
        <v>0</v>
      </c>
      <c r="AT185" s="942">
        <v>2</v>
      </c>
      <c r="AU185" s="942">
        <v>1</v>
      </c>
      <c r="AV185" s="1178">
        <f t="shared" si="244"/>
        <v>3</v>
      </c>
      <c r="AW185" s="1178">
        <f t="shared" si="245"/>
        <v>194</v>
      </c>
      <c r="AX185" s="1178">
        <f t="shared" si="228"/>
        <v>145</v>
      </c>
      <c r="AY185" s="1178">
        <f t="shared" si="229"/>
        <v>339</v>
      </c>
    </row>
    <row r="186" spans="1:51" ht="15.75">
      <c r="A186" s="1159" t="s">
        <v>475</v>
      </c>
      <c r="B186" s="1265">
        <v>948</v>
      </c>
      <c r="C186" s="1265">
        <v>867</v>
      </c>
      <c r="D186" s="1178">
        <f t="shared" si="230"/>
        <v>1815</v>
      </c>
      <c r="E186" s="1265">
        <v>199</v>
      </c>
      <c r="F186" s="1265">
        <v>213</v>
      </c>
      <c r="G186" s="1178">
        <f t="shared" si="231"/>
        <v>412</v>
      </c>
      <c r="H186" s="1265">
        <v>5</v>
      </c>
      <c r="I186" s="1265">
        <v>4</v>
      </c>
      <c r="J186" s="1178">
        <f t="shared" si="232"/>
        <v>9</v>
      </c>
      <c r="K186" s="1265">
        <v>2</v>
      </c>
      <c r="L186" s="1265">
        <v>2</v>
      </c>
      <c r="M186" s="1178">
        <f t="shared" si="233"/>
        <v>4</v>
      </c>
      <c r="N186" s="1178"/>
      <c r="O186" s="1178"/>
      <c r="P186" s="1178">
        <f t="shared" si="234"/>
        <v>0</v>
      </c>
      <c r="Q186" s="942"/>
      <c r="R186" s="942"/>
      <c r="S186" s="1178">
        <f t="shared" si="235"/>
        <v>0</v>
      </c>
      <c r="T186" s="942">
        <v>3</v>
      </c>
      <c r="U186" s="942">
        <v>2</v>
      </c>
      <c r="V186" s="1178">
        <f t="shared" si="236"/>
        <v>5</v>
      </c>
      <c r="W186" s="1178">
        <f t="shared" si="237"/>
        <v>1157</v>
      </c>
      <c r="X186" s="1178">
        <f t="shared" si="226"/>
        <v>1088</v>
      </c>
      <c r="Y186" s="1178">
        <f t="shared" si="227"/>
        <v>2245</v>
      </c>
      <c r="AA186" s="1159" t="s">
        <v>475</v>
      </c>
      <c r="AB186" s="942">
        <v>328</v>
      </c>
      <c r="AC186" s="942">
        <v>291</v>
      </c>
      <c r="AD186" s="1178">
        <f t="shared" si="238"/>
        <v>619</v>
      </c>
      <c r="AE186" s="942">
        <v>269</v>
      </c>
      <c r="AF186" s="942">
        <v>212</v>
      </c>
      <c r="AG186" s="1178">
        <f t="shared" si="239"/>
        <v>481</v>
      </c>
      <c r="AH186" s="942">
        <v>5</v>
      </c>
      <c r="AI186" s="942">
        <v>3</v>
      </c>
      <c r="AJ186" s="1178">
        <f t="shared" si="240"/>
        <v>8</v>
      </c>
      <c r="AK186" s="942">
        <v>11</v>
      </c>
      <c r="AL186" s="942">
        <v>6</v>
      </c>
      <c r="AM186" s="1178">
        <f t="shared" si="241"/>
        <v>17</v>
      </c>
      <c r="AN186" s="1178"/>
      <c r="AO186" s="1178"/>
      <c r="AP186" s="1178">
        <f t="shared" si="242"/>
        <v>0</v>
      </c>
      <c r="AQ186" s="1178"/>
      <c r="AR186" s="1178"/>
      <c r="AS186" s="1178">
        <f t="shared" si="243"/>
        <v>0</v>
      </c>
      <c r="AT186" s="942">
        <v>5</v>
      </c>
      <c r="AU186" s="942">
        <v>4</v>
      </c>
      <c r="AV186" s="1178">
        <f t="shared" si="244"/>
        <v>9</v>
      </c>
      <c r="AW186" s="1178">
        <f t="shared" si="245"/>
        <v>618</v>
      </c>
      <c r="AX186" s="1178">
        <f t="shared" si="228"/>
        <v>516</v>
      </c>
      <c r="AY186" s="1178">
        <f t="shared" si="229"/>
        <v>1134</v>
      </c>
    </row>
    <row r="187" spans="1:51" ht="15.75">
      <c r="A187" s="1159" t="s">
        <v>618</v>
      </c>
      <c r="B187" s="1265">
        <v>39</v>
      </c>
      <c r="C187" s="1265">
        <v>16</v>
      </c>
      <c r="D187" s="1178">
        <f t="shared" si="230"/>
        <v>55</v>
      </c>
      <c r="E187" s="1265">
        <v>18</v>
      </c>
      <c r="F187" s="1265">
        <v>9</v>
      </c>
      <c r="G187" s="1178">
        <f t="shared" si="231"/>
        <v>27</v>
      </c>
      <c r="H187" s="1265">
        <v>0</v>
      </c>
      <c r="I187" s="1265">
        <v>0</v>
      </c>
      <c r="J187" s="1178">
        <f t="shared" si="232"/>
        <v>0</v>
      </c>
      <c r="K187" s="1265">
        <v>0</v>
      </c>
      <c r="L187" s="1265">
        <v>1</v>
      </c>
      <c r="M187" s="1178">
        <f t="shared" si="233"/>
        <v>1</v>
      </c>
      <c r="N187" s="1178"/>
      <c r="O187" s="1178"/>
      <c r="P187" s="1178">
        <f t="shared" si="234"/>
        <v>0</v>
      </c>
      <c r="Q187" s="1178"/>
      <c r="R187" s="1178"/>
      <c r="S187" s="1178">
        <f t="shared" si="235"/>
        <v>0</v>
      </c>
      <c r="T187" s="1178"/>
      <c r="U187" s="1178">
        <v>0</v>
      </c>
      <c r="V187" s="1178">
        <f t="shared" si="236"/>
        <v>0</v>
      </c>
      <c r="W187" s="1178">
        <f t="shared" si="237"/>
        <v>57</v>
      </c>
      <c r="X187" s="1178">
        <f t="shared" si="226"/>
        <v>26</v>
      </c>
      <c r="Y187" s="1178">
        <f t="shared" si="227"/>
        <v>83</v>
      </c>
      <c r="AA187" s="1159" t="s">
        <v>618</v>
      </c>
      <c r="AB187" s="1244">
        <v>27</v>
      </c>
      <c r="AC187" s="1244">
        <v>9</v>
      </c>
      <c r="AD187" s="1178">
        <f t="shared" si="238"/>
        <v>36</v>
      </c>
      <c r="AE187" s="1244">
        <v>21</v>
      </c>
      <c r="AF187" s="1244">
        <v>8</v>
      </c>
      <c r="AG187" s="1178">
        <f t="shared" si="239"/>
        <v>29</v>
      </c>
      <c r="AH187" s="1244">
        <v>0</v>
      </c>
      <c r="AI187" s="1244">
        <v>1</v>
      </c>
      <c r="AJ187" s="1178">
        <f t="shared" si="240"/>
        <v>1</v>
      </c>
      <c r="AK187" s="1244">
        <v>4</v>
      </c>
      <c r="AL187" s="1244">
        <v>2</v>
      </c>
      <c r="AM187" s="1178">
        <f t="shared" si="241"/>
        <v>6</v>
      </c>
      <c r="AN187" s="1178"/>
      <c r="AO187" s="1178"/>
      <c r="AP187" s="1178">
        <f t="shared" si="242"/>
        <v>0</v>
      </c>
      <c r="AQ187" s="1178"/>
      <c r="AR187" s="1178"/>
      <c r="AS187" s="1178">
        <f t="shared" si="243"/>
        <v>0</v>
      </c>
      <c r="AT187" s="1178"/>
      <c r="AU187" s="1178"/>
      <c r="AV187" s="1178">
        <f t="shared" si="244"/>
        <v>0</v>
      </c>
      <c r="AW187" s="1178">
        <f t="shared" si="245"/>
        <v>52</v>
      </c>
      <c r="AX187" s="1178">
        <f t="shared" si="228"/>
        <v>20</v>
      </c>
      <c r="AY187" s="1178">
        <f t="shared" si="229"/>
        <v>72</v>
      </c>
    </row>
    <row r="188" spans="1:51" ht="15.75">
      <c r="A188" s="1162" t="s">
        <v>6</v>
      </c>
      <c r="B188" s="1163">
        <f t="shared" ref="B188:Y188" si="246">SUM(B177:B187)</f>
        <v>1959</v>
      </c>
      <c r="C188" s="1163">
        <f t="shared" si="246"/>
        <v>1463</v>
      </c>
      <c r="D188" s="1163">
        <f t="shared" si="246"/>
        <v>3422</v>
      </c>
      <c r="E188" s="1163">
        <f t="shared" si="246"/>
        <v>538</v>
      </c>
      <c r="F188" s="1163">
        <f t="shared" si="246"/>
        <v>432</v>
      </c>
      <c r="G188" s="1163">
        <f t="shared" si="246"/>
        <v>970</v>
      </c>
      <c r="H188" s="1163">
        <f t="shared" si="246"/>
        <v>11</v>
      </c>
      <c r="I188" s="1163">
        <f t="shared" si="246"/>
        <v>11</v>
      </c>
      <c r="J188" s="1163">
        <f t="shared" si="246"/>
        <v>22</v>
      </c>
      <c r="K188" s="1163">
        <f t="shared" si="246"/>
        <v>9</v>
      </c>
      <c r="L188" s="1163">
        <f t="shared" si="246"/>
        <v>4</v>
      </c>
      <c r="M188" s="1163">
        <f t="shared" si="246"/>
        <v>13</v>
      </c>
      <c r="N188" s="1163">
        <f t="shared" si="246"/>
        <v>0</v>
      </c>
      <c r="O188" s="1163">
        <f t="shared" si="246"/>
        <v>0</v>
      </c>
      <c r="P188" s="1163">
        <f t="shared" si="246"/>
        <v>0</v>
      </c>
      <c r="Q188" s="1163">
        <f t="shared" si="246"/>
        <v>0</v>
      </c>
      <c r="R188" s="1163">
        <f t="shared" si="246"/>
        <v>0</v>
      </c>
      <c r="S188" s="1163">
        <f t="shared" si="246"/>
        <v>0</v>
      </c>
      <c r="T188" s="1163">
        <f t="shared" si="246"/>
        <v>13</v>
      </c>
      <c r="U188" s="1163">
        <f t="shared" si="246"/>
        <v>4</v>
      </c>
      <c r="V188" s="1163">
        <f t="shared" si="246"/>
        <v>17</v>
      </c>
      <c r="W188" s="1163">
        <f t="shared" si="246"/>
        <v>2530</v>
      </c>
      <c r="X188" s="1163">
        <f t="shared" si="246"/>
        <v>1914</v>
      </c>
      <c r="Y188" s="1163">
        <f t="shared" si="246"/>
        <v>4444</v>
      </c>
      <c r="AA188" s="1162" t="s">
        <v>6</v>
      </c>
      <c r="AB188" s="1163">
        <f t="shared" ref="AB188:AY188" si="247">SUM(AB177:AB187)</f>
        <v>912</v>
      </c>
      <c r="AC188" s="1163">
        <f t="shared" si="247"/>
        <v>623</v>
      </c>
      <c r="AD188" s="1163">
        <f t="shared" si="247"/>
        <v>1535</v>
      </c>
      <c r="AE188" s="1163">
        <f t="shared" si="247"/>
        <v>634</v>
      </c>
      <c r="AF188" s="1163">
        <f t="shared" si="247"/>
        <v>456</v>
      </c>
      <c r="AG188" s="1163">
        <f t="shared" si="247"/>
        <v>1090</v>
      </c>
      <c r="AH188" s="1163">
        <f t="shared" si="247"/>
        <v>14</v>
      </c>
      <c r="AI188" s="1163">
        <f t="shared" si="247"/>
        <v>7</v>
      </c>
      <c r="AJ188" s="1163">
        <f t="shared" si="247"/>
        <v>21</v>
      </c>
      <c r="AK188" s="1163">
        <f t="shared" si="247"/>
        <v>51</v>
      </c>
      <c r="AL188" s="1163">
        <f t="shared" si="247"/>
        <v>31</v>
      </c>
      <c r="AM188" s="1163">
        <f t="shared" si="247"/>
        <v>82</v>
      </c>
      <c r="AN188" s="1163">
        <f t="shared" si="247"/>
        <v>0</v>
      </c>
      <c r="AO188" s="1163">
        <f t="shared" si="247"/>
        <v>0</v>
      </c>
      <c r="AP188" s="1163">
        <f t="shared" si="247"/>
        <v>0</v>
      </c>
      <c r="AQ188" s="1163">
        <f t="shared" si="247"/>
        <v>0</v>
      </c>
      <c r="AR188" s="1163">
        <f t="shared" si="247"/>
        <v>0</v>
      </c>
      <c r="AS188" s="1163">
        <f t="shared" si="247"/>
        <v>0</v>
      </c>
      <c r="AT188" s="1163">
        <f t="shared" si="247"/>
        <v>14</v>
      </c>
      <c r="AU188" s="1163">
        <f t="shared" si="247"/>
        <v>6</v>
      </c>
      <c r="AV188" s="1163">
        <f t="shared" si="247"/>
        <v>20</v>
      </c>
      <c r="AW188" s="1163">
        <f t="shared" si="247"/>
        <v>1625</v>
      </c>
      <c r="AX188" s="1163">
        <f t="shared" si="247"/>
        <v>1123</v>
      </c>
      <c r="AY188" s="1163">
        <f t="shared" si="247"/>
        <v>2748</v>
      </c>
    </row>
    <row r="190" spans="1:51" ht="15.75">
      <c r="A190" s="1243"/>
      <c r="B190" s="1243"/>
      <c r="C190" s="1243"/>
      <c r="D190" s="1243"/>
      <c r="E190" s="1243"/>
      <c r="F190" s="1243"/>
      <c r="G190" s="1243"/>
      <c r="H190" s="1243"/>
      <c r="I190" s="1243"/>
      <c r="J190" s="1243"/>
      <c r="K190" s="1243"/>
      <c r="L190" s="1243"/>
      <c r="M190" s="1243"/>
      <c r="N190" s="1243"/>
      <c r="O190" s="1243"/>
      <c r="P190" s="1243"/>
      <c r="Q190" s="1243"/>
      <c r="R190" s="1243"/>
      <c r="S190" s="1243"/>
      <c r="T190" s="1243"/>
      <c r="U190" s="1243"/>
      <c r="V190" s="1243"/>
      <c r="W190" s="1289"/>
      <c r="X190" s="1289" t="s">
        <v>61</v>
      </c>
      <c r="Y190" s="1289"/>
      <c r="AA190" s="1243"/>
      <c r="AB190" s="1243"/>
      <c r="AC190" s="1243"/>
      <c r="AD190" s="1243"/>
      <c r="AE190" s="1243"/>
      <c r="AF190" s="1243"/>
      <c r="AG190" s="1243"/>
      <c r="AH190" s="1243"/>
      <c r="AI190" s="1243"/>
      <c r="AJ190" s="1243"/>
      <c r="AK190" s="1243"/>
      <c r="AL190" s="1243"/>
      <c r="AM190" s="1243"/>
      <c r="AN190" s="1243"/>
      <c r="AO190" s="1243"/>
      <c r="AP190" s="1243"/>
      <c r="AQ190" s="1243"/>
      <c r="AR190" s="1243"/>
      <c r="AS190" s="1243"/>
      <c r="AT190" s="1243"/>
      <c r="AU190" s="1243"/>
      <c r="AV190" s="1243"/>
      <c r="AW190" s="1289"/>
      <c r="AX190" s="1289" t="s">
        <v>61</v>
      </c>
      <c r="AY190" s="1289"/>
    </row>
    <row r="191" spans="1:51" ht="15" customHeight="1">
      <c r="A191" s="1894" t="s">
        <v>364</v>
      </c>
      <c r="B191" s="1893" t="s">
        <v>3</v>
      </c>
      <c r="C191" s="1893"/>
      <c r="D191" s="1893"/>
      <c r="E191" s="1893" t="s">
        <v>4</v>
      </c>
      <c r="F191" s="1893"/>
      <c r="G191" s="1893"/>
      <c r="H191" s="1893" t="s">
        <v>5</v>
      </c>
      <c r="I191" s="1893"/>
      <c r="J191" s="1893"/>
      <c r="K191" s="1893" t="s">
        <v>382</v>
      </c>
      <c r="L191" s="1893"/>
      <c r="M191" s="1893"/>
      <c r="N191" s="1893" t="s">
        <v>878</v>
      </c>
      <c r="O191" s="1893"/>
      <c r="P191" s="1893"/>
      <c r="Q191" s="1893" t="s">
        <v>879</v>
      </c>
      <c r="R191" s="1893"/>
      <c r="S191" s="1893"/>
      <c r="T191" s="1893" t="s">
        <v>354</v>
      </c>
      <c r="U191" s="1893"/>
      <c r="V191" s="1893"/>
      <c r="W191" s="1894" t="s">
        <v>6</v>
      </c>
      <c r="X191" s="1894"/>
      <c r="Y191" s="1894"/>
      <c r="AA191" s="1894" t="s">
        <v>364</v>
      </c>
      <c r="AB191" s="1893" t="s">
        <v>3</v>
      </c>
      <c r="AC191" s="1893"/>
      <c r="AD191" s="1893"/>
      <c r="AE191" s="1893" t="s">
        <v>4</v>
      </c>
      <c r="AF191" s="1893"/>
      <c r="AG191" s="1893"/>
      <c r="AH191" s="1893" t="s">
        <v>5</v>
      </c>
      <c r="AI191" s="1893"/>
      <c r="AJ191" s="1893"/>
      <c r="AK191" s="1893" t="s">
        <v>382</v>
      </c>
      <c r="AL191" s="1893"/>
      <c r="AM191" s="1893"/>
      <c r="AN191" s="1893" t="s">
        <v>878</v>
      </c>
      <c r="AO191" s="1893"/>
      <c r="AP191" s="1893"/>
      <c r="AQ191" s="1893" t="s">
        <v>879</v>
      </c>
      <c r="AR191" s="1893"/>
      <c r="AS191" s="1893"/>
      <c r="AT191" s="1893" t="s">
        <v>354</v>
      </c>
      <c r="AU191" s="1893"/>
      <c r="AV191" s="1893"/>
      <c r="AW191" s="1894" t="s">
        <v>6</v>
      </c>
      <c r="AX191" s="1894"/>
      <c r="AY191" s="1894"/>
    </row>
    <row r="192" spans="1:51">
      <c r="A192" s="1894"/>
      <c r="B192" s="1176" t="s">
        <v>242</v>
      </c>
      <c r="C192" s="1176" t="s">
        <v>243</v>
      </c>
      <c r="D192" s="1176" t="s">
        <v>236</v>
      </c>
      <c r="E192" s="1176" t="s">
        <v>242</v>
      </c>
      <c r="F192" s="1176" t="s">
        <v>243</v>
      </c>
      <c r="G192" s="1176" t="s">
        <v>236</v>
      </c>
      <c r="H192" s="1176" t="s">
        <v>242</v>
      </c>
      <c r="I192" s="1176" t="s">
        <v>243</v>
      </c>
      <c r="J192" s="1176" t="s">
        <v>236</v>
      </c>
      <c r="K192" s="1176" t="s">
        <v>242</v>
      </c>
      <c r="L192" s="1176" t="s">
        <v>243</v>
      </c>
      <c r="M192" s="1176" t="s">
        <v>236</v>
      </c>
      <c r="N192" s="1176" t="s">
        <v>242</v>
      </c>
      <c r="O192" s="1176" t="s">
        <v>243</v>
      </c>
      <c r="P192" s="1176" t="s">
        <v>236</v>
      </c>
      <c r="Q192" s="1176" t="s">
        <v>242</v>
      </c>
      <c r="R192" s="1176" t="s">
        <v>243</v>
      </c>
      <c r="S192" s="1176" t="s">
        <v>236</v>
      </c>
      <c r="T192" s="1176" t="s">
        <v>242</v>
      </c>
      <c r="U192" s="1176" t="s">
        <v>243</v>
      </c>
      <c r="V192" s="1176" t="s">
        <v>236</v>
      </c>
      <c r="W192" s="1176" t="s">
        <v>242</v>
      </c>
      <c r="X192" s="1176" t="s">
        <v>243</v>
      </c>
      <c r="Y192" s="1176" t="s">
        <v>236</v>
      </c>
      <c r="AA192" s="1894"/>
      <c r="AB192" s="1176" t="s">
        <v>242</v>
      </c>
      <c r="AC192" s="1176" t="s">
        <v>243</v>
      </c>
      <c r="AD192" s="1176" t="s">
        <v>236</v>
      </c>
      <c r="AE192" s="1176" t="s">
        <v>242</v>
      </c>
      <c r="AF192" s="1176" t="s">
        <v>243</v>
      </c>
      <c r="AG192" s="1176" t="s">
        <v>236</v>
      </c>
      <c r="AH192" s="1176" t="s">
        <v>242</v>
      </c>
      <c r="AI192" s="1176" t="s">
        <v>243</v>
      </c>
      <c r="AJ192" s="1176" t="s">
        <v>236</v>
      </c>
      <c r="AK192" s="1176" t="s">
        <v>242</v>
      </c>
      <c r="AL192" s="1176" t="s">
        <v>243</v>
      </c>
      <c r="AM192" s="1176" t="s">
        <v>236</v>
      </c>
      <c r="AN192" s="1176" t="s">
        <v>242</v>
      </c>
      <c r="AO192" s="1176" t="s">
        <v>243</v>
      </c>
      <c r="AP192" s="1176" t="s">
        <v>236</v>
      </c>
      <c r="AQ192" s="1176" t="s">
        <v>242</v>
      </c>
      <c r="AR192" s="1176" t="s">
        <v>243</v>
      </c>
      <c r="AS192" s="1176" t="s">
        <v>236</v>
      </c>
      <c r="AT192" s="1176" t="s">
        <v>242</v>
      </c>
      <c r="AU192" s="1176" t="s">
        <v>243</v>
      </c>
      <c r="AV192" s="1176" t="s">
        <v>236</v>
      </c>
      <c r="AW192" s="1176" t="s">
        <v>242</v>
      </c>
      <c r="AX192" s="1176" t="s">
        <v>243</v>
      </c>
      <c r="AY192" s="1176" t="s">
        <v>236</v>
      </c>
    </row>
    <row r="193" spans="1:51">
      <c r="A193" s="1177">
        <v>1</v>
      </c>
      <c r="B193" s="1176">
        <v>2</v>
      </c>
      <c r="C193" s="1176">
        <v>3</v>
      </c>
      <c r="D193" s="1176">
        <v>4</v>
      </c>
      <c r="E193" s="1176">
        <v>5</v>
      </c>
      <c r="F193" s="1176">
        <v>6</v>
      </c>
      <c r="G193" s="1176">
        <v>7</v>
      </c>
      <c r="H193" s="1176">
        <v>8</v>
      </c>
      <c r="I193" s="1176">
        <v>9</v>
      </c>
      <c r="J193" s="1176">
        <v>10</v>
      </c>
      <c r="K193" s="1176">
        <v>11</v>
      </c>
      <c r="L193" s="1176">
        <v>12</v>
      </c>
      <c r="M193" s="1176">
        <v>13</v>
      </c>
      <c r="N193" s="1176">
        <v>14</v>
      </c>
      <c r="O193" s="1176">
        <v>15</v>
      </c>
      <c r="P193" s="1176">
        <v>16</v>
      </c>
      <c r="Q193" s="1176">
        <v>17</v>
      </c>
      <c r="R193" s="1176">
        <v>18</v>
      </c>
      <c r="S193" s="1176">
        <v>19</v>
      </c>
      <c r="T193" s="1176">
        <v>20</v>
      </c>
      <c r="U193" s="1176">
        <v>21</v>
      </c>
      <c r="V193" s="1176">
        <v>22</v>
      </c>
      <c r="W193" s="1176">
        <v>23</v>
      </c>
      <c r="X193" s="1176">
        <v>24</v>
      </c>
      <c r="Y193" s="1176">
        <v>25</v>
      </c>
      <c r="AA193" s="1177">
        <v>1</v>
      </c>
      <c r="AB193" s="1176">
        <v>2</v>
      </c>
      <c r="AC193" s="1176">
        <v>3</v>
      </c>
      <c r="AD193" s="1176">
        <v>4</v>
      </c>
      <c r="AE193" s="1176">
        <v>5</v>
      </c>
      <c r="AF193" s="1176">
        <v>6</v>
      </c>
      <c r="AG193" s="1176">
        <v>7</v>
      </c>
      <c r="AH193" s="1176">
        <v>8</v>
      </c>
      <c r="AI193" s="1176">
        <v>9</v>
      </c>
      <c r="AJ193" s="1176">
        <v>10</v>
      </c>
      <c r="AK193" s="1176">
        <v>11</v>
      </c>
      <c r="AL193" s="1176">
        <v>12</v>
      </c>
      <c r="AM193" s="1176">
        <v>13</v>
      </c>
      <c r="AN193" s="1176">
        <v>14</v>
      </c>
      <c r="AO193" s="1176">
        <v>15</v>
      </c>
      <c r="AP193" s="1176">
        <v>16</v>
      </c>
      <c r="AQ193" s="1176">
        <v>17</v>
      </c>
      <c r="AR193" s="1176">
        <v>18</v>
      </c>
      <c r="AS193" s="1176">
        <v>19</v>
      </c>
      <c r="AT193" s="1176">
        <v>20</v>
      </c>
      <c r="AU193" s="1176">
        <v>21</v>
      </c>
      <c r="AV193" s="1176">
        <v>22</v>
      </c>
      <c r="AW193" s="1176">
        <v>23</v>
      </c>
      <c r="AX193" s="1176">
        <v>24</v>
      </c>
      <c r="AY193" s="1176">
        <v>25</v>
      </c>
    </row>
    <row r="194" spans="1:51" ht="15.75">
      <c r="A194" s="1159" t="s">
        <v>473</v>
      </c>
      <c r="B194" s="942">
        <v>5</v>
      </c>
      <c r="C194" s="942">
        <v>3</v>
      </c>
      <c r="D194" s="1178">
        <f>B194+C194</f>
        <v>8</v>
      </c>
      <c r="E194" s="942">
        <v>5</v>
      </c>
      <c r="F194" s="942">
        <v>4</v>
      </c>
      <c r="G194" s="1178">
        <f>E194+F194</f>
        <v>9</v>
      </c>
      <c r="H194" s="942">
        <v>1</v>
      </c>
      <c r="I194" s="942">
        <v>1</v>
      </c>
      <c r="J194" s="1178">
        <f>H194+I194</f>
        <v>2</v>
      </c>
      <c r="K194" s="1178"/>
      <c r="L194" s="1178"/>
      <c r="M194" s="1178">
        <f>K194+L194</f>
        <v>0</v>
      </c>
      <c r="N194" s="1178"/>
      <c r="O194" s="1178"/>
      <c r="P194" s="1178">
        <f>N194+O194</f>
        <v>0</v>
      </c>
      <c r="Q194" s="942"/>
      <c r="R194" s="942"/>
      <c r="S194" s="1178">
        <f>Q194+R194</f>
        <v>0</v>
      </c>
      <c r="T194" s="942"/>
      <c r="U194" s="942"/>
      <c r="V194" s="1178">
        <f>T194+U194</f>
        <v>0</v>
      </c>
      <c r="W194" s="1178">
        <f>B194+E194+N194+K194+H194+Q194+T194</f>
        <v>11</v>
      </c>
      <c r="X194" s="1178">
        <f t="shared" ref="X194:X204" si="248">C194+F194+O194+L194+I194+R194+U194</f>
        <v>8</v>
      </c>
      <c r="Y194" s="1178">
        <f t="shared" ref="Y194:Y204" si="249">D194+G194+P194+M194+J194+S194+V194</f>
        <v>19</v>
      </c>
      <c r="AA194" s="1159" t="s">
        <v>473</v>
      </c>
      <c r="AB194" s="942"/>
      <c r="AC194" s="942"/>
      <c r="AD194" s="1178">
        <f t="shared" ref="AD194:AD204" si="250">AB194+AC194</f>
        <v>0</v>
      </c>
      <c r="AE194" s="942"/>
      <c r="AF194" s="942"/>
      <c r="AG194" s="1178">
        <f t="shared" ref="AG194:AG204" si="251">AE194+AF194</f>
        <v>0</v>
      </c>
      <c r="AH194" s="942"/>
      <c r="AI194" s="942"/>
      <c r="AJ194" s="1178">
        <f t="shared" ref="AJ194:AJ204" si="252">AH194+AI194</f>
        <v>0</v>
      </c>
      <c r="AK194" s="942"/>
      <c r="AL194" s="942"/>
      <c r="AM194" s="1178">
        <f t="shared" ref="AM194:AM204" si="253">AK194+AL194</f>
        <v>0</v>
      </c>
      <c r="AN194" s="1178"/>
      <c r="AO194" s="1178"/>
      <c r="AP194" s="1178">
        <f t="shared" ref="AP194:AP204" si="254">AN194+AO194</f>
        <v>0</v>
      </c>
      <c r="AQ194" s="1178"/>
      <c r="AR194" s="1178"/>
      <c r="AS194" s="1178">
        <f t="shared" ref="AS194:AS204" si="255">AQ194+AR194</f>
        <v>0</v>
      </c>
      <c r="AT194" s="942"/>
      <c r="AU194" s="942"/>
      <c r="AV194" s="1178">
        <f t="shared" ref="AV194:AV204" si="256">AT194+AU194</f>
        <v>0</v>
      </c>
      <c r="AW194" s="1178">
        <f>AB194+AE194+AH194+AK194+AT194+AN194+AQ194</f>
        <v>0</v>
      </c>
      <c r="AX194" s="1178">
        <f t="shared" ref="AX194:AX204" si="257">AC194+AF194+AI194+AL194+AU194+AO194+AR194</f>
        <v>0</v>
      </c>
      <c r="AY194" s="1178">
        <f t="shared" ref="AY194:AY204" si="258">AD194+AG194+AJ194+AM194+AV194+AP194+AS194</f>
        <v>0</v>
      </c>
    </row>
    <row r="195" spans="1:51" ht="15.75">
      <c r="A195" s="1160" t="s">
        <v>474</v>
      </c>
      <c r="B195" s="942">
        <v>5</v>
      </c>
      <c r="C195" s="942">
        <v>1</v>
      </c>
      <c r="D195" s="1178">
        <f t="shared" ref="D195:D204" si="259">B195+C195</f>
        <v>6</v>
      </c>
      <c r="E195" s="942">
        <v>18</v>
      </c>
      <c r="F195" s="942">
        <v>9</v>
      </c>
      <c r="G195" s="1178">
        <f t="shared" ref="G195:G204" si="260">E195+F195</f>
        <v>27</v>
      </c>
      <c r="H195" s="942">
        <v>0</v>
      </c>
      <c r="I195" s="942">
        <v>0</v>
      </c>
      <c r="J195" s="1178">
        <f t="shared" ref="J195:J204" si="261">H195+I195</f>
        <v>0</v>
      </c>
      <c r="K195" s="1244"/>
      <c r="L195" s="1244"/>
      <c r="M195" s="1178">
        <f t="shared" ref="M195:M204" si="262">K195+L195</f>
        <v>0</v>
      </c>
      <c r="N195" s="1178"/>
      <c r="O195" s="1178"/>
      <c r="P195" s="1178">
        <f t="shared" ref="P195:P204" si="263">N195+O195</f>
        <v>0</v>
      </c>
      <c r="Q195" s="942"/>
      <c r="R195" s="942"/>
      <c r="S195" s="1178">
        <f t="shared" ref="S195:S204" si="264">Q195+R195</f>
        <v>0</v>
      </c>
      <c r="T195" s="942"/>
      <c r="U195" s="942"/>
      <c r="V195" s="1178">
        <f t="shared" ref="V195:V204" si="265">T195+U195</f>
        <v>0</v>
      </c>
      <c r="W195" s="1178">
        <f t="shared" ref="W195:W204" si="266">B195+E195+N195+K195+H195+Q195+T195</f>
        <v>23</v>
      </c>
      <c r="X195" s="1178">
        <f t="shared" si="248"/>
        <v>10</v>
      </c>
      <c r="Y195" s="1178">
        <f t="shared" si="249"/>
        <v>33</v>
      </c>
      <c r="AA195" s="1160" t="s">
        <v>474</v>
      </c>
      <c r="AB195" s="942">
        <v>68</v>
      </c>
      <c r="AC195" s="942">
        <v>85</v>
      </c>
      <c r="AD195" s="1178">
        <f t="shared" si="250"/>
        <v>153</v>
      </c>
      <c r="AE195" s="942">
        <v>66</v>
      </c>
      <c r="AF195" s="942">
        <v>41</v>
      </c>
      <c r="AG195" s="1178">
        <f t="shared" si="251"/>
        <v>107</v>
      </c>
      <c r="AH195" s="942">
        <v>7</v>
      </c>
      <c r="AI195" s="942">
        <v>7</v>
      </c>
      <c r="AJ195" s="1178">
        <f t="shared" si="252"/>
        <v>14</v>
      </c>
      <c r="AK195" s="942">
        <v>1</v>
      </c>
      <c r="AL195" s="942">
        <v>2</v>
      </c>
      <c r="AM195" s="1178">
        <f t="shared" si="253"/>
        <v>3</v>
      </c>
      <c r="AN195" s="1178"/>
      <c r="AO195" s="1178"/>
      <c r="AP195" s="1178">
        <f t="shared" si="254"/>
        <v>0</v>
      </c>
      <c r="AQ195" s="1178"/>
      <c r="AR195" s="1178"/>
      <c r="AS195" s="1178">
        <f t="shared" si="255"/>
        <v>0</v>
      </c>
      <c r="AT195" s="942"/>
      <c r="AU195" s="942"/>
      <c r="AV195" s="1178">
        <f t="shared" si="256"/>
        <v>0</v>
      </c>
      <c r="AW195" s="1178">
        <f t="shared" ref="AW195:AW204" si="267">AB195+AE195+AH195+AK195+AT195+AN195+AQ195</f>
        <v>142</v>
      </c>
      <c r="AX195" s="1178">
        <f t="shared" si="257"/>
        <v>135</v>
      </c>
      <c r="AY195" s="1178">
        <f t="shared" si="258"/>
        <v>277</v>
      </c>
    </row>
    <row r="196" spans="1:51" ht="15.75">
      <c r="A196" s="1161" t="s">
        <v>365</v>
      </c>
      <c r="B196" s="942">
        <v>9</v>
      </c>
      <c r="C196" s="942">
        <v>12</v>
      </c>
      <c r="D196" s="1178">
        <f t="shared" si="259"/>
        <v>21</v>
      </c>
      <c r="E196" s="942">
        <v>25</v>
      </c>
      <c r="F196" s="942">
        <v>7</v>
      </c>
      <c r="G196" s="1178">
        <f t="shared" si="260"/>
        <v>32</v>
      </c>
      <c r="H196" s="942">
        <v>4</v>
      </c>
      <c r="I196" s="942">
        <v>1</v>
      </c>
      <c r="J196" s="1178">
        <f t="shared" si="261"/>
        <v>5</v>
      </c>
      <c r="K196" s="1244"/>
      <c r="L196" s="1244"/>
      <c r="M196" s="1178">
        <f t="shared" si="262"/>
        <v>0</v>
      </c>
      <c r="N196" s="1178"/>
      <c r="O196" s="1178"/>
      <c r="P196" s="1178">
        <f t="shared" si="263"/>
        <v>0</v>
      </c>
      <c r="Q196" s="942"/>
      <c r="R196" s="942"/>
      <c r="S196" s="1178">
        <f t="shared" si="264"/>
        <v>0</v>
      </c>
      <c r="T196" s="942"/>
      <c r="U196" s="942"/>
      <c r="V196" s="1178">
        <f t="shared" si="265"/>
        <v>0</v>
      </c>
      <c r="W196" s="1178">
        <f t="shared" si="266"/>
        <v>38</v>
      </c>
      <c r="X196" s="1178">
        <f t="shared" si="248"/>
        <v>20</v>
      </c>
      <c r="Y196" s="1178">
        <f t="shared" si="249"/>
        <v>58</v>
      </c>
      <c r="AA196" s="1161" t="s">
        <v>365</v>
      </c>
      <c r="AB196" s="942">
        <v>45</v>
      </c>
      <c r="AC196" s="942">
        <v>39</v>
      </c>
      <c r="AD196" s="1178">
        <f t="shared" si="250"/>
        <v>84</v>
      </c>
      <c r="AE196" s="942">
        <v>72</v>
      </c>
      <c r="AF196" s="942">
        <v>62</v>
      </c>
      <c r="AG196" s="1178">
        <f t="shared" si="251"/>
        <v>134</v>
      </c>
      <c r="AH196" s="942">
        <v>10</v>
      </c>
      <c r="AI196" s="942">
        <v>4</v>
      </c>
      <c r="AJ196" s="1178">
        <f t="shared" si="252"/>
        <v>14</v>
      </c>
      <c r="AK196" s="942">
        <v>2</v>
      </c>
      <c r="AL196" s="942">
        <v>1</v>
      </c>
      <c r="AM196" s="1178">
        <f t="shared" si="253"/>
        <v>3</v>
      </c>
      <c r="AN196" s="1178"/>
      <c r="AO196" s="1178"/>
      <c r="AP196" s="1178">
        <f t="shared" si="254"/>
        <v>0</v>
      </c>
      <c r="AQ196" s="1178"/>
      <c r="AR196" s="1178"/>
      <c r="AS196" s="1178">
        <f t="shared" si="255"/>
        <v>0</v>
      </c>
      <c r="AT196" s="942"/>
      <c r="AU196" s="942"/>
      <c r="AV196" s="1178">
        <f t="shared" si="256"/>
        <v>0</v>
      </c>
      <c r="AW196" s="1178">
        <f t="shared" si="267"/>
        <v>129</v>
      </c>
      <c r="AX196" s="1178">
        <f t="shared" si="257"/>
        <v>106</v>
      </c>
      <c r="AY196" s="1178">
        <f t="shared" si="258"/>
        <v>235</v>
      </c>
    </row>
    <row r="197" spans="1:51" ht="15.75">
      <c r="A197" s="1161" t="s">
        <v>366</v>
      </c>
      <c r="B197" s="942">
        <v>40</v>
      </c>
      <c r="C197" s="942">
        <v>12</v>
      </c>
      <c r="D197" s="1178">
        <f t="shared" si="259"/>
        <v>52</v>
      </c>
      <c r="E197" s="942">
        <v>36</v>
      </c>
      <c r="F197" s="942">
        <v>17</v>
      </c>
      <c r="G197" s="1178">
        <f t="shared" si="260"/>
        <v>53</v>
      </c>
      <c r="H197" s="942">
        <v>8</v>
      </c>
      <c r="I197" s="942">
        <v>5</v>
      </c>
      <c r="J197" s="1178">
        <f t="shared" si="261"/>
        <v>13</v>
      </c>
      <c r="K197" s="1244">
        <v>0</v>
      </c>
      <c r="L197" s="1244">
        <v>0</v>
      </c>
      <c r="M197" s="1178">
        <f t="shared" si="262"/>
        <v>0</v>
      </c>
      <c r="N197" s="1178"/>
      <c r="O197" s="1178"/>
      <c r="P197" s="1178">
        <f t="shared" si="263"/>
        <v>0</v>
      </c>
      <c r="Q197" s="942"/>
      <c r="R197" s="942"/>
      <c r="S197" s="1178">
        <f t="shared" si="264"/>
        <v>0</v>
      </c>
      <c r="T197" s="942"/>
      <c r="U197" s="942"/>
      <c r="V197" s="1178">
        <f t="shared" si="265"/>
        <v>0</v>
      </c>
      <c r="W197" s="1178">
        <f t="shared" si="266"/>
        <v>84</v>
      </c>
      <c r="X197" s="1178">
        <f t="shared" si="248"/>
        <v>34</v>
      </c>
      <c r="Y197" s="1178">
        <f t="shared" si="249"/>
        <v>118</v>
      </c>
      <c r="AA197" s="1161" t="s">
        <v>366</v>
      </c>
      <c r="AB197" s="942">
        <v>145</v>
      </c>
      <c r="AC197" s="942">
        <v>98</v>
      </c>
      <c r="AD197" s="1178">
        <f t="shared" si="250"/>
        <v>243</v>
      </c>
      <c r="AE197" s="942">
        <v>118</v>
      </c>
      <c r="AF197" s="942">
        <v>114</v>
      </c>
      <c r="AG197" s="1178">
        <f t="shared" si="251"/>
        <v>232</v>
      </c>
      <c r="AH197" s="942">
        <v>12</v>
      </c>
      <c r="AI197" s="942">
        <v>10</v>
      </c>
      <c r="AJ197" s="1178">
        <f t="shared" si="252"/>
        <v>22</v>
      </c>
      <c r="AK197" s="942">
        <v>2</v>
      </c>
      <c r="AL197" s="942">
        <v>2</v>
      </c>
      <c r="AM197" s="1178">
        <f t="shared" si="253"/>
        <v>4</v>
      </c>
      <c r="AN197" s="1178"/>
      <c r="AO197" s="1178"/>
      <c r="AP197" s="1178">
        <f t="shared" si="254"/>
        <v>0</v>
      </c>
      <c r="AQ197" s="1178"/>
      <c r="AR197" s="1178"/>
      <c r="AS197" s="1178">
        <f t="shared" si="255"/>
        <v>0</v>
      </c>
      <c r="AT197" s="942"/>
      <c r="AU197" s="942"/>
      <c r="AV197" s="1178">
        <f t="shared" si="256"/>
        <v>0</v>
      </c>
      <c r="AW197" s="1178">
        <f t="shared" si="267"/>
        <v>277</v>
      </c>
      <c r="AX197" s="1178">
        <f t="shared" si="257"/>
        <v>224</v>
      </c>
      <c r="AY197" s="1178">
        <f t="shared" si="258"/>
        <v>501</v>
      </c>
    </row>
    <row r="198" spans="1:51" ht="15.75">
      <c r="A198" s="1161" t="s">
        <v>367</v>
      </c>
      <c r="B198" s="942">
        <v>52</v>
      </c>
      <c r="C198" s="942">
        <v>35</v>
      </c>
      <c r="D198" s="1178">
        <f t="shared" si="259"/>
        <v>87</v>
      </c>
      <c r="E198" s="942">
        <v>135</v>
      </c>
      <c r="F198" s="942">
        <v>35</v>
      </c>
      <c r="G198" s="1178">
        <f t="shared" si="260"/>
        <v>170</v>
      </c>
      <c r="H198" s="942">
        <v>16</v>
      </c>
      <c r="I198" s="942">
        <v>4</v>
      </c>
      <c r="J198" s="1178">
        <f t="shared" si="261"/>
        <v>20</v>
      </c>
      <c r="K198" s="1244">
        <v>2</v>
      </c>
      <c r="L198" s="1244">
        <v>0</v>
      </c>
      <c r="M198" s="1178">
        <f t="shared" si="262"/>
        <v>2</v>
      </c>
      <c r="N198" s="1178"/>
      <c r="O198" s="1178"/>
      <c r="P198" s="1178">
        <f t="shared" si="263"/>
        <v>0</v>
      </c>
      <c r="Q198" s="942"/>
      <c r="R198" s="942"/>
      <c r="S198" s="1178">
        <f t="shared" si="264"/>
        <v>0</v>
      </c>
      <c r="T198" s="942"/>
      <c r="U198" s="942"/>
      <c r="V198" s="1178">
        <f t="shared" si="265"/>
        <v>0</v>
      </c>
      <c r="W198" s="1178">
        <f t="shared" si="266"/>
        <v>205</v>
      </c>
      <c r="X198" s="1178">
        <f t="shared" si="248"/>
        <v>74</v>
      </c>
      <c r="Y198" s="1178">
        <f t="shared" si="249"/>
        <v>279</v>
      </c>
      <c r="AA198" s="1161" t="s">
        <v>367</v>
      </c>
      <c r="AB198" s="942">
        <v>398</v>
      </c>
      <c r="AC198" s="942">
        <v>145</v>
      </c>
      <c r="AD198" s="1178">
        <f t="shared" si="250"/>
        <v>543</v>
      </c>
      <c r="AE198" s="942">
        <v>410</v>
      </c>
      <c r="AF198" s="942">
        <v>354</v>
      </c>
      <c r="AG198" s="1178">
        <f t="shared" si="251"/>
        <v>764</v>
      </c>
      <c r="AH198" s="942">
        <v>11</v>
      </c>
      <c r="AI198" s="942">
        <v>11</v>
      </c>
      <c r="AJ198" s="1178">
        <f t="shared" si="252"/>
        <v>22</v>
      </c>
      <c r="AK198" s="942">
        <v>3</v>
      </c>
      <c r="AL198" s="942">
        <v>3</v>
      </c>
      <c r="AM198" s="1178">
        <f t="shared" si="253"/>
        <v>6</v>
      </c>
      <c r="AN198" s="1178"/>
      <c r="AO198" s="1178"/>
      <c r="AP198" s="1178">
        <f t="shared" si="254"/>
        <v>0</v>
      </c>
      <c r="AQ198" s="1178"/>
      <c r="AR198" s="1178"/>
      <c r="AS198" s="1178">
        <f t="shared" si="255"/>
        <v>0</v>
      </c>
      <c r="AT198" s="942"/>
      <c r="AU198" s="942"/>
      <c r="AV198" s="1178">
        <f t="shared" si="256"/>
        <v>0</v>
      </c>
      <c r="AW198" s="1178">
        <f t="shared" si="267"/>
        <v>822</v>
      </c>
      <c r="AX198" s="1178">
        <f t="shared" si="257"/>
        <v>513</v>
      </c>
      <c r="AY198" s="1178">
        <f t="shared" si="258"/>
        <v>1335</v>
      </c>
    </row>
    <row r="199" spans="1:51" ht="15.75">
      <c r="A199" s="1161" t="s">
        <v>368</v>
      </c>
      <c r="B199" s="942">
        <v>101</v>
      </c>
      <c r="C199" s="942">
        <v>55</v>
      </c>
      <c r="D199" s="1178">
        <f t="shared" si="259"/>
        <v>156</v>
      </c>
      <c r="E199" s="942">
        <v>325</v>
      </c>
      <c r="F199" s="942">
        <v>41</v>
      </c>
      <c r="G199" s="1178">
        <f t="shared" si="260"/>
        <v>366</v>
      </c>
      <c r="H199" s="942">
        <v>21</v>
      </c>
      <c r="I199" s="942">
        <v>6</v>
      </c>
      <c r="J199" s="1178">
        <f t="shared" si="261"/>
        <v>27</v>
      </c>
      <c r="K199" s="1244">
        <v>13</v>
      </c>
      <c r="L199" s="1244">
        <v>0</v>
      </c>
      <c r="M199" s="1178">
        <f t="shared" si="262"/>
        <v>13</v>
      </c>
      <c r="N199" s="1178"/>
      <c r="O199" s="1178"/>
      <c r="P199" s="1178">
        <f t="shared" si="263"/>
        <v>0</v>
      </c>
      <c r="Q199" s="942"/>
      <c r="R199" s="942"/>
      <c r="S199" s="1178">
        <f t="shared" si="264"/>
        <v>0</v>
      </c>
      <c r="T199" s="942"/>
      <c r="U199" s="942"/>
      <c r="V199" s="1178">
        <f t="shared" si="265"/>
        <v>0</v>
      </c>
      <c r="W199" s="1178">
        <f t="shared" si="266"/>
        <v>460</v>
      </c>
      <c r="X199" s="1178">
        <f t="shared" si="248"/>
        <v>102</v>
      </c>
      <c r="Y199" s="1178">
        <f t="shared" si="249"/>
        <v>562</v>
      </c>
      <c r="AA199" s="1161" t="s">
        <v>368</v>
      </c>
      <c r="AB199" s="942">
        <v>625</v>
      </c>
      <c r="AC199" s="942">
        <v>485</v>
      </c>
      <c r="AD199" s="1178">
        <f t="shared" si="250"/>
        <v>1110</v>
      </c>
      <c r="AE199" s="942">
        <v>610</v>
      </c>
      <c r="AF199" s="942">
        <v>475</v>
      </c>
      <c r="AG199" s="1178">
        <f t="shared" si="251"/>
        <v>1085</v>
      </c>
      <c r="AH199" s="942">
        <v>19</v>
      </c>
      <c r="AI199" s="942">
        <v>14</v>
      </c>
      <c r="AJ199" s="1178">
        <f t="shared" si="252"/>
        <v>33</v>
      </c>
      <c r="AK199" s="942">
        <v>2</v>
      </c>
      <c r="AL199" s="942">
        <v>1</v>
      </c>
      <c r="AM199" s="1178">
        <f t="shared" si="253"/>
        <v>3</v>
      </c>
      <c r="AN199" s="1178"/>
      <c r="AO199" s="1178"/>
      <c r="AP199" s="1178">
        <f t="shared" si="254"/>
        <v>0</v>
      </c>
      <c r="AQ199" s="1178"/>
      <c r="AR199" s="1178"/>
      <c r="AS199" s="1178">
        <f t="shared" si="255"/>
        <v>0</v>
      </c>
      <c r="AT199" s="942"/>
      <c r="AU199" s="942"/>
      <c r="AV199" s="1178">
        <f t="shared" si="256"/>
        <v>0</v>
      </c>
      <c r="AW199" s="1178">
        <f t="shared" si="267"/>
        <v>1256</v>
      </c>
      <c r="AX199" s="1178">
        <f t="shared" si="257"/>
        <v>975</v>
      </c>
      <c r="AY199" s="1178">
        <f t="shared" si="258"/>
        <v>2231</v>
      </c>
    </row>
    <row r="200" spans="1:51" ht="15.75">
      <c r="A200" s="1161" t="s">
        <v>369</v>
      </c>
      <c r="B200" s="942">
        <v>310</v>
      </c>
      <c r="C200" s="942">
        <v>92</v>
      </c>
      <c r="D200" s="1178">
        <f t="shared" si="259"/>
        <v>402</v>
      </c>
      <c r="E200" s="942">
        <v>285</v>
      </c>
      <c r="F200" s="942">
        <v>195</v>
      </c>
      <c r="G200" s="1178">
        <f t="shared" si="260"/>
        <v>480</v>
      </c>
      <c r="H200" s="942">
        <v>63</v>
      </c>
      <c r="I200" s="942">
        <v>32</v>
      </c>
      <c r="J200" s="1178">
        <f t="shared" si="261"/>
        <v>95</v>
      </c>
      <c r="K200" s="1244">
        <v>4</v>
      </c>
      <c r="L200" s="1244">
        <v>1</v>
      </c>
      <c r="M200" s="1178">
        <f t="shared" si="262"/>
        <v>5</v>
      </c>
      <c r="N200" s="1178"/>
      <c r="O200" s="1178"/>
      <c r="P200" s="1178">
        <f t="shared" si="263"/>
        <v>0</v>
      </c>
      <c r="Q200" s="942"/>
      <c r="R200" s="942"/>
      <c r="S200" s="1178">
        <f t="shared" si="264"/>
        <v>0</v>
      </c>
      <c r="T200" s="942"/>
      <c r="U200" s="942"/>
      <c r="V200" s="1178">
        <f t="shared" si="265"/>
        <v>0</v>
      </c>
      <c r="W200" s="1178">
        <f t="shared" si="266"/>
        <v>662</v>
      </c>
      <c r="X200" s="1178">
        <f t="shared" si="248"/>
        <v>320</v>
      </c>
      <c r="Y200" s="1178">
        <f t="shared" si="249"/>
        <v>982</v>
      </c>
      <c r="AA200" s="1161" t="s">
        <v>369</v>
      </c>
      <c r="AB200" s="942">
        <v>981</v>
      </c>
      <c r="AC200" s="942">
        <v>440</v>
      </c>
      <c r="AD200" s="1178">
        <f t="shared" si="250"/>
        <v>1421</v>
      </c>
      <c r="AE200" s="942">
        <v>1025</v>
      </c>
      <c r="AF200" s="942">
        <v>515</v>
      </c>
      <c r="AG200" s="1178">
        <f t="shared" si="251"/>
        <v>1540</v>
      </c>
      <c r="AH200" s="942">
        <v>16</v>
      </c>
      <c r="AI200" s="942">
        <v>31</v>
      </c>
      <c r="AJ200" s="1178">
        <f t="shared" si="252"/>
        <v>47</v>
      </c>
      <c r="AK200" s="942">
        <v>4</v>
      </c>
      <c r="AL200" s="942">
        <v>2</v>
      </c>
      <c r="AM200" s="1178">
        <f t="shared" si="253"/>
        <v>6</v>
      </c>
      <c r="AN200" s="1178"/>
      <c r="AO200" s="1178"/>
      <c r="AP200" s="1178">
        <f t="shared" si="254"/>
        <v>0</v>
      </c>
      <c r="AQ200" s="1178"/>
      <c r="AR200" s="1178"/>
      <c r="AS200" s="1178">
        <f t="shared" si="255"/>
        <v>0</v>
      </c>
      <c r="AT200" s="942"/>
      <c r="AU200" s="942"/>
      <c r="AV200" s="1178">
        <f t="shared" si="256"/>
        <v>0</v>
      </c>
      <c r="AW200" s="1178">
        <f t="shared" si="267"/>
        <v>2026</v>
      </c>
      <c r="AX200" s="1178">
        <f t="shared" si="257"/>
        <v>988</v>
      </c>
      <c r="AY200" s="1178">
        <f t="shared" si="258"/>
        <v>3014</v>
      </c>
    </row>
    <row r="201" spans="1:51" ht="15.75">
      <c r="A201" s="1161" t="s">
        <v>370</v>
      </c>
      <c r="B201" s="942">
        <v>135</v>
      </c>
      <c r="C201" s="942">
        <v>275</v>
      </c>
      <c r="D201" s="1178">
        <f t="shared" si="259"/>
        <v>410</v>
      </c>
      <c r="E201" s="942">
        <v>270</v>
      </c>
      <c r="F201" s="942">
        <v>152</v>
      </c>
      <c r="G201" s="1178">
        <f t="shared" si="260"/>
        <v>422</v>
      </c>
      <c r="H201" s="942">
        <v>15</v>
      </c>
      <c r="I201" s="942">
        <v>8</v>
      </c>
      <c r="J201" s="1178">
        <f t="shared" si="261"/>
        <v>23</v>
      </c>
      <c r="K201" s="1244">
        <v>12</v>
      </c>
      <c r="L201" s="1244">
        <v>5</v>
      </c>
      <c r="M201" s="1178">
        <f t="shared" si="262"/>
        <v>17</v>
      </c>
      <c r="N201" s="1178"/>
      <c r="O201" s="1178"/>
      <c r="P201" s="1178">
        <f t="shared" si="263"/>
        <v>0</v>
      </c>
      <c r="Q201" s="942"/>
      <c r="R201" s="942"/>
      <c r="S201" s="1178">
        <f t="shared" si="264"/>
        <v>0</v>
      </c>
      <c r="T201" s="942"/>
      <c r="U201" s="942"/>
      <c r="V201" s="1178">
        <f t="shared" si="265"/>
        <v>0</v>
      </c>
      <c r="W201" s="1178">
        <f t="shared" si="266"/>
        <v>432</v>
      </c>
      <c r="X201" s="1178">
        <f t="shared" si="248"/>
        <v>440</v>
      </c>
      <c r="Y201" s="1178">
        <f t="shared" si="249"/>
        <v>872</v>
      </c>
      <c r="AA201" s="1161" t="s">
        <v>370</v>
      </c>
      <c r="AB201" s="942">
        <v>1254</v>
      </c>
      <c r="AC201" s="942">
        <v>856</v>
      </c>
      <c r="AD201" s="1178">
        <f t="shared" si="250"/>
        <v>2110</v>
      </c>
      <c r="AE201" s="942">
        <v>1375</v>
      </c>
      <c r="AF201" s="942">
        <v>845</v>
      </c>
      <c r="AG201" s="1178">
        <f t="shared" si="251"/>
        <v>2220</v>
      </c>
      <c r="AH201" s="942">
        <v>54</v>
      </c>
      <c r="AI201" s="942">
        <v>32</v>
      </c>
      <c r="AJ201" s="1178">
        <f t="shared" si="252"/>
        <v>86</v>
      </c>
      <c r="AK201" s="942">
        <v>2</v>
      </c>
      <c r="AL201" s="942">
        <v>1</v>
      </c>
      <c r="AM201" s="1178">
        <f t="shared" si="253"/>
        <v>3</v>
      </c>
      <c r="AN201" s="1178"/>
      <c r="AO201" s="1178"/>
      <c r="AP201" s="1178">
        <f t="shared" si="254"/>
        <v>0</v>
      </c>
      <c r="AQ201" s="1178"/>
      <c r="AR201" s="1178"/>
      <c r="AS201" s="1178">
        <f t="shared" si="255"/>
        <v>0</v>
      </c>
      <c r="AT201" s="942"/>
      <c r="AU201" s="942"/>
      <c r="AV201" s="1178">
        <f t="shared" si="256"/>
        <v>0</v>
      </c>
      <c r="AW201" s="1178">
        <f t="shared" si="267"/>
        <v>2685</v>
      </c>
      <c r="AX201" s="1178">
        <f t="shared" si="257"/>
        <v>1734</v>
      </c>
      <c r="AY201" s="1178">
        <f t="shared" si="258"/>
        <v>4419</v>
      </c>
    </row>
    <row r="202" spans="1:51" ht="15.75">
      <c r="A202" s="1161" t="s">
        <v>371</v>
      </c>
      <c r="B202" s="942">
        <v>310</v>
      </c>
      <c r="C202" s="942">
        <v>156</v>
      </c>
      <c r="D202" s="1178">
        <f t="shared" si="259"/>
        <v>466</v>
      </c>
      <c r="E202" s="942">
        <v>897</v>
      </c>
      <c r="F202" s="942">
        <v>435</v>
      </c>
      <c r="G202" s="1178">
        <f t="shared" si="260"/>
        <v>1332</v>
      </c>
      <c r="H202" s="942">
        <v>86</v>
      </c>
      <c r="I202" s="942">
        <v>85</v>
      </c>
      <c r="J202" s="1178">
        <f t="shared" si="261"/>
        <v>171</v>
      </c>
      <c r="K202" s="1244">
        <v>10</v>
      </c>
      <c r="L202" s="1244">
        <v>2</v>
      </c>
      <c r="M202" s="1178">
        <f t="shared" si="262"/>
        <v>12</v>
      </c>
      <c r="N202" s="1178"/>
      <c r="O202" s="1178"/>
      <c r="P202" s="1178">
        <f t="shared" si="263"/>
        <v>0</v>
      </c>
      <c r="Q202" s="942"/>
      <c r="R202" s="942"/>
      <c r="S202" s="1178">
        <f t="shared" si="264"/>
        <v>0</v>
      </c>
      <c r="T202" s="942">
        <v>1</v>
      </c>
      <c r="U202" s="942"/>
      <c r="V202" s="1178">
        <f t="shared" si="265"/>
        <v>1</v>
      </c>
      <c r="W202" s="1178">
        <f t="shared" si="266"/>
        <v>1304</v>
      </c>
      <c r="X202" s="1178">
        <f t="shared" si="248"/>
        <v>678</v>
      </c>
      <c r="Y202" s="1178">
        <f t="shared" si="249"/>
        <v>1982</v>
      </c>
      <c r="AA202" s="1161" t="s">
        <v>371</v>
      </c>
      <c r="AB202" s="942">
        <v>1320</v>
      </c>
      <c r="AC202" s="942">
        <v>785</v>
      </c>
      <c r="AD202" s="1178">
        <f t="shared" si="250"/>
        <v>2105</v>
      </c>
      <c r="AE202" s="942">
        <v>1557</v>
      </c>
      <c r="AF202" s="942">
        <v>890</v>
      </c>
      <c r="AG202" s="1178">
        <f t="shared" si="251"/>
        <v>2447</v>
      </c>
      <c r="AH202" s="942">
        <v>95</v>
      </c>
      <c r="AI202" s="942">
        <v>31</v>
      </c>
      <c r="AJ202" s="1178">
        <f t="shared" si="252"/>
        <v>126</v>
      </c>
      <c r="AK202" s="942">
        <v>3</v>
      </c>
      <c r="AL202" s="942">
        <v>3</v>
      </c>
      <c r="AM202" s="1178">
        <f t="shared" si="253"/>
        <v>6</v>
      </c>
      <c r="AN202" s="1178"/>
      <c r="AO202" s="1178"/>
      <c r="AP202" s="1178">
        <f t="shared" si="254"/>
        <v>0</v>
      </c>
      <c r="AQ202" s="1178"/>
      <c r="AR202" s="1178"/>
      <c r="AS202" s="1178">
        <f t="shared" si="255"/>
        <v>0</v>
      </c>
      <c r="AT202" s="942"/>
      <c r="AU202" s="942"/>
      <c r="AV202" s="1178">
        <f t="shared" si="256"/>
        <v>0</v>
      </c>
      <c r="AW202" s="1178">
        <f t="shared" si="267"/>
        <v>2975</v>
      </c>
      <c r="AX202" s="1178">
        <f t="shared" si="257"/>
        <v>1709</v>
      </c>
      <c r="AY202" s="1178">
        <f t="shared" si="258"/>
        <v>4684</v>
      </c>
    </row>
    <row r="203" spans="1:51" ht="15.75">
      <c r="A203" s="1159" t="s">
        <v>475</v>
      </c>
      <c r="B203" s="942">
        <v>439</v>
      </c>
      <c r="C203" s="942">
        <v>418</v>
      </c>
      <c r="D203" s="1178">
        <f t="shared" si="259"/>
        <v>857</v>
      </c>
      <c r="E203" s="942">
        <v>3190</v>
      </c>
      <c r="F203" s="942">
        <v>2781</v>
      </c>
      <c r="G203" s="1178">
        <f t="shared" si="260"/>
        <v>5971</v>
      </c>
      <c r="H203" s="942">
        <v>75</v>
      </c>
      <c r="I203" s="942">
        <v>47</v>
      </c>
      <c r="J203" s="1178">
        <f t="shared" si="261"/>
        <v>122</v>
      </c>
      <c r="K203" s="1244">
        <v>17</v>
      </c>
      <c r="L203" s="1244">
        <v>5</v>
      </c>
      <c r="M203" s="1178">
        <f t="shared" si="262"/>
        <v>22</v>
      </c>
      <c r="N203" s="1178"/>
      <c r="O203" s="1178"/>
      <c r="P203" s="1178">
        <f t="shared" si="263"/>
        <v>0</v>
      </c>
      <c r="Q203" s="942"/>
      <c r="R203" s="942"/>
      <c r="S203" s="1178">
        <f t="shared" si="264"/>
        <v>0</v>
      </c>
      <c r="T203" s="942"/>
      <c r="U203" s="942"/>
      <c r="V203" s="1178">
        <f t="shared" si="265"/>
        <v>0</v>
      </c>
      <c r="W203" s="1178">
        <f t="shared" si="266"/>
        <v>3721</v>
      </c>
      <c r="X203" s="1178">
        <f t="shared" si="248"/>
        <v>3251</v>
      </c>
      <c r="Y203" s="1178">
        <f t="shared" si="249"/>
        <v>6972</v>
      </c>
      <c r="AA203" s="1159" t="s">
        <v>475</v>
      </c>
      <c r="AB203" s="942">
        <v>720</v>
      </c>
      <c r="AC203" s="942">
        <v>388</v>
      </c>
      <c r="AD203" s="1178">
        <f t="shared" si="250"/>
        <v>1108</v>
      </c>
      <c r="AE203" s="942">
        <v>1182</v>
      </c>
      <c r="AF203" s="942">
        <v>518</v>
      </c>
      <c r="AG203" s="1178">
        <f t="shared" si="251"/>
        <v>1700</v>
      </c>
      <c r="AH203" s="942">
        <v>126</v>
      </c>
      <c r="AI203" s="942">
        <v>63</v>
      </c>
      <c r="AJ203" s="1178">
        <f t="shared" si="252"/>
        <v>189</v>
      </c>
      <c r="AK203" s="942">
        <v>46</v>
      </c>
      <c r="AL203" s="942">
        <v>43</v>
      </c>
      <c r="AM203" s="1178">
        <f t="shared" si="253"/>
        <v>89</v>
      </c>
      <c r="AN203" s="1178"/>
      <c r="AO203" s="1178"/>
      <c r="AP203" s="1178">
        <f t="shared" si="254"/>
        <v>0</v>
      </c>
      <c r="AQ203" s="1178"/>
      <c r="AR203" s="1178"/>
      <c r="AS203" s="1178">
        <f t="shared" si="255"/>
        <v>0</v>
      </c>
      <c r="AT203" s="942">
        <v>11</v>
      </c>
      <c r="AU203" s="942"/>
      <c r="AV203" s="1178">
        <f t="shared" si="256"/>
        <v>11</v>
      </c>
      <c r="AW203" s="1178">
        <f t="shared" si="267"/>
        <v>2085</v>
      </c>
      <c r="AX203" s="1178">
        <f t="shared" si="257"/>
        <v>1012</v>
      </c>
      <c r="AY203" s="1178">
        <f t="shared" si="258"/>
        <v>3097</v>
      </c>
    </row>
    <row r="204" spans="1:51" ht="15.75">
      <c r="A204" s="1159" t="s">
        <v>618</v>
      </c>
      <c r="B204" s="1178"/>
      <c r="C204" s="1178"/>
      <c r="D204" s="1178">
        <f t="shared" si="259"/>
        <v>0</v>
      </c>
      <c r="E204" s="1178"/>
      <c r="F204" s="1178"/>
      <c r="G204" s="1178">
        <f t="shared" si="260"/>
        <v>0</v>
      </c>
      <c r="H204" s="1178"/>
      <c r="I204" s="1178"/>
      <c r="J204" s="1178">
        <f t="shared" si="261"/>
        <v>0</v>
      </c>
      <c r="K204" s="1178"/>
      <c r="L204" s="1178"/>
      <c r="M204" s="1178">
        <f t="shared" si="262"/>
        <v>0</v>
      </c>
      <c r="N204" s="1178"/>
      <c r="O204" s="1178"/>
      <c r="P204" s="1178">
        <f t="shared" si="263"/>
        <v>0</v>
      </c>
      <c r="Q204" s="1178"/>
      <c r="R204" s="1178"/>
      <c r="S204" s="1178">
        <f t="shared" si="264"/>
        <v>0</v>
      </c>
      <c r="T204" s="1178"/>
      <c r="U204" s="1178"/>
      <c r="V204" s="1178">
        <f t="shared" si="265"/>
        <v>0</v>
      </c>
      <c r="W204" s="1178">
        <f t="shared" si="266"/>
        <v>0</v>
      </c>
      <c r="X204" s="1178">
        <f t="shared" si="248"/>
        <v>0</v>
      </c>
      <c r="Y204" s="1178">
        <f t="shared" si="249"/>
        <v>0</v>
      </c>
      <c r="AA204" s="1159" t="s">
        <v>618</v>
      </c>
      <c r="AB204" s="1244">
        <v>664</v>
      </c>
      <c r="AC204" s="1244">
        <v>490</v>
      </c>
      <c r="AD204" s="1178">
        <f t="shared" si="250"/>
        <v>1154</v>
      </c>
      <c r="AE204" s="1244">
        <v>968</v>
      </c>
      <c r="AF204" s="1244">
        <v>618</v>
      </c>
      <c r="AG204" s="1178">
        <f t="shared" si="251"/>
        <v>1586</v>
      </c>
      <c r="AH204" s="1244">
        <v>61</v>
      </c>
      <c r="AI204" s="1244">
        <v>33</v>
      </c>
      <c r="AJ204" s="1178">
        <f t="shared" si="252"/>
        <v>94</v>
      </c>
      <c r="AK204" s="1244">
        <v>64</v>
      </c>
      <c r="AL204" s="1244">
        <v>36</v>
      </c>
      <c r="AM204" s="1178">
        <f t="shared" si="253"/>
        <v>100</v>
      </c>
      <c r="AN204" s="1178"/>
      <c r="AO204" s="1178"/>
      <c r="AP204" s="1178">
        <f t="shared" si="254"/>
        <v>0</v>
      </c>
      <c r="AQ204" s="1178"/>
      <c r="AR204" s="1178"/>
      <c r="AS204" s="1178">
        <f t="shared" si="255"/>
        <v>0</v>
      </c>
      <c r="AT204" s="1178">
        <v>13</v>
      </c>
      <c r="AU204" s="1178">
        <v>8</v>
      </c>
      <c r="AV204" s="1178">
        <f t="shared" si="256"/>
        <v>21</v>
      </c>
      <c r="AW204" s="1178">
        <f t="shared" si="267"/>
        <v>1770</v>
      </c>
      <c r="AX204" s="1178">
        <f t="shared" si="257"/>
        <v>1185</v>
      </c>
      <c r="AY204" s="1178">
        <f t="shared" si="258"/>
        <v>2955</v>
      </c>
    </row>
    <row r="205" spans="1:51" ht="15.75">
      <c r="A205" s="1162" t="s">
        <v>6</v>
      </c>
      <c r="B205" s="1163">
        <f t="shared" ref="B205:Y205" si="268">SUM(B194:B204)</f>
        <v>1406</v>
      </c>
      <c r="C205" s="1163">
        <f t="shared" si="268"/>
        <v>1059</v>
      </c>
      <c r="D205" s="1163">
        <f t="shared" si="268"/>
        <v>2465</v>
      </c>
      <c r="E205" s="1163">
        <f t="shared" si="268"/>
        <v>5186</v>
      </c>
      <c r="F205" s="1163">
        <f t="shared" si="268"/>
        <v>3676</v>
      </c>
      <c r="G205" s="1163">
        <f t="shared" si="268"/>
        <v>8862</v>
      </c>
      <c r="H205" s="1163">
        <f t="shared" si="268"/>
        <v>289</v>
      </c>
      <c r="I205" s="1163">
        <f t="shared" si="268"/>
        <v>189</v>
      </c>
      <c r="J205" s="1163">
        <f t="shared" si="268"/>
        <v>478</v>
      </c>
      <c r="K205" s="1163">
        <f t="shared" si="268"/>
        <v>58</v>
      </c>
      <c r="L205" s="1163">
        <f t="shared" si="268"/>
        <v>13</v>
      </c>
      <c r="M205" s="1163">
        <f t="shared" si="268"/>
        <v>71</v>
      </c>
      <c r="N205" s="1163">
        <f t="shared" si="268"/>
        <v>0</v>
      </c>
      <c r="O205" s="1163">
        <f t="shared" si="268"/>
        <v>0</v>
      </c>
      <c r="P205" s="1163">
        <f t="shared" si="268"/>
        <v>0</v>
      </c>
      <c r="Q205" s="1163">
        <f t="shared" si="268"/>
        <v>0</v>
      </c>
      <c r="R205" s="1163">
        <f t="shared" si="268"/>
        <v>0</v>
      </c>
      <c r="S205" s="1163">
        <f t="shared" si="268"/>
        <v>0</v>
      </c>
      <c r="T205" s="1163">
        <f t="shared" si="268"/>
        <v>1</v>
      </c>
      <c r="U205" s="1163">
        <f t="shared" si="268"/>
        <v>0</v>
      </c>
      <c r="V205" s="1163">
        <f t="shared" si="268"/>
        <v>1</v>
      </c>
      <c r="W205" s="1163">
        <f t="shared" si="268"/>
        <v>6940</v>
      </c>
      <c r="X205" s="1163">
        <f t="shared" si="268"/>
        <v>4937</v>
      </c>
      <c r="Y205" s="1163">
        <f t="shared" si="268"/>
        <v>11877</v>
      </c>
      <c r="AA205" s="1162" t="s">
        <v>6</v>
      </c>
      <c r="AB205" s="1163">
        <f t="shared" ref="AB205:AY205" si="269">SUM(AB194:AB204)</f>
        <v>6220</v>
      </c>
      <c r="AC205" s="1163">
        <f t="shared" si="269"/>
        <v>3811</v>
      </c>
      <c r="AD205" s="1163">
        <f t="shared" si="269"/>
        <v>10031</v>
      </c>
      <c r="AE205" s="1163">
        <f t="shared" si="269"/>
        <v>7383</v>
      </c>
      <c r="AF205" s="1163">
        <f t="shared" si="269"/>
        <v>4432</v>
      </c>
      <c r="AG205" s="1163">
        <f t="shared" si="269"/>
        <v>11815</v>
      </c>
      <c r="AH205" s="1163">
        <f t="shared" si="269"/>
        <v>411</v>
      </c>
      <c r="AI205" s="1163">
        <f t="shared" si="269"/>
        <v>236</v>
      </c>
      <c r="AJ205" s="1163">
        <f t="shared" si="269"/>
        <v>647</v>
      </c>
      <c r="AK205" s="1163">
        <f t="shared" si="269"/>
        <v>129</v>
      </c>
      <c r="AL205" s="1163">
        <f t="shared" si="269"/>
        <v>94</v>
      </c>
      <c r="AM205" s="1163">
        <f t="shared" si="269"/>
        <v>223</v>
      </c>
      <c r="AN205" s="1163">
        <f t="shared" si="269"/>
        <v>0</v>
      </c>
      <c r="AO205" s="1163">
        <f t="shared" si="269"/>
        <v>0</v>
      </c>
      <c r="AP205" s="1163">
        <f t="shared" si="269"/>
        <v>0</v>
      </c>
      <c r="AQ205" s="1163">
        <f t="shared" si="269"/>
        <v>0</v>
      </c>
      <c r="AR205" s="1163">
        <f t="shared" si="269"/>
        <v>0</v>
      </c>
      <c r="AS205" s="1163">
        <f t="shared" si="269"/>
        <v>0</v>
      </c>
      <c r="AT205" s="1163">
        <f t="shared" si="269"/>
        <v>24</v>
      </c>
      <c r="AU205" s="1163">
        <f t="shared" si="269"/>
        <v>8</v>
      </c>
      <c r="AV205" s="1163">
        <f t="shared" si="269"/>
        <v>32</v>
      </c>
      <c r="AW205" s="1163">
        <f t="shared" si="269"/>
        <v>14167</v>
      </c>
      <c r="AX205" s="1163">
        <f t="shared" si="269"/>
        <v>8581</v>
      </c>
      <c r="AY205" s="1163">
        <f t="shared" si="269"/>
        <v>22748</v>
      </c>
    </row>
    <row r="207" spans="1:51" ht="15.75">
      <c r="A207" s="1243"/>
      <c r="B207" s="1243"/>
      <c r="C207" s="1243"/>
      <c r="D207" s="1243"/>
      <c r="E207" s="1243"/>
      <c r="F207" s="1243"/>
      <c r="G207" s="1243"/>
      <c r="H207" s="1243"/>
      <c r="I207" s="1243"/>
      <c r="J207" s="1243"/>
      <c r="K207" s="1243"/>
      <c r="L207" s="1243"/>
      <c r="M207" s="1243"/>
      <c r="N207" s="1243"/>
      <c r="O207" s="1243"/>
      <c r="P207" s="1243"/>
      <c r="Q207" s="1243"/>
      <c r="R207" s="1243"/>
      <c r="S207" s="1243"/>
      <c r="T207" s="1243"/>
      <c r="U207" s="1243"/>
      <c r="V207" s="1243"/>
      <c r="W207" s="1289"/>
      <c r="X207" s="1289" t="s">
        <v>62</v>
      </c>
      <c r="Y207" s="1289"/>
      <c r="AA207" s="1243"/>
      <c r="AB207" s="1243"/>
      <c r="AC207" s="1243"/>
      <c r="AD207" s="1243"/>
      <c r="AE207" s="1243"/>
      <c r="AF207" s="1243"/>
      <c r="AG207" s="1243"/>
      <c r="AH207" s="1243"/>
      <c r="AI207" s="1243"/>
      <c r="AJ207" s="1243"/>
      <c r="AK207" s="1243"/>
      <c r="AL207" s="1243"/>
      <c r="AM207" s="1243"/>
      <c r="AN207" s="1243"/>
      <c r="AO207" s="1243"/>
      <c r="AP207" s="1243"/>
      <c r="AQ207" s="1243"/>
      <c r="AR207" s="1243"/>
      <c r="AS207" s="1243"/>
      <c r="AT207" s="1243"/>
      <c r="AU207" s="1243"/>
      <c r="AV207" s="1243"/>
      <c r="AW207" s="1289"/>
      <c r="AX207" s="1289" t="s">
        <v>62</v>
      </c>
      <c r="AY207" s="1289"/>
    </row>
    <row r="208" spans="1:51" ht="15" customHeight="1">
      <c r="A208" s="1894" t="s">
        <v>364</v>
      </c>
      <c r="B208" s="1893" t="s">
        <v>3</v>
      </c>
      <c r="C208" s="1893"/>
      <c r="D208" s="1893"/>
      <c r="E208" s="1893" t="s">
        <v>4</v>
      </c>
      <c r="F208" s="1893"/>
      <c r="G208" s="1893"/>
      <c r="H208" s="1893" t="s">
        <v>5</v>
      </c>
      <c r="I208" s="1893"/>
      <c r="J208" s="1893"/>
      <c r="K208" s="1893" t="s">
        <v>382</v>
      </c>
      <c r="L208" s="1893"/>
      <c r="M208" s="1893"/>
      <c r="N208" s="1893" t="s">
        <v>878</v>
      </c>
      <c r="O208" s="1893"/>
      <c r="P208" s="1893"/>
      <c r="Q208" s="1893" t="s">
        <v>879</v>
      </c>
      <c r="R208" s="1893"/>
      <c r="S208" s="1893"/>
      <c r="T208" s="1893" t="s">
        <v>354</v>
      </c>
      <c r="U208" s="1893"/>
      <c r="V208" s="1893"/>
      <c r="W208" s="1894" t="s">
        <v>6</v>
      </c>
      <c r="X208" s="1894"/>
      <c r="Y208" s="1894"/>
      <c r="AA208" s="1894" t="s">
        <v>364</v>
      </c>
      <c r="AB208" s="1893" t="s">
        <v>3</v>
      </c>
      <c r="AC208" s="1893"/>
      <c r="AD208" s="1893"/>
      <c r="AE208" s="1893" t="s">
        <v>4</v>
      </c>
      <c r="AF208" s="1893"/>
      <c r="AG208" s="1893"/>
      <c r="AH208" s="1893" t="s">
        <v>5</v>
      </c>
      <c r="AI208" s="1893"/>
      <c r="AJ208" s="1893"/>
      <c r="AK208" s="1893" t="s">
        <v>382</v>
      </c>
      <c r="AL208" s="1893"/>
      <c r="AM208" s="1893"/>
      <c r="AN208" s="1893" t="s">
        <v>878</v>
      </c>
      <c r="AO208" s="1893"/>
      <c r="AP208" s="1893"/>
      <c r="AQ208" s="1893" t="s">
        <v>879</v>
      </c>
      <c r="AR208" s="1893"/>
      <c r="AS208" s="1893"/>
      <c r="AT208" s="1893" t="s">
        <v>354</v>
      </c>
      <c r="AU208" s="1893"/>
      <c r="AV208" s="1893"/>
      <c r="AW208" s="1894" t="s">
        <v>6</v>
      </c>
      <c r="AX208" s="1894"/>
      <c r="AY208" s="1894"/>
    </row>
    <row r="209" spans="1:51">
      <c r="A209" s="1894"/>
      <c r="B209" s="1176" t="s">
        <v>242</v>
      </c>
      <c r="C209" s="1176" t="s">
        <v>243</v>
      </c>
      <c r="D209" s="1176" t="s">
        <v>236</v>
      </c>
      <c r="E209" s="1176" t="s">
        <v>242</v>
      </c>
      <c r="F209" s="1176" t="s">
        <v>243</v>
      </c>
      <c r="G209" s="1176" t="s">
        <v>236</v>
      </c>
      <c r="H209" s="1176" t="s">
        <v>242</v>
      </c>
      <c r="I209" s="1176" t="s">
        <v>243</v>
      </c>
      <c r="J209" s="1176" t="s">
        <v>236</v>
      </c>
      <c r="K209" s="1176" t="s">
        <v>242</v>
      </c>
      <c r="L209" s="1176" t="s">
        <v>243</v>
      </c>
      <c r="M209" s="1176" t="s">
        <v>236</v>
      </c>
      <c r="N209" s="1176" t="s">
        <v>242</v>
      </c>
      <c r="O209" s="1176" t="s">
        <v>243</v>
      </c>
      <c r="P209" s="1176" t="s">
        <v>236</v>
      </c>
      <c r="Q209" s="1176" t="s">
        <v>242</v>
      </c>
      <c r="R209" s="1176" t="s">
        <v>243</v>
      </c>
      <c r="S209" s="1176" t="s">
        <v>236</v>
      </c>
      <c r="T209" s="1176" t="s">
        <v>242</v>
      </c>
      <c r="U209" s="1176" t="s">
        <v>243</v>
      </c>
      <c r="V209" s="1176" t="s">
        <v>236</v>
      </c>
      <c r="W209" s="1176" t="s">
        <v>242</v>
      </c>
      <c r="X209" s="1176" t="s">
        <v>243</v>
      </c>
      <c r="Y209" s="1176" t="s">
        <v>236</v>
      </c>
      <c r="AA209" s="1894"/>
      <c r="AB209" s="1176" t="s">
        <v>242</v>
      </c>
      <c r="AC209" s="1176" t="s">
        <v>243</v>
      </c>
      <c r="AD209" s="1176" t="s">
        <v>236</v>
      </c>
      <c r="AE209" s="1176" t="s">
        <v>242</v>
      </c>
      <c r="AF209" s="1176" t="s">
        <v>243</v>
      </c>
      <c r="AG209" s="1176" t="s">
        <v>236</v>
      </c>
      <c r="AH209" s="1176" t="s">
        <v>242</v>
      </c>
      <c r="AI209" s="1176" t="s">
        <v>243</v>
      </c>
      <c r="AJ209" s="1176" t="s">
        <v>236</v>
      </c>
      <c r="AK209" s="1176" t="s">
        <v>242</v>
      </c>
      <c r="AL209" s="1176" t="s">
        <v>243</v>
      </c>
      <c r="AM209" s="1176" t="s">
        <v>236</v>
      </c>
      <c r="AN209" s="1176" t="s">
        <v>242</v>
      </c>
      <c r="AO209" s="1176" t="s">
        <v>243</v>
      </c>
      <c r="AP209" s="1176" t="s">
        <v>236</v>
      </c>
      <c r="AQ209" s="1176" t="s">
        <v>242</v>
      </c>
      <c r="AR209" s="1176" t="s">
        <v>243</v>
      </c>
      <c r="AS209" s="1176" t="s">
        <v>236</v>
      </c>
      <c r="AT209" s="1176" t="s">
        <v>242</v>
      </c>
      <c r="AU209" s="1176" t="s">
        <v>243</v>
      </c>
      <c r="AV209" s="1176" t="s">
        <v>236</v>
      </c>
      <c r="AW209" s="1176" t="s">
        <v>242</v>
      </c>
      <c r="AX209" s="1176" t="s">
        <v>243</v>
      </c>
      <c r="AY209" s="1176" t="s">
        <v>236</v>
      </c>
    </row>
    <row r="210" spans="1:51">
      <c r="A210" s="1177">
        <v>1</v>
      </c>
      <c r="B210" s="1176">
        <v>2</v>
      </c>
      <c r="C210" s="1176">
        <v>3</v>
      </c>
      <c r="D210" s="1176">
        <v>4</v>
      </c>
      <c r="E210" s="1176">
        <v>5</v>
      </c>
      <c r="F210" s="1176">
        <v>6</v>
      </c>
      <c r="G210" s="1176">
        <v>7</v>
      </c>
      <c r="H210" s="1176">
        <v>8</v>
      </c>
      <c r="I210" s="1176">
        <v>9</v>
      </c>
      <c r="J210" s="1176">
        <v>10</v>
      </c>
      <c r="K210" s="1176">
        <v>11</v>
      </c>
      <c r="L210" s="1176">
        <v>12</v>
      </c>
      <c r="M210" s="1176">
        <v>13</v>
      </c>
      <c r="N210" s="1176">
        <v>14</v>
      </c>
      <c r="O210" s="1176">
        <v>15</v>
      </c>
      <c r="P210" s="1176">
        <v>16</v>
      </c>
      <c r="Q210" s="1176">
        <v>17</v>
      </c>
      <c r="R210" s="1176">
        <v>18</v>
      </c>
      <c r="S210" s="1176">
        <v>19</v>
      </c>
      <c r="T210" s="1176">
        <v>20</v>
      </c>
      <c r="U210" s="1176">
        <v>21</v>
      </c>
      <c r="V210" s="1176">
        <v>22</v>
      </c>
      <c r="W210" s="1176">
        <v>23</v>
      </c>
      <c r="X210" s="1176">
        <v>24</v>
      </c>
      <c r="Y210" s="1176">
        <v>25</v>
      </c>
      <c r="AA210" s="1177">
        <v>1</v>
      </c>
      <c r="AB210" s="1176">
        <v>2</v>
      </c>
      <c r="AC210" s="1176">
        <v>3</v>
      </c>
      <c r="AD210" s="1176">
        <v>4</v>
      </c>
      <c r="AE210" s="1176">
        <v>5</v>
      </c>
      <c r="AF210" s="1176">
        <v>6</v>
      </c>
      <c r="AG210" s="1176">
        <v>7</v>
      </c>
      <c r="AH210" s="1176">
        <v>8</v>
      </c>
      <c r="AI210" s="1176">
        <v>9</v>
      </c>
      <c r="AJ210" s="1176">
        <v>10</v>
      </c>
      <c r="AK210" s="1176">
        <v>11</v>
      </c>
      <c r="AL210" s="1176">
        <v>12</v>
      </c>
      <c r="AM210" s="1176">
        <v>13</v>
      </c>
      <c r="AN210" s="1176">
        <v>14</v>
      </c>
      <c r="AO210" s="1176">
        <v>15</v>
      </c>
      <c r="AP210" s="1176">
        <v>16</v>
      </c>
      <c r="AQ210" s="1176">
        <v>17</v>
      </c>
      <c r="AR210" s="1176">
        <v>18</v>
      </c>
      <c r="AS210" s="1176">
        <v>19</v>
      </c>
      <c r="AT210" s="1176">
        <v>20</v>
      </c>
      <c r="AU210" s="1176">
        <v>21</v>
      </c>
      <c r="AV210" s="1176">
        <v>22</v>
      </c>
      <c r="AW210" s="1176">
        <v>23</v>
      </c>
      <c r="AX210" s="1176">
        <v>24</v>
      </c>
      <c r="AY210" s="1176">
        <v>25</v>
      </c>
    </row>
    <row r="211" spans="1:51" ht="15.75">
      <c r="A211" s="1159" t="s">
        <v>473</v>
      </c>
      <c r="B211" s="942"/>
      <c r="C211" s="942"/>
      <c r="D211" s="1178">
        <f>B211+C211</f>
        <v>0</v>
      </c>
      <c r="E211" s="942">
        <v>0</v>
      </c>
      <c r="F211" s="942"/>
      <c r="G211" s="1178">
        <f>E211+F211</f>
        <v>0</v>
      </c>
      <c r="H211" s="942"/>
      <c r="I211" s="942"/>
      <c r="J211" s="1178">
        <f>H211+I211</f>
        <v>0</v>
      </c>
      <c r="K211" s="1244">
        <v>0</v>
      </c>
      <c r="L211" s="1244">
        <v>0</v>
      </c>
      <c r="M211" s="1178">
        <f>K211+L211</f>
        <v>0</v>
      </c>
      <c r="N211" s="1178"/>
      <c r="O211" s="1178"/>
      <c r="P211" s="1178">
        <f>N211+O211</f>
        <v>0</v>
      </c>
      <c r="Q211" s="942"/>
      <c r="R211" s="942"/>
      <c r="S211" s="1178">
        <f>Q211+R211</f>
        <v>0</v>
      </c>
      <c r="T211" s="942"/>
      <c r="U211" s="942"/>
      <c r="V211" s="1178">
        <f>T211+U211</f>
        <v>0</v>
      </c>
      <c r="W211" s="1178">
        <f>B211+E211+N211+K211+H211+Q211+T211</f>
        <v>0</v>
      </c>
      <c r="X211" s="1178">
        <f t="shared" ref="X211:X221" si="270">C211+F211+O211+L211+I211+R211+U211</f>
        <v>0</v>
      </c>
      <c r="Y211" s="1178">
        <f t="shared" ref="Y211:Y221" si="271">D211+G211+P211+M211+J211+S211+V211</f>
        <v>0</v>
      </c>
      <c r="AA211" s="1159" t="s">
        <v>473</v>
      </c>
      <c r="AB211" s="942"/>
      <c r="AC211" s="942"/>
      <c r="AD211" s="1178">
        <f>AB211+AC211</f>
        <v>0</v>
      </c>
      <c r="AE211" s="942"/>
      <c r="AF211" s="942"/>
      <c r="AG211" s="1178">
        <f>AE211+AF211</f>
        <v>0</v>
      </c>
      <c r="AH211" s="942">
        <v>0</v>
      </c>
      <c r="AI211" s="942">
        <v>0</v>
      </c>
      <c r="AJ211" s="1178">
        <f>AH211+AI211</f>
        <v>0</v>
      </c>
      <c r="AK211" s="942"/>
      <c r="AL211" s="942"/>
      <c r="AM211" s="1178">
        <f>AK211+AL211</f>
        <v>0</v>
      </c>
      <c r="AN211" s="1178"/>
      <c r="AO211" s="1178"/>
      <c r="AP211" s="1178">
        <f>AN211+AO211</f>
        <v>0</v>
      </c>
      <c r="AQ211" s="1178"/>
      <c r="AR211" s="1178"/>
      <c r="AS211" s="1178">
        <f>AQ211+AR211</f>
        <v>0</v>
      </c>
      <c r="AT211" s="942"/>
      <c r="AU211" s="942"/>
      <c r="AV211" s="1178">
        <f>AT211+AU211</f>
        <v>0</v>
      </c>
      <c r="AW211" s="1178">
        <f>AB211+AE211+AH211+AK211+AT211+AN211+AQ211</f>
        <v>0</v>
      </c>
      <c r="AX211" s="1178">
        <f t="shared" ref="AX211:AX221" si="272">AC211+AF211+AI211+AL211+AU211+AO211+AR211</f>
        <v>0</v>
      </c>
      <c r="AY211" s="1178">
        <f t="shared" ref="AY211:AY221" si="273">AD211+AG211+AJ211+AM211+AV211+AP211+AS211</f>
        <v>0</v>
      </c>
    </row>
    <row r="212" spans="1:51" ht="15.75">
      <c r="A212" s="1160" t="s">
        <v>474</v>
      </c>
      <c r="B212" s="942"/>
      <c r="C212" s="942"/>
      <c r="D212" s="1178">
        <f t="shared" ref="D212:D221" si="274">B212+C212</f>
        <v>0</v>
      </c>
      <c r="E212" s="942">
        <v>3</v>
      </c>
      <c r="F212" s="942">
        <v>5</v>
      </c>
      <c r="G212" s="1178">
        <f t="shared" ref="G212:G221" si="275">E212+F212</f>
        <v>8</v>
      </c>
      <c r="H212" s="942"/>
      <c r="I212" s="942"/>
      <c r="J212" s="1178">
        <f t="shared" ref="J212:J221" si="276">H212+I212</f>
        <v>0</v>
      </c>
      <c r="K212" s="1244">
        <v>0</v>
      </c>
      <c r="L212" s="1244">
        <v>0</v>
      </c>
      <c r="M212" s="1178">
        <f t="shared" ref="M212:M221" si="277">K212+L212</f>
        <v>0</v>
      </c>
      <c r="N212" s="1178"/>
      <c r="O212" s="1178"/>
      <c r="P212" s="1178">
        <f t="shared" ref="P212:P221" si="278">N212+O212</f>
        <v>0</v>
      </c>
      <c r="Q212" s="942"/>
      <c r="R212" s="942"/>
      <c r="S212" s="1178">
        <f t="shared" ref="S212:S221" si="279">Q212+R212</f>
        <v>0</v>
      </c>
      <c r="T212" s="942"/>
      <c r="U212" s="942"/>
      <c r="V212" s="1178">
        <f t="shared" ref="V212:V221" si="280">T212+U212</f>
        <v>0</v>
      </c>
      <c r="W212" s="1178">
        <f t="shared" ref="W212:W221" si="281">B212+E212+N212+K212+H212+Q212+T212</f>
        <v>3</v>
      </c>
      <c r="X212" s="1178">
        <f t="shared" si="270"/>
        <v>5</v>
      </c>
      <c r="Y212" s="1178">
        <f t="shared" si="271"/>
        <v>8</v>
      </c>
      <c r="AA212" s="1160" t="s">
        <v>474</v>
      </c>
      <c r="AB212" s="942">
        <v>1</v>
      </c>
      <c r="AC212" s="942">
        <v>1</v>
      </c>
      <c r="AD212" s="1178">
        <f t="shared" ref="AD212:AD221" si="282">AB212+AC212</f>
        <v>2</v>
      </c>
      <c r="AE212" s="942"/>
      <c r="AF212" s="942">
        <v>2</v>
      </c>
      <c r="AG212" s="1178">
        <f t="shared" ref="AG212:AG221" si="283">AE212+AF212</f>
        <v>2</v>
      </c>
      <c r="AH212" s="942">
        <v>0</v>
      </c>
      <c r="AI212" s="942">
        <v>0</v>
      </c>
      <c r="AJ212" s="1178">
        <f t="shared" ref="AJ212:AJ221" si="284">AH212+AI212</f>
        <v>0</v>
      </c>
      <c r="AK212" s="942"/>
      <c r="AL212" s="942"/>
      <c r="AM212" s="1178">
        <f t="shared" ref="AM212:AM221" si="285">AK212+AL212</f>
        <v>0</v>
      </c>
      <c r="AN212" s="1178"/>
      <c r="AO212" s="1178"/>
      <c r="AP212" s="1178">
        <f t="shared" ref="AP212:AP221" si="286">AN212+AO212</f>
        <v>0</v>
      </c>
      <c r="AQ212" s="1178"/>
      <c r="AR212" s="1178"/>
      <c r="AS212" s="1178">
        <f t="shared" ref="AS212:AS221" si="287">AQ212+AR212</f>
        <v>0</v>
      </c>
      <c r="AT212" s="942"/>
      <c r="AU212" s="942"/>
      <c r="AV212" s="1178">
        <f t="shared" ref="AV212:AV221" si="288">AT212+AU212</f>
        <v>0</v>
      </c>
      <c r="AW212" s="1178">
        <f t="shared" ref="AW212:AW221" si="289">AB212+AE212+AH212+AK212+AT212+AN212+AQ212</f>
        <v>1</v>
      </c>
      <c r="AX212" s="1178">
        <f t="shared" si="272"/>
        <v>3</v>
      </c>
      <c r="AY212" s="1178">
        <f t="shared" si="273"/>
        <v>4</v>
      </c>
    </row>
    <row r="213" spans="1:51" ht="15.75">
      <c r="A213" s="1161" t="s">
        <v>365</v>
      </c>
      <c r="B213" s="942"/>
      <c r="C213" s="942"/>
      <c r="D213" s="1178">
        <f t="shared" si="274"/>
        <v>0</v>
      </c>
      <c r="E213" s="942">
        <v>5</v>
      </c>
      <c r="F213" s="942">
        <v>3</v>
      </c>
      <c r="G213" s="1178">
        <f t="shared" si="275"/>
        <v>8</v>
      </c>
      <c r="H213" s="942"/>
      <c r="I213" s="942"/>
      <c r="J213" s="1178">
        <f t="shared" si="276"/>
        <v>0</v>
      </c>
      <c r="K213" s="1244">
        <v>0</v>
      </c>
      <c r="L213" s="1244">
        <v>0</v>
      </c>
      <c r="M213" s="1178">
        <f t="shared" si="277"/>
        <v>0</v>
      </c>
      <c r="N213" s="1178"/>
      <c r="O213" s="1178"/>
      <c r="P213" s="1178">
        <f t="shared" si="278"/>
        <v>0</v>
      </c>
      <c r="Q213" s="942"/>
      <c r="R213" s="942"/>
      <c r="S213" s="1178">
        <f t="shared" si="279"/>
        <v>0</v>
      </c>
      <c r="T213" s="942"/>
      <c r="U213" s="942"/>
      <c r="V213" s="1178">
        <f t="shared" si="280"/>
        <v>0</v>
      </c>
      <c r="W213" s="1178">
        <f t="shared" si="281"/>
        <v>5</v>
      </c>
      <c r="X213" s="1178">
        <f t="shared" si="270"/>
        <v>3</v>
      </c>
      <c r="Y213" s="1178">
        <f t="shared" si="271"/>
        <v>8</v>
      </c>
      <c r="AA213" s="1161" t="s">
        <v>365</v>
      </c>
      <c r="AB213" s="942"/>
      <c r="AC213" s="942">
        <v>0</v>
      </c>
      <c r="AD213" s="1178">
        <f t="shared" si="282"/>
        <v>0</v>
      </c>
      <c r="AE213" s="942">
        <v>1</v>
      </c>
      <c r="AF213" s="942">
        <v>1</v>
      </c>
      <c r="AG213" s="1178">
        <f t="shared" si="283"/>
        <v>2</v>
      </c>
      <c r="AH213" s="942">
        <v>0</v>
      </c>
      <c r="AI213" s="942">
        <v>0</v>
      </c>
      <c r="AJ213" s="1178">
        <f t="shared" si="284"/>
        <v>0</v>
      </c>
      <c r="AK213" s="942"/>
      <c r="AL213" s="942"/>
      <c r="AM213" s="1178">
        <f t="shared" si="285"/>
        <v>0</v>
      </c>
      <c r="AN213" s="1178"/>
      <c r="AO213" s="1178"/>
      <c r="AP213" s="1178">
        <f t="shared" si="286"/>
        <v>0</v>
      </c>
      <c r="AQ213" s="1178"/>
      <c r="AR213" s="1178"/>
      <c r="AS213" s="1178">
        <f t="shared" si="287"/>
        <v>0</v>
      </c>
      <c r="AT213" s="942"/>
      <c r="AU213" s="942"/>
      <c r="AV213" s="1178">
        <f t="shared" si="288"/>
        <v>0</v>
      </c>
      <c r="AW213" s="1178">
        <f t="shared" si="289"/>
        <v>1</v>
      </c>
      <c r="AX213" s="1178">
        <f t="shared" si="272"/>
        <v>1</v>
      </c>
      <c r="AY213" s="1178">
        <f t="shared" si="273"/>
        <v>2</v>
      </c>
    </row>
    <row r="214" spans="1:51" ht="15.75">
      <c r="A214" s="1161" t="s">
        <v>366</v>
      </c>
      <c r="B214" s="942"/>
      <c r="C214" s="942"/>
      <c r="D214" s="1178">
        <f t="shared" si="274"/>
        <v>0</v>
      </c>
      <c r="E214" s="942">
        <v>29</v>
      </c>
      <c r="F214" s="942">
        <v>23</v>
      </c>
      <c r="G214" s="1178">
        <f t="shared" si="275"/>
        <v>52</v>
      </c>
      <c r="H214" s="942">
        <v>1</v>
      </c>
      <c r="I214" s="942">
        <v>0</v>
      </c>
      <c r="J214" s="1178">
        <f t="shared" si="276"/>
        <v>1</v>
      </c>
      <c r="K214" s="1244">
        <v>0</v>
      </c>
      <c r="L214" s="1244">
        <v>0</v>
      </c>
      <c r="M214" s="1178">
        <f t="shared" si="277"/>
        <v>0</v>
      </c>
      <c r="N214" s="1178"/>
      <c r="O214" s="1178"/>
      <c r="P214" s="1178">
        <f t="shared" si="278"/>
        <v>0</v>
      </c>
      <c r="Q214" s="942"/>
      <c r="R214" s="942"/>
      <c r="S214" s="1178">
        <f t="shared" si="279"/>
        <v>0</v>
      </c>
      <c r="T214" s="942"/>
      <c r="U214" s="942"/>
      <c r="V214" s="1178">
        <f t="shared" si="280"/>
        <v>0</v>
      </c>
      <c r="W214" s="1178">
        <f t="shared" si="281"/>
        <v>30</v>
      </c>
      <c r="X214" s="1178">
        <f t="shared" si="270"/>
        <v>23</v>
      </c>
      <c r="Y214" s="1178">
        <f t="shared" si="271"/>
        <v>53</v>
      </c>
      <c r="AA214" s="1161" t="s">
        <v>366</v>
      </c>
      <c r="AB214" s="942">
        <v>10</v>
      </c>
      <c r="AC214" s="942">
        <v>5</v>
      </c>
      <c r="AD214" s="1178">
        <f t="shared" si="282"/>
        <v>15</v>
      </c>
      <c r="AE214" s="942"/>
      <c r="AF214" s="942">
        <v>10</v>
      </c>
      <c r="AG214" s="1178">
        <f t="shared" si="283"/>
        <v>10</v>
      </c>
      <c r="AH214" s="942">
        <v>0</v>
      </c>
      <c r="AI214" s="942">
        <v>0</v>
      </c>
      <c r="AJ214" s="1178">
        <f t="shared" si="284"/>
        <v>0</v>
      </c>
      <c r="AK214" s="942"/>
      <c r="AL214" s="942"/>
      <c r="AM214" s="1178">
        <f t="shared" si="285"/>
        <v>0</v>
      </c>
      <c r="AN214" s="1178"/>
      <c r="AO214" s="1178"/>
      <c r="AP214" s="1178">
        <f t="shared" si="286"/>
        <v>0</v>
      </c>
      <c r="AQ214" s="1178"/>
      <c r="AR214" s="1178"/>
      <c r="AS214" s="1178">
        <f t="shared" si="287"/>
        <v>0</v>
      </c>
      <c r="AT214" s="942"/>
      <c r="AU214" s="942"/>
      <c r="AV214" s="1178">
        <f t="shared" si="288"/>
        <v>0</v>
      </c>
      <c r="AW214" s="1178">
        <f t="shared" si="289"/>
        <v>10</v>
      </c>
      <c r="AX214" s="1178">
        <f t="shared" si="272"/>
        <v>15</v>
      </c>
      <c r="AY214" s="1178">
        <f t="shared" si="273"/>
        <v>25</v>
      </c>
    </row>
    <row r="215" spans="1:51" ht="15.75">
      <c r="A215" s="1161" t="s">
        <v>367</v>
      </c>
      <c r="B215" s="942">
        <v>20</v>
      </c>
      <c r="C215" s="942">
        <v>10</v>
      </c>
      <c r="D215" s="1178">
        <f t="shared" si="274"/>
        <v>30</v>
      </c>
      <c r="E215" s="942">
        <v>74</v>
      </c>
      <c r="F215" s="942">
        <v>64</v>
      </c>
      <c r="G215" s="1178">
        <f t="shared" si="275"/>
        <v>138</v>
      </c>
      <c r="H215" s="942">
        <v>3</v>
      </c>
      <c r="I215" s="942">
        <v>1</v>
      </c>
      <c r="J215" s="1178">
        <f t="shared" si="276"/>
        <v>4</v>
      </c>
      <c r="K215" s="1244">
        <v>0</v>
      </c>
      <c r="L215" s="1244">
        <v>0</v>
      </c>
      <c r="M215" s="1178">
        <f t="shared" si="277"/>
        <v>0</v>
      </c>
      <c r="N215" s="1178"/>
      <c r="O215" s="1178"/>
      <c r="P215" s="1178">
        <f t="shared" si="278"/>
        <v>0</v>
      </c>
      <c r="Q215" s="942"/>
      <c r="R215" s="942"/>
      <c r="S215" s="1178">
        <f t="shared" si="279"/>
        <v>0</v>
      </c>
      <c r="T215" s="942"/>
      <c r="U215" s="942"/>
      <c r="V215" s="1178">
        <f t="shared" si="280"/>
        <v>0</v>
      </c>
      <c r="W215" s="1178">
        <f t="shared" si="281"/>
        <v>97</v>
      </c>
      <c r="X215" s="1178">
        <f t="shared" si="270"/>
        <v>75</v>
      </c>
      <c r="Y215" s="1178">
        <f t="shared" si="271"/>
        <v>172</v>
      </c>
      <c r="AA215" s="1161" t="s">
        <v>367</v>
      </c>
      <c r="AB215" s="942">
        <v>25</v>
      </c>
      <c r="AC215" s="942">
        <v>21</v>
      </c>
      <c r="AD215" s="1178">
        <f t="shared" si="282"/>
        <v>46</v>
      </c>
      <c r="AE215" s="942">
        <v>30</v>
      </c>
      <c r="AF215" s="942">
        <v>23</v>
      </c>
      <c r="AG215" s="1178">
        <f t="shared" si="283"/>
        <v>53</v>
      </c>
      <c r="AH215" s="942">
        <v>0</v>
      </c>
      <c r="AI215" s="942">
        <v>0</v>
      </c>
      <c r="AJ215" s="1178">
        <f t="shared" si="284"/>
        <v>0</v>
      </c>
      <c r="AK215" s="942"/>
      <c r="AL215" s="942"/>
      <c r="AM215" s="1178">
        <f t="shared" si="285"/>
        <v>0</v>
      </c>
      <c r="AN215" s="1178"/>
      <c r="AO215" s="1178"/>
      <c r="AP215" s="1178">
        <f t="shared" si="286"/>
        <v>0</v>
      </c>
      <c r="AQ215" s="1178"/>
      <c r="AR215" s="1178"/>
      <c r="AS215" s="1178">
        <f t="shared" si="287"/>
        <v>0</v>
      </c>
      <c r="AT215" s="942"/>
      <c r="AU215" s="942"/>
      <c r="AV215" s="1178">
        <f t="shared" si="288"/>
        <v>0</v>
      </c>
      <c r="AW215" s="1178">
        <f t="shared" si="289"/>
        <v>55</v>
      </c>
      <c r="AX215" s="1178">
        <f t="shared" si="272"/>
        <v>44</v>
      </c>
      <c r="AY215" s="1178">
        <f t="shared" si="273"/>
        <v>99</v>
      </c>
    </row>
    <row r="216" spans="1:51" ht="15.75">
      <c r="A216" s="1161" t="s">
        <v>368</v>
      </c>
      <c r="B216" s="942">
        <v>25</v>
      </c>
      <c r="C216" s="942">
        <v>36</v>
      </c>
      <c r="D216" s="1178">
        <f t="shared" si="274"/>
        <v>61</v>
      </c>
      <c r="E216" s="942">
        <v>109</v>
      </c>
      <c r="F216" s="942">
        <v>51</v>
      </c>
      <c r="G216" s="1178">
        <f t="shared" si="275"/>
        <v>160</v>
      </c>
      <c r="H216" s="942">
        <v>8</v>
      </c>
      <c r="I216" s="942">
        <v>4</v>
      </c>
      <c r="J216" s="1178">
        <f t="shared" si="276"/>
        <v>12</v>
      </c>
      <c r="K216" s="1244">
        <v>0</v>
      </c>
      <c r="L216" s="1244">
        <v>0</v>
      </c>
      <c r="M216" s="1178">
        <f t="shared" si="277"/>
        <v>0</v>
      </c>
      <c r="N216" s="1178"/>
      <c r="O216" s="1178"/>
      <c r="P216" s="1178">
        <f t="shared" si="278"/>
        <v>0</v>
      </c>
      <c r="Q216" s="942"/>
      <c r="R216" s="942"/>
      <c r="S216" s="1178">
        <f t="shared" si="279"/>
        <v>0</v>
      </c>
      <c r="T216" s="942"/>
      <c r="U216" s="942"/>
      <c r="V216" s="1178">
        <f t="shared" si="280"/>
        <v>0</v>
      </c>
      <c r="W216" s="1178">
        <f t="shared" si="281"/>
        <v>142</v>
      </c>
      <c r="X216" s="1178">
        <f t="shared" si="270"/>
        <v>91</v>
      </c>
      <c r="Y216" s="1178">
        <f t="shared" si="271"/>
        <v>233</v>
      </c>
      <c r="AA216" s="1161" t="s">
        <v>368</v>
      </c>
      <c r="AB216" s="942">
        <v>89</v>
      </c>
      <c r="AC216" s="942">
        <v>39</v>
      </c>
      <c r="AD216" s="1178">
        <f t="shared" si="282"/>
        <v>128</v>
      </c>
      <c r="AE216" s="942">
        <v>137</v>
      </c>
      <c r="AF216" s="942">
        <v>61</v>
      </c>
      <c r="AG216" s="1178">
        <f t="shared" si="283"/>
        <v>198</v>
      </c>
      <c r="AH216" s="942">
        <v>3</v>
      </c>
      <c r="AI216" s="942">
        <v>2</v>
      </c>
      <c r="AJ216" s="1178">
        <f t="shared" si="284"/>
        <v>5</v>
      </c>
      <c r="AK216" s="942"/>
      <c r="AL216" s="942"/>
      <c r="AM216" s="1178">
        <f t="shared" si="285"/>
        <v>0</v>
      </c>
      <c r="AN216" s="1178"/>
      <c r="AO216" s="1178"/>
      <c r="AP216" s="1178">
        <f t="shared" si="286"/>
        <v>0</v>
      </c>
      <c r="AQ216" s="1178"/>
      <c r="AR216" s="1178"/>
      <c r="AS216" s="1178">
        <f t="shared" si="287"/>
        <v>0</v>
      </c>
      <c r="AT216" s="942"/>
      <c r="AU216" s="942"/>
      <c r="AV216" s="1178">
        <f t="shared" si="288"/>
        <v>0</v>
      </c>
      <c r="AW216" s="1178">
        <f t="shared" si="289"/>
        <v>229</v>
      </c>
      <c r="AX216" s="1178">
        <f t="shared" si="272"/>
        <v>102</v>
      </c>
      <c r="AY216" s="1178">
        <f t="shared" si="273"/>
        <v>331</v>
      </c>
    </row>
    <row r="217" spans="1:51" ht="15.75">
      <c r="A217" s="1161" t="s">
        <v>369</v>
      </c>
      <c r="B217" s="942">
        <v>48</v>
      </c>
      <c r="C217" s="942">
        <v>41</v>
      </c>
      <c r="D217" s="1178">
        <f t="shared" si="274"/>
        <v>89</v>
      </c>
      <c r="E217" s="942">
        <v>151</v>
      </c>
      <c r="F217" s="942">
        <v>75</v>
      </c>
      <c r="G217" s="1178">
        <f t="shared" si="275"/>
        <v>226</v>
      </c>
      <c r="H217" s="942">
        <v>10</v>
      </c>
      <c r="I217" s="942">
        <v>3</v>
      </c>
      <c r="J217" s="1178">
        <f t="shared" si="276"/>
        <v>13</v>
      </c>
      <c r="K217" s="1244">
        <v>0</v>
      </c>
      <c r="L217" s="1244">
        <v>0</v>
      </c>
      <c r="M217" s="1178">
        <f t="shared" si="277"/>
        <v>0</v>
      </c>
      <c r="N217" s="1178"/>
      <c r="O217" s="1178"/>
      <c r="P217" s="1178">
        <f t="shared" si="278"/>
        <v>0</v>
      </c>
      <c r="Q217" s="942"/>
      <c r="R217" s="942"/>
      <c r="S217" s="1178">
        <f t="shared" si="279"/>
        <v>0</v>
      </c>
      <c r="T217" s="942"/>
      <c r="U217" s="942"/>
      <c r="V217" s="1178">
        <f t="shared" si="280"/>
        <v>0</v>
      </c>
      <c r="W217" s="1178">
        <f t="shared" si="281"/>
        <v>209</v>
      </c>
      <c r="X217" s="1178">
        <f t="shared" si="270"/>
        <v>119</v>
      </c>
      <c r="Y217" s="1178">
        <f t="shared" si="271"/>
        <v>328</v>
      </c>
      <c r="AA217" s="1161" t="s">
        <v>369</v>
      </c>
      <c r="AB217" s="942">
        <v>96</v>
      </c>
      <c r="AC217" s="942">
        <v>61</v>
      </c>
      <c r="AD217" s="1178">
        <f t="shared" si="282"/>
        <v>157</v>
      </c>
      <c r="AE217" s="942">
        <v>89</v>
      </c>
      <c r="AF217" s="942">
        <v>49</v>
      </c>
      <c r="AG217" s="1178">
        <f t="shared" si="283"/>
        <v>138</v>
      </c>
      <c r="AH217" s="942">
        <v>2</v>
      </c>
      <c r="AI217" s="942">
        <v>1</v>
      </c>
      <c r="AJ217" s="1178">
        <f t="shared" si="284"/>
        <v>3</v>
      </c>
      <c r="AK217" s="942"/>
      <c r="AL217" s="942"/>
      <c r="AM217" s="1178">
        <f t="shared" si="285"/>
        <v>0</v>
      </c>
      <c r="AN217" s="1178"/>
      <c r="AO217" s="1178"/>
      <c r="AP217" s="1178">
        <f t="shared" si="286"/>
        <v>0</v>
      </c>
      <c r="AQ217" s="1178"/>
      <c r="AR217" s="1178"/>
      <c r="AS217" s="1178">
        <f t="shared" si="287"/>
        <v>0</v>
      </c>
      <c r="AT217" s="942"/>
      <c r="AU217" s="942"/>
      <c r="AV217" s="1178">
        <f t="shared" si="288"/>
        <v>0</v>
      </c>
      <c r="AW217" s="1178">
        <f t="shared" si="289"/>
        <v>187</v>
      </c>
      <c r="AX217" s="1178">
        <f t="shared" si="272"/>
        <v>111</v>
      </c>
      <c r="AY217" s="1178">
        <f t="shared" si="273"/>
        <v>298</v>
      </c>
    </row>
    <row r="218" spans="1:51" ht="15.75">
      <c r="A218" s="1161" t="s">
        <v>370</v>
      </c>
      <c r="B218" s="942">
        <v>59</v>
      </c>
      <c r="C218" s="942">
        <v>48</v>
      </c>
      <c r="D218" s="1178">
        <f t="shared" si="274"/>
        <v>107</v>
      </c>
      <c r="E218" s="942">
        <v>452</v>
      </c>
      <c r="F218" s="942">
        <v>301</v>
      </c>
      <c r="G218" s="1178">
        <f t="shared" si="275"/>
        <v>753</v>
      </c>
      <c r="H218" s="942">
        <v>8</v>
      </c>
      <c r="I218" s="942">
        <v>2</v>
      </c>
      <c r="J218" s="1178">
        <f t="shared" si="276"/>
        <v>10</v>
      </c>
      <c r="K218" s="1244">
        <v>0</v>
      </c>
      <c r="L218" s="1244">
        <v>1</v>
      </c>
      <c r="M218" s="1178">
        <f t="shared" si="277"/>
        <v>1</v>
      </c>
      <c r="N218" s="1178"/>
      <c r="O218" s="1178"/>
      <c r="P218" s="1178">
        <f t="shared" si="278"/>
        <v>0</v>
      </c>
      <c r="Q218" s="942"/>
      <c r="R218" s="942"/>
      <c r="S218" s="1178">
        <f t="shared" si="279"/>
        <v>0</v>
      </c>
      <c r="T218" s="942"/>
      <c r="U218" s="942"/>
      <c r="V218" s="1178">
        <f t="shared" si="280"/>
        <v>0</v>
      </c>
      <c r="W218" s="1178">
        <f t="shared" si="281"/>
        <v>519</v>
      </c>
      <c r="X218" s="1178">
        <f t="shared" si="270"/>
        <v>352</v>
      </c>
      <c r="Y218" s="1178">
        <f t="shared" si="271"/>
        <v>871</v>
      </c>
      <c r="AA218" s="1161" t="s">
        <v>370</v>
      </c>
      <c r="AB218" s="942">
        <v>89</v>
      </c>
      <c r="AC218" s="942">
        <v>69</v>
      </c>
      <c r="AD218" s="1178">
        <f t="shared" si="282"/>
        <v>158</v>
      </c>
      <c r="AE218" s="942">
        <v>89</v>
      </c>
      <c r="AF218" s="942">
        <v>59</v>
      </c>
      <c r="AG218" s="1178">
        <f t="shared" si="283"/>
        <v>148</v>
      </c>
      <c r="AH218" s="942"/>
      <c r="AI218" s="942"/>
      <c r="AJ218" s="1178">
        <f t="shared" si="284"/>
        <v>0</v>
      </c>
      <c r="AK218" s="942"/>
      <c r="AL218" s="942"/>
      <c r="AM218" s="1178">
        <f t="shared" si="285"/>
        <v>0</v>
      </c>
      <c r="AN218" s="1178"/>
      <c r="AO218" s="1178"/>
      <c r="AP218" s="1178">
        <f t="shared" si="286"/>
        <v>0</v>
      </c>
      <c r="AQ218" s="1178"/>
      <c r="AR218" s="1178"/>
      <c r="AS218" s="1178">
        <f t="shared" si="287"/>
        <v>0</v>
      </c>
      <c r="AT218" s="942"/>
      <c r="AU218" s="942"/>
      <c r="AV218" s="1178">
        <f t="shared" si="288"/>
        <v>0</v>
      </c>
      <c r="AW218" s="1178">
        <f t="shared" si="289"/>
        <v>178</v>
      </c>
      <c r="AX218" s="1178">
        <f t="shared" si="272"/>
        <v>128</v>
      </c>
      <c r="AY218" s="1178">
        <f t="shared" si="273"/>
        <v>306</v>
      </c>
    </row>
    <row r="219" spans="1:51" ht="15.75">
      <c r="A219" s="1161" t="s">
        <v>371</v>
      </c>
      <c r="B219" s="942">
        <v>66</v>
      </c>
      <c r="C219" s="942">
        <v>95</v>
      </c>
      <c r="D219" s="1178">
        <f t="shared" si="274"/>
        <v>161</v>
      </c>
      <c r="E219" s="942">
        <v>612</v>
      </c>
      <c r="F219" s="942">
        <v>512</v>
      </c>
      <c r="G219" s="1178">
        <f t="shared" si="275"/>
        <v>1124</v>
      </c>
      <c r="H219" s="942">
        <v>16</v>
      </c>
      <c r="I219" s="942">
        <v>20</v>
      </c>
      <c r="J219" s="1178">
        <f t="shared" si="276"/>
        <v>36</v>
      </c>
      <c r="K219" s="1244">
        <v>2</v>
      </c>
      <c r="L219" s="1244">
        <v>1</v>
      </c>
      <c r="M219" s="1178">
        <f t="shared" si="277"/>
        <v>3</v>
      </c>
      <c r="N219" s="1178"/>
      <c r="O219" s="1178"/>
      <c r="P219" s="1178">
        <f t="shared" si="278"/>
        <v>0</v>
      </c>
      <c r="Q219" s="942"/>
      <c r="R219" s="942"/>
      <c r="S219" s="1178">
        <f t="shared" si="279"/>
        <v>0</v>
      </c>
      <c r="T219" s="942"/>
      <c r="U219" s="942"/>
      <c r="V219" s="1178">
        <f t="shared" si="280"/>
        <v>0</v>
      </c>
      <c r="W219" s="1178">
        <f t="shared" si="281"/>
        <v>696</v>
      </c>
      <c r="X219" s="1178">
        <f t="shared" si="270"/>
        <v>628</v>
      </c>
      <c r="Y219" s="1178">
        <f t="shared" si="271"/>
        <v>1324</v>
      </c>
      <c r="AA219" s="1161" t="s">
        <v>371</v>
      </c>
      <c r="AB219" s="942">
        <v>101</v>
      </c>
      <c r="AC219" s="942">
        <v>81</v>
      </c>
      <c r="AD219" s="1178">
        <f t="shared" si="282"/>
        <v>182</v>
      </c>
      <c r="AE219" s="942">
        <v>189</v>
      </c>
      <c r="AF219" s="942">
        <v>89</v>
      </c>
      <c r="AG219" s="1178">
        <f t="shared" si="283"/>
        <v>278</v>
      </c>
      <c r="AH219" s="942"/>
      <c r="AI219" s="942"/>
      <c r="AJ219" s="1178">
        <f t="shared" si="284"/>
        <v>0</v>
      </c>
      <c r="AK219" s="942"/>
      <c r="AL219" s="942">
        <v>1</v>
      </c>
      <c r="AM219" s="1178">
        <f t="shared" si="285"/>
        <v>1</v>
      </c>
      <c r="AN219" s="1178"/>
      <c r="AO219" s="1178"/>
      <c r="AP219" s="1178">
        <f t="shared" si="286"/>
        <v>0</v>
      </c>
      <c r="AQ219" s="1178"/>
      <c r="AR219" s="1178">
        <v>1</v>
      </c>
      <c r="AS219" s="1178">
        <f t="shared" si="287"/>
        <v>1</v>
      </c>
      <c r="AT219" s="942"/>
      <c r="AU219" s="942"/>
      <c r="AV219" s="1178">
        <f t="shared" si="288"/>
        <v>0</v>
      </c>
      <c r="AW219" s="1178">
        <f t="shared" si="289"/>
        <v>290</v>
      </c>
      <c r="AX219" s="1178">
        <f t="shared" si="272"/>
        <v>172</v>
      </c>
      <c r="AY219" s="1178">
        <f t="shared" si="273"/>
        <v>462</v>
      </c>
    </row>
    <row r="220" spans="1:51" ht="15.75">
      <c r="A220" s="1159" t="s">
        <v>475</v>
      </c>
      <c r="B220" s="942">
        <v>63</v>
      </c>
      <c r="C220" s="942">
        <v>39</v>
      </c>
      <c r="D220" s="1178">
        <f t="shared" si="274"/>
        <v>102</v>
      </c>
      <c r="E220" s="942">
        <v>665</v>
      </c>
      <c r="F220" s="942">
        <v>449</v>
      </c>
      <c r="G220" s="1178">
        <f t="shared" si="275"/>
        <v>1114</v>
      </c>
      <c r="H220" s="942">
        <v>23</v>
      </c>
      <c r="I220" s="942">
        <v>14</v>
      </c>
      <c r="J220" s="1178">
        <f t="shared" si="276"/>
        <v>37</v>
      </c>
      <c r="K220" s="1244">
        <v>2</v>
      </c>
      <c r="L220" s="1244">
        <v>2</v>
      </c>
      <c r="M220" s="1178">
        <f t="shared" si="277"/>
        <v>4</v>
      </c>
      <c r="N220" s="1178"/>
      <c r="O220" s="1178"/>
      <c r="P220" s="1178">
        <f t="shared" si="278"/>
        <v>0</v>
      </c>
      <c r="Q220" s="942"/>
      <c r="R220" s="942"/>
      <c r="S220" s="1178">
        <f t="shared" si="279"/>
        <v>0</v>
      </c>
      <c r="T220" s="942"/>
      <c r="U220" s="942"/>
      <c r="V220" s="1178">
        <f t="shared" si="280"/>
        <v>0</v>
      </c>
      <c r="W220" s="1178">
        <f t="shared" si="281"/>
        <v>753</v>
      </c>
      <c r="X220" s="1178">
        <f t="shared" si="270"/>
        <v>504</v>
      </c>
      <c r="Y220" s="1178">
        <f t="shared" si="271"/>
        <v>1257</v>
      </c>
      <c r="AA220" s="1159" t="s">
        <v>475</v>
      </c>
      <c r="AB220" s="942">
        <v>44</v>
      </c>
      <c r="AC220" s="942">
        <v>31</v>
      </c>
      <c r="AD220" s="1178">
        <f t="shared" si="282"/>
        <v>75</v>
      </c>
      <c r="AE220" s="942">
        <v>223</v>
      </c>
      <c r="AF220" s="942">
        <v>142</v>
      </c>
      <c r="AG220" s="1178">
        <f t="shared" si="283"/>
        <v>365</v>
      </c>
      <c r="AH220" s="942">
        <v>2</v>
      </c>
      <c r="AI220" s="942">
        <v>1</v>
      </c>
      <c r="AJ220" s="1178">
        <f t="shared" si="284"/>
        <v>3</v>
      </c>
      <c r="AK220" s="942"/>
      <c r="AL220" s="942"/>
      <c r="AM220" s="1178">
        <f t="shared" si="285"/>
        <v>0</v>
      </c>
      <c r="AN220" s="1178"/>
      <c r="AO220" s="1178"/>
      <c r="AP220" s="1178">
        <f t="shared" si="286"/>
        <v>0</v>
      </c>
      <c r="AQ220" s="1178">
        <v>1</v>
      </c>
      <c r="AR220" s="1178"/>
      <c r="AS220" s="1178">
        <f t="shared" si="287"/>
        <v>1</v>
      </c>
      <c r="AT220" s="942"/>
      <c r="AU220" s="942"/>
      <c r="AV220" s="1178">
        <f t="shared" si="288"/>
        <v>0</v>
      </c>
      <c r="AW220" s="1178">
        <f t="shared" si="289"/>
        <v>270</v>
      </c>
      <c r="AX220" s="1178">
        <f t="shared" si="272"/>
        <v>174</v>
      </c>
      <c r="AY220" s="1178">
        <f t="shared" si="273"/>
        <v>444</v>
      </c>
    </row>
    <row r="221" spans="1:51" ht="15.75">
      <c r="A221" s="1159" t="s">
        <v>618</v>
      </c>
      <c r="B221" s="1178"/>
      <c r="C221" s="1178"/>
      <c r="D221" s="1178">
        <f t="shared" si="274"/>
        <v>0</v>
      </c>
      <c r="E221" s="1178"/>
      <c r="F221" s="1178"/>
      <c r="G221" s="1178">
        <f t="shared" si="275"/>
        <v>0</v>
      </c>
      <c r="H221" s="1178"/>
      <c r="I221" s="1178"/>
      <c r="J221" s="1178">
        <f t="shared" si="276"/>
        <v>0</v>
      </c>
      <c r="K221" s="1178"/>
      <c r="L221" s="1178"/>
      <c r="M221" s="1178">
        <f t="shared" si="277"/>
        <v>0</v>
      </c>
      <c r="N221" s="1178"/>
      <c r="O221" s="1178"/>
      <c r="P221" s="1178">
        <f t="shared" si="278"/>
        <v>0</v>
      </c>
      <c r="Q221" s="1178"/>
      <c r="R221" s="1178"/>
      <c r="S221" s="1178">
        <f t="shared" si="279"/>
        <v>0</v>
      </c>
      <c r="T221" s="1178"/>
      <c r="U221" s="1178"/>
      <c r="V221" s="1178">
        <f t="shared" si="280"/>
        <v>0</v>
      </c>
      <c r="W221" s="1178">
        <f t="shared" si="281"/>
        <v>0</v>
      </c>
      <c r="X221" s="1178">
        <f t="shared" si="270"/>
        <v>0</v>
      </c>
      <c r="Y221" s="1178">
        <f t="shared" si="271"/>
        <v>0</v>
      </c>
      <c r="AA221" s="1159" t="s">
        <v>618</v>
      </c>
      <c r="AB221" s="1244">
        <v>0</v>
      </c>
      <c r="AC221" s="1244">
        <v>0</v>
      </c>
      <c r="AD221" s="1178">
        <f t="shared" si="282"/>
        <v>0</v>
      </c>
      <c r="AE221" s="1244">
        <v>33</v>
      </c>
      <c r="AF221" s="1244">
        <v>2</v>
      </c>
      <c r="AG221" s="1178">
        <f t="shared" si="283"/>
        <v>35</v>
      </c>
      <c r="AH221" s="1244"/>
      <c r="AI221" s="1244"/>
      <c r="AJ221" s="1178">
        <f t="shared" si="284"/>
        <v>0</v>
      </c>
      <c r="AK221" s="1178"/>
      <c r="AL221" s="1178"/>
      <c r="AM221" s="1178">
        <f t="shared" si="285"/>
        <v>0</v>
      </c>
      <c r="AN221" s="1178"/>
      <c r="AO221" s="1178"/>
      <c r="AP221" s="1178">
        <f t="shared" si="286"/>
        <v>0</v>
      </c>
      <c r="AQ221" s="1178"/>
      <c r="AR221" s="1178"/>
      <c r="AS221" s="1178">
        <f t="shared" si="287"/>
        <v>0</v>
      </c>
      <c r="AT221" s="1178"/>
      <c r="AU221" s="1178"/>
      <c r="AV221" s="1178">
        <f t="shared" si="288"/>
        <v>0</v>
      </c>
      <c r="AW221" s="1178">
        <f t="shared" si="289"/>
        <v>33</v>
      </c>
      <c r="AX221" s="1178">
        <f t="shared" si="272"/>
        <v>2</v>
      </c>
      <c r="AY221" s="1178">
        <f t="shared" si="273"/>
        <v>35</v>
      </c>
    </row>
    <row r="222" spans="1:51" ht="15.75">
      <c r="A222" s="1162" t="s">
        <v>6</v>
      </c>
      <c r="B222" s="1163">
        <f t="shared" ref="B222:Y222" si="290">SUM(B211:B221)</f>
        <v>281</v>
      </c>
      <c r="C222" s="1163">
        <f t="shared" si="290"/>
        <v>269</v>
      </c>
      <c r="D222" s="1163">
        <f t="shared" si="290"/>
        <v>550</v>
      </c>
      <c r="E222" s="1163">
        <f t="shared" si="290"/>
        <v>2100</v>
      </c>
      <c r="F222" s="1163">
        <f t="shared" si="290"/>
        <v>1483</v>
      </c>
      <c r="G222" s="1163">
        <f t="shared" si="290"/>
        <v>3583</v>
      </c>
      <c r="H222" s="1163">
        <f t="shared" si="290"/>
        <v>69</v>
      </c>
      <c r="I222" s="1163">
        <f t="shared" si="290"/>
        <v>44</v>
      </c>
      <c r="J222" s="1163">
        <f t="shared" si="290"/>
        <v>113</v>
      </c>
      <c r="K222" s="1163">
        <f t="shared" si="290"/>
        <v>4</v>
      </c>
      <c r="L222" s="1163">
        <f t="shared" si="290"/>
        <v>4</v>
      </c>
      <c r="M222" s="1163">
        <f t="shared" si="290"/>
        <v>8</v>
      </c>
      <c r="N222" s="1163">
        <f t="shared" si="290"/>
        <v>0</v>
      </c>
      <c r="O222" s="1163">
        <f t="shared" si="290"/>
        <v>0</v>
      </c>
      <c r="P222" s="1163">
        <f t="shared" si="290"/>
        <v>0</v>
      </c>
      <c r="Q222" s="1163">
        <f t="shared" si="290"/>
        <v>0</v>
      </c>
      <c r="R222" s="1163">
        <f t="shared" si="290"/>
        <v>0</v>
      </c>
      <c r="S222" s="1163">
        <f t="shared" si="290"/>
        <v>0</v>
      </c>
      <c r="T222" s="1163">
        <f t="shared" si="290"/>
        <v>0</v>
      </c>
      <c r="U222" s="1163">
        <f t="shared" si="290"/>
        <v>0</v>
      </c>
      <c r="V222" s="1163">
        <f t="shared" si="290"/>
        <v>0</v>
      </c>
      <c r="W222" s="1163">
        <f t="shared" si="290"/>
        <v>2454</v>
      </c>
      <c r="X222" s="1163">
        <f t="shared" si="290"/>
        <v>1800</v>
      </c>
      <c r="Y222" s="1163">
        <f t="shared" si="290"/>
        <v>4254</v>
      </c>
      <c r="AA222" s="1162" t="s">
        <v>6</v>
      </c>
      <c r="AB222" s="1163">
        <f t="shared" ref="AB222:AY222" si="291">SUM(AB211:AB221)</f>
        <v>455</v>
      </c>
      <c r="AC222" s="1163">
        <f t="shared" si="291"/>
        <v>308</v>
      </c>
      <c r="AD222" s="1163">
        <f t="shared" si="291"/>
        <v>763</v>
      </c>
      <c r="AE222" s="1163">
        <f t="shared" si="291"/>
        <v>791</v>
      </c>
      <c r="AF222" s="1163">
        <f t="shared" si="291"/>
        <v>438</v>
      </c>
      <c r="AG222" s="1163">
        <f t="shared" si="291"/>
        <v>1229</v>
      </c>
      <c r="AH222" s="1163">
        <f t="shared" si="291"/>
        <v>7</v>
      </c>
      <c r="AI222" s="1163">
        <f t="shared" si="291"/>
        <v>4</v>
      </c>
      <c r="AJ222" s="1163">
        <f t="shared" si="291"/>
        <v>11</v>
      </c>
      <c r="AK222" s="1163">
        <f t="shared" si="291"/>
        <v>0</v>
      </c>
      <c r="AL222" s="1163">
        <f t="shared" si="291"/>
        <v>1</v>
      </c>
      <c r="AM222" s="1163">
        <f t="shared" si="291"/>
        <v>1</v>
      </c>
      <c r="AN222" s="1163">
        <f t="shared" si="291"/>
        <v>0</v>
      </c>
      <c r="AO222" s="1163">
        <f t="shared" si="291"/>
        <v>0</v>
      </c>
      <c r="AP222" s="1163">
        <f t="shared" si="291"/>
        <v>0</v>
      </c>
      <c r="AQ222" s="1163">
        <f t="shared" si="291"/>
        <v>1</v>
      </c>
      <c r="AR222" s="1163">
        <f t="shared" si="291"/>
        <v>1</v>
      </c>
      <c r="AS222" s="1163">
        <f t="shared" si="291"/>
        <v>2</v>
      </c>
      <c r="AT222" s="1163">
        <f t="shared" si="291"/>
        <v>0</v>
      </c>
      <c r="AU222" s="1163">
        <f t="shared" si="291"/>
        <v>0</v>
      </c>
      <c r="AV222" s="1163">
        <f t="shared" si="291"/>
        <v>0</v>
      </c>
      <c r="AW222" s="1163">
        <f>SUM(AW211:AW221)</f>
        <v>1254</v>
      </c>
      <c r="AX222" s="1163">
        <f t="shared" si="291"/>
        <v>752</v>
      </c>
      <c r="AY222" s="1163">
        <f t="shared" si="291"/>
        <v>2006</v>
      </c>
    </row>
    <row r="224" spans="1:51" ht="15.75">
      <c r="A224" s="1243"/>
      <c r="B224" s="1243"/>
      <c r="C224" s="1243"/>
      <c r="D224" s="1243"/>
      <c r="E224" s="1243"/>
      <c r="F224" s="1243"/>
      <c r="G224" s="1243"/>
      <c r="H224" s="1243"/>
      <c r="I224" s="1243"/>
      <c r="J224" s="1243"/>
      <c r="K224" s="1243"/>
      <c r="L224" s="1243"/>
      <c r="M224" s="1243"/>
      <c r="N224" s="1243"/>
      <c r="O224" s="1243"/>
      <c r="P224" s="1243"/>
      <c r="Q224" s="1243"/>
      <c r="R224" s="1243"/>
      <c r="S224" s="1243"/>
      <c r="T224" s="1243"/>
      <c r="U224" s="1243"/>
      <c r="V224" s="1243"/>
      <c r="W224" s="1289"/>
      <c r="X224" s="1289" t="s">
        <v>69</v>
      </c>
      <c r="Y224" s="1289"/>
      <c r="AA224" s="1243"/>
      <c r="AB224" s="1243"/>
      <c r="AC224" s="1243"/>
      <c r="AD224" s="1243"/>
      <c r="AE224" s="1243"/>
      <c r="AF224" s="1243"/>
      <c r="AG224" s="1243"/>
      <c r="AH224" s="1243"/>
      <c r="AI224" s="1243"/>
      <c r="AJ224" s="1243"/>
      <c r="AK224" s="1243"/>
      <c r="AL224" s="1243"/>
      <c r="AM224" s="1243"/>
      <c r="AN224" s="1243"/>
      <c r="AO224" s="1243"/>
      <c r="AP224" s="1243"/>
      <c r="AQ224" s="1243"/>
      <c r="AR224" s="1243"/>
      <c r="AS224" s="1243"/>
      <c r="AT224" s="1243"/>
      <c r="AU224" s="1243"/>
      <c r="AV224" s="1243"/>
      <c r="AW224" s="1289"/>
      <c r="AX224" s="1289" t="s">
        <v>69</v>
      </c>
      <c r="AY224" s="1289"/>
    </row>
    <row r="225" spans="1:51" ht="15" customHeight="1">
      <c r="A225" s="1894" t="s">
        <v>364</v>
      </c>
      <c r="B225" s="1893" t="s">
        <v>3</v>
      </c>
      <c r="C225" s="1893"/>
      <c r="D225" s="1893"/>
      <c r="E225" s="1893" t="s">
        <v>4</v>
      </c>
      <c r="F225" s="1893"/>
      <c r="G225" s="1893"/>
      <c r="H225" s="1893" t="s">
        <v>5</v>
      </c>
      <c r="I225" s="1893"/>
      <c r="J225" s="1893"/>
      <c r="K225" s="1893" t="s">
        <v>382</v>
      </c>
      <c r="L225" s="1893"/>
      <c r="M225" s="1893"/>
      <c r="N225" s="1893" t="s">
        <v>878</v>
      </c>
      <c r="O225" s="1893"/>
      <c r="P225" s="1893"/>
      <c r="Q225" s="1893" t="s">
        <v>879</v>
      </c>
      <c r="R225" s="1893"/>
      <c r="S225" s="1893"/>
      <c r="T225" s="1893" t="s">
        <v>354</v>
      </c>
      <c r="U225" s="1893"/>
      <c r="V225" s="1893"/>
      <c r="W225" s="1894" t="s">
        <v>6</v>
      </c>
      <c r="X225" s="1894"/>
      <c r="Y225" s="1894"/>
      <c r="AA225" s="1894" t="s">
        <v>364</v>
      </c>
      <c r="AB225" s="1893" t="s">
        <v>3</v>
      </c>
      <c r="AC225" s="1893"/>
      <c r="AD225" s="1893"/>
      <c r="AE225" s="1893" t="s">
        <v>4</v>
      </c>
      <c r="AF225" s="1893"/>
      <c r="AG225" s="1893"/>
      <c r="AH225" s="1893" t="s">
        <v>5</v>
      </c>
      <c r="AI225" s="1893"/>
      <c r="AJ225" s="1893"/>
      <c r="AK225" s="1893" t="s">
        <v>382</v>
      </c>
      <c r="AL225" s="1893"/>
      <c r="AM225" s="1893"/>
      <c r="AN225" s="1893" t="s">
        <v>878</v>
      </c>
      <c r="AO225" s="1893"/>
      <c r="AP225" s="1893"/>
      <c r="AQ225" s="1893" t="s">
        <v>879</v>
      </c>
      <c r="AR225" s="1893"/>
      <c r="AS225" s="1893"/>
      <c r="AT225" s="1893" t="s">
        <v>354</v>
      </c>
      <c r="AU225" s="1893"/>
      <c r="AV225" s="1893"/>
      <c r="AW225" s="1894" t="s">
        <v>6</v>
      </c>
      <c r="AX225" s="1894"/>
      <c r="AY225" s="1894"/>
    </row>
    <row r="226" spans="1:51">
      <c r="A226" s="1894"/>
      <c r="B226" s="1176" t="s">
        <v>242</v>
      </c>
      <c r="C226" s="1176" t="s">
        <v>243</v>
      </c>
      <c r="D226" s="1176" t="s">
        <v>236</v>
      </c>
      <c r="E226" s="1176" t="s">
        <v>242</v>
      </c>
      <c r="F226" s="1176" t="s">
        <v>243</v>
      </c>
      <c r="G226" s="1176" t="s">
        <v>236</v>
      </c>
      <c r="H226" s="1176" t="s">
        <v>242</v>
      </c>
      <c r="I226" s="1176" t="s">
        <v>243</v>
      </c>
      <c r="J226" s="1176" t="s">
        <v>236</v>
      </c>
      <c r="K226" s="1176" t="s">
        <v>242</v>
      </c>
      <c r="L226" s="1176" t="s">
        <v>243</v>
      </c>
      <c r="M226" s="1176" t="s">
        <v>236</v>
      </c>
      <c r="N226" s="1176" t="s">
        <v>242</v>
      </c>
      <c r="O226" s="1176" t="s">
        <v>243</v>
      </c>
      <c r="P226" s="1176" t="s">
        <v>236</v>
      </c>
      <c r="Q226" s="1176" t="s">
        <v>242</v>
      </c>
      <c r="R226" s="1176" t="s">
        <v>243</v>
      </c>
      <c r="S226" s="1176" t="s">
        <v>236</v>
      </c>
      <c r="T226" s="1176" t="s">
        <v>242</v>
      </c>
      <c r="U226" s="1176" t="s">
        <v>243</v>
      </c>
      <c r="V226" s="1176" t="s">
        <v>236</v>
      </c>
      <c r="W226" s="1176" t="s">
        <v>242</v>
      </c>
      <c r="X226" s="1176" t="s">
        <v>243</v>
      </c>
      <c r="Y226" s="1176" t="s">
        <v>236</v>
      </c>
      <c r="AA226" s="1894"/>
      <c r="AB226" s="1176" t="s">
        <v>242</v>
      </c>
      <c r="AC226" s="1176" t="s">
        <v>243</v>
      </c>
      <c r="AD226" s="1176" t="s">
        <v>236</v>
      </c>
      <c r="AE226" s="1176" t="s">
        <v>242</v>
      </c>
      <c r="AF226" s="1176" t="s">
        <v>243</v>
      </c>
      <c r="AG226" s="1176" t="s">
        <v>236</v>
      </c>
      <c r="AH226" s="1176" t="s">
        <v>242</v>
      </c>
      <c r="AI226" s="1176" t="s">
        <v>243</v>
      </c>
      <c r="AJ226" s="1176" t="s">
        <v>236</v>
      </c>
      <c r="AK226" s="1176" t="s">
        <v>242</v>
      </c>
      <c r="AL226" s="1176" t="s">
        <v>243</v>
      </c>
      <c r="AM226" s="1176" t="s">
        <v>236</v>
      </c>
      <c r="AN226" s="1176" t="s">
        <v>242</v>
      </c>
      <c r="AO226" s="1176" t="s">
        <v>243</v>
      </c>
      <c r="AP226" s="1176" t="s">
        <v>236</v>
      </c>
      <c r="AQ226" s="1176" t="s">
        <v>242</v>
      </c>
      <c r="AR226" s="1176" t="s">
        <v>243</v>
      </c>
      <c r="AS226" s="1176" t="s">
        <v>236</v>
      </c>
      <c r="AT226" s="1176" t="s">
        <v>242</v>
      </c>
      <c r="AU226" s="1176" t="s">
        <v>243</v>
      </c>
      <c r="AV226" s="1176" t="s">
        <v>236</v>
      </c>
      <c r="AW226" s="1176" t="s">
        <v>242</v>
      </c>
      <c r="AX226" s="1176" t="s">
        <v>243</v>
      </c>
      <c r="AY226" s="1176" t="s">
        <v>236</v>
      </c>
    </row>
    <row r="227" spans="1:51">
      <c r="A227" s="1177">
        <v>1</v>
      </c>
      <c r="B227" s="1176">
        <v>2</v>
      </c>
      <c r="C227" s="1176">
        <v>3</v>
      </c>
      <c r="D227" s="1176">
        <v>4</v>
      </c>
      <c r="E227" s="1176">
        <v>5</v>
      </c>
      <c r="F227" s="1176">
        <v>6</v>
      </c>
      <c r="G227" s="1176">
        <v>7</v>
      </c>
      <c r="H227" s="1176">
        <v>8</v>
      </c>
      <c r="I227" s="1176">
        <v>9</v>
      </c>
      <c r="J227" s="1176">
        <v>10</v>
      </c>
      <c r="K227" s="1176">
        <v>11</v>
      </c>
      <c r="L227" s="1176">
        <v>12</v>
      </c>
      <c r="M227" s="1176">
        <v>13</v>
      </c>
      <c r="N227" s="1176">
        <v>14</v>
      </c>
      <c r="O227" s="1176">
        <v>15</v>
      </c>
      <c r="P227" s="1176">
        <v>16</v>
      </c>
      <c r="Q227" s="1176">
        <v>17</v>
      </c>
      <c r="R227" s="1176">
        <v>18</v>
      </c>
      <c r="S227" s="1176">
        <v>19</v>
      </c>
      <c r="T227" s="1176">
        <v>20</v>
      </c>
      <c r="U227" s="1176">
        <v>21</v>
      </c>
      <c r="V227" s="1176">
        <v>22</v>
      </c>
      <c r="W227" s="1176">
        <v>23</v>
      </c>
      <c r="X227" s="1176">
        <v>24</v>
      </c>
      <c r="Y227" s="1176">
        <v>25</v>
      </c>
      <c r="AA227" s="1177">
        <v>1</v>
      </c>
      <c r="AB227" s="1176">
        <v>2</v>
      </c>
      <c r="AC227" s="1176">
        <v>3</v>
      </c>
      <c r="AD227" s="1176">
        <v>4</v>
      </c>
      <c r="AE227" s="1176">
        <v>5</v>
      </c>
      <c r="AF227" s="1176">
        <v>6</v>
      </c>
      <c r="AG227" s="1176">
        <v>7</v>
      </c>
      <c r="AH227" s="1176">
        <v>8</v>
      </c>
      <c r="AI227" s="1176">
        <v>9</v>
      </c>
      <c r="AJ227" s="1176">
        <v>10</v>
      </c>
      <c r="AK227" s="1176">
        <v>11</v>
      </c>
      <c r="AL227" s="1176">
        <v>12</v>
      </c>
      <c r="AM227" s="1176">
        <v>13</v>
      </c>
      <c r="AN227" s="1176">
        <v>14</v>
      </c>
      <c r="AO227" s="1176">
        <v>15</v>
      </c>
      <c r="AP227" s="1176">
        <v>16</v>
      </c>
      <c r="AQ227" s="1176">
        <v>17</v>
      </c>
      <c r="AR227" s="1176">
        <v>18</v>
      </c>
      <c r="AS227" s="1176">
        <v>19</v>
      </c>
      <c r="AT227" s="1176">
        <v>20</v>
      </c>
      <c r="AU227" s="1176">
        <v>21</v>
      </c>
      <c r="AV227" s="1176">
        <v>22</v>
      </c>
      <c r="AW227" s="1176">
        <v>23</v>
      </c>
      <c r="AX227" s="1176">
        <v>24</v>
      </c>
      <c r="AY227" s="1176">
        <v>25</v>
      </c>
    </row>
    <row r="228" spans="1:51" ht="15.75">
      <c r="A228" s="1159" t="s">
        <v>473</v>
      </c>
      <c r="B228" s="921">
        <v>0</v>
      </c>
      <c r="C228" s="921">
        <v>0</v>
      </c>
      <c r="D228" s="1178">
        <f>B228+C228</f>
        <v>0</v>
      </c>
      <c r="E228" s="921">
        <v>0</v>
      </c>
      <c r="F228" s="921">
        <v>5</v>
      </c>
      <c r="G228" s="1178">
        <f>E228+F228</f>
        <v>5</v>
      </c>
      <c r="H228" s="921">
        <v>0</v>
      </c>
      <c r="I228" s="921">
        <v>0</v>
      </c>
      <c r="J228" s="1178">
        <f>H228+I228</f>
        <v>0</v>
      </c>
      <c r="K228" s="1178"/>
      <c r="L228" s="1178"/>
      <c r="M228" s="1178">
        <f>K228+L228</f>
        <v>0</v>
      </c>
      <c r="N228" s="1178"/>
      <c r="O228" s="1178"/>
      <c r="P228" s="1178">
        <f>N228+O228</f>
        <v>0</v>
      </c>
      <c r="Q228" s="942"/>
      <c r="R228" s="942"/>
      <c r="S228" s="1178">
        <f>Q228+R228</f>
        <v>0</v>
      </c>
      <c r="T228" s="942"/>
      <c r="U228" s="942"/>
      <c r="V228" s="1178">
        <f>T228+U228</f>
        <v>0</v>
      </c>
      <c r="W228" s="1178">
        <f>B228+E228+N228+K228+H228+Q228+T228</f>
        <v>0</v>
      </c>
      <c r="X228" s="1178">
        <f t="shared" ref="X228:X238" si="292">C228+F228+O228+L228+I228+R228+U228</f>
        <v>5</v>
      </c>
      <c r="Y228" s="1178">
        <f t="shared" ref="Y228:Y238" si="293">D228+G228+P228+M228+J228+S228+V228</f>
        <v>5</v>
      </c>
      <c r="AA228" s="1159" t="s">
        <v>473</v>
      </c>
      <c r="AB228" s="942">
        <v>4</v>
      </c>
      <c r="AC228" s="942">
        <v>14</v>
      </c>
      <c r="AD228" s="1178">
        <f>AB228+AC228</f>
        <v>18</v>
      </c>
      <c r="AE228" s="942">
        <v>13</v>
      </c>
      <c r="AF228" s="942">
        <v>8</v>
      </c>
      <c r="AG228" s="1178">
        <f>AE228+AF228</f>
        <v>21</v>
      </c>
      <c r="AH228" s="942">
        <v>0</v>
      </c>
      <c r="AI228" s="942">
        <v>0</v>
      </c>
      <c r="AJ228" s="1178">
        <f>AH228+AI228</f>
        <v>0</v>
      </c>
      <c r="AK228" s="942">
        <v>0</v>
      </c>
      <c r="AL228" s="942">
        <v>0</v>
      </c>
      <c r="AM228" s="1178">
        <f>AK228+AL228</f>
        <v>0</v>
      </c>
      <c r="AN228" s="1178"/>
      <c r="AO228" s="1178"/>
      <c r="AP228" s="1178">
        <f>AN228+AO228</f>
        <v>0</v>
      </c>
      <c r="AQ228" s="1178"/>
      <c r="AR228" s="1178"/>
      <c r="AS228" s="1178">
        <f>AQ228+AR228</f>
        <v>0</v>
      </c>
      <c r="AT228" s="942"/>
      <c r="AU228" s="942"/>
      <c r="AV228" s="1178">
        <f>AT228+AU228</f>
        <v>0</v>
      </c>
      <c r="AW228" s="1178">
        <f>AB228+AE228+AH228+AK228+AT228+AN228+AQ228</f>
        <v>17</v>
      </c>
      <c r="AX228" s="1178">
        <f t="shared" ref="AX228:AX238" si="294">AC228+AF228+AI228+AL228+AU228+AO228+AR228</f>
        <v>22</v>
      </c>
      <c r="AY228" s="1178">
        <f t="shared" ref="AY228:AY238" si="295">AD228+AG228+AJ228+AM228+AV228+AP228+AS228</f>
        <v>39</v>
      </c>
    </row>
    <row r="229" spans="1:51" ht="15.75">
      <c r="A229" s="1160" t="s">
        <v>474</v>
      </c>
      <c r="B229" s="921">
        <v>0</v>
      </c>
      <c r="C229" s="921">
        <v>0</v>
      </c>
      <c r="D229" s="1178">
        <f t="shared" ref="D229:D238" si="296">B229+C229</f>
        <v>0</v>
      </c>
      <c r="E229" s="921">
        <v>6</v>
      </c>
      <c r="F229" s="921">
        <v>2</v>
      </c>
      <c r="G229" s="1178">
        <f t="shared" ref="G229:G238" si="297">E229+F229</f>
        <v>8</v>
      </c>
      <c r="H229" s="921">
        <v>0</v>
      </c>
      <c r="I229" s="921">
        <v>0</v>
      </c>
      <c r="J229" s="1178">
        <f t="shared" ref="J229:J238" si="298">H229+I229</f>
        <v>0</v>
      </c>
      <c r="K229" s="1178"/>
      <c r="L229" s="1178"/>
      <c r="M229" s="1178">
        <f t="shared" ref="M229:M238" si="299">K229+L229</f>
        <v>0</v>
      </c>
      <c r="N229" s="1178"/>
      <c r="O229" s="1178"/>
      <c r="P229" s="1178">
        <f t="shared" ref="P229:P238" si="300">N229+O229</f>
        <v>0</v>
      </c>
      <c r="Q229" s="942"/>
      <c r="R229" s="942"/>
      <c r="S229" s="1178">
        <f t="shared" ref="S229:S238" si="301">Q229+R229</f>
        <v>0</v>
      </c>
      <c r="T229" s="942"/>
      <c r="U229" s="942"/>
      <c r="V229" s="1178">
        <f t="shared" ref="V229:V238" si="302">T229+U229</f>
        <v>0</v>
      </c>
      <c r="W229" s="1178">
        <f t="shared" ref="W229:W238" si="303">B229+E229+N229+K229+H229+Q229+T229</f>
        <v>6</v>
      </c>
      <c r="X229" s="1178">
        <f t="shared" si="292"/>
        <v>2</v>
      </c>
      <c r="Y229" s="1178">
        <f t="shared" si="293"/>
        <v>8</v>
      </c>
      <c r="AA229" s="1160" t="s">
        <v>474</v>
      </c>
      <c r="AB229" s="942">
        <v>6</v>
      </c>
      <c r="AC229" s="942">
        <v>0</v>
      </c>
      <c r="AD229" s="1178">
        <f t="shared" ref="AD229:AD238" si="304">AB229+AC229</f>
        <v>6</v>
      </c>
      <c r="AE229" s="942">
        <v>0</v>
      </c>
      <c r="AF229" s="942">
        <v>0</v>
      </c>
      <c r="AG229" s="1178">
        <f t="shared" ref="AG229:AG238" si="305">AE229+AF229</f>
        <v>0</v>
      </c>
      <c r="AH229" s="942">
        <v>0</v>
      </c>
      <c r="AI229" s="942">
        <v>0</v>
      </c>
      <c r="AJ229" s="1178">
        <f t="shared" ref="AJ229:AJ238" si="306">AH229+AI229</f>
        <v>0</v>
      </c>
      <c r="AK229" s="942">
        <v>0</v>
      </c>
      <c r="AL229" s="942">
        <v>0</v>
      </c>
      <c r="AM229" s="1178">
        <f t="shared" ref="AM229:AM238" si="307">AK229+AL229</f>
        <v>0</v>
      </c>
      <c r="AN229" s="1178"/>
      <c r="AO229" s="1178"/>
      <c r="AP229" s="1178">
        <f t="shared" ref="AP229:AP238" si="308">AN229+AO229</f>
        <v>0</v>
      </c>
      <c r="AQ229" s="1178"/>
      <c r="AR229" s="1178"/>
      <c r="AS229" s="1178">
        <f t="shared" ref="AS229:AS238" si="309">AQ229+AR229</f>
        <v>0</v>
      </c>
      <c r="AT229" s="942"/>
      <c r="AU229" s="942"/>
      <c r="AV229" s="1178">
        <f t="shared" ref="AV229:AV238" si="310">AT229+AU229</f>
        <v>0</v>
      </c>
      <c r="AW229" s="1178">
        <f t="shared" ref="AW229:AW238" si="311">AB229+AE229+AH229+AK229+AT229+AN229+AQ229</f>
        <v>6</v>
      </c>
      <c r="AX229" s="1178">
        <f t="shared" si="294"/>
        <v>0</v>
      </c>
      <c r="AY229" s="1178">
        <f t="shared" si="295"/>
        <v>6</v>
      </c>
    </row>
    <row r="230" spans="1:51" ht="15.75">
      <c r="A230" s="1161" t="s">
        <v>365</v>
      </c>
      <c r="B230" s="921">
        <v>1</v>
      </c>
      <c r="C230" s="921">
        <v>0</v>
      </c>
      <c r="D230" s="1178">
        <f t="shared" si="296"/>
        <v>1</v>
      </c>
      <c r="E230" s="921">
        <v>6</v>
      </c>
      <c r="F230" s="921">
        <v>4</v>
      </c>
      <c r="G230" s="1178">
        <f t="shared" si="297"/>
        <v>10</v>
      </c>
      <c r="H230" s="921">
        <v>0</v>
      </c>
      <c r="I230" s="921">
        <v>0</v>
      </c>
      <c r="J230" s="1178">
        <f t="shared" si="298"/>
        <v>0</v>
      </c>
      <c r="K230" s="1178"/>
      <c r="L230" s="1178"/>
      <c r="M230" s="1178">
        <f t="shared" si="299"/>
        <v>0</v>
      </c>
      <c r="N230" s="1178"/>
      <c r="O230" s="1178"/>
      <c r="P230" s="1178">
        <f t="shared" si="300"/>
        <v>0</v>
      </c>
      <c r="Q230" s="942"/>
      <c r="R230" s="942"/>
      <c r="S230" s="1178">
        <f t="shared" si="301"/>
        <v>0</v>
      </c>
      <c r="T230" s="942"/>
      <c r="U230" s="942"/>
      <c r="V230" s="1178">
        <f t="shared" si="302"/>
        <v>0</v>
      </c>
      <c r="W230" s="1178">
        <f t="shared" si="303"/>
        <v>7</v>
      </c>
      <c r="X230" s="1178">
        <f t="shared" si="292"/>
        <v>4</v>
      </c>
      <c r="Y230" s="1178">
        <f t="shared" si="293"/>
        <v>11</v>
      </c>
      <c r="AA230" s="1161" t="s">
        <v>365</v>
      </c>
      <c r="AB230" s="942">
        <v>1</v>
      </c>
      <c r="AC230" s="942">
        <v>1</v>
      </c>
      <c r="AD230" s="1178">
        <f t="shared" si="304"/>
        <v>2</v>
      </c>
      <c r="AE230" s="942">
        <v>0</v>
      </c>
      <c r="AF230" s="942">
        <v>1</v>
      </c>
      <c r="AG230" s="1178">
        <f t="shared" si="305"/>
        <v>1</v>
      </c>
      <c r="AH230" s="942">
        <v>0</v>
      </c>
      <c r="AI230" s="942">
        <v>0</v>
      </c>
      <c r="AJ230" s="1178">
        <f t="shared" si="306"/>
        <v>0</v>
      </c>
      <c r="AK230" s="942">
        <v>0</v>
      </c>
      <c r="AL230" s="942">
        <v>0</v>
      </c>
      <c r="AM230" s="1178">
        <f t="shared" si="307"/>
        <v>0</v>
      </c>
      <c r="AN230" s="1178"/>
      <c r="AO230" s="1178"/>
      <c r="AP230" s="1178">
        <f t="shared" si="308"/>
        <v>0</v>
      </c>
      <c r="AQ230" s="1178"/>
      <c r="AR230" s="1178"/>
      <c r="AS230" s="1178">
        <f t="shared" si="309"/>
        <v>0</v>
      </c>
      <c r="AT230" s="942"/>
      <c r="AU230" s="942"/>
      <c r="AV230" s="1178">
        <f t="shared" si="310"/>
        <v>0</v>
      </c>
      <c r="AW230" s="1178">
        <f t="shared" si="311"/>
        <v>1</v>
      </c>
      <c r="AX230" s="1178">
        <f t="shared" si="294"/>
        <v>2</v>
      </c>
      <c r="AY230" s="1178">
        <f t="shared" si="295"/>
        <v>3</v>
      </c>
    </row>
    <row r="231" spans="1:51" ht="15.75">
      <c r="A231" s="1161" t="s">
        <v>366</v>
      </c>
      <c r="B231" s="921">
        <v>2</v>
      </c>
      <c r="C231" s="921">
        <v>0</v>
      </c>
      <c r="D231" s="1178">
        <f t="shared" si="296"/>
        <v>2</v>
      </c>
      <c r="E231" s="921">
        <v>24</v>
      </c>
      <c r="F231" s="921">
        <v>19</v>
      </c>
      <c r="G231" s="1178">
        <f t="shared" si="297"/>
        <v>43</v>
      </c>
      <c r="H231" s="921">
        <v>0</v>
      </c>
      <c r="I231" s="921">
        <v>1</v>
      </c>
      <c r="J231" s="1178">
        <f t="shared" si="298"/>
        <v>1</v>
      </c>
      <c r="K231" s="1178"/>
      <c r="L231" s="1178"/>
      <c r="M231" s="1178">
        <f t="shared" si="299"/>
        <v>0</v>
      </c>
      <c r="N231" s="1178"/>
      <c r="O231" s="1178"/>
      <c r="P231" s="1178">
        <f t="shared" si="300"/>
        <v>0</v>
      </c>
      <c r="Q231" s="942"/>
      <c r="R231" s="942"/>
      <c r="S231" s="1178">
        <f t="shared" si="301"/>
        <v>0</v>
      </c>
      <c r="T231" s="942"/>
      <c r="U231" s="942"/>
      <c r="V231" s="1178">
        <f t="shared" si="302"/>
        <v>0</v>
      </c>
      <c r="W231" s="1178">
        <f t="shared" si="303"/>
        <v>26</v>
      </c>
      <c r="X231" s="1178">
        <f t="shared" si="292"/>
        <v>20</v>
      </c>
      <c r="Y231" s="1178">
        <f t="shared" si="293"/>
        <v>46</v>
      </c>
      <c r="AA231" s="1161" t="s">
        <v>366</v>
      </c>
      <c r="AB231" s="942">
        <v>13</v>
      </c>
      <c r="AC231" s="942">
        <v>7</v>
      </c>
      <c r="AD231" s="1178">
        <f t="shared" si="304"/>
        <v>20</v>
      </c>
      <c r="AE231" s="942">
        <v>38</v>
      </c>
      <c r="AF231" s="942">
        <v>26</v>
      </c>
      <c r="AG231" s="1178">
        <f t="shared" si="305"/>
        <v>64</v>
      </c>
      <c r="AH231" s="942">
        <v>0</v>
      </c>
      <c r="AI231" s="942">
        <v>0</v>
      </c>
      <c r="AJ231" s="1178">
        <f t="shared" si="306"/>
        <v>0</v>
      </c>
      <c r="AK231" s="942">
        <v>0</v>
      </c>
      <c r="AL231" s="942">
        <v>0</v>
      </c>
      <c r="AM231" s="1178">
        <f t="shared" si="307"/>
        <v>0</v>
      </c>
      <c r="AN231" s="1178"/>
      <c r="AO231" s="1178"/>
      <c r="AP231" s="1178">
        <f t="shared" si="308"/>
        <v>0</v>
      </c>
      <c r="AQ231" s="1178"/>
      <c r="AR231" s="1178"/>
      <c r="AS231" s="1178">
        <f t="shared" si="309"/>
        <v>0</v>
      </c>
      <c r="AT231" s="942"/>
      <c r="AU231" s="942"/>
      <c r="AV231" s="1178">
        <f t="shared" si="310"/>
        <v>0</v>
      </c>
      <c r="AW231" s="1178">
        <f t="shared" si="311"/>
        <v>51</v>
      </c>
      <c r="AX231" s="1178">
        <f t="shared" si="294"/>
        <v>33</v>
      </c>
      <c r="AY231" s="1178">
        <f t="shared" si="295"/>
        <v>84</v>
      </c>
    </row>
    <row r="232" spans="1:51" ht="15.75">
      <c r="A232" s="1161" t="s">
        <v>367</v>
      </c>
      <c r="B232" s="921">
        <v>8</v>
      </c>
      <c r="C232" s="921">
        <v>10</v>
      </c>
      <c r="D232" s="1178">
        <f t="shared" si="296"/>
        <v>18</v>
      </c>
      <c r="E232" s="921">
        <v>88</v>
      </c>
      <c r="F232" s="921">
        <v>48</v>
      </c>
      <c r="G232" s="1178">
        <f t="shared" si="297"/>
        <v>136</v>
      </c>
      <c r="H232" s="921">
        <v>1</v>
      </c>
      <c r="I232" s="921">
        <v>0</v>
      </c>
      <c r="J232" s="1178">
        <f t="shared" si="298"/>
        <v>1</v>
      </c>
      <c r="K232" s="1178"/>
      <c r="L232" s="1178"/>
      <c r="M232" s="1178">
        <f t="shared" si="299"/>
        <v>0</v>
      </c>
      <c r="N232" s="1178"/>
      <c r="O232" s="1178"/>
      <c r="P232" s="1178">
        <f t="shared" si="300"/>
        <v>0</v>
      </c>
      <c r="Q232" s="942"/>
      <c r="R232" s="942"/>
      <c r="S232" s="1178">
        <f t="shared" si="301"/>
        <v>0</v>
      </c>
      <c r="T232" s="942"/>
      <c r="U232" s="942"/>
      <c r="V232" s="1178">
        <f t="shared" si="302"/>
        <v>0</v>
      </c>
      <c r="W232" s="1178">
        <f t="shared" si="303"/>
        <v>97</v>
      </c>
      <c r="X232" s="1178">
        <f t="shared" si="292"/>
        <v>58</v>
      </c>
      <c r="Y232" s="1178">
        <f t="shared" si="293"/>
        <v>155</v>
      </c>
      <c r="AA232" s="1161" t="s">
        <v>367</v>
      </c>
      <c r="AB232" s="942">
        <v>32</v>
      </c>
      <c r="AC232" s="942">
        <v>16</v>
      </c>
      <c r="AD232" s="1178">
        <f t="shared" si="304"/>
        <v>48</v>
      </c>
      <c r="AE232" s="942">
        <v>95</v>
      </c>
      <c r="AF232" s="942">
        <v>31</v>
      </c>
      <c r="AG232" s="1178">
        <f t="shared" si="305"/>
        <v>126</v>
      </c>
      <c r="AH232" s="942">
        <v>5</v>
      </c>
      <c r="AI232" s="942">
        <v>1</v>
      </c>
      <c r="AJ232" s="1178">
        <f t="shared" si="306"/>
        <v>6</v>
      </c>
      <c r="AK232" s="942">
        <v>0</v>
      </c>
      <c r="AL232" s="942">
        <v>0</v>
      </c>
      <c r="AM232" s="1178">
        <f t="shared" si="307"/>
        <v>0</v>
      </c>
      <c r="AN232" s="1178"/>
      <c r="AO232" s="1178"/>
      <c r="AP232" s="1178">
        <f t="shared" si="308"/>
        <v>0</v>
      </c>
      <c r="AQ232" s="1178"/>
      <c r="AR232" s="1178"/>
      <c r="AS232" s="1178">
        <f t="shared" si="309"/>
        <v>0</v>
      </c>
      <c r="AT232" s="942"/>
      <c r="AU232" s="942"/>
      <c r="AV232" s="1178">
        <f t="shared" si="310"/>
        <v>0</v>
      </c>
      <c r="AW232" s="1178">
        <f t="shared" si="311"/>
        <v>132</v>
      </c>
      <c r="AX232" s="1178">
        <f t="shared" si="294"/>
        <v>48</v>
      </c>
      <c r="AY232" s="1178">
        <f t="shared" si="295"/>
        <v>180</v>
      </c>
    </row>
    <row r="233" spans="1:51" ht="15.75">
      <c r="A233" s="1161" t="s">
        <v>368</v>
      </c>
      <c r="B233" s="921">
        <v>7</v>
      </c>
      <c r="C233" s="921">
        <v>5</v>
      </c>
      <c r="D233" s="1178">
        <f t="shared" si="296"/>
        <v>12</v>
      </c>
      <c r="E233" s="921">
        <v>154</v>
      </c>
      <c r="F233" s="921">
        <v>104</v>
      </c>
      <c r="G233" s="1178">
        <f t="shared" si="297"/>
        <v>258</v>
      </c>
      <c r="H233" s="921">
        <v>1</v>
      </c>
      <c r="I233" s="921">
        <v>0</v>
      </c>
      <c r="J233" s="1178">
        <f t="shared" si="298"/>
        <v>1</v>
      </c>
      <c r="K233" s="1178"/>
      <c r="L233" s="1178"/>
      <c r="M233" s="1178">
        <f t="shared" si="299"/>
        <v>0</v>
      </c>
      <c r="N233" s="1178"/>
      <c r="O233" s="1178"/>
      <c r="P233" s="1178">
        <f t="shared" si="300"/>
        <v>0</v>
      </c>
      <c r="Q233" s="942"/>
      <c r="R233" s="942"/>
      <c r="S233" s="1178">
        <f t="shared" si="301"/>
        <v>0</v>
      </c>
      <c r="T233" s="942"/>
      <c r="U233" s="942"/>
      <c r="V233" s="1178">
        <f t="shared" si="302"/>
        <v>0</v>
      </c>
      <c r="W233" s="1178">
        <f t="shared" si="303"/>
        <v>162</v>
      </c>
      <c r="X233" s="1178">
        <f t="shared" si="292"/>
        <v>109</v>
      </c>
      <c r="Y233" s="1178">
        <f t="shared" si="293"/>
        <v>271</v>
      </c>
      <c r="AA233" s="1161" t="s">
        <v>368</v>
      </c>
      <c r="AB233" s="942">
        <v>54</v>
      </c>
      <c r="AC233" s="942">
        <v>42</v>
      </c>
      <c r="AD233" s="1178">
        <f t="shared" si="304"/>
        <v>96</v>
      </c>
      <c r="AE233" s="942">
        <v>106</v>
      </c>
      <c r="AF233" s="942">
        <v>52</v>
      </c>
      <c r="AG233" s="1178">
        <f t="shared" si="305"/>
        <v>158</v>
      </c>
      <c r="AH233" s="942">
        <v>4</v>
      </c>
      <c r="AI233" s="942">
        <v>1</v>
      </c>
      <c r="AJ233" s="1178">
        <f t="shared" si="306"/>
        <v>5</v>
      </c>
      <c r="AK233" s="942">
        <v>2</v>
      </c>
      <c r="AL233" s="942">
        <v>0</v>
      </c>
      <c r="AM233" s="1178">
        <f t="shared" si="307"/>
        <v>2</v>
      </c>
      <c r="AN233" s="1178"/>
      <c r="AO233" s="1178"/>
      <c r="AP233" s="1178">
        <f t="shared" si="308"/>
        <v>0</v>
      </c>
      <c r="AQ233" s="1178"/>
      <c r="AR233" s="1178"/>
      <c r="AS233" s="1178">
        <f t="shared" si="309"/>
        <v>0</v>
      </c>
      <c r="AT233" s="942"/>
      <c r="AU233" s="942"/>
      <c r="AV233" s="1178">
        <f t="shared" si="310"/>
        <v>0</v>
      </c>
      <c r="AW233" s="1178">
        <f t="shared" si="311"/>
        <v>166</v>
      </c>
      <c r="AX233" s="1178">
        <f t="shared" si="294"/>
        <v>95</v>
      </c>
      <c r="AY233" s="1178">
        <f t="shared" si="295"/>
        <v>261</v>
      </c>
    </row>
    <row r="234" spans="1:51" ht="15.75">
      <c r="A234" s="1161" t="s">
        <v>369</v>
      </c>
      <c r="B234" s="921">
        <v>22</v>
      </c>
      <c r="C234" s="921">
        <v>24</v>
      </c>
      <c r="D234" s="1178">
        <f t="shared" si="296"/>
        <v>46</v>
      </c>
      <c r="E234" s="921">
        <v>211</v>
      </c>
      <c r="F234" s="921">
        <v>208</v>
      </c>
      <c r="G234" s="1178">
        <f t="shared" si="297"/>
        <v>419</v>
      </c>
      <c r="H234" s="921">
        <v>2</v>
      </c>
      <c r="I234" s="921">
        <v>0</v>
      </c>
      <c r="J234" s="1178">
        <f t="shared" si="298"/>
        <v>2</v>
      </c>
      <c r="K234" s="1178"/>
      <c r="L234" s="1178"/>
      <c r="M234" s="1178">
        <f t="shared" si="299"/>
        <v>0</v>
      </c>
      <c r="N234" s="1178"/>
      <c r="O234" s="1178"/>
      <c r="P234" s="1178">
        <f t="shared" si="300"/>
        <v>0</v>
      </c>
      <c r="Q234" s="942"/>
      <c r="R234" s="942"/>
      <c r="S234" s="1178">
        <f t="shared" si="301"/>
        <v>0</v>
      </c>
      <c r="T234" s="942"/>
      <c r="U234" s="942"/>
      <c r="V234" s="1178">
        <f t="shared" si="302"/>
        <v>0</v>
      </c>
      <c r="W234" s="1178">
        <f t="shared" si="303"/>
        <v>235</v>
      </c>
      <c r="X234" s="1178">
        <f t="shared" si="292"/>
        <v>232</v>
      </c>
      <c r="Y234" s="1178">
        <f t="shared" si="293"/>
        <v>467</v>
      </c>
      <c r="AA234" s="1161" t="s">
        <v>369</v>
      </c>
      <c r="AB234" s="942">
        <v>101</v>
      </c>
      <c r="AC234" s="942">
        <v>75</v>
      </c>
      <c r="AD234" s="1178">
        <f t="shared" si="304"/>
        <v>176</v>
      </c>
      <c r="AE234" s="942">
        <v>285</v>
      </c>
      <c r="AF234" s="942">
        <v>58</v>
      </c>
      <c r="AG234" s="1178">
        <f t="shared" si="305"/>
        <v>343</v>
      </c>
      <c r="AH234" s="942">
        <v>2</v>
      </c>
      <c r="AI234" s="942">
        <v>1</v>
      </c>
      <c r="AJ234" s="1178">
        <f t="shared" si="306"/>
        <v>3</v>
      </c>
      <c r="AK234" s="942">
        <v>2</v>
      </c>
      <c r="AL234" s="942">
        <v>0</v>
      </c>
      <c r="AM234" s="1178">
        <f t="shared" si="307"/>
        <v>2</v>
      </c>
      <c r="AN234" s="1178"/>
      <c r="AO234" s="1178"/>
      <c r="AP234" s="1178">
        <f t="shared" si="308"/>
        <v>0</v>
      </c>
      <c r="AQ234" s="1178"/>
      <c r="AR234" s="1178"/>
      <c r="AS234" s="1178">
        <f t="shared" si="309"/>
        <v>0</v>
      </c>
      <c r="AT234" s="942"/>
      <c r="AU234" s="942">
        <v>1</v>
      </c>
      <c r="AV234" s="1178">
        <f t="shared" si="310"/>
        <v>1</v>
      </c>
      <c r="AW234" s="1178">
        <f t="shared" si="311"/>
        <v>390</v>
      </c>
      <c r="AX234" s="1178">
        <f t="shared" si="294"/>
        <v>135</v>
      </c>
      <c r="AY234" s="1178">
        <f t="shared" si="295"/>
        <v>525</v>
      </c>
    </row>
    <row r="235" spans="1:51" ht="15.75">
      <c r="A235" s="1161" t="s">
        <v>370</v>
      </c>
      <c r="B235" s="921">
        <v>52</v>
      </c>
      <c r="C235" s="921">
        <v>23</v>
      </c>
      <c r="D235" s="1178">
        <f t="shared" si="296"/>
        <v>75</v>
      </c>
      <c r="E235" s="921">
        <v>557</v>
      </c>
      <c r="F235" s="921">
        <v>328</v>
      </c>
      <c r="G235" s="1178">
        <f t="shared" si="297"/>
        <v>885</v>
      </c>
      <c r="H235" s="921">
        <v>3</v>
      </c>
      <c r="I235" s="921">
        <v>3</v>
      </c>
      <c r="J235" s="1178">
        <f t="shared" si="298"/>
        <v>6</v>
      </c>
      <c r="K235" s="1178"/>
      <c r="L235" s="1178"/>
      <c r="M235" s="1178">
        <f t="shared" si="299"/>
        <v>0</v>
      </c>
      <c r="N235" s="1178"/>
      <c r="O235" s="1178"/>
      <c r="P235" s="1178">
        <f t="shared" si="300"/>
        <v>0</v>
      </c>
      <c r="Q235" s="942"/>
      <c r="R235" s="942"/>
      <c r="S235" s="1178">
        <f t="shared" si="301"/>
        <v>0</v>
      </c>
      <c r="T235" s="942"/>
      <c r="U235" s="942"/>
      <c r="V235" s="1178">
        <f t="shared" si="302"/>
        <v>0</v>
      </c>
      <c r="W235" s="1178">
        <f t="shared" si="303"/>
        <v>612</v>
      </c>
      <c r="X235" s="1178">
        <f t="shared" si="292"/>
        <v>354</v>
      </c>
      <c r="Y235" s="1178">
        <f t="shared" si="293"/>
        <v>966</v>
      </c>
      <c r="AA235" s="1161" t="s">
        <v>370</v>
      </c>
      <c r="AB235" s="942">
        <v>116</v>
      </c>
      <c r="AC235" s="942">
        <v>109</v>
      </c>
      <c r="AD235" s="1178">
        <f t="shared" si="304"/>
        <v>225</v>
      </c>
      <c r="AE235" s="942">
        <v>289</v>
      </c>
      <c r="AF235" s="942">
        <v>94</v>
      </c>
      <c r="AG235" s="1178">
        <f t="shared" si="305"/>
        <v>383</v>
      </c>
      <c r="AH235" s="942">
        <v>3</v>
      </c>
      <c r="AI235" s="942">
        <v>1</v>
      </c>
      <c r="AJ235" s="1178">
        <f t="shared" si="306"/>
        <v>4</v>
      </c>
      <c r="AK235" s="942">
        <v>7</v>
      </c>
      <c r="AL235" s="942">
        <v>2</v>
      </c>
      <c r="AM235" s="1178">
        <f t="shared" si="307"/>
        <v>9</v>
      </c>
      <c r="AN235" s="1178"/>
      <c r="AO235" s="1178"/>
      <c r="AP235" s="1178">
        <f t="shared" si="308"/>
        <v>0</v>
      </c>
      <c r="AQ235" s="1178"/>
      <c r="AR235" s="1178"/>
      <c r="AS235" s="1178">
        <f t="shared" si="309"/>
        <v>0</v>
      </c>
      <c r="AT235" s="942"/>
      <c r="AU235" s="942"/>
      <c r="AV235" s="1178">
        <f t="shared" si="310"/>
        <v>0</v>
      </c>
      <c r="AW235" s="1178">
        <f t="shared" si="311"/>
        <v>415</v>
      </c>
      <c r="AX235" s="1178">
        <f t="shared" si="294"/>
        <v>206</v>
      </c>
      <c r="AY235" s="1178">
        <f t="shared" si="295"/>
        <v>621</v>
      </c>
    </row>
    <row r="236" spans="1:51" ht="15.75">
      <c r="A236" s="1161" t="s">
        <v>371</v>
      </c>
      <c r="B236" s="921">
        <v>87</v>
      </c>
      <c r="C236" s="921">
        <v>55</v>
      </c>
      <c r="D236" s="1178">
        <f t="shared" si="296"/>
        <v>142</v>
      </c>
      <c r="E236" s="921">
        <v>799</v>
      </c>
      <c r="F236" s="921">
        <v>565</v>
      </c>
      <c r="G236" s="1178">
        <f t="shared" si="297"/>
        <v>1364</v>
      </c>
      <c r="H236" s="921">
        <v>4</v>
      </c>
      <c r="I236" s="921">
        <v>3</v>
      </c>
      <c r="J236" s="1178">
        <f t="shared" si="298"/>
        <v>7</v>
      </c>
      <c r="K236" s="1178"/>
      <c r="L236" s="1178"/>
      <c r="M236" s="1178">
        <f t="shared" si="299"/>
        <v>0</v>
      </c>
      <c r="N236" s="1178"/>
      <c r="O236" s="1178"/>
      <c r="P236" s="1178">
        <f t="shared" si="300"/>
        <v>0</v>
      </c>
      <c r="Q236" s="942"/>
      <c r="R236" s="942"/>
      <c r="S236" s="1178">
        <f t="shared" si="301"/>
        <v>0</v>
      </c>
      <c r="T236" s="942"/>
      <c r="U236" s="942"/>
      <c r="V236" s="1178">
        <f t="shared" si="302"/>
        <v>0</v>
      </c>
      <c r="W236" s="1178">
        <f t="shared" si="303"/>
        <v>890</v>
      </c>
      <c r="X236" s="1178">
        <f t="shared" si="292"/>
        <v>623</v>
      </c>
      <c r="Y236" s="1178">
        <f t="shared" si="293"/>
        <v>1513</v>
      </c>
      <c r="AA236" s="1161" t="s">
        <v>371</v>
      </c>
      <c r="AB236" s="942">
        <v>152</v>
      </c>
      <c r="AC236" s="942">
        <v>101</v>
      </c>
      <c r="AD236" s="1178">
        <f t="shared" si="304"/>
        <v>253</v>
      </c>
      <c r="AE236" s="942">
        <v>182</v>
      </c>
      <c r="AF236" s="942">
        <v>139</v>
      </c>
      <c r="AG236" s="1178">
        <f t="shared" si="305"/>
        <v>321</v>
      </c>
      <c r="AH236" s="942">
        <v>10</v>
      </c>
      <c r="AI236" s="942">
        <v>4</v>
      </c>
      <c r="AJ236" s="1178">
        <f t="shared" si="306"/>
        <v>14</v>
      </c>
      <c r="AK236" s="942">
        <v>7</v>
      </c>
      <c r="AL236" s="942">
        <v>5</v>
      </c>
      <c r="AM236" s="1178">
        <f t="shared" si="307"/>
        <v>12</v>
      </c>
      <c r="AN236" s="1178"/>
      <c r="AO236" s="1178"/>
      <c r="AP236" s="1178">
        <f t="shared" si="308"/>
        <v>0</v>
      </c>
      <c r="AQ236" s="1178"/>
      <c r="AR236" s="1178"/>
      <c r="AS236" s="1178">
        <f t="shared" si="309"/>
        <v>0</v>
      </c>
      <c r="AT236" s="942"/>
      <c r="AU236" s="942"/>
      <c r="AV236" s="1178">
        <f t="shared" si="310"/>
        <v>0</v>
      </c>
      <c r="AW236" s="1178">
        <f t="shared" si="311"/>
        <v>351</v>
      </c>
      <c r="AX236" s="1178">
        <f t="shared" si="294"/>
        <v>249</v>
      </c>
      <c r="AY236" s="1178">
        <f t="shared" si="295"/>
        <v>600</v>
      </c>
    </row>
    <row r="237" spans="1:51" ht="15.75">
      <c r="A237" s="1159" t="s">
        <v>475</v>
      </c>
      <c r="B237" s="921">
        <v>51</v>
      </c>
      <c r="C237" s="921">
        <v>50</v>
      </c>
      <c r="D237" s="1178">
        <f t="shared" si="296"/>
        <v>101</v>
      </c>
      <c r="E237" s="921">
        <v>1472</v>
      </c>
      <c r="F237" s="921">
        <v>1098</v>
      </c>
      <c r="G237" s="1178">
        <f t="shared" si="297"/>
        <v>2570</v>
      </c>
      <c r="H237" s="921">
        <v>15</v>
      </c>
      <c r="I237" s="921">
        <v>12</v>
      </c>
      <c r="J237" s="1178">
        <f t="shared" si="298"/>
        <v>27</v>
      </c>
      <c r="K237" s="1178"/>
      <c r="L237" s="1178"/>
      <c r="M237" s="1178">
        <f t="shared" si="299"/>
        <v>0</v>
      </c>
      <c r="N237" s="1178"/>
      <c r="O237" s="1178"/>
      <c r="P237" s="1178">
        <f t="shared" si="300"/>
        <v>0</v>
      </c>
      <c r="Q237" s="942"/>
      <c r="R237" s="942"/>
      <c r="S237" s="1178">
        <f t="shared" si="301"/>
        <v>0</v>
      </c>
      <c r="T237" s="942"/>
      <c r="U237" s="942"/>
      <c r="V237" s="1178">
        <f t="shared" si="302"/>
        <v>0</v>
      </c>
      <c r="W237" s="1178">
        <f t="shared" si="303"/>
        <v>1538</v>
      </c>
      <c r="X237" s="1178">
        <f t="shared" si="292"/>
        <v>1160</v>
      </c>
      <c r="Y237" s="1178">
        <f t="shared" si="293"/>
        <v>2698</v>
      </c>
      <c r="AA237" s="1159" t="s">
        <v>475</v>
      </c>
      <c r="AB237" s="942">
        <v>169</v>
      </c>
      <c r="AC237" s="942">
        <v>202</v>
      </c>
      <c r="AD237" s="1178">
        <f t="shared" si="304"/>
        <v>371</v>
      </c>
      <c r="AE237" s="942">
        <v>545</v>
      </c>
      <c r="AF237" s="942">
        <v>403</v>
      </c>
      <c r="AG237" s="1178">
        <f t="shared" si="305"/>
        <v>948</v>
      </c>
      <c r="AH237" s="942">
        <v>7</v>
      </c>
      <c r="AI237" s="942">
        <v>10</v>
      </c>
      <c r="AJ237" s="1178">
        <f t="shared" si="306"/>
        <v>17</v>
      </c>
      <c r="AK237" s="942">
        <v>7</v>
      </c>
      <c r="AL237" s="942">
        <v>4</v>
      </c>
      <c r="AM237" s="1178">
        <f t="shared" si="307"/>
        <v>11</v>
      </c>
      <c r="AN237" s="1178"/>
      <c r="AO237" s="1178"/>
      <c r="AP237" s="1178">
        <f t="shared" si="308"/>
        <v>0</v>
      </c>
      <c r="AQ237" s="1178"/>
      <c r="AR237" s="1178"/>
      <c r="AS237" s="1178">
        <f t="shared" si="309"/>
        <v>0</v>
      </c>
      <c r="AT237" s="942"/>
      <c r="AU237" s="942"/>
      <c r="AV237" s="1178">
        <f t="shared" si="310"/>
        <v>0</v>
      </c>
      <c r="AW237" s="1178">
        <f t="shared" si="311"/>
        <v>728</v>
      </c>
      <c r="AX237" s="1178">
        <f t="shared" si="294"/>
        <v>619</v>
      </c>
      <c r="AY237" s="1178">
        <f t="shared" si="295"/>
        <v>1347</v>
      </c>
    </row>
    <row r="238" spans="1:51" ht="15.75">
      <c r="A238" s="1159" t="s">
        <v>618</v>
      </c>
      <c r="B238" s="921">
        <v>0</v>
      </c>
      <c r="C238" s="921">
        <v>0</v>
      </c>
      <c r="D238" s="1178">
        <f t="shared" si="296"/>
        <v>0</v>
      </c>
      <c r="E238" s="921">
        <v>0</v>
      </c>
      <c r="F238" s="921">
        <v>0</v>
      </c>
      <c r="G238" s="1178">
        <f t="shared" si="297"/>
        <v>0</v>
      </c>
      <c r="H238" s="921">
        <v>0</v>
      </c>
      <c r="I238" s="921">
        <v>0</v>
      </c>
      <c r="J238" s="1178">
        <f t="shared" si="298"/>
        <v>0</v>
      </c>
      <c r="K238" s="1178"/>
      <c r="L238" s="1178"/>
      <c r="M238" s="1178">
        <f t="shared" si="299"/>
        <v>0</v>
      </c>
      <c r="N238" s="1178"/>
      <c r="O238" s="1178"/>
      <c r="P238" s="1178">
        <f t="shared" si="300"/>
        <v>0</v>
      </c>
      <c r="Q238" s="1178"/>
      <c r="R238" s="1178"/>
      <c r="S238" s="1178">
        <f t="shared" si="301"/>
        <v>0</v>
      </c>
      <c r="T238" s="1178"/>
      <c r="U238" s="1178"/>
      <c r="V238" s="1178">
        <f t="shared" si="302"/>
        <v>0</v>
      </c>
      <c r="W238" s="1178">
        <f t="shared" si="303"/>
        <v>0</v>
      </c>
      <c r="X238" s="1178">
        <f t="shared" si="292"/>
        <v>0</v>
      </c>
      <c r="Y238" s="1178">
        <f t="shared" si="293"/>
        <v>0</v>
      </c>
      <c r="AA238" s="1159" t="s">
        <v>618</v>
      </c>
      <c r="AB238" s="1244">
        <v>12</v>
      </c>
      <c r="AC238" s="1244">
        <v>1</v>
      </c>
      <c r="AD238" s="1178">
        <f t="shared" si="304"/>
        <v>13</v>
      </c>
      <c r="AE238" s="1244">
        <v>17</v>
      </c>
      <c r="AF238" s="1244">
        <v>0</v>
      </c>
      <c r="AG238" s="1178">
        <f t="shared" si="305"/>
        <v>17</v>
      </c>
      <c r="AH238" s="1244">
        <v>0</v>
      </c>
      <c r="AI238" s="1244">
        <v>0</v>
      </c>
      <c r="AJ238" s="1178">
        <f t="shared" si="306"/>
        <v>0</v>
      </c>
      <c r="AK238" s="1244">
        <v>0</v>
      </c>
      <c r="AL238" s="1244">
        <v>0</v>
      </c>
      <c r="AM238" s="1178">
        <f t="shared" si="307"/>
        <v>0</v>
      </c>
      <c r="AN238" s="1178"/>
      <c r="AO238" s="1178"/>
      <c r="AP238" s="1178">
        <f t="shared" si="308"/>
        <v>0</v>
      </c>
      <c r="AQ238" s="1178"/>
      <c r="AR238" s="1178"/>
      <c r="AS238" s="1178">
        <f t="shared" si="309"/>
        <v>0</v>
      </c>
      <c r="AT238" s="1178"/>
      <c r="AU238" s="1178"/>
      <c r="AV238" s="1178">
        <f t="shared" si="310"/>
        <v>0</v>
      </c>
      <c r="AW238" s="1178">
        <f t="shared" si="311"/>
        <v>29</v>
      </c>
      <c r="AX238" s="1178">
        <f t="shared" si="294"/>
        <v>1</v>
      </c>
      <c r="AY238" s="1178">
        <f t="shared" si="295"/>
        <v>30</v>
      </c>
    </row>
    <row r="239" spans="1:51" ht="15.75">
      <c r="A239" s="1162" t="s">
        <v>6</v>
      </c>
      <c r="B239" s="1163">
        <f t="shared" ref="B239:Y239" si="312">SUM(B228:B238)</f>
        <v>230</v>
      </c>
      <c r="C239" s="1163">
        <f t="shared" si="312"/>
        <v>167</v>
      </c>
      <c r="D239" s="1163">
        <f t="shared" si="312"/>
        <v>397</v>
      </c>
      <c r="E239" s="1163">
        <f t="shared" si="312"/>
        <v>3317</v>
      </c>
      <c r="F239" s="1163">
        <f t="shared" si="312"/>
        <v>2381</v>
      </c>
      <c r="G239" s="1163">
        <f t="shared" si="312"/>
        <v>5698</v>
      </c>
      <c r="H239" s="1163">
        <f t="shared" si="312"/>
        <v>26</v>
      </c>
      <c r="I239" s="1163">
        <f t="shared" si="312"/>
        <v>19</v>
      </c>
      <c r="J239" s="1163">
        <f t="shared" si="312"/>
        <v>45</v>
      </c>
      <c r="K239" s="1163">
        <f t="shared" si="312"/>
        <v>0</v>
      </c>
      <c r="L239" s="1163">
        <f t="shared" si="312"/>
        <v>0</v>
      </c>
      <c r="M239" s="1163">
        <f t="shared" si="312"/>
        <v>0</v>
      </c>
      <c r="N239" s="1163">
        <f t="shared" si="312"/>
        <v>0</v>
      </c>
      <c r="O239" s="1163">
        <f t="shared" si="312"/>
        <v>0</v>
      </c>
      <c r="P239" s="1163">
        <f t="shared" si="312"/>
        <v>0</v>
      </c>
      <c r="Q239" s="1163">
        <f t="shared" si="312"/>
        <v>0</v>
      </c>
      <c r="R239" s="1163">
        <f t="shared" si="312"/>
        <v>0</v>
      </c>
      <c r="S239" s="1163">
        <f t="shared" si="312"/>
        <v>0</v>
      </c>
      <c r="T239" s="1163">
        <f t="shared" si="312"/>
        <v>0</v>
      </c>
      <c r="U239" s="1163">
        <f t="shared" si="312"/>
        <v>0</v>
      </c>
      <c r="V239" s="1163">
        <f t="shared" si="312"/>
        <v>0</v>
      </c>
      <c r="W239" s="1163">
        <f t="shared" si="312"/>
        <v>3573</v>
      </c>
      <c r="X239" s="1163">
        <f t="shared" si="312"/>
        <v>2567</v>
      </c>
      <c r="Y239" s="1163">
        <f t="shared" si="312"/>
        <v>6140</v>
      </c>
      <c r="AA239" s="1162" t="s">
        <v>6</v>
      </c>
      <c r="AB239" s="1163">
        <f t="shared" ref="AB239:AY239" si="313">SUM(AB228:AB238)</f>
        <v>660</v>
      </c>
      <c r="AC239" s="1163">
        <f t="shared" si="313"/>
        <v>568</v>
      </c>
      <c r="AD239" s="1163">
        <f t="shared" si="313"/>
        <v>1228</v>
      </c>
      <c r="AE239" s="1163">
        <f t="shared" si="313"/>
        <v>1570</v>
      </c>
      <c r="AF239" s="1163">
        <f t="shared" si="313"/>
        <v>812</v>
      </c>
      <c r="AG239" s="1163">
        <f t="shared" si="313"/>
        <v>2382</v>
      </c>
      <c r="AH239" s="1163">
        <f t="shared" si="313"/>
        <v>31</v>
      </c>
      <c r="AI239" s="1163">
        <f t="shared" si="313"/>
        <v>18</v>
      </c>
      <c r="AJ239" s="1163">
        <f t="shared" si="313"/>
        <v>49</v>
      </c>
      <c r="AK239" s="1163">
        <f t="shared" si="313"/>
        <v>25</v>
      </c>
      <c r="AL239" s="1163">
        <f t="shared" si="313"/>
        <v>11</v>
      </c>
      <c r="AM239" s="1163">
        <f t="shared" si="313"/>
        <v>36</v>
      </c>
      <c r="AN239" s="1163">
        <f t="shared" si="313"/>
        <v>0</v>
      </c>
      <c r="AO239" s="1163">
        <f t="shared" si="313"/>
        <v>0</v>
      </c>
      <c r="AP239" s="1163">
        <f t="shared" si="313"/>
        <v>0</v>
      </c>
      <c r="AQ239" s="1163">
        <f t="shared" si="313"/>
        <v>0</v>
      </c>
      <c r="AR239" s="1163">
        <f t="shared" si="313"/>
        <v>0</v>
      </c>
      <c r="AS239" s="1163">
        <f t="shared" si="313"/>
        <v>0</v>
      </c>
      <c r="AT239" s="1163">
        <f t="shared" si="313"/>
        <v>0</v>
      </c>
      <c r="AU239" s="1163">
        <f t="shared" si="313"/>
        <v>1</v>
      </c>
      <c r="AV239" s="1163">
        <f t="shared" si="313"/>
        <v>1</v>
      </c>
      <c r="AW239" s="1163">
        <f t="shared" si="313"/>
        <v>2286</v>
      </c>
      <c r="AX239" s="1163">
        <f t="shared" si="313"/>
        <v>1410</v>
      </c>
      <c r="AY239" s="1163">
        <f t="shared" si="313"/>
        <v>3696</v>
      </c>
    </row>
    <row r="241" spans="1:51" ht="15.75">
      <c r="A241" s="1243"/>
      <c r="B241" s="1243"/>
      <c r="C241" s="1243"/>
      <c r="D241" s="1243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3"/>
      <c r="R241" s="1243"/>
      <c r="S241" s="1243"/>
      <c r="T241" s="1243"/>
      <c r="U241" s="1243"/>
      <c r="V241" s="1243"/>
      <c r="W241" s="1289"/>
      <c r="X241" s="1289" t="s">
        <v>70</v>
      </c>
      <c r="Y241" s="1289"/>
      <c r="AA241" s="1243"/>
      <c r="AB241" s="1243"/>
      <c r="AC241" s="1243"/>
      <c r="AD241" s="1243"/>
      <c r="AE241" s="1243"/>
      <c r="AF241" s="1243"/>
      <c r="AG241" s="1243"/>
      <c r="AH241" s="1243"/>
      <c r="AI241" s="1243"/>
      <c r="AJ241" s="1243"/>
      <c r="AK241" s="1243"/>
      <c r="AL241" s="1243"/>
      <c r="AM241" s="1243"/>
      <c r="AN241" s="1243"/>
      <c r="AO241" s="1243"/>
      <c r="AP241" s="1243"/>
      <c r="AQ241" s="1243"/>
      <c r="AR241" s="1243"/>
      <c r="AS241" s="1243"/>
      <c r="AT241" s="1243"/>
      <c r="AU241" s="1243"/>
      <c r="AV241" s="1243"/>
      <c r="AW241" s="1289"/>
      <c r="AX241" s="1289" t="s">
        <v>70</v>
      </c>
      <c r="AY241" s="1289"/>
    </row>
    <row r="242" spans="1:51" ht="15" customHeight="1">
      <c r="A242" s="1894" t="s">
        <v>364</v>
      </c>
      <c r="B242" s="1893" t="s">
        <v>3</v>
      </c>
      <c r="C242" s="1893"/>
      <c r="D242" s="1893"/>
      <c r="E242" s="1893" t="s">
        <v>4</v>
      </c>
      <c r="F242" s="1893"/>
      <c r="G242" s="1893"/>
      <c r="H242" s="1893" t="s">
        <v>5</v>
      </c>
      <c r="I242" s="1893"/>
      <c r="J242" s="1893"/>
      <c r="K242" s="1893" t="s">
        <v>382</v>
      </c>
      <c r="L242" s="1893"/>
      <c r="M242" s="1893"/>
      <c r="N242" s="1893" t="s">
        <v>878</v>
      </c>
      <c r="O242" s="1893"/>
      <c r="P242" s="1893"/>
      <c r="Q242" s="1893" t="s">
        <v>879</v>
      </c>
      <c r="R242" s="1893"/>
      <c r="S242" s="1893"/>
      <c r="T242" s="1893" t="s">
        <v>354</v>
      </c>
      <c r="U242" s="1893"/>
      <c r="V242" s="1893"/>
      <c r="W242" s="1894" t="s">
        <v>6</v>
      </c>
      <c r="X242" s="1894"/>
      <c r="Y242" s="1894"/>
      <c r="AA242" s="1894" t="s">
        <v>364</v>
      </c>
      <c r="AB242" s="1893" t="s">
        <v>3</v>
      </c>
      <c r="AC242" s="1893"/>
      <c r="AD242" s="1893"/>
      <c r="AE242" s="1893" t="s">
        <v>4</v>
      </c>
      <c r="AF242" s="1893"/>
      <c r="AG242" s="1893"/>
      <c r="AH242" s="1893" t="s">
        <v>5</v>
      </c>
      <c r="AI242" s="1893"/>
      <c r="AJ242" s="1893"/>
      <c r="AK242" s="1893" t="s">
        <v>382</v>
      </c>
      <c r="AL242" s="1893"/>
      <c r="AM242" s="1893"/>
      <c r="AN242" s="1893" t="s">
        <v>878</v>
      </c>
      <c r="AO242" s="1893"/>
      <c r="AP242" s="1893"/>
      <c r="AQ242" s="1893" t="s">
        <v>879</v>
      </c>
      <c r="AR242" s="1893"/>
      <c r="AS242" s="1893"/>
      <c r="AT242" s="1893" t="s">
        <v>354</v>
      </c>
      <c r="AU242" s="1893"/>
      <c r="AV242" s="1893"/>
      <c r="AW242" s="1894" t="s">
        <v>6</v>
      </c>
      <c r="AX242" s="1894"/>
      <c r="AY242" s="1894"/>
    </row>
    <row r="243" spans="1:51">
      <c r="A243" s="1894"/>
      <c r="B243" s="1176" t="s">
        <v>242</v>
      </c>
      <c r="C243" s="1176" t="s">
        <v>243</v>
      </c>
      <c r="D243" s="1176" t="s">
        <v>236</v>
      </c>
      <c r="E243" s="1176" t="s">
        <v>242</v>
      </c>
      <c r="F243" s="1176" t="s">
        <v>243</v>
      </c>
      <c r="G243" s="1176" t="s">
        <v>236</v>
      </c>
      <c r="H243" s="1176" t="s">
        <v>242</v>
      </c>
      <c r="I243" s="1176" t="s">
        <v>243</v>
      </c>
      <c r="J243" s="1176" t="s">
        <v>236</v>
      </c>
      <c r="K243" s="1176" t="s">
        <v>242</v>
      </c>
      <c r="L243" s="1176" t="s">
        <v>243</v>
      </c>
      <c r="M243" s="1176" t="s">
        <v>236</v>
      </c>
      <c r="N243" s="1176" t="s">
        <v>242</v>
      </c>
      <c r="O243" s="1176" t="s">
        <v>243</v>
      </c>
      <c r="P243" s="1176" t="s">
        <v>236</v>
      </c>
      <c r="Q243" s="1176" t="s">
        <v>242</v>
      </c>
      <c r="R243" s="1176" t="s">
        <v>243</v>
      </c>
      <c r="S243" s="1176" t="s">
        <v>236</v>
      </c>
      <c r="T243" s="1176" t="s">
        <v>242</v>
      </c>
      <c r="U243" s="1176" t="s">
        <v>243</v>
      </c>
      <c r="V243" s="1176" t="s">
        <v>236</v>
      </c>
      <c r="W243" s="1176" t="s">
        <v>242</v>
      </c>
      <c r="X243" s="1176" t="s">
        <v>243</v>
      </c>
      <c r="Y243" s="1176" t="s">
        <v>236</v>
      </c>
      <c r="AA243" s="1894"/>
      <c r="AB243" s="1176" t="s">
        <v>242</v>
      </c>
      <c r="AC243" s="1176" t="s">
        <v>243</v>
      </c>
      <c r="AD243" s="1176" t="s">
        <v>236</v>
      </c>
      <c r="AE243" s="1176" t="s">
        <v>242</v>
      </c>
      <c r="AF243" s="1176" t="s">
        <v>243</v>
      </c>
      <c r="AG243" s="1176" t="s">
        <v>236</v>
      </c>
      <c r="AH243" s="1176" t="s">
        <v>242</v>
      </c>
      <c r="AI243" s="1176" t="s">
        <v>243</v>
      </c>
      <c r="AJ243" s="1176" t="s">
        <v>236</v>
      </c>
      <c r="AK243" s="1176" t="s">
        <v>242</v>
      </c>
      <c r="AL243" s="1176" t="s">
        <v>243</v>
      </c>
      <c r="AM243" s="1176" t="s">
        <v>236</v>
      </c>
      <c r="AN243" s="1176" t="s">
        <v>242</v>
      </c>
      <c r="AO243" s="1176" t="s">
        <v>243</v>
      </c>
      <c r="AP243" s="1176" t="s">
        <v>236</v>
      </c>
      <c r="AQ243" s="1176" t="s">
        <v>242</v>
      </c>
      <c r="AR243" s="1176" t="s">
        <v>243</v>
      </c>
      <c r="AS243" s="1176" t="s">
        <v>236</v>
      </c>
      <c r="AT243" s="1176" t="s">
        <v>242</v>
      </c>
      <c r="AU243" s="1176" t="s">
        <v>243</v>
      </c>
      <c r="AV243" s="1176" t="s">
        <v>236</v>
      </c>
      <c r="AW243" s="1176" t="s">
        <v>242</v>
      </c>
      <c r="AX243" s="1176" t="s">
        <v>243</v>
      </c>
      <c r="AY243" s="1176" t="s">
        <v>236</v>
      </c>
    </row>
    <row r="244" spans="1:51">
      <c r="A244" s="1177">
        <v>1</v>
      </c>
      <c r="B244" s="1176">
        <v>2</v>
      </c>
      <c r="C244" s="1176">
        <v>3</v>
      </c>
      <c r="D244" s="1176">
        <v>4</v>
      </c>
      <c r="E244" s="1176">
        <v>5</v>
      </c>
      <c r="F244" s="1176">
        <v>6</v>
      </c>
      <c r="G244" s="1176">
        <v>7</v>
      </c>
      <c r="H244" s="1176">
        <v>8</v>
      </c>
      <c r="I244" s="1176">
        <v>9</v>
      </c>
      <c r="J244" s="1176">
        <v>10</v>
      </c>
      <c r="K244" s="1176">
        <v>11</v>
      </c>
      <c r="L244" s="1176">
        <v>12</v>
      </c>
      <c r="M244" s="1176">
        <v>13</v>
      </c>
      <c r="N244" s="1176">
        <v>14</v>
      </c>
      <c r="O244" s="1176">
        <v>15</v>
      </c>
      <c r="P244" s="1176">
        <v>16</v>
      </c>
      <c r="Q244" s="1176">
        <v>17</v>
      </c>
      <c r="R244" s="1176">
        <v>18</v>
      </c>
      <c r="S244" s="1176">
        <v>19</v>
      </c>
      <c r="T244" s="1176">
        <v>20</v>
      </c>
      <c r="U244" s="1176">
        <v>21</v>
      </c>
      <c r="V244" s="1176">
        <v>22</v>
      </c>
      <c r="W244" s="1176">
        <v>23</v>
      </c>
      <c r="X244" s="1176">
        <v>24</v>
      </c>
      <c r="Y244" s="1176">
        <v>25</v>
      </c>
      <c r="AA244" s="1177">
        <v>1</v>
      </c>
      <c r="AB244" s="1176">
        <v>2</v>
      </c>
      <c r="AC244" s="1176">
        <v>3</v>
      </c>
      <c r="AD244" s="1176">
        <v>4</v>
      </c>
      <c r="AE244" s="1176">
        <v>5</v>
      </c>
      <c r="AF244" s="1176">
        <v>6</v>
      </c>
      <c r="AG244" s="1176">
        <v>7</v>
      </c>
      <c r="AH244" s="1176">
        <v>8</v>
      </c>
      <c r="AI244" s="1176">
        <v>9</v>
      </c>
      <c r="AJ244" s="1176">
        <v>10</v>
      </c>
      <c r="AK244" s="1176">
        <v>11</v>
      </c>
      <c r="AL244" s="1176">
        <v>12</v>
      </c>
      <c r="AM244" s="1176">
        <v>13</v>
      </c>
      <c r="AN244" s="1176">
        <v>14</v>
      </c>
      <c r="AO244" s="1176">
        <v>15</v>
      </c>
      <c r="AP244" s="1176">
        <v>16</v>
      </c>
      <c r="AQ244" s="1176">
        <v>17</v>
      </c>
      <c r="AR244" s="1176">
        <v>18</v>
      </c>
      <c r="AS244" s="1176">
        <v>19</v>
      </c>
      <c r="AT244" s="1176">
        <v>20</v>
      </c>
      <c r="AU244" s="1176">
        <v>21</v>
      </c>
      <c r="AV244" s="1176">
        <v>22</v>
      </c>
      <c r="AW244" s="1176">
        <v>23</v>
      </c>
      <c r="AX244" s="1176">
        <v>24</v>
      </c>
      <c r="AY244" s="1176">
        <v>25</v>
      </c>
    </row>
    <row r="245" spans="1:51" ht="15.75">
      <c r="A245" s="1159" t="s">
        <v>473</v>
      </c>
      <c r="B245" s="942">
        <v>2</v>
      </c>
      <c r="C245" s="942">
        <v>0</v>
      </c>
      <c r="D245" s="1178">
        <f>B245+C245</f>
        <v>2</v>
      </c>
      <c r="E245" s="942">
        <v>2</v>
      </c>
      <c r="F245" s="942">
        <v>6</v>
      </c>
      <c r="G245" s="1178">
        <f>E245+F245</f>
        <v>8</v>
      </c>
      <c r="H245" s="942"/>
      <c r="I245" s="942"/>
      <c r="J245" s="1178">
        <f>H245+I245</f>
        <v>0</v>
      </c>
      <c r="K245" s="1178"/>
      <c r="L245" s="1178"/>
      <c r="M245" s="1178">
        <f>K245+L245</f>
        <v>0</v>
      </c>
      <c r="N245" s="1178"/>
      <c r="O245" s="1178"/>
      <c r="P245" s="1178">
        <f>N245+O245</f>
        <v>0</v>
      </c>
      <c r="Q245" s="942"/>
      <c r="R245" s="942"/>
      <c r="S245" s="1178">
        <f>Q245+R245</f>
        <v>0</v>
      </c>
      <c r="T245" s="942"/>
      <c r="U245" s="942"/>
      <c r="V245" s="1178">
        <f>T245+U245</f>
        <v>0</v>
      </c>
      <c r="W245" s="1178">
        <f>B245+E245+N245+K245+H245+Q245+T245</f>
        <v>4</v>
      </c>
      <c r="X245" s="1178">
        <f t="shared" ref="X245:X255" si="314">C245+F245+O245+L245+I245+R245+U245</f>
        <v>6</v>
      </c>
      <c r="Y245" s="1178">
        <f t="shared" ref="Y245:Y255" si="315">D245+G245+P245+M245+J245+S245+V245</f>
        <v>10</v>
      </c>
      <c r="AA245" s="1159" t="s">
        <v>473</v>
      </c>
      <c r="AB245" s="942">
        <v>1</v>
      </c>
      <c r="AC245" s="942">
        <v>1</v>
      </c>
      <c r="AD245" s="1178">
        <f>AB245+AC245</f>
        <v>2</v>
      </c>
      <c r="AE245" s="942">
        <v>5</v>
      </c>
      <c r="AF245" s="942">
        <v>1</v>
      </c>
      <c r="AG245" s="1178">
        <f>AE245+AF245</f>
        <v>6</v>
      </c>
      <c r="AH245" s="942"/>
      <c r="AI245" s="942"/>
      <c r="AJ245" s="1178">
        <f>AH245+AI245</f>
        <v>0</v>
      </c>
      <c r="AK245" s="942"/>
      <c r="AL245" s="942"/>
      <c r="AM245" s="1178">
        <f>AK245+AL245</f>
        <v>0</v>
      </c>
      <c r="AN245" s="1178"/>
      <c r="AO245" s="1178"/>
      <c r="AP245" s="1178">
        <f>AN245+AO245</f>
        <v>0</v>
      </c>
      <c r="AQ245" s="1178"/>
      <c r="AR245" s="1178"/>
      <c r="AS245" s="1178">
        <f>AQ245+AR245</f>
        <v>0</v>
      </c>
      <c r="AT245" s="942"/>
      <c r="AU245" s="942"/>
      <c r="AV245" s="1178">
        <f>AT245+AU245</f>
        <v>0</v>
      </c>
      <c r="AW245" s="1178">
        <f>AB245+AE245+AH245+AK245+AT245+AN245+AQ245</f>
        <v>6</v>
      </c>
      <c r="AX245" s="1178">
        <f t="shared" ref="AX245:AX255" si="316">AC245+AF245+AI245+AL245+AU245+AO245+AR245</f>
        <v>2</v>
      </c>
      <c r="AY245" s="1178">
        <f t="shared" ref="AY245:AY255" si="317">AD245+AG245+AJ245+AM245+AV245+AP245+AS245</f>
        <v>8</v>
      </c>
    </row>
    <row r="246" spans="1:51" ht="15.75">
      <c r="A246" s="1160" t="s">
        <v>474</v>
      </c>
      <c r="B246" s="942">
        <v>1</v>
      </c>
      <c r="C246" s="942">
        <v>0</v>
      </c>
      <c r="D246" s="1178">
        <f t="shared" ref="D246:D255" si="318">B246+C246</f>
        <v>1</v>
      </c>
      <c r="E246" s="942">
        <v>3</v>
      </c>
      <c r="F246" s="942">
        <v>3</v>
      </c>
      <c r="G246" s="1178">
        <f t="shared" ref="G246:G255" si="319">E246+F246</f>
        <v>6</v>
      </c>
      <c r="H246" s="942"/>
      <c r="I246" s="942"/>
      <c r="J246" s="1178">
        <f t="shared" ref="J246:J255" si="320">H246+I246</f>
        <v>0</v>
      </c>
      <c r="K246" s="1178"/>
      <c r="L246" s="1178"/>
      <c r="M246" s="1178">
        <f t="shared" ref="M246:M255" si="321">K246+L246</f>
        <v>0</v>
      </c>
      <c r="N246" s="1178"/>
      <c r="O246" s="1178"/>
      <c r="P246" s="1178">
        <f t="shared" ref="P246:P255" si="322">N246+O246</f>
        <v>0</v>
      </c>
      <c r="Q246" s="942"/>
      <c r="R246" s="942"/>
      <c r="S246" s="1178">
        <f t="shared" ref="S246:S255" si="323">Q246+R246</f>
        <v>0</v>
      </c>
      <c r="T246" s="942"/>
      <c r="U246" s="942"/>
      <c r="V246" s="1178">
        <f t="shared" ref="V246:V255" si="324">T246+U246</f>
        <v>0</v>
      </c>
      <c r="W246" s="1178">
        <f t="shared" ref="W246:W255" si="325">B246+E246+N246+K246+H246+Q246+T246</f>
        <v>4</v>
      </c>
      <c r="X246" s="1178">
        <f t="shared" si="314"/>
        <v>3</v>
      </c>
      <c r="Y246" s="1178">
        <f t="shared" si="315"/>
        <v>7</v>
      </c>
      <c r="AA246" s="1160" t="s">
        <v>474</v>
      </c>
      <c r="AB246" s="942">
        <v>0</v>
      </c>
      <c r="AC246" s="942">
        <v>0</v>
      </c>
      <c r="AD246" s="1178">
        <f t="shared" ref="AD246:AD255" si="326">AB246+AC246</f>
        <v>0</v>
      </c>
      <c r="AE246" s="942">
        <v>0</v>
      </c>
      <c r="AF246" s="942">
        <v>1</v>
      </c>
      <c r="AG246" s="1178">
        <f t="shared" ref="AG246:AG255" si="327">AE246+AF246</f>
        <v>1</v>
      </c>
      <c r="AH246" s="942"/>
      <c r="AI246" s="942"/>
      <c r="AJ246" s="1178">
        <f t="shared" ref="AJ246:AJ255" si="328">AH246+AI246</f>
        <v>0</v>
      </c>
      <c r="AK246" s="942"/>
      <c r="AL246" s="942"/>
      <c r="AM246" s="1178">
        <f t="shared" ref="AM246:AM255" si="329">AK246+AL246</f>
        <v>0</v>
      </c>
      <c r="AN246" s="1178"/>
      <c r="AO246" s="1178"/>
      <c r="AP246" s="1178">
        <f t="shared" ref="AP246:AP255" si="330">AN246+AO246</f>
        <v>0</v>
      </c>
      <c r="AQ246" s="1178"/>
      <c r="AR246" s="1178"/>
      <c r="AS246" s="1178">
        <f t="shared" ref="AS246:AS255" si="331">AQ246+AR246</f>
        <v>0</v>
      </c>
      <c r="AT246" s="942"/>
      <c r="AU246" s="942"/>
      <c r="AV246" s="1178">
        <f t="shared" ref="AV246:AV255" si="332">AT246+AU246</f>
        <v>0</v>
      </c>
      <c r="AW246" s="1178">
        <f t="shared" ref="AW246:AW255" si="333">AB246+AE246+AH246+AK246+AT246+AN246+AQ246</f>
        <v>0</v>
      </c>
      <c r="AX246" s="1178">
        <f t="shared" si="316"/>
        <v>1</v>
      </c>
      <c r="AY246" s="1178">
        <f t="shared" si="317"/>
        <v>1</v>
      </c>
    </row>
    <row r="247" spans="1:51" ht="15.75">
      <c r="A247" s="1161" t="s">
        <v>365</v>
      </c>
      <c r="B247" s="942">
        <v>2</v>
      </c>
      <c r="C247" s="942">
        <v>2</v>
      </c>
      <c r="D247" s="1178">
        <f t="shared" si="318"/>
        <v>4</v>
      </c>
      <c r="E247" s="942">
        <v>10</v>
      </c>
      <c r="F247" s="942">
        <v>9</v>
      </c>
      <c r="G247" s="1178">
        <f t="shared" si="319"/>
        <v>19</v>
      </c>
      <c r="H247" s="942"/>
      <c r="I247" s="942"/>
      <c r="J247" s="1178">
        <f t="shared" si="320"/>
        <v>0</v>
      </c>
      <c r="K247" s="1178"/>
      <c r="L247" s="1178"/>
      <c r="M247" s="1178">
        <f t="shared" si="321"/>
        <v>0</v>
      </c>
      <c r="N247" s="1178"/>
      <c r="O247" s="1178"/>
      <c r="P247" s="1178">
        <f t="shared" si="322"/>
        <v>0</v>
      </c>
      <c r="Q247" s="942"/>
      <c r="R247" s="942"/>
      <c r="S247" s="1178">
        <f t="shared" si="323"/>
        <v>0</v>
      </c>
      <c r="T247" s="942"/>
      <c r="U247" s="942"/>
      <c r="V247" s="1178">
        <f t="shared" si="324"/>
        <v>0</v>
      </c>
      <c r="W247" s="1178">
        <f t="shared" si="325"/>
        <v>12</v>
      </c>
      <c r="X247" s="1178">
        <f t="shared" si="314"/>
        <v>11</v>
      </c>
      <c r="Y247" s="1178">
        <f t="shared" si="315"/>
        <v>23</v>
      </c>
      <c r="AA247" s="1161" t="s">
        <v>365</v>
      </c>
      <c r="AB247" s="942">
        <v>2</v>
      </c>
      <c r="AC247" s="942">
        <v>1</v>
      </c>
      <c r="AD247" s="1178">
        <f t="shared" si="326"/>
        <v>3</v>
      </c>
      <c r="AE247" s="942">
        <v>1</v>
      </c>
      <c r="AF247" s="942">
        <v>0</v>
      </c>
      <c r="AG247" s="1178">
        <f t="shared" si="327"/>
        <v>1</v>
      </c>
      <c r="AH247" s="942"/>
      <c r="AI247" s="942"/>
      <c r="AJ247" s="1178">
        <f t="shared" si="328"/>
        <v>0</v>
      </c>
      <c r="AK247" s="942"/>
      <c r="AL247" s="942"/>
      <c r="AM247" s="1178">
        <f t="shared" si="329"/>
        <v>0</v>
      </c>
      <c r="AN247" s="1178"/>
      <c r="AO247" s="1178"/>
      <c r="AP247" s="1178">
        <f t="shared" si="330"/>
        <v>0</v>
      </c>
      <c r="AQ247" s="1178"/>
      <c r="AR247" s="1178"/>
      <c r="AS247" s="1178">
        <f t="shared" si="331"/>
        <v>0</v>
      </c>
      <c r="AT247" s="942"/>
      <c r="AU247" s="942"/>
      <c r="AV247" s="1178">
        <f t="shared" si="332"/>
        <v>0</v>
      </c>
      <c r="AW247" s="1178">
        <f t="shared" si="333"/>
        <v>3</v>
      </c>
      <c r="AX247" s="1178">
        <f t="shared" si="316"/>
        <v>1</v>
      </c>
      <c r="AY247" s="1178">
        <f t="shared" si="317"/>
        <v>4</v>
      </c>
    </row>
    <row r="248" spans="1:51" ht="15.75">
      <c r="A248" s="1161" t="s">
        <v>366</v>
      </c>
      <c r="B248" s="942">
        <v>2</v>
      </c>
      <c r="C248" s="942">
        <v>3</v>
      </c>
      <c r="D248" s="1178">
        <f t="shared" si="318"/>
        <v>5</v>
      </c>
      <c r="E248" s="942">
        <v>35</v>
      </c>
      <c r="F248" s="942">
        <v>17</v>
      </c>
      <c r="G248" s="1178">
        <f t="shared" si="319"/>
        <v>52</v>
      </c>
      <c r="H248" s="942"/>
      <c r="I248" s="942"/>
      <c r="J248" s="1178">
        <f t="shared" si="320"/>
        <v>0</v>
      </c>
      <c r="K248" s="1178"/>
      <c r="L248" s="1178"/>
      <c r="M248" s="1178">
        <f t="shared" si="321"/>
        <v>0</v>
      </c>
      <c r="N248" s="1178"/>
      <c r="O248" s="1178"/>
      <c r="P248" s="1178">
        <f t="shared" si="322"/>
        <v>0</v>
      </c>
      <c r="Q248" s="942"/>
      <c r="R248" s="942"/>
      <c r="S248" s="1178">
        <f t="shared" si="323"/>
        <v>0</v>
      </c>
      <c r="T248" s="942"/>
      <c r="U248" s="942"/>
      <c r="V248" s="1178">
        <f t="shared" si="324"/>
        <v>0</v>
      </c>
      <c r="W248" s="1178">
        <f t="shared" si="325"/>
        <v>37</v>
      </c>
      <c r="X248" s="1178">
        <f t="shared" si="314"/>
        <v>20</v>
      </c>
      <c r="Y248" s="1178">
        <f t="shared" si="315"/>
        <v>57</v>
      </c>
      <c r="AA248" s="1161" t="s">
        <v>366</v>
      </c>
      <c r="AB248" s="942">
        <v>9</v>
      </c>
      <c r="AC248" s="942">
        <v>1</v>
      </c>
      <c r="AD248" s="1178">
        <f t="shared" si="326"/>
        <v>10</v>
      </c>
      <c r="AE248" s="942">
        <v>4</v>
      </c>
      <c r="AF248" s="942">
        <v>0</v>
      </c>
      <c r="AG248" s="1178">
        <f t="shared" si="327"/>
        <v>4</v>
      </c>
      <c r="AH248" s="942"/>
      <c r="AI248" s="942"/>
      <c r="AJ248" s="1178">
        <f t="shared" si="328"/>
        <v>0</v>
      </c>
      <c r="AK248" s="942"/>
      <c r="AL248" s="942"/>
      <c r="AM248" s="1178">
        <f t="shared" si="329"/>
        <v>0</v>
      </c>
      <c r="AN248" s="1178"/>
      <c r="AO248" s="1178"/>
      <c r="AP248" s="1178">
        <f t="shared" si="330"/>
        <v>0</v>
      </c>
      <c r="AQ248" s="1178"/>
      <c r="AR248" s="1178"/>
      <c r="AS248" s="1178">
        <f t="shared" si="331"/>
        <v>0</v>
      </c>
      <c r="AT248" s="942"/>
      <c r="AU248" s="942"/>
      <c r="AV248" s="1178">
        <f t="shared" si="332"/>
        <v>0</v>
      </c>
      <c r="AW248" s="1178">
        <f t="shared" si="333"/>
        <v>13</v>
      </c>
      <c r="AX248" s="1178">
        <f t="shared" si="316"/>
        <v>1</v>
      </c>
      <c r="AY248" s="1178">
        <f t="shared" si="317"/>
        <v>14</v>
      </c>
    </row>
    <row r="249" spans="1:51" ht="15.75">
      <c r="A249" s="1161" t="s">
        <v>367</v>
      </c>
      <c r="B249" s="942">
        <v>13</v>
      </c>
      <c r="C249" s="942">
        <v>12</v>
      </c>
      <c r="D249" s="1178">
        <f t="shared" si="318"/>
        <v>25</v>
      </c>
      <c r="E249" s="942">
        <v>103</v>
      </c>
      <c r="F249" s="942">
        <v>51</v>
      </c>
      <c r="G249" s="1178">
        <f t="shared" si="319"/>
        <v>154</v>
      </c>
      <c r="H249" s="942"/>
      <c r="I249" s="942"/>
      <c r="J249" s="1178">
        <f t="shared" si="320"/>
        <v>0</v>
      </c>
      <c r="K249" s="1178"/>
      <c r="L249" s="1178"/>
      <c r="M249" s="1178">
        <f t="shared" si="321"/>
        <v>0</v>
      </c>
      <c r="N249" s="1178"/>
      <c r="O249" s="1178"/>
      <c r="P249" s="1178">
        <f t="shared" si="322"/>
        <v>0</v>
      </c>
      <c r="Q249" s="942"/>
      <c r="R249" s="942"/>
      <c r="S249" s="1178">
        <f t="shared" si="323"/>
        <v>0</v>
      </c>
      <c r="T249" s="942"/>
      <c r="U249" s="942"/>
      <c r="V249" s="1178">
        <f t="shared" si="324"/>
        <v>0</v>
      </c>
      <c r="W249" s="1178">
        <f t="shared" si="325"/>
        <v>116</v>
      </c>
      <c r="X249" s="1178">
        <f t="shared" si="314"/>
        <v>63</v>
      </c>
      <c r="Y249" s="1178">
        <f t="shared" si="315"/>
        <v>179</v>
      </c>
      <c r="AA249" s="1161" t="s">
        <v>367</v>
      </c>
      <c r="AB249" s="942">
        <v>61</v>
      </c>
      <c r="AC249" s="942">
        <v>16</v>
      </c>
      <c r="AD249" s="1178">
        <f t="shared" si="326"/>
        <v>77</v>
      </c>
      <c r="AE249" s="942">
        <v>40</v>
      </c>
      <c r="AF249" s="942">
        <v>18</v>
      </c>
      <c r="AG249" s="1178">
        <f t="shared" si="327"/>
        <v>58</v>
      </c>
      <c r="AH249" s="942"/>
      <c r="AI249" s="942"/>
      <c r="AJ249" s="1178">
        <f t="shared" si="328"/>
        <v>0</v>
      </c>
      <c r="AK249" s="942"/>
      <c r="AL249" s="942"/>
      <c r="AM249" s="1178">
        <f t="shared" si="329"/>
        <v>0</v>
      </c>
      <c r="AN249" s="1178"/>
      <c r="AO249" s="1178"/>
      <c r="AP249" s="1178">
        <f t="shared" si="330"/>
        <v>0</v>
      </c>
      <c r="AQ249" s="1178"/>
      <c r="AR249" s="1178"/>
      <c r="AS249" s="1178">
        <f t="shared" si="331"/>
        <v>0</v>
      </c>
      <c r="AT249" s="942"/>
      <c r="AU249" s="942"/>
      <c r="AV249" s="1178">
        <f t="shared" si="332"/>
        <v>0</v>
      </c>
      <c r="AW249" s="1178">
        <f t="shared" si="333"/>
        <v>101</v>
      </c>
      <c r="AX249" s="1178">
        <f t="shared" si="316"/>
        <v>34</v>
      </c>
      <c r="AY249" s="1178">
        <f t="shared" si="317"/>
        <v>135</v>
      </c>
    </row>
    <row r="250" spans="1:51" ht="15.75">
      <c r="A250" s="1161" t="s">
        <v>368</v>
      </c>
      <c r="B250" s="942">
        <v>27</v>
      </c>
      <c r="C250" s="942">
        <v>19</v>
      </c>
      <c r="D250" s="1178">
        <f t="shared" si="318"/>
        <v>46</v>
      </c>
      <c r="E250" s="942">
        <v>167</v>
      </c>
      <c r="F250" s="942">
        <v>92</v>
      </c>
      <c r="G250" s="1178">
        <f t="shared" si="319"/>
        <v>259</v>
      </c>
      <c r="H250" s="942"/>
      <c r="I250" s="942"/>
      <c r="J250" s="1178">
        <f t="shared" si="320"/>
        <v>0</v>
      </c>
      <c r="K250" s="1178"/>
      <c r="L250" s="1178"/>
      <c r="M250" s="1178">
        <f t="shared" si="321"/>
        <v>0</v>
      </c>
      <c r="N250" s="1178"/>
      <c r="O250" s="1178"/>
      <c r="P250" s="1178">
        <f t="shared" si="322"/>
        <v>0</v>
      </c>
      <c r="Q250" s="942"/>
      <c r="R250" s="942"/>
      <c r="S250" s="1178">
        <f t="shared" si="323"/>
        <v>0</v>
      </c>
      <c r="T250" s="942"/>
      <c r="U250" s="942"/>
      <c r="V250" s="1178">
        <f t="shared" si="324"/>
        <v>0</v>
      </c>
      <c r="W250" s="1178">
        <f t="shared" si="325"/>
        <v>194</v>
      </c>
      <c r="X250" s="1178">
        <f t="shared" si="314"/>
        <v>111</v>
      </c>
      <c r="Y250" s="1178">
        <f t="shared" si="315"/>
        <v>305</v>
      </c>
      <c r="AA250" s="1161" t="s">
        <v>368</v>
      </c>
      <c r="AB250" s="942">
        <v>60</v>
      </c>
      <c r="AC250" s="942">
        <v>42</v>
      </c>
      <c r="AD250" s="1178">
        <f t="shared" si="326"/>
        <v>102</v>
      </c>
      <c r="AE250" s="942">
        <v>62</v>
      </c>
      <c r="AF250" s="942">
        <v>24</v>
      </c>
      <c r="AG250" s="1178">
        <f t="shared" si="327"/>
        <v>86</v>
      </c>
      <c r="AH250" s="942"/>
      <c r="AI250" s="942"/>
      <c r="AJ250" s="1178">
        <f t="shared" si="328"/>
        <v>0</v>
      </c>
      <c r="AK250" s="942"/>
      <c r="AL250" s="942"/>
      <c r="AM250" s="1178">
        <f t="shared" si="329"/>
        <v>0</v>
      </c>
      <c r="AN250" s="1178"/>
      <c r="AO250" s="1178"/>
      <c r="AP250" s="1178">
        <f t="shared" si="330"/>
        <v>0</v>
      </c>
      <c r="AQ250" s="1178"/>
      <c r="AR250" s="1178"/>
      <c r="AS250" s="1178">
        <f t="shared" si="331"/>
        <v>0</v>
      </c>
      <c r="AT250" s="942"/>
      <c r="AU250" s="942"/>
      <c r="AV250" s="1178">
        <f t="shared" si="332"/>
        <v>0</v>
      </c>
      <c r="AW250" s="1178">
        <f t="shared" si="333"/>
        <v>122</v>
      </c>
      <c r="AX250" s="1178">
        <f t="shared" si="316"/>
        <v>66</v>
      </c>
      <c r="AY250" s="1178">
        <f t="shared" si="317"/>
        <v>188</v>
      </c>
    </row>
    <row r="251" spans="1:51" ht="15.75">
      <c r="A251" s="1161" t="s">
        <v>369</v>
      </c>
      <c r="B251" s="942">
        <v>30</v>
      </c>
      <c r="C251" s="942">
        <v>20</v>
      </c>
      <c r="D251" s="1178">
        <f t="shared" si="318"/>
        <v>50</v>
      </c>
      <c r="E251" s="942">
        <v>262</v>
      </c>
      <c r="F251" s="942">
        <v>181</v>
      </c>
      <c r="G251" s="1178">
        <f t="shared" si="319"/>
        <v>443</v>
      </c>
      <c r="H251" s="942">
        <v>2</v>
      </c>
      <c r="I251" s="942"/>
      <c r="J251" s="1178">
        <f t="shared" si="320"/>
        <v>2</v>
      </c>
      <c r="K251" s="1178"/>
      <c r="L251" s="1178"/>
      <c r="M251" s="1178">
        <f t="shared" si="321"/>
        <v>0</v>
      </c>
      <c r="N251" s="1178"/>
      <c r="O251" s="1178"/>
      <c r="P251" s="1178">
        <f t="shared" si="322"/>
        <v>0</v>
      </c>
      <c r="Q251" s="942"/>
      <c r="R251" s="942"/>
      <c r="S251" s="1178">
        <f t="shared" si="323"/>
        <v>0</v>
      </c>
      <c r="T251" s="942"/>
      <c r="U251" s="942"/>
      <c r="V251" s="1178">
        <f t="shared" si="324"/>
        <v>0</v>
      </c>
      <c r="W251" s="1178">
        <f t="shared" si="325"/>
        <v>294</v>
      </c>
      <c r="X251" s="1178">
        <f t="shared" si="314"/>
        <v>201</v>
      </c>
      <c r="Y251" s="1178">
        <f t="shared" si="315"/>
        <v>495</v>
      </c>
      <c r="AA251" s="1161" t="s">
        <v>369</v>
      </c>
      <c r="AB251" s="942">
        <v>103</v>
      </c>
      <c r="AC251" s="942">
        <v>80</v>
      </c>
      <c r="AD251" s="1178">
        <f t="shared" si="326"/>
        <v>183</v>
      </c>
      <c r="AE251" s="942">
        <v>91</v>
      </c>
      <c r="AF251" s="942">
        <v>72</v>
      </c>
      <c r="AG251" s="1178">
        <f t="shared" si="327"/>
        <v>163</v>
      </c>
      <c r="AH251" s="942">
        <v>2</v>
      </c>
      <c r="AI251" s="942">
        <v>1</v>
      </c>
      <c r="AJ251" s="1178">
        <f t="shared" si="328"/>
        <v>3</v>
      </c>
      <c r="AK251" s="942">
        <v>1</v>
      </c>
      <c r="AL251" s="942"/>
      <c r="AM251" s="1178">
        <f t="shared" si="329"/>
        <v>1</v>
      </c>
      <c r="AN251" s="1178"/>
      <c r="AO251" s="1178"/>
      <c r="AP251" s="1178">
        <f t="shared" si="330"/>
        <v>0</v>
      </c>
      <c r="AQ251" s="1178"/>
      <c r="AR251" s="1178"/>
      <c r="AS251" s="1178">
        <f t="shared" si="331"/>
        <v>0</v>
      </c>
      <c r="AT251" s="942"/>
      <c r="AU251" s="942"/>
      <c r="AV251" s="1178">
        <f t="shared" si="332"/>
        <v>0</v>
      </c>
      <c r="AW251" s="1178">
        <f t="shared" si="333"/>
        <v>197</v>
      </c>
      <c r="AX251" s="1178">
        <f t="shared" si="316"/>
        <v>153</v>
      </c>
      <c r="AY251" s="1178">
        <f t="shared" si="317"/>
        <v>350</v>
      </c>
    </row>
    <row r="252" spans="1:51" ht="15.75">
      <c r="A252" s="1161" t="s">
        <v>370</v>
      </c>
      <c r="B252" s="942">
        <v>38</v>
      </c>
      <c r="C252" s="942">
        <v>27</v>
      </c>
      <c r="D252" s="1178">
        <f t="shared" si="318"/>
        <v>65</v>
      </c>
      <c r="E252" s="942">
        <v>371</v>
      </c>
      <c r="F252" s="942">
        <v>271</v>
      </c>
      <c r="G252" s="1178">
        <f t="shared" si="319"/>
        <v>642</v>
      </c>
      <c r="H252" s="942"/>
      <c r="I252" s="942">
        <v>1</v>
      </c>
      <c r="J252" s="1178">
        <f t="shared" si="320"/>
        <v>1</v>
      </c>
      <c r="K252" s="1178"/>
      <c r="L252" s="1178"/>
      <c r="M252" s="1178">
        <f t="shared" si="321"/>
        <v>0</v>
      </c>
      <c r="N252" s="1178"/>
      <c r="O252" s="1178"/>
      <c r="P252" s="1178">
        <f t="shared" si="322"/>
        <v>0</v>
      </c>
      <c r="Q252" s="942"/>
      <c r="R252" s="942"/>
      <c r="S252" s="1178">
        <f t="shared" si="323"/>
        <v>0</v>
      </c>
      <c r="T252" s="942"/>
      <c r="U252" s="942"/>
      <c r="V252" s="1178">
        <f t="shared" si="324"/>
        <v>0</v>
      </c>
      <c r="W252" s="1178">
        <f t="shared" si="325"/>
        <v>409</v>
      </c>
      <c r="X252" s="1178">
        <f t="shared" si="314"/>
        <v>299</v>
      </c>
      <c r="Y252" s="1178">
        <f t="shared" si="315"/>
        <v>708</v>
      </c>
      <c r="AA252" s="1161" t="s">
        <v>370</v>
      </c>
      <c r="AB252" s="942">
        <v>121</v>
      </c>
      <c r="AC252" s="942">
        <v>111</v>
      </c>
      <c r="AD252" s="1178">
        <f t="shared" si="326"/>
        <v>232</v>
      </c>
      <c r="AE252" s="942">
        <v>157</v>
      </c>
      <c r="AF252" s="942">
        <v>138</v>
      </c>
      <c r="AG252" s="1178">
        <f t="shared" si="327"/>
        <v>295</v>
      </c>
      <c r="AH252" s="942">
        <v>2</v>
      </c>
      <c r="AI252" s="942">
        <v>2</v>
      </c>
      <c r="AJ252" s="1178">
        <f t="shared" si="328"/>
        <v>4</v>
      </c>
      <c r="AK252" s="942"/>
      <c r="AL252" s="942">
        <v>1</v>
      </c>
      <c r="AM252" s="1178">
        <f t="shared" si="329"/>
        <v>1</v>
      </c>
      <c r="AN252" s="1178"/>
      <c r="AO252" s="1178"/>
      <c r="AP252" s="1178">
        <f t="shared" si="330"/>
        <v>0</v>
      </c>
      <c r="AQ252" s="1178"/>
      <c r="AR252" s="1178"/>
      <c r="AS252" s="1178">
        <f t="shared" si="331"/>
        <v>0</v>
      </c>
      <c r="AT252" s="942"/>
      <c r="AU252" s="942"/>
      <c r="AV252" s="1178">
        <f t="shared" si="332"/>
        <v>0</v>
      </c>
      <c r="AW252" s="1178">
        <f t="shared" si="333"/>
        <v>280</v>
      </c>
      <c r="AX252" s="1178">
        <f t="shared" si="316"/>
        <v>252</v>
      </c>
      <c r="AY252" s="1178">
        <f t="shared" si="317"/>
        <v>532</v>
      </c>
    </row>
    <row r="253" spans="1:51" ht="15.75">
      <c r="A253" s="1161" t="s">
        <v>371</v>
      </c>
      <c r="B253" s="942">
        <v>37</v>
      </c>
      <c r="C253" s="942">
        <v>26</v>
      </c>
      <c r="D253" s="1178">
        <f t="shared" si="318"/>
        <v>63</v>
      </c>
      <c r="E253" s="942">
        <v>349</v>
      </c>
      <c r="F253" s="942">
        <v>297</v>
      </c>
      <c r="G253" s="1178">
        <f t="shared" si="319"/>
        <v>646</v>
      </c>
      <c r="H253" s="942"/>
      <c r="I253" s="942">
        <v>1</v>
      </c>
      <c r="J253" s="1178">
        <f t="shared" si="320"/>
        <v>1</v>
      </c>
      <c r="K253" s="1178"/>
      <c r="L253" s="1178"/>
      <c r="M253" s="1178">
        <f t="shared" si="321"/>
        <v>0</v>
      </c>
      <c r="N253" s="1178"/>
      <c r="O253" s="1178"/>
      <c r="P253" s="1178">
        <f t="shared" si="322"/>
        <v>0</v>
      </c>
      <c r="Q253" s="942"/>
      <c r="R253" s="942"/>
      <c r="S253" s="1178">
        <f t="shared" si="323"/>
        <v>0</v>
      </c>
      <c r="T253" s="942"/>
      <c r="U253" s="942"/>
      <c r="V253" s="1178">
        <f t="shared" si="324"/>
        <v>0</v>
      </c>
      <c r="W253" s="1178">
        <f t="shared" si="325"/>
        <v>386</v>
      </c>
      <c r="X253" s="1178">
        <f t="shared" si="314"/>
        <v>324</v>
      </c>
      <c r="Y253" s="1178">
        <f t="shared" si="315"/>
        <v>710</v>
      </c>
      <c r="AA253" s="1161" t="s">
        <v>371</v>
      </c>
      <c r="AB253" s="942">
        <v>114</v>
      </c>
      <c r="AC253" s="942">
        <v>55</v>
      </c>
      <c r="AD253" s="1178">
        <f t="shared" si="326"/>
        <v>169</v>
      </c>
      <c r="AE253" s="942">
        <v>92</v>
      </c>
      <c r="AF253" s="942">
        <v>79</v>
      </c>
      <c r="AG253" s="1178">
        <f t="shared" si="327"/>
        <v>171</v>
      </c>
      <c r="AH253" s="942">
        <v>1</v>
      </c>
      <c r="AI253" s="942"/>
      <c r="AJ253" s="1178">
        <f t="shared" si="328"/>
        <v>1</v>
      </c>
      <c r="AK253" s="942"/>
      <c r="AL253" s="942">
        <v>1</v>
      </c>
      <c r="AM253" s="1178">
        <f t="shared" si="329"/>
        <v>1</v>
      </c>
      <c r="AN253" s="1178"/>
      <c r="AO253" s="1178"/>
      <c r="AP253" s="1178">
        <f t="shared" si="330"/>
        <v>0</v>
      </c>
      <c r="AQ253" s="1178"/>
      <c r="AR253" s="1178"/>
      <c r="AS253" s="1178">
        <f t="shared" si="331"/>
        <v>0</v>
      </c>
      <c r="AT253" s="942"/>
      <c r="AU253" s="942"/>
      <c r="AV253" s="1178">
        <f t="shared" si="332"/>
        <v>0</v>
      </c>
      <c r="AW253" s="1178">
        <f t="shared" si="333"/>
        <v>207</v>
      </c>
      <c r="AX253" s="1178">
        <f t="shared" si="316"/>
        <v>135</v>
      </c>
      <c r="AY253" s="1178">
        <f t="shared" si="317"/>
        <v>342</v>
      </c>
    </row>
    <row r="254" spans="1:51" ht="15.75">
      <c r="A254" s="1159" t="s">
        <v>475</v>
      </c>
      <c r="B254" s="942">
        <v>68</v>
      </c>
      <c r="C254" s="942">
        <v>68</v>
      </c>
      <c r="D254" s="1178">
        <f t="shared" si="318"/>
        <v>136</v>
      </c>
      <c r="E254" s="942">
        <v>1284</v>
      </c>
      <c r="F254" s="942">
        <v>1023</v>
      </c>
      <c r="G254" s="1178">
        <f t="shared" si="319"/>
        <v>2307</v>
      </c>
      <c r="H254" s="942"/>
      <c r="I254" s="942">
        <v>2</v>
      </c>
      <c r="J254" s="1178">
        <f t="shared" si="320"/>
        <v>2</v>
      </c>
      <c r="K254" s="1178"/>
      <c r="L254" s="1178"/>
      <c r="M254" s="1178">
        <f t="shared" si="321"/>
        <v>0</v>
      </c>
      <c r="N254" s="1178"/>
      <c r="O254" s="1178"/>
      <c r="P254" s="1178">
        <f t="shared" si="322"/>
        <v>0</v>
      </c>
      <c r="Q254" s="942"/>
      <c r="R254" s="942"/>
      <c r="S254" s="1178">
        <f t="shared" si="323"/>
        <v>0</v>
      </c>
      <c r="T254" s="942"/>
      <c r="U254" s="942"/>
      <c r="V254" s="1178">
        <f t="shared" si="324"/>
        <v>0</v>
      </c>
      <c r="W254" s="1178">
        <f t="shared" si="325"/>
        <v>1352</v>
      </c>
      <c r="X254" s="1178">
        <f t="shared" si="314"/>
        <v>1093</v>
      </c>
      <c r="Y254" s="1178">
        <f t="shared" si="315"/>
        <v>2445</v>
      </c>
      <c r="AA254" s="1159" t="s">
        <v>475</v>
      </c>
      <c r="AB254" s="942">
        <v>157</v>
      </c>
      <c r="AC254" s="942">
        <v>203</v>
      </c>
      <c r="AD254" s="1178">
        <f t="shared" si="326"/>
        <v>360</v>
      </c>
      <c r="AE254" s="942">
        <v>289</v>
      </c>
      <c r="AF254" s="942">
        <v>219</v>
      </c>
      <c r="AG254" s="1178">
        <f t="shared" si="327"/>
        <v>508</v>
      </c>
      <c r="AH254" s="942">
        <v>1</v>
      </c>
      <c r="AI254" s="942"/>
      <c r="AJ254" s="1178">
        <f t="shared" si="328"/>
        <v>1</v>
      </c>
      <c r="AK254" s="942"/>
      <c r="AL254" s="942"/>
      <c r="AM254" s="1178">
        <f t="shared" si="329"/>
        <v>0</v>
      </c>
      <c r="AN254" s="1178"/>
      <c r="AO254" s="1178"/>
      <c r="AP254" s="1178">
        <f t="shared" si="330"/>
        <v>0</v>
      </c>
      <c r="AQ254" s="1178"/>
      <c r="AR254" s="1178"/>
      <c r="AS254" s="1178">
        <f t="shared" si="331"/>
        <v>0</v>
      </c>
      <c r="AT254" s="942">
        <v>1</v>
      </c>
      <c r="AU254" s="942"/>
      <c r="AV254" s="1178">
        <f t="shared" si="332"/>
        <v>1</v>
      </c>
      <c r="AW254" s="1178">
        <f t="shared" si="333"/>
        <v>448</v>
      </c>
      <c r="AX254" s="1178">
        <f t="shared" si="316"/>
        <v>422</v>
      </c>
      <c r="AY254" s="1178">
        <f t="shared" si="317"/>
        <v>870</v>
      </c>
    </row>
    <row r="255" spans="1:51" ht="15.75">
      <c r="A255" s="1159" t="s">
        <v>618</v>
      </c>
      <c r="B255" s="1244">
        <v>10</v>
      </c>
      <c r="C255" s="1244">
        <v>0</v>
      </c>
      <c r="D255" s="1178">
        <f t="shared" si="318"/>
        <v>10</v>
      </c>
      <c r="E255" s="1244">
        <v>1</v>
      </c>
      <c r="F255" s="1244">
        <v>0</v>
      </c>
      <c r="G255" s="1178">
        <f t="shared" si="319"/>
        <v>1</v>
      </c>
      <c r="H255" s="1178">
        <v>1</v>
      </c>
      <c r="I255" s="1178"/>
      <c r="J255" s="1178">
        <f t="shared" si="320"/>
        <v>1</v>
      </c>
      <c r="K255" s="1178"/>
      <c r="L255" s="1178"/>
      <c r="M255" s="1178">
        <f t="shared" si="321"/>
        <v>0</v>
      </c>
      <c r="N255" s="1178"/>
      <c r="O255" s="1178"/>
      <c r="P255" s="1178">
        <f t="shared" si="322"/>
        <v>0</v>
      </c>
      <c r="Q255" s="1178"/>
      <c r="R255" s="1178"/>
      <c r="S255" s="1178">
        <f t="shared" si="323"/>
        <v>0</v>
      </c>
      <c r="T255" s="1178"/>
      <c r="U255" s="1178"/>
      <c r="V255" s="1178">
        <f t="shared" si="324"/>
        <v>0</v>
      </c>
      <c r="W255" s="1178">
        <f t="shared" si="325"/>
        <v>12</v>
      </c>
      <c r="X255" s="1178">
        <f t="shared" si="314"/>
        <v>0</v>
      </c>
      <c r="Y255" s="1178">
        <f t="shared" si="315"/>
        <v>12</v>
      </c>
      <c r="AA255" s="1159" t="s">
        <v>618</v>
      </c>
      <c r="AB255" s="1244">
        <v>6</v>
      </c>
      <c r="AC255" s="1244">
        <v>2</v>
      </c>
      <c r="AD255" s="1178">
        <f t="shared" si="326"/>
        <v>8</v>
      </c>
      <c r="AE255" s="1244">
        <v>15</v>
      </c>
      <c r="AF255" s="1244">
        <v>9</v>
      </c>
      <c r="AG255" s="1178">
        <f t="shared" si="327"/>
        <v>24</v>
      </c>
      <c r="AH255" s="1178"/>
      <c r="AI255" s="1178"/>
      <c r="AJ255" s="1178">
        <f t="shared" si="328"/>
        <v>0</v>
      </c>
      <c r="AK255" s="1178"/>
      <c r="AL255" s="1178"/>
      <c r="AM255" s="1178">
        <f t="shared" si="329"/>
        <v>0</v>
      </c>
      <c r="AN255" s="1178"/>
      <c r="AO255" s="1178"/>
      <c r="AP255" s="1178">
        <f t="shared" si="330"/>
        <v>0</v>
      </c>
      <c r="AQ255" s="1178"/>
      <c r="AR255" s="1178"/>
      <c r="AS255" s="1178">
        <f t="shared" si="331"/>
        <v>0</v>
      </c>
      <c r="AT255" s="1178"/>
      <c r="AU255" s="1178"/>
      <c r="AV255" s="1178">
        <f t="shared" si="332"/>
        <v>0</v>
      </c>
      <c r="AW255" s="1178">
        <f t="shared" si="333"/>
        <v>21</v>
      </c>
      <c r="AX255" s="1178">
        <f t="shared" si="316"/>
        <v>11</v>
      </c>
      <c r="AY255" s="1178">
        <f t="shared" si="317"/>
        <v>32</v>
      </c>
    </row>
    <row r="256" spans="1:51" ht="15.75">
      <c r="A256" s="1162" t="s">
        <v>6</v>
      </c>
      <c r="B256" s="1163">
        <f t="shared" ref="B256:Y256" si="334">SUM(B245:B255)</f>
        <v>230</v>
      </c>
      <c r="C256" s="1163">
        <f t="shared" si="334"/>
        <v>177</v>
      </c>
      <c r="D256" s="1163">
        <f t="shared" si="334"/>
        <v>407</v>
      </c>
      <c r="E256" s="1163">
        <f t="shared" si="334"/>
        <v>2587</v>
      </c>
      <c r="F256" s="1163">
        <f t="shared" si="334"/>
        <v>1950</v>
      </c>
      <c r="G256" s="1163">
        <f t="shared" si="334"/>
        <v>4537</v>
      </c>
      <c r="H256" s="1163">
        <f t="shared" si="334"/>
        <v>3</v>
      </c>
      <c r="I256" s="1163">
        <f t="shared" si="334"/>
        <v>4</v>
      </c>
      <c r="J256" s="1163">
        <f t="shared" si="334"/>
        <v>7</v>
      </c>
      <c r="K256" s="1163">
        <f t="shared" si="334"/>
        <v>0</v>
      </c>
      <c r="L256" s="1163">
        <f t="shared" si="334"/>
        <v>0</v>
      </c>
      <c r="M256" s="1163">
        <f t="shared" si="334"/>
        <v>0</v>
      </c>
      <c r="N256" s="1163">
        <f t="shared" si="334"/>
        <v>0</v>
      </c>
      <c r="O256" s="1163">
        <f t="shared" si="334"/>
        <v>0</v>
      </c>
      <c r="P256" s="1163">
        <f t="shared" si="334"/>
        <v>0</v>
      </c>
      <c r="Q256" s="1163">
        <f t="shared" si="334"/>
        <v>0</v>
      </c>
      <c r="R256" s="1163">
        <f t="shared" si="334"/>
        <v>0</v>
      </c>
      <c r="S256" s="1163">
        <f t="shared" si="334"/>
        <v>0</v>
      </c>
      <c r="T256" s="1163">
        <f t="shared" si="334"/>
        <v>0</v>
      </c>
      <c r="U256" s="1163">
        <f t="shared" si="334"/>
        <v>0</v>
      </c>
      <c r="V256" s="1163">
        <f t="shared" si="334"/>
        <v>0</v>
      </c>
      <c r="W256" s="1163">
        <f t="shared" si="334"/>
        <v>2820</v>
      </c>
      <c r="X256" s="1163">
        <f t="shared" si="334"/>
        <v>2131</v>
      </c>
      <c r="Y256" s="1163">
        <f t="shared" si="334"/>
        <v>4951</v>
      </c>
      <c r="AA256" s="1162" t="s">
        <v>6</v>
      </c>
      <c r="AB256" s="1163">
        <f t="shared" ref="AB256:AY256" si="335">SUM(AB245:AB255)</f>
        <v>634</v>
      </c>
      <c r="AC256" s="1163">
        <f t="shared" si="335"/>
        <v>512</v>
      </c>
      <c r="AD256" s="1163">
        <f t="shared" si="335"/>
        <v>1146</v>
      </c>
      <c r="AE256" s="1163">
        <f t="shared" si="335"/>
        <v>756</v>
      </c>
      <c r="AF256" s="1163">
        <f t="shared" si="335"/>
        <v>561</v>
      </c>
      <c r="AG256" s="1163">
        <f t="shared" si="335"/>
        <v>1317</v>
      </c>
      <c r="AH256" s="1163">
        <f t="shared" si="335"/>
        <v>6</v>
      </c>
      <c r="AI256" s="1163">
        <f t="shared" si="335"/>
        <v>3</v>
      </c>
      <c r="AJ256" s="1163">
        <f t="shared" si="335"/>
        <v>9</v>
      </c>
      <c r="AK256" s="1163">
        <f t="shared" si="335"/>
        <v>1</v>
      </c>
      <c r="AL256" s="1163">
        <f t="shared" si="335"/>
        <v>2</v>
      </c>
      <c r="AM256" s="1163">
        <f t="shared" si="335"/>
        <v>3</v>
      </c>
      <c r="AN256" s="1163">
        <f t="shared" si="335"/>
        <v>0</v>
      </c>
      <c r="AO256" s="1163">
        <f t="shared" si="335"/>
        <v>0</v>
      </c>
      <c r="AP256" s="1163">
        <f t="shared" si="335"/>
        <v>0</v>
      </c>
      <c r="AQ256" s="1163">
        <f t="shared" si="335"/>
        <v>0</v>
      </c>
      <c r="AR256" s="1163">
        <f t="shared" si="335"/>
        <v>0</v>
      </c>
      <c r="AS256" s="1163">
        <f t="shared" si="335"/>
        <v>0</v>
      </c>
      <c r="AT256" s="1163">
        <f t="shared" si="335"/>
        <v>1</v>
      </c>
      <c r="AU256" s="1163">
        <f t="shared" si="335"/>
        <v>0</v>
      </c>
      <c r="AV256" s="1163">
        <f t="shared" si="335"/>
        <v>1</v>
      </c>
      <c r="AW256" s="1163">
        <f t="shared" si="335"/>
        <v>1398</v>
      </c>
      <c r="AX256" s="1163">
        <f t="shared" si="335"/>
        <v>1078</v>
      </c>
      <c r="AY256" s="1163">
        <f t="shared" si="335"/>
        <v>2476</v>
      </c>
    </row>
    <row r="258" spans="1:51" ht="15.75">
      <c r="A258" s="1243"/>
      <c r="B258" s="1243"/>
      <c r="C258" s="1243"/>
      <c r="D258" s="1243"/>
      <c r="E258" s="1243"/>
      <c r="F258" s="1243"/>
      <c r="G258" s="1243"/>
      <c r="H258" s="1243"/>
      <c r="I258" s="1243"/>
      <c r="J258" s="1243"/>
      <c r="K258" s="1243"/>
      <c r="L258" s="1243"/>
      <c r="M258" s="1243"/>
      <c r="N258" s="1243"/>
      <c r="O258" s="1243"/>
      <c r="P258" s="1243"/>
      <c r="Q258" s="1243"/>
      <c r="R258" s="1243"/>
      <c r="S258" s="1243"/>
      <c r="T258" s="1243"/>
      <c r="U258" s="1243"/>
      <c r="V258" s="1243"/>
      <c r="W258" s="1289"/>
      <c r="X258" s="1289" t="s">
        <v>73</v>
      </c>
      <c r="Y258" s="1289"/>
      <c r="AA258" s="1243"/>
      <c r="AB258" s="1243"/>
      <c r="AC258" s="1243"/>
      <c r="AD258" s="1243"/>
      <c r="AE258" s="1243"/>
      <c r="AF258" s="1243"/>
      <c r="AG258" s="1243"/>
      <c r="AH258" s="1243"/>
      <c r="AI258" s="1243"/>
      <c r="AJ258" s="1243"/>
      <c r="AK258" s="1243"/>
      <c r="AL258" s="1243"/>
      <c r="AM258" s="1243"/>
      <c r="AN258" s="1243"/>
      <c r="AO258" s="1243"/>
      <c r="AP258" s="1243"/>
      <c r="AQ258" s="1243"/>
      <c r="AR258" s="1243"/>
      <c r="AS258" s="1243"/>
      <c r="AT258" s="1243"/>
      <c r="AU258" s="1243"/>
      <c r="AV258" s="1243"/>
      <c r="AW258" s="1289"/>
      <c r="AX258" s="1289" t="s">
        <v>73</v>
      </c>
      <c r="AY258" s="1289"/>
    </row>
    <row r="259" spans="1:51" ht="15" customHeight="1">
      <c r="A259" s="1894" t="s">
        <v>364</v>
      </c>
      <c r="B259" s="1893" t="s">
        <v>3</v>
      </c>
      <c r="C259" s="1893"/>
      <c r="D259" s="1893"/>
      <c r="E259" s="1893" t="s">
        <v>4</v>
      </c>
      <c r="F259" s="1893"/>
      <c r="G259" s="1893"/>
      <c r="H259" s="1893" t="s">
        <v>5</v>
      </c>
      <c r="I259" s="1893"/>
      <c r="J259" s="1893"/>
      <c r="K259" s="1893" t="s">
        <v>382</v>
      </c>
      <c r="L259" s="1893"/>
      <c r="M259" s="1893"/>
      <c r="N259" s="1893" t="s">
        <v>878</v>
      </c>
      <c r="O259" s="1893"/>
      <c r="P259" s="1893"/>
      <c r="Q259" s="1893" t="s">
        <v>879</v>
      </c>
      <c r="R259" s="1893"/>
      <c r="S259" s="1893"/>
      <c r="T259" s="1893" t="s">
        <v>354</v>
      </c>
      <c r="U259" s="1893"/>
      <c r="V259" s="1893"/>
      <c r="W259" s="1894" t="s">
        <v>6</v>
      </c>
      <c r="X259" s="1894"/>
      <c r="Y259" s="1894"/>
      <c r="AA259" s="1894" t="s">
        <v>364</v>
      </c>
      <c r="AB259" s="1893" t="s">
        <v>3</v>
      </c>
      <c r="AC259" s="1893"/>
      <c r="AD259" s="1893"/>
      <c r="AE259" s="1893" t="s">
        <v>4</v>
      </c>
      <c r="AF259" s="1893"/>
      <c r="AG259" s="1893"/>
      <c r="AH259" s="1893" t="s">
        <v>5</v>
      </c>
      <c r="AI259" s="1893"/>
      <c r="AJ259" s="1893"/>
      <c r="AK259" s="1893" t="s">
        <v>382</v>
      </c>
      <c r="AL259" s="1893"/>
      <c r="AM259" s="1893"/>
      <c r="AN259" s="1893" t="s">
        <v>878</v>
      </c>
      <c r="AO259" s="1893"/>
      <c r="AP259" s="1893"/>
      <c r="AQ259" s="1893" t="s">
        <v>879</v>
      </c>
      <c r="AR259" s="1893"/>
      <c r="AS259" s="1893"/>
      <c r="AT259" s="1893" t="s">
        <v>354</v>
      </c>
      <c r="AU259" s="1893"/>
      <c r="AV259" s="1893"/>
      <c r="AW259" s="1894" t="s">
        <v>6</v>
      </c>
      <c r="AX259" s="1894"/>
      <c r="AY259" s="1894"/>
    </row>
    <row r="260" spans="1:51">
      <c r="A260" s="1894"/>
      <c r="B260" s="1176" t="s">
        <v>242</v>
      </c>
      <c r="C260" s="1176" t="s">
        <v>243</v>
      </c>
      <c r="D260" s="1176" t="s">
        <v>236</v>
      </c>
      <c r="E260" s="1176" t="s">
        <v>242</v>
      </c>
      <c r="F260" s="1176" t="s">
        <v>243</v>
      </c>
      <c r="G260" s="1176" t="s">
        <v>236</v>
      </c>
      <c r="H260" s="1176" t="s">
        <v>242</v>
      </c>
      <c r="I260" s="1176" t="s">
        <v>243</v>
      </c>
      <c r="J260" s="1176" t="s">
        <v>236</v>
      </c>
      <c r="K260" s="1176" t="s">
        <v>242</v>
      </c>
      <c r="L260" s="1176" t="s">
        <v>243</v>
      </c>
      <c r="M260" s="1176" t="s">
        <v>236</v>
      </c>
      <c r="N260" s="1176" t="s">
        <v>242</v>
      </c>
      <c r="O260" s="1176" t="s">
        <v>243</v>
      </c>
      <c r="P260" s="1176" t="s">
        <v>236</v>
      </c>
      <c r="Q260" s="1176" t="s">
        <v>242</v>
      </c>
      <c r="R260" s="1176" t="s">
        <v>243</v>
      </c>
      <c r="S260" s="1176" t="s">
        <v>236</v>
      </c>
      <c r="T260" s="1176" t="s">
        <v>242</v>
      </c>
      <c r="U260" s="1176" t="s">
        <v>243</v>
      </c>
      <c r="V260" s="1176" t="s">
        <v>236</v>
      </c>
      <c r="W260" s="1176" t="s">
        <v>242</v>
      </c>
      <c r="X260" s="1176" t="s">
        <v>243</v>
      </c>
      <c r="Y260" s="1176" t="s">
        <v>236</v>
      </c>
      <c r="AA260" s="1894"/>
      <c r="AB260" s="1176" t="s">
        <v>242</v>
      </c>
      <c r="AC260" s="1176" t="s">
        <v>243</v>
      </c>
      <c r="AD260" s="1176" t="s">
        <v>236</v>
      </c>
      <c r="AE260" s="1176" t="s">
        <v>242</v>
      </c>
      <c r="AF260" s="1176" t="s">
        <v>243</v>
      </c>
      <c r="AG260" s="1176" t="s">
        <v>236</v>
      </c>
      <c r="AH260" s="1176" t="s">
        <v>242</v>
      </c>
      <c r="AI260" s="1176" t="s">
        <v>243</v>
      </c>
      <c r="AJ260" s="1176" t="s">
        <v>236</v>
      </c>
      <c r="AK260" s="1176" t="s">
        <v>242</v>
      </c>
      <c r="AL260" s="1176" t="s">
        <v>243</v>
      </c>
      <c r="AM260" s="1176" t="s">
        <v>236</v>
      </c>
      <c r="AN260" s="1176" t="s">
        <v>242</v>
      </c>
      <c r="AO260" s="1176" t="s">
        <v>243</v>
      </c>
      <c r="AP260" s="1176" t="s">
        <v>236</v>
      </c>
      <c r="AQ260" s="1176" t="s">
        <v>242</v>
      </c>
      <c r="AR260" s="1176" t="s">
        <v>243</v>
      </c>
      <c r="AS260" s="1176" t="s">
        <v>236</v>
      </c>
      <c r="AT260" s="1176" t="s">
        <v>242</v>
      </c>
      <c r="AU260" s="1176" t="s">
        <v>243</v>
      </c>
      <c r="AV260" s="1176" t="s">
        <v>236</v>
      </c>
      <c r="AW260" s="1176" t="s">
        <v>242</v>
      </c>
      <c r="AX260" s="1176" t="s">
        <v>243</v>
      </c>
      <c r="AY260" s="1176" t="s">
        <v>236</v>
      </c>
    </row>
    <row r="261" spans="1:51">
      <c r="A261" s="1177">
        <v>1</v>
      </c>
      <c r="B261" s="1176">
        <v>2</v>
      </c>
      <c r="C261" s="1176">
        <v>3</v>
      </c>
      <c r="D261" s="1176">
        <v>4</v>
      </c>
      <c r="E261" s="1176">
        <v>5</v>
      </c>
      <c r="F261" s="1176">
        <v>6</v>
      </c>
      <c r="G261" s="1176">
        <v>7</v>
      </c>
      <c r="H261" s="1176">
        <v>8</v>
      </c>
      <c r="I261" s="1176">
        <v>9</v>
      </c>
      <c r="J261" s="1176">
        <v>10</v>
      </c>
      <c r="K261" s="1176">
        <v>11</v>
      </c>
      <c r="L261" s="1176">
        <v>12</v>
      </c>
      <c r="M261" s="1176">
        <v>13</v>
      </c>
      <c r="N261" s="1176">
        <v>14</v>
      </c>
      <c r="O261" s="1176">
        <v>15</v>
      </c>
      <c r="P261" s="1176">
        <v>16</v>
      </c>
      <c r="Q261" s="1176">
        <v>17</v>
      </c>
      <c r="R261" s="1176">
        <v>18</v>
      </c>
      <c r="S261" s="1176">
        <v>19</v>
      </c>
      <c r="T261" s="1176">
        <v>20</v>
      </c>
      <c r="U261" s="1176">
        <v>21</v>
      </c>
      <c r="V261" s="1176">
        <v>22</v>
      </c>
      <c r="W261" s="1176">
        <v>23</v>
      </c>
      <c r="X261" s="1176">
        <v>24</v>
      </c>
      <c r="Y261" s="1176">
        <v>25</v>
      </c>
      <c r="AA261" s="1177">
        <v>1</v>
      </c>
      <c r="AB261" s="1176">
        <v>2</v>
      </c>
      <c r="AC261" s="1176">
        <v>3</v>
      </c>
      <c r="AD261" s="1176">
        <v>4</v>
      </c>
      <c r="AE261" s="1176">
        <v>5</v>
      </c>
      <c r="AF261" s="1176">
        <v>6</v>
      </c>
      <c r="AG261" s="1176">
        <v>7</v>
      </c>
      <c r="AH261" s="1176">
        <v>8</v>
      </c>
      <c r="AI261" s="1176">
        <v>9</v>
      </c>
      <c r="AJ261" s="1176">
        <v>10</v>
      </c>
      <c r="AK261" s="1176">
        <v>11</v>
      </c>
      <c r="AL261" s="1176">
        <v>12</v>
      </c>
      <c r="AM261" s="1176">
        <v>13</v>
      </c>
      <c r="AN261" s="1176">
        <v>14</v>
      </c>
      <c r="AO261" s="1176">
        <v>15</v>
      </c>
      <c r="AP261" s="1176">
        <v>16</v>
      </c>
      <c r="AQ261" s="1176">
        <v>17</v>
      </c>
      <c r="AR261" s="1176">
        <v>18</v>
      </c>
      <c r="AS261" s="1176">
        <v>19</v>
      </c>
      <c r="AT261" s="1176">
        <v>20</v>
      </c>
      <c r="AU261" s="1176">
        <v>21</v>
      </c>
      <c r="AV261" s="1176">
        <v>22</v>
      </c>
      <c r="AW261" s="1176">
        <v>23</v>
      </c>
      <c r="AX261" s="1176">
        <v>24</v>
      </c>
      <c r="AY261" s="1176">
        <v>25</v>
      </c>
    </row>
    <row r="262" spans="1:51" ht="15.75">
      <c r="A262" s="1159" t="s">
        <v>473</v>
      </c>
      <c r="B262" s="942">
        <v>6</v>
      </c>
      <c r="C262" s="942">
        <v>4</v>
      </c>
      <c r="D262" s="1178">
        <f>B262+C262</f>
        <v>10</v>
      </c>
      <c r="E262" s="942">
        <v>6</v>
      </c>
      <c r="F262" s="942">
        <v>4</v>
      </c>
      <c r="G262" s="1178">
        <f>E262+F262</f>
        <v>10</v>
      </c>
      <c r="H262" s="942">
        <v>0</v>
      </c>
      <c r="I262" s="942">
        <v>0</v>
      </c>
      <c r="J262" s="1178">
        <f>H262+I262</f>
        <v>0</v>
      </c>
      <c r="K262" s="1244">
        <v>0</v>
      </c>
      <c r="L262" s="1244">
        <v>0</v>
      </c>
      <c r="M262" s="1178">
        <f>K262+L262</f>
        <v>0</v>
      </c>
      <c r="N262" s="1178"/>
      <c r="O262" s="1178"/>
      <c r="P262" s="1178">
        <f>N262+O262</f>
        <v>0</v>
      </c>
      <c r="Q262" s="942"/>
      <c r="R262" s="942"/>
      <c r="S262" s="1178">
        <f>Q262+R262</f>
        <v>0</v>
      </c>
      <c r="T262" s="942"/>
      <c r="U262" s="942"/>
      <c r="V262" s="1178">
        <f>T262+U262</f>
        <v>0</v>
      </c>
      <c r="W262" s="1178">
        <f>B262+E262+N262+K262+H262+Q262+T262</f>
        <v>12</v>
      </c>
      <c r="X262" s="1178">
        <f t="shared" ref="X262:X272" si="336">C262+F262+O262+L262+I262+R262+U262</f>
        <v>8</v>
      </c>
      <c r="Y262" s="1178">
        <f t="shared" ref="Y262:Y272" si="337">D262+G262+P262+M262+J262+S262+V262</f>
        <v>20</v>
      </c>
      <c r="AA262" s="1159" t="s">
        <v>473</v>
      </c>
      <c r="AB262" s="942">
        <v>1</v>
      </c>
      <c r="AC262" s="942">
        <v>0</v>
      </c>
      <c r="AD262" s="1178">
        <f>AB262+AC262</f>
        <v>1</v>
      </c>
      <c r="AE262" s="942">
        <v>3</v>
      </c>
      <c r="AF262" s="942">
        <v>2</v>
      </c>
      <c r="AG262" s="1178">
        <f>AE262+AF262</f>
        <v>5</v>
      </c>
      <c r="AH262" s="942">
        <v>0</v>
      </c>
      <c r="AI262" s="942">
        <v>0</v>
      </c>
      <c r="AJ262" s="1178">
        <f>AH262+AI262</f>
        <v>0</v>
      </c>
      <c r="AK262" s="942">
        <v>0</v>
      </c>
      <c r="AL262" s="942">
        <v>0</v>
      </c>
      <c r="AM262" s="1178">
        <f>AK262+AL262</f>
        <v>0</v>
      </c>
      <c r="AN262" s="1178"/>
      <c r="AO262" s="1178"/>
      <c r="AP262" s="1178">
        <f>AN262+AO262</f>
        <v>0</v>
      </c>
      <c r="AQ262" s="1178"/>
      <c r="AR262" s="1178"/>
      <c r="AS262" s="1178">
        <f>AQ262+AR262</f>
        <v>0</v>
      </c>
      <c r="AT262" s="942"/>
      <c r="AU262" s="942"/>
      <c r="AV262" s="1178">
        <f t="shared" ref="AV262:AV271" si="338">AT262+AU262</f>
        <v>0</v>
      </c>
      <c r="AW262" s="1178">
        <f>AB262+AE262+AH262+AK262+AT262+AN262+AQ262</f>
        <v>4</v>
      </c>
      <c r="AX262" s="1178">
        <f t="shared" ref="AX262:AX272" si="339">AC262+AF262+AI262+AL262+AU262+AO262+AR262</f>
        <v>2</v>
      </c>
      <c r="AY262" s="1178">
        <f t="shared" ref="AY262:AY272" si="340">AD262+AG262+AJ262+AM262+AV262+AP262+AS262</f>
        <v>6</v>
      </c>
    </row>
    <row r="263" spans="1:51" ht="15.75">
      <c r="A263" s="1160" t="s">
        <v>474</v>
      </c>
      <c r="B263" s="942">
        <v>3</v>
      </c>
      <c r="C263" s="942">
        <v>2</v>
      </c>
      <c r="D263" s="1178">
        <f t="shared" ref="D263:D272" si="341">B263+C263</f>
        <v>5</v>
      </c>
      <c r="E263" s="942">
        <v>0</v>
      </c>
      <c r="F263" s="942">
        <v>0</v>
      </c>
      <c r="G263" s="1178">
        <f t="shared" ref="G263:G272" si="342">E263+F263</f>
        <v>0</v>
      </c>
      <c r="H263" s="942">
        <v>0</v>
      </c>
      <c r="I263" s="942">
        <v>0</v>
      </c>
      <c r="J263" s="1178">
        <f t="shared" ref="J263:J272" si="343">H263+I263</f>
        <v>0</v>
      </c>
      <c r="K263" s="1244">
        <v>0</v>
      </c>
      <c r="L263" s="1244">
        <v>0</v>
      </c>
      <c r="M263" s="1178">
        <f t="shared" ref="M263:M272" si="344">K263+L263</f>
        <v>0</v>
      </c>
      <c r="N263" s="1178"/>
      <c r="O263" s="1178"/>
      <c r="P263" s="1178">
        <f t="shared" ref="P263:P272" si="345">N263+O263</f>
        <v>0</v>
      </c>
      <c r="Q263" s="942"/>
      <c r="R263" s="942"/>
      <c r="S263" s="1178">
        <f t="shared" ref="S263:S272" si="346">Q263+R263</f>
        <v>0</v>
      </c>
      <c r="T263" s="942"/>
      <c r="U263" s="942"/>
      <c r="V263" s="1178">
        <f t="shared" ref="V263:V272" si="347">T263+U263</f>
        <v>0</v>
      </c>
      <c r="W263" s="1178">
        <f t="shared" ref="W263:W272" si="348">B263+E263+N263+K263+H263+Q263+T263</f>
        <v>3</v>
      </c>
      <c r="X263" s="1178">
        <f t="shared" si="336"/>
        <v>2</v>
      </c>
      <c r="Y263" s="1178">
        <f t="shared" si="337"/>
        <v>5</v>
      </c>
      <c r="AA263" s="1160" t="s">
        <v>474</v>
      </c>
      <c r="AB263" s="942">
        <v>0</v>
      </c>
      <c r="AC263" s="942">
        <v>0</v>
      </c>
      <c r="AD263" s="1178">
        <f t="shared" ref="AD263:AD271" si="349">AB263+AC263</f>
        <v>0</v>
      </c>
      <c r="AE263" s="942">
        <v>0</v>
      </c>
      <c r="AF263" s="942">
        <v>0</v>
      </c>
      <c r="AG263" s="1178">
        <f t="shared" ref="AG263:AG271" si="350">AE263+AF263</f>
        <v>0</v>
      </c>
      <c r="AH263" s="942">
        <v>0</v>
      </c>
      <c r="AI263" s="942">
        <v>0</v>
      </c>
      <c r="AJ263" s="1178">
        <f t="shared" ref="AJ263:AJ271" si="351">AH263+AI263</f>
        <v>0</v>
      </c>
      <c r="AK263" s="942">
        <v>0</v>
      </c>
      <c r="AL263" s="942">
        <v>0</v>
      </c>
      <c r="AM263" s="1178">
        <f t="shared" ref="AM263:AM272" si="352">AK263+AL263</f>
        <v>0</v>
      </c>
      <c r="AN263" s="1178"/>
      <c r="AO263" s="1178"/>
      <c r="AP263" s="1178">
        <f t="shared" ref="AP263:AP272" si="353">AN263+AO263</f>
        <v>0</v>
      </c>
      <c r="AQ263" s="1178"/>
      <c r="AR263" s="1178"/>
      <c r="AS263" s="1178">
        <f t="shared" ref="AS263:AS272" si="354">AQ263+AR263</f>
        <v>0</v>
      </c>
      <c r="AT263" s="942"/>
      <c r="AU263" s="942"/>
      <c r="AV263" s="1178">
        <f t="shared" si="338"/>
        <v>0</v>
      </c>
      <c r="AW263" s="1178">
        <f t="shared" ref="AW263:AW272" si="355">AB263+AE263+AH263+AK263+AT263+AN263+AQ263</f>
        <v>0</v>
      </c>
      <c r="AX263" s="1178">
        <f t="shared" si="339"/>
        <v>0</v>
      </c>
      <c r="AY263" s="1178">
        <f t="shared" si="340"/>
        <v>0</v>
      </c>
    </row>
    <row r="264" spans="1:51" ht="15.75">
      <c r="A264" s="1161" t="s">
        <v>365</v>
      </c>
      <c r="B264" s="942">
        <v>1</v>
      </c>
      <c r="C264" s="942">
        <v>0</v>
      </c>
      <c r="D264" s="1178">
        <f t="shared" si="341"/>
        <v>1</v>
      </c>
      <c r="E264" s="942">
        <v>0</v>
      </c>
      <c r="F264" s="942">
        <v>0</v>
      </c>
      <c r="G264" s="1178">
        <f t="shared" si="342"/>
        <v>0</v>
      </c>
      <c r="H264" s="942">
        <v>0</v>
      </c>
      <c r="I264" s="942">
        <v>0</v>
      </c>
      <c r="J264" s="1178">
        <f t="shared" si="343"/>
        <v>0</v>
      </c>
      <c r="K264" s="1244">
        <v>0</v>
      </c>
      <c r="L264" s="1244">
        <v>0</v>
      </c>
      <c r="M264" s="1178">
        <f t="shared" si="344"/>
        <v>0</v>
      </c>
      <c r="N264" s="1178"/>
      <c r="O264" s="1178"/>
      <c r="P264" s="1178">
        <f t="shared" si="345"/>
        <v>0</v>
      </c>
      <c r="Q264" s="942"/>
      <c r="R264" s="942"/>
      <c r="S264" s="1178">
        <f t="shared" si="346"/>
        <v>0</v>
      </c>
      <c r="T264" s="942"/>
      <c r="U264" s="942"/>
      <c r="V264" s="1178">
        <f t="shared" si="347"/>
        <v>0</v>
      </c>
      <c r="W264" s="1178">
        <f t="shared" si="348"/>
        <v>1</v>
      </c>
      <c r="X264" s="1178">
        <f t="shared" si="336"/>
        <v>0</v>
      </c>
      <c r="Y264" s="1178">
        <f t="shared" si="337"/>
        <v>1</v>
      </c>
      <c r="AA264" s="1161" t="s">
        <v>365</v>
      </c>
      <c r="AB264" s="942">
        <v>0</v>
      </c>
      <c r="AC264" s="942">
        <v>0</v>
      </c>
      <c r="AD264" s="1178">
        <f t="shared" si="349"/>
        <v>0</v>
      </c>
      <c r="AE264" s="942">
        <v>0</v>
      </c>
      <c r="AF264" s="942">
        <v>0</v>
      </c>
      <c r="AG264" s="1178">
        <f t="shared" si="350"/>
        <v>0</v>
      </c>
      <c r="AH264" s="942">
        <v>0</v>
      </c>
      <c r="AI264" s="942">
        <v>0</v>
      </c>
      <c r="AJ264" s="1178">
        <f t="shared" si="351"/>
        <v>0</v>
      </c>
      <c r="AK264" s="942">
        <v>0</v>
      </c>
      <c r="AL264" s="942">
        <v>0</v>
      </c>
      <c r="AM264" s="1178">
        <f t="shared" si="352"/>
        <v>0</v>
      </c>
      <c r="AN264" s="1178"/>
      <c r="AO264" s="1178"/>
      <c r="AP264" s="1178">
        <f t="shared" si="353"/>
        <v>0</v>
      </c>
      <c r="AQ264" s="1178"/>
      <c r="AR264" s="1178"/>
      <c r="AS264" s="1178">
        <f t="shared" si="354"/>
        <v>0</v>
      </c>
      <c r="AT264" s="942"/>
      <c r="AU264" s="942"/>
      <c r="AV264" s="1178">
        <f t="shared" si="338"/>
        <v>0</v>
      </c>
      <c r="AW264" s="1178">
        <f t="shared" si="355"/>
        <v>0</v>
      </c>
      <c r="AX264" s="1178">
        <f t="shared" si="339"/>
        <v>0</v>
      </c>
      <c r="AY264" s="1178">
        <f t="shared" si="340"/>
        <v>0</v>
      </c>
    </row>
    <row r="265" spans="1:51" ht="15.75">
      <c r="A265" s="1161" t="s">
        <v>366</v>
      </c>
      <c r="B265" s="942">
        <v>2</v>
      </c>
      <c r="C265" s="942">
        <v>1</v>
      </c>
      <c r="D265" s="1178">
        <f t="shared" si="341"/>
        <v>3</v>
      </c>
      <c r="E265" s="942">
        <v>2</v>
      </c>
      <c r="F265" s="942">
        <v>0</v>
      </c>
      <c r="G265" s="1178">
        <f t="shared" si="342"/>
        <v>2</v>
      </c>
      <c r="H265" s="942">
        <v>0</v>
      </c>
      <c r="I265" s="942">
        <v>0</v>
      </c>
      <c r="J265" s="1178">
        <f t="shared" si="343"/>
        <v>0</v>
      </c>
      <c r="K265" s="1244">
        <v>0</v>
      </c>
      <c r="L265" s="1244">
        <v>0</v>
      </c>
      <c r="M265" s="1178">
        <f t="shared" si="344"/>
        <v>0</v>
      </c>
      <c r="N265" s="1178"/>
      <c r="O265" s="1178"/>
      <c r="P265" s="1178">
        <f t="shared" si="345"/>
        <v>0</v>
      </c>
      <c r="Q265" s="942"/>
      <c r="R265" s="942"/>
      <c r="S265" s="1178">
        <f t="shared" si="346"/>
        <v>0</v>
      </c>
      <c r="T265" s="942"/>
      <c r="U265" s="942"/>
      <c r="V265" s="1178">
        <f t="shared" si="347"/>
        <v>0</v>
      </c>
      <c r="W265" s="1178">
        <f t="shared" si="348"/>
        <v>4</v>
      </c>
      <c r="X265" s="1178">
        <f t="shared" si="336"/>
        <v>1</v>
      </c>
      <c r="Y265" s="1178">
        <f t="shared" si="337"/>
        <v>5</v>
      </c>
      <c r="AA265" s="1161" t="s">
        <v>366</v>
      </c>
      <c r="AB265" s="942">
        <v>0</v>
      </c>
      <c r="AC265" s="942">
        <v>0</v>
      </c>
      <c r="AD265" s="1178">
        <f t="shared" si="349"/>
        <v>0</v>
      </c>
      <c r="AE265" s="942">
        <v>0</v>
      </c>
      <c r="AF265" s="942">
        <v>0</v>
      </c>
      <c r="AG265" s="1178">
        <f t="shared" si="350"/>
        <v>0</v>
      </c>
      <c r="AH265" s="942">
        <v>0</v>
      </c>
      <c r="AI265" s="942">
        <v>0</v>
      </c>
      <c r="AJ265" s="1178">
        <f t="shared" si="351"/>
        <v>0</v>
      </c>
      <c r="AK265" s="942">
        <v>0</v>
      </c>
      <c r="AL265" s="942">
        <v>0</v>
      </c>
      <c r="AM265" s="1178">
        <f t="shared" si="352"/>
        <v>0</v>
      </c>
      <c r="AN265" s="1178"/>
      <c r="AO265" s="1178"/>
      <c r="AP265" s="1178">
        <f t="shared" si="353"/>
        <v>0</v>
      </c>
      <c r="AQ265" s="1178"/>
      <c r="AR265" s="1178"/>
      <c r="AS265" s="1178">
        <f t="shared" si="354"/>
        <v>0</v>
      </c>
      <c r="AT265" s="942"/>
      <c r="AU265" s="942"/>
      <c r="AV265" s="1178">
        <f t="shared" si="338"/>
        <v>0</v>
      </c>
      <c r="AW265" s="1178">
        <f t="shared" si="355"/>
        <v>0</v>
      </c>
      <c r="AX265" s="1178">
        <f t="shared" si="339"/>
        <v>0</v>
      </c>
      <c r="AY265" s="1178">
        <f t="shared" si="340"/>
        <v>0</v>
      </c>
    </row>
    <row r="266" spans="1:51" ht="15.75">
      <c r="A266" s="1161" t="s">
        <v>367</v>
      </c>
      <c r="B266" s="942">
        <v>116</v>
      </c>
      <c r="C266" s="942">
        <v>115</v>
      </c>
      <c r="D266" s="1178">
        <f t="shared" si="341"/>
        <v>231</v>
      </c>
      <c r="E266" s="942">
        <v>8</v>
      </c>
      <c r="F266" s="942">
        <v>0</v>
      </c>
      <c r="G266" s="1178">
        <f t="shared" si="342"/>
        <v>8</v>
      </c>
      <c r="H266" s="942">
        <v>0</v>
      </c>
      <c r="I266" s="942">
        <v>0</v>
      </c>
      <c r="J266" s="1178">
        <f t="shared" si="343"/>
        <v>0</v>
      </c>
      <c r="K266" s="1244">
        <v>0</v>
      </c>
      <c r="L266" s="1244">
        <v>0</v>
      </c>
      <c r="M266" s="1178">
        <f t="shared" si="344"/>
        <v>0</v>
      </c>
      <c r="N266" s="1178"/>
      <c r="O266" s="1178"/>
      <c r="P266" s="1178">
        <f t="shared" si="345"/>
        <v>0</v>
      </c>
      <c r="Q266" s="942"/>
      <c r="R266" s="942"/>
      <c r="S266" s="1178">
        <f t="shared" si="346"/>
        <v>0</v>
      </c>
      <c r="T266" s="942"/>
      <c r="U266" s="942"/>
      <c r="V266" s="1178">
        <f t="shared" si="347"/>
        <v>0</v>
      </c>
      <c r="W266" s="1178">
        <f t="shared" si="348"/>
        <v>124</v>
      </c>
      <c r="X266" s="1178">
        <f t="shared" si="336"/>
        <v>115</v>
      </c>
      <c r="Y266" s="1178">
        <f t="shared" si="337"/>
        <v>239</v>
      </c>
      <c r="AA266" s="1161" t="s">
        <v>367</v>
      </c>
      <c r="AB266" s="942">
        <v>54</v>
      </c>
      <c r="AC266" s="942">
        <v>19</v>
      </c>
      <c r="AD266" s="1178">
        <f t="shared" si="349"/>
        <v>73</v>
      </c>
      <c r="AE266" s="942">
        <v>8</v>
      </c>
      <c r="AF266" s="942">
        <v>0</v>
      </c>
      <c r="AG266" s="1178">
        <f t="shared" si="350"/>
        <v>8</v>
      </c>
      <c r="AH266" s="942">
        <v>0</v>
      </c>
      <c r="AI266" s="942">
        <v>0</v>
      </c>
      <c r="AJ266" s="1178">
        <f t="shared" si="351"/>
        <v>0</v>
      </c>
      <c r="AK266" s="942">
        <v>0</v>
      </c>
      <c r="AL266" s="942">
        <v>0</v>
      </c>
      <c r="AM266" s="1178">
        <f t="shared" si="352"/>
        <v>0</v>
      </c>
      <c r="AN266" s="1178"/>
      <c r="AO266" s="1178"/>
      <c r="AP266" s="1178">
        <f t="shared" si="353"/>
        <v>0</v>
      </c>
      <c r="AQ266" s="1178"/>
      <c r="AR266" s="1178"/>
      <c r="AS266" s="1178">
        <f t="shared" si="354"/>
        <v>0</v>
      </c>
      <c r="AT266" s="942"/>
      <c r="AU266" s="942"/>
      <c r="AV266" s="1178">
        <f t="shared" si="338"/>
        <v>0</v>
      </c>
      <c r="AW266" s="1178">
        <f t="shared" si="355"/>
        <v>62</v>
      </c>
      <c r="AX266" s="1178">
        <f t="shared" si="339"/>
        <v>19</v>
      </c>
      <c r="AY266" s="1178">
        <f t="shared" si="340"/>
        <v>81</v>
      </c>
    </row>
    <row r="267" spans="1:51" ht="15.75">
      <c r="A267" s="1161" t="s">
        <v>368</v>
      </c>
      <c r="B267" s="942">
        <v>280</v>
      </c>
      <c r="C267" s="942">
        <v>230</v>
      </c>
      <c r="D267" s="1178">
        <f t="shared" si="341"/>
        <v>510</v>
      </c>
      <c r="E267" s="942">
        <v>52</v>
      </c>
      <c r="F267" s="942">
        <v>30</v>
      </c>
      <c r="G267" s="1178">
        <f t="shared" si="342"/>
        <v>82</v>
      </c>
      <c r="H267" s="942">
        <v>28</v>
      </c>
      <c r="I267" s="942">
        <v>24</v>
      </c>
      <c r="J267" s="1178">
        <f t="shared" si="343"/>
        <v>52</v>
      </c>
      <c r="K267" s="1244">
        <v>0</v>
      </c>
      <c r="L267" s="1244">
        <v>0</v>
      </c>
      <c r="M267" s="1178">
        <f t="shared" si="344"/>
        <v>0</v>
      </c>
      <c r="N267" s="1178"/>
      <c r="O267" s="1178"/>
      <c r="P267" s="1178">
        <f t="shared" si="345"/>
        <v>0</v>
      </c>
      <c r="Q267" s="942"/>
      <c r="R267" s="942"/>
      <c r="S267" s="1178">
        <f t="shared" si="346"/>
        <v>0</v>
      </c>
      <c r="T267" s="942"/>
      <c r="U267" s="942"/>
      <c r="V267" s="1178">
        <f t="shared" si="347"/>
        <v>0</v>
      </c>
      <c r="W267" s="1178">
        <f t="shared" si="348"/>
        <v>360</v>
      </c>
      <c r="X267" s="1178">
        <f t="shared" si="336"/>
        <v>284</v>
      </c>
      <c r="Y267" s="1178">
        <f t="shared" si="337"/>
        <v>644</v>
      </c>
      <c r="AA267" s="1161" t="s">
        <v>368</v>
      </c>
      <c r="AB267" s="942">
        <v>68</v>
      </c>
      <c r="AC267" s="942">
        <v>50</v>
      </c>
      <c r="AD267" s="1178">
        <f t="shared" si="349"/>
        <v>118</v>
      </c>
      <c r="AE267" s="942">
        <v>27</v>
      </c>
      <c r="AF267" s="942">
        <v>12</v>
      </c>
      <c r="AG267" s="1178">
        <f t="shared" si="350"/>
        <v>39</v>
      </c>
      <c r="AH267" s="942">
        <v>8</v>
      </c>
      <c r="AI267" s="942">
        <v>2</v>
      </c>
      <c r="AJ267" s="1178">
        <f t="shared" si="351"/>
        <v>10</v>
      </c>
      <c r="AK267" s="942">
        <v>0</v>
      </c>
      <c r="AL267" s="942">
        <v>0</v>
      </c>
      <c r="AM267" s="1178">
        <f t="shared" si="352"/>
        <v>0</v>
      </c>
      <c r="AN267" s="1178"/>
      <c r="AO267" s="1178"/>
      <c r="AP267" s="1178">
        <f t="shared" si="353"/>
        <v>0</v>
      </c>
      <c r="AQ267" s="1178"/>
      <c r="AR267" s="1178"/>
      <c r="AS267" s="1178">
        <f t="shared" si="354"/>
        <v>0</v>
      </c>
      <c r="AT267" s="942"/>
      <c r="AU267" s="942"/>
      <c r="AV267" s="1178">
        <f t="shared" si="338"/>
        <v>0</v>
      </c>
      <c r="AW267" s="1178">
        <f t="shared" si="355"/>
        <v>103</v>
      </c>
      <c r="AX267" s="1178">
        <f t="shared" si="339"/>
        <v>64</v>
      </c>
      <c r="AY267" s="1178">
        <f t="shared" si="340"/>
        <v>167</v>
      </c>
    </row>
    <row r="268" spans="1:51" ht="15.75">
      <c r="A268" s="1161" t="s">
        <v>369</v>
      </c>
      <c r="B268" s="942">
        <v>304</v>
      </c>
      <c r="C268" s="942">
        <v>280</v>
      </c>
      <c r="D268" s="1178">
        <f t="shared" si="341"/>
        <v>584</v>
      </c>
      <c r="E268" s="942">
        <v>74</v>
      </c>
      <c r="F268" s="942">
        <v>20</v>
      </c>
      <c r="G268" s="1178">
        <f t="shared" si="342"/>
        <v>94</v>
      </c>
      <c r="H268" s="942">
        <v>27</v>
      </c>
      <c r="I268" s="942">
        <v>0</v>
      </c>
      <c r="J268" s="1178">
        <f t="shared" si="343"/>
        <v>27</v>
      </c>
      <c r="K268" s="1244">
        <v>20</v>
      </c>
      <c r="L268" s="1244">
        <v>19</v>
      </c>
      <c r="M268" s="1178">
        <f t="shared" si="344"/>
        <v>39</v>
      </c>
      <c r="N268" s="1178"/>
      <c r="O268" s="1178"/>
      <c r="P268" s="1178">
        <f t="shared" si="345"/>
        <v>0</v>
      </c>
      <c r="Q268" s="942"/>
      <c r="R268" s="942"/>
      <c r="S268" s="1178">
        <f t="shared" si="346"/>
        <v>0</v>
      </c>
      <c r="T268" s="942"/>
      <c r="U268" s="942"/>
      <c r="V268" s="1178">
        <f t="shared" si="347"/>
        <v>0</v>
      </c>
      <c r="W268" s="1178">
        <f t="shared" si="348"/>
        <v>425</v>
      </c>
      <c r="X268" s="1178">
        <f t="shared" si="336"/>
        <v>319</v>
      </c>
      <c r="Y268" s="1178">
        <f t="shared" si="337"/>
        <v>744</v>
      </c>
      <c r="AA268" s="1161" t="s">
        <v>369</v>
      </c>
      <c r="AB268" s="942">
        <v>40</v>
      </c>
      <c r="AC268" s="942">
        <v>80</v>
      </c>
      <c r="AD268" s="1178">
        <f t="shared" si="349"/>
        <v>120</v>
      </c>
      <c r="AE268" s="942">
        <v>24</v>
      </c>
      <c r="AF268" s="942">
        <v>10</v>
      </c>
      <c r="AG268" s="1178">
        <f t="shared" si="350"/>
        <v>34</v>
      </c>
      <c r="AH268" s="942">
        <v>7</v>
      </c>
      <c r="AI268" s="942">
        <v>4</v>
      </c>
      <c r="AJ268" s="1178">
        <f t="shared" si="351"/>
        <v>11</v>
      </c>
      <c r="AK268" s="942">
        <v>5</v>
      </c>
      <c r="AL268" s="942">
        <v>2</v>
      </c>
      <c r="AM268" s="1178">
        <f t="shared" si="352"/>
        <v>7</v>
      </c>
      <c r="AN268" s="1178"/>
      <c r="AO268" s="1178"/>
      <c r="AP268" s="1178">
        <f t="shared" si="353"/>
        <v>0</v>
      </c>
      <c r="AQ268" s="1178"/>
      <c r="AR268" s="1178"/>
      <c r="AS268" s="1178">
        <f t="shared" si="354"/>
        <v>0</v>
      </c>
      <c r="AT268" s="942"/>
      <c r="AU268" s="942"/>
      <c r="AV268" s="1178">
        <f t="shared" si="338"/>
        <v>0</v>
      </c>
      <c r="AW268" s="1178">
        <f t="shared" si="355"/>
        <v>76</v>
      </c>
      <c r="AX268" s="1178">
        <f t="shared" si="339"/>
        <v>96</v>
      </c>
      <c r="AY268" s="1178">
        <f t="shared" si="340"/>
        <v>172</v>
      </c>
    </row>
    <row r="269" spans="1:51" ht="15.75">
      <c r="A269" s="1161" t="s">
        <v>370</v>
      </c>
      <c r="B269" s="942">
        <v>280</v>
      </c>
      <c r="C269" s="942">
        <v>226</v>
      </c>
      <c r="D269" s="1178">
        <f t="shared" si="341"/>
        <v>506</v>
      </c>
      <c r="E269" s="942">
        <v>55</v>
      </c>
      <c r="F269" s="942">
        <v>30</v>
      </c>
      <c r="G269" s="1178">
        <f t="shared" si="342"/>
        <v>85</v>
      </c>
      <c r="H269" s="942">
        <v>22</v>
      </c>
      <c r="I269" s="942">
        <v>0</v>
      </c>
      <c r="J269" s="1178">
        <f t="shared" si="343"/>
        <v>22</v>
      </c>
      <c r="K269" s="1244">
        <v>2</v>
      </c>
      <c r="L269" s="1244">
        <v>7</v>
      </c>
      <c r="M269" s="1178">
        <f t="shared" si="344"/>
        <v>9</v>
      </c>
      <c r="N269" s="1178"/>
      <c r="O269" s="1178"/>
      <c r="P269" s="1178">
        <f t="shared" si="345"/>
        <v>0</v>
      </c>
      <c r="Q269" s="942"/>
      <c r="R269" s="942"/>
      <c r="S269" s="1178">
        <f t="shared" si="346"/>
        <v>0</v>
      </c>
      <c r="T269" s="942"/>
      <c r="U269" s="942"/>
      <c r="V269" s="1178">
        <f t="shared" si="347"/>
        <v>0</v>
      </c>
      <c r="W269" s="1178">
        <f t="shared" si="348"/>
        <v>359</v>
      </c>
      <c r="X269" s="1178">
        <f t="shared" si="336"/>
        <v>263</v>
      </c>
      <c r="Y269" s="1178">
        <f t="shared" si="337"/>
        <v>622</v>
      </c>
      <c r="AA269" s="1161" t="s">
        <v>370</v>
      </c>
      <c r="AB269" s="942">
        <v>65</v>
      </c>
      <c r="AC269" s="942">
        <v>126</v>
      </c>
      <c r="AD269" s="1178">
        <f t="shared" si="349"/>
        <v>191</v>
      </c>
      <c r="AE269" s="942">
        <v>11</v>
      </c>
      <c r="AF269" s="942">
        <v>10</v>
      </c>
      <c r="AG269" s="1178">
        <f t="shared" si="350"/>
        <v>21</v>
      </c>
      <c r="AH269" s="942">
        <v>11</v>
      </c>
      <c r="AI269" s="942">
        <v>4</v>
      </c>
      <c r="AJ269" s="1178">
        <f t="shared" si="351"/>
        <v>15</v>
      </c>
      <c r="AK269" s="942">
        <v>9</v>
      </c>
      <c r="AL269" s="942">
        <v>3</v>
      </c>
      <c r="AM269" s="1178">
        <f t="shared" si="352"/>
        <v>12</v>
      </c>
      <c r="AN269" s="1178"/>
      <c r="AO269" s="1178"/>
      <c r="AP269" s="1178">
        <f t="shared" si="353"/>
        <v>0</v>
      </c>
      <c r="AQ269" s="1178"/>
      <c r="AR269" s="1178"/>
      <c r="AS269" s="1178">
        <f t="shared" si="354"/>
        <v>0</v>
      </c>
      <c r="AT269" s="942"/>
      <c r="AU269" s="942"/>
      <c r="AV269" s="1178">
        <f t="shared" si="338"/>
        <v>0</v>
      </c>
      <c r="AW269" s="1178">
        <f t="shared" si="355"/>
        <v>96</v>
      </c>
      <c r="AX269" s="1178">
        <f t="shared" si="339"/>
        <v>143</v>
      </c>
      <c r="AY269" s="1178">
        <f t="shared" si="340"/>
        <v>239</v>
      </c>
    </row>
    <row r="270" spans="1:51" ht="15.75">
      <c r="A270" s="1161" t="s">
        <v>371</v>
      </c>
      <c r="B270" s="942">
        <v>203</v>
      </c>
      <c r="C270" s="942">
        <v>195</v>
      </c>
      <c r="D270" s="1178">
        <f t="shared" si="341"/>
        <v>398</v>
      </c>
      <c r="E270" s="942">
        <v>65</v>
      </c>
      <c r="F270" s="942">
        <v>32</v>
      </c>
      <c r="G270" s="1178">
        <f t="shared" si="342"/>
        <v>97</v>
      </c>
      <c r="H270" s="942">
        <v>20</v>
      </c>
      <c r="I270" s="942">
        <v>56</v>
      </c>
      <c r="J270" s="1178">
        <f t="shared" si="343"/>
        <v>76</v>
      </c>
      <c r="K270" s="1244">
        <v>15</v>
      </c>
      <c r="L270" s="1244">
        <v>8</v>
      </c>
      <c r="M270" s="1178">
        <f t="shared" si="344"/>
        <v>23</v>
      </c>
      <c r="N270" s="1178"/>
      <c r="O270" s="1178"/>
      <c r="P270" s="1178">
        <f t="shared" si="345"/>
        <v>0</v>
      </c>
      <c r="Q270" s="942"/>
      <c r="R270" s="942"/>
      <c r="S270" s="1178">
        <f t="shared" si="346"/>
        <v>0</v>
      </c>
      <c r="T270" s="942"/>
      <c r="U270" s="942"/>
      <c r="V270" s="1178">
        <f t="shared" si="347"/>
        <v>0</v>
      </c>
      <c r="W270" s="1178">
        <f t="shared" si="348"/>
        <v>303</v>
      </c>
      <c r="X270" s="1178">
        <f t="shared" si="336"/>
        <v>291</v>
      </c>
      <c r="Y270" s="1178">
        <f t="shared" si="337"/>
        <v>594</v>
      </c>
      <c r="AA270" s="1161" t="s">
        <v>371</v>
      </c>
      <c r="AB270" s="942">
        <v>93</v>
      </c>
      <c r="AC270" s="942">
        <v>195</v>
      </c>
      <c r="AD270" s="1178">
        <f t="shared" si="349"/>
        <v>288</v>
      </c>
      <c r="AE270" s="942">
        <v>15</v>
      </c>
      <c r="AF270" s="942">
        <v>12</v>
      </c>
      <c r="AG270" s="1178">
        <f t="shared" si="350"/>
        <v>27</v>
      </c>
      <c r="AH270" s="942">
        <v>12</v>
      </c>
      <c r="AI270" s="942">
        <v>12</v>
      </c>
      <c r="AJ270" s="1178">
        <f t="shared" si="351"/>
        <v>24</v>
      </c>
      <c r="AK270" s="942">
        <v>6</v>
      </c>
      <c r="AL270" s="942">
        <v>3</v>
      </c>
      <c r="AM270" s="1178">
        <f t="shared" si="352"/>
        <v>9</v>
      </c>
      <c r="AN270" s="1178"/>
      <c r="AO270" s="1178"/>
      <c r="AP270" s="1178">
        <f t="shared" si="353"/>
        <v>0</v>
      </c>
      <c r="AQ270" s="1178"/>
      <c r="AR270" s="1178"/>
      <c r="AS270" s="1178">
        <f t="shared" si="354"/>
        <v>0</v>
      </c>
      <c r="AT270" s="942"/>
      <c r="AU270" s="942"/>
      <c r="AV270" s="1178">
        <f t="shared" si="338"/>
        <v>0</v>
      </c>
      <c r="AW270" s="1178">
        <f t="shared" si="355"/>
        <v>126</v>
      </c>
      <c r="AX270" s="1178">
        <f t="shared" si="339"/>
        <v>222</v>
      </c>
      <c r="AY270" s="1178">
        <f t="shared" si="340"/>
        <v>348</v>
      </c>
    </row>
    <row r="271" spans="1:51" ht="15.75">
      <c r="A271" s="1159" t="s">
        <v>475</v>
      </c>
      <c r="B271" s="942">
        <v>431</v>
      </c>
      <c r="C271" s="942">
        <v>271</v>
      </c>
      <c r="D271" s="1178">
        <f t="shared" si="341"/>
        <v>702</v>
      </c>
      <c r="E271" s="942">
        <v>92</v>
      </c>
      <c r="F271" s="942">
        <v>68</v>
      </c>
      <c r="G271" s="1178">
        <f t="shared" si="342"/>
        <v>160</v>
      </c>
      <c r="H271" s="942">
        <v>59</v>
      </c>
      <c r="I271" s="942">
        <v>49</v>
      </c>
      <c r="J271" s="1178">
        <f t="shared" si="343"/>
        <v>108</v>
      </c>
      <c r="K271" s="1244">
        <v>15</v>
      </c>
      <c r="L271" s="1244">
        <v>11</v>
      </c>
      <c r="M271" s="1178">
        <f t="shared" si="344"/>
        <v>26</v>
      </c>
      <c r="N271" s="1178"/>
      <c r="O271" s="1178"/>
      <c r="P271" s="1178">
        <f t="shared" si="345"/>
        <v>0</v>
      </c>
      <c r="Q271" s="942"/>
      <c r="R271" s="942"/>
      <c r="S271" s="1178">
        <f t="shared" si="346"/>
        <v>0</v>
      </c>
      <c r="T271" s="942"/>
      <c r="U271" s="942"/>
      <c r="V271" s="1178">
        <f t="shared" si="347"/>
        <v>0</v>
      </c>
      <c r="W271" s="1178">
        <f t="shared" si="348"/>
        <v>597</v>
      </c>
      <c r="X271" s="1178">
        <f t="shared" si="336"/>
        <v>399</v>
      </c>
      <c r="Y271" s="1178">
        <f t="shared" si="337"/>
        <v>996</v>
      </c>
      <c r="AA271" s="1159" t="s">
        <v>475</v>
      </c>
      <c r="AB271" s="942">
        <v>549</v>
      </c>
      <c r="AC271" s="942">
        <v>174</v>
      </c>
      <c r="AD271" s="1178">
        <f t="shared" si="349"/>
        <v>723</v>
      </c>
      <c r="AE271" s="942">
        <v>81</v>
      </c>
      <c r="AF271" s="942">
        <v>49</v>
      </c>
      <c r="AG271" s="1178">
        <f t="shared" si="350"/>
        <v>130</v>
      </c>
      <c r="AH271" s="942">
        <v>10</v>
      </c>
      <c r="AI271" s="942">
        <v>18</v>
      </c>
      <c r="AJ271" s="1178">
        <f t="shared" si="351"/>
        <v>28</v>
      </c>
      <c r="AK271" s="942">
        <v>7</v>
      </c>
      <c r="AL271" s="942">
        <v>3</v>
      </c>
      <c r="AM271" s="1178">
        <f t="shared" si="352"/>
        <v>10</v>
      </c>
      <c r="AN271" s="1178"/>
      <c r="AO271" s="1178"/>
      <c r="AP271" s="1178">
        <f t="shared" si="353"/>
        <v>0</v>
      </c>
      <c r="AQ271" s="1178"/>
      <c r="AR271" s="1178"/>
      <c r="AS271" s="1178">
        <f t="shared" si="354"/>
        <v>0</v>
      </c>
      <c r="AT271" s="942"/>
      <c r="AU271" s="942"/>
      <c r="AV271" s="1178">
        <f t="shared" si="338"/>
        <v>0</v>
      </c>
      <c r="AW271" s="1178">
        <f t="shared" si="355"/>
        <v>647</v>
      </c>
      <c r="AX271" s="1178">
        <f t="shared" si="339"/>
        <v>244</v>
      </c>
      <c r="AY271" s="1178">
        <f t="shared" si="340"/>
        <v>891</v>
      </c>
    </row>
    <row r="272" spans="1:51" ht="15.75">
      <c r="A272" s="1159" t="s">
        <v>618</v>
      </c>
      <c r="B272" s="1178"/>
      <c r="C272" s="1178"/>
      <c r="D272" s="1178">
        <f t="shared" si="341"/>
        <v>0</v>
      </c>
      <c r="E272" s="1178"/>
      <c r="F272" s="1178"/>
      <c r="G272" s="1178">
        <f t="shared" si="342"/>
        <v>0</v>
      </c>
      <c r="H272" s="1178"/>
      <c r="I272" s="1178"/>
      <c r="J272" s="1178">
        <f t="shared" si="343"/>
        <v>0</v>
      </c>
      <c r="K272" s="1178"/>
      <c r="L272" s="1178"/>
      <c r="M272" s="1178">
        <f t="shared" si="344"/>
        <v>0</v>
      </c>
      <c r="N272" s="1178"/>
      <c r="O272" s="1178"/>
      <c r="P272" s="1178">
        <f t="shared" si="345"/>
        <v>0</v>
      </c>
      <c r="Q272" s="1178"/>
      <c r="R272" s="1178"/>
      <c r="S272" s="1178">
        <f t="shared" si="346"/>
        <v>0</v>
      </c>
      <c r="T272" s="1178"/>
      <c r="U272" s="1178"/>
      <c r="V272" s="1178">
        <f t="shared" si="347"/>
        <v>0</v>
      </c>
      <c r="W272" s="1178">
        <f t="shared" si="348"/>
        <v>0</v>
      </c>
      <c r="X272" s="1178">
        <f t="shared" si="336"/>
        <v>0</v>
      </c>
      <c r="Y272" s="1178">
        <f t="shared" si="337"/>
        <v>0</v>
      </c>
      <c r="AA272" s="1159" t="s">
        <v>618</v>
      </c>
      <c r="AB272" s="1178"/>
      <c r="AC272" s="1178"/>
      <c r="AD272" s="1178">
        <f t="shared" ref="AD272" si="356">AB272+AC272</f>
        <v>0</v>
      </c>
      <c r="AE272" s="1178"/>
      <c r="AF272" s="1178"/>
      <c r="AG272" s="1178">
        <f t="shared" ref="AG272" si="357">AE272+AF272</f>
        <v>0</v>
      </c>
      <c r="AH272" s="1178"/>
      <c r="AI272" s="1178"/>
      <c r="AJ272" s="1178">
        <f t="shared" ref="AJ272" si="358">AH272+AI272</f>
        <v>0</v>
      </c>
      <c r="AK272" s="1178"/>
      <c r="AL272" s="1178"/>
      <c r="AM272" s="1178">
        <f t="shared" si="352"/>
        <v>0</v>
      </c>
      <c r="AN272" s="1178"/>
      <c r="AO272" s="1178"/>
      <c r="AP272" s="1178">
        <f t="shared" si="353"/>
        <v>0</v>
      </c>
      <c r="AQ272" s="1178"/>
      <c r="AR272" s="1178"/>
      <c r="AS272" s="1178">
        <f t="shared" si="354"/>
        <v>0</v>
      </c>
      <c r="AT272" s="1178"/>
      <c r="AU272" s="1178"/>
      <c r="AV272" s="1178">
        <f t="shared" ref="AV272" si="359">AT272+AU272</f>
        <v>0</v>
      </c>
      <c r="AW272" s="1178">
        <f t="shared" si="355"/>
        <v>0</v>
      </c>
      <c r="AX272" s="1178">
        <f t="shared" si="339"/>
        <v>0</v>
      </c>
      <c r="AY272" s="1178">
        <f t="shared" si="340"/>
        <v>0</v>
      </c>
    </row>
    <row r="273" spans="1:51" ht="15.75">
      <c r="A273" s="1162" t="s">
        <v>6</v>
      </c>
      <c r="B273" s="1163">
        <f t="shared" ref="B273:Y273" si="360">SUM(B262:B272)</f>
        <v>1626</v>
      </c>
      <c r="C273" s="1163">
        <f t="shared" si="360"/>
        <v>1324</v>
      </c>
      <c r="D273" s="1163">
        <f t="shared" si="360"/>
        <v>2950</v>
      </c>
      <c r="E273" s="1163">
        <f t="shared" si="360"/>
        <v>354</v>
      </c>
      <c r="F273" s="1163">
        <f t="shared" si="360"/>
        <v>184</v>
      </c>
      <c r="G273" s="1163">
        <f t="shared" si="360"/>
        <v>538</v>
      </c>
      <c r="H273" s="1163">
        <f t="shared" si="360"/>
        <v>156</v>
      </c>
      <c r="I273" s="1163">
        <f t="shared" si="360"/>
        <v>129</v>
      </c>
      <c r="J273" s="1163">
        <f t="shared" si="360"/>
        <v>285</v>
      </c>
      <c r="K273" s="1163">
        <f t="shared" si="360"/>
        <v>52</v>
      </c>
      <c r="L273" s="1163">
        <f t="shared" si="360"/>
        <v>45</v>
      </c>
      <c r="M273" s="1163">
        <f t="shared" si="360"/>
        <v>97</v>
      </c>
      <c r="N273" s="1163">
        <f t="shared" si="360"/>
        <v>0</v>
      </c>
      <c r="O273" s="1163">
        <f t="shared" si="360"/>
        <v>0</v>
      </c>
      <c r="P273" s="1163">
        <f t="shared" si="360"/>
        <v>0</v>
      </c>
      <c r="Q273" s="1163">
        <f t="shared" si="360"/>
        <v>0</v>
      </c>
      <c r="R273" s="1163">
        <f t="shared" si="360"/>
        <v>0</v>
      </c>
      <c r="S273" s="1163">
        <f t="shared" si="360"/>
        <v>0</v>
      </c>
      <c r="T273" s="1163">
        <f t="shared" si="360"/>
        <v>0</v>
      </c>
      <c r="U273" s="1163">
        <f t="shared" si="360"/>
        <v>0</v>
      </c>
      <c r="V273" s="1163">
        <f t="shared" si="360"/>
        <v>0</v>
      </c>
      <c r="W273" s="1163">
        <f t="shared" si="360"/>
        <v>2188</v>
      </c>
      <c r="X273" s="1163">
        <f t="shared" si="360"/>
        <v>1682</v>
      </c>
      <c r="Y273" s="1163">
        <f t="shared" si="360"/>
        <v>3870</v>
      </c>
      <c r="AA273" s="1162" t="s">
        <v>6</v>
      </c>
      <c r="AB273" s="1163">
        <f t="shared" ref="AB273:AY273" si="361">SUM(AB262:AB272)</f>
        <v>870</v>
      </c>
      <c r="AC273" s="1163">
        <f t="shared" si="361"/>
        <v>644</v>
      </c>
      <c r="AD273" s="1163">
        <f t="shared" si="361"/>
        <v>1514</v>
      </c>
      <c r="AE273" s="1163">
        <f t="shared" si="361"/>
        <v>169</v>
      </c>
      <c r="AF273" s="1163">
        <f t="shared" si="361"/>
        <v>95</v>
      </c>
      <c r="AG273" s="1163">
        <f t="shared" si="361"/>
        <v>264</v>
      </c>
      <c r="AH273" s="1163">
        <f t="shared" si="361"/>
        <v>48</v>
      </c>
      <c r="AI273" s="1163">
        <f t="shared" si="361"/>
        <v>40</v>
      </c>
      <c r="AJ273" s="1163">
        <f t="shared" si="361"/>
        <v>88</v>
      </c>
      <c r="AK273" s="1163">
        <f t="shared" si="361"/>
        <v>27</v>
      </c>
      <c r="AL273" s="1163">
        <f t="shared" si="361"/>
        <v>11</v>
      </c>
      <c r="AM273" s="1163">
        <f t="shared" si="361"/>
        <v>38</v>
      </c>
      <c r="AN273" s="1163">
        <f t="shared" si="361"/>
        <v>0</v>
      </c>
      <c r="AO273" s="1163">
        <f t="shared" si="361"/>
        <v>0</v>
      </c>
      <c r="AP273" s="1163">
        <f t="shared" si="361"/>
        <v>0</v>
      </c>
      <c r="AQ273" s="1163">
        <f t="shared" si="361"/>
        <v>0</v>
      </c>
      <c r="AR273" s="1163">
        <f t="shared" si="361"/>
        <v>0</v>
      </c>
      <c r="AS273" s="1163">
        <f t="shared" si="361"/>
        <v>0</v>
      </c>
      <c r="AT273" s="1163">
        <f t="shared" si="361"/>
        <v>0</v>
      </c>
      <c r="AU273" s="1163">
        <f t="shared" si="361"/>
        <v>0</v>
      </c>
      <c r="AV273" s="1163">
        <f t="shared" si="361"/>
        <v>0</v>
      </c>
      <c r="AW273" s="1163">
        <f t="shared" si="361"/>
        <v>1114</v>
      </c>
      <c r="AX273" s="1163">
        <f t="shared" si="361"/>
        <v>790</v>
      </c>
      <c r="AY273" s="1163">
        <f t="shared" si="361"/>
        <v>1904</v>
      </c>
    </row>
    <row r="275" spans="1:51" ht="15.75">
      <c r="A275" s="1243"/>
      <c r="B275" s="1243"/>
      <c r="C275" s="1243"/>
      <c r="D275" s="1243"/>
      <c r="E275" s="1243"/>
      <c r="F275" s="1243"/>
      <c r="G275" s="1243"/>
      <c r="H275" s="1243"/>
      <c r="I275" s="1243"/>
      <c r="J275" s="1243"/>
      <c r="K275" s="1243"/>
      <c r="L275" s="1243"/>
      <c r="M275" s="1243"/>
      <c r="N275" s="1243"/>
      <c r="O275" s="1243"/>
      <c r="P275" s="1243"/>
      <c r="Q275" s="1243"/>
      <c r="R275" s="1243"/>
      <c r="S275" s="1243"/>
      <c r="T275" s="1243"/>
      <c r="U275" s="1243"/>
      <c r="V275" s="1243"/>
      <c r="W275" s="1289"/>
      <c r="X275" s="1289" t="s">
        <v>75</v>
      </c>
      <c r="Y275" s="1289"/>
      <c r="AA275" s="1243"/>
      <c r="AB275" s="1243"/>
      <c r="AC275" s="1243"/>
      <c r="AD275" s="1243"/>
      <c r="AE275" s="1243"/>
      <c r="AF275" s="1243"/>
      <c r="AG275" s="1243"/>
      <c r="AH275" s="1243"/>
      <c r="AI275" s="1243"/>
      <c r="AJ275" s="1243"/>
      <c r="AK275" s="1243"/>
      <c r="AL275" s="1243"/>
      <c r="AM275" s="1243"/>
      <c r="AN275" s="1243"/>
      <c r="AO275" s="1243"/>
      <c r="AP275" s="1243"/>
      <c r="AQ275" s="1243"/>
      <c r="AR275" s="1243"/>
      <c r="AS275" s="1243"/>
      <c r="AT275" s="1243"/>
      <c r="AU275" s="1243"/>
      <c r="AV275" s="1243"/>
      <c r="AW275" s="1289"/>
      <c r="AX275" s="1289" t="s">
        <v>75</v>
      </c>
      <c r="AY275" s="1289"/>
    </row>
    <row r="276" spans="1:51" ht="15" customHeight="1">
      <c r="A276" s="1894" t="s">
        <v>364</v>
      </c>
      <c r="B276" s="1893" t="s">
        <v>3</v>
      </c>
      <c r="C276" s="1893"/>
      <c r="D276" s="1893"/>
      <c r="E276" s="1893" t="s">
        <v>4</v>
      </c>
      <c r="F276" s="1893"/>
      <c r="G276" s="1893"/>
      <c r="H276" s="1893" t="s">
        <v>5</v>
      </c>
      <c r="I276" s="1893"/>
      <c r="J276" s="1893"/>
      <c r="K276" s="1893" t="s">
        <v>382</v>
      </c>
      <c r="L276" s="1893"/>
      <c r="M276" s="1893"/>
      <c r="N276" s="1893" t="s">
        <v>878</v>
      </c>
      <c r="O276" s="1893"/>
      <c r="P276" s="1893"/>
      <c r="Q276" s="1893" t="s">
        <v>879</v>
      </c>
      <c r="R276" s="1893"/>
      <c r="S276" s="1893"/>
      <c r="T276" s="1893" t="s">
        <v>354</v>
      </c>
      <c r="U276" s="1893"/>
      <c r="V276" s="1893"/>
      <c r="W276" s="1894" t="s">
        <v>6</v>
      </c>
      <c r="X276" s="1894"/>
      <c r="Y276" s="1894"/>
      <c r="AA276" s="1894" t="s">
        <v>364</v>
      </c>
      <c r="AB276" s="1893" t="s">
        <v>3</v>
      </c>
      <c r="AC276" s="1893"/>
      <c r="AD276" s="1893"/>
      <c r="AE276" s="1893" t="s">
        <v>4</v>
      </c>
      <c r="AF276" s="1893"/>
      <c r="AG276" s="1893"/>
      <c r="AH276" s="1893" t="s">
        <v>5</v>
      </c>
      <c r="AI276" s="1893"/>
      <c r="AJ276" s="1893"/>
      <c r="AK276" s="1893" t="s">
        <v>382</v>
      </c>
      <c r="AL276" s="1893"/>
      <c r="AM276" s="1893"/>
      <c r="AN276" s="1893" t="s">
        <v>878</v>
      </c>
      <c r="AO276" s="1893"/>
      <c r="AP276" s="1893"/>
      <c r="AQ276" s="1893" t="s">
        <v>879</v>
      </c>
      <c r="AR276" s="1893"/>
      <c r="AS276" s="1893"/>
      <c r="AT276" s="1893" t="s">
        <v>354</v>
      </c>
      <c r="AU276" s="1893"/>
      <c r="AV276" s="1893"/>
      <c r="AW276" s="1894" t="s">
        <v>6</v>
      </c>
      <c r="AX276" s="1894"/>
      <c r="AY276" s="1894"/>
    </row>
    <row r="277" spans="1:51">
      <c r="A277" s="1894"/>
      <c r="B277" s="1176" t="s">
        <v>242</v>
      </c>
      <c r="C277" s="1176" t="s">
        <v>243</v>
      </c>
      <c r="D277" s="1176" t="s">
        <v>236</v>
      </c>
      <c r="E277" s="1176" t="s">
        <v>242</v>
      </c>
      <c r="F277" s="1176" t="s">
        <v>243</v>
      </c>
      <c r="G277" s="1176" t="s">
        <v>236</v>
      </c>
      <c r="H277" s="1176" t="s">
        <v>242</v>
      </c>
      <c r="I277" s="1176" t="s">
        <v>243</v>
      </c>
      <c r="J277" s="1176" t="s">
        <v>236</v>
      </c>
      <c r="K277" s="1176" t="s">
        <v>242</v>
      </c>
      <c r="L277" s="1176" t="s">
        <v>243</v>
      </c>
      <c r="M277" s="1176" t="s">
        <v>236</v>
      </c>
      <c r="N277" s="1176" t="s">
        <v>242</v>
      </c>
      <c r="O277" s="1176" t="s">
        <v>243</v>
      </c>
      <c r="P277" s="1176" t="s">
        <v>236</v>
      </c>
      <c r="Q277" s="1176" t="s">
        <v>242</v>
      </c>
      <c r="R277" s="1176" t="s">
        <v>243</v>
      </c>
      <c r="S277" s="1176" t="s">
        <v>236</v>
      </c>
      <c r="T277" s="1176" t="s">
        <v>242</v>
      </c>
      <c r="U277" s="1176" t="s">
        <v>243</v>
      </c>
      <c r="V277" s="1176" t="s">
        <v>236</v>
      </c>
      <c r="W277" s="1176" t="s">
        <v>242</v>
      </c>
      <c r="X277" s="1176" t="s">
        <v>243</v>
      </c>
      <c r="Y277" s="1176" t="s">
        <v>236</v>
      </c>
      <c r="AA277" s="1894"/>
      <c r="AB277" s="1176" t="s">
        <v>242</v>
      </c>
      <c r="AC277" s="1176" t="s">
        <v>243</v>
      </c>
      <c r="AD277" s="1176" t="s">
        <v>236</v>
      </c>
      <c r="AE277" s="1176" t="s">
        <v>242</v>
      </c>
      <c r="AF277" s="1176" t="s">
        <v>243</v>
      </c>
      <c r="AG277" s="1176" t="s">
        <v>236</v>
      </c>
      <c r="AH277" s="1176" t="s">
        <v>242</v>
      </c>
      <c r="AI277" s="1176" t="s">
        <v>243</v>
      </c>
      <c r="AJ277" s="1176" t="s">
        <v>236</v>
      </c>
      <c r="AK277" s="1176" t="s">
        <v>242</v>
      </c>
      <c r="AL277" s="1176" t="s">
        <v>243</v>
      </c>
      <c r="AM277" s="1176" t="s">
        <v>236</v>
      </c>
      <c r="AN277" s="1176" t="s">
        <v>242</v>
      </c>
      <c r="AO277" s="1176" t="s">
        <v>243</v>
      </c>
      <c r="AP277" s="1176" t="s">
        <v>236</v>
      </c>
      <c r="AQ277" s="1176" t="s">
        <v>242</v>
      </c>
      <c r="AR277" s="1176" t="s">
        <v>243</v>
      </c>
      <c r="AS277" s="1176" t="s">
        <v>236</v>
      </c>
      <c r="AT277" s="1176" t="s">
        <v>242</v>
      </c>
      <c r="AU277" s="1176" t="s">
        <v>243</v>
      </c>
      <c r="AV277" s="1176" t="s">
        <v>236</v>
      </c>
      <c r="AW277" s="1176" t="s">
        <v>242</v>
      </c>
      <c r="AX277" s="1176" t="s">
        <v>243</v>
      </c>
      <c r="AY277" s="1176" t="s">
        <v>236</v>
      </c>
    </row>
    <row r="278" spans="1:51">
      <c r="A278" s="1177">
        <v>1</v>
      </c>
      <c r="B278" s="1176">
        <v>2</v>
      </c>
      <c r="C278" s="1176">
        <v>3</v>
      </c>
      <c r="D278" s="1176">
        <v>4</v>
      </c>
      <c r="E278" s="1176">
        <v>5</v>
      </c>
      <c r="F278" s="1176">
        <v>6</v>
      </c>
      <c r="G278" s="1176">
        <v>7</v>
      </c>
      <c r="H278" s="1176">
        <v>8</v>
      </c>
      <c r="I278" s="1176">
        <v>9</v>
      </c>
      <c r="J278" s="1176">
        <v>10</v>
      </c>
      <c r="K278" s="1176">
        <v>11</v>
      </c>
      <c r="L278" s="1176">
        <v>12</v>
      </c>
      <c r="M278" s="1176">
        <v>13</v>
      </c>
      <c r="N278" s="1176">
        <v>14</v>
      </c>
      <c r="O278" s="1176">
        <v>15</v>
      </c>
      <c r="P278" s="1176">
        <v>16</v>
      </c>
      <c r="Q278" s="1176">
        <v>17</v>
      </c>
      <c r="R278" s="1176">
        <v>18</v>
      </c>
      <c r="S278" s="1176">
        <v>19</v>
      </c>
      <c r="T278" s="1176">
        <v>20</v>
      </c>
      <c r="U278" s="1176">
        <v>21</v>
      </c>
      <c r="V278" s="1176">
        <v>22</v>
      </c>
      <c r="W278" s="1176">
        <v>23</v>
      </c>
      <c r="X278" s="1176">
        <v>24</v>
      </c>
      <c r="Y278" s="1176">
        <v>25</v>
      </c>
      <c r="AA278" s="1177">
        <v>1</v>
      </c>
      <c r="AB278" s="1176">
        <v>2</v>
      </c>
      <c r="AC278" s="1176">
        <v>3</v>
      </c>
      <c r="AD278" s="1176">
        <v>4</v>
      </c>
      <c r="AE278" s="1176">
        <v>5</v>
      </c>
      <c r="AF278" s="1176">
        <v>6</v>
      </c>
      <c r="AG278" s="1176">
        <v>7</v>
      </c>
      <c r="AH278" s="1176">
        <v>8</v>
      </c>
      <c r="AI278" s="1176">
        <v>9</v>
      </c>
      <c r="AJ278" s="1176">
        <v>10</v>
      </c>
      <c r="AK278" s="1176">
        <v>11</v>
      </c>
      <c r="AL278" s="1176">
        <v>12</v>
      </c>
      <c r="AM278" s="1176">
        <v>13</v>
      </c>
      <c r="AN278" s="1176">
        <v>14</v>
      </c>
      <c r="AO278" s="1176">
        <v>15</v>
      </c>
      <c r="AP278" s="1176">
        <v>16</v>
      </c>
      <c r="AQ278" s="1176">
        <v>17</v>
      </c>
      <c r="AR278" s="1176">
        <v>18</v>
      </c>
      <c r="AS278" s="1176">
        <v>19</v>
      </c>
      <c r="AT278" s="1176">
        <v>20</v>
      </c>
      <c r="AU278" s="1176">
        <v>21</v>
      </c>
      <c r="AV278" s="1176">
        <v>22</v>
      </c>
      <c r="AW278" s="1176">
        <v>23</v>
      </c>
      <c r="AX278" s="1176">
        <v>24</v>
      </c>
      <c r="AY278" s="1176">
        <v>25</v>
      </c>
    </row>
    <row r="279" spans="1:51" ht="15.75">
      <c r="A279" s="1159" t="s">
        <v>473</v>
      </c>
      <c r="B279" s="1365">
        <v>1</v>
      </c>
      <c r="C279" s="1365">
        <v>1</v>
      </c>
      <c r="D279" s="1178">
        <f>B279+C279</f>
        <v>2</v>
      </c>
      <c r="E279" s="1365">
        <v>1</v>
      </c>
      <c r="F279" s="1365">
        <v>2</v>
      </c>
      <c r="G279" s="1178">
        <f>E279+F279</f>
        <v>3</v>
      </c>
      <c r="H279" s="1365"/>
      <c r="I279" s="1365"/>
      <c r="J279" s="1178">
        <f>H279+I279</f>
        <v>0</v>
      </c>
      <c r="K279" s="1365"/>
      <c r="L279" s="1365"/>
      <c r="M279" s="1178">
        <f>K279+L279</f>
        <v>0</v>
      </c>
      <c r="N279" s="1178"/>
      <c r="O279" s="1178"/>
      <c r="P279" s="1178">
        <f>N279+O279</f>
        <v>0</v>
      </c>
      <c r="Q279" s="942"/>
      <c r="R279" s="942"/>
      <c r="S279" s="1178">
        <f>Q279+R279</f>
        <v>0</v>
      </c>
      <c r="T279" s="942"/>
      <c r="U279" s="942"/>
      <c r="V279" s="1178">
        <f>T279+U279</f>
        <v>0</v>
      </c>
      <c r="W279" s="1178">
        <f>B279+E279+N279+K279+H279+Q279+T279</f>
        <v>2</v>
      </c>
      <c r="X279" s="1178">
        <f t="shared" ref="X279:X289" si="362">C279+F279+O279+L279+I279+R279+U279</f>
        <v>3</v>
      </c>
      <c r="Y279" s="1178">
        <f t="shared" ref="Y279:Y289" si="363">D279+G279+P279+M279+J279+S279+V279</f>
        <v>5</v>
      </c>
      <c r="AA279" s="1159" t="s">
        <v>473</v>
      </c>
      <c r="AB279" s="942">
        <v>12</v>
      </c>
      <c r="AC279" s="942">
        <v>19</v>
      </c>
      <c r="AD279" s="1178">
        <f>AB279+AC279</f>
        <v>31</v>
      </c>
      <c r="AE279" s="942">
        <v>16</v>
      </c>
      <c r="AF279" s="942">
        <v>18</v>
      </c>
      <c r="AG279" s="1178">
        <f>AE279+AF279</f>
        <v>34</v>
      </c>
      <c r="AH279" s="942"/>
      <c r="AI279" s="942"/>
      <c r="AJ279" s="1178">
        <f>AH279+AI279</f>
        <v>0</v>
      </c>
      <c r="AK279" s="942"/>
      <c r="AL279" s="942"/>
      <c r="AM279" s="1178">
        <f>AK279+AL279</f>
        <v>0</v>
      </c>
      <c r="AN279" s="1244"/>
      <c r="AO279" s="1244"/>
      <c r="AP279" s="1178">
        <f>AN279+AO279</f>
        <v>0</v>
      </c>
      <c r="AQ279" s="1244"/>
      <c r="AR279" s="1244"/>
      <c r="AS279" s="1178">
        <f>AQ279+AR279</f>
        <v>0</v>
      </c>
      <c r="AT279" s="942"/>
      <c r="AU279" s="942"/>
      <c r="AV279" s="1178">
        <f>AT279+AU279</f>
        <v>0</v>
      </c>
      <c r="AW279" s="1178">
        <f>AB279+AE279+AH279+AK279+AT279+AN279+AQ279</f>
        <v>28</v>
      </c>
      <c r="AX279" s="1178">
        <f t="shared" ref="AX279:AX289" si="364">AC279+AF279+AI279+AL279+AU279+AO279+AR279</f>
        <v>37</v>
      </c>
      <c r="AY279" s="1178">
        <f t="shared" ref="AY279:AY289" si="365">AD279+AG279+AJ279+AM279+AV279+AP279+AS279</f>
        <v>65</v>
      </c>
    </row>
    <row r="280" spans="1:51" ht="15.75">
      <c r="A280" s="1160" t="s">
        <v>474</v>
      </c>
      <c r="B280" s="1365">
        <v>6</v>
      </c>
      <c r="C280" s="1365">
        <v>6</v>
      </c>
      <c r="D280" s="1178">
        <f t="shared" ref="D280:D289" si="366">B280+C280</f>
        <v>12</v>
      </c>
      <c r="E280" s="1365">
        <v>4</v>
      </c>
      <c r="F280" s="1366">
        <v>4</v>
      </c>
      <c r="G280" s="1178">
        <f t="shared" ref="G280:G289" si="367">E280+F280</f>
        <v>8</v>
      </c>
      <c r="H280" s="1365"/>
      <c r="I280" s="1365"/>
      <c r="J280" s="1178">
        <f t="shared" ref="J280:J289" si="368">H280+I280</f>
        <v>0</v>
      </c>
      <c r="K280" s="1365"/>
      <c r="L280" s="1365"/>
      <c r="M280" s="1178">
        <f t="shared" ref="M280:M289" si="369">K280+L280</f>
        <v>0</v>
      </c>
      <c r="N280" s="1178"/>
      <c r="O280" s="1178"/>
      <c r="P280" s="1178">
        <f t="shared" ref="P280:P289" si="370">N280+O280</f>
        <v>0</v>
      </c>
      <c r="Q280" s="942"/>
      <c r="R280" s="942"/>
      <c r="S280" s="1178">
        <f t="shared" ref="S280:S289" si="371">Q280+R280</f>
        <v>0</v>
      </c>
      <c r="T280" s="942"/>
      <c r="U280" s="942"/>
      <c r="V280" s="1178">
        <f t="shared" ref="V280:V289" si="372">T280+U280</f>
        <v>0</v>
      </c>
      <c r="W280" s="1178">
        <f t="shared" ref="W280:W289" si="373">B280+E280+N280+K280+H280+Q280+T280</f>
        <v>10</v>
      </c>
      <c r="X280" s="1178">
        <f t="shared" si="362"/>
        <v>10</v>
      </c>
      <c r="Y280" s="1178">
        <f t="shared" si="363"/>
        <v>20</v>
      </c>
      <c r="AA280" s="1160" t="s">
        <v>474</v>
      </c>
      <c r="AB280" s="942">
        <v>6</v>
      </c>
      <c r="AC280" s="942">
        <v>8</v>
      </c>
      <c r="AD280" s="1178">
        <f t="shared" ref="AD280:AD289" si="374">AB280+AC280</f>
        <v>14</v>
      </c>
      <c r="AE280" s="942">
        <v>3</v>
      </c>
      <c r="AF280" s="942">
        <v>4</v>
      </c>
      <c r="AG280" s="1178">
        <f t="shared" ref="AG280:AG289" si="375">AE280+AF280</f>
        <v>7</v>
      </c>
      <c r="AH280" s="942"/>
      <c r="AI280" s="942"/>
      <c r="AJ280" s="1178">
        <f t="shared" ref="AJ280:AJ289" si="376">AH280+AI280</f>
        <v>0</v>
      </c>
      <c r="AK280" s="942"/>
      <c r="AL280" s="942"/>
      <c r="AM280" s="1178">
        <f t="shared" ref="AM280:AM289" si="377">AK280+AL280</f>
        <v>0</v>
      </c>
      <c r="AN280" s="1244"/>
      <c r="AO280" s="1244"/>
      <c r="AP280" s="1178">
        <f t="shared" ref="AP280:AP289" si="378">AN280+AO280</f>
        <v>0</v>
      </c>
      <c r="AQ280" s="1244"/>
      <c r="AR280" s="1244"/>
      <c r="AS280" s="1178">
        <f t="shared" ref="AS280:AS289" si="379">AQ280+AR280</f>
        <v>0</v>
      </c>
      <c r="AT280" s="942"/>
      <c r="AU280" s="942"/>
      <c r="AV280" s="1178">
        <f t="shared" ref="AV280:AV289" si="380">AT280+AU280</f>
        <v>0</v>
      </c>
      <c r="AW280" s="1178">
        <f t="shared" ref="AW280:AW289" si="381">AB280+AE280+AH280+AK280+AT280+AN280+AQ280</f>
        <v>9</v>
      </c>
      <c r="AX280" s="1178">
        <f t="shared" si="364"/>
        <v>12</v>
      </c>
      <c r="AY280" s="1178">
        <f t="shared" si="365"/>
        <v>21</v>
      </c>
    </row>
    <row r="281" spans="1:51" ht="15.75">
      <c r="A281" s="1161" t="s">
        <v>365</v>
      </c>
      <c r="B281" s="1365">
        <v>9</v>
      </c>
      <c r="C281" s="1365">
        <v>7</v>
      </c>
      <c r="D281" s="1178">
        <f t="shared" si="366"/>
        <v>16</v>
      </c>
      <c r="E281" s="1365">
        <v>17</v>
      </c>
      <c r="F281" s="1365">
        <v>22</v>
      </c>
      <c r="G281" s="1178">
        <f t="shared" si="367"/>
        <v>39</v>
      </c>
      <c r="H281" s="1365"/>
      <c r="I281" s="1365"/>
      <c r="J281" s="1178">
        <f t="shared" si="368"/>
        <v>0</v>
      </c>
      <c r="K281" s="1365"/>
      <c r="L281" s="1365"/>
      <c r="M281" s="1178">
        <f t="shared" si="369"/>
        <v>0</v>
      </c>
      <c r="N281" s="1178"/>
      <c r="O281" s="1178"/>
      <c r="P281" s="1178">
        <f t="shared" si="370"/>
        <v>0</v>
      </c>
      <c r="Q281" s="942"/>
      <c r="R281" s="942"/>
      <c r="S281" s="1178">
        <f t="shared" si="371"/>
        <v>0</v>
      </c>
      <c r="T281" s="942"/>
      <c r="U281" s="942"/>
      <c r="V281" s="1178">
        <f t="shared" si="372"/>
        <v>0</v>
      </c>
      <c r="W281" s="1178">
        <f t="shared" si="373"/>
        <v>26</v>
      </c>
      <c r="X281" s="1178">
        <f t="shared" si="362"/>
        <v>29</v>
      </c>
      <c r="Y281" s="1178">
        <f t="shared" si="363"/>
        <v>55</v>
      </c>
      <c r="AA281" s="1161" t="s">
        <v>365</v>
      </c>
      <c r="AB281" s="942">
        <v>58</v>
      </c>
      <c r="AC281" s="942">
        <v>22</v>
      </c>
      <c r="AD281" s="1178">
        <f t="shared" si="374"/>
        <v>80</v>
      </c>
      <c r="AE281" s="942">
        <v>9</v>
      </c>
      <c r="AF281" s="942">
        <v>9</v>
      </c>
      <c r="AG281" s="1178">
        <f t="shared" si="375"/>
        <v>18</v>
      </c>
      <c r="AH281" s="942"/>
      <c r="AI281" s="942"/>
      <c r="AJ281" s="1178">
        <f t="shared" si="376"/>
        <v>0</v>
      </c>
      <c r="AK281" s="942">
        <v>1</v>
      </c>
      <c r="AL281" s="942"/>
      <c r="AM281" s="1178">
        <f t="shared" si="377"/>
        <v>1</v>
      </c>
      <c r="AN281" s="1244"/>
      <c r="AO281" s="1244"/>
      <c r="AP281" s="1178">
        <f t="shared" si="378"/>
        <v>0</v>
      </c>
      <c r="AQ281" s="1244"/>
      <c r="AR281" s="1244"/>
      <c r="AS281" s="1178">
        <f t="shared" si="379"/>
        <v>0</v>
      </c>
      <c r="AT281" s="942"/>
      <c r="AU281" s="942"/>
      <c r="AV281" s="1178">
        <f t="shared" si="380"/>
        <v>0</v>
      </c>
      <c r="AW281" s="1178">
        <f t="shared" si="381"/>
        <v>68</v>
      </c>
      <c r="AX281" s="1178">
        <f t="shared" si="364"/>
        <v>31</v>
      </c>
      <c r="AY281" s="1178">
        <f t="shared" si="365"/>
        <v>99</v>
      </c>
    </row>
    <row r="282" spans="1:51" ht="15.75">
      <c r="A282" s="1161" t="s">
        <v>366</v>
      </c>
      <c r="B282" s="1365">
        <v>52</v>
      </c>
      <c r="C282" s="1365">
        <v>36</v>
      </c>
      <c r="D282" s="1178">
        <f t="shared" si="366"/>
        <v>88</v>
      </c>
      <c r="E282" s="1365">
        <v>54</v>
      </c>
      <c r="F282" s="1365">
        <v>36</v>
      </c>
      <c r="G282" s="1178">
        <f t="shared" si="367"/>
        <v>90</v>
      </c>
      <c r="H282" s="1365">
        <v>2</v>
      </c>
      <c r="I282" s="1365"/>
      <c r="J282" s="1178">
        <f t="shared" si="368"/>
        <v>2</v>
      </c>
      <c r="K282" s="1365"/>
      <c r="L282" s="1365">
        <v>0</v>
      </c>
      <c r="M282" s="1178">
        <f t="shared" si="369"/>
        <v>0</v>
      </c>
      <c r="N282" s="1178"/>
      <c r="O282" s="1178"/>
      <c r="P282" s="1178">
        <f t="shared" si="370"/>
        <v>0</v>
      </c>
      <c r="Q282" s="942"/>
      <c r="R282" s="942"/>
      <c r="S282" s="1178">
        <f t="shared" si="371"/>
        <v>0</v>
      </c>
      <c r="T282" s="942"/>
      <c r="U282" s="942"/>
      <c r="V282" s="1178">
        <f t="shared" si="372"/>
        <v>0</v>
      </c>
      <c r="W282" s="1178">
        <f t="shared" si="373"/>
        <v>108</v>
      </c>
      <c r="X282" s="1178">
        <f t="shared" si="362"/>
        <v>72</v>
      </c>
      <c r="Y282" s="1178">
        <f t="shared" si="363"/>
        <v>180</v>
      </c>
      <c r="AA282" s="1161" t="s">
        <v>366</v>
      </c>
      <c r="AB282" s="942">
        <v>69</v>
      </c>
      <c r="AC282" s="942">
        <v>49</v>
      </c>
      <c r="AD282" s="1178">
        <f t="shared" si="374"/>
        <v>118</v>
      </c>
      <c r="AE282" s="942">
        <v>19</v>
      </c>
      <c r="AF282" s="942">
        <v>17</v>
      </c>
      <c r="AG282" s="1178">
        <f t="shared" si="375"/>
        <v>36</v>
      </c>
      <c r="AH282" s="942">
        <v>3</v>
      </c>
      <c r="AI282" s="942">
        <v>2</v>
      </c>
      <c r="AJ282" s="1178">
        <f t="shared" si="376"/>
        <v>5</v>
      </c>
      <c r="AK282" s="942"/>
      <c r="AL282" s="942"/>
      <c r="AM282" s="1178">
        <f t="shared" si="377"/>
        <v>0</v>
      </c>
      <c r="AN282" s="1244"/>
      <c r="AO282" s="1244"/>
      <c r="AP282" s="1178">
        <f t="shared" si="378"/>
        <v>0</v>
      </c>
      <c r="AQ282" s="1244"/>
      <c r="AR282" s="1244"/>
      <c r="AS282" s="1178">
        <f t="shared" si="379"/>
        <v>0</v>
      </c>
      <c r="AT282" s="942"/>
      <c r="AU282" s="942"/>
      <c r="AV282" s="1178">
        <f t="shared" si="380"/>
        <v>0</v>
      </c>
      <c r="AW282" s="1178">
        <f t="shared" si="381"/>
        <v>91</v>
      </c>
      <c r="AX282" s="1178">
        <f t="shared" si="364"/>
        <v>68</v>
      </c>
      <c r="AY282" s="1178">
        <f t="shared" si="365"/>
        <v>159</v>
      </c>
    </row>
    <row r="283" spans="1:51" ht="15.75">
      <c r="A283" s="1161" t="s">
        <v>367</v>
      </c>
      <c r="B283" s="1365">
        <v>70</v>
      </c>
      <c r="C283" s="1365">
        <v>54</v>
      </c>
      <c r="D283" s="1178">
        <f t="shared" si="366"/>
        <v>124</v>
      </c>
      <c r="E283" s="1365">
        <v>179</v>
      </c>
      <c r="F283" s="1365">
        <v>72</v>
      </c>
      <c r="G283" s="1178">
        <f t="shared" si="367"/>
        <v>251</v>
      </c>
      <c r="H283" s="1365">
        <v>3</v>
      </c>
      <c r="I283" s="1365">
        <v>1</v>
      </c>
      <c r="J283" s="1178">
        <f t="shared" si="368"/>
        <v>4</v>
      </c>
      <c r="K283" s="1365"/>
      <c r="L283" s="1365">
        <v>0</v>
      </c>
      <c r="M283" s="1178">
        <f t="shared" si="369"/>
        <v>0</v>
      </c>
      <c r="N283" s="1178"/>
      <c r="O283" s="1178"/>
      <c r="P283" s="1178">
        <f t="shared" si="370"/>
        <v>0</v>
      </c>
      <c r="Q283" s="942"/>
      <c r="R283" s="942"/>
      <c r="S283" s="1178">
        <f t="shared" si="371"/>
        <v>0</v>
      </c>
      <c r="T283" s="942"/>
      <c r="U283" s="942"/>
      <c r="V283" s="1178">
        <f t="shared" si="372"/>
        <v>0</v>
      </c>
      <c r="W283" s="1178">
        <f t="shared" si="373"/>
        <v>252</v>
      </c>
      <c r="X283" s="1178">
        <f t="shared" si="362"/>
        <v>127</v>
      </c>
      <c r="Y283" s="1178">
        <f t="shared" si="363"/>
        <v>379</v>
      </c>
      <c r="AA283" s="1161" t="s">
        <v>367</v>
      </c>
      <c r="AB283" s="942">
        <v>80</v>
      </c>
      <c r="AC283" s="942">
        <v>82</v>
      </c>
      <c r="AD283" s="1178">
        <f t="shared" si="374"/>
        <v>162</v>
      </c>
      <c r="AE283" s="942">
        <v>77</v>
      </c>
      <c r="AF283" s="942">
        <v>65</v>
      </c>
      <c r="AG283" s="1178">
        <f t="shared" si="375"/>
        <v>142</v>
      </c>
      <c r="AH283" s="942">
        <v>11</v>
      </c>
      <c r="AI283" s="942">
        <v>8</v>
      </c>
      <c r="AJ283" s="1178">
        <f t="shared" si="376"/>
        <v>19</v>
      </c>
      <c r="AK283" s="942"/>
      <c r="AL283" s="942"/>
      <c r="AM283" s="1178">
        <f t="shared" si="377"/>
        <v>0</v>
      </c>
      <c r="AN283" s="1244"/>
      <c r="AO283" s="1244"/>
      <c r="AP283" s="1178">
        <f t="shared" si="378"/>
        <v>0</v>
      </c>
      <c r="AQ283" s="1244"/>
      <c r="AR283" s="1244"/>
      <c r="AS283" s="1178">
        <f t="shared" si="379"/>
        <v>0</v>
      </c>
      <c r="AT283" s="942"/>
      <c r="AU283" s="942"/>
      <c r="AV283" s="1178">
        <f t="shared" si="380"/>
        <v>0</v>
      </c>
      <c r="AW283" s="1178">
        <f t="shared" si="381"/>
        <v>168</v>
      </c>
      <c r="AX283" s="1178">
        <f t="shared" si="364"/>
        <v>155</v>
      </c>
      <c r="AY283" s="1178">
        <f t="shared" si="365"/>
        <v>323</v>
      </c>
    </row>
    <row r="284" spans="1:51" ht="15.75">
      <c r="A284" s="1161" t="s">
        <v>368</v>
      </c>
      <c r="B284" s="1365">
        <v>145</v>
      </c>
      <c r="C284" s="1365">
        <v>112</v>
      </c>
      <c r="D284" s="1178">
        <f t="shared" si="366"/>
        <v>257</v>
      </c>
      <c r="E284" s="1365">
        <v>143</v>
      </c>
      <c r="F284" s="1365">
        <v>110</v>
      </c>
      <c r="G284" s="1178">
        <f t="shared" si="367"/>
        <v>253</v>
      </c>
      <c r="H284" s="1365">
        <v>6</v>
      </c>
      <c r="I284" s="1365">
        <v>6</v>
      </c>
      <c r="J284" s="1178">
        <f t="shared" si="368"/>
        <v>12</v>
      </c>
      <c r="K284" s="1365">
        <v>0</v>
      </c>
      <c r="L284" s="1365">
        <v>0</v>
      </c>
      <c r="M284" s="1178">
        <f t="shared" si="369"/>
        <v>0</v>
      </c>
      <c r="N284" s="1178"/>
      <c r="O284" s="1178"/>
      <c r="P284" s="1178">
        <f t="shared" si="370"/>
        <v>0</v>
      </c>
      <c r="Q284" s="942"/>
      <c r="R284" s="942"/>
      <c r="S284" s="1178">
        <f t="shared" si="371"/>
        <v>0</v>
      </c>
      <c r="T284" s="942"/>
      <c r="U284" s="942"/>
      <c r="V284" s="1178">
        <f t="shared" si="372"/>
        <v>0</v>
      </c>
      <c r="W284" s="1178">
        <f t="shared" si="373"/>
        <v>294</v>
      </c>
      <c r="X284" s="1178">
        <f t="shared" si="362"/>
        <v>228</v>
      </c>
      <c r="Y284" s="1178">
        <f t="shared" si="363"/>
        <v>522</v>
      </c>
      <c r="AA284" s="1161" t="s">
        <v>368</v>
      </c>
      <c r="AB284" s="942">
        <v>262</v>
      </c>
      <c r="AC284" s="942">
        <v>182</v>
      </c>
      <c r="AD284" s="1178">
        <f t="shared" si="374"/>
        <v>444</v>
      </c>
      <c r="AE284" s="942">
        <v>169</v>
      </c>
      <c r="AF284" s="942">
        <v>142</v>
      </c>
      <c r="AG284" s="1178">
        <f t="shared" si="375"/>
        <v>311</v>
      </c>
      <c r="AH284" s="942">
        <v>6</v>
      </c>
      <c r="AI284" s="942">
        <v>5</v>
      </c>
      <c r="AJ284" s="1178">
        <f t="shared" si="376"/>
        <v>11</v>
      </c>
      <c r="AK284" s="942">
        <v>4</v>
      </c>
      <c r="AL284" s="942">
        <v>0</v>
      </c>
      <c r="AM284" s="1178">
        <f t="shared" si="377"/>
        <v>4</v>
      </c>
      <c r="AN284" s="1244"/>
      <c r="AO284" s="1244"/>
      <c r="AP284" s="1178">
        <f t="shared" si="378"/>
        <v>0</v>
      </c>
      <c r="AQ284" s="1244"/>
      <c r="AR284" s="1244"/>
      <c r="AS284" s="1178">
        <f t="shared" si="379"/>
        <v>0</v>
      </c>
      <c r="AT284" s="942"/>
      <c r="AU284" s="942"/>
      <c r="AV284" s="1178">
        <f t="shared" si="380"/>
        <v>0</v>
      </c>
      <c r="AW284" s="1178">
        <f t="shared" si="381"/>
        <v>441</v>
      </c>
      <c r="AX284" s="1178">
        <f t="shared" si="364"/>
        <v>329</v>
      </c>
      <c r="AY284" s="1178">
        <f t="shared" si="365"/>
        <v>770</v>
      </c>
    </row>
    <row r="285" spans="1:51" ht="15.75">
      <c r="A285" s="1161" t="s">
        <v>369</v>
      </c>
      <c r="B285" s="1365">
        <v>199</v>
      </c>
      <c r="C285" s="1365">
        <v>162</v>
      </c>
      <c r="D285" s="1178">
        <f t="shared" si="366"/>
        <v>361</v>
      </c>
      <c r="E285" s="1365">
        <v>321</v>
      </c>
      <c r="F285" s="1365">
        <v>162</v>
      </c>
      <c r="G285" s="1178">
        <f t="shared" si="367"/>
        <v>483</v>
      </c>
      <c r="H285" s="1365">
        <v>7</v>
      </c>
      <c r="I285" s="1365">
        <v>8</v>
      </c>
      <c r="J285" s="1178">
        <f t="shared" si="368"/>
        <v>15</v>
      </c>
      <c r="K285" s="1365">
        <v>0</v>
      </c>
      <c r="L285" s="1365">
        <v>0</v>
      </c>
      <c r="M285" s="1178">
        <f t="shared" si="369"/>
        <v>0</v>
      </c>
      <c r="N285" s="1178"/>
      <c r="O285" s="1178"/>
      <c r="P285" s="1178">
        <f t="shared" si="370"/>
        <v>0</v>
      </c>
      <c r="Q285" s="942"/>
      <c r="R285" s="942"/>
      <c r="S285" s="1178">
        <f t="shared" si="371"/>
        <v>0</v>
      </c>
      <c r="T285" s="942"/>
      <c r="U285" s="942"/>
      <c r="V285" s="1178">
        <f t="shared" si="372"/>
        <v>0</v>
      </c>
      <c r="W285" s="1178">
        <f t="shared" si="373"/>
        <v>527</v>
      </c>
      <c r="X285" s="1178">
        <f t="shared" si="362"/>
        <v>332</v>
      </c>
      <c r="Y285" s="1178">
        <f t="shared" si="363"/>
        <v>859</v>
      </c>
      <c r="AA285" s="1161" t="s">
        <v>369</v>
      </c>
      <c r="AB285" s="942">
        <v>302</v>
      </c>
      <c r="AC285" s="942">
        <v>281</v>
      </c>
      <c r="AD285" s="1178">
        <f t="shared" si="374"/>
        <v>583</v>
      </c>
      <c r="AE285" s="942">
        <v>293</v>
      </c>
      <c r="AF285" s="942">
        <v>234</v>
      </c>
      <c r="AG285" s="1178">
        <f t="shared" si="375"/>
        <v>527</v>
      </c>
      <c r="AH285" s="942">
        <v>19</v>
      </c>
      <c r="AI285" s="942">
        <v>13</v>
      </c>
      <c r="AJ285" s="1178">
        <f t="shared" si="376"/>
        <v>32</v>
      </c>
      <c r="AK285" s="942">
        <v>2</v>
      </c>
      <c r="AL285" s="942">
        <v>2</v>
      </c>
      <c r="AM285" s="1178">
        <f t="shared" si="377"/>
        <v>4</v>
      </c>
      <c r="AN285" s="1244">
        <v>4</v>
      </c>
      <c r="AO285" s="1244">
        <v>4</v>
      </c>
      <c r="AP285" s="1178">
        <f t="shared" si="378"/>
        <v>8</v>
      </c>
      <c r="AQ285" s="1244">
        <v>12</v>
      </c>
      <c r="AR285" s="1244">
        <v>12</v>
      </c>
      <c r="AS285" s="1178">
        <f t="shared" si="379"/>
        <v>24</v>
      </c>
      <c r="AT285" s="1281">
        <v>4</v>
      </c>
      <c r="AU285" s="1281">
        <v>3</v>
      </c>
      <c r="AV285" s="1178">
        <f t="shared" si="380"/>
        <v>7</v>
      </c>
      <c r="AW285" s="1178">
        <f t="shared" si="381"/>
        <v>636</v>
      </c>
      <c r="AX285" s="1178">
        <f t="shared" si="364"/>
        <v>549</v>
      </c>
      <c r="AY285" s="1178">
        <f t="shared" si="365"/>
        <v>1185</v>
      </c>
    </row>
    <row r="286" spans="1:51" ht="15.75">
      <c r="A286" s="1161" t="s">
        <v>370</v>
      </c>
      <c r="B286" s="1365">
        <v>290</v>
      </c>
      <c r="C286" s="1365">
        <v>199</v>
      </c>
      <c r="D286" s="1178">
        <f t="shared" si="366"/>
        <v>489</v>
      </c>
      <c r="E286" s="1365">
        <v>513</v>
      </c>
      <c r="F286" s="1365">
        <v>426</v>
      </c>
      <c r="G286" s="1178">
        <f t="shared" si="367"/>
        <v>939</v>
      </c>
      <c r="H286" s="1365">
        <v>15</v>
      </c>
      <c r="I286" s="1365">
        <v>15</v>
      </c>
      <c r="J286" s="1178">
        <f t="shared" si="368"/>
        <v>30</v>
      </c>
      <c r="K286" s="1365">
        <v>0</v>
      </c>
      <c r="L286" s="1365">
        <v>0</v>
      </c>
      <c r="M286" s="1178">
        <f t="shared" si="369"/>
        <v>0</v>
      </c>
      <c r="N286" s="1178"/>
      <c r="O286" s="1178"/>
      <c r="P286" s="1178">
        <f t="shared" si="370"/>
        <v>0</v>
      </c>
      <c r="Q286" s="942"/>
      <c r="R286" s="942"/>
      <c r="S286" s="1178">
        <f t="shared" si="371"/>
        <v>0</v>
      </c>
      <c r="T286" s="942"/>
      <c r="U286" s="942"/>
      <c r="V286" s="1178">
        <f t="shared" si="372"/>
        <v>0</v>
      </c>
      <c r="W286" s="1178">
        <f t="shared" si="373"/>
        <v>818</v>
      </c>
      <c r="X286" s="1178">
        <f t="shared" si="362"/>
        <v>640</v>
      </c>
      <c r="Y286" s="1178">
        <f t="shared" si="363"/>
        <v>1458</v>
      </c>
      <c r="AA286" s="1161" t="s">
        <v>370</v>
      </c>
      <c r="AB286" s="942">
        <v>379</v>
      </c>
      <c r="AC286" s="942">
        <v>272</v>
      </c>
      <c r="AD286" s="1178">
        <f t="shared" si="374"/>
        <v>651</v>
      </c>
      <c r="AE286" s="942">
        <v>459</v>
      </c>
      <c r="AF286" s="942">
        <v>397</v>
      </c>
      <c r="AG286" s="1178">
        <f t="shared" si="375"/>
        <v>856</v>
      </c>
      <c r="AH286" s="942">
        <v>15</v>
      </c>
      <c r="AI286" s="942">
        <v>12</v>
      </c>
      <c r="AJ286" s="1178">
        <f t="shared" si="376"/>
        <v>27</v>
      </c>
      <c r="AK286" s="942">
        <v>3</v>
      </c>
      <c r="AL286" s="942">
        <v>1</v>
      </c>
      <c r="AM286" s="1178">
        <f t="shared" si="377"/>
        <v>4</v>
      </c>
      <c r="AN286" s="1244">
        <v>4</v>
      </c>
      <c r="AO286" s="1244">
        <v>4</v>
      </c>
      <c r="AP286" s="1178">
        <f t="shared" si="378"/>
        <v>8</v>
      </c>
      <c r="AQ286" s="1244">
        <v>5</v>
      </c>
      <c r="AR286" s="1244">
        <v>5</v>
      </c>
      <c r="AS286" s="1178">
        <f t="shared" si="379"/>
        <v>10</v>
      </c>
      <c r="AT286" s="1281">
        <v>6</v>
      </c>
      <c r="AU286" s="1281">
        <v>3</v>
      </c>
      <c r="AV286" s="1178">
        <f t="shared" si="380"/>
        <v>9</v>
      </c>
      <c r="AW286" s="1178">
        <f t="shared" si="381"/>
        <v>871</v>
      </c>
      <c r="AX286" s="1178">
        <f t="shared" si="364"/>
        <v>694</v>
      </c>
      <c r="AY286" s="1178">
        <f t="shared" si="365"/>
        <v>1565</v>
      </c>
    </row>
    <row r="287" spans="1:51" ht="15.75">
      <c r="A287" s="1161" t="s">
        <v>371</v>
      </c>
      <c r="B287" s="1365">
        <v>296</v>
      </c>
      <c r="C287" s="1365">
        <v>211</v>
      </c>
      <c r="D287" s="1178">
        <f t="shared" si="366"/>
        <v>507</v>
      </c>
      <c r="E287" s="1365">
        <v>602</v>
      </c>
      <c r="F287" s="1365">
        <v>562</v>
      </c>
      <c r="G287" s="1178">
        <f t="shared" si="367"/>
        <v>1164</v>
      </c>
      <c r="H287" s="1365">
        <v>18</v>
      </c>
      <c r="I287" s="1365">
        <v>16</v>
      </c>
      <c r="J287" s="1178">
        <f t="shared" si="368"/>
        <v>34</v>
      </c>
      <c r="K287" s="1365">
        <v>0</v>
      </c>
      <c r="L287" s="1365">
        <v>1</v>
      </c>
      <c r="M287" s="1178">
        <f t="shared" si="369"/>
        <v>1</v>
      </c>
      <c r="N287" s="1178"/>
      <c r="O287" s="1178"/>
      <c r="P287" s="1178">
        <f t="shared" si="370"/>
        <v>0</v>
      </c>
      <c r="Q287" s="942"/>
      <c r="R287" s="942"/>
      <c r="S287" s="1178">
        <f t="shared" si="371"/>
        <v>0</v>
      </c>
      <c r="T287" s="942"/>
      <c r="U287" s="942"/>
      <c r="V287" s="1178">
        <f t="shared" si="372"/>
        <v>0</v>
      </c>
      <c r="W287" s="1178">
        <f t="shared" si="373"/>
        <v>916</v>
      </c>
      <c r="X287" s="1178">
        <f t="shared" si="362"/>
        <v>790</v>
      </c>
      <c r="Y287" s="1178">
        <f t="shared" si="363"/>
        <v>1706</v>
      </c>
      <c r="AA287" s="1161" t="s">
        <v>371</v>
      </c>
      <c r="AB287" s="942">
        <v>745</v>
      </c>
      <c r="AC287" s="942">
        <v>488</v>
      </c>
      <c r="AD287" s="1178">
        <f t="shared" si="374"/>
        <v>1233</v>
      </c>
      <c r="AE287" s="942">
        <v>988</v>
      </c>
      <c r="AF287" s="942">
        <v>733</v>
      </c>
      <c r="AG287" s="1178">
        <f t="shared" si="375"/>
        <v>1721</v>
      </c>
      <c r="AH287" s="942">
        <v>38</v>
      </c>
      <c r="AI287" s="942">
        <v>32</v>
      </c>
      <c r="AJ287" s="1178">
        <f t="shared" si="376"/>
        <v>70</v>
      </c>
      <c r="AK287" s="942">
        <v>2</v>
      </c>
      <c r="AL287" s="942">
        <v>0</v>
      </c>
      <c r="AM287" s="1178">
        <f t="shared" si="377"/>
        <v>2</v>
      </c>
      <c r="AN287" s="1244">
        <v>2</v>
      </c>
      <c r="AO287" s="1244">
        <v>1</v>
      </c>
      <c r="AP287" s="1178">
        <f t="shared" si="378"/>
        <v>3</v>
      </c>
      <c r="AQ287" s="1244"/>
      <c r="AR287" s="1244">
        <v>5</v>
      </c>
      <c r="AS287" s="1178">
        <f t="shared" si="379"/>
        <v>5</v>
      </c>
      <c r="AT287" s="1281">
        <v>6</v>
      </c>
      <c r="AU287" s="1281">
        <v>2</v>
      </c>
      <c r="AV287" s="1178">
        <f t="shared" si="380"/>
        <v>8</v>
      </c>
      <c r="AW287" s="1178">
        <f t="shared" si="381"/>
        <v>1781</v>
      </c>
      <c r="AX287" s="1178">
        <f t="shared" si="364"/>
        <v>1261</v>
      </c>
      <c r="AY287" s="1178">
        <f t="shared" si="365"/>
        <v>3042</v>
      </c>
    </row>
    <row r="288" spans="1:51" ht="15.75">
      <c r="A288" s="1159" t="s">
        <v>475</v>
      </c>
      <c r="B288" s="1365">
        <v>365</v>
      </c>
      <c r="C288" s="1365">
        <v>240</v>
      </c>
      <c r="D288" s="1178">
        <f t="shared" si="366"/>
        <v>605</v>
      </c>
      <c r="E288" s="1365">
        <v>1144</v>
      </c>
      <c r="F288" s="1365">
        <v>760</v>
      </c>
      <c r="G288" s="1178">
        <f t="shared" si="367"/>
        <v>1904</v>
      </c>
      <c r="H288" s="1365">
        <v>21</v>
      </c>
      <c r="I288" s="1365">
        <v>20</v>
      </c>
      <c r="J288" s="1178">
        <f t="shared" si="368"/>
        <v>41</v>
      </c>
      <c r="K288" s="1365">
        <v>3</v>
      </c>
      <c r="L288" s="1365">
        <v>0</v>
      </c>
      <c r="M288" s="1178">
        <f t="shared" si="369"/>
        <v>3</v>
      </c>
      <c r="N288" s="1178"/>
      <c r="O288" s="1178"/>
      <c r="P288" s="1178">
        <f t="shared" si="370"/>
        <v>0</v>
      </c>
      <c r="Q288" s="942"/>
      <c r="R288" s="942"/>
      <c r="S288" s="1178">
        <f t="shared" si="371"/>
        <v>0</v>
      </c>
      <c r="T288" s="942"/>
      <c r="U288" s="942"/>
      <c r="V288" s="1178">
        <f t="shared" si="372"/>
        <v>0</v>
      </c>
      <c r="W288" s="1178">
        <f t="shared" si="373"/>
        <v>1533</v>
      </c>
      <c r="X288" s="1178">
        <f t="shared" si="362"/>
        <v>1020</v>
      </c>
      <c r="Y288" s="1178">
        <f t="shared" si="363"/>
        <v>2553</v>
      </c>
      <c r="AA288" s="1159" t="s">
        <v>475</v>
      </c>
      <c r="AB288" s="942">
        <v>881</v>
      </c>
      <c r="AC288" s="942">
        <v>425</v>
      </c>
      <c r="AD288" s="1178">
        <f t="shared" si="374"/>
        <v>1306</v>
      </c>
      <c r="AE288" s="942">
        <v>1004</v>
      </c>
      <c r="AF288" s="942">
        <v>862</v>
      </c>
      <c r="AG288" s="1178">
        <f t="shared" si="375"/>
        <v>1866</v>
      </c>
      <c r="AH288" s="942">
        <v>21</v>
      </c>
      <c r="AI288" s="942">
        <v>31</v>
      </c>
      <c r="AJ288" s="1178">
        <f t="shared" si="376"/>
        <v>52</v>
      </c>
      <c r="AK288" s="942">
        <v>2</v>
      </c>
      <c r="AL288" s="942">
        <v>3</v>
      </c>
      <c r="AM288" s="1178">
        <f t="shared" si="377"/>
        <v>5</v>
      </c>
      <c r="AN288" s="1244"/>
      <c r="AO288" s="1244"/>
      <c r="AP288" s="1178">
        <f t="shared" si="378"/>
        <v>0</v>
      </c>
      <c r="AQ288" s="1244"/>
      <c r="AR288" s="1244"/>
      <c r="AS288" s="1178">
        <f t="shared" si="379"/>
        <v>0</v>
      </c>
      <c r="AT288" s="1281">
        <v>0</v>
      </c>
      <c r="AU288" s="1281">
        <v>1</v>
      </c>
      <c r="AV288" s="1178">
        <f t="shared" si="380"/>
        <v>1</v>
      </c>
      <c r="AW288" s="1178">
        <f t="shared" si="381"/>
        <v>1908</v>
      </c>
      <c r="AX288" s="1178">
        <f t="shared" si="364"/>
        <v>1322</v>
      </c>
      <c r="AY288" s="1178">
        <f t="shared" si="365"/>
        <v>3230</v>
      </c>
    </row>
    <row r="289" spans="1:51" ht="15.75">
      <c r="A289" s="1159" t="s">
        <v>618</v>
      </c>
      <c r="B289" s="1178"/>
      <c r="C289" s="1178"/>
      <c r="D289" s="1178">
        <f t="shared" si="366"/>
        <v>0</v>
      </c>
      <c r="E289" s="1178"/>
      <c r="F289" s="1178"/>
      <c r="G289" s="1178">
        <f t="shared" si="367"/>
        <v>0</v>
      </c>
      <c r="H289" s="1178"/>
      <c r="I289" s="1178"/>
      <c r="J289" s="1178">
        <f t="shared" si="368"/>
        <v>0</v>
      </c>
      <c r="K289" s="1178"/>
      <c r="L289" s="1178"/>
      <c r="M289" s="1178">
        <f t="shared" si="369"/>
        <v>0</v>
      </c>
      <c r="N289" s="1178"/>
      <c r="O289" s="1178"/>
      <c r="P289" s="1178">
        <f t="shared" si="370"/>
        <v>0</v>
      </c>
      <c r="Q289" s="1178"/>
      <c r="R289" s="1178"/>
      <c r="S289" s="1178">
        <f t="shared" si="371"/>
        <v>0</v>
      </c>
      <c r="T289" s="1178"/>
      <c r="U289" s="1178"/>
      <c r="V289" s="1178">
        <f t="shared" si="372"/>
        <v>0</v>
      </c>
      <c r="W289" s="1178">
        <f t="shared" si="373"/>
        <v>0</v>
      </c>
      <c r="X289" s="1178">
        <f t="shared" si="362"/>
        <v>0</v>
      </c>
      <c r="Y289" s="1178">
        <f t="shared" si="363"/>
        <v>0</v>
      </c>
      <c r="AA289" s="1159" t="s">
        <v>618</v>
      </c>
      <c r="AB289" s="1178"/>
      <c r="AC289" s="1178"/>
      <c r="AD289" s="1178">
        <f t="shared" si="374"/>
        <v>0</v>
      </c>
      <c r="AE289" s="1178"/>
      <c r="AF289" s="1178"/>
      <c r="AG289" s="1178">
        <f t="shared" si="375"/>
        <v>0</v>
      </c>
      <c r="AH289" s="1178"/>
      <c r="AI289" s="1178"/>
      <c r="AJ289" s="1178">
        <f t="shared" si="376"/>
        <v>0</v>
      </c>
      <c r="AK289" s="1178"/>
      <c r="AL289" s="1178"/>
      <c r="AM289" s="1178">
        <f t="shared" si="377"/>
        <v>0</v>
      </c>
      <c r="AN289" s="1178"/>
      <c r="AO289" s="1178"/>
      <c r="AP289" s="1178">
        <f t="shared" si="378"/>
        <v>0</v>
      </c>
      <c r="AQ289" s="1178"/>
      <c r="AR289" s="1178"/>
      <c r="AS289" s="1178">
        <f t="shared" si="379"/>
        <v>0</v>
      </c>
      <c r="AT289" s="1178"/>
      <c r="AU289" s="1178"/>
      <c r="AV289" s="1178">
        <f t="shared" si="380"/>
        <v>0</v>
      </c>
      <c r="AW289" s="1178">
        <f t="shared" si="381"/>
        <v>0</v>
      </c>
      <c r="AX289" s="1178">
        <f t="shared" si="364"/>
        <v>0</v>
      </c>
      <c r="AY289" s="1178">
        <f t="shared" si="365"/>
        <v>0</v>
      </c>
    </row>
    <row r="290" spans="1:51" ht="15.75">
      <c r="A290" s="1162" t="s">
        <v>6</v>
      </c>
      <c r="B290" s="1163">
        <f t="shared" ref="B290:Y290" si="382">SUM(B279:B289)</f>
        <v>1433</v>
      </c>
      <c r="C290" s="1163">
        <f t="shared" si="382"/>
        <v>1028</v>
      </c>
      <c r="D290" s="1163">
        <f t="shared" si="382"/>
        <v>2461</v>
      </c>
      <c r="E290" s="1163">
        <f t="shared" si="382"/>
        <v>2978</v>
      </c>
      <c r="F290" s="1163">
        <f t="shared" si="382"/>
        <v>2156</v>
      </c>
      <c r="G290" s="1163">
        <f t="shared" si="382"/>
        <v>5134</v>
      </c>
      <c r="H290" s="1163">
        <f t="shared" si="382"/>
        <v>72</v>
      </c>
      <c r="I290" s="1163">
        <f t="shared" si="382"/>
        <v>66</v>
      </c>
      <c r="J290" s="1163">
        <f t="shared" si="382"/>
        <v>138</v>
      </c>
      <c r="K290" s="1163">
        <f t="shared" si="382"/>
        <v>3</v>
      </c>
      <c r="L290" s="1163">
        <f t="shared" si="382"/>
        <v>1</v>
      </c>
      <c r="M290" s="1163">
        <f t="shared" si="382"/>
        <v>4</v>
      </c>
      <c r="N290" s="1163">
        <f t="shared" si="382"/>
        <v>0</v>
      </c>
      <c r="O290" s="1163">
        <f t="shared" si="382"/>
        <v>0</v>
      </c>
      <c r="P290" s="1163">
        <f t="shared" si="382"/>
        <v>0</v>
      </c>
      <c r="Q290" s="1163">
        <f t="shared" si="382"/>
        <v>0</v>
      </c>
      <c r="R290" s="1163">
        <f t="shared" si="382"/>
        <v>0</v>
      </c>
      <c r="S290" s="1163">
        <f t="shared" si="382"/>
        <v>0</v>
      </c>
      <c r="T290" s="1163">
        <f t="shared" si="382"/>
        <v>0</v>
      </c>
      <c r="U290" s="1163">
        <f t="shared" si="382"/>
        <v>0</v>
      </c>
      <c r="V290" s="1163">
        <f t="shared" si="382"/>
        <v>0</v>
      </c>
      <c r="W290" s="1163">
        <f t="shared" si="382"/>
        <v>4486</v>
      </c>
      <c r="X290" s="1163">
        <f t="shared" si="382"/>
        <v>3251</v>
      </c>
      <c r="Y290" s="1163">
        <f t="shared" si="382"/>
        <v>7737</v>
      </c>
      <c r="AA290" s="1162" t="s">
        <v>6</v>
      </c>
      <c r="AB290" s="1163">
        <f t="shared" ref="AB290:AY290" si="383">SUM(AB279:AB289)</f>
        <v>2794</v>
      </c>
      <c r="AC290" s="1163">
        <f t="shared" si="383"/>
        <v>1828</v>
      </c>
      <c r="AD290" s="1163">
        <f t="shared" si="383"/>
        <v>4622</v>
      </c>
      <c r="AE290" s="1163">
        <f t="shared" si="383"/>
        <v>3037</v>
      </c>
      <c r="AF290" s="1163">
        <f t="shared" si="383"/>
        <v>2481</v>
      </c>
      <c r="AG290" s="1163">
        <f t="shared" si="383"/>
        <v>5518</v>
      </c>
      <c r="AH290" s="1163">
        <f t="shared" si="383"/>
        <v>113</v>
      </c>
      <c r="AI290" s="1163">
        <f t="shared" si="383"/>
        <v>103</v>
      </c>
      <c r="AJ290" s="1163">
        <f t="shared" si="383"/>
        <v>216</v>
      </c>
      <c r="AK290" s="1163">
        <f t="shared" si="383"/>
        <v>14</v>
      </c>
      <c r="AL290" s="1163">
        <f t="shared" si="383"/>
        <v>6</v>
      </c>
      <c r="AM290" s="1163">
        <f t="shared" si="383"/>
        <v>20</v>
      </c>
      <c r="AN290" s="1163">
        <f t="shared" si="383"/>
        <v>10</v>
      </c>
      <c r="AO290" s="1163">
        <f t="shared" si="383"/>
        <v>9</v>
      </c>
      <c r="AP290" s="1163">
        <f t="shared" si="383"/>
        <v>19</v>
      </c>
      <c r="AQ290" s="1163">
        <f t="shared" si="383"/>
        <v>17</v>
      </c>
      <c r="AR290" s="1163">
        <f t="shared" si="383"/>
        <v>22</v>
      </c>
      <c r="AS290" s="1163">
        <f t="shared" si="383"/>
        <v>39</v>
      </c>
      <c r="AT290" s="1163">
        <f t="shared" si="383"/>
        <v>16</v>
      </c>
      <c r="AU290" s="1163">
        <f t="shared" si="383"/>
        <v>9</v>
      </c>
      <c r="AV290" s="1163">
        <f t="shared" si="383"/>
        <v>25</v>
      </c>
      <c r="AW290" s="1163">
        <f t="shared" si="383"/>
        <v>6001</v>
      </c>
      <c r="AX290" s="1163">
        <f t="shared" si="383"/>
        <v>4458</v>
      </c>
      <c r="AY290" s="1163">
        <f t="shared" si="383"/>
        <v>10459</v>
      </c>
    </row>
    <row r="292" spans="1:51" ht="15.75">
      <c r="A292" s="1243"/>
      <c r="B292" s="1243"/>
      <c r="C292" s="1243"/>
      <c r="D292" s="1243"/>
      <c r="E292" s="1243"/>
      <c r="F292" s="1243"/>
      <c r="G292" s="1243"/>
      <c r="H292" s="1243"/>
      <c r="I292" s="1243"/>
      <c r="J292" s="1243"/>
      <c r="K292" s="1243"/>
      <c r="L292" s="1243"/>
      <c r="M292" s="1243"/>
      <c r="N292" s="1243"/>
      <c r="O292" s="1243"/>
      <c r="P292" s="1243"/>
      <c r="Q292" s="1243"/>
      <c r="R292" s="1243"/>
      <c r="S292" s="1243"/>
      <c r="T292" s="1243"/>
      <c r="U292" s="1243"/>
      <c r="V292" s="1243"/>
      <c r="W292" s="1289"/>
      <c r="X292" s="1289" t="s">
        <v>161</v>
      </c>
      <c r="Y292" s="1289"/>
      <c r="AA292" s="1243"/>
      <c r="AB292" s="1243"/>
      <c r="AC292" s="1243"/>
      <c r="AD292" s="1243"/>
      <c r="AE292" s="1243"/>
      <c r="AF292" s="1243"/>
      <c r="AG292" s="1243"/>
      <c r="AH292" s="1243"/>
      <c r="AI292" s="1243"/>
      <c r="AJ292" s="1243"/>
      <c r="AK292" s="1243"/>
      <c r="AL292" s="1243"/>
      <c r="AM292" s="1243"/>
      <c r="AN292" s="1243"/>
      <c r="AO292" s="1243"/>
      <c r="AP292" s="1243"/>
      <c r="AQ292" s="1243"/>
      <c r="AR292" s="1243"/>
      <c r="AS292" s="1243"/>
      <c r="AT292" s="1243"/>
      <c r="AU292" s="1243"/>
      <c r="AV292" s="1243"/>
      <c r="AW292" s="1289"/>
      <c r="AX292" s="1289" t="s">
        <v>161</v>
      </c>
      <c r="AY292" s="1289"/>
    </row>
    <row r="293" spans="1:51" ht="15" customHeight="1">
      <c r="A293" s="1894" t="s">
        <v>364</v>
      </c>
      <c r="B293" s="1893" t="s">
        <v>3</v>
      </c>
      <c r="C293" s="1893"/>
      <c r="D293" s="1893"/>
      <c r="E293" s="1893" t="s">
        <v>4</v>
      </c>
      <c r="F293" s="1893"/>
      <c r="G293" s="1893"/>
      <c r="H293" s="1893" t="s">
        <v>5</v>
      </c>
      <c r="I293" s="1893"/>
      <c r="J293" s="1893"/>
      <c r="K293" s="1893" t="s">
        <v>382</v>
      </c>
      <c r="L293" s="1893"/>
      <c r="M293" s="1893"/>
      <c r="N293" s="1893" t="s">
        <v>878</v>
      </c>
      <c r="O293" s="1893"/>
      <c r="P293" s="1893"/>
      <c r="Q293" s="1893" t="s">
        <v>879</v>
      </c>
      <c r="R293" s="1893"/>
      <c r="S293" s="1893"/>
      <c r="T293" s="1893" t="s">
        <v>354</v>
      </c>
      <c r="U293" s="1893"/>
      <c r="V293" s="1893"/>
      <c r="W293" s="1894" t="s">
        <v>6</v>
      </c>
      <c r="X293" s="1894"/>
      <c r="Y293" s="1894"/>
      <c r="AA293" s="1894" t="s">
        <v>364</v>
      </c>
      <c r="AB293" s="1893" t="s">
        <v>3</v>
      </c>
      <c r="AC293" s="1893"/>
      <c r="AD293" s="1893"/>
      <c r="AE293" s="1893" t="s">
        <v>4</v>
      </c>
      <c r="AF293" s="1893"/>
      <c r="AG293" s="1893"/>
      <c r="AH293" s="1893" t="s">
        <v>5</v>
      </c>
      <c r="AI293" s="1893"/>
      <c r="AJ293" s="1893"/>
      <c r="AK293" s="1893" t="s">
        <v>382</v>
      </c>
      <c r="AL293" s="1893"/>
      <c r="AM293" s="1893"/>
      <c r="AN293" s="1893" t="s">
        <v>878</v>
      </c>
      <c r="AO293" s="1893"/>
      <c r="AP293" s="1893"/>
      <c r="AQ293" s="1893" t="s">
        <v>879</v>
      </c>
      <c r="AR293" s="1893"/>
      <c r="AS293" s="1893"/>
      <c r="AT293" s="1893" t="s">
        <v>354</v>
      </c>
      <c r="AU293" s="1893"/>
      <c r="AV293" s="1893"/>
      <c r="AW293" s="1894" t="s">
        <v>6</v>
      </c>
      <c r="AX293" s="1894"/>
      <c r="AY293" s="1894"/>
    </row>
    <row r="294" spans="1:51">
      <c r="A294" s="1894"/>
      <c r="B294" s="1176" t="s">
        <v>242</v>
      </c>
      <c r="C294" s="1176" t="s">
        <v>243</v>
      </c>
      <c r="D294" s="1176" t="s">
        <v>236</v>
      </c>
      <c r="E294" s="1176" t="s">
        <v>242</v>
      </c>
      <c r="F294" s="1176" t="s">
        <v>243</v>
      </c>
      <c r="G294" s="1176" t="s">
        <v>236</v>
      </c>
      <c r="H294" s="1176" t="s">
        <v>242</v>
      </c>
      <c r="I294" s="1176" t="s">
        <v>243</v>
      </c>
      <c r="J294" s="1176" t="s">
        <v>236</v>
      </c>
      <c r="K294" s="1176" t="s">
        <v>242</v>
      </c>
      <c r="L294" s="1176" t="s">
        <v>243</v>
      </c>
      <c r="M294" s="1176" t="s">
        <v>236</v>
      </c>
      <c r="N294" s="1176" t="s">
        <v>242</v>
      </c>
      <c r="O294" s="1176" t="s">
        <v>243</v>
      </c>
      <c r="P294" s="1176" t="s">
        <v>236</v>
      </c>
      <c r="Q294" s="1176" t="s">
        <v>242</v>
      </c>
      <c r="R294" s="1176" t="s">
        <v>243</v>
      </c>
      <c r="S294" s="1176" t="s">
        <v>236</v>
      </c>
      <c r="T294" s="1176" t="s">
        <v>242</v>
      </c>
      <c r="U294" s="1176" t="s">
        <v>243</v>
      </c>
      <c r="V294" s="1176" t="s">
        <v>236</v>
      </c>
      <c r="W294" s="1176" t="s">
        <v>242</v>
      </c>
      <c r="X294" s="1176" t="s">
        <v>243</v>
      </c>
      <c r="Y294" s="1176" t="s">
        <v>236</v>
      </c>
      <c r="AA294" s="1894"/>
      <c r="AB294" s="1176" t="s">
        <v>242</v>
      </c>
      <c r="AC294" s="1176" t="s">
        <v>243</v>
      </c>
      <c r="AD294" s="1176" t="s">
        <v>236</v>
      </c>
      <c r="AE294" s="1176" t="s">
        <v>242</v>
      </c>
      <c r="AF294" s="1176" t="s">
        <v>243</v>
      </c>
      <c r="AG294" s="1176" t="s">
        <v>236</v>
      </c>
      <c r="AH294" s="1176" t="s">
        <v>242</v>
      </c>
      <c r="AI294" s="1176" t="s">
        <v>243</v>
      </c>
      <c r="AJ294" s="1176" t="s">
        <v>236</v>
      </c>
      <c r="AK294" s="1176" t="s">
        <v>242</v>
      </c>
      <c r="AL294" s="1176" t="s">
        <v>243</v>
      </c>
      <c r="AM294" s="1176" t="s">
        <v>236</v>
      </c>
      <c r="AN294" s="1176" t="s">
        <v>242</v>
      </c>
      <c r="AO294" s="1176" t="s">
        <v>243</v>
      </c>
      <c r="AP294" s="1176" t="s">
        <v>236</v>
      </c>
      <c r="AQ294" s="1176" t="s">
        <v>242</v>
      </c>
      <c r="AR294" s="1176" t="s">
        <v>243</v>
      </c>
      <c r="AS294" s="1176" t="s">
        <v>236</v>
      </c>
      <c r="AT294" s="1176" t="s">
        <v>242</v>
      </c>
      <c r="AU294" s="1176" t="s">
        <v>243</v>
      </c>
      <c r="AV294" s="1176" t="s">
        <v>236</v>
      </c>
      <c r="AW294" s="1176" t="s">
        <v>242</v>
      </c>
      <c r="AX294" s="1176" t="s">
        <v>243</v>
      </c>
      <c r="AY294" s="1176" t="s">
        <v>236</v>
      </c>
    </row>
    <row r="295" spans="1:51">
      <c r="A295" s="1177">
        <v>1</v>
      </c>
      <c r="B295" s="1176">
        <v>2</v>
      </c>
      <c r="C295" s="1176">
        <v>3</v>
      </c>
      <c r="D295" s="1176">
        <v>4</v>
      </c>
      <c r="E295" s="1176">
        <v>5</v>
      </c>
      <c r="F295" s="1176">
        <v>6</v>
      </c>
      <c r="G295" s="1176">
        <v>7</v>
      </c>
      <c r="H295" s="1176">
        <v>8</v>
      </c>
      <c r="I295" s="1176">
        <v>9</v>
      </c>
      <c r="J295" s="1176">
        <v>10</v>
      </c>
      <c r="K295" s="1176">
        <v>11</v>
      </c>
      <c r="L295" s="1176">
        <v>12</v>
      </c>
      <c r="M295" s="1176">
        <v>13</v>
      </c>
      <c r="N295" s="1176">
        <v>14</v>
      </c>
      <c r="O295" s="1176">
        <v>15</v>
      </c>
      <c r="P295" s="1176">
        <v>16</v>
      </c>
      <c r="Q295" s="1176">
        <v>17</v>
      </c>
      <c r="R295" s="1176">
        <v>18</v>
      </c>
      <c r="S295" s="1176">
        <v>19</v>
      </c>
      <c r="T295" s="1176">
        <v>20</v>
      </c>
      <c r="U295" s="1176">
        <v>21</v>
      </c>
      <c r="V295" s="1176">
        <v>22</v>
      </c>
      <c r="W295" s="1176">
        <v>23</v>
      </c>
      <c r="X295" s="1176">
        <v>24</v>
      </c>
      <c r="Y295" s="1176">
        <v>25</v>
      </c>
      <c r="AA295" s="1177">
        <v>1</v>
      </c>
      <c r="AB295" s="1176">
        <v>2</v>
      </c>
      <c r="AC295" s="1176">
        <v>3</v>
      </c>
      <c r="AD295" s="1176">
        <v>4</v>
      </c>
      <c r="AE295" s="1176">
        <v>5</v>
      </c>
      <c r="AF295" s="1176">
        <v>6</v>
      </c>
      <c r="AG295" s="1176">
        <v>7</v>
      </c>
      <c r="AH295" s="1176">
        <v>8</v>
      </c>
      <c r="AI295" s="1176">
        <v>9</v>
      </c>
      <c r="AJ295" s="1176">
        <v>10</v>
      </c>
      <c r="AK295" s="1176">
        <v>11</v>
      </c>
      <c r="AL295" s="1176">
        <v>12</v>
      </c>
      <c r="AM295" s="1176">
        <v>13</v>
      </c>
      <c r="AN295" s="1176">
        <v>14</v>
      </c>
      <c r="AO295" s="1176">
        <v>15</v>
      </c>
      <c r="AP295" s="1176">
        <v>16</v>
      </c>
      <c r="AQ295" s="1176">
        <v>17</v>
      </c>
      <c r="AR295" s="1176">
        <v>18</v>
      </c>
      <c r="AS295" s="1176">
        <v>19</v>
      </c>
      <c r="AT295" s="1176">
        <v>20</v>
      </c>
      <c r="AU295" s="1176">
        <v>21</v>
      </c>
      <c r="AV295" s="1176">
        <v>22</v>
      </c>
      <c r="AW295" s="1176">
        <v>23</v>
      </c>
      <c r="AX295" s="1176">
        <v>24</v>
      </c>
      <c r="AY295" s="1176">
        <v>25</v>
      </c>
    </row>
    <row r="296" spans="1:51" ht="15.75">
      <c r="A296" s="1159" t="s">
        <v>473</v>
      </c>
      <c r="B296" s="942">
        <v>1</v>
      </c>
      <c r="C296" s="942">
        <v>0</v>
      </c>
      <c r="D296" s="1178">
        <f t="shared" ref="D296:D306" si="384">B296+C296</f>
        <v>1</v>
      </c>
      <c r="E296" s="942">
        <v>0</v>
      </c>
      <c r="F296" s="942">
        <v>0</v>
      </c>
      <c r="G296" s="1178">
        <f t="shared" ref="G296:G306" si="385">E296+F296</f>
        <v>0</v>
      </c>
      <c r="H296" s="942">
        <v>0</v>
      </c>
      <c r="I296" s="942">
        <v>0</v>
      </c>
      <c r="J296" s="1178">
        <f t="shared" ref="J296:J306" si="386">H296+I296</f>
        <v>0</v>
      </c>
      <c r="K296" s="1244">
        <v>0</v>
      </c>
      <c r="L296" s="1244">
        <v>0</v>
      </c>
      <c r="M296" s="1178">
        <f t="shared" ref="M296:M306" si="387">K296+L296</f>
        <v>0</v>
      </c>
      <c r="N296" s="1178"/>
      <c r="O296" s="1178"/>
      <c r="P296" s="1178">
        <f t="shared" ref="P296:P306" si="388">N296+O296</f>
        <v>0</v>
      </c>
      <c r="Q296" s="942"/>
      <c r="R296" s="942"/>
      <c r="S296" s="1178">
        <f t="shared" ref="S296:S306" si="389">Q296+R296</f>
        <v>0</v>
      </c>
      <c r="T296" s="942"/>
      <c r="U296" s="942"/>
      <c r="V296" s="1178">
        <f t="shared" ref="V296:V306" si="390">T296+U296</f>
        <v>0</v>
      </c>
      <c r="W296" s="1178">
        <f>B296+E296+N296+K296+H296+Q296+T296</f>
        <v>1</v>
      </c>
      <c r="X296" s="1178">
        <f t="shared" ref="X296:Y296" si="391">C296+F296+O296+L296+I296+R296+U296</f>
        <v>0</v>
      </c>
      <c r="Y296" s="1178">
        <f t="shared" si="391"/>
        <v>1</v>
      </c>
      <c r="AA296" s="1159" t="s">
        <v>473</v>
      </c>
      <c r="AB296" s="942">
        <v>6</v>
      </c>
      <c r="AC296" s="942">
        <v>1</v>
      </c>
      <c r="AD296" s="1178">
        <f>AB296+AC296</f>
        <v>7</v>
      </c>
      <c r="AE296" s="942">
        <v>4</v>
      </c>
      <c r="AF296" s="942">
        <v>1</v>
      </c>
      <c r="AG296" s="1178">
        <f>AE296+AF296</f>
        <v>5</v>
      </c>
      <c r="AH296" s="942">
        <v>0</v>
      </c>
      <c r="AI296" s="942">
        <v>0</v>
      </c>
      <c r="AJ296" s="1178">
        <f>AH296+AI296</f>
        <v>0</v>
      </c>
      <c r="AK296" s="942">
        <v>0</v>
      </c>
      <c r="AL296" s="942">
        <v>0</v>
      </c>
      <c r="AM296" s="1178">
        <f>AK296+AL296</f>
        <v>0</v>
      </c>
      <c r="AN296" s="1178"/>
      <c r="AO296" s="1178"/>
      <c r="AP296" s="1178">
        <f>AN296+AO296</f>
        <v>0</v>
      </c>
      <c r="AQ296" s="1178"/>
      <c r="AR296" s="1178"/>
      <c r="AS296" s="1178">
        <f>AQ296+AR296</f>
        <v>0</v>
      </c>
      <c r="AT296" s="942"/>
      <c r="AU296" s="942"/>
      <c r="AV296" s="1178">
        <f>AT296+AU296</f>
        <v>0</v>
      </c>
      <c r="AW296" s="1178">
        <f>AB296+AE296+AH296+AK296+AT296+AN296+AQ296</f>
        <v>10</v>
      </c>
      <c r="AX296" s="1178">
        <f t="shared" ref="AX296:AX306" si="392">AC296+AF296+AI296+AL296+AU296+AO296+AR296</f>
        <v>2</v>
      </c>
      <c r="AY296" s="1178">
        <f t="shared" ref="AY296:AY306" si="393">AD296+AG296+AJ296+AM296+AV296+AP296+AS296</f>
        <v>12</v>
      </c>
    </row>
    <row r="297" spans="1:51" ht="15.75">
      <c r="A297" s="1160" t="s">
        <v>474</v>
      </c>
      <c r="B297" s="942">
        <v>1</v>
      </c>
      <c r="C297" s="942">
        <v>0</v>
      </c>
      <c r="D297" s="1178">
        <f t="shared" si="384"/>
        <v>1</v>
      </c>
      <c r="E297" s="942">
        <v>0</v>
      </c>
      <c r="F297" s="942">
        <v>0</v>
      </c>
      <c r="G297" s="1178">
        <f t="shared" si="385"/>
        <v>0</v>
      </c>
      <c r="H297" s="942">
        <v>0</v>
      </c>
      <c r="I297" s="942">
        <v>0</v>
      </c>
      <c r="J297" s="1178">
        <f t="shared" si="386"/>
        <v>0</v>
      </c>
      <c r="K297" s="1244">
        <v>0</v>
      </c>
      <c r="L297" s="1244">
        <v>0</v>
      </c>
      <c r="M297" s="1178">
        <f t="shared" si="387"/>
        <v>0</v>
      </c>
      <c r="N297" s="1178"/>
      <c r="O297" s="1178"/>
      <c r="P297" s="1178">
        <f t="shared" si="388"/>
        <v>0</v>
      </c>
      <c r="Q297" s="942"/>
      <c r="R297" s="942"/>
      <c r="S297" s="1178">
        <f t="shared" si="389"/>
        <v>0</v>
      </c>
      <c r="T297" s="942"/>
      <c r="U297" s="942"/>
      <c r="V297" s="1178">
        <f t="shared" si="390"/>
        <v>0</v>
      </c>
      <c r="W297" s="1178">
        <f t="shared" ref="W297:W306" si="394">B297+E297+N297+K297+H297+Q297+T297</f>
        <v>1</v>
      </c>
      <c r="X297" s="1178">
        <f t="shared" ref="X297:X306" si="395">C297+F297+O297+L297+I297+R297+U297</f>
        <v>0</v>
      </c>
      <c r="Y297" s="1178">
        <f t="shared" ref="Y297:Y306" si="396">D297+G297+P297+M297+J297+S297+V297</f>
        <v>1</v>
      </c>
      <c r="AA297" s="1160" t="s">
        <v>474</v>
      </c>
      <c r="AB297" s="942">
        <v>3</v>
      </c>
      <c r="AC297" s="942">
        <v>0</v>
      </c>
      <c r="AD297" s="1178">
        <f t="shared" ref="AD297:AD306" si="397">AB297+AC297</f>
        <v>3</v>
      </c>
      <c r="AE297" s="942">
        <v>2</v>
      </c>
      <c r="AF297" s="942">
        <v>0</v>
      </c>
      <c r="AG297" s="1178">
        <f t="shared" ref="AG297:AG306" si="398">AE297+AF297</f>
        <v>2</v>
      </c>
      <c r="AH297" s="942">
        <v>0</v>
      </c>
      <c r="AI297" s="942">
        <v>0</v>
      </c>
      <c r="AJ297" s="1178">
        <f t="shared" ref="AJ297:AJ306" si="399">AH297+AI297</f>
        <v>0</v>
      </c>
      <c r="AK297" s="942">
        <v>0</v>
      </c>
      <c r="AL297" s="942">
        <v>0</v>
      </c>
      <c r="AM297" s="1178">
        <f t="shared" ref="AM297:AM306" si="400">AK297+AL297</f>
        <v>0</v>
      </c>
      <c r="AN297" s="1178"/>
      <c r="AO297" s="1178"/>
      <c r="AP297" s="1178">
        <f t="shared" ref="AP297:AP306" si="401">AN297+AO297</f>
        <v>0</v>
      </c>
      <c r="AQ297" s="1178"/>
      <c r="AR297" s="1178"/>
      <c r="AS297" s="1178">
        <f t="shared" ref="AS297:AS306" si="402">AQ297+AR297</f>
        <v>0</v>
      </c>
      <c r="AT297" s="942"/>
      <c r="AU297" s="942"/>
      <c r="AV297" s="1178">
        <f t="shared" ref="AV297:AV306" si="403">AT297+AU297</f>
        <v>0</v>
      </c>
      <c r="AW297" s="1178">
        <f t="shared" ref="AW297:AW306" si="404">AB297+AE297+AH297+AK297+AT297+AN297+AQ297</f>
        <v>5</v>
      </c>
      <c r="AX297" s="1178">
        <f t="shared" si="392"/>
        <v>0</v>
      </c>
      <c r="AY297" s="1178">
        <f t="shared" si="393"/>
        <v>5</v>
      </c>
    </row>
    <row r="298" spans="1:51" ht="15.75">
      <c r="A298" s="1161" t="s">
        <v>365</v>
      </c>
      <c r="B298" s="942">
        <v>6</v>
      </c>
      <c r="C298" s="942">
        <v>3</v>
      </c>
      <c r="D298" s="1178">
        <f t="shared" si="384"/>
        <v>9</v>
      </c>
      <c r="E298" s="942">
        <v>4</v>
      </c>
      <c r="F298" s="942">
        <v>5</v>
      </c>
      <c r="G298" s="1178">
        <f t="shared" si="385"/>
        <v>9</v>
      </c>
      <c r="H298" s="942">
        <v>0</v>
      </c>
      <c r="I298" s="942">
        <v>0</v>
      </c>
      <c r="J298" s="1178">
        <f t="shared" si="386"/>
        <v>0</v>
      </c>
      <c r="K298" s="1244">
        <v>0</v>
      </c>
      <c r="L298" s="1244">
        <v>0</v>
      </c>
      <c r="M298" s="1178">
        <f t="shared" si="387"/>
        <v>0</v>
      </c>
      <c r="N298" s="1178"/>
      <c r="O298" s="1178"/>
      <c r="P298" s="1178">
        <f t="shared" si="388"/>
        <v>0</v>
      </c>
      <c r="Q298" s="942"/>
      <c r="R298" s="942"/>
      <c r="S298" s="1178">
        <f t="shared" si="389"/>
        <v>0</v>
      </c>
      <c r="T298" s="942"/>
      <c r="U298" s="942"/>
      <c r="V298" s="1178">
        <f t="shared" si="390"/>
        <v>0</v>
      </c>
      <c r="W298" s="1178">
        <f t="shared" si="394"/>
        <v>10</v>
      </c>
      <c r="X298" s="1178">
        <f t="shared" si="395"/>
        <v>8</v>
      </c>
      <c r="Y298" s="1178">
        <f t="shared" si="396"/>
        <v>18</v>
      </c>
      <c r="AA298" s="1161" t="s">
        <v>365</v>
      </c>
      <c r="AB298" s="942">
        <v>8</v>
      </c>
      <c r="AC298" s="942">
        <v>6</v>
      </c>
      <c r="AD298" s="1178">
        <f t="shared" si="397"/>
        <v>14</v>
      </c>
      <c r="AE298" s="942">
        <v>4</v>
      </c>
      <c r="AF298" s="942">
        <v>3</v>
      </c>
      <c r="AG298" s="1178">
        <f t="shared" si="398"/>
        <v>7</v>
      </c>
      <c r="AH298" s="942">
        <v>1</v>
      </c>
      <c r="AI298" s="942">
        <v>0</v>
      </c>
      <c r="AJ298" s="1178">
        <f t="shared" si="399"/>
        <v>1</v>
      </c>
      <c r="AK298" s="942">
        <v>0</v>
      </c>
      <c r="AL298" s="942">
        <v>0</v>
      </c>
      <c r="AM298" s="1178">
        <f t="shared" si="400"/>
        <v>0</v>
      </c>
      <c r="AN298" s="1178"/>
      <c r="AO298" s="1178"/>
      <c r="AP298" s="1178">
        <f t="shared" si="401"/>
        <v>0</v>
      </c>
      <c r="AQ298" s="1178"/>
      <c r="AR298" s="1178"/>
      <c r="AS298" s="1178">
        <f t="shared" si="402"/>
        <v>0</v>
      </c>
      <c r="AT298" s="942"/>
      <c r="AU298" s="942"/>
      <c r="AV298" s="1178">
        <f t="shared" si="403"/>
        <v>0</v>
      </c>
      <c r="AW298" s="1178">
        <f t="shared" si="404"/>
        <v>13</v>
      </c>
      <c r="AX298" s="1178">
        <f t="shared" si="392"/>
        <v>9</v>
      </c>
      <c r="AY298" s="1178">
        <f t="shared" si="393"/>
        <v>22</v>
      </c>
    </row>
    <row r="299" spans="1:51" ht="15.75">
      <c r="A299" s="1161" t="s">
        <v>366</v>
      </c>
      <c r="B299" s="942">
        <v>13</v>
      </c>
      <c r="C299" s="942">
        <v>5</v>
      </c>
      <c r="D299" s="1178">
        <f t="shared" si="384"/>
        <v>18</v>
      </c>
      <c r="E299" s="942">
        <v>8</v>
      </c>
      <c r="F299" s="942">
        <v>2</v>
      </c>
      <c r="G299" s="1178">
        <f t="shared" si="385"/>
        <v>10</v>
      </c>
      <c r="H299" s="942">
        <v>1</v>
      </c>
      <c r="I299" s="942">
        <v>0</v>
      </c>
      <c r="J299" s="1178">
        <f t="shared" si="386"/>
        <v>1</v>
      </c>
      <c r="K299" s="1244">
        <v>0</v>
      </c>
      <c r="L299" s="1244">
        <v>0</v>
      </c>
      <c r="M299" s="1178">
        <f t="shared" si="387"/>
        <v>0</v>
      </c>
      <c r="N299" s="1178"/>
      <c r="O299" s="1178"/>
      <c r="P299" s="1178">
        <f t="shared" si="388"/>
        <v>0</v>
      </c>
      <c r="Q299" s="942"/>
      <c r="R299" s="942"/>
      <c r="S299" s="1178">
        <f t="shared" si="389"/>
        <v>0</v>
      </c>
      <c r="T299" s="942"/>
      <c r="U299" s="942"/>
      <c r="V299" s="1178">
        <f t="shared" si="390"/>
        <v>0</v>
      </c>
      <c r="W299" s="1178">
        <f t="shared" si="394"/>
        <v>22</v>
      </c>
      <c r="X299" s="1178">
        <f t="shared" si="395"/>
        <v>7</v>
      </c>
      <c r="Y299" s="1178">
        <f t="shared" si="396"/>
        <v>29</v>
      </c>
      <c r="AA299" s="1161" t="s">
        <v>366</v>
      </c>
      <c r="AB299" s="942">
        <v>14</v>
      </c>
      <c r="AC299" s="942">
        <v>13</v>
      </c>
      <c r="AD299" s="1178">
        <f t="shared" si="397"/>
        <v>27</v>
      </c>
      <c r="AE299" s="942">
        <v>13</v>
      </c>
      <c r="AF299" s="942">
        <v>9</v>
      </c>
      <c r="AG299" s="1178">
        <f t="shared" si="398"/>
        <v>22</v>
      </c>
      <c r="AH299" s="942">
        <v>2</v>
      </c>
      <c r="AI299" s="942">
        <v>2</v>
      </c>
      <c r="AJ299" s="1178">
        <f t="shared" si="399"/>
        <v>4</v>
      </c>
      <c r="AK299" s="942">
        <v>1</v>
      </c>
      <c r="AL299" s="942">
        <v>0</v>
      </c>
      <c r="AM299" s="1178">
        <f t="shared" si="400"/>
        <v>1</v>
      </c>
      <c r="AN299" s="1178"/>
      <c r="AO299" s="1178"/>
      <c r="AP299" s="1178">
        <f t="shared" si="401"/>
        <v>0</v>
      </c>
      <c r="AQ299" s="1178"/>
      <c r="AR299" s="1178"/>
      <c r="AS299" s="1178">
        <f t="shared" si="402"/>
        <v>0</v>
      </c>
      <c r="AT299" s="942"/>
      <c r="AU299" s="942"/>
      <c r="AV299" s="1178">
        <f t="shared" si="403"/>
        <v>0</v>
      </c>
      <c r="AW299" s="1178">
        <f t="shared" si="404"/>
        <v>30</v>
      </c>
      <c r="AX299" s="1178">
        <f t="shared" si="392"/>
        <v>24</v>
      </c>
      <c r="AY299" s="1178">
        <f t="shared" si="393"/>
        <v>54</v>
      </c>
    </row>
    <row r="300" spans="1:51" ht="15.75">
      <c r="A300" s="1161" t="s">
        <v>367</v>
      </c>
      <c r="B300" s="942">
        <v>24</v>
      </c>
      <c r="C300" s="942">
        <v>16</v>
      </c>
      <c r="D300" s="1178">
        <f t="shared" si="384"/>
        <v>40</v>
      </c>
      <c r="E300" s="942">
        <v>23</v>
      </c>
      <c r="F300" s="942">
        <v>16</v>
      </c>
      <c r="G300" s="1178">
        <f t="shared" si="385"/>
        <v>39</v>
      </c>
      <c r="H300" s="942">
        <v>2</v>
      </c>
      <c r="I300" s="942">
        <v>2</v>
      </c>
      <c r="J300" s="1178">
        <f t="shared" si="386"/>
        <v>4</v>
      </c>
      <c r="K300" s="1244">
        <v>0</v>
      </c>
      <c r="L300" s="1244">
        <v>0</v>
      </c>
      <c r="M300" s="1178">
        <f t="shared" si="387"/>
        <v>0</v>
      </c>
      <c r="N300" s="1178"/>
      <c r="O300" s="1178"/>
      <c r="P300" s="1178">
        <f t="shared" si="388"/>
        <v>0</v>
      </c>
      <c r="Q300" s="942"/>
      <c r="R300" s="942"/>
      <c r="S300" s="1178">
        <f t="shared" si="389"/>
        <v>0</v>
      </c>
      <c r="T300" s="942"/>
      <c r="U300" s="942"/>
      <c r="V300" s="1178">
        <f t="shared" si="390"/>
        <v>0</v>
      </c>
      <c r="W300" s="1178">
        <f t="shared" si="394"/>
        <v>49</v>
      </c>
      <c r="X300" s="1178">
        <f t="shared" si="395"/>
        <v>34</v>
      </c>
      <c r="Y300" s="1178">
        <f t="shared" si="396"/>
        <v>83</v>
      </c>
      <c r="AA300" s="1161" t="s">
        <v>367</v>
      </c>
      <c r="AB300" s="942">
        <v>24</v>
      </c>
      <c r="AC300" s="942">
        <v>15</v>
      </c>
      <c r="AD300" s="1178">
        <f t="shared" si="397"/>
        <v>39</v>
      </c>
      <c r="AE300" s="942">
        <v>16</v>
      </c>
      <c r="AF300" s="942">
        <v>20</v>
      </c>
      <c r="AG300" s="1178">
        <f t="shared" si="398"/>
        <v>36</v>
      </c>
      <c r="AH300" s="942">
        <v>2</v>
      </c>
      <c r="AI300" s="942">
        <v>1</v>
      </c>
      <c r="AJ300" s="1178">
        <f t="shared" si="399"/>
        <v>3</v>
      </c>
      <c r="AK300" s="942">
        <v>0</v>
      </c>
      <c r="AL300" s="942">
        <v>0</v>
      </c>
      <c r="AM300" s="1178">
        <f t="shared" si="400"/>
        <v>0</v>
      </c>
      <c r="AN300" s="1178"/>
      <c r="AO300" s="1178"/>
      <c r="AP300" s="1178">
        <f t="shared" si="401"/>
        <v>0</v>
      </c>
      <c r="AQ300" s="1178"/>
      <c r="AR300" s="1178"/>
      <c r="AS300" s="1178">
        <f t="shared" si="402"/>
        <v>0</v>
      </c>
      <c r="AT300" s="942"/>
      <c r="AU300" s="942"/>
      <c r="AV300" s="1178">
        <f t="shared" si="403"/>
        <v>0</v>
      </c>
      <c r="AW300" s="1178">
        <f t="shared" si="404"/>
        <v>42</v>
      </c>
      <c r="AX300" s="1178">
        <f t="shared" si="392"/>
        <v>36</v>
      </c>
      <c r="AY300" s="1178">
        <f t="shared" si="393"/>
        <v>78</v>
      </c>
    </row>
    <row r="301" spans="1:51" ht="15.75">
      <c r="A301" s="1161" t="s">
        <v>368</v>
      </c>
      <c r="B301" s="942">
        <v>45</v>
      </c>
      <c r="C301" s="942">
        <v>31</v>
      </c>
      <c r="D301" s="1178">
        <f t="shared" si="384"/>
        <v>76</v>
      </c>
      <c r="E301" s="942">
        <v>36</v>
      </c>
      <c r="F301" s="942">
        <v>21</v>
      </c>
      <c r="G301" s="1178">
        <f t="shared" si="385"/>
        <v>57</v>
      </c>
      <c r="H301" s="942">
        <v>3</v>
      </c>
      <c r="I301" s="942">
        <v>2</v>
      </c>
      <c r="J301" s="1178">
        <f t="shared" si="386"/>
        <v>5</v>
      </c>
      <c r="K301" s="1244">
        <v>0</v>
      </c>
      <c r="L301" s="1244">
        <v>2</v>
      </c>
      <c r="M301" s="1178">
        <f t="shared" si="387"/>
        <v>2</v>
      </c>
      <c r="N301" s="1178"/>
      <c r="O301" s="1178"/>
      <c r="P301" s="1178">
        <f t="shared" si="388"/>
        <v>0</v>
      </c>
      <c r="Q301" s="942"/>
      <c r="R301" s="942"/>
      <c r="S301" s="1178">
        <f t="shared" si="389"/>
        <v>0</v>
      </c>
      <c r="T301" s="942"/>
      <c r="U301" s="942"/>
      <c r="V301" s="1178">
        <f t="shared" si="390"/>
        <v>0</v>
      </c>
      <c r="W301" s="1178">
        <f t="shared" si="394"/>
        <v>84</v>
      </c>
      <c r="X301" s="1178">
        <f t="shared" si="395"/>
        <v>56</v>
      </c>
      <c r="Y301" s="1178">
        <f t="shared" si="396"/>
        <v>140</v>
      </c>
      <c r="AA301" s="1161" t="s">
        <v>368</v>
      </c>
      <c r="AB301" s="942">
        <v>42</v>
      </c>
      <c r="AC301" s="942">
        <v>31</v>
      </c>
      <c r="AD301" s="1178">
        <f t="shared" si="397"/>
        <v>73</v>
      </c>
      <c r="AE301" s="942">
        <v>25</v>
      </c>
      <c r="AF301" s="942">
        <v>22</v>
      </c>
      <c r="AG301" s="1178">
        <f t="shared" si="398"/>
        <v>47</v>
      </c>
      <c r="AH301" s="942">
        <v>7</v>
      </c>
      <c r="AI301" s="942">
        <v>4</v>
      </c>
      <c r="AJ301" s="1178">
        <f t="shared" si="399"/>
        <v>11</v>
      </c>
      <c r="AK301" s="942">
        <v>1</v>
      </c>
      <c r="AL301" s="942">
        <v>0</v>
      </c>
      <c r="AM301" s="1178">
        <f t="shared" si="400"/>
        <v>1</v>
      </c>
      <c r="AN301" s="1178"/>
      <c r="AO301" s="1178"/>
      <c r="AP301" s="1178">
        <f t="shared" si="401"/>
        <v>0</v>
      </c>
      <c r="AQ301" s="1178"/>
      <c r="AR301" s="1178"/>
      <c r="AS301" s="1178">
        <f t="shared" si="402"/>
        <v>0</v>
      </c>
      <c r="AT301" s="942"/>
      <c r="AU301" s="942"/>
      <c r="AV301" s="1178">
        <f t="shared" si="403"/>
        <v>0</v>
      </c>
      <c r="AW301" s="1178">
        <f t="shared" si="404"/>
        <v>75</v>
      </c>
      <c r="AX301" s="1178">
        <f t="shared" si="392"/>
        <v>57</v>
      </c>
      <c r="AY301" s="1178">
        <f t="shared" si="393"/>
        <v>132</v>
      </c>
    </row>
    <row r="302" spans="1:51" ht="15.75">
      <c r="A302" s="1161" t="s">
        <v>369</v>
      </c>
      <c r="B302" s="942">
        <v>81</v>
      </c>
      <c r="C302" s="942">
        <v>39</v>
      </c>
      <c r="D302" s="1178">
        <f t="shared" si="384"/>
        <v>120</v>
      </c>
      <c r="E302" s="942">
        <v>73</v>
      </c>
      <c r="F302" s="942">
        <v>53</v>
      </c>
      <c r="G302" s="1178">
        <f t="shared" si="385"/>
        <v>126</v>
      </c>
      <c r="H302" s="942">
        <v>7</v>
      </c>
      <c r="I302" s="942">
        <v>4</v>
      </c>
      <c r="J302" s="1178">
        <f t="shared" si="386"/>
        <v>11</v>
      </c>
      <c r="K302" s="1244">
        <v>1</v>
      </c>
      <c r="L302" s="1244">
        <v>0</v>
      </c>
      <c r="M302" s="1178">
        <f t="shared" si="387"/>
        <v>1</v>
      </c>
      <c r="N302" s="1178"/>
      <c r="O302" s="1178"/>
      <c r="P302" s="1178">
        <f t="shared" si="388"/>
        <v>0</v>
      </c>
      <c r="Q302" s="942"/>
      <c r="R302" s="942"/>
      <c r="S302" s="1178">
        <f t="shared" si="389"/>
        <v>0</v>
      </c>
      <c r="T302" s="942"/>
      <c r="U302" s="942"/>
      <c r="V302" s="1178">
        <f t="shared" si="390"/>
        <v>0</v>
      </c>
      <c r="W302" s="1178">
        <f t="shared" si="394"/>
        <v>162</v>
      </c>
      <c r="X302" s="1178">
        <f t="shared" si="395"/>
        <v>96</v>
      </c>
      <c r="Y302" s="1178">
        <f t="shared" si="396"/>
        <v>258</v>
      </c>
      <c r="AA302" s="1161" t="s">
        <v>369</v>
      </c>
      <c r="AB302" s="942">
        <v>50</v>
      </c>
      <c r="AC302" s="942">
        <v>37</v>
      </c>
      <c r="AD302" s="1178">
        <f t="shared" si="397"/>
        <v>87</v>
      </c>
      <c r="AE302" s="942">
        <v>39</v>
      </c>
      <c r="AF302" s="942">
        <v>34</v>
      </c>
      <c r="AG302" s="1178">
        <f t="shared" si="398"/>
        <v>73</v>
      </c>
      <c r="AH302" s="942">
        <v>13</v>
      </c>
      <c r="AI302" s="942">
        <v>9</v>
      </c>
      <c r="AJ302" s="1178">
        <f t="shared" si="399"/>
        <v>22</v>
      </c>
      <c r="AK302" s="942">
        <v>4</v>
      </c>
      <c r="AL302" s="942">
        <v>1</v>
      </c>
      <c r="AM302" s="1178">
        <f t="shared" si="400"/>
        <v>5</v>
      </c>
      <c r="AN302" s="1178"/>
      <c r="AO302" s="1178"/>
      <c r="AP302" s="1178">
        <f t="shared" si="401"/>
        <v>0</v>
      </c>
      <c r="AQ302" s="1178"/>
      <c r="AR302" s="1178"/>
      <c r="AS302" s="1178">
        <f t="shared" si="402"/>
        <v>0</v>
      </c>
      <c r="AT302" s="942"/>
      <c r="AU302" s="942"/>
      <c r="AV302" s="1178">
        <f t="shared" si="403"/>
        <v>0</v>
      </c>
      <c r="AW302" s="1178">
        <f t="shared" si="404"/>
        <v>106</v>
      </c>
      <c r="AX302" s="1178">
        <f t="shared" si="392"/>
        <v>81</v>
      </c>
      <c r="AY302" s="1178">
        <f t="shared" si="393"/>
        <v>187</v>
      </c>
    </row>
    <row r="303" spans="1:51" ht="15.75">
      <c r="A303" s="1161" t="s">
        <v>370</v>
      </c>
      <c r="B303" s="942">
        <v>136</v>
      </c>
      <c r="C303" s="942">
        <v>91</v>
      </c>
      <c r="D303" s="1178">
        <f t="shared" si="384"/>
        <v>227</v>
      </c>
      <c r="E303" s="942">
        <v>158</v>
      </c>
      <c r="F303" s="942">
        <v>97</v>
      </c>
      <c r="G303" s="1178">
        <f t="shared" si="385"/>
        <v>255</v>
      </c>
      <c r="H303" s="942">
        <v>6</v>
      </c>
      <c r="I303" s="942">
        <v>5</v>
      </c>
      <c r="J303" s="1178">
        <f t="shared" si="386"/>
        <v>11</v>
      </c>
      <c r="K303" s="1244">
        <v>2</v>
      </c>
      <c r="L303" s="1244">
        <v>1</v>
      </c>
      <c r="M303" s="1178">
        <f t="shared" si="387"/>
        <v>3</v>
      </c>
      <c r="N303" s="1178"/>
      <c r="O303" s="1178"/>
      <c r="P303" s="1178">
        <f t="shared" si="388"/>
        <v>0</v>
      </c>
      <c r="Q303" s="942"/>
      <c r="R303" s="942"/>
      <c r="S303" s="1178">
        <f t="shared" si="389"/>
        <v>0</v>
      </c>
      <c r="T303" s="942"/>
      <c r="U303" s="942"/>
      <c r="V303" s="1178">
        <f t="shared" si="390"/>
        <v>0</v>
      </c>
      <c r="W303" s="1178">
        <f t="shared" si="394"/>
        <v>302</v>
      </c>
      <c r="X303" s="1178">
        <f t="shared" si="395"/>
        <v>194</v>
      </c>
      <c r="Y303" s="1178">
        <f t="shared" si="396"/>
        <v>496</v>
      </c>
      <c r="AA303" s="1161" t="s">
        <v>370</v>
      </c>
      <c r="AB303" s="942">
        <v>68</v>
      </c>
      <c r="AC303" s="942">
        <v>52</v>
      </c>
      <c r="AD303" s="1178">
        <f t="shared" si="397"/>
        <v>120</v>
      </c>
      <c r="AE303" s="942">
        <v>71</v>
      </c>
      <c r="AF303" s="942">
        <v>56</v>
      </c>
      <c r="AG303" s="1178">
        <f t="shared" si="398"/>
        <v>127</v>
      </c>
      <c r="AH303" s="942">
        <v>13</v>
      </c>
      <c r="AI303" s="942">
        <v>9</v>
      </c>
      <c r="AJ303" s="1178">
        <f t="shared" si="399"/>
        <v>22</v>
      </c>
      <c r="AK303" s="942">
        <v>4</v>
      </c>
      <c r="AL303" s="942">
        <v>2</v>
      </c>
      <c r="AM303" s="1178">
        <f t="shared" si="400"/>
        <v>6</v>
      </c>
      <c r="AN303" s="1178"/>
      <c r="AO303" s="1178"/>
      <c r="AP303" s="1178">
        <f t="shared" si="401"/>
        <v>0</v>
      </c>
      <c r="AQ303" s="1178"/>
      <c r="AR303" s="1178"/>
      <c r="AS303" s="1178">
        <f t="shared" si="402"/>
        <v>0</v>
      </c>
      <c r="AT303" s="942"/>
      <c r="AU303" s="942"/>
      <c r="AV303" s="1178">
        <f t="shared" si="403"/>
        <v>0</v>
      </c>
      <c r="AW303" s="1178">
        <f t="shared" si="404"/>
        <v>156</v>
      </c>
      <c r="AX303" s="1178">
        <f t="shared" si="392"/>
        <v>119</v>
      </c>
      <c r="AY303" s="1178">
        <f t="shared" si="393"/>
        <v>275</v>
      </c>
    </row>
    <row r="304" spans="1:51" ht="15.75">
      <c r="A304" s="1161" t="s">
        <v>371</v>
      </c>
      <c r="B304" s="942">
        <v>240</v>
      </c>
      <c r="C304" s="942">
        <v>186</v>
      </c>
      <c r="D304" s="1178">
        <f t="shared" si="384"/>
        <v>426</v>
      </c>
      <c r="E304" s="942">
        <v>323</v>
      </c>
      <c r="F304" s="942">
        <v>230</v>
      </c>
      <c r="G304" s="1178">
        <f t="shared" si="385"/>
        <v>553</v>
      </c>
      <c r="H304" s="942">
        <v>12</v>
      </c>
      <c r="I304" s="942">
        <v>10</v>
      </c>
      <c r="J304" s="1178">
        <f t="shared" si="386"/>
        <v>22</v>
      </c>
      <c r="K304" s="1244">
        <v>3</v>
      </c>
      <c r="L304" s="1244">
        <v>3</v>
      </c>
      <c r="M304" s="1178">
        <f t="shared" si="387"/>
        <v>6</v>
      </c>
      <c r="N304" s="1178"/>
      <c r="O304" s="1178"/>
      <c r="P304" s="1178">
        <f t="shared" si="388"/>
        <v>0</v>
      </c>
      <c r="Q304" s="942"/>
      <c r="R304" s="942"/>
      <c r="S304" s="1178">
        <f t="shared" si="389"/>
        <v>0</v>
      </c>
      <c r="T304" s="942"/>
      <c r="U304" s="942"/>
      <c r="V304" s="1178">
        <f t="shared" si="390"/>
        <v>0</v>
      </c>
      <c r="W304" s="1178">
        <f t="shared" si="394"/>
        <v>578</v>
      </c>
      <c r="X304" s="1178">
        <f t="shared" si="395"/>
        <v>429</v>
      </c>
      <c r="Y304" s="1178">
        <f t="shared" si="396"/>
        <v>1007</v>
      </c>
      <c r="AA304" s="1161" t="s">
        <v>371</v>
      </c>
      <c r="AB304" s="942">
        <v>79</v>
      </c>
      <c r="AC304" s="942">
        <v>55</v>
      </c>
      <c r="AD304" s="1178">
        <f t="shared" si="397"/>
        <v>134</v>
      </c>
      <c r="AE304" s="942">
        <v>116</v>
      </c>
      <c r="AF304" s="942">
        <v>89</v>
      </c>
      <c r="AG304" s="1178">
        <f t="shared" si="398"/>
        <v>205</v>
      </c>
      <c r="AH304" s="942">
        <v>36</v>
      </c>
      <c r="AI304" s="942">
        <v>18</v>
      </c>
      <c r="AJ304" s="1178">
        <f t="shared" si="399"/>
        <v>54</v>
      </c>
      <c r="AK304" s="942">
        <v>10</v>
      </c>
      <c r="AL304" s="942">
        <v>5</v>
      </c>
      <c r="AM304" s="1178">
        <f t="shared" si="400"/>
        <v>15</v>
      </c>
      <c r="AN304" s="1178"/>
      <c r="AO304" s="1178"/>
      <c r="AP304" s="1178">
        <f t="shared" si="401"/>
        <v>0</v>
      </c>
      <c r="AQ304" s="1178">
        <v>7</v>
      </c>
      <c r="AR304" s="1178">
        <v>4</v>
      </c>
      <c r="AS304" s="1178">
        <f t="shared" si="402"/>
        <v>11</v>
      </c>
      <c r="AT304" s="942"/>
      <c r="AU304" s="942"/>
      <c r="AV304" s="1178">
        <f t="shared" si="403"/>
        <v>0</v>
      </c>
      <c r="AW304" s="1178">
        <f t="shared" si="404"/>
        <v>248</v>
      </c>
      <c r="AX304" s="1178">
        <f t="shared" si="392"/>
        <v>171</v>
      </c>
      <c r="AY304" s="1178">
        <f t="shared" si="393"/>
        <v>419</v>
      </c>
    </row>
    <row r="305" spans="1:51" ht="15.75">
      <c r="A305" s="1159" t="s">
        <v>475</v>
      </c>
      <c r="B305" s="942">
        <v>380</v>
      </c>
      <c r="C305" s="942">
        <v>316</v>
      </c>
      <c r="D305" s="1178">
        <f t="shared" si="384"/>
        <v>696</v>
      </c>
      <c r="E305" s="942">
        <v>484</v>
      </c>
      <c r="F305" s="942">
        <v>409</v>
      </c>
      <c r="G305" s="1178">
        <f t="shared" si="385"/>
        <v>893</v>
      </c>
      <c r="H305" s="942">
        <v>17</v>
      </c>
      <c r="I305" s="942">
        <v>14</v>
      </c>
      <c r="J305" s="1178">
        <f t="shared" si="386"/>
        <v>31</v>
      </c>
      <c r="K305" s="1244">
        <v>3</v>
      </c>
      <c r="L305" s="1244">
        <v>1</v>
      </c>
      <c r="M305" s="1178">
        <f t="shared" si="387"/>
        <v>4</v>
      </c>
      <c r="N305" s="1178"/>
      <c r="O305" s="1178"/>
      <c r="P305" s="1178">
        <f t="shared" si="388"/>
        <v>0</v>
      </c>
      <c r="Q305" s="942"/>
      <c r="R305" s="942"/>
      <c r="S305" s="1178">
        <f t="shared" si="389"/>
        <v>0</v>
      </c>
      <c r="T305" s="942"/>
      <c r="U305" s="942"/>
      <c r="V305" s="1178">
        <f t="shared" si="390"/>
        <v>0</v>
      </c>
      <c r="W305" s="1178">
        <f t="shared" si="394"/>
        <v>884</v>
      </c>
      <c r="X305" s="1178">
        <f t="shared" si="395"/>
        <v>740</v>
      </c>
      <c r="Y305" s="1178">
        <f t="shared" si="396"/>
        <v>1624</v>
      </c>
      <c r="AA305" s="1159" t="s">
        <v>475</v>
      </c>
      <c r="AB305" s="942">
        <v>120</v>
      </c>
      <c r="AC305" s="942">
        <v>73</v>
      </c>
      <c r="AD305" s="1178">
        <f t="shared" si="397"/>
        <v>193</v>
      </c>
      <c r="AE305" s="942">
        <v>213</v>
      </c>
      <c r="AF305" s="942">
        <v>138</v>
      </c>
      <c r="AG305" s="1178">
        <f t="shared" si="398"/>
        <v>351</v>
      </c>
      <c r="AH305" s="942">
        <v>47</v>
      </c>
      <c r="AI305" s="942">
        <v>24</v>
      </c>
      <c r="AJ305" s="1178">
        <f t="shared" si="399"/>
        <v>71</v>
      </c>
      <c r="AK305" s="942">
        <v>16</v>
      </c>
      <c r="AL305" s="942">
        <v>10</v>
      </c>
      <c r="AM305" s="1178">
        <f t="shared" si="400"/>
        <v>26</v>
      </c>
      <c r="AN305" s="1178"/>
      <c r="AO305" s="1178"/>
      <c r="AP305" s="1178">
        <f t="shared" si="401"/>
        <v>0</v>
      </c>
      <c r="AQ305" s="1178"/>
      <c r="AR305" s="1178"/>
      <c r="AS305" s="1178">
        <f t="shared" si="402"/>
        <v>0</v>
      </c>
      <c r="AT305" s="942"/>
      <c r="AU305" s="942"/>
      <c r="AV305" s="1178">
        <f t="shared" si="403"/>
        <v>0</v>
      </c>
      <c r="AW305" s="1178">
        <f t="shared" si="404"/>
        <v>396</v>
      </c>
      <c r="AX305" s="1178">
        <f t="shared" si="392"/>
        <v>245</v>
      </c>
      <c r="AY305" s="1178">
        <f t="shared" si="393"/>
        <v>641</v>
      </c>
    </row>
    <row r="306" spans="1:51" ht="15.75">
      <c r="A306" s="1159" t="s">
        <v>618</v>
      </c>
      <c r="B306" s="1178"/>
      <c r="C306" s="1178"/>
      <c r="D306" s="1178">
        <f t="shared" si="384"/>
        <v>0</v>
      </c>
      <c r="E306" s="1178"/>
      <c r="F306" s="1178"/>
      <c r="G306" s="1178">
        <f t="shared" si="385"/>
        <v>0</v>
      </c>
      <c r="H306" s="1178"/>
      <c r="I306" s="1178"/>
      <c r="J306" s="1178">
        <f t="shared" si="386"/>
        <v>0</v>
      </c>
      <c r="K306" s="1178"/>
      <c r="L306" s="1178"/>
      <c r="M306" s="1178">
        <f t="shared" si="387"/>
        <v>0</v>
      </c>
      <c r="N306" s="1178"/>
      <c r="O306" s="1178"/>
      <c r="P306" s="1178">
        <f t="shared" si="388"/>
        <v>0</v>
      </c>
      <c r="Q306" s="1178"/>
      <c r="R306" s="1178"/>
      <c r="S306" s="1178">
        <f t="shared" si="389"/>
        <v>0</v>
      </c>
      <c r="T306" s="1178"/>
      <c r="U306" s="1178"/>
      <c r="V306" s="1178">
        <f t="shared" si="390"/>
        <v>0</v>
      </c>
      <c r="W306" s="1178">
        <f t="shared" si="394"/>
        <v>0</v>
      </c>
      <c r="X306" s="1178">
        <f t="shared" si="395"/>
        <v>0</v>
      </c>
      <c r="Y306" s="1178">
        <f t="shared" si="396"/>
        <v>0</v>
      </c>
      <c r="AA306" s="1159" t="s">
        <v>618</v>
      </c>
      <c r="AB306" s="1178"/>
      <c r="AC306" s="1178"/>
      <c r="AD306" s="1178">
        <f t="shared" si="397"/>
        <v>0</v>
      </c>
      <c r="AE306" s="1178"/>
      <c r="AF306" s="1178"/>
      <c r="AG306" s="1178">
        <f t="shared" si="398"/>
        <v>0</v>
      </c>
      <c r="AH306" s="1178"/>
      <c r="AI306" s="1178"/>
      <c r="AJ306" s="1178">
        <f t="shared" si="399"/>
        <v>0</v>
      </c>
      <c r="AK306" s="1178"/>
      <c r="AL306" s="1178"/>
      <c r="AM306" s="1178">
        <f t="shared" si="400"/>
        <v>0</v>
      </c>
      <c r="AN306" s="1178"/>
      <c r="AO306" s="1178"/>
      <c r="AP306" s="1178">
        <f t="shared" si="401"/>
        <v>0</v>
      </c>
      <c r="AQ306" s="1178"/>
      <c r="AR306" s="1178"/>
      <c r="AS306" s="1178">
        <f t="shared" si="402"/>
        <v>0</v>
      </c>
      <c r="AT306" s="1178"/>
      <c r="AU306" s="1178"/>
      <c r="AV306" s="1178">
        <f t="shared" si="403"/>
        <v>0</v>
      </c>
      <c r="AW306" s="1178">
        <f t="shared" si="404"/>
        <v>0</v>
      </c>
      <c r="AX306" s="1178">
        <f t="shared" si="392"/>
        <v>0</v>
      </c>
      <c r="AY306" s="1178">
        <f t="shared" si="393"/>
        <v>0</v>
      </c>
    </row>
    <row r="307" spans="1:51" ht="15.75">
      <c r="A307" s="1162" t="s">
        <v>6</v>
      </c>
      <c r="B307" s="1163">
        <f t="shared" ref="B307:Y307" si="405">SUM(B296:B306)</f>
        <v>927</v>
      </c>
      <c r="C307" s="1163">
        <f t="shared" si="405"/>
        <v>687</v>
      </c>
      <c r="D307" s="1163">
        <f t="shared" si="405"/>
        <v>1614</v>
      </c>
      <c r="E307" s="1163">
        <f t="shared" si="405"/>
        <v>1109</v>
      </c>
      <c r="F307" s="1163">
        <f t="shared" si="405"/>
        <v>833</v>
      </c>
      <c r="G307" s="1163">
        <f t="shared" si="405"/>
        <v>1942</v>
      </c>
      <c r="H307" s="1163">
        <f t="shared" si="405"/>
        <v>48</v>
      </c>
      <c r="I307" s="1163">
        <f t="shared" si="405"/>
        <v>37</v>
      </c>
      <c r="J307" s="1163">
        <f t="shared" si="405"/>
        <v>85</v>
      </c>
      <c r="K307" s="1163">
        <f t="shared" si="405"/>
        <v>9</v>
      </c>
      <c r="L307" s="1163">
        <f t="shared" si="405"/>
        <v>7</v>
      </c>
      <c r="M307" s="1163">
        <f t="shared" si="405"/>
        <v>16</v>
      </c>
      <c r="N307" s="1163">
        <f t="shared" si="405"/>
        <v>0</v>
      </c>
      <c r="O307" s="1163">
        <f t="shared" si="405"/>
        <v>0</v>
      </c>
      <c r="P307" s="1163">
        <f t="shared" si="405"/>
        <v>0</v>
      </c>
      <c r="Q307" s="1163">
        <f t="shared" si="405"/>
        <v>0</v>
      </c>
      <c r="R307" s="1163">
        <f t="shared" si="405"/>
        <v>0</v>
      </c>
      <c r="S307" s="1163">
        <f t="shared" si="405"/>
        <v>0</v>
      </c>
      <c r="T307" s="1163">
        <f t="shared" si="405"/>
        <v>0</v>
      </c>
      <c r="U307" s="1163">
        <f t="shared" si="405"/>
        <v>0</v>
      </c>
      <c r="V307" s="1163">
        <f t="shared" si="405"/>
        <v>0</v>
      </c>
      <c r="W307" s="1163">
        <f t="shared" si="405"/>
        <v>2093</v>
      </c>
      <c r="X307" s="1163">
        <f t="shared" si="405"/>
        <v>1564</v>
      </c>
      <c r="Y307" s="1163">
        <f t="shared" si="405"/>
        <v>3657</v>
      </c>
      <c r="AA307" s="1162" t="s">
        <v>6</v>
      </c>
      <c r="AB307" s="1163">
        <f t="shared" ref="AB307:AY307" si="406">SUM(AB296:AB306)</f>
        <v>414</v>
      </c>
      <c r="AC307" s="1163">
        <f t="shared" si="406"/>
        <v>283</v>
      </c>
      <c r="AD307" s="1163">
        <f t="shared" si="406"/>
        <v>697</v>
      </c>
      <c r="AE307" s="1163">
        <f t="shared" si="406"/>
        <v>503</v>
      </c>
      <c r="AF307" s="1163">
        <f t="shared" si="406"/>
        <v>372</v>
      </c>
      <c r="AG307" s="1163">
        <f t="shared" si="406"/>
        <v>875</v>
      </c>
      <c r="AH307" s="1163">
        <f t="shared" si="406"/>
        <v>121</v>
      </c>
      <c r="AI307" s="1163">
        <f t="shared" si="406"/>
        <v>67</v>
      </c>
      <c r="AJ307" s="1163">
        <f t="shared" si="406"/>
        <v>188</v>
      </c>
      <c r="AK307" s="1163">
        <f t="shared" si="406"/>
        <v>36</v>
      </c>
      <c r="AL307" s="1163">
        <f t="shared" si="406"/>
        <v>18</v>
      </c>
      <c r="AM307" s="1163">
        <f t="shared" si="406"/>
        <v>54</v>
      </c>
      <c r="AN307" s="1163">
        <f t="shared" si="406"/>
        <v>0</v>
      </c>
      <c r="AO307" s="1163">
        <f t="shared" si="406"/>
        <v>0</v>
      </c>
      <c r="AP307" s="1163">
        <f t="shared" si="406"/>
        <v>0</v>
      </c>
      <c r="AQ307" s="1163">
        <f t="shared" si="406"/>
        <v>7</v>
      </c>
      <c r="AR307" s="1163">
        <f t="shared" si="406"/>
        <v>4</v>
      </c>
      <c r="AS307" s="1163">
        <f t="shared" si="406"/>
        <v>11</v>
      </c>
      <c r="AT307" s="1163">
        <f t="shared" si="406"/>
        <v>0</v>
      </c>
      <c r="AU307" s="1163">
        <f t="shared" si="406"/>
        <v>0</v>
      </c>
      <c r="AV307" s="1163">
        <f t="shared" si="406"/>
        <v>0</v>
      </c>
      <c r="AW307" s="1163">
        <f t="shared" si="406"/>
        <v>1081</v>
      </c>
      <c r="AX307" s="1163">
        <f t="shared" si="406"/>
        <v>744</v>
      </c>
      <c r="AY307" s="1163">
        <f t="shared" si="406"/>
        <v>1825</v>
      </c>
    </row>
    <row r="309" spans="1:51" ht="15.75">
      <c r="A309" s="1243"/>
      <c r="B309" s="1243"/>
      <c r="C309" s="1243"/>
      <c r="D309" s="1243"/>
      <c r="E309" s="1243"/>
      <c r="F309" s="1243"/>
      <c r="G309" s="1243"/>
      <c r="H309" s="1243"/>
      <c r="I309" s="1243"/>
      <c r="J309" s="1243"/>
      <c r="K309" s="1243"/>
      <c r="L309" s="1243"/>
      <c r="M309" s="1243"/>
      <c r="N309" s="1243"/>
      <c r="O309" s="1243"/>
      <c r="P309" s="1243"/>
      <c r="Q309" s="1243"/>
      <c r="R309" s="1243"/>
      <c r="S309" s="1243"/>
      <c r="T309" s="1243"/>
      <c r="U309" s="1243"/>
      <c r="V309" s="1243"/>
      <c r="W309" s="1289"/>
      <c r="X309" s="1289" t="s">
        <v>86</v>
      </c>
      <c r="Y309" s="1289"/>
      <c r="AA309" s="1243"/>
      <c r="AB309" s="1243"/>
      <c r="AC309" s="1243"/>
      <c r="AD309" s="1243"/>
      <c r="AE309" s="1243"/>
      <c r="AF309" s="1243"/>
      <c r="AG309" s="1243"/>
      <c r="AH309" s="1243"/>
      <c r="AI309" s="1243"/>
      <c r="AJ309" s="1243"/>
      <c r="AK309" s="1243"/>
      <c r="AL309" s="1243"/>
      <c r="AM309" s="1243"/>
      <c r="AN309" s="1243"/>
      <c r="AO309" s="1243"/>
      <c r="AP309" s="1243"/>
      <c r="AQ309" s="1243"/>
      <c r="AR309" s="1243"/>
      <c r="AS309" s="1243"/>
      <c r="AT309" s="1243"/>
      <c r="AU309" s="1243"/>
      <c r="AV309" s="1243"/>
      <c r="AW309" s="1289"/>
      <c r="AX309" s="1289" t="s">
        <v>86</v>
      </c>
      <c r="AY309" s="1289"/>
    </row>
    <row r="310" spans="1:51" ht="15" customHeight="1">
      <c r="A310" s="1894" t="s">
        <v>364</v>
      </c>
      <c r="B310" s="1893" t="s">
        <v>3</v>
      </c>
      <c r="C310" s="1893"/>
      <c r="D310" s="1893"/>
      <c r="E310" s="1893" t="s">
        <v>4</v>
      </c>
      <c r="F310" s="1893"/>
      <c r="G310" s="1893"/>
      <c r="H310" s="1893" t="s">
        <v>5</v>
      </c>
      <c r="I310" s="1893"/>
      <c r="J310" s="1893"/>
      <c r="K310" s="1893" t="s">
        <v>382</v>
      </c>
      <c r="L310" s="1893"/>
      <c r="M310" s="1893"/>
      <c r="N310" s="1893" t="s">
        <v>878</v>
      </c>
      <c r="O310" s="1893"/>
      <c r="P310" s="1893"/>
      <c r="Q310" s="1893" t="s">
        <v>879</v>
      </c>
      <c r="R310" s="1893"/>
      <c r="S310" s="1893"/>
      <c r="T310" s="1893" t="s">
        <v>354</v>
      </c>
      <c r="U310" s="1893"/>
      <c r="V310" s="1893"/>
      <c r="W310" s="1894" t="s">
        <v>6</v>
      </c>
      <c r="X310" s="1894"/>
      <c r="Y310" s="1894"/>
      <c r="AA310" s="1894" t="s">
        <v>364</v>
      </c>
      <c r="AB310" s="1893" t="s">
        <v>3</v>
      </c>
      <c r="AC310" s="1893"/>
      <c r="AD310" s="1893"/>
      <c r="AE310" s="1893" t="s">
        <v>4</v>
      </c>
      <c r="AF310" s="1893"/>
      <c r="AG310" s="1893"/>
      <c r="AH310" s="1893" t="s">
        <v>5</v>
      </c>
      <c r="AI310" s="1893"/>
      <c r="AJ310" s="1893"/>
      <c r="AK310" s="1893" t="s">
        <v>382</v>
      </c>
      <c r="AL310" s="1893"/>
      <c r="AM310" s="1893"/>
      <c r="AN310" s="1893" t="s">
        <v>878</v>
      </c>
      <c r="AO310" s="1893"/>
      <c r="AP310" s="1893"/>
      <c r="AQ310" s="1893" t="s">
        <v>879</v>
      </c>
      <c r="AR310" s="1893"/>
      <c r="AS310" s="1893"/>
      <c r="AT310" s="1893" t="s">
        <v>354</v>
      </c>
      <c r="AU310" s="1893"/>
      <c r="AV310" s="1893"/>
      <c r="AW310" s="1894" t="s">
        <v>6</v>
      </c>
      <c r="AX310" s="1894"/>
      <c r="AY310" s="1894"/>
    </row>
    <row r="311" spans="1:51">
      <c r="A311" s="1894"/>
      <c r="B311" s="1176" t="s">
        <v>242</v>
      </c>
      <c r="C311" s="1176" t="s">
        <v>243</v>
      </c>
      <c r="D311" s="1176" t="s">
        <v>236</v>
      </c>
      <c r="E311" s="1176" t="s">
        <v>242</v>
      </c>
      <c r="F311" s="1176" t="s">
        <v>243</v>
      </c>
      <c r="G311" s="1176" t="s">
        <v>236</v>
      </c>
      <c r="H311" s="1176" t="s">
        <v>242</v>
      </c>
      <c r="I311" s="1176" t="s">
        <v>243</v>
      </c>
      <c r="J311" s="1176" t="s">
        <v>236</v>
      </c>
      <c r="K311" s="1176" t="s">
        <v>242</v>
      </c>
      <c r="L311" s="1176" t="s">
        <v>243</v>
      </c>
      <c r="M311" s="1176" t="s">
        <v>236</v>
      </c>
      <c r="N311" s="1176" t="s">
        <v>242</v>
      </c>
      <c r="O311" s="1176" t="s">
        <v>243</v>
      </c>
      <c r="P311" s="1176" t="s">
        <v>236</v>
      </c>
      <c r="Q311" s="1176" t="s">
        <v>242</v>
      </c>
      <c r="R311" s="1176" t="s">
        <v>243</v>
      </c>
      <c r="S311" s="1176" t="s">
        <v>236</v>
      </c>
      <c r="T311" s="1176" t="s">
        <v>242</v>
      </c>
      <c r="U311" s="1176" t="s">
        <v>243</v>
      </c>
      <c r="V311" s="1176" t="s">
        <v>236</v>
      </c>
      <c r="W311" s="1176" t="s">
        <v>242</v>
      </c>
      <c r="X311" s="1176" t="s">
        <v>243</v>
      </c>
      <c r="Y311" s="1176" t="s">
        <v>236</v>
      </c>
      <c r="AA311" s="1894"/>
      <c r="AB311" s="1176" t="s">
        <v>242</v>
      </c>
      <c r="AC311" s="1176" t="s">
        <v>243</v>
      </c>
      <c r="AD311" s="1176" t="s">
        <v>236</v>
      </c>
      <c r="AE311" s="1176" t="s">
        <v>242</v>
      </c>
      <c r="AF311" s="1176" t="s">
        <v>243</v>
      </c>
      <c r="AG311" s="1176" t="s">
        <v>236</v>
      </c>
      <c r="AH311" s="1176" t="s">
        <v>242</v>
      </c>
      <c r="AI311" s="1176" t="s">
        <v>243</v>
      </c>
      <c r="AJ311" s="1176" t="s">
        <v>236</v>
      </c>
      <c r="AK311" s="1176" t="s">
        <v>242</v>
      </c>
      <c r="AL311" s="1176" t="s">
        <v>243</v>
      </c>
      <c r="AM311" s="1176" t="s">
        <v>236</v>
      </c>
      <c r="AN311" s="1176" t="s">
        <v>242</v>
      </c>
      <c r="AO311" s="1176" t="s">
        <v>243</v>
      </c>
      <c r="AP311" s="1176" t="s">
        <v>236</v>
      </c>
      <c r="AQ311" s="1176" t="s">
        <v>242</v>
      </c>
      <c r="AR311" s="1176" t="s">
        <v>243</v>
      </c>
      <c r="AS311" s="1176" t="s">
        <v>236</v>
      </c>
      <c r="AT311" s="1176" t="s">
        <v>242</v>
      </c>
      <c r="AU311" s="1176" t="s">
        <v>243</v>
      </c>
      <c r="AV311" s="1176" t="s">
        <v>236</v>
      </c>
      <c r="AW311" s="1176" t="s">
        <v>242</v>
      </c>
      <c r="AX311" s="1176" t="s">
        <v>243</v>
      </c>
      <c r="AY311" s="1176" t="s">
        <v>236</v>
      </c>
    </row>
    <row r="312" spans="1:51">
      <c r="A312" s="1177">
        <v>1</v>
      </c>
      <c r="B312" s="1176">
        <v>2</v>
      </c>
      <c r="C312" s="1176">
        <v>3</v>
      </c>
      <c r="D312" s="1176">
        <v>4</v>
      </c>
      <c r="E312" s="1176">
        <v>5</v>
      </c>
      <c r="F312" s="1176">
        <v>6</v>
      </c>
      <c r="G312" s="1176">
        <v>7</v>
      </c>
      <c r="H312" s="1176">
        <v>8</v>
      </c>
      <c r="I312" s="1176">
        <v>9</v>
      </c>
      <c r="J312" s="1176">
        <v>10</v>
      </c>
      <c r="K312" s="1176">
        <v>11</v>
      </c>
      <c r="L312" s="1176">
        <v>12</v>
      </c>
      <c r="M312" s="1176">
        <v>13</v>
      </c>
      <c r="N312" s="1176">
        <v>14</v>
      </c>
      <c r="O312" s="1176">
        <v>15</v>
      </c>
      <c r="P312" s="1176">
        <v>16</v>
      </c>
      <c r="Q312" s="1176">
        <v>17</v>
      </c>
      <c r="R312" s="1176">
        <v>18</v>
      </c>
      <c r="S312" s="1176">
        <v>19</v>
      </c>
      <c r="T312" s="1176">
        <v>20</v>
      </c>
      <c r="U312" s="1176">
        <v>21</v>
      </c>
      <c r="V312" s="1176">
        <v>22</v>
      </c>
      <c r="W312" s="1176">
        <v>23</v>
      </c>
      <c r="X312" s="1176">
        <v>24</v>
      </c>
      <c r="Y312" s="1176">
        <v>25</v>
      </c>
      <c r="AA312" s="1177">
        <v>1</v>
      </c>
      <c r="AB312" s="1176">
        <v>2</v>
      </c>
      <c r="AC312" s="1176">
        <v>3</v>
      </c>
      <c r="AD312" s="1176">
        <v>4</v>
      </c>
      <c r="AE312" s="1176">
        <v>5</v>
      </c>
      <c r="AF312" s="1176">
        <v>6</v>
      </c>
      <c r="AG312" s="1176">
        <v>7</v>
      </c>
      <c r="AH312" s="1176">
        <v>8</v>
      </c>
      <c r="AI312" s="1176">
        <v>9</v>
      </c>
      <c r="AJ312" s="1176">
        <v>10</v>
      </c>
      <c r="AK312" s="1176">
        <v>11</v>
      </c>
      <c r="AL312" s="1176">
        <v>12</v>
      </c>
      <c r="AM312" s="1176">
        <v>13</v>
      </c>
      <c r="AN312" s="1176">
        <v>14</v>
      </c>
      <c r="AO312" s="1176">
        <v>15</v>
      </c>
      <c r="AP312" s="1176">
        <v>16</v>
      </c>
      <c r="AQ312" s="1176">
        <v>17</v>
      </c>
      <c r="AR312" s="1176">
        <v>18</v>
      </c>
      <c r="AS312" s="1176">
        <v>19</v>
      </c>
      <c r="AT312" s="1176">
        <v>20</v>
      </c>
      <c r="AU312" s="1176">
        <v>21</v>
      </c>
      <c r="AV312" s="1176">
        <v>22</v>
      </c>
      <c r="AW312" s="1176">
        <v>23</v>
      </c>
      <c r="AX312" s="1176">
        <v>24</v>
      </c>
      <c r="AY312" s="1176">
        <v>25</v>
      </c>
    </row>
    <row r="313" spans="1:51" ht="15.75">
      <c r="A313" s="1159" t="s">
        <v>473</v>
      </c>
      <c r="B313" s="942">
        <v>2</v>
      </c>
      <c r="C313" s="942">
        <v>1</v>
      </c>
      <c r="D313" s="1178">
        <f>B313+C313</f>
        <v>3</v>
      </c>
      <c r="E313" s="942">
        <v>3</v>
      </c>
      <c r="F313" s="942">
        <v>2</v>
      </c>
      <c r="G313" s="1178">
        <f>E313+F313</f>
        <v>5</v>
      </c>
      <c r="H313" s="937">
        <v>2</v>
      </c>
      <c r="I313" s="937">
        <v>1</v>
      </c>
      <c r="J313" s="1178">
        <f>H313+I313</f>
        <v>3</v>
      </c>
      <c r="K313" s="1178"/>
      <c r="L313" s="1178"/>
      <c r="M313" s="1178">
        <f>K313+L313</f>
        <v>0</v>
      </c>
      <c r="N313" s="1178"/>
      <c r="O313" s="1178"/>
      <c r="P313" s="1178">
        <f>N313+O313</f>
        <v>0</v>
      </c>
      <c r="Q313" s="942"/>
      <c r="R313" s="942"/>
      <c r="S313" s="1178">
        <f>Q313+R313</f>
        <v>0</v>
      </c>
      <c r="T313" s="942">
        <v>1</v>
      </c>
      <c r="U313" s="942">
        <v>1</v>
      </c>
      <c r="V313" s="1178">
        <f>T313+U313</f>
        <v>2</v>
      </c>
      <c r="W313" s="1178">
        <f>B313+E313+N313+K313+H313+Q313+T313</f>
        <v>8</v>
      </c>
      <c r="X313" s="1178">
        <f t="shared" ref="X313:X323" si="407">C313+F313+O313+L313+I313+R313+U313</f>
        <v>5</v>
      </c>
      <c r="Y313" s="1178">
        <f t="shared" ref="Y313:Y323" si="408">D313+G313+P313+M313+J313+S313+V313</f>
        <v>13</v>
      </c>
      <c r="AA313" s="1159" t="s">
        <v>473</v>
      </c>
      <c r="AB313" s="942">
        <v>3</v>
      </c>
      <c r="AC313" s="942">
        <v>6</v>
      </c>
      <c r="AD313" s="1178">
        <f>AB313+AC313</f>
        <v>9</v>
      </c>
      <c r="AE313" s="942">
        <v>4</v>
      </c>
      <c r="AF313" s="942">
        <v>6</v>
      </c>
      <c r="AG313" s="1178">
        <f>AE313+AF313</f>
        <v>10</v>
      </c>
      <c r="AH313" s="942">
        <v>0</v>
      </c>
      <c r="AI313" s="942">
        <v>0</v>
      </c>
      <c r="AJ313" s="1178">
        <f>AH313+AI313</f>
        <v>0</v>
      </c>
      <c r="AK313" s="942">
        <v>0</v>
      </c>
      <c r="AL313" s="942">
        <v>0</v>
      </c>
      <c r="AM313" s="1178">
        <f>AK313+AL313</f>
        <v>0</v>
      </c>
      <c r="AN313" s="1178"/>
      <c r="AO313" s="1178"/>
      <c r="AP313" s="1178">
        <f>AN313+AO313</f>
        <v>0</v>
      </c>
      <c r="AQ313" s="1178"/>
      <c r="AR313" s="1178"/>
      <c r="AS313" s="1178">
        <f>AQ313+AR313</f>
        <v>0</v>
      </c>
      <c r="AT313" s="942"/>
      <c r="AU313" s="942"/>
      <c r="AV313" s="1178">
        <f>AT313+AU313</f>
        <v>0</v>
      </c>
      <c r="AW313" s="1178">
        <f>AB313+AE313+AH313+AK313+AT313+AN313+AQ313</f>
        <v>7</v>
      </c>
      <c r="AX313" s="1178">
        <f t="shared" ref="AX313:AX323" si="409">AC313+AF313+AI313+AL313+AU313+AO313+AR313</f>
        <v>12</v>
      </c>
      <c r="AY313" s="1178">
        <f t="shared" ref="AY313:AY323" si="410">AD313+AG313+AJ313+AM313+AV313+AP313+AS313</f>
        <v>19</v>
      </c>
    </row>
    <row r="314" spans="1:51" ht="15.75">
      <c r="A314" s="1160" t="s">
        <v>474</v>
      </c>
      <c r="B314" s="942">
        <v>0</v>
      </c>
      <c r="C314" s="942">
        <v>0</v>
      </c>
      <c r="D314" s="1178">
        <f t="shared" ref="D314:D323" si="411">B314+C314</f>
        <v>0</v>
      </c>
      <c r="E314" s="942">
        <v>6</v>
      </c>
      <c r="F314" s="942">
        <v>5</v>
      </c>
      <c r="G314" s="1178">
        <f t="shared" ref="G314:G323" si="412">E314+F314</f>
        <v>11</v>
      </c>
      <c r="H314" s="937">
        <v>0</v>
      </c>
      <c r="I314" s="937">
        <v>0</v>
      </c>
      <c r="J314" s="1178">
        <f t="shared" ref="J314:J323" si="413">H314+I314</f>
        <v>0</v>
      </c>
      <c r="K314" s="1178"/>
      <c r="L314" s="1178"/>
      <c r="M314" s="1178">
        <f t="shared" ref="M314:M323" si="414">K314+L314</f>
        <v>0</v>
      </c>
      <c r="N314" s="1178"/>
      <c r="O314" s="1178"/>
      <c r="P314" s="1178">
        <f t="shared" ref="P314:P323" si="415">N314+O314</f>
        <v>0</v>
      </c>
      <c r="Q314" s="942"/>
      <c r="R314" s="942"/>
      <c r="S314" s="1178">
        <f t="shared" ref="S314:S323" si="416">Q314+R314</f>
        <v>0</v>
      </c>
      <c r="T314" s="942">
        <v>2</v>
      </c>
      <c r="U314" s="942">
        <v>1</v>
      </c>
      <c r="V314" s="1178">
        <f t="shared" ref="V314:V323" si="417">T314+U314</f>
        <v>3</v>
      </c>
      <c r="W314" s="1178">
        <f t="shared" ref="W314:W323" si="418">B314+E314+N314+K314+H314+Q314+T314</f>
        <v>8</v>
      </c>
      <c r="X314" s="1178">
        <f t="shared" si="407"/>
        <v>6</v>
      </c>
      <c r="Y314" s="1178">
        <f t="shared" si="408"/>
        <v>14</v>
      </c>
      <c r="AA314" s="1160" t="s">
        <v>474</v>
      </c>
      <c r="AB314" s="942">
        <v>1</v>
      </c>
      <c r="AC314" s="942">
        <v>4</v>
      </c>
      <c r="AD314" s="1178">
        <f t="shared" ref="AD314:AD323" si="419">AB314+AC314</f>
        <v>5</v>
      </c>
      <c r="AE314" s="942">
        <v>1</v>
      </c>
      <c r="AF314" s="942">
        <v>0</v>
      </c>
      <c r="AG314" s="1178">
        <f t="shared" ref="AG314:AG323" si="420">AE314+AF314</f>
        <v>1</v>
      </c>
      <c r="AH314" s="942">
        <v>0</v>
      </c>
      <c r="AI314" s="942">
        <v>0</v>
      </c>
      <c r="AJ314" s="1178">
        <f t="shared" ref="AJ314:AJ323" si="421">AH314+AI314</f>
        <v>0</v>
      </c>
      <c r="AK314" s="942">
        <v>0</v>
      </c>
      <c r="AL314" s="942">
        <v>0</v>
      </c>
      <c r="AM314" s="1178">
        <f t="shared" ref="AM314:AM323" si="422">AK314+AL314</f>
        <v>0</v>
      </c>
      <c r="AN314" s="1178"/>
      <c r="AO314" s="1178"/>
      <c r="AP314" s="1178">
        <f t="shared" ref="AP314:AP323" si="423">AN314+AO314</f>
        <v>0</v>
      </c>
      <c r="AQ314" s="1178"/>
      <c r="AR314" s="1178"/>
      <c r="AS314" s="1178">
        <f t="shared" ref="AS314:AS323" si="424">AQ314+AR314</f>
        <v>0</v>
      </c>
      <c r="AT314" s="942"/>
      <c r="AU314" s="942"/>
      <c r="AV314" s="1178">
        <f t="shared" ref="AV314:AV323" si="425">AT314+AU314</f>
        <v>0</v>
      </c>
      <c r="AW314" s="1178">
        <f t="shared" ref="AW314:AW323" si="426">AB314+AE314+AH314+AK314+AT314+AN314+AQ314</f>
        <v>2</v>
      </c>
      <c r="AX314" s="1178">
        <f t="shared" si="409"/>
        <v>4</v>
      </c>
      <c r="AY314" s="1178">
        <f t="shared" si="410"/>
        <v>6</v>
      </c>
    </row>
    <row r="315" spans="1:51" ht="15.75">
      <c r="A315" s="1161" t="s">
        <v>365</v>
      </c>
      <c r="B315" s="942">
        <v>5</v>
      </c>
      <c r="C315" s="942">
        <v>7</v>
      </c>
      <c r="D315" s="1178">
        <f t="shared" si="411"/>
        <v>12</v>
      </c>
      <c r="E315" s="942">
        <v>19</v>
      </c>
      <c r="F315" s="942">
        <v>18</v>
      </c>
      <c r="G315" s="1178">
        <f t="shared" si="412"/>
        <v>37</v>
      </c>
      <c r="H315" s="937">
        <f>2+1</f>
        <v>3</v>
      </c>
      <c r="I315" s="937">
        <v>0</v>
      </c>
      <c r="J315" s="1178">
        <f t="shared" si="413"/>
        <v>3</v>
      </c>
      <c r="K315" s="1178"/>
      <c r="L315" s="1178"/>
      <c r="M315" s="1178">
        <f t="shared" si="414"/>
        <v>0</v>
      </c>
      <c r="N315" s="1178"/>
      <c r="O315" s="1178"/>
      <c r="P315" s="1178">
        <f t="shared" si="415"/>
        <v>0</v>
      </c>
      <c r="Q315" s="942"/>
      <c r="R315" s="942"/>
      <c r="S315" s="1178">
        <f t="shared" si="416"/>
        <v>0</v>
      </c>
      <c r="T315" s="942">
        <v>2</v>
      </c>
      <c r="U315" s="942">
        <v>0</v>
      </c>
      <c r="V315" s="1178">
        <f t="shared" si="417"/>
        <v>2</v>
      </c>
      <c r="W315" s="1178">
        <f t="shared" si="418"/>
        <v>29</v>
      </c>
      <c r="X315" s="1178">
        <f t="shared" si="407"/>
        <v>25</v>
      </c>
      <c r="Y315" s="1178">
        <f t="shared" si="408"/>
        <v>54</v>
      </c>
      <c r="AA315" s="1161" t="s">
        <v>365</v>
      </c>
      <c r="AB315" s="942">
        <v>5</v>
      </c>
      <c r="AC315" s="942">
        <v>1</v>
      </c>
      <c r="AD315" s="1178">
        <f t="shared" si="419"/>
        <v>6</v>
      </c>
      <c r="AE315" s="942">
        <v>7</v>
      </c>
      <c r="AF315" s="942">
        <v>3</v>
      </c>
      <c r="AG315" s="1178">
        <f t="shared" si="420"/>
        <v>10</v>
      </c>
      <c r="AH315" s="942">
        <v>3</v>
      </c>
      <c r="AI315" s="942">
        <v>8</v>
      </c>
      <c r="AJ315" s="1178">
        <f t="shared" si="421"/>
        <v>11</v>
      </c>
      <c r="AK315" s="942">
        <v>0</v>
      </c>
      <c r="AL315" s="942">
        <v>0</v>
      </c>
      <c r="AM315" s="1178">
        <f t="shared" si="422"/>
        <v>0</v>
      </c>
      <c r="AN315" s="1178"/>
      <c r="AO315" s="1178"/>
      <c r="AP315" s="1178">
        <f t="shared" si="423"/>
        <v>0</v>
      </c>
      <c r="AQ315" s="1178"/>
      <c r="AR315" s="1178"/>
      <c r="AS315" s="1178">
        <f t="shared" si="424"/>
        <v>0</v>
      </c>
      <c r="AT315" s="942"/>
      <c r="AU315" s="942"/>
      <c r="AV315" s="1178">
        <f t="shared" si="425"/>
        <v>0</v>
      </c>
      <c r="AW315" s="1178">
        <f t="shared" si="426"/>
        <v>15</v>
      </c>
      <c r="AX315" s="1178">
        <f t="shared" si="409"/>
        <v>12</v>
      </c>
      <c r="AY315" s="1178">
        <f t="shared" si="410"/>
        <v>27</v>
      </c>
    </row>
    <row r="316" spans="1:51" ht="15.75">
      <c r="A316" s="1161" t="s">
        <v>366</v>
      </c>
      <c r="B316" s="942">
        <v>31</v>
      </c>
      <c r="C316" s="942">
        <v>8</v>
      </c>
      <c r="D316" s="1178">
        <f t="shared" si="411"/>
        <v>39</v>
      </c>
      <c r="E316" s="942">
        <v>85</v>
      </c>
      <c r="F316" s="942">
        <v>76</v>
      </c>
      <c r="G316" s="1178">
        <f t="shared" si="412"/>
        <v>161</v>
      </c>
      <c r="H316" s="937">
        <f>2+1+2+1+4</f>
        <v>10</v>
      </c>
      <c r="I316" s="937">
        <f>2+1+1+1</f>
        <v>5</v>
      </c>
      <c r="J316" s="1178">
        <f t="shared" si="413"/>
        <v>15</v>
      </c>
      <c r="K316" s="1178"/>
      <c r="L316" s="1178">
        <v>1</v>
      </c>
      <c r="M316" s="1178">
        <f t="shared" si="414"/>
        <v>1</v>
      </c>
      <c r="N316" s="1178"/>
      <c r="O316" s="1178"/>
      <c r="P316" s="1178">
        <f t="shared" si="415"/>
        <v>0</v>
      </c>
      <c r="Q316" s="942"/>
      <c r="R316" s="942"/>
      <c r="S316" s="1178">
        <f t="shared" si="416"/>
        <v>0</v>
      </c>
      <c r="T316" s="942">
        <v>4</v>
      </c>
      <c r="U316" s="942">
        <v>2</v>
      </c>
      <c r="V316" s="1178">
        <f t="shared" si="417"/>
        <v>6</v>
      </c>
      <c r="W316" s="1178">
        <f t="shared" si="418"/>
        <v>130</v>
      </c>
      <c r="X316" s="1178">
        <f t="shared" si="407"/>
        <v>92</v>
      </c>
      <c r="Y316" s="1178">
        <f t="shared" si="408"/>
        <v>222</v>
      </c>
      <c r="AA316" s="1161" t="s">
        <v>366</v>
      </c>
      <c r="AB316" s="942">
        <v>18</v>
      </c>
      <c r="AC316" s="942">
        <v>31</v>
      </c>
      <c r="AD316" s="1178">
        <f t="shared" si="419"/>
        <v>49</v>
      </c>
      <c r="AE316" s="942">
        <v>43</v>
      </c>
      <c r="AF316" s="942">
        <v>24</v>
      </c>
      <c r="AG316" s="1178">
        <f t="shared" si="420"/>
        <v>67</v>
      </c>
      <c r="AH316" s="942">
        <v>18</v>
      </c>
      <c r="AI316" s="942">
        <v>12</v>
      </c>
      <c r="AJ316" s="1178">
        <f t="shared" si="421"/>
        <v>30</v>
      </c>
      <c r="AK316" s="942">
        <v>1</v>
      </c>
      <c r="AL316" s="942">
        <v>1</v>
      </c>
      <c r="AM316" s="1178">
        <f t="shared" si="422"/>
        <v>2</v>
      </c>
      <c r="AN316" s="1178"/>
      <c r="AO316" s="1178"/>
      <c r="AP316" s="1178">
        <f t="shared" si="423"/>
        <v>0</v>
      </c>
      <c r="AQ316" s="1178"/>
      <c r="AR316" s="1178"/>
      <c r="AS316" s="1178">
        <f t="shared" si="424"/>
        <v>0</v>
      </c>
      <c r="AT316" s="942">
        <v>2</v>
      </c>
      <c r="AU316" s="942"/>
      <c r="AV316" s="1178">
        <f t="shared" si="425"/>
        <v>2</v>
      </c>
      <c r="AW316" s="1178">
        <f t="shared" si="426"/>
        <v>82</v>
      </c>
      <c r="AX316" s="1178">
        <f t="shared" si="409"/>
        <v>68</v>
      </c>
      <c r="AY316" s="1178">
        <f t="shared" si="410"/>
        <v>150</v>
      </c>
    </row>
    <row r="317" spans="1:51" ht="15.75">
      <c r="A317" s="1161" t="s">
        <v>367</v>
      </c>
      <c r="B317" s="942">
        <v>31</v>
      </c>
      <c r="C317" s="942">
        <v>19</v>
      </c>
      <c r="D317" s="1178">
        <f t="shared" si="411"/>
        <v>50</v>
      </c>
      <c r="E317" s="942">
        <v>154</v>
      </c>
      <c r="F317" s="942">
        <v>126</v>
      </c>
      <c r="G317" s="1178">
        <f t="shared" si="412"/>
        <v>280</v>
      </c>
      <c r="H317" s="937">
        <f>6+1+7</f>
        <v>14</v>
      </c>
      <c r="I317" s="937">
        <f>2+2+1+3</f>
        <v>8</v>
      </c>
      <c r="J317" s="1178">
        <f t="shared" si="413"/>
        <v>22</v>
      </c>
      <c r="K317" s="1178"/>
      <c r="L317" s="1178">
        <v>0</v>
      </c>
      <c r="M317" s="1178">
        <f t="shared" si="414"/>
        <v>0</v>
      </c>
      <c r="N317" s="1178"/>
      <c r="O317" s="1178"/>
      <c r="P317" s="1178">
        <f t="shared" si="415"/>
        <v>0</v>
      </c>
      <c r="Q317" s="942"/>
      <c r="R317" s="942"/>
      <c r="S317" s="1178">
        <f t="shared" si="416"/>
        <v>0</v>
      </c>
      <c r="T317" s="942">
        <v>3</v>
      </c>
      <c r="U317" s="942">
        <v>2</v>
      </c>
      <c r="V317" s="1178">
        <f t="shared" si="417"/>
        <v>5</v>
      </c>
      <c r="W317" s="1178">
        <f t="shared" si="418"/>
        <v>202</v>
      </c>
      <c r="X317" s="1178">
        <f t="shared" si="407"/>
        <v>155</v>
      </c>
      <c r="Y317" s="1178">
        <f t="shared" si="408"/>
        <v>357</v>
      </c>
      <c r="AA317" s="1161" t="s">
        <v>367</v>
      </c>
      <c r="AB317" s="942">
        <v>57</v>
      </c>
      <c r="AC317" s="942">
        <v>38</v>
      </c>
      <c r="AD317" s="1178">
        <f t="shared" si="419"/>
        <v>95</v>
      </c>
      <c r="AE317" s="942">
        <v>46</v>
      </c>
      <c r="AF317" s="942">
        <v>39</v>
      </c>
      <c r="AG317" s="1178">
        <f t="shared" si="420"/>
        <v>85</v>
      </c>
      <c r="AH317" s="942">
        <v>14</v>
      </c>
      <c r="AI317" s="942">
        <v>1</v>
      </c>
      <c r="AJ317" s="1178">
        <f t="shared" si="421"/>
        <v>15</v>
      </c>
      <c r="AK317" s="942">
        <v>0</v>
      </c>
      <c r="AL317" s="942">
        <v>0</v>
      </c>
      <c r="AM317" s="1178">
        <f t="shared" si="422"/>
        <v>0</v>
      </c>
      <c r="AN317" s="1178"/>
      <c r="AO317" s="1178"/>
      <c r="AP317" s="1178">
        <f t="shared" si="423"/>
        <v>0</v>
      </c>
      <c r="AQ317" s="1178"/>
      <c r="AR317" s="1178"/>
      <c r="AS317" s="1178">
        <f t="shared" si="424"/>
        <v>0</v>
      </c>
      <c r="AT317" s="942">
        <v>3</v>
      </c>
      <c r="AU317" s="942"/>
      <c r="AV317" s="1178">
        <f t="shared" si="425"/>
        <v>3</v>
      </c>
      <c r="AW317" s="1178">
        <f t="shared" si="426"/>
        <v>120</v>
      </c>
      <c r="AX317" s="1178">
        <f t="shared" si="409"/>
        <v>78</v>
      </c>
      <c r="AY317" s="1178">
        <f t="shared" si="410"/>
        <v>198</v>
      </c>
    </row>
    <row r="318" spans="1:51" ht="15.75">
      <c r="A318" s="1161" t="s">
        <v>368</v>
      </c>
      <c r="B318" s="942">
        <v>64</v>
      </c>
      <c r="C318" s="942">
        <v>44</v>
      </c>
      <c r="D318" s="1178">
        <f t="shared" si="411"/>
        <v>108</v>
      </c>
      <c r="E318" s="942">
        <v>306</v>
      </c>
      <c r="F318" s="942">
        <v>121</v>
      </c>
      <c r="G318" s="1178">
        <f t="shared" si="412"/>
        <v>427</v>
      </c>
      <c r="H318" s="937">
        <v>41</v>
      </c>
      <c r="I318" s="937">
        <v>33</v>
      </c>
      <c r="J318" s="1178">
        <f t="shared" si="413"/>
        <v>74</v>
      </c>
      <c r="K318" s="1178"/>
      <c r="L318" s="1178">
        <v>1</v>
      </c>
      <c r="M318" s="1178">
        <f t="shared" si="414"/>
        <v>1</v>
      </c>
      <c r="N318" s="1178"/>
      <c r="O318" s="1178"/>
      <c r="P318" s="1178">
        <f t="shared" si="415"/>
        <v>0</v>
      </c>
      <c r="Q318" s="942"/>
      <c r="R318" s="942"/>
      <c r="S318" s="1178">
        <f t="shared" si="416"/>
        <v>0</v>
      </c>
      <c r="T318" s="942">
        <v>2</v>
      </c>
      <c r="U318" s="942">
        <v>1</v>
      </c>
      <c r="V318" s="1178">
        <f t="shared" si="417"/>
        <v>3</v>
      </c>
      <c r="W318" s="1178">
        <f t="shared" si="418"/>
        <v>413</v>
      </c>
      <c r="X318" s="1178">
        <f t="shared" si="407"/>
        <v>200</v>
      </c>
      <c r="Y318" s="1178">
        <f t="shared" si="408"/>
        <v>613</v>
      </c>
      <c r="AA318" s="1161" t="s">
        <v>368</v>
      </c>
      <c r="AB318" s="942">
        <v>67</v>
      </c>
      <c r="AC318" s="942">
        <v>48</v>
      </c>
      <c r="AD318" s="1178">
        <f t="shared" si="419"/>
        <v>115</v>
      </c>
      <c r="AE318" s="942">
        <v>91</v>
      </c>
      <c r="AF318" s="942">
        <v>65</v>
      </c>
      <c r="AG318" s="1178">
        <f t="shared" si="420"/>
        <v>156</v>
      </c>
      <c r="AH318" s="942">
        <v>10</v>
      </c>
      <c r="AI318" s="942">
        <v>7</v>
      </c>
      <c r="AJ318" s="1178">
        <f t="shared" si="421"/>
        <v>17</v>
      </c>
      <c r="AK318" s="942">
        <v>1</v>
      </c>
      <c r="AL318" s="942">
        <v>0</v>
      </c>
      <c r="AM318" s="1178">
        <f t="shared" si="422"/>
        <v>1</v>
      </c>
      <c r="AN318" s="1178"/>
      <c r="AO318" s="1178"/>
      <c r="AP318" s="1178">
        <f t="shared" si="423"/>
        <v>0</v>
      </c>
      <c r="AQ318" s="1178"/>
      <c r="AR318" s="1178"/>
      <c r="AS318" s="1178">
        <f t="shared" si="424"/>
        <v>0</v>
      </c>
      <c r="AT318" s="942">
        <v>2</v>
      </c>
      <c r="AU318" s="942"/>
      <c r="AV318" s="1178">
        <f t="shared" si="425"/>
        <v>2</v>
      </c>
      <c r="AW318" s="1178">
        <f t="shared" si="426"/>
        <v>171</v>
      </c>
      <c r="AX318" s="1178">
        <f t="shared" si="409"/>
        <v>120</v>
      </c>
      <c r="AY318" s="1178">
        <f t="shared" si="410"/>
        <v>291</v>
      </c>
    </row>
    <row r="319" spans="1:51" ht="15.75">
      <c r="A319" s="1161" t="s">
        <v>369</v>
      </c>
      <c r="B319" s="942">
        <v>136</v>
      </c>
      <c r="C319" s="942">
        <v>112</v>
      </c>
      <c r="D319" s="1178">
        <f t="shared" si="411"/>
        <v>248</v>
      </c>
      <c r="E319" s="942">
        <v>499</v>
      </c>
      <c r="F319" s="942">
        <v>305</v>
      </c>
      <c r="G319" s="1178">
        <f t="shared" si="412"/>
        <v>804</v>
      </c>
      <c r="H319" s="937">
        <f>1+17+3+2+4+7</f>
        <v>34</v>
      </c>
      <c r="I319" s="937">
        <f>1+10+2+1+3+4+5</f>
        <v>26</v>
      </c>
      <c r="J319" s="1178">
        <f t="shared" si="413"/>
        <v>60</v>
      </c>
      <c r="K319" s="1178"/>
      <c r="L319" s="1178"/>
      <c r="M319" s="1178">
        <f t="shared" si="414"/>
        <v>0</v>
      </c>
      <c r="N319" s="1178"/>
      <c r="O319" s="1178"/>
      <c r="P319" s="1178">
        <f t="shared" si="415"/>
        <v>0</v>
      </c>
      <c r="Q319" s="942"/>
      <c r="R319" s="942"/>
      <c r="S319" s="1178">
        <f t="shared" si="416"/>
        <v>0</v>
      </c>
      <c r="T319" s="942">
        <v>1</v>
      </c>
      <c r="U319" s="942">
        <v>0</v>
      </c>
      <c r="V319" s="1178">
        <f t="shared" si="417"/>
        <v>1</v>
      </c>
      <c r="W319" s="1178">
        <f t="shared" si="418"/>
        <v>670</v>
      </c>
      <c r="X319" s="1178">
        <f t="shared" si="407"/>
        <v>443</v>
      </c>
      <c r="Y319" s="1178">
        <f t="shared" si="408"/>
        <v>1113</v>
      </c>
      <c r="AA319" s="1161" t="s">
        <v>369</v>
      </c>
      <c r="AB319" s="942">
        <v>151</v>
      </c>
      <c r="AC319" s="942">
        <v>98</v>
      </c>
      <c r="AD319" s="1178">
        <f t="shared" si="419"/>
        <v>249</v>
      </c>
      <c r="AE319" s="942">
        <v>108</v>
      </c>
      <c r="AF319" s="942">
        <v>92</v>
      </c>
      <c r="AG319" s="1178">
        <f t="shared" si="420"/>
        <v>200</v>
      </c>
      <c r="AH319" s="942">
        <v>48</v>
      </c>
      <c r="AI319" s="942">
        <v>52</v>
      </c>
      <c r="AJ319" s="1178">
        <f t="shared" si="421"/>
        <v>100</v>
      </c>
      <c r="AK319" s="942">
        <v>1</v>
      </c>
      <c r="AL319" s="942">
        <v>2</v>
      </c>
      <c r="AM319" s="1178">
        <f t="shared" si="422"/>
        <v>3</v>
      </c>
      <c r="AN319" s="1178"/>
      <c r="AO319" s="1178"/>
      <c r="AP319" s="1178">
        <f t="shared" si="423"/>
        <v>0</v>
      </c>
      <c r="AQ319" s="1178"/>
      <c r="AR319" s="1178"/>
      <c r="AS319" s="1178">
        <f t="shared" si="424"/>
        <v>0</v>
      </c>
      <c r="AT319" s="942"/>
      <c r="AU319" s="942"/>
      <c r="AV319" s="1178">
        <f t="shared" si="425"/>
        <v>0</v>
      </c>
      <c r="AW319" s="1178">
        <f t="shared" si="426"/>
        <v>308</v>
      </c>
      <c r="AX319" s="1178">
        <f t="shared" si="409"/>
        <v>244</v>
      </c>
      <c r="AY319" s="1178">
        <f t="shared" si="410"/>
        <v>552</v>
      </c>
    </row>
    <row r="320" spans="1:51" ht="15.75">
      <c r="A320" s="1161" t="s">
        <v>370</v>
      </c>
      <c r="B320" s="942">
        <v>144</v>
      </c>
      <c r="C320" s="942">
        <v>105</v>
      </c>
      <c r="D320" s="1178">
        <f t="shared" si="411"/>
        <v>249</v>
      </c>
      <c r="E320" s="942">
        <v>902</v>
      </c>
      <c r="F320" s="942">
        <v>640</v>
      </c>
      <c r="G320" s="1178">
        <f t="shared" si="412"/>
        <v>1542</v>
      </c>
      <c r="H320" s="937">
        <f>2+29+1+4+3+3+11</f>
        <v>53</v>
      </c>
      <c r="I320" s="937">
        <f>2+12+1+1+4+3+7</f>
        <v>30</v>
      </c>
      <c r="J320" s="1178">
        <f t="shared" si="413"/>
        <v>83</v>
      </c>
      <c r="K320" s="1178"/>
      <c r="L320" s="1178"/>
      <c r="M320" s="1178">
        <f t="shared" si="414"/>
        <v>0</v>
      </c>
      <c r="N320" s="1178"/>
      <c r="O320" s="1178"/>
      <c r="P320" s="1178">
        <f t="shared" si="415"/>
        <v>0</v>
      </c>
      <c r="Q320" s="942"/>
      <c r="R320" s="942"/>
      <c r="S320" s="1178">
        <f t="shared" si="416"/>
        <v>0</v>
      </c>
      <c r="T320" s="942">
        <v>3</v>
      </c>
      <c r="U320" s="942">
        <v>1</v>
      </c>
      <c r="V320" s="1178">
        <f t="shared" si="417"/>
        <v>4</v>
      </c>
      <c r="W320" s="1178">
        <f t="shared" si="418"/>
        <v>1102</v>
      </c>
      <c r="X320" s="1178">
        <f t="shared" si="407"/>
        <v>776</v>
      </c>
      <c r="Y320" s="1178">
        <f t="shared" si="408"/>
        <v>1878</v>
      </c>
      <c r="AA320" s="1161" t="s">
        <v>370</v>
      </c>
      <c r="AB320" s="942">
        <v>163</v>
      </c>
      <c r="AC320" s="942">
        <v>152</v>
      </c>
      <c r="AD320" s="1178">
        <f t="shared" si="419"/>
        <v>315</v>
      </c>
      <c r="AE320" s="942">
        <v>223</v>
      </c>
      <c r="AF320" s="942">
        <v>134</v>
      </c>
      <c r="AG320" s="1178">
        <f t="shared" si="420"/>
        <v>357</v>
      </c>
      <c r="AH320" s="942">
        <v>80</v>
      </c>
      <c r="AI320" s="942">
        <v>89</v>
      </c>
      <c r="AJ320" s="1178">
        <f t="shared" si="421"/>
        <v>169</v>
      </c>
      <c r="AK320" s="942">
        <v>2</v>
      </c>
      <c r="AL320" s="942">
        <v>1</v>
      </c>
      <c r="AM320" s="1178">
        <f t="shared" si="422"/>
        <v>3</v>
      </c>
      <c r="AN320" s="1178"/>
      <c r="AO320" s="1178"/>
      <c r="AP320" s="1178">
        <f t="shared" si="423"/>
        <v>0</v>
      </c>
      <c r="AQ320" s="1178"/>
      <c r="AR320" s="1178"/>
      <c r="AS320" s="1178">
        <f t="shared" si="424"/>
        <v>0</v>
      </c>
      <c r="AT320" s="942"/>
      <c r="AU320" s="942"/>
      <c r="AV320" s="1178">
        <f t="shared" si="425"/>
        <v>0</v>
      </c>
      <c r="AW320" s="1178">
        <f t="shared" si="426"/>
        <v>468</v>
      </c>
      <c r="AX320" s="1178">
        <f t="shared" si="409"/>
        <v>376</v>
      </c>
      <c r="AY320" s="1178">
        <f t="shared" si="410"/>
        <v>844</v>
      </c>
    </row>
    <row r="321" spans="1:51" ht="15.75">
      <c r="A321" s="1161" t="s">
        <v>371</v>
      </c>
      <c r="B321" s="942">
        <v>215</v>
      </c>
      <c r="C321" s="942">
        <v>141</v>
      </c>
      <c r="D321" s="1178">
        <f t="shared" si="411"/>
        <v>356</v>
      </c>
      <c r="E321" s="942">
        <v>1213</v>
      </c>
      <c r="F321" s="942">
        <v>724</v>
      </c>
      <c r="G321" s="1178">
        <f t="shared" si="412"/>
        <v>1937</v>
      </c>
      <c r="H321" s="937">
        <f>4+22+2+27+14+12+15</f>
        <v>96</v>
      </c>
      <c r="I321" s="937">
        <f>4+18+1+19+9+5+7+11</f>
        <v>74</v>
      </c>
      <c r="J321" s="1178">
        <f t="shared" si="413"/>
        <v>170</v>
      </c>
      <c r="K321" s="1178">
        <v>1</v>
      </c>
      <c r="L321" s="1178">
        <v>2</v>
      </c>
      <c r="M321" s="1178">
        <f t="shared" si="414"/>
        <v>3</v>
      </c>
      <c r="N321" s="1178"/>
      <c r="O321" s="1178"/>
      <c r="P321" s="1178">
        <f t="shared" si="415"/>
        <v>0</v>
      </c>
      <c r="Q321" s="942"/>
      <c r="R321" s="942"/>
      <c r="S321" s="1178">
        <f t="shared" si="416"/>
        <v>0</v>
      </c>
      <c r="T321" s="942">
        <v>1</v>
      </c>
      <c r="U321" s="942">
        <v>1</v>
      </c>
      <c r="V321" s="1178">
        <f t="shared" si="417"/>
        <v>2</v>
      </c>
      <c r="W321" s="1178">
        <f t="shared" si="418"/>
        <v>1526</v>
      </c>
      <c r="X321" s="1178">
        <f t="shared" si="407"/>
        <v>942</v>
      </c>
      <c r="Y321" s="1178">
        <f t="shared" si="408"/>
        <v>2468</v>
      </c>
      <c r="AA321" s="1161" t="s">
        <v>371</v>
      </c>
      <c r="AB321" s="942">
        <v>299</v>
      </c>
      <c r="AC321" s="942">
        <v>169</v>
      </c>
      <c r="AD321" s="1178">
        <f t="shared" si="419"/>
        <v>468</v>
      </c>
      <c r="AE321" s="942">
        <v>286</v>
      </c>
      <c r="AF321" s="942">
        <v>182</v>
      </c>
      <c r="AG321" s="1178">
        <f t="shared" si="420"/>
        <v>468</v>
      </c>
      <c r="AH321" s="942">
        <v>108</v>
      </c>
      <c r="AI321" s="942">
        <v>99</v>
      </c>
      <c r="AJ321" s="1178">
        <f t="shared" si="421"/>
        <v>207</v>
      </c>
      <c r="AK321" s="942">
        <v>4</v>
      </c>
      <c r="AL321" s="942">
        <v>1</v>
      </c>
      <c r="AM321" s="1178">
        <f t="shared" si="422"/>
        <v>5</v>
      </c>
      <c r="AN321" s="1178"/>
      <c r="AO321" s="1178"/>
      <c r="AP321" s="1178">
        <f t="shared" si="423"/>
        <v>0</v>
      </c>
      <c r="AQ321" s="1178"/>
      <c r="AR321" s="1178"/>
      <c r="AS321" s="1178">
        <f t="shared" si="424"/>
        <v>0</v>
      </c>
      <c r="AT321" s="942">
        <v>1</v>
      </c>
      <c r="AU321" s="942">
        <v>2</v>
      </c>
      <c r="AV321" s="1178">
        <f t="shared" si="425"/>
        <v>3</v>
      </c>
      <c r="AW321" s="1178">
        <f t="shared" si="426"/>
        <v>698</v>
      </c>
      <c r="AX321" s="1178">
        <f t="shared" si="409"/>
        <v>453</v>
      </c>
      <c r="AY321" s="1178">
        <f t="shared" si="410"/>
        <v>1151</v>
      </c>
    </row>
    <row r="322" spans="1:51" ht="15.75">
      <c r="A322" s="1159" t="s">
        <v>475</v>
      </c>
      <c r="B322" s="942">
        <v>260</v>
      </c>
      <c r="C322" s="942">
        <v>182</v>
      </c>
      <c r="D322" s="1178">
        <f t="shared" si="411"/>
        <v>442</v>
      </c>
      <c r="E322" s="942">
        <v>1522</v>
      </c>
      <c r="F322" s="942">
        <v>1079</v>
      </c>
      <c r="G322" s="1178">
        <f t="shared" si="412"/>
        <v>2601</v>
      </c>
      <c r="H322" s="937">
        <f>7+63+2+42+17+8+24</f>
        <v>163</v>
      </c>
      <c r="I322" s="937">
        <f>5+52+1+35+9+7+19+10</f>
        <v>138</v>
      </c>
      <c r="J322" s="1178">
        <f t="shared" si="413"/>
        <v>301</v>
      </c>
      <c r="K322" s="1178">
        <v>2</v>
      </c>
      <c r="L322" s="1178"/>
      <c r="M322" s="1178">
        <f t="shared" si="414"/>
        <v>2</v>
      </c>
      <c r="N322" s="1178"/>
      <c r="O322" s="1178"/>
      <c r="P322" s="1178">
        <f t="shared" si="415"/>
        <v>0</v>
      </c>
      <c r="Q322" s="942"/>
      <c r="R322" s="942"/>
      <c r="S322" s="1178">
        <f t="shared" si="416"/>
        <v>0</v>
      </c>
      <c r="T322" s="942">
        <v>1</v>
      </c>
      <c r="U322" s="942">
        <v>1</v>
      </c>
      <c r="V322" s="1178">
        <f t="shared" si="417"/>
        <v>2</v>
      </c>
      <c r="W322" s="1178">
        <f t="shared" si="418"/>
        <v>1948</v>
      </c>
      <c r="X322" s="1178">
        <f t="shared" si="407"/>
        <v>1400</v>
      </c>
      <c r="Y322" s="1178">
        <f t="shared" si="408"/>
        <v>3348</v>
      </c>
      <c r="AA322" s="1159" t="s">
        <v>475</v>
      </c>
      <c r="AB322" s="942">
        <v>401</v>
      </c>
      <c r="AC322" s="942">
        <v>237</v>
      </c>
      <c r="AD322" s="1178">
        <f t="shared" si="419"/>
        <v>638</v>
      </c>
      <c r="AE322" s="942">
        <v>382</v>
      </c>
      <c r="AF322" s="942">
        <v>248</v>
      </c>
      <c r="AG322" s="1178">
        <f t="shared" si="420"/>
        <v>630</v>
      </c>
      <c r="AH322" s="942">
        <v>131</v>
      </c>
      <c r="AI322" s="942">
        <v>105</v>
      </c>
      <c r="AJ322" s="1178">
        <f t="shared" si="421"/>
        <v>236</v>
      </c>
      <c r="AK322" s="942">
        <v>3</v>
      </c>
      <c r="AL322" s="942">
        <v>2</v>
      </c>
      <c r="AM322" s="1178">
        <f t="shared" si="422"/>
        <v>5</v>
      </c>
      <c r="AN322" s="1178"/>
      <c r="AO322" s="1178"/>
      <c r="AP322" s="1178">
        <f t="shared" si="423"/>
        <v>0</v>
      </c>
      <c r="AQ322" s="1178"/>
      <c r="AR322" s="1178"/>
      <c r="AS322" s="1178">
        <f t="shared" si="424"/>
        <v>0</v>
      </c>
      <c r="AT322" s="942">
        <v>1</v>
      </c>
      <c r="AU322" s="942">
        <v>1</v>
      </c>
      <c r="AV322" s="1178">
        <f t="shared" si="425"/>
        <v>2</v>
      </c>
      <c r="AW322" s="1178">
        <f t="shared" si="426"/>
        <v>918</v>
      </c>
      <c r="AX322" s="1178">
        <f t="shared" si="409"/>
        <v>593</v>
      </c>
      <c r="AY322" s="1178">
        <f t="shared" si="410"/>
        <v>1511</v>
      </c>
    </row>
    <row r="323" spans="1:51" ht="15.75">
      <c r="A323" s="1159" t="s">
        <v>618</v>
      </c>
      <c r="B323" s="1244">
        <v>1</v>
      </c>
      <c r="C323" s="1244">
        <v>2</v>
      </c>
      <c r="D323" s="1178">
        <f t="shared" si="411"/>
        <v>3</v>
      </c>
      <c r="E323" s="1244">
        <v>18</v>
      </c>
      <c r="F323" s="1244">
        <v>16</v>
      </c>
      <c r="G323" s="1178">
        <f t="shared" si="412"/>
        <v>34</v>
      </c>
      <c r="H323" s="937">
        <f>0+9</f>
        <v>9</v>
      </c>
      <c r="I323" s="937">
        <f>0+1</f>
        <v>1</v>
      </c>
      <c r="J323" s="1178">
        <f t="shared" si="413"/>
        <v>10</v>
      </c>
      <c r="K323" s="1178"/>
      <c r="L323" s="1178"/>
      <c r="M323" s="1178">
        <f t="shared" si="414"/>
        <v>0</v>
      </c>
      <c r="N323" s="1178"/>
      <c r="O323" s="1178"/>
      <c r="P323" s="1178">
        <f t="shared" si="415"/>
        <v>0</v>
      </c>
      <c r="Q323" s="1178"/>
      <c r="R323" s="1178"/>
      <c r="S323" s="1178">
        <f t="shared" si="416"/>
        <v>0</v>
      </c>
      <c r="T323" s="1244">
        <v>0</v>
      </c>
      <c r="U323" s="1244">
        <v>1</v>
      </c>
      <c r="V323" s="1178">
        <f t="shared" si="417"/>
        <v>1</v>
      </c>
      <c r="W323" s="1178">
        <f t="shared" si="418"/>
        <v>28</v>
      </c>
      <c r="X323" s="1178">
        <f t="shared" si="407"/>
        <v>20</v>
      </c>
      <c r="Y323" s="1178">
        <f t="shared" si="408"/>
        <v>48</v>
      </c>
      <c r="AA323" s="1159" t="s">
        <v>618</v>
      </c>
      <c r="AB323" s="1244">
        <v>10</v>
      </c>
      <c r="AC323" s="1244">
        <v>7</v>
      </c>
      <c r="AD323" s="1178">
        <f t="shared" si="419"/>
        <v>17</v>
      </c>
      <c r="AE323" s="1244">
        <v>4</v>
      </c>
      <c r="AF323" s="1244">
        <v>3</v>
      </c>
      <c r="AG323" s="1178">
        <f t="shared" si="420"/>
        <v>7</v>
      </c>
      <c r="AH323" s="1244">
        <v>2</v>
      </c>
      <c r="AI323" s="1244">
        <v>2</v>
      </c>
      <c r="AJ323" s="1178">
        <f t="shared" si="421"/>
        <v>4</v>
      </c>
      <c r="AK323" s="1244">
        <v>0</v>
      </c>
      <c r="AL323" s="1244">
        <v>0</v>
      </c>
      <c r="AM323" s="1178">
        <f t="shared" si="422"/>
        <v>0</v>
      </c>
      <c r="AN323" s="1178"/>
      <c r="AO323" s="1178"/>
      <c r="AP323" s="1178">
        <f t="shared" si="423"/>
        <v>0</v>
      </c>
      <c r="AQ323" s="1178"/>
      <c r="AR323" s="1178"/>
      <c r="AS323" s="1178">
        <f t="shared" si="424"/>
        <v>0</v>
      </c>
      <c r="AT323" s="1178"/>
      <c r="AU323" s="1178"/>
      <c r="AV323" s="1178">
        <f t="shared" si="425"/>
        <v>0</v>
      </c>
      <c r="AW323" s="1178">
        <f t="shared" si="426"/>
        <v>16</v>
      </c>
      <c r="AX323" s="1178">
        <f t="shared" si="409"/>
        <v>12</v>
      </c>
      <c r="AY323" s="1178">
        <f t="shared" si="410"/>
        <v>28</v>
      </c>
    </row>
    <row r="324" spans="1:51" ht="15.75">
      <c r="A324" s="1162" t="s">
        <v>6</v>
      </c>
      <c r="B324" s="1163">
        <f t="shared" ref="B324:Y324" si="427">SUM(B313:B323)</f>
        <v>889</v>
      </c>
      <c r="C324" s="1163">
        <f t="shared" si="427"/>
        <v>621</v>
      </c>
      <c r="D324" s="1163">
        <f t="shared" si="427"/>
        <v>1510</v>
      </c>
      <c r="E324" s="1163">
        <f t="shared" si="427"/>
        <v>4727</v>
      </c>
      <c r="F324" s="1163">
        <f t="shared" si="427"/>
        <v>3112</v>
      </c>
      <c r="G324" s="1163">
        <f t="shared" si="427"/>
        <v>7839</v>
      </c>
      <c r="H324" s="1163">
        <f t="shared" si="427"/>
        <v>425</v>
      </c>
      <c r="I324" s="1163">
        <f t="shared" si="427"/>
        <v>316</v>
      </c>
      <c r="J324" s="1163">
        <f t="shared" si="427"/>
        <v>741</v>
      </c>
      <c r="K324" s="1163">
        <f t="shared" si="427"/>
        <v>3</v>
      </c>
      <c r="L324" s="1163">
        <f t="shared" si="427"/>
        <v>4</v>
      </c>
      <c r="M324" s="1163">
        <f t="shared" si="427"/>
        <v>7</v>
      </c>
      <c r="N324" s="1163">
        <f t="shared" si="427"/>
        <v>0</v>
      </c>
      <c r="O324" s="1163">
        <f t="shared" si="427"/>
        <v>0</v>
      </c>
      <c r="P324" s="1163">
        <f t="shared" si="427"/>
        <v>0</v>
      </c>
      <c r="Q324" s="1163">
        <f t="shared" si="427"/>
        <v>0</v>
      </c>
      <c r="R324" s="1163">
        <f t="shared" si="427"/>
        <v>0</v>
      </c>
      <c r="S324" s="1163">
        <f t="shared" si="427"/>
        <v>0</v>
      </c>
      <c r="T324" s="1163">
        <f t="shared" si="427"/>
        <v>20</v>
      </c>
      <c r="U324" s="1163">
        <f t="shared" si="427"/>
        <v>11</v>
      </c>
      <c r="V324" s="1163">
        <f t="shared" si="427"/>
        <v>31</v>
      </c>
      <c r="W324" s="1163">
        <f t="shared" si="427"/>
        <v>6064</v>
      </c>
      <c r="X324" s="1163">
        <f t="shared" si="427"/>
        <v>4064</v>
      </c>
      <c r="Y324" s="1163">
        <f t="shared" si="427"/>
        <v>10128</v>
      </c>
      <c r="AA324" s="1162" t="s">
        <v>6</v>
      </c>
      <c r="AB324" s="1163">
        <f t="shared" ref="AB324:AY324" si="428">SUM(AB313:AB323)</f>
        <v>1175</v>
      </c>
      <c r="AC324" s="1163">
        <f t="shared" si="428"/>
        <v>791</v>
      </c>
      <c r="AD324" s="1163">
        <f t="shared" si="428"/>
        <v>1966</v>
      </c>
      <c r="AE324" s="1163">
        <f t="shared" si="428"/>
        <v>1195</v>
      </c>
      <c r="AF324" s="1163">
        <f t="shared" si="428"/>
        <v>796</v>
      </c>
      <c r="AG324" s="1163">
        <f t="shared" si="428"/>
        <v>1991</v>
      </c>
      <c r="AH324" s="1163">
        <f t="shared" si="428"/>
        <v>414</v>
      </c>
      <c r="AI324" s="1163">
        <f t="shared" si="428"/>
        <v>375</v>
      </c>
      <c r="AJ324" s="1163">
        <f t="shared" si="428"/>
        <v>789</v>
      </c>
      <c r="AK324" s="1163">
        <f t="shared" si="428"/>
        <v>12</v>
      </c>
      <c r="AL324" s="1163">
        <f t="shared" si="428"/>
        <v>7</v>
      </c>
      <c r="AM324" s="1163">
        <f t="shared" si="428"/>
        <v>19</v>
      </c>
      <c r="AN324" s="1163">
        <f t="shared" si="428"/>
        <v>0</v>
      </c>
      <c r="AO324" s="1163">
        <f t="shared" si="428"/>
        <v>0</v>
      </c>
      <c r="AP324" s="1163">
        <f t="shared" si="428"/>
        <v>0</v>
      </c>
      <c r="AQ324" s="1163">
        <f t="shared" si="428"/>
        <v>0</v>
      </c>
      <c r="AR324" s="1163">
        <f t="shared" si="428"/>
        <v>0</v>
      </c>
      <c r="AS324" s="1163">
        <f t="shared" si="428"/>
        <v>0</v>
      </c>
      <c r="AT324" s="1163">
        <f t="shared" si="428"/>
        <v>9</v>
      </c>
      <c r="AU324" s="1163">
        <f t="shared" si="428"/>
        <v>3</v>
      </c>
      <c r="AV324" s="1163">
        <f t="shared" si="428"/>
        <v>12</v>
      </c>
      <c r="AW324" s="1163">
        <f t="shared" si="428"/>
        <v>2805</v>
      </c>
      <c r="AX324" s="1163">
        <f t="shared" si="428"/>
        <v>1972</v>
      </c>
      <c r="AY324" s="1163">
        <f t="shared" si="428"/>
        <v>4777</v>
      </c>
    </row>
    <row r="326" spans="1:51" ht="15.75">
      <c r="A326" s="1243"/>
      <c r="B326" s="1243"/>
      <c r="C326" s="1243"/>
      <c r="D326" s="1243"/>
      <c r="E326" s="1243"/>
      <c r="F326" s="1243"/>
      <c r="G326" s="1243"/>
      <c r="H326" s="1243"/>
      <c r="I326" s="1243"/>
      <c r="J326" s="1243"/>
      <c r="K326" s="1243"/>
      <c r="L326" s="1243"/>
      <c r="M326" s="1243"/>
      <c r="N326" s="1243"/>
      <c r="O326" s="1243"/>
      <c r="P326" s="1243"/>
      <c r="Q326" s="1243"/>
      <c r="R326" s="1243"/>
      <c r="S326" s="1243"/>
      <c r="T326" s="1243"/>
      <c r="U326" s="1243"/>
      <c r="V326" s="1243"/>
      <c r="W326" s="1289"/>
      <c r="X326" s="1289" t="s">
        <v>143</v>
      </c>
      <c r="Y326" s="1289"/>
      <c r="AA326" s="1243"/>
      <c r="AB326" s="1243"/>
      <c r="AC326" s="1243"/>
      <c r="AD326" s="1243"/>
      <c r="AE326" s="1243"/>
      <c r="AF326" s="1243"/>
      <c r="AG326" s="1243"/>
      <c r="AH326" s="1243"/>
      <c r="AI326" s="1243"/>
      <c r="AJ326" s="1243"/>
      <c r="AK326" s="1243"/>
      <c r="AL326" s="1243"/>
      <c r="AM326" s="1243"/>
      <c r="AN326" s="1243"/>
      <c r="AO326" s="1243"/>
      <c r="AP326" s="1243"/>
      <c r="AQ326" s="1243"/>
      <c r="AR326" s="1243"/>
      <c r="AS326" s="1243"/>
      <c r="AT326" s="1243"/>
      <c r="AU326" s="1243"/>
      <c r="AV326" s="1243"/>
      <c r="AW326" s="1289"/>
      <c r="AX326" s="1289" t="s">
        <v>143</v>
      </c>
      <c r="AY326" s="1289"/>
    </row>
    <row r="327" spans="1:51" ht="15" customHeight="1">
      <c r="A327" s="1894" t="s">
        <v>364</v>
      </c>
      <c r="B327" s="1893" t="s">
        <v>3</v>
      </c>
      <c r="C327" s="1893"/>
      <c r="D327" s="1893"/>
      <c r="E327" s="1893" t="s">
        <v>4</v>
      </c>
      <c r="F327" s="1893"/>
      <c r="G327" s="1893"/>
      <c r="H327" s="1893" t="s">
        <v>5</v>
      </c>
      <c r="I327" s="1893"/>
      <c r="J327" s="1893"/>
      <c r="K327" s="1893" t="s">
        <v>382</v>
      </c>
      <c r="L327" s="1893"/>
      <c r="M327" s="1893"/>
      <c r="N327" s="1893" t="s">
        <v>878</v>
      </c>
      <c r="O327" s="1893"/>
      <c r="P327" s="1893"/>
      <c r="Q327" s="1893" t="s">
        <v>879</v>
      </c>
      <c r="R327" s="1893"/>
      <c r="S327" s="1893"/>
      <c r="T327" s="1893" t="s">
        <v>354</v>
      </c>
      <c r="U327" s="1893"/>
      <c r="V327" s="1893"/>
      <c r="W327" s="1894" t="s">
        <v>6</v>
      </c>
      <c r="X327" s="1894"/>
      <c r="Y327" s="1894"/>
      <c r="AA327" s="1894" t="s">
        <v>364</v>
      </c>
      <c r="AB327" s="1893" t="s">
        <v>3</v>
      </c>
      <c r="AC327" s="1893"/>
      <c r="AD327" s="1893"/>
      <c r="AE327" s="1893" t="s">
        <v>4</v>
      </c>
      <c r="AF327" s="1893"/>
      <c r="AG327" s="1893"/>
      <c r="AH327" s="1893" t="s">
        <v>5</v>
      </c>
      <c r="AI327" s="1893"/>
      <c r="AJ327" s="1893"/>
      <c r="AK327" s="1893" t="s">
        <v>382</v>
      </c>
      <c r="AL327" s="1893"/>
      <c r="AM327" s="1893"/>
      <c r="AN327" s="1893" t="s">
        <v>878</v>
      </c>
      <c r="AO327" s="1893"/>
      <c r="AP327" s="1893"/>
      <c r="AQ327" s="1893" t="s">
        <v>879</v>
      </c>
      <c r="AR327" s="1893"/>
      <c r="AS327" s="1893"/>
      <c r="AT327" s="1893" t="s">
        <v>354</v>
      </c>
      <c r="AU327" s="1893"/>
      <c r="AV327" s="1893"/>
      <c r="AW327" s="1894" t="s">
        <v>6</v>
      </c>
      <c r="AX327" s="1894"/>
      <c r="AY327" s="1894"/>
    </row>
    <row r="328" spans="1:51">
      <c r="A328" s="1894"/>
      <c r="B328" s="1176" t="s">
        <v>242</v>
      </c>
      <c r="C328" s="1176" t="s">
        <v>243</v>
      </c>
      <c r="D328" s="1176" t="s">
        <v>236</v>
      </c>
      <c r="E328" s="1176" t="s">
        <v>242</v>
      </c>
      <c r="F328" s="1176" t="s">
        <v>243</v>
      </c>
      <c r="G328" s="1176" t="s">
        <v>236</v>
      </c>
      <c r="H328" s="1176" t="s">
        <v>242</v>
      </c>
      <c r="I328" s="1176" t="s">
        <v>243</v>
      </c>
      <c r="J328" s="1176" t="s">
        <v>236</v>
      </c>
      <c r="K328" s="1176" t="s">
        <v>242</v>
      </c>
      <c r="L328" s="1176" t="s">
        <v>243</v>
      </c>
      <c r="M328" s="1176" t="s">
        <v>236</v>
      </c>
      <c r="N328" s="1176" t="s">
        <v>242</v>
      </c>
      <c r="O328" s="1176" t="s">
        <v>243</v>
      </c>
      <c r="P328" s="1176" t="s">
        <v>236</v>
      </c>
      <c r="Q328" s="1176" t="s">
        <v>242</v>
      </c>
      <c r="R328" s="1176" t="s">
        <v>243</v>
      </c>
      <c r="S328" s="1176" t="s">
        <v>236</v>
      </c>
      <c r="T328" s="1176" t="s">
        <v>242</v>
      </c>
      <c r="U328" s="1176" t="s">
        <v>243</v>
      </c>
      <c r="V328" s="1176" t="s">
        <v>236</v>
      </c>
      <c r="W328" s="1176" t="s">
        <v>242</v>
      </c>
      <c r="X328" s="1176" t="s">
        <v>243</v>
      </c>
      <c r="Y328" s="1176" t="s">
        <v>236</v>
      </c>
      <c r="AA328" s="1894"/>
      <c r="AB328" s="1176" t="s">
        <v>242</v>
      </c>
      <c r="AC328" s="1176" t="s">
        <v>243</v>
      </c>
      <c r="AD328" s="1176" t="s">
        <v>236</v>
      </c>
      <c r="AE328" s="1176" t="s">
        <v>242</v>
      </c>
      <c r="AF328" s="1176" t="s">
        <v>243</v>
      </c>
      <c r="AG328" s="1176" t="s">
        <v>236</v>
      </c>
      <c r="AH328" s="1176" t="s">
        <v>242</v>
      </c>
      <c r="AI328" s="1176" t="s">
        <v>243</v>
      </c>
      <c r="AJ328" s="1176" t="s">
        <v>236</v>
      </c>
      <c r="AK328" s="1176" t="s">
        <v>242</v>
      </c>
      <c r="AL328" s="1176" t="s">
        <v>243</v>
      </c>
      <c r="AM328" s="1176" t="s">
        <v>236</v>
      </c>
      <c r="AN328" s="1176" t="s">
        <v>242</v>
      </c>
      <c r="AO328" s="1176" t="s">
        <v>243</v>
      </c>
      <c r="AP328" s="1176" t="s">
        <v>236</v>
      </c>
      <c r="AQ328" s="1176" t="s">
        <v>242</v>
      </c>
      <c r="AR328" s="1176" t="s">
        <v>243</v>
      </c>
      <c r="AS328" s="1176" t="s">
        <v>236</v>
      </c>
      <c r="AT328" s="1176" t="s">
        <v>242</v>
      </c>
      <c r="AU328" s="1176" t="s">
        <v>243</v>
      </c>
      <c r="AV328" s="1176" t="s">
        <v>236</v>
      </c>
      <c r="AW328" s="1176" t="s">
        <v>242</v>
      </c>
      <c r="AX328" s="1176" t="s">
        <v>243</v>
      </c>
      <c r="AY328" s="1176" t="s">
        <v>236</v>
      </c>
    </row>
    <row r="329" spans="1:51">
      <c r="A329" s="1177">
        <v>1</v>
      </c>
      <c r="B329" s="1176">
        <v>2</v>
      </c>
      <c r="C329" s="1176">
        <v>3</v>
      </c>
      <c r="D329" s="1176">
        <v>4</v>
      </c>
      <c r="E329" s="1176">
        <v>5</v>
      </c>
      <c r="F329" s="1176">
        <v>6</v>
      </c>
      <c r="G329" s="1176">
        <v>7</v>
      </c>
      <c r="H329" s="1176">
        <v>8</v>
      </c>
      <c r="I329" s="1176">
        <v>9</v>
      </c>
      <c r="J329" s="1176">
        <v>10</v>
      </c>
      <c r="K329" s="1176">
        <v>11</v>
      </c>
      <c r="L329" s="1176">
        <v>12</v>
      </c>
      <c r="M329" s="1176">
        <v>13</v>
      </c>
      <c r="N329" s="1176">
        <v>14</v>
      </c>
      <c r="O329" s="1176">
        <v>15</v>
      </c>
      <c r="P329" s="1176">
        <v>16</v>
      </c>
      <c r="Q329" s="1176">
        <v>17</v>
      </c>
      <c r="R329" s="1176">
        <v>18</v>
      </c>
      <c r="S329" s="1176">
        <v>19</v>
      </c>
      <c r="T329" s="1176">
        <v>20</v>
      </c>
      <c r="U329" s="1176">
        <v>21</v>
      </c>
      <c r="V329" s="1176">
        <v>22</v>
      </c>
      <c r="W329" s="1176">
        <v>23</v>
      </c>
      <c r="X329" s="1176">
        <v>24</v>
      </c>
      <c r="Y329" s="1176">
        <v>25</v>
      </c>
      <c r="AA329" s="1177">
        <v>1</v>
      </c>
      <c r="AB329" s="1176">
        <v>2</v>
      </c>
      <c r="AC329" s="1176">
        <v>3</v>
      </c>
      <c r="AD329" s="1176">
        <v>4</v>
      </c>
      <c r="AE329" s="1176">
        <v>5</v>
      </c>
      <c r="AF329" s="1176">
        <v>6</v>
      </c>
      <c r="AG329" s="1176">
        <v>7</v>
      </c>
      <c r="AH329" s="1176">
        <v>8</v>
      </c>
      <c r="AI329" s="1176">
        <v>9</v>
      </c>
      <c r="AJ329" s="1176">
        <v>10</v>
      </c>
      <c r="AK329" s="1176">
        <v>11</v>
      </c>
      <c r="AL329" s="1176">
        <v>12</v>
      </c>
      <c r="AM329" s="1176">
        <v>13</v>
      </c>
      <c r="AN329" s="1176">
        <v>14</v>
      </c>
      <c r="AO329" s="1176">
        <v>15</v>
      </c>
      <c r="AP329" s="1176">
        <v>16</v>
      </c>
      <c r="AQ329" s="1176">
        <v>17</v>
      </c>
      <c r="AR329" s="1176">
        <v>18</v>
      </c>
      <c r="AS329" s="1176">
        <v>19</v>
      </c>
      <c r="AT329" s="1176">
        <v>20</v>
      </c>
      <c r="AU329" s="1176">
        <v>21</v>
      </c>
      <c r="AV329" s="1176">
        <v>22</v>
      </c>
      <c r="AW329" s="1176">
        <v>23</v>
      </c>
      <c r="AX329" s="1176">
        <v>24</v>
      </c>
      <c r="AY329" s="1176">
        <v>25</v>
      </c>
    </row>
    <row r="330" spans="1:51" ht="15.75">
      <c r="A330" s="1159" t="s">
        <v>473</v>
      </c>
      <c r="B330" s="942">
        <v>0</v>
      </c>
      <c r="C330" s="942">
        <v>0</v>
      </c>
      <c r="D330" s="1178">
        <f>B330+C330</f>
        <v>0</v>
      </c>
      <c r="E330" s="942">
        <v>0</v>
      </c>
      <c r="F330" s="942">
        <v>2</v>
      </c>
      <c r="G330" s="1178">
        <f>E330+F330</f>
        <v>2</v>
      </c>
      <c r="H330" s="942">
        <v>0</v>
      </c>
      <c r="I330" s="942">
        <v>0</v>
      </c>
      <c r="J330" s="1178">
        <f>H330+I330</f>
        <v>0</v>
      </c>
      <c r="K330" s="1244">
        <v>0</v>
      </c>
      <c r="L330" s="1244">
        <v>0</v>
      </c>
      <c r="M330" s="1178">
        <f>K330+L330</f>
        <v>0</v>
      </c>
      <c r="N330" s="1178"/>
      <c r="O330" s="1178"/>
      <c r="P330" s="1178">
        <f>N330+O330</f>
        <v>0</v>
      </c>
      <c r="Q330" s="942"/>
      <c r="R330" s="942"/>
      <c r="S330" s="1178">
        <f>Q330+R330</f>
        <v>0</v>
      </c>
      <c r="T330" s="942"/>
      <c r="U330" s="942"/>
      <c r="V330" s="1178">
        <f t="shared" ref="V330:V340" si="429">T330+U330</f>
        <v>0</v>
      </c>
      <c r="W330" s="1178">
        <f>B330+E330+N330+K330+H330+Q330+T330</f>
        <v>0</v>
      </c>
      <c r="X330" s="1178">
        <f t="shared" ref="X330:X340" si="430">C330+F330+O330+L330+I330+R330+U330</f>
        <v>2</v>
      </c>
      <c r="Y330" s="1178">
        <f t="shared" ref="Y330:Y340" si="431">D330+G330+P330+M330+J330+S330+V330</f>
        <v>2</v>
      </c>
      <c r="AA330" s="1159" t="s">
        <v>473</v>
      </c>
      <c r="AB330" s="942">
        <v>17</v>
      </c>
      <c r="AC330" s="942">
        <v>12</v>
      </c>
      <c r="AD330" s="1178">
        <f>AB330+AC330</f>
        <v>29</v>
      </c>
      <c r="AE330" s="942">
        <v>21</v>
      </c>
      <c r="AF330" s="942">
        <v>11</v>
      </c>
      <c r="AG330" s="1178">
        <f>AE330+AF330</f>
        <v>32</v>
      </c>
      <c r="AH330" s="942">
        <v>7</v>
      </c>
      <c r="AI330" s="942">
        <v>0</v>
      </c>
      <c r="AJ330" s="1178">
        <f>AH330+AI330</f>
        <v>7</v>
      </c>
      <c r="AK330" s="942">
        <v>0</v>
      </c>
      <c r="AL330" s="942">
        <v>0</v>
      </c>
      <c r="AM330" s="1178">
        <f>AK330+AL330</f>
        <v>0</v>
      </c>
      <c r="AN330" s="1178"/>
      <c r="AO330" s="1178"/>
      <c r="AP330" s="1178">
        <f>AN330+AO330</f>
        <v>0</v>
      </c>
      <c r="AQ330" s="1178"/>
      <c r="AR330" s="1178"/>
      <c r="AS330" s="1178">
        <f>AQ330+AR330</f>
        <v>0</v>
      </c>
      <c r="AT330" s="942"/>
      <c r="AU330" s="942"/>
      <c r="AV330" s="1178">
        <f t="shared" ref="AV330:AV340" si="432">AT330+AU330</f>
        <v>0</v>
      </c>
      <c r="AW330" s="1178">
        <f>AB330+AE330+AH330+AK330+AT330+AN330+AQ330</f>
        <v>45</v>
      </c>
      <c r="AX330" s="1178">
        <f t="shared" ref="AX330:AX340" si="433">AC330+AF330+AI330+AL330+AU330+AO330+AR330</f>
        <v>23</v>
      </c>
      <c r="AY330" s="1178">
        <f t="shared" ref="AY330:AY340" si="434">AD330+AG330+AJ330+AM330+AV330+AP330+AS330</f>
        <v>68</v>
      </c>
    </row>
    <row r="331" spans="1:51" ht="15.75">
      <c r="A331" s="1160" t="s">
        <v>474</v>
      </c>
      <c r="B331" s="942">
        <v>0</v>
      </c>
      <c r="C331" s="942">
        <v>0</v>
      </c>
      <c r="D331" s="1178">
        <f t="shared" ref="D331:D340" si="435">B331+C331</f>
        <v>0</v>
      </c>
      <c r="E331" s="942">
        <v>1</v>
      </c>
      <c r="F331" s="942">
        <v>1</v>
      </c>
      <c r="G331" s="1178">
        <f t="shared" ref="G331:G340" si="436">E331+F331</f>
        <v>2</v>
      </c>
      <c r="H331" s="942">
        <v>1</v>
      </c>
      <c r="I331" s="942">
        <v>2</v>
      </c>
      <c r="J331" s="1178">
        <f t="shared" ref="J331:J340" si="437">H331+I331</f>
        <v>3</v>
      </c>
      <c r="K331" s="1244">
        <v>0</v>
      </c>
      <c r="L331" s="1244">
        <v>0</v>
      </c>
      <c r="M331" s="1178">
        <f t="shared" ref="M331:M340" si="438">K331+L331</f>
        <v>0</v>
      </c>
      <c r="N331" s="1178"/>
      <c r="O331" s="1178"/>
      <c r="P331" s="1178">
        <f t="shared" ref="P331:P340" si="439">N331+O331</f>
        <v>0</v>
      </c>
      <c r="Q331" s="942"/>
      <c r="R331" s="942"/>
      <c r="S331" s="1178">
        <f t="shared" ref="S331:S340" si="440">Q331+R331</f>
        <v>0</v>
      </c>
      <c r="T331" s="942"/>
      <c r="U331" s="942"/>
      <c r="V331" s="1178">
        <f t="shared" si="429"/>
        <v>0</v>
      </c>
      <c r="W331" s="1178">
        <f t="shared" ref="W331:W340" si="441">B331+E331+N331+K331+H331+Q331+T331</f>
        <v>2</v>
      </c>
      <c r="X331" s="1178">
        <f t="shared" si="430"/>
        <v>3</v>
      </c>
      <c r="Y331" s="1178">
        <f t="shared" si="431"/>
        <v>5</v>
      </c>
      <c r="AA331" s="1160" t="s">
        <v>474</v>
      </c>
      <c r="AB331" s="942">
        <v>15</v>
      </c>
      <c r="AC331" s="942">
        <v>6</v>
      </c>
      <c r="AD331" s="1178">
        <f t="shared" ref="AD331:AD340" si="442">AB331+AC331</f>
        <v>21</v>
      </c>
      <c r="AE331" s="942">
        <v>11</v>
      </c>
      <c r="AF331" s="942">
        <v>2</v>
      </c>
      <c r="AG331" s="1178">
        <f t="shared" ref="AG331:AG340" si="443">AE331+AF331</f>
        <v>13</v>
      </c>
      <c r="AH331" s="942">
        <v>1</v>
      </c>
      <c r="AI331" s="942">
        <v>0</v>
      </c>
      <c r="AJ331" s="1178">
        <f t="shared" ref="AJ331:AJ340" si="444">AH331+AI331</f>
        <v>1</v>
      </c>
      <c r="AK331" s="942">
        <v>0</v>
      </c>
      <c r="AL331" s="942">
        <v>0</v>
      </c>
      <c r="AM331" s="1178">
        <f t="shared" ref="AM331:AM340" si="445">AK331+AL331</f>
        <v>0</v>
      </c>
      <c r="AN331" s="1178"/>
      <c r="AO331" s="1178"/>
      <c r="AP331" s="1178">
        <f t="shared" ref="AP331:AP340" si="446">AN331+AO331</f>
        <v>0</v>
      </c>
      <c r="AQ331" s="1178"/>
      <c r="AR331" s="1178"/>
      <c r="AS331" s="1178">
        <f t="shared" ref="AS331:AS340" si="447">AQ331+AR331</f>
        <v>0</v>
      </c>
      <c r="AT331" s="942"/>
      <c r="AU331" s="942"/>
      <c r="AV331" s="1178">
        <f t="shared" si="432"/>
        <v>0</v>
      </c>
      <c r="AW331" s="1178">
        <f t="shared" ref="AW331:AW340" si="448">AB331+AE331+AH331+AK331+AT331+AN331+AQ331</f>
        <v>27</v>
      </c>
      <c r="AX331" s="1178">
        <f t="shared" si="433"/>
        <v>8</v>
      </c>
      <c r="AY331" s="1178">
        <f t="shared" si="434"/>
        <v>35</v>
      </c>
    </row>
    <row r="332" spans="1:51" ht="15.75">
      <c r="A332" s="1161" t="s">
        <v>365</v>
      </c>
      <c r="B332" s="942">
        <v>12</v>
      </c>
      <c r="C332" s="942">
        <v>0</v>
      </c>
      <c r="D332" s="1178">
        <f t="shared" si="435"/>
        <v>12</v>
      </c>
      <c r="E332" s="942">
        <v>2</v>
      </c>
      <c r="F332" s="942">
        <v>1</v>
      </c>
      <c r="G332" s="1178">
        <f t="shared" si="436"/>
        <v>3</v>
      </c>
      <c r="H332" s="942">
        <v>2</v>
      </c>
      <c r="I332" s="942">
        <v>1</v>
      </c>
      <c r="J332" s="1178">
        <f t="shared" si="437"/>
        <v>3</v>
      </c>
      <c r="K332" s="1244">
        <v>0</v>
      </c>
      <c r="L332" s="1244">
        <v>0</v>
      </c>
      <c r="M332" s="1178">
        <f t="shared" si="438"/>
        <v>0</v>
      </c>
      <c r="N332" s="1178"/>
      <c r="O332" s="1178"/>
      <c r="P332" s="1178">
        <f t="shared" si="439"/>
        <v>0</v>
      </c>
      <c r="Q332" s="942"/>
      <c r="R332" s="942"/>
      <c r="S332" s="1178">
        <f t="shared" si="440"/>
        <v>0</v>
      </c>
      <c r="T332" s="942"/>
      <c r="U332" s="942"/>
      <c r="V332" s="1178">
        <f t="shared" si="429"/>
        <v>0</v>
      </c>
      <c r="W332" s="1178">
        <f t="shared" si="441"/>
        <v>16</v>
      </c>
      <c r="X332" s="1178">
        <f t="shared" si="430"/>
        <v>2</v>
      </c>
      <c r="Y332" s="1178">
        <f t="shared" si="431"/>
        <v>18</v>
      </c>
      <c r="AA332" s="1161" t="s">
        <v>365</v>
      </c>
      <c r="AB332" s="942">
        <v>25</v>
      </c>
      <c r="AC332" s="942">
        <v>14</v>
      </c>
      <c r="AD332" s="1178">
        <f t="shared" si="442"/>
        <v>39</v>
      </c>
      <c r="AE332" s="942">
        <v>16</v>
      </c>
      <c r="AF332" s="942">
        <v>6</v>
      </c>
      <c r="AG332" s="1178">
        <f t="shared" si="443"/>
        <v>22</v>
      </c>
      <c r="AH332" s="942">
        <v>5</v>
      </c>
      <c r="AI332" s="942">
        <v>2</v>
      </c>
      <c r="AJ332" s="1178">
        <f t="shared" si="444"/>
        <v>7</v>
      </c>
      <c r="AK332" s="942">
        <v>1</v>
      </c>
      <c r="AL332" s="942">
        <v>0</v>
      </c>
      <c r="AM332" s="1178">
        <f t="shared" si="445"/>
        <v>1</v>
      </c>
      <c r="AN332" s="1178"/>
      <c r="AO332" s="1178"/>
      <c r="AP332" s="1178">
        <f t="shared" si="446"/>
        <v>0</v>
      </c>
      <c r="AQ332" s="1178"/>
      <c r="AR332" s="1178"/>
      <c r="AS332" s="1178">
        <f t="shared" si="447"/>
        <v>0</v>
      </c>
      <c r="AT332" s="942"/>
      <c r="AU332" s="942"/>
      <c r="AV332" s="1178">
        <f t="shared" si="432"/>
        <v>0</v>
      </c>
      <c r="AW332" s="1178">
        <f t="shared" si="448"/>
        <v>47</v>
      </c>
      <c r="AX332" s="1178">
        <f t="shared" si="433"/>
        <v>22</v>
      </c>
      <c r="AY332" s="1178">
        <f t="shared" si="434"/>
        <v>69</v>
      </c>
    </row>
    <row r="333" spans="1:51" ht="15.75">
      <c r="A333" s="1161" t="s">
        <v>366</v>
      </c>
      <c r="B333" s="942">
        <v>17</v>
      </c>
      <c r="C333" s="942">
        <v>1</v>
      </c>
      <c r="D333" s="1178">
        <f t="shared" si="435"/>
        <v>18</v>
      </c>
      <c r="E333" s="942">
        <v>39</v>
      </c>
      <c r="F333" s="942">
        <v>33</v>
      </c>
      <c r="G333" s="1178">
        <f t="shared" si="436"/>
        <v>72</v>
      </c>
      <c r="H333" s="942">
        <v>3</v>
      </c>
      <c r="I333" s="942">
        <v>2</v>
      </c>
      <c r="J333" s="1178">
        <f t="shared" si="437"/>
        <v>5</v>
      </c>
      <c r="K333" s="1244">
        <v>0</v>
      </c>
      <c r="L333" s="1244">
        <v>0</v>
      </c>
      <c r="M333" s="1178">
        <f t="shared" si="438"/>
        <v>0</v>
      </c>
      <c r="N333" s="1178"/>
      <c r="O333" s="1178"/>
      <c r="P333" s="1178">
        <f t="shared" si="439"/>
        <v>0</v>
      </c>
      <c r="Q333" s="942"/>
      <c r="R333" s="942"/>
      <c r="S333" s="1178">
        <f t="shared" si="440"/>
        <v>0</v>
      </c>
      <c r="T333" s="942"/>
      <c r="U333" s="942"/>
      <c r="V333" s="1178">
        <f t="shared" si="429"/>
        <v>0</v>
      </c>
      <c r="W333" s="1178">
        <f t="shared" si="441"/>
        <v>59</v>
      </c>
      <c r="X333" s="1178">
        <f t="shared" si="430"/>
        <v>36</v>
      </c>
      <c r="Y333" s="1178">
        <f t="shared" si="431"/>
        <v>95</v>
      </c>
      <c r="AA333" s="1161" t="s">
        <v>366</v>
      </c>
      <c r="AB333" s="942">
        <v>81</v>
      </c>
      <c r="AC333" s="942">
        <v>32</v>
      </c>
      <c r="AD333" s="1178">
        <f t="shared" si="442"/>
        <v>113</v>
      </c>
      <c r="AE333" s="942">
        <v>36</v>
      </c>
      <c r="AF333" s="942">
        <v>7</v>
      </c>
      <c r="AG333" s="1178">
        <f t="shared" si="443"/>
        <v>43</v>
      </c>
      <c r="AH333" s="942">
        <v>6</v>
      </c>
      <c r="AI333" s="942">
        <v>3</v>
      </c>
      <c r="AJ333" s="1178">
        <f t="shared" si="444"/>
        <v>9</v>
      </c>
      <c r="AK333" s="942">
        <v>2</v>
      </c>
      <c r="AL333" s="942">
        <v>0</v>
      </c>
      <c r="AM333" s="1178">
        <f t="shared" si="445"/>
        <v>2</v>
      </c>
      <c r="AN333" s="1178"/>
      <c r="AO333" s="1178"/>
      <c r="AP333" s="1178">
        <f t="shared" si="446"/>
        <v>0</v>
      </c>
      <c r="AQ333" s="1178"/>
      <c r="AR333" s="1178"/>
      <c r="AS333" s="1178">
        <f t="shared" si="447"/>
        <v>0</v>
      </c>
      <c r="AT333" s="942"/>
      <c r="AU333" s="942"/>
      <c r="AV333" s="1178">
        <f t="shared" si="432"/>
        <v>0</v>
      </c>
      <c r="AW333" s="1178">
        <f t="shared" si="448"/>
        <v>125</v>
      </c>
      <c r="AX333" s="1178">
        <f t="shared" si="433"/>
        <v>42</v>
      </c>
      <c r="AY333" s="1178">
        <f t="shared" si="434"/>
        <v>167</v>
      </c>
    </row>
    <row r="334" spans="1:51" ht="15.75">
      <c r="A334" s="1161" t="s">
        <v>367</v>
      </c>
      <c r="B334" s="942">
        <v>34</v>
      </c>
      <c r="C334" s="942">
        <v>12</v>
      </c>
      <c r="D334" s="1178">
        <f t="shared" si="435"/>
        <v>46</v>
      </c>
      <c r="E334" s="942">
        <v>83</v>
      </c>
      <c r="F334" s="942">
        <v>64</v>
      </c>
      <c r="G334" s="1178">
        <f t="shared" si="436"/>
        <v>147</v>
      </c>
      <c r="H334" s="942">
        <v>5</v>
      </c>
      <c r="I334" s="942">
        <v>3</v>
      </c>
      <c r="J334" s="1178">
        <f t="shared" si="437"/>
        <v>8</v>
      </c>
      <c r="K334" s="1244">
        <v>0</v>
      </c>
      <c r="L334" s="1244">
        <v>0</v>
      </c>
      <c r="M334" s="1178">
        <f t="shared" si="438"/>
        <v>0</v>
      </c>
      <c r="N334" s="1178"/>
      <c r="O334" s="1178"/>
      <c r="P334" s="1178">
        <f t="shared" si="439"/>
        <v>0</v>
      </c>
      <c r="Q334" s="942"/>
      <c r="R334" s="942"/>
      <c r="S334" s="1178">
        <f t="shared" si="440"/>
        <v>0</v>
      </c>
      <c r="T334" s="942"/>
      <c r="U334" s="942"/>
      <c r="V334" s="1178">
        <f t="shared" si="429"/>
        <v>0</v>
      </c>
      <c r="W334" s="1178">
        <f t="shared" si="441"/>
        <v>122</v>
      </c>
      <c r="X334" s="1178">
        <f t="shared" si="430"/>
        <v>79</v>
      </c>
      <c r="Y334" s="1178">
        <f t="shared" si="431"/>
        <v>201</v>
      </c>
      <c r="AA334" s="1161" t="s">
        <v>367</v>
      </c>
      <c r="AB334" s="942">
        <v>164</v>
      </c>
      <c r="AC334" s="942">
        <v>123</v>
      </c>
      <c r="AD334" s="1178">
        <f t="shared" si="442"/>
        <v>287</v>
      </c>
      <c r="AE334" s="942">
        <v>106</v>
      </c>
      <c r="AF334" s="942">
        <v>62</v>
      </c>
      <c r="AG334" s="1178">
        <f t="shared" si="443"/>
        <v>168</v>
      </c>
      <c r="AH334" s="942">
        <v>1</v>
      </c>
      <c r="AI334" s="942">
        <v>4</v>
      </c>
      <c r="AJ334" s="1178">
        <f t="shared" si="444"/>
        <v>5</v>
      </c>
      <c r="AK334" s="942">
        <v>3</v>
      </c>
      <c r="AL334" s="942">
        <v>0</v>
      </c>
      <c r="AM334" s="1178">
        <f t="shared" si="445"/>
        <v>3</v>
      </c>
      <c r="AN334" s="1178"/>
      <c r="AO334" s="1178"/>
      <c r="AP334" s="1178">
        <f t="shared" si="446"/>
        <v>0</v>
      </c>
      <c r="AQ334" s="1178"/>
      <c r="AR334" s="1178"/>
      <c r="AS334" s="1178">
        <f t="shared" si="447"/>
        <v>0</v>
      </c>
      <c r="AT334" s="942"/>
      <c r="AU334" s="942"/>
      <c r="AV334" s="1178">
        <f t="shared" si="432"/>
        <v>0</v>
      </c>
      <c r="AW334" s="1178">
        <f t="shared" si="448"/>
        <v>274</v>
      </c>
      <c r="AX334" s="1178">
        <f t="shared" si="433"/>
        <v>189</v>
      </c>
      <c r="AY334" s="1178">
        <f t="shared" si="434"/>
        <v>463</v>
      </c>
    </row>
    <row r="335" spans="1:51" ht="15.75">
      <c r="A335" s="1161" t="s">
        <v>368</v>
      </c>
      <c r="B335" s="942">
        <v>48</v>
      </c>
      <c r="C335" s="942">
        <v>26</v>
      </c>
      <c r="D335" s="1178">
        <f t="shared" si="435"/>
        <v>74</v>
      </c>
      <c r="E335" s="942">
        <v>89</v>
      </c>
      <c r="F335" s="942">
        <v>63</v>
      </c>
      <c r="G335" s="1178">
        <f t="shared" si="436"/>
        <v>152</v>
      </c>
      <c r="H335" s="942">
        <v>6</v>
      </c>
      <c r="I335" s="942">
        <v>4</v>
      </c>
      <c r="J335" s="1178">
        <f t="shared" si="437"/>
        <v>10</v>
      </c>
      <c r="K335" s="1244">
        <v>0</v>
      </c>
      <c r="L335" s="1244">
        <v>0</v>
      </c>
      <c r="M335" s="1178">
        <f t="shared" si="438"/>
        <v>0</v>
      </c>
      <c r="N335" s="1178"/>
      <c r="O335" s="1178"/>
      <c r="P335" s="1178">
        <f t="shared" si="439"/>
        <v>0</v>
      </c>
      <c r="Q335" s="942"/>
      <c r="R335" s="942"/>
      <c r="S335" s="1178">
        <f t="shared" si="440"/>
        <v>0</v>
      </c>
      <c r="T335" s="942"/>
      <c r="U335" s="942"/>
      <c r="V335" s="1178">
        <f t="shared" si="429"/>
        <v>0</v>
      </c>
      <c r="W335" s="1178">
        <f t="shared" si="441"/>
        <v>143</v>
      </c>
      <c r="X335" s="1178">
        <f t="shared" si="430"/>
        <v>93</v>
      </c>
      <c r="Y335" s="1178">
        <f t="shared" si="431"/>
        <v>236</v>
      </c>
      <c r="AA335" s="1161" t="s">
        <v>368</v>
      </c>
      <c r="AB335" s="942">
        <v>252</v>
      </c>
      <c r="AC335" s="942">
        <v>149</v>
      </c>
      <c r="AD335" s="1178">
        <f t="shared" si="442"/>
        <v>401</v>
      </c>
      <c r="AE335" s="942">
        <v>221</v>
      </c>
      <c r="AF335" s="942">
        <v>113</v>
      </c>
      <c r="AG335" s="1178">
        <f t="shared" si="443"/>
        <v>334</v>
      </c>
      <c r="AH335" s="942">
        <v>11</v>
      </c>
      <c r="AI335" s="942">
        <v>5</v>
      </c>
      <c r="AJ335" s="1178">
        <f t="shared" si="444"/>
        <v>16</v>
      </c>
      <c r="AK335" s="942">
        <v>1</v>
      </c>
      <c r="AL335" s="942">
        <v>1</v>
      </c>
      <c r="AM335" s="1178">
        <f t="shared" si="445"/>
        <v>2</v>
      </c>
      <c r="AN335" s="1178"/>
      <c r="AO335" s="1178"/>
      <c r="AP335" s="1178">
        <f t="shared" si="446"/>
        <v>0</v>
      </c>
      <c r="AQ335" s="1178"/>
      <c r="AR335" s="1178"/>
      <c r="AS335" s="1178">
        <f t="shared" si="447"/>
        <v>0</v>
      </c>
      <c r="AT335" s="942">
        <v>1</v>
      </c>
      <c r="AU335" s="942"/>
      <c r="AV335" s="1178">
        <f t="shared" si="432"/>
        <v>1</v>
      </c>
      <c r="AW335" s="1178">
        <f t="shared" si="448"/>
        <v>486</v>
      </c>
      <c r="AX335" s="1178">
        <f t="shared" si="433"/>
        <v>268</v>
      </c>
      <c r="AY335" s="1178">
        <f t="shared" si="434"/>
        <v>754</v>
      </c>
    </row>
    <row r="336" spans="1:51" ht="15.75">
      <c r="A336" s="1161" t="s">
        <v>369</v>
      </c>
      <c r="B336" s="942">
        <v>116</v>
      </c>
      <c r="C336" s="942">
        <v>127</v>
      </c>
      <c r="D336" s="1178">
        <f t="shared" si="435"/>
        <v>243</v>
      </c>
      <c r="E336" s="942">
        <v>157</v>
      </c>
      <c r="F336" s="942">
        <v>94</v>
      </c>
      <c r="G336" s="1178">
        <f t="shared" si="436"/>
        <v>251</v>
      </c>
      <c r="H336" s="942">
        <v>9</v>
      </c>
      <c r="I336" s="942">
        <v>3</v>
      </c>
      <c r="J336" s="1178">
        <f t="shared" si="437"/>
        <v>12</v>
      </c>
      <c r="K336" s="1244">
        <v>0</v>
      </c>
      <c r="L336" s="1244">
        <v>1</v>
      </c>
      <c r="M336" s="1178">
        <f t="shared" si="438"/>
        <v>1</v>
      </c>
      <c r="N336" s="1178"/>
      <c r="O336" s="1178"/>
      <c r="P336" s="1178">
        <f t="shared" si="439"/>
        <v>0</v>
      </c>
      <c r="Q336" s="942"/>
      <c r="R336" s="942"/>
      <c r="S336" s="1178">
        <f t="shared" si="440"/>
        <v>0</v>
      </c>
      <c r="T336" s="942"/>
      <c r="U336" s="942"/>
      <c r="V336" s="1178">
        <f t="shared" si="429"/>
        <v>0</v>
      </c>
      <c r="W336" s="1178">
        <f t="shared" si="441"/>
        <v>282</v>
      </c>
      <c r="X336" s="1178">
        <f t="shared" si="430"/>
        <v>225</v>
      </c>
      <c r="Y336" s="1178">
        <f t="shared" si="431"/>
        <v>507</v>
      </c>
      <c r="AA336" s="1161" t="s">
        <v>369</v>
      </c>
      <c r="AB336" s="942">
        <v>439</v>
      </c>
      <c r="AC336" s="942">
        <v>257</v>
      </c>
      <c r="AD336" s="1178">
        <f t="shared" si="442"/>
        <v>696</v>
      </c>
      <c r="AE336" s="942">
        <v>291</v>
      </c>
      <c r="AF336" s="942">
        <v>137</v>
      </c>
      <c r="AG336" s="1178">
        <f t="shared" si="443"/>
        <v>428</v>
      </c>
      <c r="AH336" s="942">
        <v>13</v>
      </c>
      <c r="AI336" s="942">
        <v>9</v>
      </c>
      <c r="AJ336" s="1178">
        <f t="shared" si="444"/>
        <v>22</v>
      </c>
      <c r="AK336" s="942">
        <v>4</v>
      </c>
      <c r="AL336" s="942">
        <v>0</v>
      </c>
      <c r="AM336" s="1178">
        <f t="shared" si="445"/>
        <v>4</v>
      </c>
      <c r="AN336" s="1178"/>
      <c r="AO336" s="1178"/>
      <c r="AP336" s="1178">
        <f t="shared" si="446"/>
        <v>0</v>
      </c>
      <c r="AQ336" s="1178"/>
      <c r="AR336" s="1178"/>
      <c r="AS336" s="1178">
        <f t="shared" si="447"/>
        <v>0</v>
      </c>
      <c r="AT336" s="942">
        <v>0</v>
      </c>
      <c r="AU336" s="942"/>
      <c r="AV336" s="1178">
        <f t="shared" si="432"/>
        <v>0</v>
      </c>
      <c r="AW336" s="1178">
        <f t="shared" si="448"/>
        <v>747</v>
      </c>
      <c r="AX336" s="1178">
        <f t="shared" si="433"/>
        <v>403</v>
      </c>
      <c r="AY336" s="1178">
        <f t="shared" si="434"/>
        <v>1150</v>
      </c>
    </row>
    <row r="337" spans="1:51" ht="15.75">
      <c r="A337" s="1161" t="s">
        <v>370</v>
      </c>
      <c r="B337" s="942">
        <v>104</v>
      </c>
      <c r="C337" s="942">
        <v>87</v>
      </c>
      <c r="D337" s="1178">
        <f t="shared" si="435"/>
        <v>191</v>
      </c>
      <c r="E337" s="942">
        <v>175</v>
      </c>
      <c r="F337" s="942">
        <v>84</v>
      </c>
      <c r="G337" s="1178">
        <f t="shared" si="436"/>
        <v>259</v>
      </c>
      <c r="H337" s="942">
        <v>6</v>
      </c>
      <c r="I337" s="942">
        <v>6</v>
      </c>
      <c r="J337" s="1178">
        <f t="shared" si="437"/>
        <v>12</v>
      </c>
      <c r="K337" s="1244">
        <v>1</v>
      </c>
      <c r="L337" s="1244">
        <v>1</v>
      </c>
      <c r="M337" s="1178">
        <f t="shared" si="438"/>
        <v>2</v>
      </c>
      <c r="N337" s="1178"/>
      <c r="O337" s="1178"/>
      <c r="P337" s="1178">
        <f t="shared" si="439"/>
        <v>0</v>
      </c>
      <c r="Q337" s="942"/>
      <c r="R337" s="942"/>
      <c r="S337" s="1178">
        <f t="shared" si="440"/>
        <v>0</v>
      </c>
      <c r="T337" s="942"/>
      <c r="U337" s="942"/>
      <c r="V337" s="1178">
        <f t="shared" si="429"/>
        <v>0</v>
      </c>
      <c r="W337" s="1178">
        <f t="shared" si="441"/>
        <v>286</v>
      </c>
      <c r="X337" s="1178">
        <f t="shared" si="430"/>
        <v>178</v>
      </c>
      <c r="Y337" s="1178">
        <f t="shared" si="431"/>
        <v>464</v>
      </c>
      <c r="AA337" s="1161" t="s">
        <v>370</v>
      </c>
      <c r="AB337" s="942">
        <v>477</v>
      </c>
      <c r="AC337" s="942">
        <v>341</v>
      </c>
      <c r="AD337" s="1178">
        <f t="shared" si="442"/>
        <v>818</v>
      </c>
      <c r="AE337" s="942">
        <v>386</v>
      </c>
      <c r="AF337" s="942">
        <v>231</v>
      </c>
      <c r="AG337" s="1178">
        <f t="shared" si="443"/>
        <v>617</v>
      </c>
      <c r="AH337" s="942">
        <v>4</v>
      </c>
      <c r="AI337" s="942">
        <v>3</v>
      </c>
      <c r="AJ337" s="1178">
        <f t="shared" si="444"/>
        <v>7</v>
      </c>
      <c r="AK337" s="942">
        <v>1</v>
      </c>
      <c r="AL337" s="942">
        <v>5</v>
      </c>
      <c r="AM337" s="1178">
        <f t="shared" si="445"/>
        <v>6</v>
      </c>
      <c r="AN337" s="1178"/>
      <c r="AO337" s="1178"/>
      <c r="AP337" s="1178">
        <f t="shared" si="446"/>
        <v>0</v>
      </c>
      <c r="AQ337" s="1178"/>
      <c r="AR337" s="1178"/>
      <c r="AS337" s="1178">
        <f t="shared" si="447"/>
        <v>0</v>
      </c>
      <c r="AT337" s="942">
        <v>0</v>
      </c>
      <c r="AU337" s="942">
        <v>1</v>
      </c>
      <c r="AV337" s="1178">
        <f t="shared" si="432"/>
        <v>1</v>
      </c>
      <c r="AW337" s="1178">
        <f t="shared" si="448"/>
        <v>868</v>
      </c>
      <c r="AX337" s="1178">
        <f t="shared" si="433"/>
        <v>581</v>
      </c>
      <c r="AY337" s="1178">
        <f t="shared" si="434"/>
        <v>1449</v>
      </c>
    </row>
    <row r="338" spans="1:51" ht="15.75">
      <c r="A338" s="1161" t="s">
        <v>371</v>
      </c>
      <c r="B338" s="942">
        <v>196</v>
      </c>
      <c r="C338" s="942">
        <v>75</v>
      </c>
      <c r="D338" s="1178">
        <f t="shared" si="435"/>
        <v>271</v>
      </c>
      <c r="E338" s="942">
        <v>144</v>
      </c>
      <c r="F338" s="942">
        <v>62</v>
      </c>
      <c r="G338" s="1178">
        <f t="shared" si="436"/>
        <v>206</v>
      </c>
      <c r="H338" s="942">
        <v>17</v>
      </c>
      <c r="I338" s="942">
        <v>1</v>
      </c>
      <c r="J338" s="1178">
        <f t="shared" si="437"/>
        <v>18</v>
      </c>
      <c r="K338" s="1244">
        <v>2</v>
      </c>
      <c r="L338" s="1244">
        <v>0</v>
      </c>
      <c r="M338" s="1178">
        <f t="shared" si="438"/>
        <v>2</v>
      </c>
      <c r="N338" s="1178"/>
      <c r="O338" s="1178"/>
      <c r="P338" s="1178">
        <f t="shared" si="439"/>
        <v>0</v>
      </c>
      <c r="Q338" s="942"/>
      <c r="R338" s="942"/>
      <c r="S338" s="1178">
        <f t="shared" si="440"/>
        <v>0</v>
      </c>
      <c r="T338" s="942"/>
      <c r="U338" s="942"/>
      <c r="V338" s="1178">
        <f t="shared" si="429"/>
        <v>0</v>
      </c>
      <c r="W338" s="1178">
        <f t="shared" si="441"/>
        <v>359</v>
      </c>
      <c r="X338" s="1178">
        <f t="shared" si="430"/>
        <v>138</v>
      </c>
      <c r="Y338" s="1178">
        <f t="shared" si="431"/>
        <v>497</v>
      </c>
      <c r="AA338" s="1161" t="s">
        <v>371</v>
      </c>
      <c r="AB338" s="942">
        <v>461</v>
      </c>
      <c r="AC338" s="942">
        <v>262</v>
      </c>
      <c r="AD338" s="1178">
        <f t="shared" si="442"/>
        <v>723</v>
      </c>
      <c r="AE338" s="942">
        <v>282</v>
      </c>
      <c r="AF338" s="942">
        <v>225</v>
      </c>
      <c r="AG338" s="1178">
        <f t="shared" si="443"/>
        <v>507</v>
      </c>
      <c r="AH338" s="942">
        <v>9</v>
      </c>
      <c r="AI338" s="942">
        <v>1</v>
      </c>
      <c r="AJ338" s="1178">
        <f t="shared" si="444"/>
        <v>10</v>
      </c>
      <c r="AK338" s="942">
        <v>2</v>
      </c>
      <c r="AL338" s="942">
        <v>0</v>
      </c>
      <c r="AM338" s="1178">
        <f t="shared" si="445"/>
        <v>2</v>
      </c>
      <c r="AN338" s="1178"/>
      <c r="AO338" s="1178"/>
      <c r="AP338" s="1178">
        <f t="shared" si="446"/>
        <v>0</v>
      </c>
      <c r="AQ338" s="1178"/>
      <c r="AR338" s="1178"/>
      <c r="AS338" s="1178">
        <f t="shared" si="447"/>
        <v>0</v>
      </c>
      <c r="AT338" s="942">
        <v>3</v>
      </c>
      <c r="AU338" s="942"/>
      <c r="AV338" s="1178">
        <f t="shared" si="432"/>
        <v>3</v>
      </c>
      <c r="AW338" s="1178">
        <f t="shared" si="448"/>
        <v>757</v>
      </c>
      <c r="AX338" s="1178">
        <f t="shared" si="433"/>
        <v>488</v>
      </c>
      <c r="AY338" s="1178">
        <f t="shared" si="434"/>
        <v>1245</v>
      </c>
    </row>
    <row r="339" spans="1:51" ht="15.75">
      <c r="A339" s="1159" t="s">
        <v>475</v>
      </c>
      <c r="B339" s="942">
        <v>349</v>
      </c>
      <c r="C339" s="942">
        <v>285</v>
      </c>
      <c r="D339" s="1178">
        <f t="shared" si="435"/>
        <v>634</v>
      </c>
      <c r="E339" s="942">
        <v>238</v>
      </c>
      <c r="F339" s="942">
        <v>199</v>
      </c>
      <c r="G339" s="1178">
        <f t="shared" si="436"/>
        <v>437</v>
      </c>
      <c r="H339" s="942">
        <v>18</v>
      </c>
      <c r="I339" s="942">
        <v>3</v>
      </c>
      <c r="J339" s="1178">
        <f t="shared" si="437"/>
        <v>21</v>
      </c>
      <c r="K339" s="1244">
        <v>1</v>
      </c>
      <c r="L339" s="1244">
        <v>0</v>
      </c>
      <c r="M339" s="1178">
        <f t="shared" si="438"/>
        <v>1</v>
      </c>
      <c r="N339" s="1178"/>
      <c r="O339" s="1178"/>
      <c r="P339" s="1178">
        <f t="shared" si="439"/>
        <v>0</v>
      </c>
      <c r="Q339" s="942"/>
      <c r="R339" s="942"/>
      <c r="S339" s="1178">
        <f t="shared" si="440"/>
        <v>0</v>
      </c>
      <c r="T339" s="942"/>
      <c r="U339" s="942"/>
      <c r="V339" s="1178">
        <f t="shared" si="429"/>
        <v>0</v>
      </c>
      <c r="W339" s="1178">
        <f t="shared" si="441"/>
        <v>606</v>
      </c>
      <c r="X339" s="1178">
        <f t="shared" si="430"/>
        <v>487</v>
      </c>
      <c r="Y339" s="1178">
        <f t="shared" si="431"/>
        <v>1093</v>
      </c>
      <c r="AA339" s="1159" t="s">
        <v>475</v>
      </c>
      <c r="AB339" s="942">
        <v>796</v>
      </c>
      <c r="AC339" s="942">
        <v>546</v>
      </c>
      <c r="AD339" s="1178">
        <f t="shared" si="442"/>
        <v>1342</v>
      </c>
      <c r="AE339" s="942">
        <v>671</v>
      </c>
      <c r="AF339" s="942">
        <v>568</v>
      </c>
      <c r="AG339" s="1178">
        <f t="shared" si="443"/>
        <v>1239</v>
      </c>
      <c r="AH339" s="942">
        <v>8</v>
      </c>
      <c r="AI339" s="942">
        <v>7</v>
      </c>
      <c r="AJ339" s="1178">
        <f t="shared" si="444"/>
        <v>15</v>
      </c>
      <c r="AK339" s="942">
        <v>5</v>
      </c>
      <c r="AL339" s="942">
        <v>7</v>
      </c>
      <c r="AM339" s="1178">
        <f t="shared" si="445"/>
        <v>12</v>
      </c>
      <c r="AN339" s="1178"/>
      <c r="AO339" s="1178"/>
      <c r="AP339" s="1178">
        <f t="shared" si="446"/>
        <v>0</v>
      </c>
      <c r="AQ339" s="1178"/>
      <c r="AR339" s="1178"/>
      <c r="AS339" s="1178">
        <f t="shared" si="447"/>
        <v>0</v>
      </c>
      <c r="AT339" s="942">
        <v>5</v>
      </c>
      <c r="AU339" s="942"/>
      <c r="AV339" s="1178">
        <f t="shared" si="432"/>
        <v>5</v>
      </c>
      <c r="AW339" s="1178">
        <f t="shared" si="448"/>
        <v>1485</v>
      </c>
      <c r="AX339" s="1178">
        <f t="shared" si="433"/>
        <v>1128</v>
      </c>
      <c r="AY339" s="1178">
        <f t="shared" si="434"/>
        <v>2613</v>
      </c>
    </row>
    <row r="340" spans="1:51" ht="15.75">
      <c r="A340" s="1159" t="s">
        <v>618</v>
      </c>
      <c r="B340" s="1244">
        <v>7</v>
      </c>
      <c r="C340" s="1244">
        <v>5</v>
      </c>
      <c r="D340" s="1178">
        <f t="shared" si="435"/>
        <v>12</v>
      </c>
      <c r="E340" s="1244">
        <v>3</v>
      </c>
      <c r="F340" s="1244">
        <v>0</v>
      </c>
      <c r="G340" s="1178">
        <f t="shared" si="436"/>
        <v>3</v>
      </c>
      <c r="H340" s="1244">
        <v>0</v>
      </c>
      <c r="I340" s="1244">
        <v>0</v>
      </c>
      <c r="J340" s="1178">
        <f t="shared" si="437"/>
        <v>0</v>
      </c>
      <c r="K340" s="1244">
        <v>0</v>
      </c>
      <c r="L340" s="1244">
        <v>0</v>
      </c>
      <c r="M340" s="1178">
        <f t="shared" si="438"/>
        <v>0</v>
      </c>
      <c r="N340" s="1178"/>
      <c r="O340" s="1178"/>
      <c r="P340" s="1178">
        <f t="shared" si="439"/>
        <v>0</v>
      </c>
      <c r="Q340" s="1178"/>
      <c r="R340" s="1178"/>
      <c r="S340" s="1178">
        <f t="shared" si="440"/>
        <v>0</v>
      </c>
      <c r="T340" s="1178"/>
      <c r="U340" s="1178"/>
      <c r="V340" s="1178">
        <f t="shared" si="429"/>
        <v>0</v>
      </c>
      <c r="W340" s="1178">
        <f t="shared" si="441"/>
        <v>10</v>
      </c>
      <c r="X340" s="1178">
        <f t="shared" si="430"/>
        <v>5</v>
      </c>
      <c r="Y340" s="1178">
        <f t="shared" si="431"/>
        <v>15</v>
      </c>
      <c r="AA340" s="1159" t="s">
        <v>618</v>
      </c>
      <c r="AB340" s="1244">
        <v>132</v>
      </c>
      <c r="AC340" s="1244">
        <v>96</v>
      </c>
      <c r="AD340" s="1178">
        <f t="shared" si="442"/>
        <v>228</v>
      </c>
      <c r="AE340" s="1244">
        <v>120</v>
      </c>
      <c r="AF340" s="1244">
        <v>11</v>
      </c>
      <c r="AG340" s="1178">
        <f t="shared" si="443"/>
        <v>131</v>
      </c>
      <c r="AH340" s="1244">
        <v>0</v>
      </c>
      <c r="AI340" s="1244">
        <v>0</v>
      </c>
      <c r="AJ340" s="1178">
        <f t="shared" si="444"/>
        <v>0</v>
      </c>
      <c r="AK340" s="1244">
        <v>0</v>
      </c>
      <c r="AL340" s="1244">
        <v>0</v>
      </c>
      <c r="AM340" s="1178">
        <f t="shared" si="445"/>
        <v>0</v>
      </c>
      <c r="AN340" s="1178"/>
      <c r="AO340" s="1178"/>
      <c r="AP340" s="1178">
        <f t="shared" si="446"/>
        <v>0</v>
      </c>
      <c r="AQ340" s="1178"/>
      <c r="AR340" s="1178"/>
      <c r="AS340" s="1178">
        <f t="shared" si="447"/>
        <v>0</v>
      </c>
      <c r="AT340" s="1178"/>
      <c r="AU340" s="1178"/>
      <c r="AV340" s="1178">
        <f t="shared" si="432"/>
        <v>0</v>
      </c>
      <c r="AW340" s="1178">
        <f t="shared" si="448"/>
        <v>252</v>
      </c>
      <c r="AX340" s="1178">
        <f t="shared" si="433"/>
        <v>107</v>
      </c>
      <c r="AY340" s="1178">
        <f t="shared" si="434"/>
        <v>359</v>
      </c>
    </row>
    <row r="341" spans="1:51" ht="15.75">
      <c r="A341" s="1162" t="s">
        <v>6</v>
      </c>
      <c r="B341" s="1163">
        <f t="shared" ref="B341:Y341" si="449">SUM(B330:B340)</f>
        <v>883</v>
      </c>
      <c r="C341" s="1163">
        <f t="shared" si="449"/>
        <v>618</v>
      </c>
      <c r="D341" s="1163">
        <f t="shared" si="449"/>
        <v>1501</v>
      </c>
      <c r="E341" s="1163">
        <f t="shared" si="449"/>
        <v>931</v>
      </c>
      <c r="F341" s="1163">
        <f t="shared" si="449"/>
        <v>603</v>
      </c>
      <c r="G341" s="1163">
        <f t="shared" si="449"/>
        <v>1534</v>
      </c>
      <c r="H341" s="1163">
        <f t="shared" si="449"/>
        <v>67</v>
      </c>
      <c r="I341" s="1163">
        <f t="shared" si="449"/>
        <v>25</v>
      </c>
      <c r="J341" s="1163">
        <f t="shared" si="449"/>
        <v>92</v>
      </c>
      <c r="K341" s="1163">
        <f t="shared" si="449"/>
        <v>4</v>
      </c>
      <c r="L341" s="1163">
        <f t="shared" si="449"/>
        <v>2</v>
      </c>
      <c r="M341" s="1163">
        <f t="shared" si="449"/>
        <v>6</v>
      </c>
      <c r="N341" s="1163">
        <f t="shared" si="449"/>
        <v>0</v>
      </c>
      <c r="O341" s="1163">
        <f t="shared" si="449"/>
        <v>0</v>
      </c>
      <c r="P341" s="1163">
        <f t="shared" si="449"/>
        <v>0</v>
      </c>
      <c r="Q341" s="1163">
        <f t="shared" si="449"/>
        <v>0</v>
      </c>
      <c r="R341" s="1163">
        <f t="shared" si="449"/>
        <v>0</v>
      </c>
      <c r="S341" s="1163">
        <f t="shared" si="449"/>
        <v>0</v>
      </c>
      <c r="T341" s="1163">
        <f t="shared" si="449"/>
        <v>0</v>
      </c>
      <c r="U341" s="1163">
        <f t="shared" si="449"/>
        <v>0</v>
      </c>
      <c r="V341" s="1163">
        <f t="shared" si="449"/>
        <v>0</v>
      </c>
      <c r="W341" s="1163">
        <f t="shared" si="449"/>
        <v>1885</v>
      </c>
      <c r="X341" s="1163">
        <f t="shared" si="449"/>
        <v>1248</v>
      </c>
      <c r="Y341" s="1163">
        <f t="shared" si="449"/>
        <v>3133</v>
      </c>
      <c r="AA341" s="1162" t="s">
        <v>6</v>
      </c>
      <c r="AB341" s="1163">
        <f t="shared" ref="AB341:AY341" si="450">SUM(AB330:AB340)</f>
        <v>2859</v>
      </c>
      <c r="AC341" s="1163">
        <f t="shared" si="450"/>
        <v>1838</v>
      </c>
      <c r="AD341" s="1163">
        <f t="shared" si="450"/>
        <v>4697</v>
      </c>
      <c r="AE341" s="1163">
        <f t="shared" si="450"/>
        <v>2161</v>
      </c>
      <c r="AF341" s="1163">
        <f t="shared" si="450"/>
        <v>1373</v>
      </c>
      <c r="AG341" s="1163">
        <f t="shared" si="450"/>
        <v>3534</v>
      </c>
      <c r="AH341" s="1163">
        <f t="shared" si="450"/>
        <v>65</v>
      </c>
      <c r="AI341" s="1163">
        <f t="shared" si="450"/>
        <v>34</v>
      </c>
      <c r="AJ341" s="1163">
        <f t="shared" si="450"/>
        <v>99</v>
      </c>
      <c r="AK341" s="1163">
        <f t="shared" si="450"/>
        <v>19</v>
      </c>
      <c r="AL341" s="1163">
        <f t="shared" si="450"/>
        <v>13</v>
      </c>
      <c r="AM341" s="1163">
        <f t="shared" si="450"/>
        <v>32</v>
      </c>
      <c r="AN341" s="1163">
        <f t="shared" si="450"/>
        <v>0</v>
      </c>
      <c r="AO341" s="1163">
        <f t="shared" si="450"/>
        <v>0</v>
      </c>
      <c r="AP341" s="1163">
        <f t="shared" si="450"/>
        <v>0</v>
      </c>
      <c r="AQ341" s="1163">
        <f t="shared" si="450"/>
        <v>0</v>
      </c>
      <c r="AR341" s="1163">
        <f t="shared" si="450"/>
        <v>0</v>
      </c>
      <c r="AS341" s="1163">
        <f t="shared" si="450"/>
        <v>0</v>
      </c>
      <c r="AT341" s="1163">
        <f t="shared" si="450"/>
        <v>9</v>
      </c>
      <c r="AU341" s="1163">
        <f t="shared" si="450"/>
        <v>1</v>
      </c>
      <c r="AV341" s="1163">
        <f t="shared" si="450"/>
        <v>10</v>
      </c>
      <c r="AW341" s="1163">
        <f t="shared" si="450"/>
        <v>5113</v>
      </c>
      <c r="AX341" s="1163">
        <f t="shared" si="450"/>
        <v>3259</v>
      </c>
      <c r="AY341" s="1163">
        <f t="shared" si="450"/>
        <v>8372</v>
      </c>
    </row>
    <row r="343" spans="1:51" ht="15.75">
      <c r="A343" s="1243"/>
      <c r="B343" s="1243"/>
      <c r="C343" s="1243"/>
      <c r="D343" s="1243"/>
      <c r="E343" s="1243"/>
      <c r="F343" s="1243"/>
      <c r="G343" s="1243"/>
      <c r="H343" s="1243"/>
      <c r="I343" s="1243"/>
      <c r="J343" s="1243"/>
      <c r="K343" s="1243"/>
      <c r="L343" s="1243"/>
      <c r="M343" s="1243"/>
      <c r="N343" s="1243"/>
      <c r="O343" s="1243"/>
      <c r="P343" s="1243"/>
      <c r="Q343" s="1243"/>
      <c r="R343" s="1243"/>
      <c r="S343" s="1243"/>
      <c r="T343" s="1243"/>
      <c r="U343" s="1243"/>
      <c r="V343" s="1243"/>
      <c r="W343" s="1289"/>
      <c r="X343" s="1289" t="s">
        <v>191</v>
      </c>
      <c r="Y343" s="1289"/>
      <c r="AA343" s="1243"/>
      <c r="AB343" s="1243"/>
      <c r="AC343" s="1243"/>
      <c r="AD343" s="1243"/>
      <c r="AE343" s="1243"/>
      <c r="AF343" s="1243"/>
      <c r="AG343" s="1243"/>
      <c r="AH343" s="1243"/>
      <c r="AI343" s="1243"/>
      <c r="AJ343" s="1243"/>
      <c r="AK343" s="1243"/>
      <c r="AL343" s="1243"/>
      <c r="AM343" s="1243"/>
      <c r="AN343" s="1243"/>
      <c r="AO343" s="1243"/>
      <c r="AP343" s="1243"/>
      <c r="AQ343" s="1243"/>
      <c r="AR343" s="1243"/>
      <c r="AS343" s="1243"/>
      <c r="AT343" s="1243"/>
      <c r="AU343" s="1243"/>
      <c r="AV343" s="1243"/>
      <c r="AW343" s="1289"/>
      <c r="AX343" s="1289" t="s">
        <v>191</v>
      </c>
      <c r="AY343" s="1289"/>
    </row>
    <row r="344" spans="1:51" ht="15" customHeight="1">
      <c r="A344" s="1894" t="s">
        <v>364</v>
      </c>
      <c r="B344" s="1893" t="s">
        <v>3</v>
      </c>
      <c r="C344" s="1893"/>
      <c r="D344" s="1893"/>
      <c r="E344" s="1893" t="s">
        <v>4</v>
      </c>
      <c r="F344" s="1893"/>
      <c r="G344" s="1893"/>
      <c r="H344" s="1893" t="s">
        <v>5</v>
      </c>
      <c r="I344" s="1893"/>
      <c r="J344" s="1893"/>
      <c r="K344" s="1893" t="s">
        <v>382</v>
      </c>
      <c r="L344" s="1893"/>
      <c r="M344" s="1893"/>
      <c r="N344" s="1893" t="s">
        <v>878</v>
      </c>
      <c r="O344" s="1893"/>
      <c r="P344" s="1893"/>
      <c r="Q344" s="1893" t="s">
        <v>879</v>
      </c>
      <c r="R344" s="1893"/>
      <c r="S344" s="1893"/>
      <c r="T344" s="1893" t="s">
        <v>354</v>
      </c>
      <c r="U344" s="1893"/>
      <c r="V344" s="1893"/>
      <c r="W344" s="1894" t="s">
        <v>6</v>
      </c>
      <c r="X344" s="1894"/>
      <c r="Y344" s="1894"/>
      <c r="AA344" s="1894" t="s">
        <v>364</v>
      </c>
      <c r="AB344" s="1893" t="s">
        <v>3</v>
      </c>
      <c r="AC344" s="1893"/>
      <c r="AD344" s="1893"/>
      <c r="AE344" s="1893" t="s">
        <v>4</v>
      </c>
      <c r="AF344" s="1893"/>
      <c r="AG344" s="1893"/>
      <c r="AH344" s="1893" t="s">
        <v>5</v>
      </c>
      <c r="AI344" s="1893"/>
      <c r="AJ344" s="1893"/>
      <c r="AK344" s="1893" t="s">
        <v>382</v>
      </c>
      <c r="AL344" s="1893"/>
      <c r="AM344" s="1893"/>
      <c r="AN344" s="1893" t="s">
        <v>878</v>
      </c>
      <c r="AO344" s="1893"/>
      <c r="AP344" s="1893"/>
      <c r="AQ344" s="1893" t="s">
        <v>879</v>
      </c>
      <c r="AR344" s="1893"/>
      <c r="AS344" s="1893"/>
      <c r="AT344" s="1893" t="s">
        <v>354</v>
      </c>
      <c r="AU344" s="1893"/>
      <c r="AV344" s="1893"/>
      <c r="AW344" s="1894" t="s">
        <v>6</v>
      </c>
      <c r="AX344" s="1894"/>
      <c r="AY344" s="1894"/>
    </row>
    <row r="345" spans="1:51">
      <c r="A345" s="1894"/>
      <c r="B345" s="1176" t="s">
        <v>242</v>
      </c>
      <c r="C345" s="1176" t="s">
        <v>243</v>
      </c>
      <c r="D345" s="1176" t="s">
        <v>236</v>
      </c>
      <c r="E345" s="1176" t="s">
        <v>242</v>
      </c>
      <c r="F345" s="1176" t="s">
        <v>243</v>
      </c>
      <c r="G345" s="1176" t="s">
        <v>236</v>
      </c>
      <c r="H345" s="1176" t="s">
        <v>242</v>
      </c>
      <c r="I345" s="1176" t="s">
        <v>243</v>
      </c>
      <c r="J345" s="1176" t="s">
        <v>236</v>
      </c>
      <c r="K345" s="1176" t="s">
        <v>242</v>
      </c>
      <c r="L345" s="1176" t="s">
        <v>243</v>
      </c>
      <c r="M345" s="1176" t="s">
        <v>236</v>
      </c>
      <c r="N345" s="1176" t="s">
        <v>242</v>
      </c>
      <c r="O345" s="1176" t="s">
        <v>243</v>
      </c>
      <c r="P345" s="1176" t="s">
        <v>236</v>
      </c>
      <c r="Q345" s="1176" t="s">
        <v>242</v>
      </c>
      <c r="R345" s="1176" t="s">
        <v>243</v>
      </c>
      <c r="S345" s="1176" t="s">
        <v>236</v>
      </c>
      <c r="T345" s="1176" t="s">
        <v>242</v>
      </c>
      <c r="U345" s="1176" t="s">
        <v>243</v>
      </c>
      <c r="V345" s="1176" t="s">
        <v>236</v>
      </c>
      <c r="W345" s="1176" t="s">
        <v>242</v>
      </c>
      <c r="X345" s="1176" t="s">
        <v>243</v>
      </c>
      <c r="Y345" s="1176" t="s">
        <v>236</v>
      </c>
      <c r="AA345" s="1894"/>
      <c r="AB345" s="1176" t="s">
        <v>242</v>
      </c>
      <c r="AC345" s="1176" t="s">
        <v>243</v>
      </c>
      <c r="AD345" s="1176" t="s">
        <v>236</v>
      </c>
      <c r="AE345" s="1176" t="s">
        <v>242</v>
      </c>
      <c r="AF345" s="1176" t="s">
        <v>243</v>
      </c>
      <c r="AG345" s="1176" t="s">
        <v>236</v>
      </c>
      <c r="AH345" s="1176" t="s">
        <v>242</v>
      </c>
      <c r="AI345" s="1176" t="s">
        <v>243</v>
      </c>
      <c r="AJ345" s="1176" t="s">
        <v>236</v>
      </c>
      <c r="AK345" s="1176" t="s">
        <v>242</v>
      </c>
      <c r="AL345" s="1176" t="s">
        <v>243</v>
      </c>
      <c r="AM345" s="1176" t="s">
        <v>236</v>
      </c>
      <c r="AN345" s="1176" t="s">
        <v>242</v>
      </c>
      <c r="AO345" s="1176" t="s">
        <v>243</v>
      </c>
      <c r="AP345" s="1176" t="s">
        <v>236</v>
      </c>
      <c r="AQ345" s="1176" t="s">
        <v>242</v>
      </c>
      <c r="AR345" s="1176" t="s">
        <v>243</v>
      </c>
      <c r="AS345" s="1176" t="s">
        <v>236</v>
      </c>
      <c r="AT345" s="1176" t="s">
        <v>242</v>
      </c>
      <c r="AU345" s="1176" t="s">
        <v>243</v>
      </c>
      <c r="AV345" s="1176" t="s">
        <v>236</v>
      </c>
      <c r="AW345" s="1176" t="s">
        <v>242</v>
      </c>
      <c r="AX345" s="1176" t="s">
        <v>243</v>
      </c>
      <c r="AY345" s="1176" t="s">
        <v>236</v>
      </c>
    </row>
    <row r="346" spans="1:51">
      <c r="A346" s="1177">
        <v>1</v>
      </c>
      <c r="B346" s="1176">
        <v>2</v>
      </c>
      <c r="C346" s="1176">
        <v>3</v>
      </c>
      <c r="D346" s="1176">
        <v>4</v>
      </c>
      <c r="E346" s="1176">
        <v>5</v>
      </c>
      <c r="F346" s="1176">
        <v>6</v>
      </c>
      <c r="G346" s="1176">
        <v>7</v>
      </c>
      <c r="H346" s="1176">
        <v>8</v>
      </c>
      <c r="I346" s="1176">
        <v>9</v>
      </c>
      <c r="J346" s="1176">
        <v>10</v>
      </c>
      <c r="K346" s="1176">
        <v>11</v>
      </c>
      <c r="L346" s="1176">
        <v>12</v>
      </c>
      <c r="M346" s="1176">
        <v>13</v>
      </c>
      <c r="N346" s="1176">
        <v>14</v>
      </c>
      <c r="O346" s="1176">
        <v>15</v>
      </c>
      <c r="P346" s="1176">
        <v>16</v>
      </c>
      <c r="Q346" s="1176">
        <v>17</v>
      </c>
      <c r="R346" s="1176">
        <v>18</v>
      </c>
      <c r="S346" s="1176">
        <v>19</v>
      </c>
      <c r="T346" s="1176">
        <v>20</v>
      </c>
      <c r="U346" s="1176">
        <v>21</v>
      </c>
      <c r="V346" s="1176">
        <v>22</v>
      </c>
      <c r="W346" s="1176">
        <v>23</v>
      </c>
      <c r="X346" s="1176">
        <v>24</v>
      </c>
      <c r="Y346" s="1176">
        <v>25</v>
      </c>
      <c r="AA346" s="1177">
        <v>1</v>
      </c>
      <c r="AB346" s="1176">
        <v>2</v>
      </c>
      <c r="AC346" s="1176">
        <v>3</v>
      </c>
      <c r="AD346" s="1176">
        <v>4</v>
      </c>
      <c r="AE346" s="1176">
        <v>5</v>
      </c>
      <c r="AF346" s="1176">
        <v>6</v>
      </c>
      <c r="AG346" s="1176">
        <v>7</v>
      </c>
      <c r="AH346" s="1176">
        <v>8</v>
      </c>
      <c r="AI346" s="1176">
        <v>9</v>
      </c>
      <c r="AJ346" s="1176">
        <v>10</v>
      </c>
      <c r="AK346" s="1176">
        <v>11</v>
      </c>
      <c r="AL346" s="1176">
        <v>12</v>
      </c>
      <c r="AM346" s="1176">
        <v>13</v>
      </c>
      <c r="AN346" s="1176">
        <v>14</v>
      </c>
      <c r="AO346" s="1176">
        <v>15</v>
      </c>
      <c r="AP346" s="1176">
        <v>16</v>
      </c>
      <c r="AQ346" s="1176">
        <v>17</v>
      </c>
      <c r="AR346" s="1176">
        <v>18</v>
      </c>
      <c r="AS346" s="1176">
        <v>19</v>
      </c>
      <c r="AT346" s="1176">
        <v>20</v>
      </c>
      <c r="AU346" s="1176">
        <v>21</v>
      </c>
      <c r="AV346" s="1176">
        <v>22</v>
      </c>
      <c r="AW346" s="1176">
        <v>23</v>
      </c>
      <c r="AX346" s="1176">
        <v>24</v>
      </c>
      <c r="AY346" s="1176">
        <v>25</v>
      </c>
    </row>
    <row r="347" spans="1:51" ht="15.75">
      <c r="A347" s="1159" t="s">
        <v>473</v>
      </c>
      <c r="B347" s="942">
        <v>6</v>
      </c>
      <c r="C347" s="942">
        <v>4</v>
      </c>
      <c r="D347" s="1178">
        <f>B347+C347</f>
        <v>10</v>
      </c>
      <c r="E347" s="942">
        <v>1</v>
      </c>
      <c r="F347" s="942">
        <v>0</v>
      </c>
      <c r="G347" s="1178">
        <f>E347+F347</f>
        <v>1</v>
      </c>
      <c r="H347" s="942">
        <v>0</v>
      </c>
      <c r="I347" s="942">
        <v>0</v>
      </c>
      <c r="J347" s="1178">
        <f>H347+I347</f>
        <v>0</v>
      </c>
      <c r="K347" s="1178"/>
      <c r="L347" s="1178"/>
      <c r="M347" s="1178">
        <f>K347+L347</f>
        <v>0</v>
      </c>
      <c r="N347" s="1178"/>
      <c r="O347" s="1178"/>
      <c r="P347" s="1178">
        <f>N347+O347</f>
        <v>0</v>
      </c>
      <c r="Q347" s="942"/>
      <c r="R347" s="942"/>
      <c r="S347" s="1178">
        <f>Q347+R347</f>
        <v>0</v>
      </c>
      <c r="T347" s="942"/>
      <c r="U347" s="942"/>
      <c r="V347" s="1178">
        <f>T347+U347</f>
        <v>0</v>
      </c>
      <c r="W347" s="1178">
        <f>B347+E347+N347+K347+H347+Q347+T347</f>
        <v>7</v>
      </c>
      <c r="X347" s="1178">
        <f t="shared" ref="X347:X357" si="451">C347+F347+O347+L347+I347+R347+U347</f>
        <v>4</v>
      </c>
      <c r="Y347" s="1178">
        <f t="shared" ref="Y347:Y357" si="452">D347+G347+P347+M347+J347+S347+V347</f>
        <v>11</v>
      </c>
      <c r="AA347" s="1159" t="s">
        <v>473</v>
      </c>
      <c r="AB347" s="1308">
        <v>2</v>
      </c>
      <c r="AC347" s="1308">
        <v>1</v>
      </c>
      <c r="AD347" s="1308">
        <f>AB347+AC347</f>
        <v>3</v>
      </c>
      <c r="AE347" s="1308">
        <v>0</v>
      </c>
      <c r="AF347" s="1308">
        <v>0</v>
      </c>
      <c r="AG347" s="1308">
        <f>AE347+AF347</f>
        <v>0</v>
      </c>
      <c r="AH347" s="1308">
        <v>0</v>
      </c>
      <c r="AI347" s="1308">
        <v>0</v>
      </c>
      <c r="AJ347" s="1308">
        <f>AH347+AI347</f>
        <v>0</v>
      </c>
      <c r="AK347" s="1308">
        <v>0</v>
      </c>
      <c r="AL347" s="1308">
        <v>0</v>
      </c>
      <c r="AM347" s="1308">
        <f>AK347+AL347</f>
        <v>0</v>
      </c>
      <c r="AN347" s="1308">
        <v>0</v>
      </c>
      <c r="AO347" s="1308">
        <v>0</v>
      </c>
      <c r="AP347" s="1308">
        <f>AN347+AO347</f>
        <v>0</v>
      </c>
      <c r="AQ347" s="1308">
        <v>0</v>
      </c>
      <c r="AR347" s="1308">
        <v>0</v>
      </c>
      <c r="AS347" s="1308">
        <f>AQ347+AR347</f>
        <v>0</v>
      </c>
      <c r="AT347" s="1308">
        <v>0</v>
      </c>
      <c r="AU347" s="1308">
        <v>0</v>
      </c>
      <c r="AV347" s="1308">
        <f>AT347+AU347</f>
        <v>0</v>
      </c>
      <c r="AW347" s="1178">
        <f>AB347+AE347+AH347+AK347+AT347+AN347+AQ347</f>
        <v>2</v>
      </c>
      <c r="AX347" s="1178">
        <f t="shared" ref="AX347:AX357" si="453">AC347+AF347+AI347+AL347+AU347+AO347+AR347</f>
        <v>1</v>
      </c>
      <c r="AY347" s="1178">
        <f t="shared" ref="AY347:AY357" si="454">AD347+AG347+AJ347+AM347+AV347+AP347+AS347</f>
        <v>3</v>
      </c>
    </row>
    <row r="348" spans="1:51" ht="15.75">
      <c r="A348" s="1160" t="s">
        <v>474</v>
      </c>
      <c r="B348" s="942">
        <v>1</v>
      </c>
      <c r="C348" s="942">
        <v>3</v>
      </c>
      <c r="D348" s="1178">
        <f t="shared" ref="D348:D357" si="455">B348+C348</f>
        <v>4</v>
      </c>
      <c r="E348" s="942">
        <v>1</v>
      </c>
      <c r="F348" s="942">
        <v>0</v>
      </c>
      <c r="G348" s="1178">
        <f t="shared" ref="G348:G357" si="456">E348+F348</f>
        <v>1</v>
      </c>
      <c r="H348" s="942">
        <v>0</v>
      </c>
      <c r="I348" s="942">
        <v>0</v>
      </c>
      <c r="J348" s="1178">
        <f t="shared" ref="J348:J357" si="457">H348+I348</f>
        <v>0</v>
      </c>
      <c r="K348" s="1178"/>
      <c r="L348" s="1178"/>
      <c r="M348" s="1178">
        <f t="shared" ref="M348:M357" si="458">K348+L348</f>
        <v>0</v>
      </c>
      <c r="N348" s="1178"/>
      <c r="O348" s="1178"/>
      <c r="P348" s="1178">
        <f t="shared" ref="P348:P357" si="459">N348+O348</f>
        <v>0</v>
      </c>
      <c r="Q348" s="942"/>
      <c r="R348" s="942"/>
      <c r="S348" s="1178">
        <f t="shared" ref="S348:S357" si="460">Q348+R348</f>
        <v>0</v>
      </c>
      <c r="T348" s="942"/>
      <c r="U348" s="942"/>
      <c r="V348" s="1178">
        <f t="shared" ref="V348:V357" si="461">T348+U348</f>
        <v>0</v>
      </c>
      <c r="W348" s="1178">
        <f t="shared" ref="W348:W357" si="462">B348+E348+N348+K348+H348+Q348+T348</f>
        <v>2</v>
      </c>
      <c r="X348" s="1178">
        <f t="shared" si="451"/>
        <v>3</v>
      </c>
      <c r="Y348" s="1178">
        <f t="shared" si="452"/>
        <v>5</v>
      </c>
      <c r="AA348" s="1160" t="s">
        <v>474</v>
      </c>
      <c r="AB348" s="1308">
        <v>0</v>
      </c>
      <c r="AC348" s="1308">
        <v>0</v>
      </c>
      <c r="AD348" s="1308">
        <f t="shared" ref="AD348:AD357" si="463">AB348+AC348</f>
        <v>0</v>
      </c>
      <c r="AE348" s="1308">
        <v>0</v>
      </c>
      <c r="AF348" s="1308">
        <v>1</v>
      </c>
      <c r="AG348" s="1308">
        <f t="shared" ref="AG348:AG357" si="464">AE348+AF348</f>
        <v>1</v>
      </c>
      <c r="AH348" s="1308">
        <v>0</v>
      </c>
      <c r="AI348" s="1308">
        <v>0</v>
      </c>
      <c r="AJ348" s="1308">
        <f t="shared" ref="AJ348:AJ357" si="465">AH348+AI348</f>
        <v>0</v>
      </c>
      <c r="AK348" s="1308">
        <v>0</v>
      </c>
      <c r="AL348" s="1308">
        <v>0</v>
      </c>
      <c r="AM348" s="1308">
        <f t="shared" ref="AM348:AM357" si="466">AK348+AL348</f>
        <v>0</v>
      </c>
      <c r="AN348" s="1308">
        <v>0</v>
      </c>
      <c r="AO348" s="1308">
        <v>0</v>
      </c>
      <c r="AP348" s="1308">
        <f t="shared" ref="AP348:AP357" si="467">AN348+AO348</f>
        <v>0</v>
      </c>
      <c r="AQ348" s="1308">
        <v>0</v>
      </c>
      <c r="AR348" s="1308">
        <v>0</v>
      </c>
      <c r="AS348" s="1308">
        <f t="shared" ref="AS348:AS357" si="468">AQ348+AR348</f>
        <v>0</v>
      </c>
      <c r="AT348" s="1308">
        <v>0</v>
      </c>
      <c r="AU348" s="1308">
        <v>0</v>
      </c>
      <c r="AV348" s="1308">
        <f t="shared" ref="AV348:AV357" si="469">AT348+AU348</f>
        <v>0</v>
      </c>
      <c r="AW348" s="1178">
        <f t="shared" ref="AW348:AW357" si="470">AB348+AE348+AH348+AK348+AT348+AN348+AQ348</f>
        <v>0</v>
      </c>
      <c r="AX348" s="1178">
        <f t="shared" si="453"/>
        <v>1</v>
      </c>
      <c r="AY348" s="1178">
        <f t="shared" si="454"/>
        <v>1</v>
      </c>
    </row>
    <row r="349" spans="1:51" ht="15.75">
      <c r="A349" s="1161" t="s">
        <v>365</v>
      </c>
      <c r="B349" s="942">
        <v>4</v>
      </c>
      <c r="C349" s="942">
        <v>6</v>
      </c>
      <c r="D349" s="1178">
        <f t="shared" si="455"/>
        <v>10</v>
      </c>
      <c r="E349" s="942">
        <v>2</v>
      </c>
      <c r="F349" s="942">
        <v>1</v>
      </c>
      <c r="G349" s="1178">
        <f t="shared" si="456"/>
        <v>3</v>
      </c>
      <c r="H349" s="942">
        <v>0</v>
      </c>
      <c r="I349" s="942">
        <v>0</v>
      </c>
      <c r="J349" s="1178">
        <f t="shared" si="457"/>
        <v>0</v>
      </c>
      <c r="K349" s="1178">
        <v>1</v>
      </c>
      <c r="L349" s="1178"/>
      <c r="M349" s="1178">
        <f t="shared" si="458"/>
        <v>1</v>
      </c>
      <c r="N349" s="1178"/>
      <c r="O349" s="1178"/>
      <c r="P349" s="1178">
        <f t="shared" si="459"/>
        <v>0</v>
      </c>
      <c r="Q349" s="942"/>
      <c r="R349" s="942"/>
      <c r="S349" s="1178">
        <f t="shared" si="460"/>
        <v>0</v>
      </c>
      <c r="T349" s="942"/>
      <c r="U349" s="942"/>
      <c r="V349" s="1178">
        <f t="shared" si="461"/>
        <v>0</v>
      </c>
      <c r="W349" s="1178">
        <f t="shared" si="462"/>
        <v>7</v>
      </c>
      <c r="X349" s="1178">
        <f t="shared" si="451"/>
        <v>7</v>
      </c>
      <c r="Y349" s="1178">
        <f t="shared" si="452"/>
        <v>14</v>
      </c>
      <c r="AA349" s="1161" t="s">
        <v>365</v>
      </c>
      <c r="AB349" s="1308">
        <v>3</v>
      </c>
      <c r="AC349" s="1308">
        <v>7</v>
      </c>
      <c r="AD349" s="1308">
        <f t="shared" si="463"/>
        <v>10</v>
      </c>
      <c r="AE349" s="1308">
        <v>2</v>
      </c>
      <c r="AF349" s="1308">
        <v>0</v>
      </c>
      <c r="AG349" s="1308">
        <f t="shared" si="464"/>
        <v>2</v>
      </c>
      <c r="AH349" s="1308">
        <v>0</v>
      </c>
      <c r="AI349" s="1308">
        <v>0</v>
      </c>
      <c r="AJ349" s="1308">
        <f t="shared" si="465"/>
        <v>0</v>
      </c>
      <c r="AK349" s="1308">
        <v>0</v>
      </c>
      <c r="AL349" s="1308">
        <v>0</v>
      </c>
      <c r="AM349" s="1308">
        <f t="shared" si="466"/>
        <v>0</v>
      </c>
      <c r="AN349" s="1308">
        <v>0</v>
      </c>
      <c r="AO349" s="1308">
        <v>0</v>
      </c>
      <c r="AP349" s="1308">
        <f t="shared" si="467"/>
        <v>0</v>
      </c>
      <c r="AQ349" s="1308">
        <v>0</v>
      </c>
      <c r="AR349" s="1308">
        <v>0</v>
      </c>
      <c r="AS349" s="1308">
        <f t="shared" si="468"/>
        <v>0</v>
      </c>
      <c r="AT349" s="1308">
        <v>0</v>
      </c>
      <c r="AU349" s="1308">
        <v>0</v>
      </c>
      <c r="AV349" s="1308">
        <f t="shared" si="469"/>
        <v>0</v>
      </c>
      <c r="AW349" s="1178">
        <f t="shared" si="470"/>
        <v>5</v>
      </c>
      <c r="AX349" s="1178">
        <f t="shared" si="453"/>
        <v>7</v>
      </c>
      <c r="AY349" s="1178">
        <f t="shared" si="454"/>
        <v>12</v>
      </c>
    </row>
    <row r="350" spans="1:51" ht="15.75">
      <c r="A350" s="1161" t="s">
        <v>366</v>
      </c>
      <c r="B350" s="942">
        <v>35</v>
      </c>
      <c r="C350" s="942">
        <v>14</v>
      </c>
      <c r="D350" s="1178">
        <f t="shared" si="455"/>
        <v>49</v>
      </c>
      <c r="E350" s="942">
        <v>4</v>
      </c>
      <c r="F350" s="942">
        <v>4</v>
      </c>
      <c r="G350" s="1178">
        <f t="shared" si="456"/>
        <v>8</v>
      </c>
      <c r="H350" s="942">
        <v>0</v>
      </c>
      <c r="I350" s="942">
        <v>0</v>
      </c>
      <c r="J350" s="1178">
        <f t="shared" si="457"/>
        <v>0</v>
      </c>
      <c r="K350" s="1178"/>
      <c r="L350" s="1178"/>
      <c r="M350" s="1178">
        <f t="shared" si="458"/>
        <v>0</v>
      </c>
      <c r="N350" s="1178"/>
      <c r="O350" s="1178"/>
      <c r="P350" s="1178">
        <f t="shared" si="459"/>
        <v>0</v>
      </c>
      <c r="Q350" s="942"/>
      <c r="R350" s="942"/>
      <c r="S350" s="1178">
        <f t="shared" si="460"/>
        <v>0</v>
      </c>
      <c r="T350" s="942"/>
      <c r="U350" s="942"/>
      <c r="V350" s="1178">
        <f t="shared" si="461"/>
        <v>0</v>
      </c>
      <c r="W350" s="1178">
        <f t="shared" si="462"/>
        <v>39</v>
      </c>
      <c r="X350" s="1178">
        <f t="shared" si="451"/>
        <v>18</v>
      </c>
      <c r="Y350" s="1178">
        <f t="shared" si="452"/>
        <v>57</v>
      </c>
      <c r="AA350" s="1161" t="s">
        <v>366</v>
      </c>
      <c r="AB350" s="1308">
        <v>8</v>
      </c>
      <c r="AC350" s="1308">
        <v>4</v>
      </c>
      <c r="AD350" s="1308">
        <f t="shared" si="463"/>
        <v>12</v>
      </c>
      <c r="AE350" s="1308">
        <v>8</v>
      </c>
      <c r="AF350" s="1308">
        <v>5</v>
      </c>
      <c r="AG350" s="1308">
        <f t="shared" si="464"/>
        <v>13</v>
      </c>
      <c r="AH350" s="1308">
        <v>0</v>
      </c>
      <c r="AI350" s="1308">
        <v>0</v>
      </c>
      <c r="AJ350" s="1308">
        <f t="shared" si="465"/>
        <v>0</v>
      </c>
      <c r="AK350" s="1308">
        <v>0</v>
      </c>
      <c r="AL350" s="1308">
        <v>0</v>
      </c>
      <c r="AM350" s="1308">
        <f t="shared" si="466"/>
        <v>0</v>
      </c>
      <c r="AN350" s="1308">
        <v>0</v>
      </c>
      <c r="AO350" s="1308">
        <v>0</v>
      </c>
      <c r="AP350" s="1308">
        <f t="shared" si="467"/>
        <v>0</v>
      </c>
      <c r="AQ350" s="1308">
        <v>0</v>
      </c>
      <c r="AR350" s="1308">
        <v>0</v>
      </c>
      <c r="AS350" s="1308">
        <f t="shared" si="468"/>
        <v>0</v>
      </c>
      <c r="AT350" s="1308">
        <v>0</v>
      </c>
      <c r="AU350" s="1308">
        <v>0</v>
      </c>
      <c r="AV350" s="1308">
        <f t="shared" si="469"/>
        <v>0</v>
      </c>
      <c r="AW350" s="1178">
        <f t="shared" si="470"/>
        <v>16</v>
      </c>
      <c r="AX350" s="1178">
        <f t="shared" si="453"/>
        <v>9</v>
      </c>
      <c r="AY350" s="1178">
        <f t="shared" si="454"/>
        <v>25</v>
      </c>
    </row>
    <row r="351" spans="1:51" ht="15.75">
      <c r="A351" s="1161" t="s">
        <v>367</v>
      </c>
      <c r="B351" s="942">
        <v>73</v>
      </c>
      <c r="C351" s="942">
        <v>26</v>
      </c>
      <c r="D351" s="1178">
        <f t="shared" si="455"/>
        <v>99</v>
      </c>
      <c r="E351" s="942">
        <v>37</v>
      </c>
      <c r="F351" s="942">
        <v>4</v>
      </c>
      <c r="G351" s="1178">
        <f t="shared" si="456"/>
        <v>41</v>
      </c>
      <c r="H351" s="942">
        <v>0</v>
      </c>
      <c r="I351" s="942">
        <v>0</v>
      </c>
      <c r="J351" s="1178">
        <f t="shared" si="457"/>
        <v>0</v>
      </c>
      <c r="K351" s="1178"/>
      <c r="L351" s="1178"/>
      <c r="M351" s="1178">
        <f t="shared" si="458"/>
        <v>0</v>
      </c>
      <c r="N351" s="1178"/>
      <c r="O351" s="1178"/>
      <c r="P351" s="1178">
        <f t="shared" si="459"/>
        <v>0</v>
      </c>
      <c r="Q351" s="942"/>
      <c r="R351" s="942"/>
      <c r="S351" s="1178">
        <f t="shared" si="460"/>
        <v>0</v>
      </c>
      <c r="T351" s="942"/>
      <c r="U351" s="942"/>
      <c r="V351" s="1178">
        <f t="shared" si="461"/>
        <v>0</v>
      </c>
      <c r="W351" s="1178">
        <f t="shared" si="462"/>
        <v>110</v>
      </c>
      <c r="X351" s="1178">
        <f t="shared" si="451"/>
        <v>30</v>
      </c>
      <c r="Y351" s="1178">
        <f t="shared" si="452"/>
        <v>140</v>
      </c>
      <c r="AA351" s="1161" t="s">
        <v>367</v>
      </c>
      <c r="AB351" s="1308">
        <v>22</v>
      </c>
      <c r="AC351" s="1308">
        <v>27</v>
      </c>
      <c r="AD351" s="1308">
        <f t="shared" si="463"/>
        <v>49</v>
      </c>
      <c r="AE351" s="1308">
        <v>15</v>
      </c>
      <c r="AF351" s="1308">
        <v>20</v>
      </c>
      <c r="AG351" s="1308">
        <f t="shared" si="464"/>
        <v>35</v>
      </c>
      <c r="AH351" s="1308">
        <v>0</v>
      </c>
      <c r="AI351" s="1308">
        <v>0</v>
      </c>
      <c r="AJ351" s="1308">
        <f t="shared" si="465"/>
        <v>0</v>
      </c>
      <c r="AK351" s="1308">
        <v>0</v>
      </c>
      <c r="AL351" s="1308">
        <v>0</v>
      </c>
      <c r="AM351" s="1308">
        <f t="shared" si="466"/>
        <v>0</v>
      </c>
      <c r="AN351" s="1308">
        <v>0</v>
      </c>
      <c r="AO351" s="1308">
        <v>0</v>
      </c>
      <c r="AP351" s="1308">
        <f t="shared" si="467"/>
        <v>0</v>
      </c>
      <c r="AQ351" s="1308">
        <v>0</v>
      </c>
      <c r="AR351" s="1308">
        <v>0</v>
      </c>
      <c r="AS351" s="1308">
        <f t="shared" si="468"/>
        <v>0</v>
      </c>
      <c r="AT351" s="1308">
        <v>0</v>
      </c>
      <c r="AU351" s="1308">
        <v>0</v>
      </c>
      <c r="AV351" s="1308">
        <f t="shared" si="469"/>
        <v>0</v>
      </c>
      <c r="AW351" s="1178">
        <f t="shared" si="470"/>
        <v>37</v>
      </c>
      <c r="AX351" s="1178">
        <f t="shared" si="453"/>
        <v>47</v>
      </c>
      <c r="AY351" s="1178">
        <f t="shared" si="454"/>
        <v>84</v>
      </c>
    </row>
    <row r="352" spans="1:51" ht="15.75">
      <c r="A352" s="1161" t="s">
        <v>368</v>
      </c>
      <c r="B352" s="942">
        <v>121</v>
      </c>
      <c r="C352" s="942">
        <v>41</v>
      </c>
      <c r="D352" s="1178">
        <f t="shared" si="455"/>
        <v>162</v>
      </c>
      <c r="E352" s="942">
        <v>45</v>
      </c>
      <c r="F352" s="942">
        <v>18</v>
      </c>
      <c r="G352" s="1178">
        <f t="shared" si="456"/>
        <v>63</v>
      </c>
      <c r="H352" s="942">
        <v>2</v>
      </c>
      <c r="I352" s="942">
        <v>1</v>
      </c>
      <c r="J352" s="1178">
        <f t="shared" si="457"/>
        <v>3</v>
      </c>
      <c r="K352" s="1178"/>
      <c r="L352" s="1178"/>
      <c r="M352" s="1178">
        <f t="shared" si="458"/>
        <v>0</v>
      </c>
      <c r="N352" s="1178"/>
      <c r="O352" s="1178"/>
      <c r="P352" s="1178">
        <f t="shared" si="459"/>
        <v>0</v>
      </c>
      <c r="Q352" s="942"/>
      <c r="R352" s="942"/>
      <c r="S352" s="1178">
        <f t="shared" si="460"/>
        <v>0</v>
      </c>
      <c r="T352" s="942"/>
      <c r="U352" s="942"/>
      <c r="V352" s="1178">
        <f t="shared" si="461"/>
        <v>0</v>
      </c>
      <c r="W352" s="1178">
        <f t="shared" si="462"/>
        <v>168</v>
      </c>
      <c r="X352" s="1178">
        <f t="shared" si="451"/>
        <v>60</v>
      </c>
      <c r="Y352" s="1178">
        <f t="shared" si="452"/>
        <v>228</v>
      </c>
      <c r="AA352" s="1161" t="s">
        <v>368</v>
      </c>
      <c r="AB352" s="1308">
        <v>49</v>
      </c>
      <c r="AC352" s="1308">
        <v>37</v>
      </c>
      <c r="AD352" s="1308">
        <f t="shared" si="463"/>
        <v>86</v>
      </c>
      <c r="AE352" s="1308">
        <v>18</v>
      </c>
      <c r="AF352" s="1308">
        <v>28</v>
      </c>
      <c r="AG352" s="1308">
        <f t="shared" si="464"/>
        <v>46</v>
      </c>
      <c r="AH352" s="1308">
        <v>5</v>
      </c>
      <c r="AI352" s="1308">
        <v>11</v>
      </c>
      <c r="AJ352" s="1308">
        <f t="shared" si="465"/>
        <v>16</v>
      </c>
      <c r="AK352" s="1308">
        <v>0</v>
      </c>
      <c r="AL352" s="1308">
        <v>0</v>
      </c>
      <c r="AM352" s="1308">
        <f t="shared" si="466"/>
        <v>0</v>
      </c>
      <c r="AN352" s="1308">
        <v>0</v>
      </c>
      <c r="AO352" s="1308">
        <v>0</v>
      </c>
      <c r="AP352" s="1308">
        <f t="shared" si="467"/>
        <v>0</v>
      </c>
      <c r="AQ352" s="1308">
        <v>0</v>
      </c>
      <c r="AR352" s="1308">
        <v>0</v>
      </c>
      <c r="AS352" s="1308">
        <f t="shared" si="468"/>
        <v>0</v>
      </c>
      <c r="AT352" s="1308">
        <v>2</v>
      </c>
      <c r="AU352" s="1308">
        <v>0</v>
      </c>
      <c r="AV352" s="1308">
        <f t="shared" si="469"/>
        <v>2</v>
      </c>
      <c r="AW352" s="1178">
        <f t="shared" si="470"/>
        <v>74</v>
      </c>
      <c r="AX352" s="1178">
        <f t="shared" si="453"/>
        <v>76</v>
      </c>
      <c r="AY352" s="1178">
        <f t="shared" si="454"/>
        <v>150</v>
      </c>
    </row>
    <row r="353" spans="1:51" ht="15.75">
      <c r="A353" s="1161" t="s">
        <v>369</v>
      </c>
      <c r="B353" s="942">
        <v>224</v>
      </c>
      <c r="C353" s="942">
        <v>157</v>
      </c>
      <c r="D353" s="1178">
        <f t="shared" si="455"/>
        <v>381</v>
      </c>
      <c r="E353" s="942">
        <v>89</v>
      </c>
      <c r="F353" s="942">
        <v>70</v>
      </c>
      <c r="G353" s="1178">
        <f t="shared" si="456"/>
        <v>159</v>
      </c>
      <c r="H353" s="942">
        <v>2</v>
      </c>
      <c r="I353" s="942">
        <v>2</v>
      </c>
      <c r="J353" s="1178">
        <f t="shared" si="457"/>
        <v>4</v>
      </c>
      <c r="K353" s="1178"/>
      <c r="L353" s="1178"/>
      <c r="M353" s="1178">
        <f t="shared" si="458"/>
        <v>0</v>
      </c>
      <c r="N353" s="1178"/>
      <c r="O353" s="1178"/>
      <c r="P353" s="1178">
        <f t="shared" si="459"/>
        <v>0</v>
      </c>
      <c r="Q353" s="942"/>
      <c r="R353" s="942"/>
      <c r="S353" s="1178">
        <f t="shared" si="460"/>
        <v>0</v>
      </c>
      <c r="T353" s="942"/>
      <c r="U353" s="942"/>
      <c r="V353" s="1178">
        <f t="shared" si="461"/>
        <v>0</v>
      </c>
      <c r="W353" s="1178">
        <f t="shared" si="462"/>
        <v>315</v>
      </c>
      <c r="X353" s="1178">
        <f t="shared" si="451"/>
        <v>229</v>
      </c>
      <c r="Y353" s="1178">
        <f t="shared" si="452"/>
        <v>544</v>
      </c>
      <c r="AA353" s="1161" t="s">
        <v>369</v>
      </c>
      <c r="AB353" s="1308">
        <v>66</v>
      </c>
      <c r="AC353" s="1308">
        <v>73</v>
      </c>
      <c r="AD353" s="1308">
        <f t="shared" si="463"/>
        <v>139</v>
      </c>
      <c r="AE353" s="1308">
        <v>43</v>
      </c>
      <c r="AF353" s="1308">
        <v>33</v>
      </c>
      <c r="AG353" s="1308">
        <f t="shared" si="464"/>
        <v>76</v>
      </c>
      <c r="AH353" s="1308">
        <v>4</v>
      </c>
      <c r="AI353" s="1308">
        <v>5</v>
      </c>
      <c r="AJ353" s="1308">
        <f t="shared" si="465"/>
        <v>9</v>
      </c>
      <c r="AK353" s="1308">
        <v>3</v>
      </c>
      <c r="AL353" s="1308">
        <v>4</v>
      </c>
      <c r="AM353" s="1308">
        <f t="shared" si="466"/>
        <v>7</v>
      </c>
      <c r="AN353" s="1308">
        <v>0</v>
      </c>
      <c r="AO353" s="1308">
        <v>0</v>
      </c>
      <c r="AP353" s="1308">
        <f t="shared" si="467"/>
        <v>0</v>
      </c>
      <c r="AQ353" s="1308">
        <v>0</v>
      </c>
      <c r="AR353" s="1308">
        <v>0</v>
      </c>
      <c r="AS353" s="1308">
        <f t="shared" si="468"/>
        <v>0</v>
      </c>
      <c r="AT353" s="1308">
        <v>0</v>
      </c>
      <c r="AU353" s="1308">
        <v>1</v>
      </c>
      <c r="AV353" s="1308">
        <f t="shared" si="469"/>
        <v>1</v>
      </c>
      <c r="AW353" s="1178">
        <f t="shared" si="470"/>
        <v>116</v>
      </c>
      <c r="AX353" s="1178">
        <f t="shared" si="453"/>
        <v>116</v>
      </c>
      <c r="AY353" s="1178">
        <f t="shared" si="454"/>
        <v>232</v>
      </c>
    </row>
    <row r="354" spans="1:51" ht="15.75">
      <c r="A354" s="1161" t="s">
        <v>370</v>
      </c>
      <c r="B354" s="942">
        <v>251</v>
      </c>
      <c r="C354" s="942">
        <v>161</v>
      </c>
      <c r="D354" s="1178">
        <f t="shared" si="455"/>
        <v>412</v>
      </c>
      <c r="E354" s="942">
        <v>174</v>
      </c>
      <c r="F354" s="942">
        <v>149</v>
      </c>
      <c r="G354" s="1178">
        <f t="shared" si="456"/>
        <v>323</v>
      </c>
      <c r="H354" s="942">
        <v>4</v>
      </c>
      <c r="I354" s="942">
        <v>3</v>
      </c>
      <c r="J354" s="1178">
        <f t="shared" si="457"/>
        <v>7</v>
      </c>
      <c r="K354" s="1178"/>
      <c r="L354" s="1178"/>
      <c r="M354" s="1178">
        <f t="shared" si="458"/>
        <v>0</v>
      </c>
      <c r="N354" s="1178"/>
      <c r="O354" s="1178"/>
      <c r="P354" s="1178">
        <f t="shared" si="459"/>
        <v>0</v>
      </c>
      <c r="Q354" s="942"/>
      <c r="R354" s="942"/>
      <c r="S354" s="1178">
        <f t="shared" si="460"/>
        <v>0</v>
      </c>
      <c r="T354" s="942"/>
      <c r="U354" s="942"/>
      <c r="V354" s="1178">
        <f t="shared" si="461"/>
        <v>0</v>
      </c>
      <c r="W354" s="1178">
        <f t="shared" si="462"/>
        <v>429</v>
      </c>
      <c r="X354" s="1178">
        <f t="shared" si="451"/>
        <v>313</v>
      </c>
      <c r="Y354" s="1178">
        <f t="shared" si="452"/>
        <v>742</v>
      </c>
      <c r="AA354" s="1161" t="s">
        <v>370</v>
      </c>
      <c r="AB354" s="1308">
        <v>130</v>
      </c>
      <c r="AC354" s="1308">
        <v>49</v>
      </c>
      <c r="AD354" s="1308">
        <f t="shared" si="463"/>
        <v>179</v>
      </c>
      <c r="AE354" s="1308">
        <v>117</v>
      </c>
      <c r="AF354" s="1308">
        <v>91</v>
      </c>
      <c r="AG354" s="1308">
        <f t="shared" si="464"/>
        <v>208</v>
      </c>
      <c r="AH354" s="1308">
        <v>4</v>
      </c>
      <c r="AI354" s="1308">
        <v>4</v>
      </c>
      <c r="AJ354" s="1308">
        <f t="shared" si="465"/>
        <v>8</v>
      </c>
      <c r="AK354" s="1308">
        <v>4</v>
      </c>
      <c r="AL354" s="1308">
        <v>3</v>
      </c>
      <c r="AM354" s="1308">
        <f t="shared" si="466"/>
        <v>7</v>
      </c>
      <c r="AN354" s="1308">
        <v>0</v>
      </c>
      <c r="AO354" s="1308">
        <v>0</v>
      </c>
      <c r="AP354" s="1308">
        <f t="shared" si="467"/>
        <v>0</v>
      </c>
      <c r="AQ354" s="1308">
        <v>0</v>
      </c>
      <c r="AR354" s="1308">
        <v>0</v>
      </c>
      <c r="AS354" s="1308">
        <f t="shared" si="468"/>
        <v>0</v>
      </c>
      <c r="AT354" s="1308">
        <v>5</v>
      </c>
      <c r="AU354" s="1308">
        <v>0</v>
      </c>
      <c r="AV354" s="1308">
        <f t="shared" si="469"/>
        <v>5</v>
      </c>
      <c r="AW354" s="1178">
        <f t="shared" si="470"/>
        <v>260</v>
      </c>
      <c r="AX354" s="1178">
        <f t="shared" si="453"/>
        <v>147</v>
      </c>
      <c r="AY354" s="1178">
        <f t="shared" si="454"/>
        <v>407</v>
      </c>
    </row>
    <row r="355" spans="1:51" ht="15.75">
      <c r="A355" s="1161" t="s">
        <v>371</v>
      </c>
      <c r="B355" s="942">
        <v>199</v>
      </c>
      <c r="C355" s="942">
        <v>136</v>
      </c>
      <c r="D355" s="1178">
        <f t="shared" si="455"/>
        <v>335</v>
      </c>
      <c r="E355" s="942">
        <v>175</v>
      </c>
      <c r="F355" s="942">
        <v>111</v>
      </c>
      <c r="G355" s="1178">
        <f t="shared" si="456"/>
        <v>286</v>
      </c>
      <c r="H355" s="942">
        <v>2</v>
      </c>
      <c r="I355" s="942">
        <v>1</v>
      </c>
      <c r="J355" s="1178">
        <f t="shared" si="457"/>
        <v>3</v>
      </c>
      <c r="K355" s="1178"/>
      <c r="L355" s="1178"/>
      <c r="M355" s="1178">
        <f t="shared" si="458"/>
        <v>0</v>
      </c>
      <c r="N355" s="1178"/>
      <c r="O355" s="1178"/>
      <c r="P355" s="1178">
        <f t="shared" si="459"/>
        <v>0</v>
      </c>
      <c r="Q355" s="942"/>
      <c r="R355" s="942"/>
      <c r="S355" s="1178">
        <f t="shared" si="460"/>
        <v>0</v>
      </c>
      <c r="T355" s="942"/>
      <c r="U355" s="942"/>
      <c r="V355" s="1178">
        <f t="shared" si="461"/>
        <v>0</v>
      </c>
      <c r="W355" s="1178">
        <f t="shared" si="462"/>
        <v>376</v>
      </c>
      <c r="X355" s="1178">
        <f t="shared" si="451"/>
        <v>248</v>
      </c>
      <c r="Y355" s="1178">
        <f t="shared" si="452"/>
        <v>624</v>
      </c>
      <c r="AA355" s="1161" t="s">
        <v>371</v>
      </c>
      <c r="AB355" s="1308">
        <v>141</v>
      </c>
      <c r="AC355" s="1308">
        <v>84</v>
      </c>
      <c r="AD355" s="1308">
        <f t="shared" si="463"/>
        <v>225</v>
      </c>
      <c r="AE355" s="1308">
        <v>122</v>
      </c>
      <c r="AF355" s="1308">
        <v>76</v>
      </c>
      <c r="AG355" s="1308">
        <f t="shared" si="464"/>
        <v>198</v>
      </c>
      <c r="AH355" s="1308">
        <v>3</v>
      </c>
      <c r="AI355" s="1308">
        <v>3</v>
      </c>
      <c r="AJ355" s="1308">
        <f t="shared" si="465"/>
        <v>6</v>
      </c>
      <c r="AK355" s="1308">
        <v>2</v>
      </c>
      <c r="AL355" s="1308">
        <v>2</v>
      </c>
      <c r="AM355" s="1308">
        <f t="shared" si="466"/>
        <v>4</v>
      </c>
      <c r="AN355" s="1308">
        <v>0</v>
      </c>
      <c r="AO355" s="1308">
        <v>0</v>
      </c>
      <c r="AP355" s="1308">
        <f t="shared" si="467"/>
        <v>0</v>
      </c>
      <c r="AQ355" s="1308">
        <v>0</v>
      </c>
      <c r="AR355" s="1308">
        <v>0</v>
      </c>
      <c r="AS355" s="1308">
        <f t="shared" si="468"/>
        <v>0</v>
      </c>
      <c r="AT355" s="1308">
        <v>0</v>
      </c>
      <c r="AU355" s="1308">
        <v>2</v>
      </c>
      <c r="AV355" s="1308">
        <f t="shared" si="469"/>
        <v>2</v>
      </c>
      <c r="AW355" s="1178">
        <f t="shared" si="470"/>
        <v>268</v>
      </c>
      <c r="AX355" s="1178">
        <f t="shared" si="453"/>
        <v>167</v>
      </c>
      <c r="AY355" s="1178">
        <f t="shared" si="454"/>
        <v>435</v>
      </c>
    </row>
    <row r="356" spans="1:51" ht="15.75">
      <c r="A356" s="1159" t="s">
        <v>475</v>
      </c>
      <c r="B356" s="942">
        <v>625</v>
      </c>
      <c r="C356" s="942">
        <v>597</v>
      </c>
      <c r="D356" s="1178">
        <f t="shared" si="455"/>
        <v>1222</v>
      </c>
      <c r="E356" s="942">
        <v>440</v>
      </c>
      <c r="F356" s="942">
        <v>396</v>
      </c>
      <c r="G356" s="1178">
        <f t="shared" si="456"/>
        <v>836</v>
      </c>
      <c r="H356" s="942">
        <v>2</v>
      </c>
      <c r="I356" s="942">
        <v>3</v>
      </c>
      <c r="J356" s="1178">
        <f t="shared" si="457"/>
        <v>5</v>
      </c>
      <c r="K356" s="1178"/>
      <c r="L356" s="1178"/>
      <c r="M356" s="1178">
        <f t="shared" si="458"/>
        <v>0</v>
      </c>
      <c r="N356" s="1178"/>
      <c r="O356" s="1178"/>
      <c r="P356" s="1178">
        <f t="shared" si="459"/>
        <v>0</v>
      </c>
      <c r="Q356" s="942"/>
      <c r="R356" s="942"/>
      <c r="S356" s="1178">
        <f t="shared" si="460"/>
        <v>0</v>
      </c>
      <c r="T356" s="942">
        <v>3</v>
      </c>
      <c r="U356" s="942">
        <v>1</v>
      </c>
      <c r="V356" s="1178">
        <f t="shared" si="461"/>
        <v>4</v>
      </c>
      <c r="W356" s="1178">
        <f t="shared" si="462"/>
        <v>1070</v>
      </c>
      <c r="X356" s="1178">
        <f t="shared" si="451"/>
        <v>997</v>
      </c>
      <c r="Y356" s="1178">
        <f t="shared" si="452"/>
        <v>2067</v>
      </c>
      <c r="AA356" s="1159" t="s">
        <v>475</v>
      </c>
      <c r="AB356" s="1308">
        <v>141</v>
      </c>
      <c r="AC356" s="1308">
        <v>85</v>
      </c>
      <c r="AD356" s="1308">
        <f t="shared" si="463"/>
        <v>226</v>
      </c>
      <c r="AE356" s="1308">
        <v>106</v>
      </c>
      <c r="AF356" s="1308">
        <v>54</v>
      </c>
      <c r="AG356" s="1308">
        <f t="shared" si="464"/>
        <v>160</v>
      </c>
      <c r="AH356" s="1308">
        <v>0</v>
      </c>
      <c r="AI356" s="1308">
        <v>0</v>
      </c>
      <c r="AJ356" s="1308">
        <f t="shared" si="465"/>
        <v>0</v>
      </c>
      <c r="AK356" s="1308">
        <v>0</v>
      </c>
      <c r="AL356" s="1308">
        <v>1</v>
      </c>
      <c r="AM356" s="1308">
        <f t="shared" si="466"/>
        <v>1</v>
      </c>
      <c r="AN356" s="1308">
        <v>0</v>
      </c>
      <c r="AO356" s="1308">
        <v>0</v>
      </c>
      <c r="AP356" s="1308">
        <f t="shared" si="467"/>
        <v>0</v>
      </c>
      <c r="AQ356" s="1308">
        <v>0</v>
      </c>
      <c r="AR356" s="1308">
        <v>0</v>
      </c>
      <c r="AS356" s="1308">
        <f t="shared" si="468"/>
        <v>0</v>
      </c>
      <c r="AT356" s="1308">
        <v>1</v>
      </c>
      <c r="AU356" s="1308">
        <v>1</v>
      </c>
      <c r="AV356" s="1308">
        <f t="shared" si="469"/>
        <v>2</v>
      </c>
      <c r="AW356" s="1178">
        <f t="shared" si="470"/>
        <v>248</v>
      </c>
      <c r="AX356" s="1178">
        <f t="shared" si="453"/>
        <v>141</v>
      </c>
      <c r="AY356" s="1178">
        <f t="shared" si="454"/>
        <v>389</v>
      </c>
    </row>
    <row r="357" spans="1:51" ht="15.75">
      <c r="A357" s="1159" t="s">
        <v>618</v>
      </c>
      <c r="B357" s="1244">
        <v>61</v>
      </c>
      <c r="C357" s="1244">
        <v>3</v>
      </c>
      <c r="D357" s="1178">
        <f t="shared" si="455"/>
        <v>64</v>
      </c>
      <c r="E357" s="1244">
        <v>0</v>
      </c>
      <c r="F357" s="1244">
        <v>2</v>
      </c>
      <c r="G357" s="1178">
        <f t="shared" si="456"/>
        <v>2</v>
      </c>
      <c r="H357" s="1244">
        <v>0</v>
      </c>
      <c r="I357" s="1244">
        <v>0</v>
      </c>
      <c r="J357" s="1178">
        <f t="shared" si="457"/>
        <v>0</v>
      </c>
      <c r="K357" s="1178"/>
      <c r="L357" s="1178"/>
      <c r="M357" s="1178">
        <f t="shared" si="458"/>
        <v>0</v>
      </c>
      <c r="N357" s="1178"/>
      <c r="O357" s="1178"/>
      <c r="P357" s="1178">
        <f t="shared" si="459"/>
        <v>0</v>
      </c>
      <c r="Q357" s="1178"/>
      <c r="R357" s="1178"/>
      <c r="S357" s="1178">
        <f t="shared" si="460"/>
        <v>0</v>
      </c>
      <c r="T357" s="1178"/>
      <c r="U357" s="1178"/>
      <c r="V357" s="1178">
        <f t="shared" si="461"/>
        <v>0</v>
      </c>
      <c r="W357" s="1178">
        <f t="shared" si="462"/>
        <v>61</v>
      </c>
      <c r="X357" s="1178">
        <f t="shared" si="451"/>
        <v>5</v>
      </c>
      <c r="Y357" s="1178">
        <f t="shared" si="452"/>
        <v>66</v>
      </c>
      <c r="AA357" s="1159" t="s">
        <v>618</v>
      </c>
      <c r="AB357" s="1308">
        <v>0</v>
      </c>
      <c r="AC357" s="1308">
        <v>0</v>
      </c>
      <c r="AD357" s="1308">
        <f t="shared" si="463"/>
        <v>0</v>
      </c>
      <c r="AE357" s="1308">
        <v>0</v>
      </c>
      <c r="AF357" s="1308">
        <v>0</v>
      </c>
      <c r="AG357" s="1308">
        <f t="shared" si="464"/>
        <v>0</v>
      </c>
      <c r="AH357" s="1308">
        <v>0</v>
      </c>
      <c r="AI357" s="1308">
        <v>0</v>
      </c>
      <c r="AJ357" s="1308">
        <f t="shared" si="465"/>
        <v>0</v>
      </c>
      <c r="AK357" s="1308">
        <v>0</v>
      </c>
      <c r="AL357" s="1308">
        <v>0</v>
      </c>
      <c r="AM357" s="1308">
        <f t="shared" si="466"/>
        <v>0</v>
      </c>
      <c r="AN357" s="1308">
        <v>0</v>
      </c>
      <c r="AO357" s="1308">
        <v>0</v>
      </c>
      <c r="AP357" s="1308">
        <f t="shared" si="467"/>
        <v>0</v>
      </c>
      <c r="AQ357" s="1308">
        <v>0</v>
      </c>
      <c r="AR357" s="1308">
        <v>0</v>
      </c>
      <c r="AS357" s="1308">
        <f t="shared" si="468"/>
        <v>0</v>
      </c>
      <c r="AT357" s="1308">
        <v>0</v>
      </c>
      <c r="AU357" s="1308">
        <v>0</v>
      </c>
      <c r="AV357" s="1308">
        <f t="shared" si="469"/>
        <v>0</v>
      </c>
      <c r="AW357" s="1178">
        <f t="shared" si="470"/>
        <v>0</v>
      </c>
      <c r="AX357" s="1178">
        <f t="shared" si="453"/>
        <v>0</v>
      </c>
      <c r="AY357" s="1178">
        <f t="shared" si="454"/>
        <v>0</v>
      </c>
    </row>
    <row r="358" spans="1:51" ht="15.75">
      <c r="A358" s="1162" t="s">
        <v>6</v>
      </c>
      <c r="B358" s="1163">
        <f t="shared" ref="B358:Y358" si="471">SUM(B347:B357)</f>
        <v>1600</v>
      </c>
      <c r="C358" s="1163">
        <f t="shared" si="471"/>
        <v>1148</v>
      </c>
      <c r="D358" s="1163">
        <f t="shared" si="471"/>
        <v>2748</v>
      </c>
      <c r="E358" s="1163">
        <f t="shared" si="471"/>
        <v>968</v>
      </c>
      <c r="F358" s="1163">
        <f t="shared" si="471"/>
        <v>755</v>
      </c>
      <c r="G358" s="1163">
        <f t="shared" si="471"/>
        <v>1723</v>
      </c>
      <c r="H358" s="1163">
        <f t="shared" si="471"/>
        <v>12</v>
      </c>
      <c r="I358" s="1163">
        <f t="shared" si="471"/>
        <v>10</v>
      </c>
      <c r="J358" s="1163">
        <f t="shared" si="471"/>
        <v>22</v>
      </c>
      <c r="K358" s="1163">
        <f t="shared" si="471"/>
        <v>1</v>
      </c>
      <c r="L358" s="1163">
        <f t="shared" si="471"/>
        <v>0</v>
      </c>
      <c r="M358" s="1163">
        <f t="shared" si="471"/>
        <v>1</v>
      </c>
      <c r="N358" s="1163">
        <f t="shared" si="471"/>
        <v>0</v>
      </c>
      <c r="O358" s="1163">
        <f t="shared" si="471"/>
        <v>0</v>
      </c>
      <c r="P358" s="1163">
        <f t="shared" si="471"/>
        <v>0</v>
      </c>
      <c r="Q358" s="1163">
        <f t="shared" si="471"/>
        <v>0</v>
      </c>
      <c r="R358" s="1163">
        <f t="shared" si="471"/>
        <v>0</v>
      </c>
      <c r="S358" s="1163">
        <f t="shared" si="471"/>
        <v>0</v>
      </c>
      <c r="T358" s="1163">
        <f t="shared" si="471"/>
        <v>3</v>
      </c>
      <c r="U358" s="1163">
        <f t="shared" si="471"/>
        <v>1</v>
      </c>
      <c r="V358" s="1163">
        <f t="shared" si="471"/>
        <v>4</v>
      </c>
      <c r="W358" s="1163">
        <f t="shared" si="471"/>
        <v>2584</v>
      </c>
      <c r="X358" s="1163">
        <f t="shared" si="471"/>
        <v>1914</v>
      </c>
      <c r="Y358" s="1163">
        <f t="shared" si="471"/>
        <v>4498</v>
      </c>
      <c r="AA358" s="1162" t="s">
        <v>6</v>
      </c>
      <c r="AB358" s="1163">
        <f t="shared" ref="AB358:AY358" si="472">SUM(AB347:AB357)</f>
        <v>562</v>
      </c>
      <c r="AC358" s="1163">
        <f t="shared" si="472"/>
        <v>367</v>
      </c>
      <c r="AD358" s="1163">
        <f t="shared" si="472"/>
        <v>929</v>
      </c>
      <c r="AE358" s="1163">
        <f t="shared" si="472"/>
        <v>431</v>
      </c>
      <c r="AF358" s="1163">
        <f t="shared" si="472"/>
        <v>308</v>
      </c>
      <c r="AG358" s="1163">
        <f t="shared" si="472"/>
        <v>739</v>
      </c>
      <c r="AH358" s="1163">
        <f t="shared" si="472"/>
        <v>16</v>
      </c>
      <c r="AI358" s="1163">
        <f t="shared" si="472"/>
        <v>23</v>
      </c>
      <c r="AJ358" s="1163">
        <f t="shared" si="472"/>
        <v>39</v>
      </c>
      <c r="AK358" s="1163">
        <f t="shared" si="472"/>
        <v>9</v>
      </c>
      <c r="AL358" s="1163">
        <f t="shared" si="472"/>
        <v>10</v>
      </c>
      <c r="AM358" s="1163">
        <f t="shared" si="472"/>
        <v>19</v>
      </c>
      <c r="AN358" s="1163">
        <f t="shared" si="472"/>
        <v>0</v>
      </c>
      <c r="AO358" s="1163">
        <f t="shared" si="472"/>
        <v>0</v>
      </c>
      <c r="AP358" s="1163">
        <f t="shared" si="472"/>
        <v>0</v>
      </c>
      <c r="AQ358" s="1163">
        <f t="shared" si="472"/>
        <v>0</v>
      </c>
      <c r="AR358" s="1163">
        <f t="shared" si="472"/>
        <v>0</v>
      </c>
      <c r="AS358" s="1163">
        <f t="shared" si="472"/>
        <v>0</v>
      </c>
      <c r="AT358" s="1163">
        <f t="shared" si="472"/>
        <v>8</v>
      </c>
      <c r="AU358" s="1163">
        <f t="shared" si="472"/>
        <v>4</v>
      </c>
      <c r="AV358" s="1163">
        <f t="shared" si="472"/>
        <v>12</v>
      </c>
      <c r="AW358" s="1163">
        <f t="shared" si="472"/>
        <v>1026</v>
      </c>
      <c r="AX358" s="1163">
        <f t="shared" si="472"/>
        <v>712</v>
      </c>
      <c r="AY358" s="1163">
        <f t="shared" si="472"/>
        <v>1738</v>
      </c>
    </row>
    <row r="359" spans="1:51">
      <c r="AT359" s="1179"/>
      <c r="AU359" s="1179"/>
      <c r="AV359" s="1179"/>
    </row>
    <row r="360" spans="1:51" ht="15.75">
      <c r="A360" s="1243"/>
      <c r="B360" s="1243"/>
      <c r="C360" s="1243"/>
      <c r="D360" s="1243"/>
      <c r="E360" s="1243"/>
      <c r="F360" s="1243"/>
      <c r="G360" s="1243"/>
      <c r="H360" s="1243"/>
      <c r="I360" s="1243"/>
      <c r="J360" s="1243"/>
      <c r="K360" s="1243"/>
      <c r="L360" s="1243"/>
      <c r="M360" s="1243"/>
      <c r="N360" s="1243"/>
      <c r="O360" s="1243"/>
      <c r="P360" s="1243"/>
      <c r="Q360" s="1243"/>
      <c r="R360" s="1243"/>
      <c r="S360" s="1243"/>
      <c r="T360" s="1243"/>
      <c r="U360" s="1243"/>
      <c r="V360" s="1243"/>
      <c r="W360" s="1289"/>
      <c r="X360" s="1289" t="s">
        <v>145</v>
      </c>
      <c r="Y360" s="1289"/>
      <c r="AA360" s="1243"/>
      <c r="AB360" s="1243"/>
      <c r="AC360" s="1243"/>
      <c r="AD360" s="1243"/>
      <c r="AE360" s="1243"/>
      <c r="AF360" s="1243"/>
      <c r="AG360" s="1243"/>
      <c r="AH360" s="1243"/>
      <c r="AI360" s="1243"/>
      <c r="AJ360" s="1243"/>
      <c r="AK360" s="1243"/>
      <c r="AL360" s="1243"/>
      <c r="AM360" s="1243"/>
      <c r="AN360" s="1243"/>
      <c r="AO360" s="1243"/>
      <c r="AP360" s="1243"/>
      <c r="AQ360" s="1243"/>
      <c r="AR360" s="1243"/>
      <c r="AS360" s="1243"/>
      <c r="AT360" s="1243"/>
      <c r="AU360" s="1243"/>
      <c r="AV360" s="1243"/>
      <c r="AW360" s="1289"/>
      <c r="AX360" s="1289" t="s">
        <v>145</v>
      </c>
      <c r="AY360" s="1289"/>
    </row>
    <row r="361" spans="1:51" ht="15" customHeight="1">
      <c r="A361" s="1894" t="s">
        <v>364</v>
      </c>
      <c r="B361" s="1893" t="s">
        <v>3</v>
      </c>
      <c r="C361" s="1893"/>
      <c r="D361" s="1893"/>
      <c r="E361" s="1893" t="s">
        <v>4</v>
      </c>
      <c r="F361" s="1893"/>
      <c r="G361" s="1893"/>
      <c r="H361" s="1893" t="s">
        <v>5</v>
      </c>
      <c r="I361" s="1893"/>
      <c r="J361" s="1893"/>
      <c r="K361" s="1893" t="s">
        <v>382</v>
      </c>
      <c r="L361" s="1893"/>
      <c r="M361" s="1893"/>
      <c r="N361" s="1893" t="s">
        <v>878</v>
      </c>
      <c r="O361" s="1893"/>
      <c r="P361" s="1893"/>
      <c r="Q361" s="1893" t="s">
        <v>879</v>
      </c>
      <c r="R361" s="1893"/>
      <c r="S361" s="1893"/>
      <c r="T361" s="1893" t="s">
        <v>354</v>
      </c>
      <c r="U361" s="1893"/>
      <c r="V361" s="1893"/>
      <c r="W361" s="1894" t="s">
        <v>6</v>
      </c>
      <c r="X361" s="1894"/>
      <c r="Y361" s="1894"/>
      <c r="AA361" s="1894" t="s">
        <v>364</v>
      </c>
      <c r="AB361" s="1893" t="s">
        <v>3</v>
      </c>
      <c r="AC361" s="1893"/>
      <c r="AD361" s="1893"/>
      <c r="AE361" s="1893" t="s">
        <v>4</v>
      </c>
      <c r="AF361" s="1893"/>
      <c r="AG361" s="1893"/>
      <c r="AH361" s="1893" t="s">
        <v>5</v>
      </c>
      <c r="AI361" s="1893"/>
      <c r="AJ361" s="1893"/>
      <c r="AK361" s="1893" t="s">
        <v>382</v>
      </c>
      <c r="AL361" s="1893"/>
      <c r="AM361" s="1893"/>
      <c r="AN361" s="1893" t="s">
        <v>878</v>
      </c>
      <c r="AO361" s="1893"/>
      <c r="AP361" s="1893"/>
      <c r="AQ361" s="1893" t="s">
        <v>879</v>
      </c>
      <c r="AR361" s="1893"/>
      <c r="AS361" s="1893"/>
      <c r="AT361" s="1893" t="s">
        <v>354</v>
      </c>
      <c r="AU361" s="1893"/>
      <c r="AV361" s="1893"/>
      <c r="AW361" s="1894" t="s">
        <v>6</v>
      </c>
      <c r="AX361" s="1894"/>
      <c r="AY361" s="1894"/>
    </row>
    <row r="362" spans="1:51">
      <c r="A362" s="1894"/>
      <c r="B362" s="1176" t="s">
        <v>242</v>
      </c>
      <c r="C362" s="1176" t="s">
        <v>243</v>
      </c>
      <c r="D362" s="1176" t="s">
        <v>236</v>
      </c>
      <c r="E362" s="1176" t="s">
        <v>242</v>
      </c>
      <c r="F362" s="1176" t="s">
        <v>243</v>
      </c>
      <c r="G362" s="1176" t="s">
        <v>236</v>
      </c>
      <c r="H362" s="1176" t="s">
        <v>242</v>
      </c>
      <c r="I362" s="1176" t="s">
        <v>243</v>
      </c>
      <c r="J362" s="1176" t="s">
        <v>236</v>
      </c>
      <c r="K362" s="1176" t="s">
        <v>242</v>
      </c>
      <c r="L362" s="1176" t="s">
        <v>243</v>
      </c>
      <c r="M362" s="1176" t="s">
        <v>236</v>
      </c>
      <c r="N362" s="1176" t="s">
        <v>242</v>
      </c>
      <c r="O362" s="1176" t="s">
        <v>243</v>
      </c>
      <c r="P362" s="1176" t="s">
        <v>236</v>
      </c>
      <c r="Q362" s="1176" t="s">
        <v>242</v>
      </c>
      <c r="R362" s="1176" t="s">
        <v>243</v>
      </c>
      <c r="S362" s="1176" t="s">
        <v>236</v>
      </c>
      <c r="T362" s="1176" t="s">
        <v>242</v>
      </c>
      <c r="U362" s="1176" t="s">
        <v>243</v>
      </c>
      <c r="V362" s="1176" t="s">
        <v>236</v>
      </c>
      <c r="W362" s="1176" t="s">
        <v>242</v>
      </c>
      <c r="X362" s="1176" t="s">
        <v>243</v>
      </c>
      <c r="Y362" s="1176" t="s">
        <v>236</v>
      </c>
      <c r="AA362" s="1894"/>
      <c r="AB362" s="1176" t="s">
        <v>242</v>
      </c>
      <c r="AC362" s="1176" t="s">
        <v>243</v>
      </c>
      <c r="AD362" s="1176" t="s">
        <v>236</v>
      </c>
      <c r="AE362" s="1176" t="s">
        <v>242</v>
      </c>
      <c r="AF362" s="1176" t="s">
        <v>243</v>
      </c>
      <c r="AG362" s="1176" t="s">
        <v>236</v>
      </c>
      <c r="AH362" s="1176" t="s">
        <v>242</v>
      </c>
      <c r="AI362" s="1176" t="s">
        <v>243</v>
      </c>
      <c r="AJ362" s="1176" t="s">
        <v>236</v>
      </c>
      <c r="AK362" s="1176" t="s">
        <v>242</v>
      </c>
      <c r="AL362" s="1176" t="s">
        <v>243</v>
      </c>
      <c r="AM362" s="1176" t="s">
        <v>236</v>
      </c>
      <c r="AN362" s="1176" t="s">
        <v>242</v>
      </c>
      <c r="AO362" s="1176" t="s">
        <v>243</v>
      </c>
      <c r="AP362" s="1176" t="s">
        <v>236</v>
      </c>
      <c r="AQ362" s="1176" t="s">
        <v>242</v>
      </c>
      <c r="AR362" s="1176" t="s">
        <v>243</v>
      </c>
      <c r="AS362" s="1176" t="s">
        <v>236</v>
      </c>
      <c r="AT362" s="1176" t="s">
        <v>242</v>
      </c>
      <c r="AU362" s="1176" t="s">
        <v>243</v>
      </c>
      <c r="AV362" s="1176" t="s">
        <v>236</v>
      </c>
      <c r="AW362" s="1176" t="s">
        <v>242</v>
      </c>
      <c r="AX362" s="1176" t="s">
        <v>243</v>
      </c>
      <c r="AY362" s="1176" t="s">
        <v>236</v>
      </c>
    </row>
    <row r="363" spans="1:51">
      <c r="A363" s="1177">
        <v>1</v>
      </c>
      <c r="B363" s="1176">
        <v>2</v>
      </c>
      <c r="C363" s="1176">
        <v>3</v>
      </c>
      <c r="D363" s="1176">
        <v>4</v>
      </c>
      <c r="E363" s="1176">
        <v>5</v>
      </c>
      <c r="F363" s="1176">
        <v>6</v>
      </c>
      <c r="G363" s="1176">
        <v>7</v>
      </c>
      <c r="H363" s="1176">
        <v>8</v>
      </c>
      <c r="I363" s="1176">
        <v>9</v>
      </c>
      <c r="J363" s="1176">
        <v>10</v>
      </c>
      <c r="K363" s="1176">
        <v>11</v>
      </c>
      <c r="L363" s="1176">
        <v>12</v>
      </c>
      <c r="M363" s="1176">
        <v>13</v>
      </c>
      <c r="N363" s="1176">
        <v>14</v>
      </c>
      <c r="O363" s="1176">
        <v>15</v>
      </c>
      <c r="P363" s="1176">
        <v>16</v>
      </c>
      <c r="Q363" s="1176">
        <v>17</v>
      </c>
      <c r="R363" s="1176">
        <v>18</v>
      </c>
      <c r="S363" s="1176">
        <v>19</v>
      </c>
      <c r="T363" s="1176">
        <v>20</v>
      </c>
      <c r="U363" s="1176">
        <v>21</v>
      </c>
      <c r="V363" s="1176">
        <v>22</v>
      </c>
      <c r="W363" s="1176">
        <v>23</v>
      </c>
      <c r="X363" s="1176">
        <v>24</v>
      </c>
      <c r="Y363" s="1176">
        <v>25</v>
      </c>
      <c r="AA363" s="1177">
        <v>1</v>
      </c>
      <c r="AB363" s="1176">
        <v>2</v>
      </c>
      <c r="AC363" s="1176">
        <v>3</v>
      </c>
      <c r="AD363" s="1176">
        <v>4</v>
      </c>
      <c r="AE363" s="1176">
        <v>5</v>
      </c>
      <c r="AF363" s="1176">
        <v>6</v>
      </c>
      <c r="AG363" s="1176">
        <v>7</v>
      </c>
      <c r="AH363" s="1176">
        <v>8</v>
      </c>
      <c r="AI363" s="1176">
        <v>9</v>
      </c>
      <c r="AJ363" s="1176">
        <v>10</v>
      </c>
      <c r="AK363" s="1176">
        <v>11</v>
      </c>
      <c r="AL363" s="1176">
        <v>12</v>
      </c>
      <c r="AM363" s="1176">
        <v>13</v>
      </c>
      <c r="AN363" s="1176">
        <v>14</v>
      </c>
      <c r="AO363" s="1176">
        <v>15</v>
      </c>
      <c r="AP363" s="1176">
        <v>16</v>
      </c>
      <c r="AQ363" s="1176">
        <v>17</v>
      </c>
      <c r="AR363" s="1176">
        <v>18</v>
      </c>
      <c r="AS363" s="1176">
        <v>19</v>
      </c>
      <c r="AT363" s="1176">
        <v>20</v>
      </c>
      <c r="AU363" s="1176">
        <v>21</v>
      </c>
      <c r="AV363" s="1176">
        <v>22</v>
      </c>
      <c r="AW363" s="1176">
        <v>23</v>
      </c>
      <c r="AX363" s="1176">
        <v>24</v>
      </c>
      <c r="AY363" s="1176">
        <v>25</v>
      </c>
    </row>
    <row r="364" spans="1:51" ht="15.75">
      <c r="A364" s="1159" t="s">
        <v>473</v>
      </c>
      <c r="B364" s="942">
        <v>1</v>
      </c>
      <c r="C364" s="942">
        <v>2</v>
      </c>
      <c r="D364" s="1178">
        <f>B364+C364</f>
        <v>3</v>
      </c>
      <c r="E364" s="942">
        <v>12</v>
      </c>
      <c r="F364" s="942">
        <v>7</v>
      </c>
      <c r="G364" s="1178">
        <f>E364+F364</f>
        <v>19</v>
      </c>
      <c r="H364" s="942"/>
      <c r="I364" s="942"/>
      <c r="J364" s="1178">
        <f>H364+I364</f>
        <v>0</v>
      </c>
      <c r="K364" s="1244"/>
      <c r="L364" s="1244"/>
      <c r="M364" s="1178">
        <f>K364+L364</f>
        <v>0</v>
      </c>
      <c r="N364" s="1178"/>
      <c r="O364" s="1178"/>
      <c r="P364" s="1178">
        <f>N364+O364</f>
        <v>0</v>
      </c>
      <c r="Q364" s="942"/>
      <c r="R364" s="942"/>
      <c r="S364" s="1178">
        <f>Q364+R364</f>
        <v>0</v>
      </c>
      <c r="T364" s="949"/>
      <c r="U364" s="949"/>
      <c r="V364" s="1178">
        <f t="shared" ref="V364:V374" si="473">T364+U364</f>
        <v>0</v>
      </c>
      <c r="W364" s="1178">
        <f>B364+E364+N364+K364+H364+Q364+T364</f>
        <v>13</v>
      </c>
      <c r="X364" s="1178">
        <f t="shared" ref="X364:Y364" si="474">C364+F364+O364+L364+I364+R364+U364</f>
        <v>9</v>
      </c>
      <c r="Y364" s="1178">
        <f t="shared" si="474"/>
        <v>22</v>
      </c>
      <c r="AA364" s="1159" t="s">
        <v>473</v>
      </c>
      <c r="AB364" s="942"/>
      <c r="AC364" s="942">
        <v>0</v>
      </c>
      <c r="AD364" s="1178">
        <f>AB364+AC364</f>
        <v>0</v>
      </c>
      <c r="AE364" s="942"/>
      <c r="AF364" s="942">
        <v>0</v>
      </c>
      <c r="AG364" s="1178">
        <f>AE364+AF364</f>
        <v>0</v>
      </c>
      <c r="AH364" s="942">
        <v>0</v>
      </c>
      <c r="AI364" s="942">
        <v>0</v>
      </c>
      <c r="AJ364" s="1178">
        <f>AH364+AI364</f>
        <v>0</v>
      </c>
      <c r="AK364" s="942"/>
      <c r="AL364" s="942"/>
      <c r="AM364" s="1178">
        <f>AK364+AL364</f>
        <v>0</v>
      </c>
      <c r="AN364" s="1178"/>
      <c r="AO364" s="1178"/>
      <c r="AP364" s="1178">
        <f>AN364+AO364</f>
        <v>0</v>
      </c>
      <c r="AQ364" s="1178"/>
      <c r="AR364" s="1178"/>
      <c r="AS364" s="1178">
        <f>AQ364+AR364</f>
        <v>0</v>
      </c>
      <c r="AT364" s="949">
        <v>0</v>
      </c>
      <c r="AU364" s="949">
        <v>0</v>
      </c>
      <c r="AV364" s="1178">
        <f>AT364+AU364</f>
        <v>0</v>
      </c>
      <c r="AW364" s="1178">
        <f>AB364+AE364+AH364+AK364+AT364+AN364+AQ364</f>
        <v>0</v>
      </c>
      <c r="AX364" s="1178">
        <f t="shared" ref="AX364:AX374" si="475">AC364+AF364+AI364+AL364+AU364+AO364+AR364</f>
        <v>0</v>
      </c>
      <c r="AY364" s="1178">
        <f t="shared" ref="AY364:AY374" si="476">AD364+AG364+AJ364+AM364+AV364+AP364+AS364</f>
        <v>0</v>
      </c>
    </row>
    <row r="365" spans="1:51" ht="15.75">
      <c r="A365" s="1160" t="s">
        <v>474</v>
      </c>
      <c r="B365" s="942">
        <v>4</v>
      </c>
      <c r="C365" s="942">
        <v>1</v>
      </c>
      <c r="D365" s="1178">
        <f t="shared" ref="D365:D374" si="477">B365+C365</f>
        <v>5</v>
      </c>
      <c r="E365" s="942">
        <v>3</v>
      </c>
      <c r="F365" s="942">
        <v>0</v>
      </c>
      <c r="G365" s="1178">
        <f t="shared" ref="G365:G374" si="478">E365+F365</f>
        <v>3</v>
      </c>
      <c r="H365" s="942">
        <v>2</v>
      </c>
      <c r="I365" s="942">
        <v>1</v>
      </c>
      <c r="J365" s="1178">
        <f t="shared" ref="J365:J374" si="479">H365+I365</f>
        <v>3</v>
      </c>
      <c r="K365" s="1244">
        <v>2</v>
      </c>
      <c r="L365" s="1244"/>
      <c r="M365" s="1178">
        <f t="shared" ref="M365:M374" si="480">K365+L365</f>
        <v>2</v>
      </c>
      <c r="N365" s="1178"/>
      <c r="O365" s="1178"/>
      <c r="P365" s="1178">
        <f t="shared" ref="P365:P374" si="481">N365+O365</f>
        <v>0</v>
      </c>
      <c r="Q365" s="942"/>
      <c r="R365" s="942"/>
      <c r="S365" s="1178">
        <f t="shared" ref="S365:S374" si="482">Q365+R365</f>
        <v>0</v>
      </c>
      <c r="T365" s="949"/>
      <c r="U365" s="949"/>
      <c r="V365" s="1178">
        <f t="shared" si="473"/>
        <v>0</v>
      </c>
      <c r="W365" s="1178">
        <f t="shared" ref="W365:W374" si="483">B365+E365+N365+K365+H365+Q365+T365</f>
        <v>11</v>
      </c>
      <c r="X365" s="1178">
        <f t="shared" ref="X365:X374" si="484">C365+F365+O365+L365+I365+R365+U365</f>
        <v>2</v>
      </c>
      <c r="Y365" s="1178">
        <f t="shared" ref="Y365:Y374" si="485">D365+G365+P365+M365+J365+S365+V365</f>
        <v>13</v>
      </c>
      <c r="AA365" s="1160" t="s">
        <v>474</v>
      </c>
      <c r="AB365" s="942">
        <v>0</v>
      </c>
      <c r="AC365" s="942">
        <v>0</v>
      </c>
      <c r="AD365" s="1178">
        <f t="shared" ref="AD365:AD374" si="486">AB365+AC365</f>
        <v>0</v>
      </c>
      <c r="AE365" s="942">
        <v>0</v>
      </c>
      <c r="AF365" s="942">
        <v>0</v>
      </c>
      <c r="AG365" s="1178">
        <f t="shared" ref="AG365:AG374" si="487">AE365+AF365</f>
        <v>0</v>
      </c>
      <c r="AH365" s="942">
        <v>0</v>
      </c>
      <c r="AI365" s="942">
        <v>0</v>
      </c>
      <c r="AJ365" s="1178">
        <f t="shared" ref="AJ365:AJ374" si="488">AH365+AI365</f>
        <v>0</v>
      </c>
      <c r="AK365" s="942"/>
      <c r="AL365" s="942"/>
      <c r="AM365" s="1178">
        <f t="shared" ref="AM365:AM374" si="489">AK365+AL365</f>
        <v>0</v>
      </c>
      <c r="AN365" s="1178"/>
      <c r="AO365" s="1178"/>
      <c r="AP365" s="1178">
        <f t="shared" ref="AP365:AP374" si="490">AN365+AO365</f>
        <v>0</v>
      </c>
      <c r="AQ365" s="1178"/>
      <c r="AR365" s="1178"/>
      <c r="AS365" s="1178">
        <f t="shared" ref="AS365:AS374" si="491">AQ365+AR365</f>
        <v>0</v>
      </c>
      <c r="AT365" s="949">
        <v>0</v>
      </c>
      <c r="AU365" s="949">
        <v>0</v>
      </c>
      <c r="AV365" s="1178">
        <f t="shared" ref="AV365:AV374" si="492">AT365+AU365</f>
        <v>0</v>
      </c>
      <c r="AW365" s="1178">
        <f t="shared" ref="AW365:AW374" si="493">AB365+AE365+AH365+AK365+AT365+AN365+AQ365</f>
        <v>0</v>
      </c>
      <c r="AX365" s="1178">
        <f t="shared" si="475"/>
        <v>0</v>
      </c>
      <c r="AY365" s="1178">
        <f t="shared" si="476"/>
        <v>0</v>
      </c>
    </row>
    <row r="366" spans="1:51" ht="15.75">
      <c r="A366" s="1161" t="s">
        <v>365</v>
      </c>
      <c r="B366" s="942"/>
      <c r="C366" s="942"/>
      <c r="D366" s="1178">
        <f t="shared" si="477"/>
        <v>0</v>
      </c>
      <c r="E366" s="942">
        <v>16</v>
      </c>
      <c r="F366" s="942">
        <v>11</v>
      </c>
      <c r="G366" s="1178">
        <f t="shared" si="478"/>
        <v>27</v>
      </c>
      <c r="H366" s="942">
        <v>1</v>
      </c>
      <c r="I366" s="942">
        <v>2</v>
      </c>
      <c r="J366" s="1178">
        <f t="shared" si="479"/>
        <v>3</v>
      </c>
      <c r="K366" s="1244"/>
      <c r="L366" s="1244"/>
      <c r="M366" s="1178">
        <f t="shared" si="480"/>
        <v>0</v>
      </c>
      <c r="N366" s="1178"/>
      <c r="O366" s="1178"/>
      <c r="P366" s="1178">
        <f t="shared" si="481"/>
        <v>0</v>
      </c>
      <c r="Q366" s="942"/>
      <c r="R366" s="942"/>
      <c r="S366" s="1178">
        <f t="shared" si="482"/>
        <v>0</v>
      </c>
      <c r="T366" s="949"/>
      <c r="U366" s="949"/>
      <c r="V366" s="1178">
        <f t="shared" si="473"/>
        <v>0</v>
      </c>
      <c r="W366" s="1178">
        <f t="shared" si="483"/>
        <v>17</v>
      </c>
      <c r="X366" s="1178">
        <f t="shared" si="484"/>
        <v>13</v>
      </c>
      <c r="Y366" s="1178">
        <f t="shared" si="485"/>
        <v>30</v>
      </c>
      <c r="AA366" s="1161" t="s">
        <v>365</v>
      </c>
      <c r="AB366" s="942">
        <v>0</v>
      </c>
      <c r="AC366" s="942">
        <v>0</v>
      </c>
      <c r="AD366" s="1178">
        <f t="shared" si="486"/>
        <v>0</v>
      </c>
      <c r="AE366" s="942">
        <v>0</v>
      </c>
      <c r="AF366" s="942">
        <v>0</v>
      </c>
      <c r="AG366" s="1178">
        <f t="shared" si="487"/>
        <v>0</v>
      </c>
      <c r="AH366" s="942">
        <v>0</v>
      </c>
      <c r="AI366" s="942">
        <v>0</v>
      </c>
      <c r="AJ366" s="1178">
        <f t="shared" si="488"/>
        <v>0</v>
      </c>
      <c r="AK366" s="942"/>
      <c r="AL366" s="942"/>
      <c r="AM366" s="1178">
        <f t="shared" si="489"/>
        <v>0</v>
      </c>
      <c r="AN366" s="1178"/>
      <c r="AO366" s="1178"/>
      <c r="AP366" s="1178">
        <f t="shared" si="490"/>
        <v>0</v>
      </c>
      <c r="AQ366" s="1178"/>
      <c r="AR366" s="1178"/>
      <c r="AS366" s="1178">
        <f t="shared" si="491"/>
        <v>0</v>
      </c>
      <c r="AT366" s="949">
        <v>0</v>
      </c>
      <c r="AU366" s="949">
        <v>0</v>
      </c>
      <c r="AV366" s="1178">
        <f t="shared" si="492"/>
        <v>0</v>
      </c>
      <c r="AW366" s="1178">
        <f t="shared" si="493"/>
        <v>0</v>
      </c>
      <c r="AX366" s="1178">
        <f t="shared" si="475"/>
        <v>0</v>
      </c>
      <c r="AY366" s="1178">
        <f t="shared" si="476"/>
        <v>0</v>
      </c>
    </row>
    <row r="367" spans="1:51" ht="15.75">
      <c r="A367" s="1161" t="s">
        <v>366</v>
      </c>
      <c r="B367" s="942">
        <v>12</v>
      </c>
      <c r="C367" s="942">
        <v>12</v>
      </c>
      <c r="D367" s="1178">
        <f t="shared" si="477"/>
        <v>24</v>
      </c>
      <c r="E367" s="942">
        <v>346</v>
      </c>
      <c r="F367" s="942">
        <v>276</v>
      </c>
      <c r="G367" s="1178">
        <f t="shared" si="478"/>
        <v>622</v>
      </c>
      <c r="H367" s="942">
        <v>3</v>
      </c>
      <c r="I367" s="942">
        <v>5</v>
      </c>
      <c r="J367" s="1178">
        <f t="shared" si="479"/>
        <v>8</v>
      </c>
      <c r="K367" s="1244">
        <v>2</v>
      </c>
      <c r="L367" s="1244">
        <v>20</v>
      </c>
      <c r="M367" s="1178">
        <f t="shared" si="480"/>
        <v>22</v>
      </c>
      <c r="N367" s="1178"/>
      <c r="O367" s="1178"/>
      <c r="P367" s="1178">
        <f t="shared" si="481"/>
        <v>0</v>
      </c>
      <c r="Q367" s="942"/>
      <c r="R367" s="942"/>
      <c r="S367" s="1178">
        <f t="shared" si="482"/>
        <v>0</v>
      </c>
      <c r="T367" s="949"/>
      <c r="U367" s="949">
        <v>3</v>
      </c>
      <c r="V367" s="1178">
        <f t="shared" si="473"/>
        <v>3</v>
      </c>
      <c r="W367" s="1178">
        <f t="shared" si="483"/>
        <v>363</v>
      </c>
      <c r="X367" s="1178">
        <f t="shared" si="484"/>
        <v>316</v>
      </c>
      <c r="Y367" s="1178">
        <f t="shared" si="485"/>
        <v>679</v>
      </c>
      <c r="AA367" s="1161" t="s">
        <v>366</v>
      </c>
      <c r="AB367" s="942">
        <v>3</v>
      </c>
      <c r="AC367" s="942">
        <v>4</v>
      </c>
      <c r="AD367" s="1178">
        <f t="shared" si="486"/>
        <v>7</v>
      </c>
      <c r="AE367" s="942">
        <v>28</v>
      </c>
      <c r="AF367" s="942">
        <v>5</v>
      </c>
      <c r="AG367" s="1178">
        <f t="shared" si="487"/>
        <v>33</v>
      </c>
      <c r="AH367" s="942">
        <v>0</v>
      </c>
      <c r="AI367" s="942">
        <v>0</v>
      </c>
      <c r="AJ367" s="1178">
        <f t="shared" si="488"/>
        <v>0</v>
      </c>
      <c r="AK367" s="942"/>
      <c r="AL367" s="942"/>
      <c r="AM367" s="1178">
        <f t="shared" si="489"/>
        <v>0</v>
      </c>
      <c r="AN367" s="1178"/>
      <c r="AO367" s="1178"/>
      <c r="AP367" s="1178">
        <f t="shared" si="490"/>
        <v>0</v>
      </c>
      <c r="AQ367" s="1178"/>
      <c r="AR367" s="1178"/>
      <c r="AS367" s="1178">
        <f t="shared" si="491"/>
        <v>0</v>
      </c>
      <c r="AT367" s="949">
        <v>1</v>
      </c>
      <c r="AU367" s="949">
        <v>0</v>
      </c>
      <c r="AV367" s="1178">
        <f t="shared" si="492"/>
        <v>1</v>
      </c>
      <c r="AW367" s="1178">
        <f t="shared" si="493"/>
        <v>32</v>
      </c>
      <c r="AX367" s="1178">
        <f t="shared" si="475"/>
        <v>9</v>
      </c>
      <c r="AY367" s="1178">
        <f t="shared" si="476"/>
        <v>41</v>
      </c>
    </row>
    <row r="368" spans="1:51" ht="15.75">
      <c r="A368" s="1161" t="s">
        <v>367</v>
      </c>
      <c r="B368" s="942">
        <v>129</v>
      </c>
      <c r="C368" s="942">
        <v>131</v>
      </c>
      <c r="D368" s="1178">
        <f t="shared" si="477"/>
        <v>260</v>
      </c>
      <c r="E368" s="942">
        <v>441</v>
      </c>
      <c r="F368" s="942">
        <v>365</v>
      </c>
      <c r="G368" s="1178">
        <f t="shared" si="478"/>
        <v>806</v>
      </c>
      <c r="H368" s="942">
        <v>20</v>
      </c>
      <c r="I368" s="942">
        <v>10</v>
      </c>
      <c r="J368" s="1178">
        <f t="shared" si="479"/>
        <v>30</v>
      </c>
      <c r="K368" s="1244">
        <v>25</v>
      </c>
      <c r="L368" s="1244">
        <v>21</v>
      </c>
      <c r="M368" s="1178">
        <f t="shared" si="480"/>
        <v>46</v>
      </c>
      <c r="N368" s="1178"/>
      <c r="O368" s="1178"/>
      <c r="P368" s="1178">
        <f t="shared" si="481"/>
        <v>0</v>
      </c>
      <c r="Q368" s="942"/>
      <c r="R368" s="942"/>
      <c r="S368" s="1178">
        <f t="shared" si="482"/>
        <v>0</v>
      </c>
      <c r="T368" s="949"/>
      <c r="U368" s="949">
        <v>7</v>
      </c>
      <c r="V368" s="1178">
        <f t="shared" si="473"/>
        <v>7</v>
      </c>
      <c r="W368" s="1178">
        <f t="shared" si="483"/>
        <v>615</v>
      </c>
      <c r="X368" s="1178">
        <f t="shared" si="484"/>
        <v>534</v>
      </c>
      <c r="Y368" s="1178">
        <f t="shared" si="485"/>
        <v>1149</v>
      </c>
      <c r="AA368" s="1161" t="s">
        <v>367</v>
      </c>
      <c r="AB368" s="942">
        <v>15</v>
      </c>
      <c r="AC368" s="942">
        <v>4</v>
      </c>
      <c r="AD368" s="1178">
        <f t="shared" si="486"/>
        <v>19</v>
      </c>
      <c r="AE368" s="942">
        <v>49</v>
      </c>
      <c r="AF368" s="942">
        <v>33</v>
      </c>
      <c r="AG368" s="1178">
        <f t="shared" si="487"/>
        <v>82</v>
      </c>
      <c r="AH368" s="942">
        <v>0</v>
      </c>
      <c r="AI368" s="942">
        <v>0</v>
      </c>
      <c r="AJ368" s="1178">
        <f t="shared" si="488"/>
        <v>0</v>
      </c>
      <c r="AK368" s="942"/>
      <c r="AL368" s="942"/>
      <c r="AM368" s="1178">
        <f t="shared" si="489"/>
        <v>0</v>
      </c>
      <c r="AN368" s="1178"/>
      <c r="AO368" s="1178"/>
      <c r="AP368" s="1178">
        <f t="shared" si="490"/>
        <v>0</v>
      </c>
      <c r="AQ368" s="1178"/>
      <c r="AR368" s="1178"/>
      <c r="AS368" s="1178">
        <f t="shared" si="491"/>
        <v>0</v>
      </c>
      <c r="AT368" s="949">
        <v>1</v>
      </c>
      <c r="AU368" s="949">
        <v>0</v>
      </c>
      <c r="AV368" s="1178">
        <f t="shared" si="492"/>
        <v>1</v>
      </c>
      <c r="AW368" s="1178">
        <f t="shared" si="493"/>
        <v>65</v>
      </c>
      <c r="AX368" s="1178">
        <f t="shared" si="475"/>
        <v>37</v>
      </c>
      <c r="AY368" s="1178">
        <f t="shared" si="476"/>
        <v>102</v>
      </c>
    </row>
    <row r="369" spans="1:80" ht="15.75">
      <c r="A369" s="1161" t="s">
        <v>368</v>
      </c>
      <c r="B369" s="942">
        <v>183</v>
      </c>
      <c r="C369" s="942">
        <v>69</v>
      </c>
      <c r="D369" s="1178">
        <f t="shared" si="477"/>
        <v>252</v>
      </c>
      <c r="E369" s="942">
        <v>506</v>
      </c>
      <c r="F369" s="942">
        <v>319</v>
      </c>
      <c r="G369" s="1178">
        <f t="shared" si="478"/>
        <v>825</v>
      </c>
      <c r="H369" s="942">
        <v>23</v>
      </c>
      <c r="I369" s="942">
        <v>3</v>
      </c>
      <c r="J369" s="1178">
        <f t="shared" si="479"/>
        <v>26</v>
      </c>
      <c r="K369" s="1244">
        <v>22</v>
      </c>
      <c r="L369" s="1244">
        <v>26</v>
      </c>
      <c r="M369" s="1178">
        <f t="shared" si="480"/>
        <v>48</v>
      </c>
      <c r="N369" s="1178"/>
      <c r="O369" s="1178"/>
      <c r="P369" s="1178">
        <f t="shared" si="481"/>
        <v>0</v>
      </c>
      <c r="Q369" s="942"/>
      <c r="R369" s="942"/>
      <c r="S369" s="1178">
        <f t="shared" si="482"/>
        <v>0</v>
      </c>
      <c r="T369" s="949"/>
      <c r="U369" s="949">
        <v>5</v>
      </c>
      <c r="V369" s="1178">
        <f t="shared" si="473"/>
        <v>5</v>
      </c>
      <c r="W369" s="1178">
        <f t="shared" si="483"/>
        <v>734</v>
      </c>
      <c r="X369" s="1178">
        <f t="shared" si="484"/>
        <v>422</v>
      </c>
      <c r="Y369" s="1178">
        <f t="shared" si="485"/>
        <v>1156</v>
      </c>
      <c r="AA369" s="1161" t="s">
        <v>368</v>
      </c>
      <c r="AB369" s="942">
        <v>34</v>
      </c>
      <c r="AC369" s="942">
        <v>13</v>
      </c>
      <c r="AD369" s="1178">
        <f t="shared" si="486"/>
        <v>47</v>
      </c>
      <c r="AE369" s="942">
        <v>103</v>
      </c>
      <c r="AF369" s="942">
        <v>35</v>
      </c>
      <c r="AG369" s="1178">
        <f t="shared" si="487"/>
        <v>138</v>
      </c>
      <c r="AH369" s="942">
        <v>1</v>
      </c>
      <c r="AI369" s="942">
        <v>0</v>
      </c>
      <c r="AJ369" s="1178">
        <f t="shared" si="488"/>
        <v>1</v>
      </c>
      <c r="AK369" s="942"/>
      <c r="AL369" s="942"/>
      <c r="AM369" s="1178">
        <f t="shared" si="489"/>
        <v>0</v>
      </c>
      <c r="AN369" s="1178"/>
      <c r="AO369" s="1178"/>
      <c r="AP369" s="1178">
        <f t="shared" si="490"/>
        <v>0</v>
      </c>
      <c r="AQ369" s="1178"/>
      <c r="AR369" s="1178"/>
      <c r="AS369" s="1178">
        <f t="shared" si="491"/>
        <v>0</v>
      </c>
      <c r="AT369" s="949">
        <v>0</v>
      </c>
      <c r="AU369" s="949">
        <v>0</v>
      </c>
      <c r="AV369" s="1178">
        <f t="shared" si="492"/>
        <v>0</v>
      </c>
      <c r="AW369" s="1178">
        <f t="shared" si="493"/>
        <v>138</v>
      </c>
      <c r="AX369" s="1178">
        <f t="shared" si="475"/>
        <v>48</v>
      </c>
      <c r="AY369" s="1178">
        <f t="shared" si="476"/>
        <v>186</v>
      </c>
    </row>
    <row r="370" spans="1:80" ht="15.75">
      <c r="A370" s="1161" t="s">
        <v>369</v>
      </c>
      <c r="B370" s="942">
        <v>66</v>
      </c>
      <c r="C370" s="942">
        <v>36</v>
      </c>
      <c r="D370" s="1178">
        <f t="shared" si="477"/>
        <v>102</v>
      </c>
      <c r="E370" s="942">
        <v>638</v>
      </c>
      <c r="F370" s="942">
        <v>426</v>
      </c>
      <c r="G370" s="1178">
        <f t="shared" si="478"/>
        <v>1064</v>
      </c>
      <c r="H370" s="942">
        <v>30</v>
      </c>
      <c r="I370" s="942">
        <v>5</v>
      </c>
      <c r="J370" s="1178">
        <f t="shared" si="479"/>
        <v>35</v>
      </c>
      <c r="K370" s="1244">
        <v>14</v>
      </c>
      <c r="L370" s="1244">
        <v>12</v>
      </c>
      <c r="M370" s="1178">
        <f t="shared" si="480"/>
        <v>26</v>
      </c>
      <c r="N370" s="1178"/>
      <c r="O370" s="1178"/>
      <c r="P370" s="1178">
        <f t="shared" si="481"/>
        <v>0</v>
      </c>
      <c r="Q370" s="942"/>
      <c r="R370" s="942"/>
      <c r="S370" s="1178">
        <f t="shared" si="482"/>
        <v>0</v>
      </c>
      <c r="T370" s="949"/>
      <c r="U370" s="949">
        <v>5</v>
      </c>
      <c r="V370" s="1178">
        <f t="shared" si="473"/>
        <v>5</v>
      </c>
      <c r="W370" s="1178">
        <f t="shared" si="483"/>
        <v>748</v>
      </c>
      <c r="X370" s="1178">
        <f t="shared" si="484"/>
        <v>484</v>
      </c>
      <c r="Y370" s="1178">
        <f t="shared" si="485"/>
        <v>1232</v>
      </c>
      <c r="AA370" s="1161" t="s">
        <v>369</v>
      </c>
      <c r="AB370" s="942">
        <v>28</v>
      </c>
      <c r="AC370" s="942">
        <v>25</v>
      </c>
      <c r="AD370" s="1178">
        <f t="shared" si="486"/>
        <v>53</v>
      </c>
      <c r="AE370" s="942">
        <v>144</v>
      </c>
      <c r="AF370" s="942">
        <v>68</v>
      </c>
      <c r="AG370" s="1178">
        <f t="shared" si="487"/>
        <v>212</v>
      </c>
      <c r="AH370" s="942">
        <v>0</v>
      </c>
      <c r="AI370" s="942">
        <v>0</v>
      </c>
      <c r="AJ370" s="1178">
        <f t="shared" si="488"/>
        <v>0</v>
      </c>
      <c r="AK370" s="942">
        <v>5</v>
      </c>
      <c r="AL370" s="942">
        <v>8</v>
      </c>
      <c r="AM370" s="1178">
        <f t="shared" si="489"/>
        <v>13</v>
      </c>
      <c r="AN370" s="1178"/>
      <c r="AO370" s="1178"/>
      <c r="AP370" s="1178">
        <f t="shared" si="490"/>
        <v>0</v>
      </c>
      <c r="AQ370" s="1178"/>
      <c r="AR370" s="1178"/>
      <c r="AS370" s="1178">
        <f t="shared" si="491"/>
        <v>0</v>
      </c>
      <c r="AT370" s="949">
        <v>0</v>
      </c>
      <c r="AU370" s="949">
        <v>0</v>
      </c>
      <c r="AV370" s="1178">
        <f t="shared" si="492"/>
        <v>0</v>
      </c>
      <c r="AW370" s="1178">
        <f t="shared" si="493"/>
        <v>177</v>
      </c>
      <c r="AX370" s="1178">
        <f t="shared" si="475"/>
        <v>101</v>
      </c>
      <c r="AY370" s="1178">
        <f t="shared" si="476"/>
        <v>278</v>
      </c>
    </row>
    <row r="371" spans="1:80" ht="15.75">
      <c r="A371" s="1161" t="s">
        <v>370</v>
      </c>
      <c r="B371" s="942">
        <v>100</v>
      </c>
      <c r="C371" s="942">
        <v>22</v>
      </c>
      <c r="D371" s="1178">
        <f t="shared" si="477"/>
        <v>122</v>
      </c>
      <c r="E371" s="942">
        <v>604</v>
      </c>
      <c r="F371" s="942">
        <v>562</v>
      </c>
      <c r="G371" s="1178">
        <f t="shared" si="478"/>
        <v>1166</v>
      </c>
      <c r="H371" s="942">
        <v>20</v>
      </c>
      <c r="I371" s="942">
        <v>3</v>
      </c>
      <c r="J371" s="1178">
        <f t="shared" si="479"/>
        <v>23</v>
      </c>
      <c r="K371" s="1244">
        <v>13</v>
      </c>
      <c r="L371" s="1244">
        <v>15</v>
      </c>
      <c r="M371" s="1178">
        <f t="shared" si="480"/>
        <v>28</v>
      </c>
      <c r="N371" s="1178"/>
      <c r="O371" s="1178"/>
      <c r="P371" s="1178">
        <f t="shared" si="481"/>
        <v>0</v>
      </c>
      <c r="Q371" s="942"/>
      <c r="R371" s="942"/>
      <c r="S371" s="1178">
        <f t="shared" si="482"/>
        <v>0</v>
      </c>
      <c r="T371" s="949">
        <v>14</v>
      </c>
      <c r="U371" s="949">
        <v>5</v>
      </c>
      <c r="V371" s="1178">
        <f t="shared" si="473"/>
        <v>19</v>
      </c>
      <c r="W371" s="1178">
        <f t="shared" si="483"/>
        <v>751</v>
      </c>
      <c r="X371" s="1178">
        <f t="shared" si="484"/>
        <v>607</v>
      </c>
      <c r="Y371" s="1178">
        <f t="shared" si="485"/>
        <v>1358</v>
      </c>
      <c r="AA371" s="1161" t="s">
        <v>370</v>
      </c>
      <c r="AB371" s="942">
        <v>39</v>
      </c>
      <c r="AC371" s="942">
        <v>27</v>
      </c>
      <c r="AD371" s="1178">
        <f t="shared" si="486"/>
        <v>66</v>
      </c>
      <c r="AE371" s="942">
        <v>148</v>
      </c>
      <c r="AF371" s="942">
        <v>105</v>
      </c>
      <c r="AG371" s="1178">
        <f t="shared" si="487"/>
        <v>253</v>
      </c>
      <c r="AH371" s="942">
        <v>0</v>
      </c>
      <c r="AI371" s="942">
        <v>0</v>
      </c>
      <c r="AJ371" s="1178">
        <f t="shared" si="488"/>
        <v>0</v>
      </c>
      <c r="AK371" s="942">
        <v>6</v>
      </c>
      <c r="AL371" s="942">
        <v>2</v>
      </c>
      <c r="AM371" s="1178">
        <f t="shared" si="489"/>
        <v>8</v>
      </c>
      <c r="AN371" s="1178"/>
      <c r="AO371" s="1178"/>
      <c r="AP371" s="1178">
        <f t="shared" si="490"/>
        <v>0</v>
      </c>
      <c r="AQ371" s="1178"/>
      <c r="AR371" s="1178"/>
      <c r="AS371" s="1178">
        <f t="shared" si="491"/>
        <v>0</v>
      </c>
      <c r="AT371" s="949">
        <v>0</v>
      </c>
      <c r="AU371" s="949">
        <v>1</v>
      </c>
      <c r="AV371" s="1178">
        <f t="shared" si="492"/>
        <v>1</v>
      </c>
      <c r="AW371" s="1178">
        <f t="shared" si="493"/>
        <v>193</v>
      </c>
      <c r="AX371" s="1178">
        <f t="shared" si="475"/>
        <v>135</v>
      </c>
      <c r="AY371" s="1178">
        <f t="shared" si="476"/>
        <v>328</v>
      </c>
    </row>
    <row r="372" spans="1:80" ht="15.75">
      <c r="A372" s="1161" t="s">
        <v>371</v>
      </c>
      <c r="B372" s="942">
        <v>49</v>
      </c>
      <c r="C372" s="942">
        <v>46</v>
      </c>
      <c r="D372" s="1178">
        <f t="shared" si="477"/>
        <v>95</v>
      </c>
      <c r="E372" s="942">
        <v>755</v>
      </c>
      <c r="F372" s="942">
        <v>562</v>
      </c>
      <c r="G372" s="1178">
        <f t="shared" si="478"/>
        <v>1317</v>
      </c>
      <c r="H372" s="942">
        <v>12</v>
      </c>
      <c r="I372" s="942">
        <v>6</v>
      </c>
      <c r="J372" s="1178">
        <f t="shared" si="479"/>
        <v>18</v>
      </c>
      <c r="K372" s="1244">
        <v>8</v>
      </c>
      <c r="L372" s="1244">
        <v>14</v>
      </c>
      <c r="M372" s="1178">
        <f t="shared" si="480"/>
        <v>22</v>
      </c>
      <c r="N372" s="1178"/>
      <c r="O372" s="1178"/>
      <c r="P372" s="1178">
        <f t="shared" si="481"/>
        <v>0</v>
      </c>
      <c r="Q372" s="942"/>
      <c r="R372" s="942"/>
      <c r="S372" s="1178">
        <f t="shared" si="482"/>
        <v>0</v>
      </c>
      <c r="T372" s="949">
        <v>11</v>
      </c>
      <c r="U372" s="949">
        <v>3</v>
      </c>
      <c r="V372" s="1178">
        <f t="shared" si="473"/>
        <v>14</v>
      </c>
      <c r="W372" s="1178">
        <f t="shared" si="483"/>
        <v>835</v>
      </c>
      <c r="X372" s="1178">
        <f t="shared" si="484"/>
        <v>631</v>
      </c>
      <c r="Y372" s="1178">
        <f t="shared" si="485"/>
        <v>1466</v>
      </c>
      <c r="AA372" s="1161" t="s">
        <v>371</v>
      </c>
      <c r="AB372" s="942">
        <v>39</v>
      </c>
      <c r="AC372" s="942">
        <v>39</v>
      </c>
      <c r="AD372" s="1178">
        <f t="shared" si="486"/>
        <v>78</v>
      </c>
      <c r="AE372" s="942">
        <v>149</v>
      </c>
      <c r="AF372" s="942">
        <v>115</v>
      </c>
      <c r="AG372" s="1178">
        <f t="shared" si="487"/>
        <v>264</v>
      </c>
      <c r="AH372" s="942">
        <v>0</v>
      </c>
      <c r="AI372" s="942">
        <v>0</v>
      </c>
      <c r="AJ372" s="1178">
        <f t="shared" si="488"/>
        <v>0</v>
      </c>
      <c r="AK372" s="942">
        <v>2</v>
      </c>
      <c r="AL372" s="942">
        <v>3</v>
      </c>
      <c r="AM372" s="1178">
        <f t="shared" si="489"/>
        <v>5</v>
      </c>
      <c r="AN372" s="1178"/>
      <c r="AO372" s="1178"/>
      <c r="AP372" s="1178">
        <f t="shared" si="490"/>
        <v>0</v>
      </c>
      <c r="AQ372" s="1178"/>
      <c r="AR372" s="1178"/>
      <c r="AS372" s="1178">
        <f t="shared" si="491"/>
        <v>0</v>
      </c>
      <c r="AT372" s="949">
        <v>1</v>
      </c>
      <c r="AU372" s="949">
        <v>1</v>
      </c>
      <c r="AV372" s="1178">
        <f t="shared" si="492"/>
        <v>2</v>
      </c>
      <c r="AW372" s="1178">
        <f t="shared" si="493"/>
        <v>191</v>
      </c>
      <c r="AX372" s="1178">
        <f t="shared" si="475"/>
        <v>158</v>
      </c>
      <c r="AY372" s="1178">
        <f t="shared" si="476"/>
        <v>349</v>
      </c>
    </row>
    <row r="373" spans="1:80" ht="15.75">
      <c r="A373" s="1159" t="s">
        <v>475</v>
      </c>
      <c r="B373" s="942">
        <v>50</v>
      </c>
      <c r="C373" s="942">
        <v>28</v>
      </c>
      <c r="D373" s="1178">
        <f t="shared" si="477"/>
        <v>78</v>
      </c>
      <c r="E373" s="942">
        <v>760</v>
      </c>
      <c r="F373" s="942">
        <v>595</v>
      </c>
      <c r="G373" s="1178">
        <f t="shared" si="478"/>
        <v>1355</v>
      </c>
      <c r="H373" s="942">
        <v>1</v>
      </c>
      <c r="I373" s="942">
        <v>4</v>
      </c>
      <c r="J373" s="1178">
        <f t="shared" si="479"/>
        <v>5</v>
      </c>
      <c r="K373" s="1244">
        <v>3</v>
      </c>
      <c r="L373" s="1244">
        <v>8</v>
      </c>
      <c r="M373" s="1178">
        <f t="shared" si="480"/>
        <v>11</v>
      </c>
      <c r="N373" s="1178"/>
      <c r="O373" s="1178"/>
      <c r="P373" s="1178">
        <f t="shared" si="481"/>
        <v>0</v>
      </c>
      <c r="Q373" s="942"/>
      <c r="R373" s="942"/>
      <c r="S373" s="1178">
        <f t="shared" si="482"/>
        <v>0</v>
      </c>
      <c r="T373" s="949">
        <v>11</v>
      </c>
      <c r="U373" s="949">
        <v>19</v>
      </c>
      <c r="V373" s="1178">
        <f t="shared" si="473"/>
        <v>30</v>
      </c>
      <c r="W373" s="1178">
        <f t="shared" si="483"/>
        <v>825</v>
      </c>
      <c r="X373" s="1178">
        <f t="shared" si="484"/>
        <v>654</v>
      </c>
      <c r="Y373" s="1178">
        <f t="shared" si="485"/>
        <v>1479</v>
      </c>
      <c r="AA373" s="1159" t="s">
        <v>475</v>
      </c>
      <c r="AB373" s="942">
        <v>46</v>
      </c>
      <c r="AC373" s="942">
        <v>48</v>
      </c>
      <c r="AD373" s="1178">
        <f t="shared" si="486"/>
        <v>94</v>
      </c>
      <c r="AE373" s="942">
        <v>202</v>
      </c>
      <c r="AF373" s="942">
        <v>136</v>
      </c>
      <c r="AG373" s="1178">
        <f t="shared" si="487"/>
        <v>338</v>
      </c>
      <c r="AH373" s="942">
        <v>3</v>
      </c>
      <c r="AI373" s="942">
        <v>2</v>
      </c>
      <c r="AJ373" s="1178">
        <f t="shared" si="488"/>
        <v>5</v>
      </c>
      <c r="AK373" s="942">
        <v>11</v>
      </c>
      <c r="AL373" s="942">
        <v>10</v>
      </c>
      <c r="AM373" s="1178">
        <f t="shared" si="489"/>
        <v>21</v>
      </c>
      <c r="AN373" s="1178"/>
      <c r="AO373" s="1178"/>
      <c r="AP373" s="1178">
        <f t="shared" si="490"/>
        <v>0</v>
      </c>
      <c r="AQ373" s="1178"/>
      <c r="AR373" s="1178"/>
      <c r="AS373" s="1178">
        <f t="shared" si="491"/>
        <v>0</v>
      </c>
      <c r="AT373" s="949">
        <v>1</v>
      </c>
      <c r="AU373" s="1364">
        <v>1</v>
      </c>
      <c r="AV373" s="1178">
        <f t="shared" si="492"/>
        <v>2</v>
      </c>
      <c r="AW373" s="1178">
        <f t="shared" si="493"/>
        <v>263</v>
      </c>
      <c r="AX373" s="1178">
        <f t="shared" si="475"/>
        <v>197</v>
      </c>
      <c r="AY373" s="1178">
        <f t="shared" si="476"/>
        <v>460</v>
      </c>
    </row>
    <row r="374" spans="1:80" ht="15.75">
      <c r="A374" s="1159" t="s">
        <v>618</v>
      </c>
      <c r="B374" s="1244">
        <v>2</v>
      </c>
      <c r="C374" s="1244">
        <v>2</v>
      </c>
      <c r="D374" s="1178">
        <f t="shared" si="477"/>
        <v>4</v>
      </c>
      <c r="E374" s="1244"/>
      <c r="F374" s="1244"/>
      <c r="G374" s="1178">
        <f t="shared" si="478"/>
        <v>0</v>
      </c>
      <c r="H374" s="1244"/>
      <c r="I374" s="1244"/>
      <c r="J374" s="1178">
        <f t="shared" si="479"/>
        <v>0</v>
      </c>
      <c r="K374" s="1244"/>
      <c r="L374" s="1244"/>
      <c r="M374" s="1178">
        <f t="shared" si="480"/>
        <v>0</v>
      </c>
      <c r="N374" s="1178"/>
      <c r="O374" s="1178"/>
      <c r="P374" s="1178">
        <f t="shared" si="481"/>
        <v>0</v>
      </c>
      <c r="Q374" s="1178"/>
      <c r="R374" s="1178"/>
      <c r="S374" s="1178">
        <f t="shared" si="482"/>
        <v>0</v>
      </c>
      <c r="T374" s="1178"/>
      <c r="U374" s="1178"/>
      <c r="V374" s="1178">
        <f t="shared" si="473"/>
        <v>0</v>
      </c>
      <c r="W374" s="1178">
        <f t="shared" si="483"/>
        <v>2</v>
      </c>
      <c r="X374" s="1178">
        <f t="shared" si="484"/>
        <v>2</v>
      </c>
      <c r="Y374" s="1178">
        <f t="shared" si="485"/>
        <v>4</v>
      </c>
      <c r="AA374" s="1159" t="s">
        <v>618</v>
      </c>
      <c r="AB374" s="1244">
        <v>14</v>
      </c>
      <c r="AC374" s="1244">
        <v>11</v>
      </c>
      <c r="AD374" s="1178">
        <f t="shared" si="486"/>
        <v>25</v>
      </c>
      <c r="AE374" s="1244">
        <v>0</v>
      </c>
      <c r="AF374" s="1244">
        <v>2</v>
      </c>
      <c r="AG374" s="1178">
        <f t="shared" si="487"/>
        <v>2</v>
      </c>
      <c r="AH374" s="1244">
        <v>0</v>
      </c>
      <c r="AI374" s="1244">
        <v>0</v>
      </c>
      <c r="AJ374" s="1178">
        <f t="shared" si="488"/>
        <v>0</v>
      </c>
      <c r="AK374" s="1244"/>
      <c r="AL374" s="1244"/>
      <c r="AM374" s="1178">
        <f t="shared" si="489"/>
        <v>0</v>
      </c>
      <c r="AN374" s="1178"/>
      <c r="AO374" s="1178"/>
      <c r="AP374" s="1178">
        <f t="shared" si="490"/>
        <v>0</v>
      </c>
      <c r="AQ374" s="1178"/>
      <c r="AR374" s="1178"/>
      <c r="AS374" s="1178">
        <f t="shared" si="491"/>
        <v>0</v>
      </c>
      <c r="AT374" s="1178"/>
      <c r="AU374" s="1178"/>
      <c r="AV374" s="1178">
        <f t="shared" si="492"/>
        <v>0</v>
      </c>
      <c r="AW374" s="1178">
        <f t="shared" si="493"/>
        <v>14</v>
      </c>
      <c r="AX374" s="1178">
        <f t="shared" si="475"/>
        <v>13</v>
      </c>
      <c r="AY374" s="1178">
        <f t="shared" si="476"/>
        <v>27</v>
      </c>
    </row>
    <row r="375" spans="1:80" ht="15.75">
      <c r="A375" s="1162" t="s">
        <v>6</v>
      </c>
      <c r="B375" s="1163">
        <f>SUM(B364:B374)</f>
        <v>596</v>
      </c>
      <c r="C375" s="1163">
        <f t="shared" ref="C375:V375" si="494">SUM(C364:C374)</f>
        <v>349</v>
      </c>
      <c r="D375" s="1163">
        <f t="shared" si="494"/>
        <v>945</v>
      </c>
      <c r="E375" s="1163">
        <f t="shared" si="494"/>
        <v>4081</v>
      </c>
      <c r="F375" s="1163">
        <f t="shared" si="494"/>
        <v>3123</v>
      </c>
      <c r="G375" s="1163">
        <f t="shared" si="494"/>
        <v>7204</v>
      </c>
      <c r="H375" s="1163">
        <f t="shared" si="494"/>
        <v>112</v>
      </c>
      <c r="I375" s="1163">
        <f t="shared" si="494"/>
        <v>39</v>
      </c>
      <c r="J375" s="1163">
        <f t="shared" si="494"/>
        <v>151</v>
      </c>
      <c r="K375" s="1163">
        <f t="shared" si="494"/>
        <v>89</v>
      </c>
      <c r="L375" s="1163">
        <f t="shared" si="494"/>
        <v>116</v>
      </c>
      <c r="M375" s="1163">
        <f t="shared" si="494"/>
        <v>205</v>
      </c>
      <c r="N375" s="1163">
        <f t="shared" si="494"/>
        <v>0</v>
      </c>
      <c r="O375" s="1163">
        <f t="shared" si="494"/>
        <v>0</v>
      </c>
      <c r="P375" s="1163">
        <f t="shared" si="494"/>
        <v>0</v>
      </c>
      <c r="Q375" s="1163">
        <f t="shared" si="494"/>
        <v>0</v>
      </c>
      <c r="R375" s="1163">
        <f t="shared" si="494"/>
        <v>0</v>
      </c>
      <c r="S375" s="1163">
        <f t="shared" si="494"/>
        <v>0</v>
      </c>
      <c r="T375" s="1163">
        <f t="shared" si="494"/>
        <v>36</v>
      </c>
      <c r="U375" s="1163">
        <f t="shared" si="494"/>
        <v>47</v>
      </c>
      <c r="V375" s="1163">
        <f t="shared" si="494"/>
        <v>83</v>
      </c>
      <c r="W375" s="1163">
        <f>SUM(W364:W374)</f>
        <v>4914</v>
      </c>
      <c r="X375" s="1163">
        <f t="shared" ref="X375" si="495">SUM(X364:X374)</f>
        <v>3674</v>
      </c>
      <c r="Y375" s="1163">
        <f t="shared" ref="Y375" si="496">SUM(Y364:Y374)</f>
        <v>8588</v>
      </c>
      <c r="AA375" s="1162" t="s">
        <v>6</v>
      </c>
      <c r="AB375" s="1163">
        <f t="shared" ref="AB375:AY375" si="497">SUM(AB364:AB374)</f>
        <v>218</v>
      </c>
      <c r="AC375" s="1163">
        <f t="shared" si="497"/>
        <v>171</v>
      </c>
      <c r="AD375" s="1163">
        <f t="shared" si="497"/>
        <v>389</v>
      </c>
      <c r="AE375" s="1163">
        <f t="shared" si="497"/>
        <v>823</v>
      </c>
      <c r="AF375" s="1163">
        <f t="shared" si="497"/>
        <v>499</v>
      </c>
      <c r="AG375" s="1163">
        <f t="shared" si="497"/>
        <v>1322</v>
      </c>
      <c r="AH375" s="1163">
        <f t="shared" si="497"/>
        <v>4</v>
      </c>
      <c r="AI375" s="1163">
        <f t="shared" si="497"/>
        <v>2</v>
      </c>
      <c r="AJ375" s="1163">
        <f t="shared" si="497"/>
        <v>6</v>
      </c>
      <c r="AK375" s="1163">
        <f t="shared" si="497"/>
        <v>24</v>
      </c>
      <c r="AL375" s="1163">
        <f t="shared" si="497"/>
        <v>23</v>
      </c>
      <c r="AM375" s="1163">
        <f t="shared" si="497"/>
        <v>47</v>
      </c>
      <c r="AN375" s="1163">
        <f t="shared" si="497"/>
        <v>0</v>
      </c>
      <c r="AO375" s="1163">
        <f t="shared" si="497"/>
        <v>0</v>
      </c>
      <c r="AP375" s="1163">
        <f t="shared" si="497"/>
        <v>0</v>
      </c>
      <c r="AQ375" s="1163">
        <f t="shared" si="497"/>
        <v>0</v>
      </c>
      <c r="AR375" s="1163">
        <f t="shared" si="497"/>
        <v>0</v>
      </c>
      <c r="AS375" s="1163">
        <f t="shared" si="497"/>
        <v>0</v>
      </c>
      <c r="AT375" s="1163">
        <f t="shared" si="497"/>
        <v>4</v>
      </c>
      <c r="AU375" s="1163">
        <f t="shared" si="497"/>
        <v>3</v>
      </c>
      <c r="AV375" s="1163">
        <f t="shared" si="497"/>
        <v>7</v>
      </c>
      <c r="AW375" s="1163">
        <f t="shared" si="497"/>
        <v>1073</v>
      </c>
      <c r="AX375" s="1163">
        <f t="shared" si="497"/>
        <v>698</v>
      </c>
      <c r="AY375" s="1163">
        <f t="shared" si="497"/>
        <v>1771</v>
      </c>
    </row>
    <row r="376" spans="1:80">
      <c r="C376" s="1179"/>
      <c r="D376" s="1179"/>
      <c r="E376" s="1179"/>
      <c r="F376" s="1179"/>
      <c r="G376" s="1179"/>
      <c r="H376" s="1179"/>
      <c r="I376" s="1179"/>
      <c r="J376" s="1179"/>
      <c r="AB376" s="1179"/>
      <c r="AC376" s="1179"/>
    </row>
    <row r="377" spans="1:80" s="1175" customFormat="1" ht="15.75">
      <c r="A377" s="1898"/>
      <c r="B377" s="1898"/>
      <c r="C377" s="1898"/>
      <c r="D377" s="1898"/>
      <c r="E377" s="1898"/>
      <c r="F377" s="1898"/>
      <c r="G377" s="1898"/>
      <c r="H377" s="1898"/>
      <c r="I377" s="1898"/>
      <c r="J377" s="1898"/>
      <c r="K377" s="1898"/>
      <c r="L377" s="1898"/>
      <c r="M377" s="1898"/>
      <c r="N377" s="1898"/>
      <c r="O377" s="1898"/>
      <c r="P377" s="1898"/>
      <c r="Q377" s="1898"/>
      <c r="R377" s="1898"/>
      <c r="S377" s="1898"/>
      <c r="T377" s="1898"/>
      <c r="U377" s="1898"/>
      <c r="V377" s="1898"/>
      <c r="W377" s="1898"/>
      <c r="X377" s="1898"/>
      <c r="Y377" s="1898"/>
      <c r="AA377" s="1898"/>
      <c r="AB377" s="1898"/>
      <c r="AC377" s="1898"/>
      <c r="AD377" s="1898"/>
      <c r="AE377" s="1898"/>
      <c r="AF377" s="1898"/>
      <c r="AG377" s="1898"/>
      <c r="AH377" s="1898"/>
      <c r="AI377" s="1898"/>
      <c r="AJ377" s="1898"/>
      <c r="AK377" s="1898"/>
      <c r="AL377" s="1898"/>
      <c r="AM377" s="1898"/>
      <c r="AN377" s="1898"/>
      <c r="AO377" s="1898"/>
      <c r="AP377" s="1898"/>
      <c r="AQ377" s="1898"/>
      <c r="AR377" s="1898"/>
      <c r="AS377" s="1898"/>
      <c r="AT377" s="1898"/>
      <c r="AU377" s="1898"/>
      <c r="AV377" s="1898"/>
      <c r="AW377" s="1898"/>
      <c r="AX377" s="1898"/>
      <c r="AY377" s="1898"/>
    </row>
    <row r="378" spans="1:80" s="1180" customFormat="1" ht="29.25" customHeight="1">
      <c r="A378" s="1899" t="s">
        <v>605</v>
      </c>
      <c r="B378" s="1899"/>
      <c r="C378" s="1899"/>
      <c r="D378" s="1899"/>
      <c r="E378" s="1899"/>
      <c r="F378" s="1899"/>
      <c r="G378" s="1899"/>
      <c r="H378" s="1899"/>
      <c r="I378" s="1899"/>
      <c r="J378" s="1899"/>
      <c r="K378" s="1899"/>
      <c r="L378" s="1899"/>
      <c r="M378" s="1899"/>
      <c r="N378" s="1899"/>
      <c r="O378" s="1899"/>
      <c r="P378" s="1899"/>
      <c r="Q378" s="1899"/>
      <c r="R378" s="1899"/>
      <c r="S378" s="1899"/>
      <c r="T378" s="1899"/>
      <c r="U378" s="1899"/>
      <c r="V378" s="1899"/>
      <c r="W378" s="1899"/>
      <c r="X378" s="1899"/>
      <c r="Y378" s="1899"/>
      <c r="AA378" s="1899" t="s">
        <v>606</v>
      </c>
      <c r="AB378" s="1899"/>
      <c r="AC378" s="1899"/>
      <c r="AD378" s="1899"/>
      <c r="AE378" s="1899"/>
      <c r="AF378" s="1899"/>
      <c r="AG378" s="1899"/>
      <c r="AH378" s="1899"/>
      <c r="AI378" s="1899"/>
      <c r="AJ378" s="1899"/>
      <c r="AK378" s="1899"/>
      <c r="AL378" s="1899"/>
      <c r="AM378" s="1899"/>
      <c r="AN378" s="1899"/>
      <c r="AO378" s="1899"/>
      <c r="AP378" s="1899"/>
      <c r="AQ378" s="1899"/>
      <c r="AR378" s="1899"/>
      <c r="AS378" s="1899"/>
      <c r="AT378" s="1899"/>
      <c r="AU378" s="1899"/>
      <c r="AV378" s="1899"/>
      <c r="AW378" s="1899"/>
      <c r="AX378" s="1899"/>
      <c r="AY378" s="1899"/>
      <c r="BA378" s="1899" t="s">
        <v>721</v>
      </c>
      <c r="BB378" s="1899"/>
      <c r="BC378" s="1899"/>
      <c r="BD378" s="1899"/>
      <c r="BE378" s="1899"/>
      <c r="BF378" s="1899"/>
      <c r="BG378" s="1899"/>
      <c r="BH378" s="1899"/>
      <c r="BI378" s="1899"/>
      <c r="BJ378" s="1899"/>
      <c r="BK378" s="1899"/>
      <c r="BL378" s="1899"/>
      <c r="BM378" s="1899"/>
      <c r="BN378" s="1899"/>
      <c r="BO378" s="1899"/>
      <c r="BP378" s="1899"/>
      <c r="BQ378" s="1899"/>
      <c r="BR378" s="1899"/>
      <c r="BS378" s="1899"/>
      <c r="BT378" s="1899"/>
      <c r="BU378" s="1899"/>
      <c r="BV378" s="1899"/>
      <c r="BW378" s="1899"/>
      <c r="BX378" s="1899"/>
      <c r="BY378" s="1899"/>
      <c r="BZ378" s="1181"/>
      <c r="CA378" s="1181"/>
      <c r="CB378" s="1181"/>
    </row>
    <row r="379" spans="1:80" s="1180" customFormat="1" ht="21" customHeight="1">
      <c r="A379" s="1901" t="s">
        <v>881</v>
      </c>
      <c r="B379" s="1901"/>
      <c r="C379" s="1901"/>
      <c r="D379" s="1901"/>
      <c r="E379" s="1901"/>
      <c r="F379" s="1901"/>
      <c r="G379" s="1901"/>
      <c r="H379" s="1901"/>
      <c r="I379" s="1901"/>
      <c r="J379" s="1901"/>
      <c r="K379" s="1901"/>
      <c r="L379" s="1901"/>
      <c r="M379" s="1901"/>
      <c r="N379" s="1901"/>
      <c r="O379" s="1901"/>
      <c r="P379" s="1901"/>
      <c r="Q379" s="1901"/>
      <c r="R379" s="1901"/>
      <c r="S379" s="1901"/>
      <c r="T379" s="1901"/>
      <c r="U379" s="1901"/>
      <c r="V379" s="1901"/>
      <c r="W379" s="1901"/>
      <c r="X379" s="1901"/>
      <c r="Y379" s="1901"/>
      <c r="AA379" s="1901" t="s">
        <v>881</v>
      </c>
      <c r="AB379" s="1901"/>
      <c r="AC379" s="1901"/>
      <c r="AD379" s="1901"/>
      <c r="AE379" s="1901"/>
      <c r="AF379" s="1901"/>
      <c r="AG379" s="1901"/>
      <c r="AH379" s="1901"/>
      <c r="AI379" s="1901"/>
      <c r="AJ379" s="1901"/>
      <c r="AK379" s="1901"/>
      <c r="AL379" s="1901"/>
      <c r="AM379" s="1901"/>
      <c r="AN379" s="1901"/>
      <c r="AO379" s="1901"/>
      <c r="AP379" s="1901"/>
      <c r="AQ379" s="1901"/>
      <c r="AR379" s="1901"/>
      <c r="AS379" s="1901"/>
      <c r="AT379" s="1901"/>
      <c r="AU379" s="1901"/>
      <c r="AV379" s="1901"/>
      <c r="AW379" s="1901"/>
      <c r="AX379" s="1901"/>
      <c r="AY379" s="1901"/>
      <c r="BA379" s="1901" t="s">
        <v>889</v>
      </c>
      <c r="BB379" s="1901"/>
      <c r="BC379" s="1901"/>
      <c r="BD379" s="1901"/>
      <c r="BE379" s="1901"/>
      <c r="BF379" s="1901"/>
      <c r="BG379" s="1901"/>
      <c r="BH379" s="1901"/>
      <c r="BI379" s="1901"/>
      <c r="BJ379" s="1901"/>
      <c r="BK379" s="1901"/>
      <c r="BL379" s="1901"/>
      <c r="BM379" s="1901"/>
      <c r="BN379" s="1901"/>
      <c r="BO379" s="1901"/>
      <c r="BP379" s="1901"/>
      <c r="BQ379" s="1901"/>
      <c r="BR379" s="1901"/>
      <c r="BS379" s="1901"/>
      <c r="BT379" s="1901"/>
      <c r="BU379" s="1901"/>
      <c r="BV379" s="1901"/>
      <c r="BW379" s="1901"/>
      <c r="BX379" s="1901"/>
      <c r="BY379" s="1901"/>
      <c r="BZ379" s="1181"/>
      <c r="CA379" s="1181"/>
      <c r="CB379" s="1181"/>
    </row>
    <row r="380" spans="1:80" ht="15.75">
      <c r="A380" s="1165" t="s">
        <v>527</v>
      </c>
      <c r="B380" s="1243"/>
      <c r="C380" s="1243"/>
      <c r="D380" s="1243"/>
      <c r="E380" s="1243"/>
      <c r="F380" s="1243"/>
      <c r="G380" s="1243"/>
      <c r="H380" s="1243"/>
      <c r="I380" s="1243"/>
      <c r="J380" s="1243"/>
      <c r="K380" s="1243"/>
      <c r="L380" s="1243"/>
      <c r="M380" s="1243"/>
      <c r="N380" s="1243"/>
      <c r="O380" s="1243"/>
      <c r="P380" s="1243"/>
      <c r="Q380" s="1243"/>
      <c r="R380" s="1243"/>
      <c r="S380" s="1243"/>
      <c r="T380" s="1243"/>
      <c r="U380" s="1243"/>
      <c r="V380" s="1243"/>
      <c r="W380" s="1289"/>
      <c r="X380" s="1289"/>
      <c r="Y380" s="1289"/>
      <c r="AA380" s="1166" t="s">
        <v>527</v>
      </c>
      <c r="AB380" s="1243"/>
      <c r="AC380" s="1243"/>
      <c r="AD380" s="1243"/>
      <c r="AE380" s="1243"/>
      <c r="AF380" s="1243"/>
      <c r="AG380" s="1243"/>
      <c r="AH380" s="1243"/>
      <c r="AI380" s="1243"/>
      <c r="AJ380" s="1243"/>
      <c r="AK380" s="1243"/>
      <c r="AL380" s="1243"/>
      <c r="AM380" s="1243"/>
      <c r="AN380" s="1243"/>
      <c r="AO380" s="1243"/>
      <c r="AP380" s="1243"/>
      <c r="AQ380" s="1243"/>
      <c r="AR380" s="1243"/>
      <c r="AS380" s="1243"/>
      <c r="AT380" s="1243"/>
      <c r="AU380" s="1243"/>
      <c r="AV380" s="1243"/>
      <c r="AW380" s="1289"/>
      <c r="AX380" s="1289"/>
      <c r="AY380" s="1289"/>
      <c r="BA380" s="1166" t="s">
        <v>527</v>
      </c>
      <c r="BB380" s="1243"/>
      <c r="BC380" s="1243"/>
      <c r="BD380" s="1243"/>
      <c r="BE380" s="1243"/>
      <c r="BF380" s="1243"/>
      <c r="BG380" s="1243"/>
      <c r="BH380" s="1243"/>
      <c r="BI380" s="1243"/>
      <c r="BJ380" s="1243"/>
      <c r="BK380" s="1243"/>
      <c r="BL380" s="1243"/>
      <c r="BM380" s="1243"/>
      <c r="BN380" s="1256"/>
      <c r="BO380" s="1256"/>
      <c r="BP380" s="1256"/>
      <c r="BQ380" s="1256"/>
      <c r="BR380" s="1256"/>
      <c r="BS380" s="1256"/>
      <c r="BT380" s="1243"/>
      <c r="BU380" s="1243"/>
      <c r="BV380" s="1243"/>
      <c r="BW380" s="1243"/>
      <c r="BX380" s="1243"/>
      <c r="BY380" s="1243"/>
    </row>
    <row r="381" spans="1:80" ht="23.25" customHeight="1">
      <c r="A381" s="1895" t="s">
        <v>364</v>
      </c>
      <c r="B381" s="1893" t="s">
        <v>3</v>
      </c>
      <c r="C381" s="1893"/>
      <c r="D381" s="1893"/>
      <c r="E381" s="1893" t="s">
        <v>4</v>
      </c>
      <c r="F381" s="1893"/>
      <c r="G381" s="1893"/>
      <c r="H381" s="1893" t="s">
        <v>5</v>
      </c>
      <c r="I381" s="1893"/>
      <c r="J381" s="1893"/>
      <c r="K381" s="1893" t="s">
        <v>382</v>
      </c>
      <c r="L381" s="1893"/>
      <c r="M381" s="1893"/>
      <c r="N381" s="1893" t="s">
        <v>878</v>
      </c>
      <c r="O381" s="1893"/>
      <c r="P381" s="1893"/>
      <c r="Q381" s="1893" t="s">
        <v>879</v>
      </c>
      <c r="R381" s="1893"/>
      <c r="S381" s="1893"/>
      <c r="T381" s="1893" t="s">
        <v>354</v>
      </c>
      <c r="U381" s="1893"/>
      <c r="V381" s="1893"/>
      <c r="W381" s="1894" t="s">
        <v>6</v>
      </c>
      <c r="X381" s="1894"/>
      <c r="Y381" s="1894"/>
      <c r="AA381" s="1895" t="s">
        <v>364</v>
      </c>
      <c r="AB381" s="1893" t="s">
        <v>3</v>
      </c>
      <c r="AC381" s="1893"/>
      <c r="AD381" s="1893"/>
      <c r="AE381" s="1893" t="s">
        <v>4</v>
      </c>
      <c r="AF381" s="1893"/>
      <c r="AG381" s="1893"/>
      <c r="AH381" s="1893" t="s">
        <v>5</v>
      </c>
      <c r="AI381" s="1893"/>
      <c r="AJ381" s="1893"/>
      <c r="AK381" s="1893" t="s">
        <v>382</v>
      </c>
      <c r="AL381" s="1893"/>
      <c r="AM381" s="1893"/>
      <c r="AN381" s="1893" t="s">
        <v>878</v>
      </c>
      <c r="AO381" s="1893"/>
      <c r="AP381" s="1893"/>
      <c r="AQ381" s="1893" t="s">
        <v>879</v>
      </c>
      <c r="AR381" s="1893"/>
      <c r="AS381" s="1893"/>
      <c r="AT381" s="1893" t="s">
        <v>354</v>
      </c>
      <c r="AU381" s="1893"/>
      <c r="AV381" s="1893"/>
      <c r="AW381" s="1894" t="s">
        <v>6</v>
      </c>
      <c r="AX381" s="1894"/>
      <c r="AY381" s="1894"/>
      <c r="BA381" s="1900" t="s">
        <v>364</v>
      </c>
      <c r="BB381" s="1893" t="s">
        <v>3</v>
      </c>
      <c r="BC381" s="1893"/>
      <c r="BD381" s="1893"/>
      <c r="BE381" s="1893" t="s">
        <v>4</v>
      </c>
      <c r="BF381" s="1893"/>
      <c r="BG381" s="1893"/>
      <c r="BH381" s="1893" t="s">
        <v>5</v>
      </c>
      <c r="BI381" s="1893"/>
      <c r="BJ381" s="1893"/>
      <c r="BK381" s="1893" t="s">
        <v>382</v>
      </c>
      <c r="BL381" s="1893"/>
      <c r="BM381" s="1893"/>
      <c r="BN381" s="1893" t="s">
        <v>878</v>
      </c>
      <c r="BO381" s="1893"/>
      <c r="BP381" s="1893"/>
      <c r="BQ381" s="1893" t="s">
        <v>879</v>
      </c>
      <c r="BR381" s="1893"/>
      <c r="BS381" s="1893"/>
      <c r="BT381" s="1893" t="s">
        <v>354</v>
      </c>
      <c r="BU381" s="1893"/>
      <c r="BV381" s="1893"/>
      <c r="BW381" s="1894" t="s">
        <v>6</v>
      </c>
      <c r="BX381" s="1894"/>
      <c r="BY381" s="1894"/>
    </row>
    <row r="382" spans="1:80" ht="20.25" customHeight="1">
      <c r="A382" s="1896"/>
      <c r="B382" s="1176" t="s">
        <v>242</v>
      </c>
      <c r="C382" s="1176" t="s">
        <v>243</v>
      </c>
      <c r="D382" s="1176" t="s">
        <v>236</v>
      </c>
      <c r="E382" s="1176" t="s">
        <v>242</v>
      </c>
      <c r="F382" s="1176" t="s">
        <v>243</v>
      </c>
      <c r="G382" s="1176" t="s">
        <v>236</v>
      </c>
      <c r="H382" s="1176" t="s">
        <v>242</v>
      </c>
      <c r="I382" s="1176" t="s">
        <v>243</v>
      </c>
      <c r="J382" s="1176" t="s">
        <v>236</v>
      </c>
      <c r="K382" s="1176" t="s">
        <v>242</v>
      </c>
      <c r="L382" s="1176" t="s">
        <v>243</v>
      </c>
      <c r="M382" s="1176" t="s">
        <v>236</v>
      </c>
      <c r="N382" s="1176" t="s">
        <v>242</v>
      </c>
      <c r="O382" s="1176" t="s">
        <v>243</v>
      </c>
      <c r="P382" s="1176" t="s">
        <v>236</v>
      </c>
      <c r="Q382" s="1176" t="s">
        <v>242</v>
      </c>
      <c r="R382" s="1176" t="s">
        <v>243</v>
      </c>
      <c r="S382" s="1176" t="s">
        <v>236</v>
      </c>
      <c r="T382" s="1176" t="s">
        <v>242</v>
      </c>
      <c r="U382" s="1176" t="s">
        <v>243</v>
      </c>
      <c r="V382" s="1176" t="s">
        <v>236</v>
      </c>
      <c r="W382" s="1176" t="s">
        <v>242</v>
      </c>
      <c r="X382" s="1176" t="s">
        <v>243</v>
      </c>
      <c r="Y382" s="1176" t="s">
        <v>236</v>
      </c>
      <c r="AA382" s="1896"/>
      <c r="AB382" s="1176" t="s">
        <v>242</v>
      </c>
      <c r="AC382" s="1176" t="s">
        <v>243</v>
      </c>
      <c r="AD382" s="1176" t="s">
        <v>236</v>
      </c>
      <c r="AE382" s="1176" t="s">
        <v>242</v>
      </c>
      <c r="AF382" s="1176" t="s">
        <v>243</v>
      </c>
      <c r="AG382" s="1176" t="s">
        <v>236</v>
      </c>
      <c r="AH382" s="1176" t="s">
        <v>242</v>
      </c>
      <c r="AI382" s="1176" t="s">
        <v>243</v>
      </c>
      <c r="AJ382" s="1176" t="s">
        <v>236</v>
      </c>
      <c r="AK382" s="1176" t="s">
        <v>242</v>
      </c>
      <c r="AL382" s="1176" t="s">
        <v>243</v>
      </c>
      <c r="AM382" s="1176" t="s">
        <v>236</v>
      </c>
      <c r="AN382" s="1176" t="s">
        <v>242</v>
      </c>
      <c r="AO382" s="1176" t="s">
        <v>243</v>
      </c>
      <c r="AP382" s="1176" t="s">
        <v>236</v>
      </c>
      <c r="AQ382" s="1176" t="s">
        <v>242</v>
      </c>
      <c r="AR382" s="1176" t="s">
        <v>243</v>
      </c>
      <c r="AS382" s="1176" t="s">
        <v>236</v>
      </c>
      <c r="AT382" s="1176" t="s">
        <v>242</v>
      </c>
      <c r="AU382" s="1176" t="s">
        <v>243</v>
      </c>
      <c r="AV382" s="1176" t="s">
        <v>236</v>
      </c>
      <c r="AW382" s="1176" t="s">
        <v>242</v>
      </c>
      <c r="AX382" s="1176" t="s">
        <v>243</v>
      </c>
      <c r="AY382" s="1176" t="s">
        <v>236</v>
      </c>
      <c r="BA382" s="1900"/>
      <c r="BB382" s="1176" t="s">
        <v>242</v>
      </c>
      <c r="BC382" s="1176" t="s">
        <v>243</v>
      </c>
      <c r="BD382" s="1176" t="s">
        <v>236</v>
      </c>
      <c r="BE382" s="1176" t="s">
        <v>242</v>
      </c>
      <c r="BF382" s="1176" t="s">
        <v>243</v>
      </c>
      <c r="BG382" s="1176" t="s">
        <v>236</v>
      </c>
      <c r="BH382" s="1176" t="s">
        <v>242</v>
      </c>
      <c r="BI382" s="1176" t="s">
        <v>243</v>
      </c>
      <c r="BJ382" s="1176" t="s">
        <v>236</v>
      </c>
      <c r="BK382" s="1176" t="s">
        <v>242</v>
      </c>
      <c r="BL382" s="1176" t="s">
        <v>243</v>
      </c>
      <c r="BM382" s="1176" t="s">
        <v>236</v>
      </c>
      <c r="BN382" s="1176" t="s">
        <v>242</v>
      </c>
      <c r="BO382" s="1176" t="s">
        <v>243</v>
      </c>
      <c r="BP382" s="1176" t="s">
        <v>236</v>
      </c>
      <c r="BQ382" s="1176" t="s">
        <v>242</v>
      </c>
      <c r="BR382" s="1176" t="s">
        <v>243</v>
      </c>
      <c r="BS382" s="1176" t="s">
        <v>236</v>
      </c>
      <c r="BT382" s="1176" t="s">
        <v>242</v>
      </c>
      <c r="BU382" s="1176" t="s">
        <v>243</v>
      </c>
      <c r="BV382" s="1176" t="s">
        <v>236</v>
      </c>
      <c r="BW382" s="1176" t="s">
        <v>242</v>
      </c>
      <c r="BX382" s="1176" t="s">
        <v>243</v>
      </c>
      <c r="BY382" s="1176" t="s">
        <v>236</v>
      </c>
    </row>
    <row r="383" spans="1:80" ht="20.25" customHeight="1">
      <c r="A383" s="952">
        <v>1</v>
      </c>
      <c r="B383" s="1176">
        <v>2</v>
      </c>
      <c r="C383" s="1176">
        <v>3</v>
      </c>
      <c r="D383" s="1176">
        <v>4</v>
      </c>
      <c r="E383" s="1176">
        <v>5</v>
      </c>
      <c r="F383" s="1176">
        <v>6</v>
      </c>
      <c r="G383" s="1176">
        <v>7</v>
      </c>
      <c r="H383" s="1176">
        <v>8</v>
      </c>
      <c r="I383" s="1176">
        <v>9</v>
      </c>
      <c r="J383" s="1176">
        <v>10</v>
      </c>
      <c r="K383" s="1176">
        <v>11</v>
      </c>
      <c r="L383" s="1176">
        <v>12</v>
      </c>
      <c r="M383" s="1176">
        <v>13</v>
      </c>
      <c r="N383" s="1176">
        <v>14</v>
      </c>
      <c r="O383" s="1176">
        <v>15</v>
      </c>
      <c r="P383" s="1176">
        <v>16</v>
      </c>
      <c r="Q383" s="1176">
        <v>17</v>
      </c>
      <c r="R383" s="1176">
        <v>18</v>
      </c>
      <c r="S383" s="1176">
        <v>19</v>
      </c>
      <c r="T383" s="1176">
        <v>20</v>
      </c>
      <c r="U383" s="1176">
        <v>21</v>
      </c>
      <c r="V383" s="1176">
        <v>22</v>
      </c>
      <c r="W383" s="1176">
        <v>23</v>
      </c>
      <c r="X383" s="1176">
        <v>24</v>
      </c>
      <c r="Y383" s="1176">
        <v>25</v>
      </c>
      <c r="AA383" s="952">
        <v>1</v>
      </c>
      <c r="AB383" s="1176">
        <v>2</v>
      </c>
      <c r="AC383" s="1176">
        <v>3</v>
      </c>
      <c r="AD383" s="1176">
        <v>4</v>
      </c>
      <c r="AE383" s="1176">
        <v>5</v>
      </c>
      <c r="AF383" s="1176">
        <v>6</v>
      </c>
      <c r="AG383" s="1176">
        <v>7</v>
      </c>
      <c r="AH383" s="1176">
        <v>8</v>
      </c>
      <c r="AI383" s="1176">
        <v>9</v>
      </c>
      <c r="AJ383" s="1176">
        <v>10</v>
      </c>
      <c r="AK383" s="1176">
        <v>11</v>
      </c>
      <c r="AL383" s="1176">
        <v>12</v>
      </c>
      <c r="AM383" s="1176">
        <v>13</v>
      </c>
      <c r="AN383" s="1176">
        <v>14</v>
      </c>
      <c r="AO383" s="1176">
        <v>15</v>
      </c>
      <c r="AP383" s="1176">
        <v>16</v>
      </c>
      <c r="AQ383" s="1176">
        <v>17</v>
      </c>
      <c r="AR383" s="1176">
        <v>18</v>
      </c>
      <c r="AS383" s="1176">
        <v>19</v>
      </c>
      <c r="AT383" s="1176">
        <v>20</v>
      </c>
      <c r="AU383" s="1176">
        <v>21</v>
      </c>
      <c r="AV383" s="1176">
        <v>22</v>
      </c>
      <c r="AW383" s="1176">
        <v>23</v>
      </c>
      <c r="AX383" s="1176">
        <v>24</v>
      </c>
      <c r="AY383" s="1176">
        <v>25</v>
      </c>
      <c r="BA383" s="952">
        <v>1</v>
      </c>
      <c r="BB383" s="1176">
        <v>2</v>
      </c>
      <c r="BC383" s="1176">
        <v>3</v>
      </c>
      <c r="BD383" s="1176">
        <v>4</v>
      </c>
      <c r="BE383" s="1176">
        <v>5</v>
      </c>
      <c r="BF383" s="1176">
        <v>6</v>
      </c>
      <c r="BG383" s="1176">
        <v>7</v>
      </c>
      <c r="BH383" s="1176">
        <v>8</v>
      </c>
      <c r="BI383" s="1176">
        <v>9</v>
      </c>
      <c r="BJ383" s="1176">
        <v>10</v>
      </c>
      <c r="BK383" s="1176">
        <v>11</v>
      </c>
      <c r="BL383" s="1176">
        <v>12</v>
      </c>
      <c r="BM383" s="1176">
        <v>13</v>
      </c>
      <c r="BN383" s="1176">
        <v>14</v>
      </c>
      <c r="BO383" s="1176">
        <v>15</v>
      </c>
      <c r="BP383" s="1176">
        <v>16</v>
      </c>
      <c r="BQ383" s="1176">
        <v>17</v>
      </c>
      <c r="BR383" s="1176">
        <v>18</v>
      </c>
      <c r="BS383" s="1176">
        <v>19</v>
      </c>
      <c r="BT383" s="1176">
        <v>20</v>
      </c>
      <c r="BU383" s="1176">
        <v>21</v>
      </c>
      <c r="BV383" s="1176">
        <v>22</v>
      </c>
      <c r="BW383" s="1176">
        <v>23</v>
      </c>
      <c r="BX383" s="1176">
        <v>24</v>
      </c>
      <c r="BY383" s="1176">
        <v>25</v>
      </c>
    </row>
    <row r="384" spans="1:80" s="1182" customFormat="1" ht="35.25" customHeight="1">
      <c r="A384" s="952" t="s">
        <v>372</v>
      </c>
      <c r="B384" s="1167">
        <f t="shared" ref="B384:Q384" si="498">B7+B24+B41+B58+B75+B92+B109+B126+B143+B160+B177+B194+B211+B228+B245+B262+B279+B296+B313+B330+B347+B364</f>
        <v>44</v>
      </c>
      <c r="C384" s="1167">
        <f t="shared" si="498"/>
        <v>37</v>
      </c>
      <c r="D384" s="1167">
        <f t="shared" si="498"/>
        <v>81</v>
      </c>
      <c r="E384" s="1167">
        <f t="shared" si="498"/>
        <v>64</v>
      </c>
      <c r="F384" s="1167">
        <f t="shared" si="498"/>
        <v>70</v>
      </c>
      <c r="G384" s="1167">
        <f t="shared" si="498"/>
        <v>134</v>
      </c>
      <c r="H384" s="1167">
        <f t="shared" si="498"/>
        <v>9</v>
      </c>
      <c r="I384" s="1167">
        <f t="shared" si="498"/>
        <v>9</v>
      </c>
      <c r="J384" s="1167">
        <f t="shared" si="498"/>
        <v>18</v>
      </c>
      <c r="K384" s="1167">
        <f t="shared" si="498"/>
        <v>1</v>
      </c>
      <c r="L384" s="1167">
        <f t="shared" si="498"/>
        <v>1</v>
      </c>
      <c r="M384" s="1167">
        <f t="shared" si="498"/>
        <v>2</v>
      </c>
      <c r="N384" s="1167">
        <f t="shared" si="498"/>
        <v>0</v>
      </c>
      <c r="O384" s="1167">
        <f t="shared" si="498"/>
        <v>0</v>
      </c>
      <c r="P384" s="1167">
        <f t="shared" si="498"/>
        <v>0</v>
      </c>
      <c r="Q384" s="1167">
        <f t="shared" si="498"/>
        <v>0</v>
      </c>
      <c r="R384" s="1167">
        <f t="shared" ref="R384:Y384" si="499">R7+R24+R41+R58+R75+R92+R109+R126+R143+R160+R177+R194+R211+R228+R245+R262+R279+R296+R313+R330+R347+R364</f>
        <v>0</v>
      </c>
      <c r="S384" s="1167">
        <f t="shared" si="499"/>
        <v>0</v>
      </c>
      <c r="T384" s="1167">
        <f t="shared" si="499"/>
        <v>1</v>
      </c>
      <c r="U384" s="1167">
        <f t="shared" si="499"/>
        <v>1</v>
      </c>
      <c r="V384" s="1167">
        <f t="shared" si="499"/>
        <v>2</v>
      </c>
      <c r="W384" s="1167">
        <f t="shared" si="499"/>
        <v>119</v>
      </c>
      <c r="X384" s="1167">
        <f t="shared" si="499"/>
        <v>118</v>
      </c>
      <c r="Y384" s="1167">
        <f t="shared" si="499"/>
        <v>237</v>
      </c>
      <c r="AA384" s="1159" t="s">
        <v>372</v>
      </c>
      <c r="AB384" s="1167">
        <f>AB7+AB24+AB41+AB58+AB75+AB92+AB109+AB126+AB143+AB160+AB177+AB194+AB211+AB228+AB245+AB262+AB279+AB296+AB313+AB330+AB347+AB364</f>
        <v>373</v>
      </c>
      <c r="AC384" s="1167">
        <f t="shared" ref="AC384:AY384" si="500">AC7+AC24+AC41+AC58+AC75+AC92+AC109+AC126+AC143+AC160+AC177+AC194+AC211+AC228+AC245+AC262+AC279+AC296+AC313+AC330+AC347+AC364</f>
        <v>285</v>
      </c>
      <c r="AD384" s="1167">
        <f t="shared" si="500"/>
        <v>658</v>
      </c>
      <c r="AE384" s="1167">
        <f t="shared" si="500"/>
        <v>477</v>
      </c>
      <c r="AF384" s="1167">
        <f t="shared" si="500"/>
        <v>339</v>
      </c>
      <c r="AG384" s="1167">
        <f t="shared" si="500"/>
        <v>816</v>
      </c>
      <c r="AH384" s="1167">
        <f t="shared" si="500"/>
        <v>31</v>
      </c>
      <c r="AI384" s="1167">
        <f t="shared" si="500"/>
        <v>21</v>
      </c>
      <c r="AJ384" s="1167">
        <f t="shared" si="500"/>
        <v>52</v>
      </c>
      <c r="AK384" s="1167">
        <f t="shared" si="500"/>
        <v>16</v>
      </c>
      <c r="AL384" s="1167">
        <f t="shared" si="500"/>
        <v>16</v>
      </c>
      <c r="AM384" s="1167">
        <f t="shared" si="500"/>
        <v>32</v>
      </c>
      <c r="AN384" s="1167">
        <f t="shared" si="500"/>
        <v>0</v>
      </c>
      <c r="AO384" s="1167">
        <f t="shared" si="500"/>
        <v>0</v>
      </c>
      <c r="AP384" s="1167">
        <f t="shared" si="500"/>
        <v>0</v>
      </c>
      <c r="AQ384" s="1167">
        <f t="shared" si="500"/>
        <v>0</v>
      </c>
      <c r="AR384" s="1167">
        <f t="shared" si="500"/>
        <v>0</v>
      </c>
      <c r="AS384" s="1167">
        <f t="shared" si="500"/>
        <v>0</v>
      </c>
      <c r="AT384" s="1167">
        <f t="shared" si="500"/>
        <v>18</v>
      </c>
      <c r="AU384" s="1167">
        <f t="shared" si="500"/>
        <v>17</v>
      </c>
      <c r="AV384" s="1167">
        <f t="shared" si="500"/>
        <v>35</v>
      </c>
      <c r="AW384" s="1167">
        <f t="shared" si="500"/>
        <v>915</v>
      </c>
      <c r="AX384" s="1167">
        <f t="shared" si="500"/>
        <v>678</v>
      </c>
      <c r="AY384" s="1167">
        <f t="shared" si="500"/>
        <v>1593</v>
      </c>
      <c r="BA384" s="1159" t="s">
        <v>473</v>
      </c>
      <c r="BB384" s="1168">
        <f t="shared" ref="BB384" si="501">B384+AB384</f>
        <v>417</v>
      </c>
      <c r="BC384" s="1168">
        <f t="shared" ref="BC384" si="502">C384+AC384</f>
        <v>322</v>
      </c>
      <c r="BD384" s="1168">
        <f t="shared" ref="BD384" si="503">D384+AD384</f>
        <v>739</v>
      </c>
      <c r="BE384" s="1168">
        <f t="shared" ref="BE384" si="504">E384+AE384</f>
        <v>541</v>
      </c>
      <c r="BF384" s="1168">
        <f t="shared" ref="BF384" si="505">F384+AF384</f>
        <v>409</v>
      </c>
      <c r="BG384" s="1168">
        <f t="shared" ref="BG384" si="506">G384+AG384</f>
        <v>950</v>
      </c>
      <c r="BH384" s="1168">
        <f t="shared" ref="BH384" si="507">H384+AH384</f>
        <v>40</v>
      </c>
      <c r="BI384" s="1168">
        <f t="shared" ref="BI384" si="508">I384+AI384</f>
        <v>30</v>
      </c>
      <c r="BJ384" s="1168">
        <f t="shared" ref="BJ384" si="509">J384+AJ384</f>
        <v>70</v>
      </c>
      <c r="BK384" s="1168">
        <f t="shared" ref="BK384" si="510">K384+AK384</f>
        <v>17</v>
      </c>
      <c r="BL384" s="1168">
        <f t="shared" ref="BL384" si="511">L384+AL384</f>
        <v>17</v>
      </c>
      <c r="BM384" s="1168">
        <f t="shared" ref="BM384" si="512">M384+AM384</f>
        <v>34</v>
      </c>
      <c r="BN384" s="1168">
        <f t="shared" ref="BN384" si="513">N384+AN384</f>
        <v>0</v>
      </c>
      <c r="BO384" s="1168">
        <f t="shared" ref="BO384" si="514">O384+AO384</f>
        <v>0</v>
      </c>
      <c r="BP384" s="1168">
        <f t="shared" ref="BP384" si="515">P384+AP384</f>
        <v>0</v>
      </c>
      <c r="BQ384" s="1168">
        <f t="shared" ref="BQ384" si="516">Q384+AQ384</f>
        <v>0</v>
      </c>
      <c r="BR384" s="1168">
        <f t="shared" ref="BR384" si="517">R384+AR384</f>
        <v>0</v>
      </c>
      <c r="BS384" s="1168">
        <f t="shared" ref="BS384" si="518">S384+AS384</f>
        <v>0</v>
      </c>
      <c r="BT384" s="1168">
        <f t="shared" ref="BT384" si="519">T384+AT384</f>
        <v>19</v>
      </c>
      <c r="BU384" s="1168">
        <f t="shared" ref="BU384" si="520">U384+AU384</f>
        <v>18</v>
      </c>
      <c r="BV384" s="1168">
        <f t="shared" ref="BV384" si="521">V384+AV384</f>
        <v>37</v>
      </c>
      <c r="BW384" s="1168">
        <f t="shared" ref="BW384" si="522">W384+AW384</f>
        <v>1034</v>
      </c>
      <c r="BX384" s="1168">
        <f t="shared" ref="BX384" si="523">X384+AX384</f>
        <v>796</v>
      </c>
      <c r="BY384" s="1168">
        <f t="shared" ref="BY384" si="524">Y384+AY384</f>
        <v>1830</v>
      </c>
    </row>
    <row r="385" spans="1:77" s="1182" customFormat="1" ht="35.25" customHeight="1">
      <c r="A385" s="1169" t="s">
        <v>373</v>
      </c>
      <c r="B385" s="1167">
        <f t="shared" ref="B385:Y385" si="525">B8+B25+B42+B59+B76+B93+B110+B127+B144+B161+B178+B195+B212+B229+B246+B263+B280+B297+B314+B331+B348+B365</f>
        <v>53</v>
      </c>
      <c r="C385" s="1167">
        <f t="shared" si="525"/>
        <v>36</v>
      </c>
      <c r="D385" s="1167">
        <f t="shared" si="525"/>
        <v>89</v>
      </c>
      <c r="E385" s="1167">
        <f t="shared" si="525"/>
        <v>91</v>
      </c>
      <c r="F385" s="1167">
        <f t="shared" si="525"/>
        <v>63</v>
      </c>
      <c r="G385" s="1167">
        <f t="shared" si="525"/>
        <v>154</v>
      </c>
      <c r="H385" s="1167">
        <f t="shared" si="525"/>
        <v>16</v>
      </c>
      <c r="I385" s="1167">
        <f t="shared" si="525"/>
        <v>6</v>
      </c>
      <c r="J385" s="1167">
        <f t="shared" si="525"/>
        <v>22</v>
      </c>
      <c r="K385" s="1167">
        <f t="shared" si="525"/>
        <v>5</v>
      </c>
      <c r="L385" s="1167">
        <f t="shared" si="525"/>
        <v>5</v>
      </c>
      <c r="M385" s="1167">
        <f t="shared" si="525"/>
        <v>10</v>
      </c>
      <c r="N385" s="1167">
        <f t="shared" si="525"/>
        <v>0</v>
      </c>
      <c r="O385" s="1167">
        <f t="shared" si="525"/>
        <v>0</v>
      </c>
      <c r="P385" s="1167">
        <f t="shared" si="525"/>
        <v>0</v>
      </c>
      <c r="Q385" s="1167">
        <f t="shared" si="525"/>
        <v>0</v>
      </c>
      <c r="R385" s="1167">
        <f t="shared" si="525"/>
        <v>0</v>
      </c>
      <c r="S385" s="1167">
        <f t="shared" si="525"/>
        <v>0</v>
      </c>
      <c r="T385" s="1167">
        <f t="shared" si="525"/>
        <v>2</v>
      </c>
      <c r="U385" s="1167">
        <f t="shared" si="525"/>
        <v>2</v>
      </c>
      <c r="V385" s="1167">
        <f t="shared" si="525"/>
        <v>4</v>
      </c>
      <c r="W385" s="1167">
        <f t="shared" si="525"/>
        <v>167</v>
      </c>
      <c r="X385" s="1167">
        <f t="shared" si="525"/>
        <v>112</v>
      </c>
      <c r="Y385" s="1167">
        <f t="shared" si="525"/>
        <v>279</v>
      </c>
      <c r="AA385" s="1170" t="s">
        <v>373</v>
      </c>
      <c r="AB385" s="1167">
        <f t="shared" ref="AB385:AY385" si="526">AB8+AB25+AB42+AB59+AB76+AB93+AB110+AB127+AB144+AB161+AB178+AB195+AB212+AB229+AB246+AB263+AB280+AB297+AB314+AB331+AB348+AB365</f>
        <v>166</v>
      </c>
      <c r="AC385" s="1167">
        <f t="shared" si="526"/>
        <v>200</v>
      </c>
      <c r="AD385" s="1167">
        <f t="shared" si="526"/>
        <v>366</v>
      </c>
      <c r="AE385" s="1167">
        <f t="shared" si="526"/>
        <v>135</v>
      </c>
      <c r="AF385" s="1167">
        <f t="shared" si="526"/>
        <v>139</v>
      </c>
      <c r="AG385" s="1167">
        <f t="shared" si="526"/>
        <v>274</v>
      </c>
      <c r="AH385" s="1167">
        <f t="shared" si="526"/>
        <v>14</v>
      </c>
      <c r="AI385" s="1167">
        <f t="shared" si="526"/>
        <v>11</v>
      </c>
      <c r="AJ385" s="1167">
        <f t="shared" si="526"/>
        <v>25</v>
      </c>
      <c r="AK385" s="1167">
        <f t="shared" si="526"/>
        <v>3</v>
      </c>
      <c r="AL385" s="1167">
        <f t="shared" si="526"/>
        <v>6</v>
      </c>
      <c r="AM385" s="1167">
        <f t="shared" si="526"/>
        <v>9</v>
      </c>
      <c r="AN385" s="1167">
        <f t="shared" si="526"/>
        <v>0</v>
      </c>
      <c r="AO385" s="1167">
        <f t="shared" si="526"/>
        <v>0</v>
      </c>
      <c r="AP385" s="1167">
        <f t="shared" si="526"/>
        <v>0</v>
      </c>
      <c r="AQ385" s="1167">
        <f t="shared" si="526"/>
        <v>0</v>
      </c>
      <c r="AR385" s="1167">
        <f t="shared" si="526"/>
        <v>0</v>
      </c>
      <c r="AS385" s="1167">
        <f t="shared" si="526"/>
        <v>0</v>
      </c>
      <c r="AT385" s="1167">
        <f t="shared" si="526"/>
        <v>0</v>
      </c>
      <c r="AU385" s="1167">
        <f t="shared" si="526"/>
        <v>0</v>
      </c>
      <c r="AV385" s="1167">
        <f t="shared" si="526"/>
        <v>0</v>
      </c>
      <c r="AW385" s="1167">
        <f t="shared" si="526"/>
        <v>318</v>
      </c>
      <c r="AX385" s="1167">
        <f t="shared" si="526"/>
        <v>356</v>
      </c>
      <c r="AY385" s="1167">
        <f t="shared" si="526"/>
        <v>674</v>
      </c>
      <c r="BA385" s="1170" t="s">
        <v>474</v>
      </c>
      <c r="BB385" s="1168">
        <f t="shared" ref="BB385:BB394" si="527">B385+AB385</f>
        <v>219</v>
      </c>
      <c r="BC385" s="1168">
        <f t="shared" ref="BC385:BC394" si="528">C385+AC385</f>
        <v>236</v>
      </c>
      <c r="BD385" s="1168">
        <f t="shared" ref="BD385:BD394" si="529">D385+AD385</f>
        <v>455</v>
      </c>
      <c r="BE385" s="1168">
        <f t="shared" ref="BE385:BE394" si="530">E385+AE385</f>
        <v>226</v>
      </c>
      <c r="BF385" s="1168">
        <f t="shared" ref="BF385:BF394" si="531">F385+AF385</f>
        <v>202</v>
      </c>
      <c r="BG385" s="1168">
        <f t="shared" ref="BG385:BG394" si="532">G385+AG385</f>
        <v>428</v>
      </c>
      <c r="BH385" s="1168">
        <f t="shared" ref="BH385:BH394" si="533">H385+AH385</f>
        <v>30</v>
      </c>
      <c r="BI385" s="1168">
        <f t="shared" ref="BI385:BI394" si="534">I385+AI385</f>
        <v>17</v>
      </c>
      <c r="BJ385" s="1168">
        <f t="shared" ref="BJ385:BJ394" si="535">J385+AJ385</f>
        <v>47</v>
      </c>
      <c r="BK385" s="1168">
        <f t="shared" ref="BK385:BK394" si="536">K385+AK385</f>
        <v>8</v>
      </c>
      <c r="BL385" s="1168">
        <f t="shared" ref="BL385:BL394" si="537">L385+AL385</f>
        <v>11</v>
      </c>
      <c r="BM385" s="1168">
        <f t="shared" ref="BM385:BM394" si="538">M385+AM385</f>
        <v>19</v>
      </c>
      <c r="BN385" s="1168">
        <f t="shared" ref="BN385:BN394" si="539">N385+AN385</f>
        <v>0</v>
      </c>
      <c r="BO385" s="1168">
        <f t="shared" ref="BO385:BO394" si="540">O385+AO385</f>
        <v>0</v>
      </c>
      <c r="BP385" s="1168">
        <f t="shared" ref="BP385:BP394" si="541">P385+AP385</f>
        <v>0</v>
      </c>
      <c r="BQ385" s="1168">
        <f t="shared" ref="BQ385:BQ394" si="542">Q385+AQ385</f>
        <v>0</v>
      </c>
      <c r="BR385" s="1168">
        <f t="shared" ref="BR385:BR394" si="543">R385+AR385</f>
        <v>0</v>
      </c>
      <c r="BS385" s="1168">
        <f t="shared" ref="BS385:BS394" si="544">S385+AS385</f>
        <v>0</v>
      </c>
      <c r="BT385" s="1168">
        <f t="shared" ref="BT385:BT394" si="545">T385+AT385</f>
        <v>2</v>
      </c>
      <c r="BU385" s="1168">
        <f t="shared" ref="BU385:BU394" si="546">U385+AU385</f>
        <v>2</v>
      </c>
      <c r="BV385" s="1168">
        <f t="shared" ref="BV385:BV394" si="547">V385+AV385</f>
        <v>4</v>
      </c>
      <c r="BW385" s="1168">
        <f t="shared" ref="BW385:BW394" si="548">W385+AW385</f>
        <v>485</v>
      </c>
      <c r="BX385" s="1168">
        <f t="shared" ref="BX385:BX394" si="549">X385+AX385</f>
        <v>468</v>
      </c>
      <c r="BY385" s="1168">
        <f t="shared" ref="BY385:BY394" si="550">Y385+AY385</f>
        <v>953</v>
      </c>
    </row>
    <row r="386" spans="1:77" s="1182" customFormat="1" ht="35.25" customHeight="1">
      <c r="A386" s="1171" t="s">
        <v>375</v>
      </c>
      <c r="B386" s="1167">
        <f t="shared" ref="B386:Y386" si="551">B9+B26+B43+B60+B77+B94+B111+B128+B145+B162+B179+B196+B213+B230+B247+B264+B281+B298+B315+B332+B349+B366</f>
        <v>214</v>
      </c>
      <c r="C386" s="1167">
        <f t="shared" si="551"/>
        <v>130</v>
      </c>
      <c r="D386" s="1167">
        <f t="shared" si="551"/>
        <v>344</v>
      </c>
      <c r="E386" s="1167">
        <f t="shared" si="551"/>
        <v>285</v>
      </c>
      <c r="F386" s="1167">
        <f t="shared" si="551"/>
        <v>224</v>
      </c>
      <c r="G386" s="1167">
        <f t="shared" si="551"/>
        <v>509</v>
      </c>
      <c r="H386" s="1167">
        <f t="shared" si="551"/>
        <v>22</v>
      </c>
      <c r="I386" s="1167">
        <f t="shared" si="551"/>
        <v>12</v>
      </c>
      <c r="J386" s="1167">
        <f t="shared" si="551"/>
        <v>34</v>
      </c>
      <c r="K386" s="1167">
        <f t="shared" si="551"/>
        <v>14</v>
      </c>
      <c r="L386" s="1167">
        <f t="shared" si="551"/>
        <v>3</v>
      </c>
      <c r="M386" s="1167">
        <f t="shared" si="551"/>
        <v>17</v>
      </c>
      <c r="N386" s="1167">
        <f t="shared" si="551"/>
        <v>1</v>
      </c>
      <c r="O386" s="1167">
        <f t="shared" si="551"/>
        <v>1</v>
      </c>
      <c r="P386" s="1167">
        <f t="shared" si="551"/>
        <v>2</v>
      </c>
      <c r="Q386" s="1167">
        <f t="shared" si="551"/>
        <v>1</v>
      </c>
      <c r="R386" s="1167">
        <f t="shared" si="551"/>
        <v>1</v>
      </c>
      <c r="S386" s="1167">
        <f t="shared" si="551"/>
        <v>2</v>
      </c>
      <c r="T386" s="1167">
        <f t="shared" si="551"/>
        <v>2</v>
      </c>
      <c r="U386" s="1167">
        <f t="shared" si="551"/>
        <v>1</v>
      </c>
      <c r="V386" s="1167">
        <f t="shared" si="551"/>
        <v>3</v>
      </c>
      <c r="W386" s="1167">
        <f t="shared" si="551"/>
        <v>539</v>
      </c>
      <c r="X386" s="1167">
        <f t="shared" si="551"/>
        <v>372</v>
      </c>
      <c r="Y386" s="1167">
        <f t="shared" si="551"/>
        <v>911</v>
      </c>
      <c r="AA386" s="1172" t="s">
        <v>375</v>
      </c>
      <c r="AB386" s="1167">
        <f t="shared" ref="AB386:AY386" si="552">AB9+AB26+AB43+AB60+AB77+AB94+AB111+AB128+AB145+AB162+AB179+AB196+AB213+AB230+AB247+AB264+AB281+AB298+AB315+AB332+AB349+AB366</f>
        <v>498</v>
      </c>
      <c r="AC386" s="1167">
        <f t="shared" si="552"/>
        <v>378</v>
      </c>
      <c r="AD386" s="1167">
        <f t="shared" si="552"/>
        <v>876</v>
      </c>
      <c r="AE386" s="1167">
        <f t="shared" si="552"/>
        <v>401</v>
      </c>
      <c r="AF386" s="1167">
        <f t="shared" si="552"/>
        <v>347</v>
      </c>
      <c r="AG386" s="1167">
        <f t="shared" si="552"/>
        <v>748</v>
      </c>
      <c r="AH386" s="1167">
        <f t="shared" si="552"/>
        <v>33</v>
      </c>
      <c r="AI386" s="1167">
        <f t="shared" si="552"/>
        <v>20</v>
      </c>
      <c r="AJ386" s="1167">
        <f t="shared" si="552"/>
        <v>53</v>
      </c>
      <c r="AK386" s="1167">
        <f t="shared" si="552"/>
        <v>10</v>
      </c>
      <c r="AL386" s="1167">
        <f t="shared" si="552"/>
        <v>6</v>
      </c>
      <c r="AM386" s="1167">
        <f t="shared" si="552"/>
        <v>16</v>
      </c>
      <c r="AN386" s="1167">
        <f t="shared" si="552"/>
        <v>0</v>
      </c>
      <c r="AO386" s="1167">
        <f t="shared" si="552"/>
        <v>0</v>
      </c>
      <c r="AP386" s="1167">
        <f t="shared" si="552"/>
        <v>0</v>
      </c>
      <c r="AQ386" s="1167">
        <f t="shared" si="552"/>
        <v>1</v>
      </c>
      <c r="AR386" s="1167">
        <f t="shared" si="552"/>
        <v>1</v>
      </c>
      <c r="AS386" s="1167">
        <f t="shared" si="552"/>
        <v>2</v>
      </c>
      <c r="AT386" s="1167">
        <f t="shared" si="552"/>
        <v>0</v>
      </c>
      <c r="AU386" s="1167">
        <f t="shared" si="552"/>
        <v>0</v>
      </c>
      <c r="AV386" s="1167">
        <f t="shared" si="552"/>
        <v>0</v>
      </c>
      <c r="AW386" s="1167">
        <f t="shared" si="552"/>
        <v>943</v>
      </c>
      <c r="AX386" s="1167">
        <f t="shared" si="552"/>
        <v>752</v>
      </c>
      <c r="AY386" s="1167">
        <f t="shared" si="552"/>
        <v>1695</v>
      </c>
      <c r="BA386" s="1172" t="s">
        <v>365</v>
      </c>
      <c r="BB386" s="1168">
        <f t="shared" si="527"/>
        <v>712</v>
      </c>
      <c r="BC386" s="1168">
        <f t="shared" si="528"/>
        <v>508</v>
      </c>
      <c r="BD386" s="1168">
        <f t="shared" si="529"/>
        <v>1220</v>
      </c>
      <c r="BE386" s="1168">
        <f t="shared" si="530"/>
        <v>686</v>
      </c>
      <c r="BF386" s="1168">
        <f t="shared" si="531"/>
        <v>571</v>
      </c>
      <c r="BG386" s="1168">
        <f t="shared" si="532"/>
        <v>1257</v>
      </c>
      <c r="BH386" s="1168">
        <f t="shared" si="533"/>
        <v>55</v>
      </c>
      <c r="BI386" s="1168">
        <f t="shared" si="534"/>
        <v>32</v>
      </c>
      <c r="BJ386" s="1168">
        <f t="shared" si="535"/>
        <v>87</v>
      </c>
      <c r="BK386" s="1168">
        <f t="shared" si="536"/>
        <v>24</v>
      </c>
      <c r="BL386" s="1168">
        <f t="shared" si="537"/>
        <v>9</v>
      </c>
      <c r="BM386" s="1168">
        <f t="shared" si="538"/>
        <v>33</v>
      </c>
      <c r="BN386" s="1168">
        <f t="shared" si="539"/>
        <v>1</v>
      </c>
      <c r="BO386" s="1168">
        <f t="shared" si="540"/>
        <v>1</v>
      </c>
      <c r="BP386" s="1168">
        <f t="shared" si="541"/>
        <v>2</v>
      </c>
      <c r="BQ386" s="1168">
        <f t="shared" si="542"/>
        <v>2</v>
      </c>
      <c r="BR386" s="1168">
        <f t="shared" si="543"/>
        <v>2</v>
      </c>
      <c r="BS386" s="1168">
        <f t="shared" si="544"/>
        <v>4</v>
      </c>
      <c r="BT386" s="1168">
        <f t="shared" si="545"/>
        <v>2</v>
      </c>
      <c r="BU386" s="1168">
        <f t="shared" si="546"/>
        <v>1</v>
      </c>
      <c r="BV386" s="1168">
        <f t="shared" si="547"/>
        <v>3</v>
      </c>
      <c r="BW386" s="1168">
        <f t="shared" si="548"/>
        <v>1482</v>
      </c>
      <c r="BX386" s="1168">
        <f t="shared" si="549"/>
        <v>1124</v>
      </c>
      <c r="BY386" s="1168">
        <f t="shared" si="550"/>
        <v>2606</v>
      </c>
    </row>
    <row r="387" spans="1:77" s="1182" customFormat="1" ht="35.25" customHeight="1">
      <c r="A387" s="1171" t="s">
        <v>374</v>
      </c>
      <c r="B387" s="1167">
        <f t="shared" ref="B387:Y387" si="553">B10+B27+B44+B61+B78+B95+B112+B129+B146+B163+B180+B197+B214+B231+B248+B265+B282+B299+B316+B333+B350+B367</f>
        <v>522</v>
      </c>
      <c r="C387" s="1167">
        <f t="shared" si="553"/>
        <v>422</v>
      </c>
      <c r="D387" s="1167">
        <f t="shared" si="553"/>
        <v>944</v>
      </c>
      <c r="E387" s="1167">
        <f t="shared" si="553"/>
        <v>1208</v>
      </c>
      <c r="F387" s="1167">
        <f t="shared" si="553"/>
        <v>869</v>
      </c>
      <c r="G387" s="1167">
        <f t="shared" si="553"/>
        <v>2077</v>
      </c>
      <c r="H387" s="1167">
        <f t="shared" si="553"/>
        <v>53</v>
      </c>
      <c r="I387" s="1167">
        <f t="shared" si="553"/>
        <v>42</v>
      </c>
      <c r="J387" s="1167">
        <f t="shared" si="553"/>
        <v>95</v>
      </c>
      <c r="K387" s="1167">
        <f t="shared" si="553"/>
        <v>22</v>
      </c>
      <c r="L387" s="1167">
        <f t="shared" si="553"/>
        <v>34</v>
      </c>
      <c r="M387" s="1167">
        <f t="shared" si="553"/>
        <v>56</v>
      </c>
      <c r="N387" s="1167">
        <f t="shared" si="553"/>
        <v>1</v>
      </c>
      <c r="O387" s="1167">
        <f t="shared" si="553"/>
        <v>1</v>
      </c>
      <c r="P387" s="1167">
        <f t="shared" si="553"/>
        <v>2</v>
      </c>
      <c r="Q387" s="1167">
        <f t="shared" si="553"/>
        <v>0</v>
      </c>
      <c r="R387" s="1167">
        <f t="shared" si="553"/>
        <v>0</v>
      </c>
      <c r="S387" s="1167">
        <f t="shared" si="553"/>
        <v>0</v>
      </c>
      <c r="T387" s="1167">
        <f t="shared" si="553"/>
        <v>9</v>
      </c>
      <c r="U387" s="1167">
        <f t="shared" si="553"/>
        <v>9</v>
      </c>
      <c r="V387" s="1167">
        <f t="shared" si="553"/>
        <v>18</v>
      </c>
      <c r="W387" s="1167">
        <f t="shared" si="553"/>
        <v>1815</v>
      </c>
      <c r="X387" s="1167">
        <f t="shared" si="553"/>
        <v>1377</v>
      </c>
      <c r="Y387" s="1167">
        <f t="shared" si="553"/>
        <v>3192</v>
      </c>
      <c r="AA387" s="1172" t="s">
        <v>374</v>
      </c>
      <c r="AB387" s="1167">
        <f t="shared" ref="AB387:AY387" si="554">AB10+AB27+AB44+AB61+AB78+AB95+AB112+AB129+AB146+AB163+AB180+AB197+AB214+AB231+AB248+AB265+AB282+AB299+AB316+AB333+AB350+AB367</f>
        <v>858</v>
      </c>
      <c r="AC387" s="1167">
        <f t="shared" si="554"/>
        <v>545</v>
      </c>
      <c r="AD387" s="1167">
        <f t="shared" si="554"/>
        <v>1403</v>
      </c>
      <c r="AE387" s="1167">
        <f t="shared" si="554"/>
        <v>790</v>
      </c>
      <c r="AF387" s="1167">
        <f t="shared" si="554"/>
        <v>511</v>
      </c>
      <c r="AG387" s="1167">
        <f t="shared" si="554"/>
        <v>1301</v>
      </c>
      <c r="AH387" s="1167">
        <f t="shared" si="554"/>
        <v>50</v>
      </c>
      <c r="AI387" s="1167">
        <f t="shared" si="554"/>
        <v>34</v>
      </c>
      <c r="AJ387" s="1167">
        <f t="shared" si="554"/>
        <v>84</v>
      </c>
      <c r="AK387" s="1167">
        <f t="shared" si="554"/>
        <v>14</v>
      </c>
      <c r="AL387" s="1167">
        <f t="shared" si="554"/>
        <v>8</v>
      </c>
      <c r="AM387" s="1167">
        <f t="shared" si="554"/>
        <v>22</v>
      </c>
      <c r="AN387" s="1167">
        <f t="shared" si="554"/>
        <v>1</v>
      </c>
      <c r="AO387" s="1167">
        <f t="shared" si="554"/>
        <v>0</v>
      </c>
      <c r="AP387" s="1167">
        <f t="shared" si="554"/>
        <v>1</v>
      </c>
      <c r="AQ387" s="1167">
        <f t="shared" si="554"/>
        <v>0</v>
      </c>
      <c r="AR387" s="1167">
        <f t="shared" si="554"/>
        <v>0</v>
      </c>
      <c r="AS387" s="1167">
        <f t="shared" si="554"/>
        <v>0</v>
      </c>
      <c r="AT387" s="1167">
        <f t="shared" si="554"/>
        <v>96</v>
      </c>
      <c r="AU387" s="1167">
        <f t="shared" si="554"/>
        <v>75</v>
      </c>
      <c r="AV387" s="1167">
        <f t="shared" si="554"/>
        <v>171</v>
      </c>
      <c r="AW387" s="1167">
        <f t="shared" si="554"/>
        <v>1809</v>
      </c>
      <c r="AX387" s="1167">
        <f t="shared" si="554"/>
        <v>1173</v>
      </c>
      <c r="AY387" s="1167">
        <f t="shared" si="554"/>
        <v>2982</v>
      </c>
      <c r="BA387" s="1172" t="s">
        <v>366</v>
      </c>
      <c r="BB387" s="1168">
        <f t="shared" si="527"/>
        <v>1380</v>
      </c>
      <c r="BC387" s="1168">
        <f t="shared" si="528"/>
        <v>967</v>
      </c>
      <c r="BD387" s="1168">
        <f t="shared" si="529"/>
        <v>2347</v>
      </c>
      <c r="BE387" s="1168">
        <f t="shared" si="530"/>
        <v>1998</v>
      </c>
      <c r="BF387" s="1168">
        <f t="shared" si="531"/>
        <v>1380</v>
      </c>
      <c r="BG387" s="1168">
        <f t="shared" si="532"/>
        <v>3378</v>
      </c>
      <c r="BH387" s="1168">
        <f t="shared" si="533"/>
        <v>103</v>
      </c>
      <c r="BI387" s="1168">
        <f t="shared" si="534"/>
        <v>76</v>
      </c>
      <c r="BJ387" s="1168">
        <f t="shared" si="535"/>
        <v>179</v>
      </c>
      <c r="BK387" s="1168">
        <f t="shared" si="536"/>
        <v>36</v>
      </c>
      <c r="BL387" s="1168">
        <f t="shared" si="537"/>
        <v>42</v>
      </c>
      <c r="BM387" s="1168">
        <f t="shared" si="538"/>
        <v>78</v>
      </c>
      <c r="BN387" s="1168">
        <f t="shared" si="539"/>
        <v>2</v>
      </c>
      <c r="BO387" s="1168">
        <f t="shared" si="540"/>
        <v>1</v>
      </c>
      <c r="BP387" s="1168">
        <f t="shared" si="541"/>
        <v>3</v>
      </c>
      <c r="BQ387" s="1168">
        <f t="shared" si="542"/>
        <v>0</v>
      </c>
      <c r="BR387" s="1168">
        <f t="shared" si="543"/>
        <v>0</v>
      </c>
      <c r="BS387" s="1168">
        <f t="shared" si="544"/>
        <v>0</v>
      </c>
      <c r="BT387" s="1168">
        <f t="shared" si="545"/>
        <v>105</v>
      </c>
      <c r="BU387" s="1168">
        <f t="shared" si="546"/>
        <v>84</v>
      </c>
      <c r="BV387" s="1168">
        <f t="shared" si="547"/>
        <v>189</v>
      </c>
      <c r="BW387" s="1168">
        <f t="shared" si="548"/>
        <v>3624</v>
      </c>
      <c r="BX387" s="1168">
        <f t="shared" si="549"/>
        <v>2550</v>
      </c>
      <c r="BY387" s="1168">
        <f t="shared" si="550"/>
        <v>6174</v>
      </c>
    </row>
    <row r="388" spans="1:77" s="1182" customFormat="1" ht="35.25" customHeight="1">
      <c r="A388" s="1171" t="s">
        <v>376</v>
      </c>
      <c r="B388" s="1167">
        <f t="shared" ref="B388:Y388" si="555">B11+B28+B45+B62+B79+B96+B113+B130+B147+B164+B181+B198+B215+B232+B249+B266+B283+B300+B317+B334+B351+B368</f>
        <v>1386</v>
      </c>
      <c r="C388" s="1167">
        <f t="shared" si="555"/>
        <v>883</v>
      </c>
      <c r="D388" s="1167">
        <f t="shared" si="555"/>
        <v>2269</v>
      </c>
      <c r="E388" s="1167">
        <f t="shared" si="555"/>
        <v>2663</v>
      </c>
      <c r="F388" s="1167">
        <f t="shared" si="555"/>
        <v>1513</v>
      </c>
      <c r="G388" s="1167">
        <f t="shared" si="555"/>
        <v>4176</v>
      </c>
      <c r="H388" s="1167">
        <f t="shared" si="555"/>
        <v>107</v>
      </c>
      <c r="I388" s="1167">
        <f t="shared" si="555"/>
        <v>67</v>
      </c>
      <c r="J388" s="1167">
        <f t="shared" si="555"/>
        <v>174</v>
      </c>
      <c r="K388" s="1167">
        <f t="shared" si="555"/>
        <v>126</v>
      </c>
      <c r="L388" s="1167">
        <f t="shared" si="555"/>
        <v>75</v>
      </c>
      <c r="M388" s="1167">
        <f t="shared" si="555"/>
        <v>201</v>
      </c>
      <c r="N388" s="1167">
        <f t="shared" si="555"/>
        <v>0</v>
      </c>
      <c r="O388" s="1167">
        <f t="shared" si="555"/>
        <v>1</v>
      </c>
      <c r="P388" s="1167">
        <f t="shared" si="555"/>
        <v>1</v>
      </c>
      <c r="Q388" s="1167">
        <f t="shared" si="555"/>
        <v>2</v>
      </c>
      <c r="R388" s="1167">
        <f t="shared" si="555"/>
        <v>1</v>
      </c>
      <c r="S388" s="1167">
        <f t="shared" si="555"/>
        <v>3</v>
      </c>
      <c r="T388" s="1167">
        <f t="shared" si="555"/>
        <v>12</v>
      </c>
      <c r="U388" s="1167">
        <f t="shared" si="555"/>
        <v>16</v>
      </c>
      <c r="V388" s="1167">
        <f t="shared" si="555"/>
        <v>28</v>
      </c>
      <c r="W388" s="1167">
        <f t="shared" si="555"/>
        <v>4296</v>
      </c>
      <c r="X388" s="1167">
        <f t="shared" si="555"/>
        <v>2556</v>
      </c>
      <c r="Y388" s="1167">
        <f t="shared" si="555"/>
        <v>6852</v>
      </c>
      <c r="AA388" s="1172" t="s">
        <v>376</v>
      </c>
      <c r="AB388" s="1167">
        <f t="shared" ref="AB388:AY388" si="556">AB11+AB28+AB45+AB62+AB79+AB96+AB113+AB130+AB147+AB164+AB181+AB198+AB215+AB232+AB249+AB266+AB283+AB300+AB317+AB334+AB351+AB368</f>
        <v>2151</v>
      </c>
      <c r="AC388" s="1167">
        <f t="shared" si="556"/>
        <v>1183</v>
      </c>
      <c r="AD388" s="1167">
        <f t="shared" si="556"/>
        <v>3334</v>
      </c>
      <c r="AE388" s="1167">
        <f t="shared" si="556"/>
        <v>1808</v>
      </c>
      <c r="AF388" s="1167">
        <f t="shared" si="556"/>
        <v>1255</v>
      </c>
      <c r="AG388" s="1167">
        <f t="shared" si="556"/>
        <v>3063</v>
      </c>
      <c r="AH388" s="1167">
        <f t="shared" si="556"/>
        <v>62</v>
      </c>
      <c r="AI388" s="1167">
        <f t="shared" si="556"/>
        <v>33</v>
      </c>
      <c r="AJ388" s="1167">
        <f t="shared" si="556"/>
        <v>95</v>
      </c>
      <c r="AK388" s="1167">
        <f t="shared" si="556"/>
        <v>33</v>
      </c>
      <c r="AL388" s="1167">
        <f t="shared" si="556"/>
        <v>18</v>
      </c>
      <c r="AM388" s="1167">
        <f t="shared" si="556"/>
        <v>51</v>
      </c>
      <c r="AN388" s="1167">
        <f t="shared" si="556"/>
        <v>0</v>
      </c>
      <c r="AO388" s="1167">
        <f t="shared" si="556"/>
        <v>1</v>
      </c>
      <c r="AP388" s="1167">
        <f t="shared" si="556"/>
        <v>1</v>
      </c>
      <c r="AQ388" s="1167">
        <f t="shared" si="556"/>
        <v>17</v>
      </c>
      <c r="AR388" s="1167">
        <f t="shared" si="556"/>
        <v>8</v>
      </c>
      <c r="AS388" s="1167">
        <f t="shared" si="556"/>
        <v>25</v>
      </c>
      <c r="AT388" s="1167">
        <f t="shared" si="556"/>
        <v>96</v>
      </c>
      <c r="AU388" s="1167">
        <f t="shared" si="556"/>
        <v>49</v>
      </c>
      <c r="AV388" s="1167">
        <f t="shared" si="556"/>
        <v>145</v>
      </c>
      <c r="AW388" s="1167">
        <f t="shared" si="556"/>
        <v>4167</v>
      </c>
      <c r="AX388" s="1167">
        <f t="shared" si="556"/>
        <v>2547</v>
      </c>
      <c r="AY388" s="1167">
        <f t="shared" si="556"/>
        <v>6714</v>
      </c>
      <c r="BA388" s="1172" t="s">
        <v>367</v>
      </c>
      <c r="BB388" s="1168">
        <f t="shared" si="527"/>
        <v>3537</v>
      </c>
      <c r="BC388" s="1168">
        <f t="shared" si="528"/>
        <v>2066</v>
      </c>
      <c r="BD388" s="1168">
        <f t="shared" si="529"/>
        <v>5603</v>
      </c>
      <c r="BE388" s="1168">
        <f t="shared" si="530"/>
        <v>4471</v>
      </c>
      <c r="BF388" s="1168">
        <f t="shared" si="531"/>
        <v>2768</v>
      </c>
      <c r="BG388" s="1168">
        <f t="shared" si="532"/>
        <v>7239</v>
      </c>
      <c r="BH388" s="1168">
        <f t="shared" si="533"/>
        <v>169</v>
      </c>
      <c r="BI388" s="1168">
        <f t="shared" si="534"/>
        <v>100</v>
      </c>
      <c r="BJ388" s="1168">
        <f t="shared" si="535"/>
        <v>269</v>
      </c>
      <c r="BK388" s="1168">
        <f t="shared" si="536"/>
        <v>159</v>
      </c>
      <c r="BL388" s="1168">
        <f t="shared" si="537"/>
        <v>93</v>
      </c>
      <c r="BM388" s="1168">
        <f t="shared" si="538"/>
        <v>252</v>
      </c>
      <c r="BN388" s="1168">
        <f t="shared" si="539"/>
        <v>0</v>
      </c>
      <c r="BO388" s="1168">
        <f t="shared" si="540"/>
        <v>2</v>
      </c>
      <c r="BP388" s="1168">
        <f t="shared" si="541"/>
        <v>2</v>
      </c>
      <c r="BQ388" s="1168">
        <f t="shared" si="542"/>
        <v>19</v>
      </c>
      <c r="BR388" s="1168">
        <f t="shared" si="543"/>
        <v>9</v>
      </c>
      <c r="BS388" s="1168">
        <f t="shared" si="544"/>
        <v>28</v>
      </c>
      <c r="BT388" s="1168">
        <f t="shared" si="545"/>
        <v>108</v>
      </c>
      <c r="BU388" s="1168">
        <f t="shared" si="546"/>
        <v>65</v>
      </c>
      <c r="BV388" s="1168">
        <f t="shared" si="547"/>
        <v>173</v>
      </c>
      <c r="BW388" s="1168">
        <f t="shared" si="548"/>
        <v>8463</v>
      </c>
      <c r="BX388" s="1168">
        <f t="shared" si="549"/>
        <v>5103</v>
      </c>
      <c r="BY388" s="1168">
        <f t="shared" si="550"/>
        <v>13566</v>
      </c>
    </row>
    <row r="389" spans="1:77" s="1182" customFormat="1" ht="35.25" customHeight="1">
      <c r="A389" s="1171" t="s">
        <v>377</v>
      </c>
      <c r="B389" s="1167">
        <f t="shared" ref="B389:Y389" si="557">B12+B29+B46+B63+B80+B97+B114+B131+B148+B165+B182+B199+B216+B233+B250+B267+B284+B301+B318+B335+B352+B369</f>
        <v>2166</v>
      </c>
      <c r="C389" s="1167">
        <f t="shared" si="557"/>
        <v>1354</v>
      </c>
      <c r="D389" s="1167">
        <f t="shared" si="557"/>
        <v>3520</v>
      </c>
      <c r="E389" s="1167">
        <f t="shared" si="557"/>
        <v>4122</v>
      </c>
      <c r="F389" s="1167">
        <f t="shared" si="557"/>
        <v>2116</v>
      </c>
      <c r="G389" s="1167">
        <f t="shared" si="557"/>
        <v>6238</v>
      </c>
      <c r="H389" s="1167">
        <f t="shared" si="557"/>
        <v>201</v>
      </c>
      <c r="I389" s="1167">
        <f t="shared" si="557"/>
        <v>110</v>
      </c>
      <c r="J389" s="1167">
        <f t="shared" si="557"/>
        <v>311</v>
      </c>
      <c r="K389" s="1167">
        <f t="shared" si="557"/>
        <v>129</v>
      </c>
      <c r="L389" s="1167">
        <f t="shared" si="557"/>
        <v>96</v>
      </c>
      <c r="M389" s="1167">
        <f t="shared" si="557"/>
        <v>225</v>
      </c>
      <c r="N389" s="1167">
        <f t="shared" si="557"/>
        <v>1</v>
      </c>
      <c r="O389" s="1167">
        <f t="shared" si="557"/>
        <v>1</v>
      </c>
      <c r="P389" s="1167">
        <f t="shared" si="557"/>
        <v>2</v>
      </c>
      <c r="Q389" s="1167">
        <f t="shared" si="557"/>
        <v>0</v>
      </c>
      <c r="R389" s="1167">
        <f t="shared" si="557"/>
        <v>0</v>
      </c>
      <c r="S389" s="1167">
        <f t="shared" si="557"/>
        <v>0</v>
      </c>
      <c r="T389" s="1167">
        <f t="shared" si="557"/>
        <v>22</v>
      </c>
      <c r="U389" s="1167">
        <f t="shared" si="557"/>
        <v>10</v>
      </c>
      <c r="V389" s="1167">
        <f t="shared" si="557"/>
        <v>32</v>
      </c>
      <c r="W389" s="1167">
        <f t="shared" si="557"/>
        <v>6641</v>
      </c>
      <c r="X389" s="1167">
        <f t="shared" si="557"/>
        <v>3687</v>
      </c>
      <c r="Y389" s="1167">
        <f t="shared" si="557"/>
        <v>10328</v>
      </c>
      <c r="AA389" s="1172" t="s">
        <v>377</v>
      </c>
      <c r="AB389" s="1167">
        <f t="shared" ref="AB389:AY389" si="558">AB12+AB29+AB46+AB63+AB80+AB97+AB114+AB131+AB148+AB165+AB182+AB199+AB216+AB233+AB250+AB267+AB284+AB301+AB318+AB335+AB352+AB369</f>
        <v>3573</v>
      </c>
      <c r="AC389" s="1167">
        <f t="shared" si="558"/>
        <v>2350</v>
      </c>
      <c r="AD389" s="1167">
        <f t="shared" si="558"/>
        <v>5923</v>
      </c>
      <c r="AE389" s="1167">
        <f t="shared" si="558"/>
        <v>2985</v>
      </c>
      <c r="AF389" s="1167">
        <f t="shared" si="558"/>
        <v>1933</v>
      </c>
      <c r="AG389" s="1167">
        <f t="shared" si="558"/>
        <v>4918</v>
      </c>
      <c r="AH389" s="1167">
        <f t="shared" si="558"/>
        <v>104</v>
      </c>
      <c r="AI389" s="1167">
        <f t="shared" si="558"/>
        <v>71</v>
      </c>
      <c r="AJ389" s="1167">
        <f t="shared" si="558"/>
        <v>175</v>
      </c>
      <c r="AK389" s="1167">
        <f t="shared" si="558"/>
        <v>71</v>
      </c>
      <c r="AL389" s="1167">
        <f t="shared" si="558"/>
        <v>32</v>
      </c>
      <c r="AM389" s="1167">
        <f t="shared" si="558"/>
        <v>103</v>
      </c>
      <c r="AN389" s="1167">
        <f t="shared" si="558"/>
        <v>1</v>
      </c>
      <c r="AO389" s="1167">
        <f t="shared" si="558"/>
        <v>1</v>
      </c>
      <c r="AP389" s="1167">
        <f t="shared" si="558"/>
        <v>2</v>
      </c>
      <c r="AQ389" s="1167">
        <f t="shared" si="558"/>
        <v>3</v>
      </c>
      <c r="AR389" s="1167">
        <f t="shared" si="558"/>
        <v>1</v>
      </c>
      <c r="AS389" s="1167">
        <f t="shared" si="558"/>
        <v>4</v>
      </c>
      <c r="AT389" s="1167">
        <f t="shared" si="558"/>
        <v>113</v>
      </c>
      <c r="AU389" s="1167">
        <f t="shared" si="558"/>
        <v>66</v>
      </c>
      <c r="AV389" s="1167">
        <f t="shared" si="558"/>
        <v>179</v>
      </c>
      <c r="AW389" s="1167">
        <f t="shared" si="558"/>
        <v>6850</v>
      </c>
      <c r="AX389" s="1167">
        <f t="shared" si="558"/>
        <v>4454</v>
      </c>
      <c r="AY389" s="1167">
        <f t="shared" si="558"/>
        <v>11304</v>
      </c>
      <c r="BA389" s="1172" t="s">
        <v>368</v>
      </c>
      <c r="BB389" s="1168">
        <f t="shared" si="527"/>
        <v>5739</v>
      </c>
      <c r="BC389" s="1168">
        <f t="shared" si="528"/>
        <v>3704</v>
      </c>
      <c r="BD389" s="1168">
        <f t="shared" si="529"/>
        <v>9443</v>
      </c>
      <c r="BE389" s="1168">
        <f t="shared" si="530"/>
        <v>7107</v>
      </c>
      <c r="BF389" s="1168">
        <f t="shared" si="531"/>
        <v>4049</v>
      </c>
      <c r="BG389" s="1168">
        <f t="shared" si="532"/>
        <v>11156</v>
      </c>
      <c r="BH389" s="1168">
        <f t="shared" si="533"/>
        <v>305</v>
      </c>
      <c r="BI389" s="1168">
        <f t="shared" si="534"/>
        <v>181</v>
      </c>
      <c r="BJ389" s="1168">
        <f t="shared" si="535"/>
        <v>486</v>
      </c>
      <c r="BK389" s="1168">
        <f t="shared" si="536"/>
        <v>200</v>
      </c>
      <c r="BL389" s="1168">
        <f t="shared" si="537"/>
        <v>128</v>
      </c>
      <c r="BM389" s="1168">
        <f t="shared" si="538"/>
        <v>328</v>
      </c>
      <c r="BN389" s="1168">
        <f t="shared" si="539"/>
        <v>2</v>
      </c>
      <c r="BO389" s="1168">
        <f t="shared" si="540"/>
        <v>2</v>
      </c>
      <c r="BP389" s="1168">
        <f t="shared" si="541"/>
        <v>4</v>
      </c>
      <c r="BQ389" s="1168">
        <f t="shared" si="542"/>
        <v>3</v>
      </c>
      <c r="BR389" s="1168">
        <f t="shared" si="543"/>
        <v>1</v>
      </c>
      <c r="BS389" s="1168">
        <f t="shared" si="544"/>
        <v>4</v>
      </c>
      <c r="BT389" s="1168">
        <f t="shared" si="545"/>
        <v>135</v>
      </c>
      <c r="BU389" s="1168">
        <f t="shared" si="546"/>
        <v>76</v>
      </c>
      <c r="BV389" s="1168">
        <f t="shared" si="547"/>
        <v>211</v>
      </c>
      <c r="BW389" s="1168">
        <f t="shared" si="548"/>
        <v>13491</v>
      </c>
      <c r="BX389" s="1168">
        <f t="shared" si="549"/>
        <v>8141</v>
      </c>
      <c r="BY389" s="1168">
        <f t="shared" si="550"/>
        <v>21632</v>
      </c>
    </row>
    <row r="390" spans="1:77" s="1182" customFormat="1" ht="35.25" customHeight="1">
      <c r="A390" s="1171" t="s">
        <v>378</v>
      </c>
      <c r="B390" s="1167">
        <f t="shared" ref="B390:Y390" si="559">B13+B30+B47+B64+B81+B98+B115+B132+B149+B166+B183+B200+B217+B234+B251+B268+B285+B302+B319+B336+B353+B370</f>
        <v>3127</v>
      </c>
      <c r="C390" s="1167">
        <f t="shared" si="559"/>
        <v>2343</v>
      </c>
      <c r="D390" s="1167">
        <f t="shared" si="559"/>
        <v>5470</v>
      </c>
      <c r="E390" s="1167">
        <f t="shared" si="559"/>
        <v>5818</v>
      </c>
      <c r="F390" s="1167">
        <f t="shared" si="559"/>
        <v>3669</v>
      </c>
      <c r="G390" s="1167">
        <f t="shared" si="559"/>
        <v>9487</v>
      </c>
      <c r="H390" s="1167">
        <f t="shared" si="559"/>
        <v>261</v>
      </c>
      <c r="I390" s="1167">
        <f t="shared" si="559"/>
        <v>132</v>
      </c>
      <c r="J390" s="1167">
        <f t="shared" si="559"/>
        <v>393</v>
      </c>
      <c r="K390" s="1167">
        <f t="shared" si="559"/>
        <v>173</v>
      </c>
      <c r="L390" s="1167">
        <f t="shared" si="559"/>
        <v>144</v>
      </c>
      <c r="M390" s="1167">
        <f t="shared" si="559"/>
        <v>317</v>
      </c>
      <c r="N390" s="1167">
        <f t="shared" si="559"/>
        <v>1</v>
      </c>
      <c r="O390" s="1167">
        <f t="shared" si="559"/>
        <v>0</v>
      </c>
      <c r="P390" s="1167">
        <f t="shared" si="559"/>
        <v>1</v>
      </c>
      <c r="Q390" s="1167">
        <f t="shared" si="559"/>
        <v>1</v>
      </c>
      <c r="R390" s="1167">
        <f t="shared" si="559"/>
        <v>0</v>
      </c>
      <c r="S390" s="1167">
        <f t="shared" si="559"/>
        <v>1</v>
      </c>
      <c r="T390" s="1167">
        <f t="shared" si="559"/>
        <v>29</v>
      </c>
      <c r="U390" s="1167">
        <f t="shared" si="559"/>
        <v>17</v>
      </c>
      <c r="V390" s="1167">
        <f t="shared" si="559"/>
        <v>46</v>
      </c>
      <c r="W390" s="1167">
        <f t="shared" si="559"/>
        <v>9410</v>
      </c>
      <c r="X390" s="1167">
        <f t="shared" si="559"/>
        <v>6305</v>
      </c>
      <c r="Y390" s="1167">
        <f t="shared" si="559"/>
        <v>15715</v>
      </c>
      <c r="AA390" s="1172" t="s">
        <v>378</v>
      </c>
      <c r="AB390" s="1167">
        <f t="shared" ref="AB390:AY390" si="560">AB13+AB30+AB47+AB64+AB81+AB98+AB115+AB132+AB149+AB166+AB183+AB200+AB217+AB234+AB251+AB268+AB285+AB302+AB319+AB336+AB353+AB370</f>
        <v>5447</v>
      </c>
      <c r="AC390" s="1167">
        <f t="shared" si="560"/>
        <v>3652</v>
      </c>
      <c r="AD390" s="1167">
        <f t="shared" si="560"/>
        <v>9099</v>
      </c>
      <c r="AE390" s="1167">
        <f t="shared" si="560"/>
        <v>4709</v>
      </c>
      <c r="AF390" s="1167">
        <f t="shared" si="560"/>
        <v>2810</v>
      </c>
      <c r="AG390" s="1167">
        <f t="shared" si="560"/>
        <v>7519</v>
      </c>
      <c r="AH390" s="1167">
        <f t="shared" si="560"/>
        <v>187</v>
      </c>
      <c r="AI390" s="1167">
        <f t="shared" si="560"/>
        <v>160</v>
      </c>
      <c r="AJ390" s="1167">
        <f t="shared" si="560"/>
        <v>347</v>
      </c>
      <c r="AK390" s="1167">
        <f t="shared" si="560"/>
        <v>129</v>
      </c>
      <c r="AL390" s="1167">
        <f t="shared" si="560"/>
        <v>74</v>
      </c>
      <c r="AM390" s="1167">
        <f t="shared" si="560"/>
        <v>203</v>
      </c>
      <c r="AN390" s="1167">
        <f t="shared" si="560"/>
        <v>8</v>
      </c>
      <c r="AO390" s="1167">
        <f t="shared" si="560"/>
        <v>4</v>
      </c>
      <c r="AP390" s="1167">
        <f t="shared" si="560"/>
        <v>12</v>
      </c>
      <c r="AQ390" s="1167">
        <f t="shared" si="560"/>
        <v>17</v>
      </c>
      <c r="AR390" s="1167">
        <f t="shared" si="560"/>
        <v>14</v>
      </c>
      <c r="AS390" s="1167">
        <f t="shared" si="560"/>
        <v>31</v>
      </c>
      <c r="AT390" s="1167">
        <f t="shared" si="560"/>
        <v>178</v>
      </c>
      <c r="AU390" s="1167">
        <f t="shared" si="560"/>
        <v>122</v>
      </c>
      <c r="AV390" s="1167">
        <f t="shared" si="560"/>
        <v>300</v>
      </c>
      <c r="AW390" s="1167">
        <f t="shared" si="560"/>
        <v>10675</v>
      </c>
      <c r="AX390" s="1167">
        <f t="shared" si="560"/>
        <v>6836</v>
      </c>
      <c r="AY390" s="1167">
        <f t="shared" si="560"/>
        <v>17511</v>
      </c>
      <c r="BA390" s="1172" t="s">
        <v>369</v>
      </c>
      <c r="BB390" s="1168">
        <f t="shared" si="527"/>
        <v>8574</v>
      </c>
      <c r="BC390" s="1168">
        <f t="shared" si="528"/>
        <v>5995</v>
      </c>
      <c r="BD390" s="1168">
        <f t="shared" si="529"/>
        <v>14569</v>
      </c>
      <c r="BE390" s="1168">
        <f t="shared" si="530"/>
        <v>10527</v>
      </c>
      <c r="BF390" s="1168">
        <f t="shared" si="531"/>
        <v>6479</v>
      </c>
      <c r="BG390" s="1168">
        <f t="shared" si="532"/>
        <v>17006</v>
      </c>
      <c r="BH390" s="1168">
        <f t="shared" si="533"/>
        <v>448</v>
      </c>
      <c r="BI390" s="1168">
        <f t="shared" si="534"/>
        <v>292</v>
      </c>
      <c r="BJ390" s="1168">
        <f t="shared" si="535"/>
        <v>740</v>
      </c>
      <c r="BK390" s="1168">
        <f t="shared" si="536"/>
        <v>302</v>
      </c>
      <c r="BL390" s="1168">
        <f t="shared" si="537"/>
        <v>218</v>
      </c>
      <c r="BM390" s="1168">
        <f t="shared" si="538"/>
        <v>520</v>
      </c>
      <c r="BN390" s="1168">
        <f t="shared" si="539"/>
        <v>9</v>
      </c>
      <c r="BO390" s="1168">
        <f t="shared" si="540"/>
        <v>4</v>
      </c>
      <c r="BP390" s="1168">
        <f t="shared" si="541"/>
        <v>13</v>
      </c>
      <c r="BQ390" s="1168">
        <f t="shared" si="542"/>
        <v>18</v>
      </c>
      <c r="BR390" s="1168">
        <f t="shared" si="543"/>
        <v>14</v>
      </c>
      <c r="BS390" s="1168">
        <f t="shared" si="544"/>
        <v>32</v>
      </c>
      <c r="BT390" s="1168">
        <f t="shared" si="545"/>
        <v>207</v>
      </c>
      <c r="BU390" s="1168">
        <f t="shared" si="546"/>
        <v>139</v>
      </c>
      <c r="BV390" s="1168">
        <f t="shared" si="547"/>
        <v>346</v>
      </c>
      <c r="BW390" s="1168">
        <f t="shared" si="548"/>
        <v>20085</v>
      </c>
      <c r="BX390" s="1168">
        <f t="shared" si="549"/>
        <v>13141</v>
      </c>
      <c r="BY390" s="1168">
        <f t="shared" si="550"/>
        <v>33226</v>
      </c>
    </row>
    <row r="391" spans="1:77" s="1182" customFormat="1" ht="35.25" customHeight="1">
      <c r="A391" s="1171" t="s">
        <v>379</v>
      </c>
      <c r="B391" s="1167">
        <f t="shared" ref="B391:Y391" si="561">B14+B31+B48+B65+B82+B99+B116+B133+B150+B167+B184+B201+B218+B235+B252+B269+B286+B303+B320+B337+B354+B371</f>
        <v>4028</v>
      </c>
      <c r="C391" s="1167">
        <f t="shared" si="561"/>
        <v>3046</v>
      </c>
      <c r="D391" s="1167">
        <f t="shared" si="561"/>
        <v>7074</v>
      </c>
      <c r="E391" s="1167">
        <f t="shared" si="561"/>
        <v>8081</v>
      </c>
      <c r="F391" s="1167">
        <f t="shared" si="561"/>
        <v>5944</v>
      </c>
      <c r="G391" s="1167">
        <f t="shared" si="561"/>
        <v>14025</v>
      </c>
      <c r="H391" s="1167">
        <f t="shared" si="561"/>
        <v>222</v>
      </c>
      <c r="I391" s="1167">
        <f t="shared" si="561"/>
        <v>130</v>
      </c>
      <c r="J391" s="1167">
        <f t="shared" si="561"/>
        <v>352</v>
      </c>
      <c r="K391" s="1167">
        <f t="shared" si="561"/>
        <v>299</v>
      </c>
      <c r="L391" s="1167">
        <f t="shared" si="561"/>
        <v>196</v>
      </c>
      <c r="M391" s="1167">
        <f t="shared" si="561"/>
        <v>495</v>
      </c>
      <c r="N391" s="1167">
        <f t="shared" si="561"/>
        <v>1</v>
      </c>
      <c r="O391" s="1167">
        <f t="shared" si="561"/>
        <v>0</v>
      </c>
      <c r="P391" s="1167">
        <f t="shared" si="561"/>
        <v>1</v>
      </c>
      <c r="Q391" s="1167">
        <f t="shared" si="561"/>
        <v>1</v>
      </c>
      <c r="R391" s="1167">
        <f t="shared" si="561"/>
        <v>1</v>
      </c>
      <c r="S391" s="1167">
        <f t="shared" si="561"/>
        <v>2</v>
      </c>
      <c r="T391" s="1167">
        <f t="shared" si="561"/>
        <v>61</v>
      </c>
      <c r="U391" s="1167">
        <f t="shared" si="561"/>
        <v>37</v>
      </c>
      <c r="V391" s="1167">
        <f t="shared" si="561"/>
        <v>98</v>
      </c>
      <c r="W391" s="1167">
        <f t="shared" si="561"/>
        <v>12693</v>
      </c>
      <c r="X391" s="1167">
        <f t="shared" si="561"/>
        <v>9354</v>
      </c>
      <c r="Y391" s="1167">
        <f t="shared" si="561"/>
        <v>22047</v>
      </c>
      <c r="AA391" s="1172" t="s">
        <v>379</v>
      </c>
      <c r="AB391" s="1167">
        <f t="shared" ref="AB391:AY391" si="562">AB14+AB31+AB48+AB65+AB82+AB99+AB116+AB133+AB150+AB167+AB184+AB201+AB218+AB235+AB252+AB269+AB286+AB303+AB320+AB337+AB354+AB371</f>
        <v>6910</v>
      </c>
      <c r="AC391" s="1167">
        <f t="shared" si="562"/>
        <v>4897</v>
      </c>
      <c r="AD391" s="1167">
        <f t="shared" si="562"/>
        <v>11807</v>
      </c>
      <c r="AE391" s="1167">
        <f t="shared" si="562"/>
        <v>6430</v>
      </c>
      <c r="AF391" s="1167">
        <f t="shared" si="562"/>
        <v>4377</v>
      </c>
      <c r="AG391" s="1167">
        <f t="shared" si="562"/>
        <v>10807</v>
      </c>
      <c r="AH391" s="1167">
        <f t="shared" si="562"/>
        <v>266</v>
      </c>
      <c r="AI391" s="1167">
        <f t="shared" si="562"/>
        <v>208</v>
      </c>
      <c r="AJ391" s="1167">
        <f t="shared" si="562"/>
        <v>474</v>
      </c>
      <c r="AK391" s="1167">
        <f t="shared" si="562"/>
        <v>151</v>
      </c>
      <c r="AL391" s="1167">
        <f t="shared" si="562"/>
        <v>116</v>
      </c>
      <c r="AM391" s="1167">
        <f t="shared" si="562"/>
        <v>267</v>
      </c>
      <c r="AN391" s="1167">
        <f t="shared" si="562"/>
        <v>7</v>
      </c>
      <c r="AO391" s="1167">
        <f t="shared" si="562"/>
        <v>6</v>
      </c>
      <c r="AP391" s="1167">
        <f t="shared" si="562"/>
        <v>13</v>
      </c>
      <c r="AQ391" s="1167">
        <f t="shared" si="562"/>
        <v>6</v>
      </c>
      <c r="AR391" s="1167">
        <f t="shared" si="562"/>
        <v>6</v>
      </c>
      <c r="AS391" s="1167">
        <f t="shared" si="562"/>
        <v>12</v>
      </c>
      <c r="AT391" s="1167">
        <f t="shared" si="562"/>
        <v>297</v>
      </c>
      <c r="AU391" s="1167">
        <f t="shared" si="562"/>
        <v>223</v>
      </c>
      <c r="AV391" s="1167">
        <f t="shared" si="562"/>
        <v>520</v>
      </c>
      <c r="AW391" s="1167">
        <f t="shared" si="562"/>
        <v>14067</v>
      </c>
      <c r="AX391" s="1167">
        <f t="shared" si="562"/>
        <v>9833</v>
      </c>
      <c r="AY391" s="1167">
        <f t="shared" si="562"/>
        <v>23900</v>
      </c>
      <c r="BA391" s="1172" t="s">
        <v>370</v>
      </c>
      <c r="BB391" s="1168">
        <f t="shared" si="527"/>
        <v>10938</v>
      </c>
      <c r="BC391" s="1168">
        <f t="shared" si="528"/>
        <v>7943</v>
      </c>
      <c r="BD391" s="1168">
        <f t="shared" si="529"/>
        <v>18881</v>
      </c>
      <c r="BE391" s="1168">
        <f t="shared" si="530"/>
        <v>14511</v>
      </c>
      <c r="BF391" s="1168">
        <f t="shared" si="531"/>
        <v>10321</v>
      </c>
      <c r="BG391" s="1168">
        <f t="shared" si="532"/>
        <v>24832</v>
      </c>
      <c r="BH391" s="1168">
        <f t="shared" si="533"/>
        <v>488</v>
      </c>
      <c r="BI391" s="1168">
        <f t="shared" si="534"/>
        <v>338</v>
      </c>
      <c r="BJ391" s="1168">
        <f t="shared" si="535"/>
        <v>826</v>
      </c>
      <c r="BK391" s="1168">
        <f t="shared" si="536"/>
        <v>450</v>
      </c>
      <c r="BL391" s="1168">
        <f t="shared" si="537"/>
        <v>312</v>
      </c>
      <c r="BM391" s="1168">
        <f t="shared" si="538"/>
        <v>762</v>
      </c>
      <c r="BN391" s="1168">
        <f t="shared" si="539"/>
        <v>8</v>
      </c>
      <c r="BO391" s="1168">
        <f t="shared" si="540"/>
        <v>6</v>
      </c>
      <c r="BP391" s="1168">
        <f t="shared" si="541"/>
        <v>14</v>
      </c>
      <c r="BQ391" s="1168">
        <f t="shared" si="542"/>
        <v>7</v>
      </c>
      <c r="BR391" s="1168">
        <f t="shared" si="543"/>
        <v>7</v>
      </c>
      <c r="BS391" s="1168">
        <f t="shared" si="544"/>
        <v>14</v>
      </c>
      <c r="BT391" s="1168">
        <f t="shared" si="545"/>
        <v>358</v>
      </c>
      <c r="BU391" s="1168">
        <f t="shared" si="546"/>
        <v>260</v>
      </c>
      <c r="BV391" s="1168">
        <f t="shared" si="547"/>
        <v>618</v>
      </c>
      <c r="BW391" s="1168">
        <f t="shared" si="548"/>
        <v>26760</v>
      </c>
      <c r="BX391" s="1168">
        <f t="shared" si="549"/>
        <v>19187</v>
      </c>
      <c r="BY391" s="1168">
        <f t="shared" si="550"/>
        <v>45947</v>
      </c>
    </row>
    <row r="392" spans="1:77" s="1182" customFormat="1" ht="35.25" customHeight="1">
      <c r="A392" s="1171" t="s">
        <v>380</v>
      </c>
      <c r="B392" s="1167">
        <f t="shared" ref="B392:Y392" si="563">B15+B32+B49+B66+B83+B100+B117+B134+B151+B168+B185+B202+B219+B236+B253+B270+B287+B304+B321+B338+B355+B372</f>
        <v>4424</v>
      </c>
      <c r="C392" s="1167">
        <f t="shared" si="563"/>
        <v>3163</v>
      </c>
      <c r="D392" s="1167">
        <f t="shared" si="563"/>
        <v>7587</v>
      </c>
      <c r="E392" s="1167">
        <f t="shared" si="563"/>
        <v>10201</v>
      </c>
      <c r="F392" s="1167">
        <f t="shared" si="563"/>
        <v>7503</v>
      </c>
      <c r="G392" s="1167">
        <f t="shared" si="563"/>
        <v>17704</v>
      </c>
      <c r="H392" s="1167">
        <f t="shared" si="563"/>
        <v>338</v>
      </c>
      <c r="I392" s="1167">
        <f t="shared" si="563"/>
        <v>320</v>
      </c>
      <c r="J392" s="1167">
        <f t="shared" si="563"/>
        <v>658</v>
      </c>
      <c r="K392" s="1167">
        <f t="shared" si="563"/>
        <v>264</v>
      </c>
      <c r="L392" s="1167">
        <f t="shared" si="563"/>
        <v>226</v>
      </c>
      <c r="M392" s="1167">
        <f t="shared" si="563"/>
        <v>490</v>
      </c>
      <c r="N392" s="1167">
        <f t="shared" si="563"/>
        <v>1</v>
      </c>
      <c r="O392" s="1167">
        <f t="shared" si="563"/>
        <v>0</v>
      </c>
      <c r="P392" s="1167">
        <f t="shared" si="563"/>
        <v>1</v>
      </c>
      <c r="Q392" s="1167">
        <f t="shared" si="563"/>
        <v>1</v>
      </c>
      <c r="R392" s="1167">
        <f t="shared" si="563"/>
        <v>1</v>
      </c>
      <c r="S392" s="1167">
        <f t="shared" si="563"/>
        <v>2</v>
      </c>
      <c r="T392" s="1167">
        <f t="shared" si="563"/>
        <v>31</v>
      </c>
      <c r="U392" s="1167">
        <f t="shared" si="563"/>
        <v>10</v>
      </c>
      <c r="V392" s="1167">
        <f t="shared" si="563"/>
        <v>41</v>
      </c>
      <c r="W392" s="1167">
        <f t="shared" si="563"/>
        <v>15260</v>
      </c>
      <c r="X392" s="1167">
        <f t="shared" si="563"/>
        <v>11223</v>
      </c>
      <c r="Y392" s="1167">
        <f t="shared" si="563"/>
        <v>26483</v>
      </c>
      <c r="AA392" s="1172" t="s">
        <v>380</v>
      </c>
      <c r="AB392" s="1167">
        <f t="shared" ref="AB392:AY392" si="564">AB15+AB32+AB49+AB66+AB83+AB100+AB117+AB134+AB151+AB168+AB185+AB202+AB219+AB236+AB253+AB270+AB287+AB304+AB321+AB338+AB355+AB372</f>
        <v>7067</v>
      </c>
      <c r="AC392" s="1167">
        <f t="shared" si="564"/>
        <v>5036</v>
      </c>
      <c r="AD392" s="1167">
        <f t="shared" si="564"/>
        <v>12103</v>
      </c>
      <c r="AE392" s="1167">
        <f t="shared" si="564"/>
        <v>6935</v>
      </c>
      <c r="AF392" s="1167">
        <f t="shared" si="564"/>
        <v>4825</v>
      </c>
      <c r="AG392" s="1167">
        <f t="shared" si="564"/>
        <v>11760</v>
      </c>
      <c r="AH392" s="1167">
        <f t="shared" si="564"/>
        <v>361</v>
      </c>
      <c r="AI392" s="1167">
        <f t="shared" si="564"/>
        <v>247</v>
      </c>
      <c r="AJ392" s="1167">
        <f t="shared" si="564"/>
        <v>608</v>
      </c>
      <c r="AK392" s="1167">
        <f t="shared" si="564"/>
        <v>236</v>
      </c>
      <c r="AL392" s="1167">
        <f t="shared" si="564"/>
        <v>99</v>
      </c>
      <c r="AM392" s="1167">
        <f t="shared" si="564"/>
        <v>335</v>
      </c>
      <c r="AN392" s="1167">
        <f t="shared" si="564"/>
        <v>3</v>
      </c>
      <c r="AO392" s="1167">
        <f t="shared" si="564"/>
        <v>2</v>
      </c>
      <c r="AP392" s="1167">
        <f t="shared" si="564"/>
        <v>5</v>
      </c>
      <c r="AQ392" s="1167">
        <f t="shared" si="564"/>
        <v>12</v>
      </c>
      <c r="AR392" s="1167">
        <f t="shared" si="564"/>
        <v>12</v>
      </c>
      <c r="AS392" s="1167">
        <f t="shared" si="564"/>
        <v>24</v>
      </c>
      <c r="AT392" s="1167">
        <f t="shared" si="564"/>
        <v>146</v>
      </c>
      <c r="AU392" s="1167">
        <f t="shared" si="564"/>
        <v>117</v>
      </c>
      <c r="AV392" s="1167">
        <f t="shared" si="564"/>
        <v>263</v>
      </c>
      <c r="AW392" s="1167">
        <f t="shared" si="564"/>
        <v>14760</v>
      </c>
      <c r="AX392" s="1167">
        <f t="shared" si="564"/>
        <v>10338</v>
      </c>
      <c r="AY392" s="1167">
        <f t="shared" si="564"/>
        <v>25098</v>
      </c>
      <c r="BA392" s="1172" t="s">
        <v>371</v>
      </c>
      <c r="BB392" s="1168">
        <f t="shared" si="527"/>
        <v>11491</v>
      </c>
      <c r="BC392" s="1168">
        <f t="shared" si="528"/>
        <v>8199</v>
      </c>
      <c r="BD392" s="1168">
        <f t="shared" si="529"/>
        <v>19690</v>
      </c>
      <c r="BE392" s="1168">
        <f t="shared" si="530"/>
        <v>17136</v>
      </c>
      <c r="BF392" s="1168">
        <f t="shared" si="531"/>
        <v>12328</v>
      </c>
      <c r="BG392" s="1168">
        <f t="shared" si="532"/>
        <v>29464</v>
      </c>
      <c r="BH392" s="1168">
        <f t="shared" si="533"/>
        <v>699</v>
      </c>
      <c r="BI392" s="1168">
        <f t="shared" si="534"/>
        <v>567</v>
      </c>
      <c r="BJ392" s="1168">
        <f t="shared" si="535"/>
        <v>1266</v>
      </c>
      <c r="BK392" s="1168">
        <f t="shared" si="536"/>
        <v>500</v>
      </c>
      <c r="BL392" s="1168">
        <f t="shared" si="537"/>
        <v>325</v>
      </c>
      <c r="BM392" s="1168">
        <f t="shared" si="538"/>
        <v>825</v>
      </c>
      <c r="BN392" s="1168">
        <f t="shared" si="539"/>
        <v>4</v>
      </c>
      <c r="BO392" s="1168">
        <f t="shared" si="540"/>
        <v>2</v>
      </c>
      <c r="BP392" s="1168">
        <f t="shared" si="541"/>
        <v>6</v>
      </c>
      <c r="BQ392" s="1168">
        <f t="shared" si="542"/>
        <v>13</v>
      </c>
      <c r="BR392" s="1168">
        <f t="shared" si="543"/>
        <v>13</v>
      </c>
      <c r="BS392" s="1168">
        <f t="shared" si="544"/>
        <v>26</v>
      </c>
      <c r="BT392" s="1168">
        <f t="shared" si="545"/>
        <v>177</v>
      </c>
      <c r="BU392" s="1168">
        <f t="shared" si="546"/>
        <v>127</v>
      </c>
      <c r="BV392" s="1168">
        <f t="shared" si="547"/>
        <v>304</v>
      </c>
      <c r="BW392" s="1168">
        <f t="shared" si="548"/>
        <v>30020</v>
      </c>
      <c r="BX392" s="1168">
        <f t="shared" si="549"/>
        <v>21561</v>
      </c>
      <c r="BY392" s="1168">
        <f t="shared" si="550"/>
        <v>51581</v>
      </c>
    </row>
    <row r="393" spans="1:77" s="1182" customFormat="1" ht="35.25" customHeight="1">
      <c r="A393" s="952" t="s">
        <v>381</v>
      </c>
      <c r="B393" s="1167">
        <f t="shared" ref="B393:Y393" si="565">B16+B33+B50+B67+B84+B101+B118+B135+B152+B169+B186+B203+B220+B237+B254+B271+B288+B305+B322+B339+B356+B373</f>
        <v>7087</v>
      </c>
      <c r="C393" s="1167">
        <f t="shared" si="565"/>
        <v>6024</v>
      </c>
      <c r="D393" s="1167">
        <f t="shared" si="565"/>
        <v>13111</v>
      </c>
      <c r="E393" s="1167">
        <f t="shared" si="565"/>
        <v>20254</v>
      </c>
      <c r="F393" s="1167">
        <f t="shared" si="565"/>
        <v>16475</v>
      </c>
      <c r="G393" s="1167">
        <f t="shared" si="565"/>
        <v>36729</v>
      </c>
      <c r="H393" s="1167">
        <f t="shared" si="565"/>
        <v>513</v>
      </c>
      <c r="I393" s="1167">
        <f t="shared" si="565"/>
        <v>390</v>
      </c>
      <c r="J393" s="1167">
        <f t="shared" si="565"/>
        <v>903</v>
      </c>
      <c r="K393" s="1167">
        <f t="shared" si="565"/>
        <v>307</v>
      </c>
      <c r="L393" s="1167">
        <f t="shared" si="565"/>
        <v>287</v>
      </c>
      <c r="M393" s="1167">
        <f t="shared" si="565"/>
        <v>594</v>
      </c>
      <c r="N393" s="1167">
        <f t="shared" si="565"/>
        <v>0</v>
      </c>
      <c r="O393" s="1167">
        <f t="shared" si="565"/>
        <v>0</v>
      </c>
      <c r="P393" s="1167">
        <f t="shared" si="565"/>
        <v>0</v>
      </c>
      <c r="Q393" s="1167">
        <f t="shared" si="565"/>
        <v>2</v>
      </c>
      <c r="R393" s="1167">
        <f t="shared" si="565"/>
        <v>1</v>
      </c>
      <c r="S393" s="1167">
        <f t="shared" si="565"/>
        <v>3</v>
      </c>
      <c r="T393" s="1167">
        <f t="shared" si="565"/>
        <v>52</v>
      </c>
      <c r="U393" s="1167">
        <f t="shared" si="565"/>
        <v>64</v>
      </c>
      <c r="V393" s="1167">
        <f t="shared" si="565"/>
        <v>116</v>
      </c>
      <c r="W393" s="1167">
        <f t="shared" si="565"/>
        <v>28215</v>
      </c>
      <c r="X393" s="1167">
        <f t="shared" si="565"/>
        <v>23241</v>
      </c>
      <c r="Y393" s="1167">
        <f t="shared" si="565"/>
        <v>51456</v>
      </c>
      <c r="AA393" s="1159" t="s">
        <v>381</v>
      </c>
      <c r="AB393" s="1167">
        <f t="shared" ref="AB393:AY393" si="566">AB16+AB33+AB50+AB67+AB84+AB101+AB118+AB135+AB152+AB169+AB186+AB203+AB220+AB237+AB254+AB271+AB288+AB305+AB322+AB339+AB356+AB373</f>
        <v>9566</v>
      </c>
      <c r="AC393" s="1167">
        <f t="shared" si="566"/>
        <v>7054</v>
      </c>
      <c r="AD393" s="1167">
        <f t="shared" si="566"/>
        <v>16620</v>
      </c>
      <c r="AE393" s="1167">
        <f t="shared" si="566"/>
        <v>9214</v>
      </c>
      <c r="AF393" s="1167">
        <f t="shared" si="566"/>
        <v>6328</v>
      </c>
      <c r="AG393" s="1167">
        <f t="shared" si="566"/>
        <v>15542</v>
      </c>
      <c r="AH393" s="1167">
        <f t="shared" si="566"/>
        <v>442</v>
      </c>
      <c r="AI393" s="1167">
        <f t="shared" si="566"/>
        <v>322</v>
      </c>
      <c r="AJ393" s="1167">
        <f t="shared" si="566"/>
        <v>764</v>
      </c>
      <c r="AK393" s="1167">
        <f t="shared" si="566"/>
        <v>254</v>
      </c>
      <c r="AL393" s="1167">
        <f t="shared" si="566"/>
        <v>203</v>
      </c>
      <c r="AM393" s="1167">
        <f t="shared" si="566"/>
        <v>457</v>
      </c>
      <c r="AN393" s="1167">
        <f t="shared" si="566"/>
        <v>3</v>
      </c>
      <c r="AO393" s="1167">
        <f t="shared" si="566"/>
        <v>3</v>
      </c>
      <c r="AP393" s="1167">
        <f t="shared" si="566"/>
        <v>6</v>
      </c>
      <c r="AQ393" s="1167">
        <f t="shared" si="566"/>
        <v>3</v>
      </c>
      <c r="AR393" s="1167">
        <f t="shared" si="566"/>
        <v>1</v>
      </c>
      <c r="AS393" s="1167">
        <f t="shared" si="566"/>
        <v>4</v>
      </c>
      <c r="AT393" s="1167">
        <f t="shared" si="566"/>
        <v>321</v>
      </c>
      <c r="AU393" s="1167">
        <f t="shared" si="566"/>
        <v>214</v>
      </c>
      <c r="AV393" s="1167">
        <f t="shared" si="566"/>
        <v>535</v>
      </c>
      <c r="AW393" s="1167">
        <f t="shared" si="566"/>
        <v>19803</v>
      </c>
      <c r="AX393" s="1167">
        <f t="shared" si="566"/>
        <v>14125</v>
      </c>
      <c r="AY393" s="1167">
        <f t="shared" si="566"/>
        <v>33928</v>
      </c>
      <c r="BA393" s="1173" t="s">
        <v>475</v>
      </c>
      <c r="BB393" s="1168">
        <f t="shared" si="527"/>
        <v>16653</v>
      </c>
      <c r="BC393" s="1168">
        <f t="shared" si="528"/>
        <v>13078</v>
      </c>
      <c r="BD393" s="1168">
        <f t="shared" si="529"/>
        <v>29731</v>
      </c>
      <c r="BE393" s="1168">
        <f t="shared" si="530"/>
        <v>29468</v>
      </c>
      <c r="BF393" s="1168">
        <f t="shared" si="531"/>
        <v>22803</v>
      </c>
      <c r="BG393" s="1168">
        <f t="shared" si="532"/>
        <v>52271</v>
      </c>
      <c r="BH393" s="1168">
        <f t="shared" si="533"/>
        <v>955</v>
      </c>
      <c r="BI393" s="1168">
        <f t="shared" si="534"/>
        <v>712</v>
      </c>
      <c r="BJ393" s="1168">
        <f t="shared" si="535"/>
        <v>1667</v>
      </c>
      <c r="BK393" s="1168">
        <f t="shared" si="536"/>
        <v>561</v>
      </c>
      <c r="BL393" s="1168">
        <f t="shared" si="537"/>
        <v>490</v>
      </c>
      <c r="BM393" s="1168">
        <f t="shared" si="538"/>
        <v>1051</v>
      </c>
      <c r="BN393" s="1168">
        <f t="shared" si="539"/>
        <v>3</v>
      </c>
      <c r="BO393" s="1168">
        <f t="shared" si="540"/>
        <v>3</v>
      </c>
      <c r="BP393" s="1168">
        <f t="shared" si="541"/>
        <v>6</v>
      </c>
      <c r="BQ393" s="1168">
        <f t="shared" si="542"/>
        <v>5</v>
      </c>
      <c r="BR393" s="1168">
        <f t="shared" si="543"/>
        <v>2</v>
      </c>
      <c r="BS393" s="1168">
        <f t="shared" si="544"/>
        <v>7</v>
      </c>
      <c r="BT393" s="1168">
        <f t="shared" si="545"/>
        <v>373</v>
      </c>
      <c r="BU393" s="1168">
        <f t="shared" si="546"/>
        <v>278</v>
      </c>
      <c r="BV393" s="1168">
        <f t="shared" si="547"/>
        <v>651</v>
      </c>
      <c r="BW393" s="1168">
        <f t="shared" si="548"/>
        <v>48018</v>
      </c>
      <c r="BX393" s="1168">
        <f t="shared" si="549"/>
        <v>37366</v>
      </c>
      <c r="BY393" s="1168">
        <f t="shared" si="550"/>
        <v>85384</v>
      </c>
    </row>
    <row r="394" spans="1:77" s="1182" customFormat="1" ht="35.25" customHeight="1">
      <c r="A394" s="952" t="s">
        <v>618</v>
      </c>
      <c r="B394" s="1167">
        <f t="shared" ref="B394:Y394" si="567">B17+B34+B51+B68+B85+B102+B119+B136+B153+B170+B187+B204+B221+B238+B255+B272+B289+B306+B323+B340+B357+B374</f>
        <v>156</v>
      </c>
      <c r="C394" s="1167">
        <f t="shared" si="567"/>
        <v>38</v>
      </c>
      <c r="D394" s="1167">
        <f t="shared" si="567"/>
        <v>194</v>
      </c>
      <c r="E394" s="1167">
        <f t="shared" si="567"/>
        <v>201</v>
      </c>
      <c r="F394" s="1167">
        <f t="shared" si="567"/>
        <v>106</v>
      </c>
      <c r="G394" s="1167">
        <f t="shared" si="567"/>
        <v>307</v>
      </c>
      <c r="H394" s="1167">
        <f t="shared" si="567"/>
        <v>12</v>
      </c>
      <c r="I394" s="1167">
        <f t="shared" si="567"/>
        <v>2</v>
      </c>
      <c r="J394" s="1167">
        <f t="shared" si="567"/>
        <v>14</v>
      </c>
      <c r="K394" s="1167">
        <f t="shared" si="567"/>
        <v>2</v>
      </c>
      <c r="L394" s="1167">
        <f t="shared" si="567"/>
        <v>2</v>
      </c>
      <c r="M394" s="1167">
        <f t="shared" si="567"/>
        <v>4</v>
      </c>
      <c r="N394" s="1167">
        <f t="shared" si="567"/>
        <v>0</v>
      </c>
      <c r="O394" s="1167">
        <f t="shared" si="567"/>
        <v>0</v>
      </c>
      <c r="P394" s="1167">
        <f t="shared" si="567"/>
        <v>0</v>
      </c>
      <c r="Q394" s="1167">
        <f t="shared" si="567"/>
        <v>0</v>
      </c>
      <c r="R394" s="1167">
        <f t="shared" si="567"/>
        <v>0</v>
      </c>
      <c r="S394" s="1167">
        <f t="shared" si="567"/>
        <v>0</v>
      </c>
      <c r="T394" s="1167">
        <f t="shared" si="567"/>
        <v>0</v>
      </c>
      <c r="U394" s="1167">
        <f t="shared" si="567"/>
        <v>1</v>
      </c>
      <c r="V394" s="1167">
        <f t="shared" si="567"/>
        <v>1</v>
      </c>
      <c r="W394" s="1167">
        <f t="shared" si="567"/>
        <v>371</v>
      </c>
      <c r="X394" s="1167">
        <f t="shared" si="567"/>
        <v>149</v>
      </c>
      <c r="Y394" s="1167">
        <f t="shared" si="567"/>
        <v>520</v>
      </c>
      <c r="AA394" s="1159" t="s">
        <v>618</v>
      </c>
      <c r="AB394" s="1167">
        <f t="shared" ref="AB394:AY394" si="568">AB17+AB34+AB51+AB68+AB85+AB102+AB119+AB136+AB153+AB170+AB187+AB204+AB221+AB238+AB255+AB272+AB289+AB306+AB323+AB340+AB357+AB374</f>
        <v>902</v>
      </c>
      <c r="AC394" s="1167">
        <f t="shared" si="568"/>
        <v>645</v>
      </c>
      <c r="AD394" s="1167">
        <f t="shared" si="568"/>
        <v>1547</v>
      </c>
      <c r="AE394" s="1167">
        <f t="shared" si="568"/>
        <v>1242</v>
      </c>
      <c r="AF394" s="1167">
        <f t="shared" si="568"/>
        <v>683</v>
      </c>
      <c r="AG394" s="1167">
        <f t="shared" si="568"/>
        <v>1925</v>
      </c>
      <c r="AH394" s="1167">
        <f t="shared" si="568"/>
        <v>72</v>
      </c>
      <c r="AI394" s="1167">
        <f t="shared" si="568"/>
        <v>39</v>
      </c>
      <c r="AJ394" s="1167">
        <f t="shared" si="568"/>
        <v>111</v>
      </c>
      <c r="AK394" s="1167">
        <f t="shared" si="568"/>
        <v>73</v>
      </c>
      <c r="AL394" s="1167">
        <f t="shared" si="568"/>
        <v>40</v>
      </c>
      <c r="AM394" s="1167">
        <f t="shared" si="568"/>
        <v>113</v>
      </c>
      <c r="AN394" s="1167">
        <f t="shared" si="568"/>
        <v>0</v>
      </c>
      <c r="AO394" s="1167">
        <f t="shared" si="568"/>
        <v>0</v>
      </c>
      <c r="AP394" s="1167">
        <f t="shared" si="568"/>
        <v>0</v>
      </c>
      <c r="AQ394" s="1167">
        <f t="shared" si="568"/>
        <v>0</v>
      </c>
      <c r="AR394" s="1167">
        <f t="shared" si="568"/>
        <v>0</v>
      </c>
      <c r="AS394" s="1167">
        <f t="shared" si="568"/>
        <v>0</v>
      </c>
      <c r="AT394" s="1167">
        <f t="shared" si="568"/>
        <v>13</v>
      </c>
      <c r="AU394" s="1167">
        <f t="shared" si="568"/>
        <v>8</v>
      </c>
      <c r="AV394" s="1167">
        <f t="shared" si="568"/>
        <v>21</v>
      </c>
      <c r="AW394" s="1167">
        <f t="shared" si="568"/>
        <v>2302</v>
      </c>
      <c r="AX394" s="1167">
        <f t="shared" si="568"/>
        <v>1415</v>
      </c>
      <c r="AY394" s="1167">
        <f t="shared" si="568"/>
        <v>3717</v>
      </c>
      <c r="BA394" s="1159" t="s">
        <v>618</v>
      </c>
      <c r="BB394" s="1168">
        <f t="shared" si="527"/>
        <v>1058</v>
      </c>
      <c r="BC394" s="1168">
        <f t="shared" si="528"/>
        <v>683</v>
      </c>
      <c r="BD394" s="1168">
        <f t="shared" si="529"/>
        <v>1741</v>
      </c>
      <c r="BE394" s="1168">
        <f t="shared" si="530"/>
        <v>1443</v>
      </c>
      <c r="BF394" s="1168">
        <f t="shared" si="531"/>
        <v>789</v>
      </c>
      <c r="BG394" s="1168">
        <f t="shared" si="532"/>
        <v>2232</v>
      </c>
      <c r="BH394" s="1168">
        <f t="shared" si="533"/>
        <v>84</v>
      </c>
      <c r="BI394" s="1168">
        <f t="shared" si="534"/>
        <v>41</v>
      </c>
      <c r="BJ394" s="1168">
        <f t="shared" si="535"/>
        <v>125</v>
      </c>
      <c r="BK394" s="1168">
        <f t="shared" si="536"/>
        <v>75</v>
      </c>
      <c r="BL394" s="1168">
        <f t="shared" si="537"/>
        <v>42</v>
      </c>
      <c r="BM394" s="1168">
        <f t="shared" si="538"/>
        <v>117</v>
      </c>
      <c r="BN394" s="1168">
        <f t="shared" si="539"/>
        <v>0</v>
      </c>
      <c r="BO394" s="1168">
        <f t="shared" si="540"/>
        <v>0</v>
      </c>
      <c r="BP394" s="1168">
        <f t="shared" si="541"/>
        <v>0</v>
      </c>
      <c r="BQ394" s="1168">
        <f t="shared" si="542"/>
        <v>0</v>
      </c>
      <c r="BR394" s="1168">
        <f t="shared" si="543"/>
        <v>0</v>
      </c>
      <c r="BS394" s="1168">
        <f t="shared" si="544"/>
        <v>0</v>
      </c>
      <c r="BT394" s="1168">
        <f t="shared" si="545"/>
        <v>13</v>
      </c>
      <c r="BU394" s="1168">
        <f t="shared" si="546"/>
        <v>9</v>
      </c>
      <c r="BV394" s="1168">
        <f t="shared" si="547"/>
        <v>22</v>
      </c>
      <c r="BW394" s="1168">
        <f t="shared" si="548"/>
        <v>2673</v>
      </c>
      <c r="BX394" s="1168">
        <f t="shared" si="549"/>
        <v>1564</v>
      </c>
      <c r="BY394" s="1168">
        <f t="shared" si="550"/>
        <v>4237</v>
      </c>
    </row>
    <row r="395" spans="1:77" ht="35.25" customHeight="1">
      <c r="A395" s="1242" t="s">
        <v>6</v>
      </c>
      <c r="B395" s="1242">
        <f t="shared" ref="B395:Y395" si="569">SUM(B384:B394)</f>
        <v>23207</v>
      </c>
      <c r="C395" s="1257">
        <f t="shared" si="569"/>
        <v>17476</v>
      </c>
      <c r="D395" s="1257">
        <f t="shared" si="569"/>
        <v>40683</v>
      </c>
      <c r="E395" s="1257">
        <f t="shared" si="569"/>
        <v>52988</v>
      </c>
      <c r="F395" s="1257">
        <f t="shared" si="569"/>
        <v>38552</v>
      </c>
      <c r="G395" s="1257">
        <f t="shared" si="569"/>
        <v>91540</v>
      </c>
      <c r="H395" s="1257">
        <f t="shared" si="569"/>
        <v>1754</v>
      </c>
      <c r="I395" s="1257">
        <f t="shared" si="569"/>
        <v>1220</v>
      </c>
      <c r="J395" s="1257">
        <f t="shared" si="569"/>
        <v>2974</v>
      </c>
      <c r="K395" s="1257">
        <f t="shared" si="569"/>
        <v>1342</v>
      </c>
      <c r="L395" s="1257">
        <f t="shared" si="569"/>
        <v>1069</v>
      </c>
      <c r="M395" s="1257">
        <f t="shared" si="569"/>
        <v>2411</v>
      </c>
      <c r="N395" s="1257">
        <f t="shared" si="569"/>
        <v>6</v>
      </c>
      <c r="O395" s="1257">
        <f t="shared" si="569"/>
        <v>4</v>
      </c>
      <c r="P395" s="1257">
        <f t="shared" si="569"/>
        <v>10</v>
      </c>
      <c r="Q395" s="1257">
        <f t="shared" si="569"/>
        <v>8</v>
      </c>
      <c r="R395" s="1257">
        <f t="shared" si="569"/>
        <v>5</v>
      </c>
      <c r="S395" s="1257">
        <f t="shared" si="569"/>
        <v>13</v>
      </c>
      <c r="T395" s="1257">
        <f t="shared" si="569"/>
        <v>221</v>
      </c>
      <c r="U395" s="1257">
        <f t="shared" si="569"/>
        <v>168</v>
      </c>
      <c r="V395" s="1257">
        <f t="shared" si="569"/>
        <v>389</v>
      </c>
      <c r="W395" s="1290">
        <f t="shared" si="569"/>
        <v>79526</v>
      </c>
      <c r="X395" s="1290">
        <f t="shared" si="569"/>
        <v>58494</v>
      </c>
      <c r="Y395" s="1290">
        <f t="shared" si="569"/>
        <v>138020</v>
      </c>
      <c r="AA395" s="1242" t="s">
        <v>6</v>
      </c>
      <c r="AB395" s="1500">
        <f>SUM(AB384:AB394)</f>
        <v>37511</v>
      </c>
      <c r="AC395" s="1500">
        <f t="shared" ref="AC395:AZ395" si="570">SUM(AC384:AC394)</f>
        <v>26225</v>
      </c>
      <c r="AD395" s="1500">
        <f t="shared" si="570"/>
        <v>63736</v>
      </c>
      <c r="AE395" s="1500">
        <f t="shared" si="570"/>
        <v>35126</v>
      </c>
      <c r="AF395" s="1500">
        <f t="shared" si="570"/>
        <v>23547</v>
      </c>
      <c r="AG395" s="1500">
        <f t="shared" si="570"/>
        <v>58673</v>
      </c>
      <c r="AH395" s="1500">
        <f t="shared" si="570"/>
        <v>1622</v>
      </c>
      <c r="AI395" s="1500">
        <f t="shared" si="570"/>
        <v>1166</v>
      </c>
      <c r="AJ395" s="1500">
        <f t="shared" si="570"/>
        <v>2788</v>
      </c>
      <c r="AK395" s="1500">
        <f t="shared" si="570"/>
        <v>990</v>
      </c>
      <c r="AL395" s="1500">
        <f t="shared" si="570"/>
        <v>618</v>
      </c>
      <c r="AM395" s="1500">
        <f t="shared" si="570"/>
        <v>1608</v>
      </c>
      <c r="AN395" s="1500">
        <f t="shared" si="570"/>
        <v>23</v>
      </c>
      <c r="AO395" s="1500">
        <f t="shared" si="570"/>
        <v>17</v>
      </c>
      <c r="AP395" s="1500">
        <f t="shared" si="570"/>
        <v>40</v>
      </c>
      <c r="AQ395" s="1500">
        <f t="shared" si="570"/>
        <v>59</v>
      </c>
      <c r="AR395" s="1500">
        <f t="shared" si="570"/>
        <v>43</v>
      </c>
      <c r="AS395" s="1500">
        <f t="shared" si="570"/>
        <v>102</v>
      </c>
      <c r="AT395" s="1500">
        <f t="shared" si="570"/>
        <v>1278</v>
      </c>
      <c r="AU395" s="1500">
        <f t="shared" si="570"/>
        <v>891</v>
      </c>
      <c r="AV395" s="1500">
        <f t="shared" si="570"/>
        <v>2169</v>
      </c>
      <c r="AW395" s="1500">
        <f t="shared" si="570"/>
        <v>76609</v>
      </c>
      <c r="AX395" s="1500">
        <f t="shared" si="570"/>
        <v>52507</v>
      </c>
      <c r="AY395" s="1500">
        <f t="shared" si="570"/>
        <v>129116</v>
      </c>
      <c r="AZ395" s="1500">
        <f t="shared" si="570"/>
        <v>0</v>
      </c>
      <c r="BA395" s="1242" t="s">
        <v>6</v>
      </c>
      <c r="BB395" s="1174">
        <f>SUM(BB384:BB394)</f>
        <v>60718</v>
      </c>
      <c r="BC395" s="1174">
        <f t="shared" ref="BC395:BY395" si="571">SUM(BC384:BC394)</f>
        <v>43701</v>
      </c>
      <c r="BD395" s="1174">
        <f t="shared" si="571"/>
        <v>104419</v>
      </c>
      <c r="BE395" s="1174">
        <f t="shared" si="571"/>
        <v>88114</v>
      </c>
      <c r="BF395" s="1174">
        <f t="shared" si="571"/>
        <v>62099</v>
      </c>
      <c r="BG395" s="1174">
        <f t="shared" si="571"/>
        <v>150213</v>
      </c>
      <c r="BH395" s="1174">
        <f t="shared" si="571"/>
        <v>3376</v>
      </c>
      <c r="BI395" s="1174">
        <f t="shared" si="571"/>
        <v>2386</v>
      </c>
      <c r="BJ395" s="1174">
        <f t="shared" si="571"/>
        <v>5762</v>
      </c>
      <c r="BK395" s="1174">
        <f t="shared" si="571"/>
        <v>2332</v>
      </c>
      <c r="BL395" s="1174">
        <f t="shared" si="571"/>
        <v>1687</v>
      </c>
      <c r="BM395" s="1174">
        <f t="shared" si="571"/>
        <v>4019</v>
      </c>
      <c r="BN395" s="1174">
        <f t="shared" si="571"/>
        <v>29</v>
      </c>
      <c r="BO395" s="1174">
        <f t="shared" si="571"/>
        <v>21</v>
      </c>
      <c r="BP395" s="1174">
        <f t="shared" si="571"/>
        <v>50</v>
      </c>
      <c r="BQ395" s="1174">
        <f t="shared" si="571"/>
        <v>67</v>
      </c>
      <c r="BR395" s="1174">
        <f t="shared" si="571"/>
        <v>48</v>
      </c>
      <c r="BS395" s="1174">
        <f t="shared" si="571"/>
        <v>115</v>
      </c>
      <c r="BT395" s="1174">
        <f t="shared" si="571"/>
        <v>1499</v>
      </c>
      <c r="BU395" s="1174">
        <f t="shared" si="571"/>
        <v>1059</v>
      </c>
      <c r="BV395" s="1174">
        <f t="shared" si="571"/>
        <v>2558</v>
      </c>
      <c r="BW395" s="1174">
        <f t="shared" si="571"/>
        <v>156135</v>
      </c>
      <c r="BX395" s="1174">
        <f t="shared" si="571"/>
        <v>111001</v>
      </c>
      <c r="BY395" s="1174">
        <f t="shared" si="571"/>
        <v>267136</v>
      </c>
    </row>
    <row r="398" spans="1:77" ht="15.75">
      <c r="W398" s="1295" t="str">
        <f>IF(W395='Master Table'!R28,"TRUE","FALSE")</f>
        <v>TRUE</v>
      </c>
      <c r="X398" s="1295" t="str">
        <f>IF(X395='Master Table'!S28,"TRUE","FALSE")</f>
        <v>TRUE</v>
      </c>
      <c r="Y398" s="1295" t="str">
        <f>IF(Y395='Master Table'!T28,"TRUE","FALSE")</f>
        <v>TRUE</v>
      </c>
      <c r="AW398" s="1295" t="str">
        <f>IF(AW395='Master Table'!R57,"TRUE","FALSE")</f>
        <v>TRUE</v>
      </c>
      <c r="AX398" s="1295" t="str">
        <f>IF(AX395='Master Table'!S57,"TRUE","FALSE")</f>
        <v>TRUE</v>
      </c>
      <c r="AY398" s="1295" t="str">
        <f>IF(AY395='Master Table'!T57,"TRUE","FALSE")</f>
        <v>TRUE</v>
      </c>
    </row>
    <row r="399" spans="1:77" ht="15.75">
      <c r="B399" s="1295" t="str">
        <f>IF(B395=Death!C169,"TRUE","FALSE")</f>
        <v>TRUE</v>
      </c>
      <c r="C399" s="1295" t="str">
        <f>IF(C395=Death!D169,"TRUE","FALSE")</f>
        <v>TRUE</v>
      </c>
      <c r="D399" s="1295" t="str">
        <f>IF(D395=Death!E169,"TRUE","FALSE")</f>
        <v>TRUE</v>
      </c>
      <c r="E399" s="1295" t="str">
        <f>IF(E395=Death!F169,"TRUE","FALSE")</f>
        <v>TRUE</v>
      </c>
      <c r="F399" s="1295" t="str">
        <f>IF(F395=Death!G169,"TRUE","FALSE")</f>
        <v>TRUE</v>
      </c>
      <c r="G399" s="1295" t="str">
        <f>IF(G395=Death!H169,"TRUE","FALSE")</f>
        <v>TRUE</v>
      </c>
      <c r="H399" s="1295" t="str">
        <f>IF(H395=Death!I169,"TRUE","FALSE")</f>
        <v>TRUE</v>
      </c>
      <c r="I399" s="1295" t="str">
        <f>IF(I395=Death!J169,"TRUE","FALSE")</f>
        <v>TRUE</v>
      </c>
      <c r="J399" s="1295" t="str">
        <f>IF(J395=Death!K169,"TRUE","FALSE")</f>
        <v>TRUE</v>
      </c>
      <c r="K399" s="1295" t="str">
        <f>IF(K395=Death!L169,"TRUE","FALSE")</f>
        <v>TRUE</v>
      </c>
      <c r="L399" s="1295" t="str">
        <f>IF(L395=Death!M169,"TRUE","FALSE")</f>
        <v>TRUE</v>
      </c>
      <c r="M399" s="1295" t="str">
        <f>IF(M395=Death!N169,"TRUE","FALSE")</f>
        <v>TRUE</v>
      </c>
      <c r="N399" s="1295" t="str">
        <f>IF(N395=Death!O169,"TRUE","FALSE")</f>
        <v>TRUE</v>
      </c>
      <c r="O399" s="1295" t="str">
        <f>IF(O395=Death!P169,"TRUE","FALSE")</f>
        <v>TRUE</v>
      </c>
      <c r="P399" s="1295" t="str">
        <f>IF(P395=Death!Q169,"TRUE","FALSE")</f>
        <v>TRUE</v>
      </c>
      <c r="Q399" s="1295" t="str">
        <f>IF(Q395=Death!R169,"TRUE","FALSE")</f>
        <v>TRUE</v>
      </c>
      <c r="R399" s="1295" t="str">
        <f>IF(R395=Death!S169,"TRUE","FALSE")</f>
        <v>TRUE</v>
      </c>
      <c r="S399" s="1295" t="str">
        <f>IF(S395=Death!T169,"TRUE","FALSE")</f>
        <v>TRUE</v>
      </c>
      <c r="T399" s="1295" t="str">
        <f>IF(T395=Death!U169,"TRUE","FALSE")</f>
        <v>TRUE</v>
      </c>
      <c r="U399" s="1295" t="str">
        <f>IF(U395=Death!V169,"TRUE","FALSE")</f>
        <v>TRUE</v>
      </c>
      <c r="V399" s="1295" t="str">
        <f>IF(V395=Death!W169,"TRUE","FALSE")</f>
        <v>TRUE</v>
      </c>
      <c r="W399" s="1295" t="str">
        <f>IF(W395=Death!X169,"TRUE","FALSE")</f>
        <v>TRUE</v>
      </c>
      <c r="X399" s="1295" t="str">
        <f>IF(X395=Death!Y169,"TRUE","FALSE")</f>
        <v>TRUE</v>
      </c>
      <c r="Y399" s="1295" t="str">
        <f>IF(Y395=Death!Z169,"TRUE","FALSE")</f>
        <v>TRUE</v>
      </c>
      <c r="AB399" s="1295" t="str">
        <f>IF(AB395=Death!C385,"TRUE","FALSE")</f>
        <v>TRUE</v>
      </c>
      <c r="AC399" s="1295" t="str">
        <f>IF(AC395=Death!D385,"TRUE","FALSE")</f>
        <v>TRUE</v>
      </c>
      <c r="AD399" s="1295" t="str">
        <f>IF(AD395=Death!E385,"TRUE","FALSE")</f>
        <v>TRUE</v>
      </c>
      <c r="AE399" s="1295" t="str">
        <f>IF(AE395=Death!F385,"TRUE","FALSE")</f>
        <v>TRUE</v>
      </c>
      <c r="AF399" s="1295" t="str">
        <f>IF(AF395=Death!G385,"TRUE","FALSE")</f>
        <v>TRUE</v>
      </c>
      <c r="AG399" s="1295" t="str">
        <f>IF(AG395=Death!H385,"TRUE","FALSE")</f>
        <v>TRUE</v>
      </c>
      <c r="AH399" s="1295" t="str">
        <f>IF(AH395=Death!I385,"TRUE","FALSE")</f>
        <v>TRUE</v>
      </c>
      <c r="AI399" s="1295" t="str">
        <f>IF(AI395=Death!J385,"TRUE","FALSE")</f>
        <v>TRUE</v>
      </c>
      <c r="AJ399" s="1295" t="str">
        <f>IF(AJ395=Death!K385,"TRUE","FALSE")</f>
        <v>TRUE</v>
      </c>
      <c r="AK399" s="1295" t="str">
        <f>IF(AK395=Death!L385,"TRUE","FALSE")</f>
        <v>TRUE</v>
      </c>
      <c r="AL399" s="1295" t="str">
        <f>IF(AL395=Death!M385,"TRUE","FALSE")</f>
        <v>TRUE</v>
      </c>
      <c r="AM399" s="1295" t="str">
        <f>IF(AM395=Death!N385,"TRUE","FALSE")</f>
        <v>TRUE</v>
      </c>
      <c r="AN399" s="1295" t="str">
        <f>IF(AN395=Death!O385,"TRUE","FALSE")</f>
        <v>TRUE</v>
      </c>
      <c r="AO399" s="1295" t="str">
        <f>IF(AO395=Death!P385,"TRUE","FALSE")</f>
        <v>TRUE</v>
      </c>
      <c r="AP399" s="1295" t="str">
        <f>IF(AP395=Death!Q385,"TRUE","FALSE")</f>
        <v>TRUE</v>
      </c>
      <c r="AQ399" s="1295" t="str">
        <f>IF(AQ395=Death!R385,"TRUE","FALSE")</f>
        <v>TRUE</v>
      </c>
      <c r="AR399" s="1295" t="str">
        <f>IF(AR395=Death!S385,"TRUE","FALSE")</f>
        <v>TRUE</v>
      </c>
      <c r="AS399" s="1295" t="str">
        <f>IF(AS395=Death!T385,"TRUE","FALSE")</f>
        <v>TRUE</v>
      </c>
      <c r="AT399" s="1295" t="str">
        <f>IF(AT395=Death!U385,"TRUE","FALSE")</f>
        <v>TRUE</v>
      </c>
      <c r="AU399" s="1295" t="str">
        <f>IF(AU395=Death!V385,"TRUE","FALSE")</f>
        <v>TRUE</v>
      </c>
      <c r="AV399" s="1295" t="str">
        <f>IF(AV395=Death!W385,"TRUE","FALSE")</f>
        <v>TRUE</v>
      </c>
      <c r="AW399" s="1295" t="str">
        <f>IF(AW395=Death!X385,"TRUE","FALSE")</f>
        <v>TRUE</v>
      </c>
      <c r="AX399" s="1295" t="str">
        <f>IF(AX395=Death!Y385,"TRUE","FALSE")</f>
        <v>TRUE</v>
      </c>
      <c r="AY399" s="1295" t="str">
        <f>IF(AY395=Death!Z385,"TRUE","FALSE")</f>
        <v>TRUE</v>
      </c>
    </row>
  </sheetData>
  <mergeCells count="432">
    <mergeCell ref="BW381:BY381"/>
    <mergeCell ref="A377:Y377"/>
    <mergeCell ref="AA377:AY377"/>
    <mergeCell ref="A378:Y378"/>
    <mergeCell ref="AA378:AY378"/>
    <mergeCell ref="BA381:BA382"/>
    <mergeCell ref="BB381:BD381"/>
    <mergeCell ref="BE381:BG381"/>
    <mergeCell ref="BH381:BJ381"/>
    <mergeCell ref="BK381:BM381"/>
    <mergeCell ref="BT381:BV381"/>
    <mergeCell ref="BA378:BY378"/>
    <mergeCell ref="BA379:BY379"/>
    <mergeCell ref="A379:Y379"/>
    <mergeCell ref="AA379:AY379"/>
    <mergeCell ref="BN381:BP381"/>
    <mergeCell ref="BQ381:BS381"/>
    <mergeCell ref="AW361:AY361"/>
    <mergeCell ref="AA381:AA382"/>
    <mergeCell ref="AB381:AD381"/>
    <mergeCell ref="AE381:AG381"/>
    <mergeCell ref="AH381:AJ381"/>
    <mergeCell ref="AK381:AM381"/>
    <mergeCell ref="AT381:AV381"/>
    <mergeCell ref="AW381:AY381"/>
    <mergeCell ref="AA361:AA362"/>
    <mergeCell ref="AB361:AD361"/>
    <mergeCell ref="AE361:AG361"/>
    <mergeCell ref="AH361:AJ361"/>
    <mergeCell ref="AK361:AM361"/>
    <mergeCell ref="AT361:AV361"/>
    <mergeCell ref="AN381:AP381"/>
    <mergeCell ref="AQ381:AS381"/>
    <mergeCell ref="AN361:AP361"/>
    <mergeCell ref="AQ361:AS361"/>
    <mergeCell ref="AW327:AY327"/>
    <mergeCell ref="AA344:AA345"/>
    <mergeCell ref="AB344:AD344"/>
    <mergeCell ref="AE344:AG344"/>
    <mergeCell ref="AH344:AJ344"/>
    <mergeCell ref="AK344:AM344"/>
    <mergeCell ref="AT344:AV344"/>
    <mergeCell ref="AW344:AY344"/>
    <mergeCell ref="AA327:AA328"/>
    <mergeCell ref="AB327:AD327"/>
    <mergeCell ref="AE327:AG327"/>
    <mergeCell ref="AH327:AJ327"/>
    <mergeCell ref="AK327:AM327"/>
    <mergeCell ref="AT327:AV327"/>
    <mergeCell ref="AN344:AP344"/>
    <mergeCell ref="AQ344:AS344"/>
    <mergeCell ref="AN327:AP327"/>
    <mergeCell ref="AQ327:AS327"/>
    <mergeCell ref="AW293:AY293"/>
    <mergeCell ref="AA310:AA311"/>
    <mergeCell ref="AB310:AD310"/>
    <mergeCell ref="AE310:AG310"/>
    <mergeCell ref="AH310:AJ310"/>
    <mergeCell ref="AK310:AM310"/>
    <mergeCell ref="AT310:AV310"/>
    <mergeCell ref="AW310:AY310"/>
    <mergeCell ref="AA293:AA294"/>
    <mergeCell ref="AB293:AD293"/>
    <mergeCell ref="AE293:AG293"/>
    <mergeCell ref="AH293:AJ293"/>
    <mergeCell ref="AK293:AM293"/>
    <mergeCell ref="AT293:AV293"/>
    <mergeCell ref="AN310:AP310"/>
    <mergeCell ref="AQ310:AS310"/>
    <mergeCell ref="AN293:AP293"/>
    <mergeCell ref="AQ293:AS293"/>
    <mergeCell ref="AW259:AY259"/>
    <mergeCell ref="AA276:AA277"/>
    <mergeCell ref="AB276:AD276"/>
    <mergeCell ref="AE276:AG276"/>
    <mergeCell ref="AH276:AJ276"/>
    <mergeCell ref="AK276:AM276"/>
    <mergeCell ref="AT276:AV276"/>
    <mergeCell ref="AW276:AY276"/>
    <mergeCell ref="AA259:AA260"/>
    <mergeCell ref="AB259:AD259"/>
    <mergeCell ref="AE259:AG259"/>
    <mergeCell ref="AH259:AJ259"/>
    <mergeCell ref="AK259:AM259"/>
    <mergeCell ref="AT259:AV259"/>
    <mergeCell ref="AN276:AP276"/>
    <mergeCell ref="AQ276:AS276"/>
    <mergeCell ref="AN259:AP259"/>
    <mergeCell ref="AQ259:AS259"/>
    <mergeCell ref="AW225:AY225"/>
    <mergeCell ref="AA242:AA243"/>
    <mergeCell ref="AB242:AD242"/>
    <mergeCell ref="AE242:AG242"/>
    <mergeCell ref="AH242:AJ242"/>
    <mergeCell ref="AK242:AM242"/>
    <mergeCell ref="AT242:AV242"/>
    <mergeCell ref="AW242:AY242"/>
    <mergeCell ref="AA225:AA226"/>
    <mergeCell ref="AB225:AD225"/>
    <mergeCell ref="AE225:AG225"/>
    <mergeCell ref="AH225:AJ225"/>
    <mergeCell ref="AK225:AM225"/>
    <mergeCell ref="AT225:AV225"/>
    <mergeCell ref="AN242:AP242"/>
    <mergeCell ref="AQ242:AS242"/>
    <mergeCell ref="AN225:AP225"/>
    <mergeCell ref="AQ225:AS225"/>
    <mergeCell ref="AW191:AY191"/>
    <mergeCell ref="AA208:AA209"/>
    <mergeCell ref="AB208:AD208"/>
    <mergeCell ref="AE208:AG208"/>
    <mergeCell ref="AH208:AJ208"/>
    <mergeCell ref="AK208:AM208"/>
    <mergeCell ref="AT208:AV208"/>
    <mergeCell ref="AW208:AY208"/>
    <mergeCell ref="AA191:AA192"/>
    <mergeCell ref="AB191:AD191"/>
    <mergeCell ref="AE191:AG191"/>
    <mergeCell ref="AH191:AJ191"/>
    <mergeCell ref="AK191:AM191"/>
    <mergeCell ref="AT191:AV191"/>
    <mergeCell ref="AN208:AP208"/>
    <mergeCell ref="AQ208:AS208"/>
    <mergeCell ref="AN191:AP191"/>
    <mergeCell ref="AQ191:AS191"/>
    <mergeCell ref="AW157:AY157"/>
    <mergeCell ref="AA174:AA175"/>
    <mergeCell ref="AB174:AD174"/>
    <mergeCell ref="AE174:AG174"/>
    <mergeCell ref="AH174:AJ174"/>
    <mergeCell ref="AK174:AM174"/>
    <mergeCell ref="AT174:AV174"/>
    <mergeCell ref="AW174:AY174"/>
    <mergeCell ref="AA157:AA158"/>
    <mergeCell ref="AB157:AD157"/>
    <mergeCell ref="AE157:AG157"/>
    <mergeCell ref="AH157:AJ157"/>
    <mergeCell ref="AK157:AM157"/>
    <mergeCell ref="AT157:AV157"/>
    <mergeCell ref="AN174:AP174"/>
    <mergeCell ref="AQ174:AS174"/>
    <mergeCell ref="AN157:AP157"/>
    <mergeCell ref="AQ157:AS157"/>
    <mergeCell ref="AW123:AY123"/>
    <mergeCell ref="AA140:AA141"/>
    <mergeCell ref="AB140:AD140"/>
    <mergeCell ref="AE140:AG140"/>
    <mergeCell ref="AH140:AJ140"/>
    <mergeCell ref="AK140:AM140"/>
    <mergeCell ref="AT140:AV140"/>
    <mergeCell ref="AW140:AY140"/>
    <mergeCell ref="AA123:AA124"/>
    <mergeCell ref="AB123:AD123"/>
    <mergeCell ref="AE123:AG123"/>
    <mergeCell ref="AH123:AJ123"/>
    <mergeCell ref="AK123:AM123"/>
    <mergeCell ref="AT123:AV123"/>
    <mergeCell ref="AN140:AP140"/>
    <mergeCell ref="AQ140:AS140"/>
    <mergeCell ref="AN123:AP123"/>
    <mergeCell ref="AQ123:AS123"/>
    <mergeCell ref="AW89:AY89"/>
    <mergeCell ref="AA106:AA107"/>
    <mergeCell ref="AB106:AD106"/>
    <mergeCell ref="AE106:AG106"/>
    <mergeCell ref="AH106:AJ106"/>
    <mergeCell ref="AK106:AM106"/>
    <mergeCell ref="AT106:AV106"/>
    <mergeCell ref="AW106:AY106"/>
    <mergeCell ref="AA89:AA90"/>
    <mergeCell ref="AB89:AD89"/>
    <mergeCell ref="AE89:AG89"/>
    <mergeCell ref="AH89:AJ89"/>
    <mergeCell ref="AK89:AM89"/>
    <mergeCell ref="AT89:AV89"/>
    <mergeCell ref="AN106:AP106"/>
    <mergeCell ref="AQ106:AS106"/>
    <mergeCell ref="AN89:AP89"/>
    <mergeCell ref="AQ89:AS89"/>
    <mergeCell ref="AW55:AY55"/>
    <mergeCell ref="AA72:AA73"/>
    <mergeCell ref="AB72:AD72"/>
    <mergeCell ref="AE72:AG72"/>
    <mergeCell ref="AH72:AJ72"/>
    <mergeCell ref="AK72:AM72"/>
    <mergeCell ref="AT72:AV72"/>
    <mergeCell ref="AW72:AY72"/>
    <mergeCell ref="AA55:AA56"/>
    <mergeCell ref="AB55:AD55"/>
    <mergeCell ref="AE55:AG55"/>
    <mergeCell ref="AH55:AJ55"/>
    <mergeCell ref="AK55:AM55"/>
    <mergeCell ref="AT55:AV55"/>
    <mergeCell ref="AN72:AP72"/>
    <mergeCell ref="AQ72:AS72"/>
    <mergeCell ref="AN55:AP55"/>
    <mergeCell ref="AQ55:AS55"/>
    <mergeCell ref="AA38:AA39"/>
    <mergeCell ref="AB38:AD38"/>
    <mergeCell ref="AE38:AG38"/>
    <mergeCell ref="AH38:AJ38"/>
    <mergeCell ref="AK38:AM38"/>
    <mergeCell ref="AT38:AV38"/>
    <mergeCell ref="AW38:AY38"/>
    <mergeCell ref="AA21:AA22"/>
    <mergeCell ref="AB21:AD21"/>
    <mergeCell ref="AE21:AG21"/>
    <mergeCell ref="AH21:AJ21"/>
    <mergeCell ref="AK21:AM21"/>
    <mergeCell ref="AT21:AV21"/>
    <mergeCell ref="AN38:AP38"/>
    <mergeCell ref="AQ38:AS38"/>
    <mergeCell ref="AA2:AY2"/>
    <mergeCell ref="AA4:AA5"/>
    <mergeCell ref="AB4:AD4"/>
    <mergeCell ref="AE4:AG4"/>
    <mergeCell ref="AH4:AJ4"/>
    <mergeCell ref="AK4:AM4"/>
    <mergeCell ref="AT4:AV4"/>
    <mergeCell ref="AW4:AY4"/>
    <mergeCell ref="AW21:AY21"/>
    <mergeCell ref="AN4:AP4"/>
    <mergeCell ref="AQ4:AS4"/>
    <mergeCell ref="AN21:AP21"/>
    <mergeCell ref="AQ21:AS21"/>
    <mergeCell ref="W361:Y361"/>
    <mergeCell ref="A381:A382"/>
    <mergeCell ref="B381:D381"/>
    <mergeCell ref="E381:G381"/>
    <mergeCell ref="H381:J381"/>
    <mergeCell ref="Q381:S381"/>
    <mergeCell ref="T381:V381"/>
    <mergeCell ref="W381:Y381"/>
    <mergeCell ref="A361:A362"/>
    <mergeCell ref="B361:D361"/>
    <mergeCell ref="E361:G361"/>
    <mergeCell ref="H361:J361"/>
    <mergeCell ref="Q361:S361"/>
    <mergeCell ref="T361:V361"/>
    <mergeCell ref="K361:M361"/>
    <mergeCell ref="N361:P361"/>
    <mergeCell ref="K381:M381"/>
    <mergeCell ref="N381:P381"/>
    <mergeCell ref="W327:Y327"/>
    <mergeCell ref="A344:A345"/>
    <mergeCell ref="B344:D344"/>
    <mergeCell ref="E344:G344"/>
    <mergeCell ref="H344:J344"/>
    <mergeCell ref="Q344:S344"/>
    <mergeCell ref="T344:V344"/>
    <mergeCell ref="W344:Y344"/>
    <mergeCell ref="A327:A328"/>
    <mergeCell ref="B327:D327"/>
    <mergeCell ref="E327:G327"/>
    <mergeCell ref="H327:J327"/>
    <mergeCell ref="Q327:S327"/>
    <mergeCell ref="T327:V327"/>
    <mergeCell ref="K327:M327"/>
    <mergeCell ref="N327:P327"/>
    <mergeCell ref="K344:M344"/>
    <mergeCell ref="N344:P344"/>
    <mergeCell ref="W293:Y293"/>
    <mergeCell ref="A310:A311"/>
    <mergeCell ref="B310:D310"/>
    <mergeCell ref="E310:G310"/>
    <mergeCell ref="H310:J310"/>
    <mergeCell ref="Q310:S310"/>
    <mergeCell ref="T310:V310"/>
    <mergeCell ref="W310:Y310"/>
    <mergeCell ref="A293:A294"/>
    <mergeCell ref="B293:D293"/>
    <mergeCell ref="E293:G293"/>
    <mergeCell ref="H293:J293"/>
    <mergeCell ref="Q293:S293"/>
    <mergeCell ref="T293:V293"/>
    <mergeCell ref="K293:M293"/>
    <mergeCell ref="N293:P293"/>
    <mergeCell ref="K310:M310"/>
    <mergeCell ref="N310:P310"/>
    <mergeCell ref="W259:Y259"/>
    <mergeCell ref="A276:A277"/>
    <mergeCell ref="B276:D276"/>
    <mergeCell ref="E276:G276"/>
    <mergeCell ref="H276:J276"/>
    <mergeCell ref="Q276:S276"/>
    <mergeCell ref="T276:V276"/>
    <mergeCell ref="W276:Y276"/>
    <mergeCell ref="A259:A260"/>
    <mergeCell ref="B259:D259"/>
    <mergeCell ref="E259:G259"/>
    <mergeCell ref="H259:J259"/>
    <mergeCell ref="Q259:S259"/>
    <mergeCell ref="T259:V259"/>
    <mergeCell ref="K259:M259"/>
    <mergeCell ref="N259:P259"/>
    <mergeCell ref="K276:M276"/>
    <mergeCell ref="N276:P276"/>
    <mergeCell ref="W225:Y225"/>
    <mergeCell ref="A242:A243"/>
    <mergeCell ref="B242:D242"/>
    <mergeCell ref="E242:G242"/>
    <mergeCell ref="H242:J242"/>
    <mergeCell ref="Q242:S242"/>
    <mergeCell ref="T242:V242"/>
    <mergeCell ref="W242:Y242"/>
    <mergeCell ref="A225:A226"/>
    <mergeCell ref="B225:D225"/>
    <mergeCell ref="E225:G225"/>
    <mergeCell ref="H225:J225"/>
    <mergeCell ref="Q225:S225"/>
    <mergeCell ref="T225:V225"/>
    <mergeCell ref="K225:M225"/>
    <mergeCell ref="N225:P225"/>
    <mergeCell ref="K242:M242"/>
    <mergeCell ref="N242:P242"/>
    <mergeCell ref="W191:Y191"/>
    <mergeCell ref="A208:A209"/>
    <mergeCell ref="B208:D208"/>
    <mergeCell ref="E208:G208"/>
    <mergeCell ref="H208:J208"/>
    <mergeCell ref="Q208:S208"/>
    <mergeCell ref="T208:V208"/>
    <mergeCell ref="W208:Y208"/>
    <mergeCell ref="A191:A192"/>
    <mergeCell ref="B191:D191"/>
    <mergeCell ref="E191:G191"/>
    <mergeCell ref="H191:J191"/>
    <mergeCell ref="Q191:S191"/>
    <mergeCell ref="T191:V191"/>
    <mergeCell ref="K191:M191"/>
    <mergeCell ref="N191:P191"/>
    <mergeCell ref="K208:M208"/>
    <mergeCell ref="N208:P208"/>
    <mergeCell ref="W157:Y157"/>
    <mergeCell ref="A174:A175"/>
    <mergeCell ref="B174:D174"/>
    <mergeCell ref="E174:G174"/>
    <mergeCell ref="H174:J174"/>
    <mergeCell ref="Q174:S174"/>
    <mergeCell ref="T174:V174"/>
    <mergeCell ref="W174:Y174"/>
    <mergeCell ref="A157:A158"/>
    <mergeCell ref="B157:D157"/>
    <mergeCell ref="E157:G157"/>
    <mergeCell ref="H157:J157"/>
    <mergeCell ref="Q157:S157"/>
    <mergeCell ref="T157:V157"/>
    <mergeCell ref="K157:M157"/>
    <mergeCell ref="N157:P157"/>
    <mergeCell ref="K174:M174"/>
    <mergeCell ref="N174:P174"/>
    <mergeCell ref="W123:Y123"/>
    <mergeCell ref="A140:A141"/>
    <mergeCell ref="B140:D140"/>
    <mergeCell ref="E140:G140"/>
    <mergeCell ref="H140:J140"/>
    <mergeCell ref="Q140:S140"/>
    <mergeCell ref="T140:V140"/>
    <mergeCell ref="W140:Y140"/>
    <mergeCell ref="A123:A124"/>
    <mergeCell ref="B123:D123"/>
    <mergeCell ref="E123:G123"/>
    <mergeCell ref="H123:J123"/>
    <mergeCell ref="Q123:S123"/>
    <mergeCell ref="T123:V123"/>
    <mergeCell ref="K123:M123"/>
    <mergeCell ref="N123:P123"/>
    <mergeCell ref="K140:M140"/>
    <mergeCell ref="N140:P140"/>
    <mergeCell ref="W89:Y89"/>
    <mergeCell ref="A106:A107"/>
    <mergeCell ref="B106:D106"/>
    <mergeCell ref="E106:G106"/>
    <mergeCell ref="H106:J106"/>
    <mergeCell ref="Q106:S106"/>
    <mergeCell ref="T106:V106"/>
    <mergeCell ref="W106:Y106"/>
    <mergeCell ref="A89:A90"/>
    <mergeCell ref="B89:D89"/>
    <mergeCell ref="E89:G89"/>
    <mergeCell ref="H89:J89"/>
    <mergeCell ref="Q89:S89"/>
    <mergeCell ref="T89:V89"/>
    <mergeCell ref="K106:M106"/>
    <mergeCell ref="N106:P106"/>
    <mergeCell ref="W55:Y55"/>
    <mergeCell ref="A72:A73"/>
    <mergeCell ref="B72:D72"/>
    <mergeCell ref="E72:G72"/>
    <mergeCell ref="H72:J72"/>
    <mergeCell ref="Q72:S72"/>
    <mergeCell ref="T72:V72"/>
    <mergeCell ref="W72:Y72"/>
    <mergeCell ref="A55:A56"/>
    <mergeCell ref="B55:D55"/>
    <mergeCell ref="E55:G55"/>
    <mergeCell ref="H55:J55"/>
    <mergeCell ref="Q55:S55"/>
    <mergeCell ref="T55:V55"/>
    <mergeCell ref="A4:A5"/>
    <mergeCell ref="B4:D4"/>
    <mergeCell ref="E4:G4"/>
    <mergeCell ref="H4:J4"/>
    <mergeCell ref="Q4:S4"/>
    <mergeCell ref="T4:V4"/>
    <mergeCell ref="W4:Y4"/>
    <mergeCell ref="W21:Y21"/>
    <mergeCell ref="A38:A39"/>
    <mergeCell ref="B38:D38"/>
    <mergeCell ref="E38:G38"/>
    <mergeCell ref="H38:J38"/>
    <mergeCell ref="Q38:S38"/>
    <mergeCell ref="T38:V38"/>
    <mergeCell ref="W38:Y38"/>
    <mergeCell ref="A21:A22"/>
    <mergeCell ref="B21:D21"/>
    <mergeCell ref="E21:G21"/>
    <mergeCell ref="H21:J21"/>
    <mergeCell ref="Q21:S21"/>
    <mergeCell ref="T21:V21"/>
    <mergeCell ref="K4:M4"/>
    <mergeCell ref="N4:P4"/>
    <mergeCell ref="K21:M21"/>
    <mergeCell ref="N21:P21"/>
    <mergeCell ref="K38:M38"/>
    <mergeCell ref="N38:P38"/>
    <mergeCell ref="K55:M55"/>
    <mergeCell ref="N55:P55"/>
    <mergeCell ref="K72:M72"/>
    <mergeCell ref="N72:P72"/>
    <mergeCell ref="K89:M89"/>
    <mergeCell ref="N89:P89"/>
  </mergeCells>
  <printOptions horizontalCentered="1" verticalCentered="1"/>
  <pageMargins left="0.59055118110236227" right="0.59055118110236227" top="0.74803149606299213" bottom="0.74803149606299213" header="0.31496062992125984" footer="0.31496062992125984"/>
  <pageSetup paperSize="9" scale="67" orientation="landscape" r:id="rId1"/>
  <rowBreaks count="1" manualBreakCount="1">
    <brk id="30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1:T351"/>
  <sheetViews>
    <sheetView view="pageBreakPreview" topLeftCell="A333" zoomScaleSheetLayoutView="100" workbookViewId="0">
      <selection activeCell="L356" sqref="L356"/>
    </sheetView>
  </sheetViews>
  <sheetFormatPr defaultRowHeight="15"/>
  <cols>
    <col min="1" max="1" width="9.7109375" style="136" bestFit="1" customWidth="1"/>
    <col min="2" max="2" width="32" style="422" customWidth="1"/>
    <col min="3" max="8" width="9.7109375" style="136" customWidth="1"/>
  </cols>
  <sheetData>
    <row r="1" spans="1:8">
      <c r="A1" s="135" t="s">
        <v>358</v>
      </c>
      <c r="G1" s="136" t="s">
        <v>15</v>
      </c>
    </row>
    <row r="2" spans="1:8" ht="15.75">
      <c r="A2" s="1734" t="s">
        <v>357</v>
      </c>
      <c r="B2" s="1734"/>
      <c r="C2" s="1734"/>
      <c r="D2" s="1734"/>
      <c r="E2" s="1734"/>
      <c r="F2" s="1734"/>
      <c r="G2" s="1734"/>
      <c r="H2" s="1734"/>
    </row>
    <row r="3" spans="1:8" ht="15.75">
      <c r="A3" s="1735" t="s">
        <v>1</v>
      </c>
      <c r="B3" s="1902" t="s">
        <v>345</v>
      </c>
      <c r="C3" s="1736" t="s">
        <v>96</v>
      </c>
      <c r="D3" s="1736"/>
      <c r="E3" s="1736"/>
      <c r="F3" s="1737" t="s">
        <v>0</v>
      </c>
      <c r="G3" s="1737"/>
      <c r="H3" s="1737"/>
    </row>
    <row r="4" spans="1:8" ht="15.75">
      <c r="A4" s="1735"/>
      <c r="B4" s="1902"/>
      <c r="C4" s="157" t="s">
        <v>10</v>
      </c>
      <c r="D4" s="157" t="s">
        <v>11</v>
      </c>
      <c r="E4" s="137" t="s">
        <v>6</v>
      </c>
      <c r="F4" s="564" t="s">
        <v>10</v>
      </c>
      <c r="G4" s="564" t="s">
        <v>11</v>
      </c>
      <c r="H4" s="137" t="s">
        <v>6</v>
      </c>
    </row>
    <row r="5" spans="1:8" ht="31.5">
      <c r="A5" s="156">
        <v>1</v>
      </c>
      <c r="B5" s="60" t="s">
        <v>347</v>
      </c>
      <c r="C5" s="1297">
        <v>45</v>
      </c>
      <c r="D5" s="1297">
        <v>7</v>
      </c>
      <c r="E5" s="156">
        <f>C5+D5</f>
        <v>52</v>
      </c>
      <c r="F5" s="562">
        <v>29</v>
      </c>
      <c r="G5" s="562">
        <v>25</v>
      </c>
      <c r="H5" s="843">
        <f>F5+G5</f>
        <v>54</v>
      </c>
    </row>
    <row r="6" spans="1:8" ht="31.5">
      <c r="A6" s="156">
        <v>2</v>
      </c>
      <c r="B6" s="60" t="s">
        <v>348</v>
      </c>
      <c r="C6" s="1297">
        <v>9</v>
      </c>
      <c r="D6" s="1297">
        <v>0</v>
      </c>
      <c r="E6" s="1359">
        <f t="shared" ref="E6:E13" si="0">C6+D6</f>
        <v>9</v>
      </c>
      <c r="F6" s="562">
        <v>43</v>
      </c>
      <c r="G6" s="562">
        <v>36</v>
      </c>
      <c r="H6" s="843">
        <f t="shared" ref="H6:H13" si="1">F6+G6</f>
        <v>79</v>
      </c>
    </row>
    <row r="7" spans="1:8" ht="15.75">
      <c r="A7" s="156">
        <v>3</v>
      </c>
      <c r="B7" s="423" t="s">
        <v>349</v>
      </c>
      <c r="C7" s="1297">
        <v>394</v>
      </c>
      <c r="D7" s="1297">
        <v>146</v>
      </c>
      <c r="E7" s="1359">
        <f t="shared" si="0"/>
        <v>540</v>
      </c>
      <c r="F7" s="562">
        <v>1251</v>
      </c>
      <c r="G7" s="562">
        <v>922</v>
      </c>
      <c r="H7" s="843">
        <f t="shared" si="1"/>
        <v>2173</v>
      </c>
    </row>
    <row r="8" spans="1:8" ht="15.75">
      <c r="A8" s="156">
        <v>4</v>
      </c>
      <c r="B8" s="423" t="s">
        <v>350</v>
      </c>
      <c r="C8" s="1297">
        <v>200</v>
      </c>
      <c r="D8" s="1297">
        <v>84</v>
      </c>
      <c r="E8" s="1359">
        <f t="shared" si="0"/>
        <v>284</v>
      </c>
      <c r="F8" s="562">
        <v>1487</v>
      </c>
      <c r="G8" s="562">
        <v>1148</v>
      </c>
      <c r="H8" s="843">
        <f t="shared" si="1"/>
        <v>2635</v>
      </c>
    </row>
    <row r="9" spans="1:8" ht="15.75">
      <c r="A9" s="156">
        <v>5</v>
      </c>
      <c r="B9" s="423" t="s">
        <v>351</v>
      </c>
      <c r="C9" s="1297">
        <v>439</v>
      </c>
      <c r="D9" s="1297">
        <v>191</v>
      </c>
      <c r="E9" s="1359">
        <f t="shared" si="0"/>
        <v>630</v>
      </c>
      <c r="F9" s="562">
        <v>1648</v>
      </c>
      <c r="G9" s="562">
        <v>465</v>
      </c>
      <c r="H9" s="843">
        <f t="shared" si="1"/>
        <v>2113</v>
      </c>
    </row>
    <row r="10" spans="1:8" ht="15.75">
      <c r="A10" s="156">
        <v>6</v>
      </c>
      <c r="B10" s="423" t="s">
        <v>352</v>
      </c>
      <c r="C10" s="1297">
        <v>1666</v>
      </c>
      <c r="D10" s="1297">
        <v>195</v>
      </c>
      <c r="E10" s="1359">
        <f t="shared" si="0"/>
        <v>1861</v>
      </c>
      <c r="F10" s="562">
        <v>675</v>
      </c>
      <c r="G10" s="562">
        <v>0</v>
      </c>
      <c r="H10" s="843">
        <f t="shared" si="1"/>
        <v>675</v>
      </c>
    </row>
    <row r="11" spans="1:8" ht="31.5">
      <c r="A11" s="156">
        <v>7</v>
      </c>
      <c r="B11" s="423" t="s">
        <v>353</v>
      </c>
      <c r="C11" s="1297">
        <v>435</v>
      </c>
      <c r="D11" s="1297">
        <v>109</v>
      </c>
      <c r="E11" s="1359">
        <f t="shared" si="0"/>
        <v>544</v>
      </c>
      <c r="F11" s="562">
        <v>1922</v>
      </c>
      <c r="G11" s="562">
        <v>0</v>
      </c>
      <c r="H11" s="843">
        <f t="shared" si="1"/>
        <v>1922</v>
      </c>
    </row>
    <row r="12" spans="1:8" ht="15.75">
      <c r="A12" s="156">
        <v>8</v>
      </c>
      <c r="B12" s="423" t="s">
        <v>354</v>
      </c>
      <c r="C12" s="1297">
        <v>1475</v>
      </c>
      <c r="D12" s="1297">
        <v>1066</v>
      </c>
      <c r="E12" s="1359">
        <f t="shared" si="0"/>
        <v>2541</v>
      </c>
      <c r="F12" s="562">
        <v>3496</v>
      </c>
      <c r="G12" s="562">
        <v>1002</v>
      </c>
      <c r="H12" s="843">
        <f t="shared" si="1"/>
        <v>4498</v>
      </c>
    </row>
    <row r="13" spans="1:8" ht="15.75">
      <c r="A13" s="156">
        <v>9</v>
      </c>
      <c r="B13" s="423" t="s">
        <v>355</v>
      </c>
      <c r="C13" s="1297">
        <v>1078</v>
      </c>
      <c r="D13" s="1297">
        <v>2556</v>
      </c>
      <c r="E13" s="1359">
        <f t="shared" si="0"/>
        <v>3634</v>
      </c>
      <c r="F13" s="562">
        <v>654</v>
      </c>
      <c r="G13" s="562">
        <v>4475</v>
      </c>
      <c r="H13" s="843">
        <f t="shared" si="1"/>
        <v>5129</v>
      </c>
    </row>
    <row r="14" spans="1:8" ht="15.75">
      <c r="A14" s="156"/>
      <c r="B14" s="424" t="s">
        <v>6</v>
      </c>
      <c r="C14" s="156">
        <f t="shared" ref="C14:H14" si="2">SUM(C5:C13)</f>
        <v>5741</v>
      </c>
      <c r="D14" s="1359">
        <f t="shared" si="2"/>
        <v>4354</v>
      </c>
      <c r="E14" s="1359">
        <f t="shared" si="2"/>
        <v>10095</v>
      </c>
      <c r="F14" s="1359">
        <f t="shared" si="2"/>
        <v>11205</v>
      </c>
      <c r="G14" s="1359">
        <f t="shared" si="2"/>
        <v>8073</v>
      </c>
      <c r="H14" s="1359">
        <f t="shared" si="2"/>
        <v>19278</v>
      </c>
    </row>
    <row r="15" spans="1:8">
      <c r="A15" s="142"/>
    </row>
    <row r="16" spans="1:8">
      <c r="A16" s="135" t="s">
        <v>358</v>
      </c>
      <c r="G16" s="136" t="s">
        <v>20</v>
      </c>
    </row>
    <row r="17" spans="1:8" ht="15.75">
      <c r="A17" s="1734" t="s">
        <v>357</v>
      </c>
      <c r="B17" s="1734"/>
      <c r="C17" s="1734"/>
      <c r="D17" s="1734"/>
      <c r="E17" s="1734"/>
      <c r="F17" s="1734"/>
      <c r="G17" s="1734"/>
      <c r="H17" s="1734"/>
    </row>
    <row r="18" spans="1:8" ht="15.75">
      <c r="A18" s="1735" t="s">
        <v>1</v>
      </c>
      <c r="B18" s="1902" t="s">
        <v>345</v>
      </c>
      <c r="C18" s="1736" t="s">
        <v>96</v>
      </c>
      <c r="D18" s="1736"/>
      <c r="E18" s="1736"/>
      <c r="F18" s="1737" t="s">
        <v>0</v>
      </c>
      <c r="G18" s="1737"/>
      <c r="H18" s="1737"/>
    </row>
    <row r="19" spans="1:8" ht="15.75">
      <c r="A19" s="1735"/>
      <c r="B19" s="1902"/>
      <c r="C19" s="157" t="s">
        <v>10</v>
      </c>
      <c r="D19" s="157" t="s">
        <v>11</v>
      </c>
      <c r="E19" s="137" t="s">
        <v>6</v>
      </c>
      <c r="F19" s="564" t="s">
        <v>10</v>
      </c>
      <c r="G19" s="564" t="s">
        <v>11</v>
      </c>
      <c r="H19" s="137" t="s">
        <v>6</v>
      </c>
    </row>
    <row r="20" spans="1:8" ht="31.5">
      <c r="A20" s="156">
        <v>1</v>
      </c>
      <c r="B20" s="60" t="s">
        <v>347</v>
      </c>
      <c r="C20" s="1245">
        <v>0</v>
      </c>
      <c r="D20" s="1245">
        <v>0</v>
      </c>
      <c r="E20" s="1157">
        <f>C20+D20</f>
        <v>0</v>
      </c>
      <c r="F20" s="191">
        <v>1</v>
      </c>
      <c r="G20" s="191">
        <v>1</v>
      </c>
      <c r="H20" s="1157">
        <f>F20+G20</f>
        <v>2</v>
      </c>
    </row>
    <row r="21" spans="1:8" ht="31.5">
      <c r="A21" s="156">
        <v>2</v>
      </c>
      <c r="B21" s="60" t="s">
        <v>348</v>
      </c>
      <c r="C21" s="1245">
        <v>0</v>
      </c>
      <c r="D21" s="1245">
        <v>0</v>
      </c>
      <c r="E21" s="1157">
        <f t="shared" ref="E21:E28" si="3">C21+D21</f>
        <v>0</v>
      </c>
      <c r="F21" s="191">
        <v>0</v>
      </c>
      <c r="G21" s="191">
        <v>0</v>
      </c>
      <c r="H21" s="1157">
        <f t="shared" ref="H21:H28" si="4">F21+G21</f>
        <v>0</v>
      </c>
    </row>
    <row r="22" spans="1:8" ht="15.75">
      <c r="A22" s="156">
        <v>3</v>
      </c>
      <c r="B22" s="423" t="s">
        <v>349</v>
      </c>
      <c r="C22" s="1245">
        <v>1</v>
      </c>
      <c r="D22" s="1245">
        <v>0</v>
      </c>
      <c r="E22" s="1157">
        <f t="shared" si="3"/>
        <v>1</v>
      </c>
      <c r="F22" s="191">
        <v>1</v>
      </c>
      <c r="G22" s="191">
        <v>0</v>
      </c>
      <c r="H22" s="1157">
        <f t="shared" si="4"/>
        <v>1</v>
      </c>
    </row>
    <row r="23" spans="1:8" ht="15.75">
      <c r="A23" s="156">
        <v>4</v>
      </c>
      <c r="B23" s="423" t="s">
        <v>350</v>
      </c>
      <c r="C23" s="1245">
        <v>5</v>
      </c>
      <c r="D23" s="1245">
        <v>0</v>
      </c>
      <c r="E23" s="1157">
        <f t="shared" si="3"/>
        <v>5</v>
      </c>
      <c r="F23" s="191">
        <v>19</v>
      </c>
      <c r="G23" s="191">
        <v>0</v>
      </c>
      <c r="H23" s="1157">
        <f t="shared" si="4"/>
        <v>19</v>
      </c>
    </row>
    <row r="24" spans="1:8" ht="15.75">
      <c r="A24" s="156">
        <v>5</v>
      </c>
      <c r="B24" s="423" t="s">
        <v>351</v>
      </c>
      <c r="C24" s="1245">
        <v>48</v>
      </c>
      <c r="D24" s="1245">
        <v>7</v>
      </c>
      <c r="E24" s="1157">
        <f t="shared" si="3"/>
        <v>55</v>
      </c>
      <c r="F24" s="191">
        <v>98</v>
      </c>
      <c r="G24" s="191">
        <v>40</v>
      </c>
      <c r="H24" s="1157">
        <f t="shared" si="4"/>
        <v>138</v>
      </c>
    </row>
    <row r="25" spans="1:8" ht="15.75">
      <c r="A25" s="156">
        <v>6</v>
      </c>
      <c r="B25" s="423" t="s">
        <v>352</v>
      </c>
      <c r="C25" s="1245">
        <v>1090</v>
      </c>
      <c r="D25" s="1245">
        <v>43</v>
      </c>
      <c r="E25" s="1157">
        <f t="shared" si="3"/>
        <v>1133</v>
      </c>
      <c r="F25" s="191">
        <v>348</v>
      </c>
      <c r="G25" s="191">
        <v>32</v>
      </c>
      <c r="H25" s="1157">
        <f t="shared" si="4"/>
        <v>380</v>
      </c>
    </row>
    <row r="26" spans="1:8" ht="31.5">
      <c r="A26" s="156">
        <v>7</v>
      </c>
      <c r="B26" s="423" t="s">
        <v>353</v>
      </c>
      <c r="C26" s="1245">
        <v>0</v>
      </c>
      <c r="D26" s="1245">
        <v>0</v>
      </c>
      <c r="E26" s="1157">
        <f t="shared" si="3"/>
        <v>0</v>
      </c>
      <c r="F26" s="191">
        <v>0</v>
      </c>
      <c r="G26" s="191">
        <v>0</v>
      </c>
      <c r="H26" s="1157">
        <f t="shared" si="4"/>
        <v>0</v>
      </c>
    </row>
    <row r="27" spans="1:8" ht="15.75">
      <c r="A27" s="156">
        <v>8</v>
      </c>
      <c r="B27" s="423" t="s">
        <v>354</v>
      </c>
      <c r="C27" s="1245">
        <v>335</v>
      </c>
      <c r="D27" s="1245">
        <v>913</v>
      </c>
      <c r="E27" s="1157">
        <f t="shared" si="3"/>
        <v>1248</v>
      </c>
      <c r="F27" s="191">
        <v>380</v>
      </c>
      <c r="G27" s="191">
        <v>490</v>
      </c>
      <c r="H27" s="1157">
        <f t="shared" si="4"/>
        <v>870</v>
      </c>
    </row>
    <row r="28" spans="1:8" ht="15.75">
      <c r="A28" s="156">
        <v>9</v>
      </c>
      <c r="B28" s="423" t="s">
        <v>355</v>
      </c>
      <c r="C28" s="1245">
        <v>690</v>
      </c>
      <c r="D28" s="1245">
        <v>596</v>
      </c>
      <c r="E28" s="1157">
        <f t="shared" si="3"/>
        <v>1286</v>
      </c>
      <c r="F28" s="191">
        <v>182</v>
      </c>
      <c r="G28" s="191">
        <v>156</v>
      </c>
      <c r="H28" s="1157">
        <f t="shared" si="4"/>
        <v>338</v>
      </c>
    </row>
    <row r="29" spans="1:8" ht="15.75">
      <c r="A29" s="156"/>
      <c r="B29" s="424" t="s">
        <v>6</v>
      </c>
      <c r="C29" s="1359">
        <f t="shared" ref="C29:H29" si="5">SUM(C20:C28)</f>
        <v>2169</v>
      </c>
      <c r="D29" s="1359">
        <f t="shared" si="5"/>
        <v>1559</v>
      </c>
      <c r="E29" s="1359">
        <f t="shared" si="5"/>
        <v>3728</v>
      </c>
      <c r="F29" s="1359">
        <f t="shared" si="5"/>
        <v>1029</v>
      </c>
      <c r="G29" s="1359">
        <f t="shared" si="5"/>
        <v>719</v>
      </c>
      <c r="H29" s="1359">
        <f t="shared" si="5"/>
        <v>1748</v>
      </c>
    </row>
    <row r="31" spans="1:8">
      <c r="A31" s="135" t="s">
        <v>358</v>
      </c>
      <c r="G31" s="136" t="s">
        <v>21</v>
      </c>
    </row>
    <row r="32" spans="1:8" ht="15.75">
      <c r="A32" s="1734" t="s">
        <v>357</v>
      </c>
      <c r="B32" s="1734"/>
      <c r="C32" s="1734"/>
      <c r="D32" s="1734"/>
      <c r="E32" s="1734"/>
      <c r="F32" s="1734"/>
      <c r="G32" s="1734"/>
      <c r="H32" s="1734"/>
    </row>
    <row r="33" spans="1:8" ht="15.75">
      <c r="A33" s="1735" t="s">
        <v>1</v>
      </c>
      <c r="B33" s="1902" t="s">
        <v>345</v>
      </c>
      <c r="C33" s="1736" t="s">
        <v>96</v>
      </c>
      <c r="D33" s="1736"/>
      <c r="E33" s="1736"/>
      <c r="F33" s="1737" t="s">
        <v>0</v>
      </c>
      <c r="G33" s="1737"/>
      <c r="H33" s="1737"/>
    </row>
    <row r="34" spans="1:8" ht="15.75">
      <c r="A34" s="1735"/>
      <c r="B34" s="1902"/>
      <c r="C34" s="157" t="s">
        <v>10</v>
      </c>
      <c r="D34" s="157" t="s">
        <v>11</v>
      </c>
      <c r="E34" s="137" t="s">
        <v>6</v>
      </c>
      <c r="F34" s="564" t="s">
        <v>10</v>
      </c>
      <c r="G34" s="564" t="s">
        <v>11</v>
      </c>
      <c r="H34" s="137" t="s">
        <v>6</v>
      </c>
    </row>
    <row r="35" spans="1:8" ht="31.5">
      <c r="A35" s="156">
        <v>1</v>
      </c>
      <c r="B35" s="60" t="s">
        <v>347</v>
      </c>
      <c r="C35" s="1248">
        <v>95</v>
      </c>
      <c r="D35" s="1248">
        <v>22</v>
      </c>
      <c r="E35" s="1157">
        <f>C35+D35</f>
        <v>117</v>
      </c>
      <c r="F35" s="1248">
        <v>49</v>
      </c>
      <c r="G35" s="1248">
        <v>4</v>
      </c>
      <c r="H35" s="1157">
        <f>F35+G35</f>
        <v>53</v>
      </c>
    </row>
    <row r="36" spans="1:8" ht="31.5">
      <c r="A36" s="156">
        <v>2</v>
      </c>
      <c r="B36" s="60" t="s">
        <v>348</v>
      </c>
      <c r="C36" s="1248">
        <v>15</v>
      </c>
      <c r="D36" s="1248">
        <v>3</v>
      </c>
      <c r="E36" s="1157">
        <f t="shared" ref="E36:E43" si="6">C36+D36</f>
        <v>18</v>
      </c>
      <c r="F36" s="1248">
        <v>53</v>
      </c>
      <c r="G36" s="1248">
        <v>5</v>
      </c>
      <c r="H36" s="1157">
        <f t="shared" ref="H36:H43" si="7">F36+G36</f>
        <v>58</v>
      </c>
    </row>
    <row r="37" spans="1:8" ht="15.75">
      <c r="A37" s="156">
        <v>3</v>
      </c>
      <c r="B37" s="423" t="s">
        <v>349</v>
      </c>
      <c r="C37" s="1248">
        <v>29</v>
      </c>
      <c r="D37" s="1248">
        <v>19</v>
      </c>
      <c r="E37" s="1157">
        <f t="shared" si="6"/>
        <v>48</v>
      </c>
      <c r="F37" s="1248">
        <v>157</v>
      </c>
      <c r="G37" s="1248">
        <v>42</v>
      </c>
      <c r="H37" s="1157">
        <f t="shared" si="7"/>
        <v>199</v>
      </c>
    </row>
    <row r="38" spans="1:8" ht="15.75">
      <c r="A38" s="156">
        <v>4</v>
      </c>
      <c r="B38" s="423" t="s">
        <v>350</v>
      </c>
      <c r="C38" s="1248">
        <v>64</v>
      </c>
      <c r="D38" s="1248">
        <v>25</v>
      </c>
      <c r="E38" s="1157">
        <f t="shared" si="6"/>
        <v>89</v>
      </c>
      <c r="F38" s="1248">
        <v>231</v>
      </c>
      <c r="G38" s="1248">
        <v>65</v>
      </c>
      <c r="H38" s="1157">
        <f t="shared" si="7"/>
        <v>296</v>
      </c>
    </row>
    <row r="39" spans="1:8" ht="15.75">
      <c r="A39" s="156">
        <v>5</v>
      </c>
      <c r="B39" s="423" t="s">
        <v>351</v>
      </c>
      <c r="C39" s="1248">
        <v>59</v>
      </c>
      <c r="D39" s="1248">
        <v>61</v>
      </c>
      <c r="E39" s="1157">
        <f t="shared" si="6"/>
        <v>120</v>
      </c>
      <c r="F39" s="1248">
        <v>279</v>
      </c>
      <c r="G39" s="1248">
        <v>45</v>
      </c>
      <c r="H39" s="1157">
        <f t="shared" si="7"/>
        <v>324</v>
      </c>
    </row>
    <row r="40" spans="1:8" ht="15.75">
      <c r="A40" s="156">
        <v>6</v>
      </c>
      <c r="B40" s="423" t="s">
        <v>352</v>
      </c>
      <c r="C40" s="1248">
        <v>795</v>
      </c>
      <c r="D40" s="1248">
        <v>4</v>
      </c>
      <c r="E40" s="1157">
        <f t="shared" si="6"/>
        <v>799</v>
      </c>
      <c r="F40" s="1248">
        <v>501</v>
      </c>
      <c r="G40" s="1248">
        <v>1</v>
      </c>
      <c r="H40" s="1157">
        <f t="shared" si="7"/>
        <v>502</v>
      </c>
    </row>
    <row r="41" spans="1:8" ht="31.5">
      <c r="A41" s="156">
        <v>7</v>
      </c>
      <c r="B41" s="423" t="s">
        <v>353</v>
      </c>
      <c r="C41" s="1248">
        <v>69</v>
      </c>
      <c r="D41" s="1248">
        <v>2</v>
      </c>
      <c r="E41" s="1157">
        <f t="shared" si="6"/>
        <v>71</v>
      </c>
      <c r="F41" s="1248">
        <v>398</v>
      </c>
      <c r="G41" s="1248">
        <v>1</v>
      </c>
      <c r="H41" s="1157">
        <f t="shared" si="7"/>
        <v>399</v>
      </c>
    </row>
    <row r="42" spans="1:8" ht="15.75">
      <c r="A42" s="156">
        <v>8</v>
      </c>
      <c r="B42" s="423" t="s">
        <v>354</v>
      </c>
      <c r="C42" s="1248">
        <v>1826</v>
      </c>
      <c r="D42" s="1248">
        <v>875</v>
      </c>
      <c r="E42" s="1157">
        <f t="shared" si="6"/>
        <v>2701</v>
      </c>
      <c r="F42" s="1248">
        <v>967</v>
      </c>
      <c r="G42" s="1248">
        <v>935</v>
      </c>
      <c r="H42" s="1157">
        <f t="shared" si="7"/>
        <v>1902</v>
      </c>
    </row>
    <row r="43" spans="1:8" ht="15.75">
      <c r="A43" s="156">
        <v>9</v>
      </c>
      <c r="B43" s="423" t="s">
        <v>355</v>
      </c>
      <c r="C43" s="1248">
        <v>1722</v>
      </c>
      <c r="D43" s="1248">
        <v>1984</v>
      </c>
      <c r="E43" s="1157">
        <f t="shared" si="6"/>
        <v>3706</v>
      </c>
      <c r="F43" s="1248">
        <v>1193</v>
      </c>
      <c r="G43" s="1248">
        <v>1367</v>
      </c>
      <c r="H43" s="1157">
        <f t="shared" si="7"/>
        <v>2560</v>
      </c>
    </row>
    <row r="44" spans="1:8" ht="15.75">
      <c r="A44" s="156"/>
      <c r="B44" s="424" t="s">
        <v>6</v>
      </c>
      <c r="C44" s="1359">
        <f t="shared" ref="C44:H44" si="8">SUM(C35:C43)</f>
        <v>4674</v>
      </c>
      <c r="D44" s="1359">
        <f t="shared" si="8"/>
        <v>2995</v>
      </c>
      <c r="E44" s="1359">
        <f t="shared" si="8"/>
        <v>7669</v>
      </c>
      <c r="F44" s="1359">
        <f t="shared" si="8"/>
        <v>3828</v>
      </c>
      <c r="G44" s="1359">
        <f t="shared" si="8"/>
        <v>2465</v>
      </c>
      <c r="H44" s="1359">
        <f t="shared" si="8"/>
        <v>6293</v>
      </c>
    </row>
    <row r="46" spans="1:8">
      <c r="A46" s="135" t="s">
        <v>358</v>
      </c>
      <c r="G46" s="136" t="s">
        <v>25</v>
      </c>
    </row>
    <row r="47" spans="1:8" ht="15.75">
      <c r="A47" s="1734" t="s">
        <v>357</v>
      </c>
      <c r="B47" s="1734"/>
      <c r="C47" s="1734"/>
      <c r="D47" s="1734"/>
      <c r="E47" s="1734"/>
      <c r="F47" s="1734"/>
      <c r="G47" s="1734"/>
      <c r="H47" s="1734"/>
    </row>
    <row r="48" spans="1:8" ht="15.75">
      <c r="A48" s="1735" t="s">
        <v>1</v>
      </c>
      <c r="B48" s="1902" t="s">
        <v>345</v>
      </c>
      <c r="C48" s="1736" t="s">
        <v>96</v>
      </c>
      <c r="D48" s="1736"/>
      <c r="E48" s="1736"/>
      <c r="F48" s="1737" t="s">
        <v>0</v>
      </c>
      <c r="G48" s="1737"/>
      <c r="H48" s="1737"/>
    </row>
    <row r="49" spans="1:8" ht="15.75">
      <c r="A49" s="1735"/>
      <c r="B49" s="1902"/>
      <c r="C49" s="157" t="s">
        <v>10</v>
      </c>
      <c r="D49" s="157" t="s">
        <v>11</v>
      </c>
      <c r="E49" s="137" t="s">
        <v>6</v>
      </c>
      <c r="F49" s="564" t="s">
        <v>10</v>
      </c>
      <c r="G49" s="564" t="s">
        <v>11</v>
      </c>
      <c r="H49" s="137" t="s">
        <v>6</v>
      </c>
    </row>
    <row r="50" spans="1:8" ht="31.5">
      <c r="A50" s="156">
        <v>1</v>
      </c>
      <c r="B50" s="60" t="s">
        <v>347</v>
      </c>
      <c r="C50" s="1337">
        <v>8</v>
      </c>
      <c r="D50" s="1337">
        <v>6</v>
      </c>
      <c r="E50" s="1157">
        <f>C50+D50</f>
        <v>14</v>
      </c>
      <c r="F50" s="1337">
        <v>9</v>
      </c>
      <c r="G50" s="1337">
        <v>7</v>
      </c>
      <c r="H50" s="1157">
        <f>F50+G50</f>
        <v>16</v>
      </c>
    </row>
    <row r="51" spans="1:8" ht="31.5">
      <c r="A51" s="156">
        <v>2</v>
      </c>
      <c r="B51" s="60" t="s">
        <v>348</v>
      </c>
      <c r="C51" s="1337">
        <v>6</v>
      </c>
      <c r="D51" s="1337">
        <v>5</v>
      </c>
      <c r="E51" s="1157">
        <f t="shared" ref="E51:E58" si="9">C51+D51</f>
        <v>11</v>
      </c>
      <c r="F51" s="1337">
        <v>13</v>
      </c>
      <c r="G51" s="1337">
        <v>9</v>
      </c>
      <c r="H51" s="1157">
        <f t="shared" ref="H51:H58" si="10">F51+G51</f>
        <v>22</v>
      </c>
    </row>
    <row r="52" spans="1:8" ht="15.75">
      <c r="A52" s="156">
        <v>3</v>
      </c>
      <c r="B52" s="423" t="s">
        <v>349</v>
      </c>
      <c r="C52" s="1337">
        <v>189</v>
      </c>
      <c r="D52" s="1337">
        <v>23</v>
      </c>
      <c r="E52" s="1157">
        <f t="shared" si="9"/>
        <v>212</v>
      </c>
      <c r="F52" s="1337">
        <v>187</v>
      </c>
      <c r="G52" s="1337">
        <v>29</v>
      </c>
      <c r="H52" s="1157">
        <f t="shared" si="10"/>
        <v>216</v>
      </c>
    </row>
    <row r="53" spans="1:8" ht="15.75">
      <c r="A53" s="156">
        <v>4</v>
      </c>
      <c r="B53" s="423" t="s">
        <v>350</v>
      </c>
      <c r="C53" s="1337">
        <v>135</v>
      </c>
      <c r="D53" s="1337">
        <v>13</v>
      </c>
      <c r="E53" s="1157">
        <f t="shared" si="9"/>
        <v>148</v>
      </c>
      <c r="F53" s="1337">
        <v>158</v>
      </c>
      <c r="G53" s="1337">
        <v>11</v>
      </c>
      <c r="H53" s="1157">
        <f t="shared" si="10"/>
        <v>169</v>
      </c>
    </row>
    <row r="54" spans="1:8" ht="15.75">
      <c r="A54" s="156">
        <v>5</v>
      </c>
      <c r="B54" s="423" t="s">
        <v>351</v>
      </c>
      <c r="C54" s="1337">
        <v>36</v>
      </c>
      <c r="D54" s="1337">
        <v>15</v>
      </c>
      <c r="E54" s="1157">
        <f t="shared" si="9"/>
        <v>51</v>
      </c>
      <c r="F54" s="1337">
        <v>178</v>
      </c>
      <c r="G54" s="1337">
        <v>121</v>
      </c>
      <c r="H54" s="1157">
        <f t="shared" si="10"/>
        <v>299</v>
      </c>
    </row>
    <row r="55" spans="1:8" ht="15.75">
      <c r="A55" s="156">
        <v>6</v>
      </c>
      <c r="B55" s="423" t="s">
        <v>352</v>
      </c>
      <c r="C55" s="1337">
        <v>602</v>
      </c>
      <c r="D55" s="1337">
        <v>0</v>
      </c>
      <c r="E55" s="1157">
        <f t="shared" si="9"/>
        <v>602</v>
      </c>
      <c r="F55" s="1337">
        <v>597</v>
      </c>
      <c r="G55" s="1337">
        <v>0</v>
      </c>
      <c r="H55" s="1157">
        <f t="shared" si="10"/>
        <v>597</v>
      </c>
    </row>
    <row r="56" spans="1:8" ht="31.5">
      <c r="A56" s="156">
        <v>7</v>
      </c>
      <c r="B56" s="423" t="s">
        <v>353</v>
      </c>
      <c r="C56" s="1337">
        <v>98</v>
      </c>
      <c r="D56" s="1337">
        <v>18</v>
      </c>
      <c r="E56" s="1157">
        <f t="shared" si="9"/>
        <v>116</v>
      </c>
      <c r="F56" s="1337">
        <v>98</v>
      </c>
      <c r="G56" s="1337">
        <v>15</v>
      </c>
      <c r="H56" s="1157">
        <f t="shared" si="10"/>
        <v>113</v>
      </c>
    </row>
    <row r="57" spans="1:8" ht="15.75">
      <c r="A57" s="156">
        <v>8</v>
      </c>
      <c r="B57" s="423" t="s">
        <v>354</v>
      </c>
      <c r="C57" s="1337">
        <v>387</v>
      </c>
      <c r="D57" s="1337">
        <v>955</v>
      </c>
      <c r="E57" s="1157">
        <f t="shared" si="9"/>
        <v>1342</v>
      </c>
      <c r="F57" s="1337">
        <v>1241</v>
      </c>
      <c r="G57" s="1337">
        <v>1041</v>
      </c>
      <c r="H57" s="1157">
        <f t="shared" si="10"/>
        <v>2282</v>
      </c>
    </row>
    <row r="58" spans="1:8" ht="15.75">
      <c r="A58" s="156">
        <v>9</v>
      </c>
      <c r="B58" s="423" t="s">
        <v>355</v>
      </c>
      <c r="C58" s="1337">
        <v>298</v>
      </c>
      <c r="D58" s="1337">
        <v>284</v>
      </c>
      <c r="E58" s="1157">
        <f t="shared" si="9"/>
        <v>582</v>
      </c>
      <c r="F58" s="1337">
        <v>358</v>
      </c>
      <c r="G58" s="1337">
        <v>878</v>
      </c>
      <c r="H58" s="1157">
        <f t="shared" si="10"/>
        <v>1236</v>
      </c>
    </row>
    <row r="59" spans="1:8" ht="15.75">
      <c r="A59" s="156"/>
      <c r="B59" s="424" t="s">
        <v>6</v>
      </c>
      <c r="C59" s="1359">
        <f t="shared" ref="C59:H59" si="11">SUM(C50:C58)</f>
        <v>1759</v>
      </c>
      <c r="D59" s="1359">
        <f t="shared" si="11"/>
        <v>1319</v>
      </c>
      <c r="E59" s="1359">
        <f t="shared" si="11"/>
        <v>3078</v>
      </c>
      <c r="F59" s="1359">
        <f t="shared" si="11"/>
        <v>2839</v>
      </c>
      <c r="G59" s="1359">
        <f t="shared" si="11"/>
        <v>2111</v>
      </c>
      <c r="H59" s="1359">
        <f t="shared" si="11"/>
        <v>4950</v>
      </c>
    </row>
    <row r="61" spans="1:8">
      <c r="A61" s="135" t="s">
        <v>358</v>
      </c>
      <c r="G61" s="136" t="s">
        <v>27</v>
      </c>
    </row>
    <row r="62" spans="1:8" ht="15.75">
      <c r="A62" s="1734" t="s">
        <v>357</v>
      </c>
      <c r="B62" s="1734"/>
      <c r="C62" s="1734"/>
      <c r="D62" s="1734"/>
      <c r="E62" s="1734"/>
      <c r="F62" s="1734"/>
      <c r="G62" s="1734"/>
      <c r="H62" s="1734"/>
    </row>
    <row r="63" spans="1:8" ht="15.75">
      <c r="A63" s="1735" t="s">
        <v>1</v>
      </c>
      <c r="B63" s="1902" t="s">
        <v>345</v>
      </c>
      <c r="C63" s="1736" t="s">
        <v>96</v>
      </c>
      <c r="D63" s="1736"/>
      <c r="E63" s="1736"/>
      <c r="F63" s="1737" t="s">
        <v>0</v>
      </c>
      <c r="G63" s="1737"/>
      <c r="H63" s="1737"/>
    </row>
    <row r="64" spans="1:8" ht="15.75">
      <c r="A64" s="1735"/>
      <c r="B64" s="1902"/>
      <c r="C64" s="157" t="s">
        <v>10</v>
      </c>
      <c r="D64" s="157" t="s">
        <v>11</v>
      </c>
      <c r="E64" s="137" t="s">
        <v>6</v>
      </c>
      <c r="F64" s="564" t="s">
        <v>10</v>
      </c>
      <c r="G64" s="564" t="s">
        <v>11</v>
      </c>
      <c r="H64" s="137" t="s">
        <v>6</v>
      </c>
    </row>
    <row r="65" spans="1:8" ht="31.5">
      <c r="A65" s="156">
        <v>1</v>
      </c>
      <c r="B65" s="60" t="s">
        <v>347</v>
      </c>
      <c r="C65" s="1249">
        <v>105</v>
      </c>
      <c r="D65" s="1249">
        <v>12</v>
      </c>
      <c r="E65" s="1157">
        <f>C65+D65</f>
        <v>117</v>
      </c>
      <c r="F65" s="1249">
        <v>44</v>
      </c>
      <c r="G65" s="1249">
        <v>12</v>
      </c>
      <c r="H65" s="1157">
        <f>F65+G65</f>
        <v>56</v>
      </c>
    </row>
    <row r="66" spans="1:8" ht="31.5">
      <c r="A66" s="156">
        <v>2</v>
      </c>
      <c r="B66" s="60" t="s">
        <v>348</v>
      </c>
      <c r="C66" s="1249">
        <v>0</v>
      </c>
      <c r="D66" s="1249">
        <v>0</v>
      </c>
      <c r="E66" s="1157">
        <f t="shared" ref="E66:E73" si="12">C66+D66</f>
        <v>0</v>
      </c>
      <c r="F66" s="1249">
        <v>4</v>
      </c>
      <c r="G66" s="1249">
        <v>3</v>
      </c>
      <c r="H66" s="1157">
        <f t="shared" ref="H66:H73" si="13">F66+G66</f>
        <v>7</v>
      </c>
    </row>
    <row r="67" spans="1:8" ht="15.75">
      <c r="A67" s="156">
        <v>3</v>
      </c>
      <c r="B67" s="423" t="s">
        <v>349</v>
      </c>
      <c r="C67" s="1249">
        <v>55</v>
      </c>
      <c r="D67" s="1249">
        <v>6</v>
      </c>
      <c r="E67" s="1157">
        <f t="shared" si="12"/>
        <v>61</v>
      </c>
      <c r="F67" s="1249">
        <v>99</v>
      </c>
      <c r="G67" s="1249">
        <v>72</v>
      </c>
      <c r="H67" s="1157">
        <f t="shared" si="13"/>
        <v>171</v>
      </c>
    </row>
    <row r="68" spans="1:8" ht="15.75">
      <c r="A68" s="156">
        <v>4</v>
      </c>
      <c r="B68" s="423" t="s">
        <v>350</v>
      </c>
      <c r="C68" s="1249">
        <v>183</v>
      </c>
      <c r="D68" s="1249">
        <v>62</v>
      </c>
      <c r="E68" s="1157">
        <f t="shared" si="12"/>
        <v>245</v>
      </c>
      <c r="F68" s="1249">
        <v>92</v>
      </c>
      <c r="G68" s="1249">
        <v>42</v>
      </c>
      <c r="H68" s="1157">
        <f t="shared" si="13"/>
        <v>134</v>
      </c>
    </row>
    <row r="69" spans="1:8" ht="15.75">
      <c r="A69" s="156">
        <v>5</v>
      </c>
      <c r="B69" s="423" t="s">
        <v>351</v>
      </c>
      <c r="C69" s="1249">
        <v>76</v>
      </c>
      <c r="D69" s="1249">
        <v>18</v>
      </c>
      <c r="E69" s="1157">
        <f t="shared" si="12"/>
        <v>94</v>
      </c>
      <c r="F69" s="1249">
        <v>189</v>
      </c>
      <c r="G69" s="1249">
        <v>110</v>
      </c>
      <c r="H69" s="1157">
        <f t="shared" si="13"/>
        <v>299</v>
      </c>
    </row>
    <row r="70" spans="1:8" ht="15.75">
      <c r="A70" s="156">
        <v>6</v>
      </c>
      <c r="B70" s="423" t="s">
        <v>352</v>
      </c>
      <c r="C70" s="1249">
        <v>1144</v>
      </c>
      <c r="D70" s="1249">
        <v>781</v>
      </c>
      <c r="E70" s="1157">
        <f t="shared" si="12"/>
        <v>1925</v>
      </c>
      <c r="F70" s="1249">
        <v>119</v>
      </c>
      <c r="G70" s="1249">
        <v>45</v>
      </c>
      <c r="H70" s="1157">
        <f t="shared" si="13"/>
        <v>164</v>
      </c>
    </row>
    <row r="71" spans="1:8" ht="31.5">
      <c r="A71" s="156">
        <v>7</v>
      </c>
      <c r="B71" s="423" t="s">
        <v>353</v>
      </c>
      <c r="C71" s="1249">
        <v>250</v>
      </c>
      <c r="D71" s="1249">
        <v>72</v>
      </c>
      <c r="E71" s="1157">
        <f t="shared" si="12"/>
        <v>322</v>
      </c>
      <c r="F71" s="1249">
        <v>30</v>
      </c>
      <c r="G71" s="1249">
        <v>5</v>
      </c>
      <c r="H71" s="1157">
        <f t="shared" si="13"/>
        <v>35</v>
      </c>
    </row>
    <row r="72" spans="1:8" ht="15.75">
      <c r="A72" s="156">
        <v>8</v>
      </c>
      <c r="B72" s="423" t="s">
        <v>354</v>
      </c>
      <c r="C72" s="1249">
        <v>219</v>
      </c>
      <c r="D72" s="1249">
        <v>178</v>
      </c>
      <c r="E72" s="1157">
        <f t="shared" si="12"/>
        <v>397</v>
      </c>
      <c r="F72" s="1249">
        <v>335</v>
      </c>
      <c r="G72" s="1249">
        <v>208</v>
      </c>
      <c r="H72" s="1157">
        <f t="shared" si="13"/>
        <v>543</v>
      </c>
    </row>
    <row r="73" spans="1:8" ht="15.75">
      <c r="A73" s="156">
        <v>9</v>
      </c>
      <c r="B73" s="423" t="s">
        <v>355</v>
      </c>
      <c r="C73" s="1249">
        <v>811</v>
      </c>
      <c r="D73" s="1249">
        <v>881</v>
      </c>
      <c r="E73" s="1157">
        <f t="shared" si="12"/>
        <v>1692</v>
      </c>
      <c r="F73" s="1249">
        <v>401</v>
      </c>
      <c r="G73" s="1249">
        <v>398</v>
      </c>
      <c r="H73" s="1157">
        <f t="shared" si="13"/>
        <v>799</v>
      </c>
    </row>
    <row r="74" spans="1:8" ht="15.75">
      <c r="A74" s="156"/>
      <c r="B74" s="424" t="s">
        <v>6</v>
      </c>
      <c r="C74" s="1359">
        <f t="shared" ref="C74:H74" si="14">SUM(C65:C73)</f>
        <v>2843</v>
      </c>
      <c r="D74" s="1359">
        <f t="shared" si="14"/>
        <v>2010</v>
      </c>
      <c r="E74" s="1359">
        <f t="shared" si="14"/>
        <v>4853</v>
      </c>
      <c r="F74" s="1359">
        <f t="shared" si="14"/>
        <v>1313</v>
      </c>
      <c r="G74" s="1359">
        <f t="shared" si="14"/>
        <v>895</v>
      </c>
      <c r="H74" s="1359">
        <f t="shared" si="14"/>
        <v>2208</v>
      </c>
    </row>
    <row r="76" spans="1:8">
      <c r="A76" s="135" t="s">
        <v>358</v>
      </c>
      <c r="G76" s="136" t="s">
        <v>29</v>
      </c>
    </row>
    <row r="77" spans="1:8" ht="15.75">
      <c r="A77" s="1734" t="s">
        <v>357</v>
      </c>
      <c r="B77" s="1734"/>
      <c r="C77" s="1734"/>
      <c r="D77" s="1734"/>
      <c r="E77" s="1734"/>
      <c r="F77" s="1734"/>
      <c r="G77" s="1734"/>
      <c r="H77" s="1734"/>
    </row>
    <row r="78" spans="1:8" ht="15.75">
      <c r="A78" s="1735" t="s">
        <v>1</v>
      </c>
      <c r="B78" s="1902" t="s">
        <v>345</v>
      </c>
      <c r="C78" s="1736" t="s">
        <v>96</v>
      </c>
      <c r="D78" s="1736"/>
      <c r="E78" s="1736"/>
      <c r="F78" s="1737" t="s">
        <v>0</v>
      </c>
      <c r="G78" s="1737"/>
      <c r="H78" s="1737"/>
    </row>
    <row r="79" spans="1:8" ht="15.75">
      <c r="A79" s="1735"/>
      <c r="B79" s="1902"/>
      <c r="C79" s="157" t="s">
        <v>10</v>
      </c>
      <c r="D79" s="157" t="s">
        <v>11</v>
      </c>
      <c r="E79" s="137" t="s">
        <v>6</v>
      </c>
      <c r="F79" s="564" t="s">
        <v>10</v>
      </c>
      <c r="G79" s="564" t="s">
        <v>11</v>
      </c>
      <c r="H79" s="137" t="s">
        <v>6</v>
      </c>
    </row>
    <row r="80" spans="1:8" ht="31.5">
      <c r="A80" s="156">
        <v>1</v>
      </c>
      <c r="B80" s="60" t="s">
        <v>347</v>
      </c>
      <c r="C80" s="1254">
        <v>48</v>
      </c>
      <c r="D80" s="1254">
        <v>3</v>
      </c>
      <c r="E80" s="1157">
        <f>C80+D80</f>
        <v>51</v>
      </c>
      <c r="F80" s="1254">
        <v>45</v>
      </c>
      <c r="G80" s="1254">
        <v>2</v>
      </c>
      <c r="H80" s="1157">
        <f>F80+G80</f>
        <v>47</v>
      </c>
    </row>
    <row r="81" spans="1:8" ht="31.5">
      <c r="A81" s="156">
        <v>2</v>
      </c>
      <c r="B81" s="60" t="s">
        <v>348</v>
      </c>
      <c r="C81" s="1254">
        <v>0</v>
      </c>
      <c r="D81" s="1254">
        <v>0</v>
      </c>
      <c r="E81" s="1157">
        <f t="shared" ref="E81:E88" si="15">C81+D81</f>
        <v>0</v>
      </c>
      <c r="F81" s="1254">
        <v>0</v>
      </c>
      <c r="G81" s="1254">
        <v>0</v>
      </c>
      <c r="H81" s="1157">
        <f t="shared" ref="H81:H88" si="16">F81+G81</f>
        <v>0</v>
      </c>
    </row>
    <row r="82" spans="1:8" ht="15.75">
      <c r="A82" s="156">
        <v>3</v>
      </c>
      <c r="B82" s="423" t="s">
        <v>349</v>
      </c>
      <c r="C82" s="1254">
        <v>4</v>
      </c>
      <c r="D82" s="1254">
        <v>0</v>
      </c>
      <c r="E82" s="1157">
        <f t="shared" si="15"/>
        <v>4</v>
      </c>
      <c r="F82" s="1254">
        <v>1</v>
      </c>
      <c r="G82" s="1254">
        <v>0</v>
      </c>
      <c r="H82" s="1157">
        <f t="shared" si="16"/>
        <v>1</v>
      </c>
    </row>
    <row r="83" spans="1:8" ht="15.75">
      <c r="A83" s="156">
        <v>4</v>
      </c>
      <c r="B83" s="423" t="s">
        <v>350</v>
      </c>
      <c r="C83" s="1254">
        <v>0</v>
      </c>
      <c r="D83" s="1254">
        <v>0</v>
      </c>
      <c r="E83" s="1157">
        <f t="shared" si="15"/>
        <v>0</v>
      </c>
      <c r="F83" s="1254">
        <v>6</v>
      </c>
      <c r="G83" s="1254">
        <v>0</v>
      </c>
      <c r="H83" s="1157">
        <f t="shared" si="16"/>
        <v>6</v>
      </c>
    </row>
    <row r="84" spans="1:8" ht="15.75">
      <c r="A84" s="156">
        <v>5</v>
      </c>
      <c r="B84" s="423" t="s">
        <v>351</v>
      </c>
      <c r="C84" s="1254">
        <v>59</v>
      </c>
      <c r="D84" s="1254">
        <v>8</v>
      </c>
      <c r="E84" s="1157">
        <f t="shared" si="15"/>
        <v>67</v>
      </c>
      <c r="F84" s="1254">
        <v>34</v>
      </c>
      <c r="G84" s="1254">
        <v>6</v>
      </c>
      <c r="H84" s="1157">
        <f t="shared" si="16"/>
        <v>40</v>
      </c>
    </row>
    <row r="85" spans="1:8" ht="15.75">
      <c r="A85" s="156">
        <v>6</v>
      </c>
      <c r="B85" s="423" t="s">
        <v>352</v>
      </c>
      <c r="C85" s="1254">
        <v>505</v>
      </c>
      <c r="D85" s="1254">
        <v>7</v>
      </c>
      <c r="E85" s="1157">
        <f t="shared" si="15"/>
        <v>512</v>
      </c>
      <c r="F85" s="1254">
        <v>48</v>
      </c>
      <c r="G85" s="1254">
        <v>1</v>
      </c>
      <c r="H85" s="1157">
        <f t="shared" si="16"/>
        <v>49</v>
      </c>
    </row>
    <row r="86" spans="1:8" ht="31.5">
      <c r="A86" s="156">
        <v>7</v>
      </c>
      <c r="B86" s="423" t="s">
        <v>353</v>
      </c>
      <c r="C86" s="1254">
        <v>189</v>
      </c>
      <c r="D86" s="1254">
        <v>10</v>
      </c>
      <c r="E86" s="1157">
        <f t="shared" si="15"/>
        <v>199</v>
      </c>
      <c r="F86" s="1254">
        <v>21</v>
      </c>
      <c r="G86" s="1254">
        <v>2</v>
      </c>
      <c r="H86" s="1157">
        <f t="shared" si="16"/>
        <v>23</v>
      </c>
    </row>
    <row r="87" spans="1:8" ht="15.75">
      <c r="A87" s="156">
        <v>8</v>
      </c>
      <c r="B87" s="423" t="s">
        <v>354</v>
      </c>
      <c r="C87" s="1254">
        <v>331</v>
      </c>
      <c r="D87" s="1254">
        <v>167</v>
      </c>
      <c r="E87" s="1157">
        <f t="shared" si="15"/>
        <v>498</v>
      </c>
      <c r="F87" s="1254">
        <v>360</v>
      </c>
      <c r="G87" s="1254">
        <v>116</v>
      </c>
      <c r="H87" s="1157">
        <f t="shared" si="16"/>
        <v>476</v>
      </c>
    </row>
    <row r="88" spans="1:8" ht="15.75">
      <c r="A88" s="156">
        <v>9</v>
      </c>
      <c r="B88" s="423" t="s">
        <v>355</v>
      </c>
      <c r="C88" s="1254">
        <v>692</v>
      </c>
      <c r="D88" s="1254">
        <v>1107</v>
      </c>
      <c r="E88" s="1157">
        <f t="shared" si="15"/>
        <v>1799</v>
      </c>
      <c r="F88" s="1254">
        <v>324</v>
      </c>
      <c r="G88" s="1254">
        <v>424</v>
      </c>
      <c r="H88" s="1157">
        <f t="shared" si="16"/>
        <v>748</v>
      </c>
    </row>
    <row r="89" spans="1:8" ht="15.75">
      <c r="A89" s="156"/>
      <c r="B89" s="424" t="s">
        <v>6</v>
      </c>
      <c r="C89" s="1359">
        <f t="shared" ref="C89:H89" si="17">SUM(C80:C88)</f>
        <v>1828</v>
      </c>
      <c r="D89" s="1359">
        <f t="shared" si="17"/>
        <v>1302</v>
      </c>
      <c r="E89" s="1359">
        <f t="shared" si="17"/>
        <v>3130</v>
      </c>
      <c r="F89" s="1359">
        <f t="shared" si="17"/>
        <v>839</v>
      </c>
      <c r="G89" s="1359">
        <f t="shared" si="17"/>
        <v>551</v>
      </c>
      <c r="H89" s="1359">
        <f t="shared" si="17"/>
        <v>1390</v>
      </c>
    </row>
    <row r="90" spans="1:8">
      <c r="A90" s="142"/>
    </row>
    <row r="91" spans="1:8">
      <c r="A91" s="135" t="s">
        <v>358</v>
      </c>
      <c r="G91" s="136" t="s">
        <v>142</v>
      </c>
    </row>
    <row r="92" spans="1:8" ht="15.75">
      <c r="A92" s="1734" t="s">
        <v>357</v>
      </c>
      <c r="B92" s="1734"/>
      <c r="C92" s="1734"/>
      <c r="D92" s="1734"/>
      <c r="E92" s="1734"/>
      <c r="F92" s="1734"/>
      <c r="G92" s="1734"/>
      <c r="H92" s="1734"/>
    </row>
    <row r="93" spans="1:8" ht="15.75">
      <c r="A93" s="1735" t="s">
        <v>1</v>
      </c>
      <c r="B93" s="1902" t="s">
        <v>345</v>
      </c>
      <c r="C93" s="1736" t="s">
        <v>96</v>
      </c>
      <c r="D93" s="1736"/>
      <c r="E93" s="1736"/>
      <c r="F93" s="1737" t="s">
        <v>0</v>
      </c>
      <c r="G93" s="1737"/>
      <c r="H93" s="1737"/>
    </row>
    <row r="94" spans="1:8" ht="15.75">
      <c r="A94" s="1735"/>
      <c r="B94" s="1902"/>
      <c r="C94" s="157" t="s">
        <v>10</v>
      </c>
      <c r="D94" s="157" t="s">
        <v>11</v>
      </c>
      <c r="E94" s="137" t="s">
        <v>6</v>
      </c>
      <c r="F94" s="564" t="s">
        <v>10</v>
      </c>
      <c r="G94" s="564" t="s">
        <v>11</v>
      </c>
      <c r="H94" s="137" t="s">
        <v>6</v>
      </c>
    </row>
    <row r="95" spans="1:8" ht="31.5">
      <c r="A95" s="156">
        <v>1</v>
      </c>
      <c r="B95" s="60" t="s">
        <v>347</v>
      </c>
      <c r="C95" s="1251">
        <v>11</v>
      </c>
      <c r="D95" s="1251">
        <v>2</v>
      </c>
      <c r="E95" s="1157">
        <f>C95+D95</f>
        <v>13</v>
      </c>
      <c r="F95" s="1251">
        <v>25</v>
      </c>
      <c r="G95" s="1251">
        <v>19</v>
      </c>
      <c r="H95" s="1157">
        <f>F95+G95</f>
        <v>44</v>
      </c>
    </row>
    <row r="96" spans="1:8" ht="31.5">
      <c r="A96" s="156">
        <v>2</v>
      </c>
      <c r="B96" s="60" t="s">
        <v>348</v>
      </c>
      <c r="C96" s="1251">
        <v>1</v>
      </c>
      <c r="D96" s="1251">
        <v>0</v>
      </c>
      <c r="E96" s="1157">
        <f t="shared" ref="E96:E103" si="18">C96+D96</f>
        <v>1</v>
      </c>
      <c r="F96" s="1251">
        <v>165</v>
      </c>
      <c r="G96" s="1251">
        <v>112</v>
      </c>
      <c r="H96" s="1157">
        <f t="shared" ref="H96:H103" si="19">F96+G96</f>
        <v>277</v>
      </c>
    </row>
    <row r="97" spans="1:8" ht="15.75">
      <c r="A97" s="156">
        <v>3</v>
      </c>
      <c r="B97" s="423" t="s">
        <v>349</v>
      </c>
      <c r="C97" s="1251">
        <v>25</v>
      </c>
      <c r="D97" s="1251">
        <v>15</v>
      </c>
      <c r="E97" s="1157">
        <f t="shared" si="18"/>
        <v>40</v>
      </c>
      <c r="F97" s="1251">
        <v>158</v>
      </c>
      <c r="G97" s="1251">
        <v>58</v>
      </c>
      <c r="H97" s="1157">
        <f t="shared" si="19"/>
        <v>216</v>
      </c>
    </row>
    <row r="98" spans="1:8" ht="15.75">
      <c r="A98" s="156">
        <v>4</v>
      </c>
      <c r="B98" s="423" t="s">
        <v>350</v>
      </c>
      <c r="C98" s="1251">
        <v>181</v>
      </c>
      <c r="D98" s="1251">
        <v>69</v>
      </c>
      <c r="E98" s="1157">
        <f t="shared" si="18"/>
        <v>250</v>
      </c>
      <c r="F98" s="1251">
        <v>195</v>
      </c>
      <c r="G98" s="1251">
        <v>95</v>
      </c>
      <c r="H98" s="1157">
        <f t="shared" si="19"/>
        <v>290</v>
      </c>
    </row>
    <row r="99" spans="1:8" ht="15.75">
      <c r="A99" s="156">
        <v>5</v>
      </c>
      <c r="B99" s="423" t="s">
        <v>351</v>
      </c>
      <c r="C99" s="1251">
        <v>149</v>
      </c>
      <c r="D99" s="1251">
        <v>68</v>
      </c>
      <c r="E99" s="1157">
        <f t="shared" si="18"/>
        <v>217</v>
      </c>
      <c r="F99" s="1251">
        <v>238</v>
      </c>
      <c r="G99" s="1251">
        <v>139</v>
      </c>
      <c r="H99" s="1157">
        <f t="shared" si="19"/>
        <v>377</v>
      </c>
    </row>
    <row r="100" spans="1:8" ht="15.75">
      <c r="A100" s="156">
        <v>6</v>
      </c>
      <c r="B100" s="423" t="s">
        <v>352</v>
      </c>
      <c r="C100" s="1251">
        <v>633</v>
      </c>
      <c r="D100" s="1251">
        <v>546</v>
      </c>
      <c r="E100" s="1157">
        <f t="shared" si="18"/>
        <v>1179</v>
      </c>
      <c r="F100" s="1251">
        <v>201</v>
      </c>
      <c r="G100" s="1251">
        <v>121</v>
      </c>
      <c r="H100" s="1157">
        <f t="shared" si="19"/>
        <v>322</v>
      </c>
    </row>
    <row r="101" spans="1:8" ht="31.5">
      <c r="A101" s="156">
        <v>7</v>
      </c>
      <c r="B101" s="423" t="s">
        <v>353</v>
      </c>
      <c r="C101" s="1251">
        <v>229</v>
      </c>
      <c r="D101" s="1251">
        <v>223</v>
      </c>
      <c r="E101" s="1157">
        <f t="shared" si="18"/>
        <v>452</v>
      </c>
      <c r="F101" s="1251">
        <v>254</v>
      </c>
      <c r="G101" s="1251">
        <v>192</v>
      </c>
      <c r="H101" s="1157">
        <f t="shared" si="19"/>
        <v>446</v>
      </c>
    </row>
    <row r="102" spans="1:8" ht="15.75">
      <c r="A102" s="156">
        <v>8</v>
      </c>
      <c r="B102" s="423" t="s">
        <v>354</v>
      </c>
      <c r="C102" s="1251">
        <v>425</v>
      </c>
      <c r="D102" s="1251">
        <v>305</v>
      </c>
      <c r="E102" s="1157">
        <f t="shared" si="18"/>
        <v>730</v>
      </c>
      <c r="F102" s="1251">
        <v>183</v>
      </c>
      <c r="G102" s="1251">
        <v>327</v>
      </c>
      <c r="H102" s="1157">
        <f t="shared" si="19"/>
        <v>510</v>
      </c>
    </row>
    <row r="103" spans="1:8" ht="15.75">
      <c r="A103" s="156">
        <v>9</v>
      </c>
      <c r="B103" s="423" t="s">
        <v>355</v>
      </c>
      <c r="C103" s="1251">
        <v>645</v>
      </c>
      <c r="D103" s="1251">
        <v>465</v>
      </c>
      <c r="E103" s="1157">
        <f t="shared" si="18"/>
        <v>1110</v>
      </c>
      <c r="F103" s="1251">
        <v>14</v>
      </c>
      <c r="G103" s="1251">
        <v>35</v>
      </c>
      <c r="H103" s="1157">
        <f t="shared" si="19"/>
        <v>49</v>
      </c>
    </row>
    <row r="104" spans="1:8" ht="15.75">
      <c r="A104" s="156"/>
      <c r="B104" s="424" t="s">
        <v>6</v>
      </c>
      <c r="C104" s="1359">
        <f t="shared" ref="C104:H104" si="20">SUM(C95:C103)</f>
        <v>2299</v>
      </c>
      <c r="D104" s="1359">
        <f t="shared" si="20"/>
        <v>1693</v>
      </c>
      <c r="E104" s="1359">
        <f t="shared" si="20"/>
        <v>3992</v>
      </c>
      <c r="F104" s="1359">
        <f t="shared" si="20"/>
        <v>1433</v>
      </c>
      <c r="G104" s="1359">
        <f t="shared" si="20"/>
        <v>1098</v>
      </c>
      <c r="H104" s="1359">
        <f t="shared" si="20"/>
        <v>2531</v>
      </c>
    </row>
    <row r="106" spans="1:8">
      <c r="A106" s="135" t="s">
        <v>358</v>
      </c>
      <c r="G106" s="136" t="s">
        <v>40</v>
      </c>
    </row>
    <row r="107" spans="1:8" ht="15.75">
      <c r="A107" s="1734" t="s">
        <v>357</v>
      </c>
      <c r="B107" s="1734"/>
      <c r="C107" s="1734"/>
      <c r="D107" s="1734"/>
      <c r="E107" s="1734"/>
      <c r="F107" s="1734"/>
      <c r="G107" s="1734"/>
      <c r="H107" s="1734"/>
    </row>
    <row r="108" spans="1:8" ht="15.75">
      <c r="A108" s="1735" t="s">
        <v>1</v>
      </c>
      <c r="B108" s="1902" t="s">
        <v>345</v>
      </c>
      <c r="C108" s="1736" t="s">
        <v>96</v>
      </c>
      <c r="D108" s="1736"/>
      <c r="E108" s="1736"/>
      <c r="F108" s="1737" t="s">
        <v>0</v>
      </c>
      <c r="G108" s="1737"/>
      <c r="H108" s="1737"/>
    </row>
    <row r="109" spans="1:8" ht="15.75">
      <c r="A109" s="1735"/>
      <c r="B109" s="1902"/>
      <c r="C109" s="157" t="s">
        <v>10</v>
      </c>
      <c r="D109" s="157" t="s">
        <v>11</v>
      </c>
      <c r="E109" s="137" t="s">
        <v>6</v>
      </c>
      <c r="F109" s="564" t="s">
        <v>10</v>
      </c>
      <c r="G109" s="564" t="s">
        <v>11</v>
      </c>
      <c r="H109" s="137" t="s">
        <v>6</v>
      </c>
    </row>
    <row r="110" spans="1:8" ht="31.5">
      <c r="A110" s="156">
        <v>1</v>
      </c>
      <c r="B110" s="60" t="s">
        <v>347</v>
      </c>
      <c r="C110" s="1255">
        <v>24</v>
      </c>
      <c r="D110" s="1255">
        <v>25</v>
      </c>
      <c r="E110" s="1157">
        <f>C110+D110</f>
        <v>49</v>
      </c>
      <c r="F110" s="1255">
        <v>72</v>
      </c>
      <c r="G110" s="1255">
        <v>17</v>
      </c>
      <c r="H110" s="1157">
        <f>F110+G110</f>
        <v>89</v>
      </c>
    </row>
    <row r="111" spans="1:8" ht="31.5">
      <c r="A111" s="156">
        <v>2</v>
      </c>
      <c r="B111" s="60" t="s">
        <v>348</v>
      </c>
      <c r="C111" s="1255">
        <v>15</v>
      </c>
      <c r="D111" s="1255">
        <v>21</v>
      </c>
      <c r="E111" s="1157">
        <f t="shared" ref="E111:E118" si="21">C111+D111</f>
        <v>36</v>
      </c>
      <c r="F111" s="1255">
        <v>30</v>
      </c>
      <c r="G111" s="1255">
        <v>21</v>
      </c>
      <c r="H111" s="1157">
        <f t="shared" ref="H111:H118" si="22">F111+G111</f>
        <v>51</v>
      </c>
    </row>
    <row r="112" spans="1:8" ht="15.75">
      <c r="A112" s="156">
        <v>3</v>
      </c>
      <c r="B112" s="423" t="s">
        <v>349</v>
      </c>
      <c r="C112" s="1255">
        <v>121</v>
      </c>
      <c r="D112" s="1255">
        <v>73</v>
      </c>
      <c r="E112" s="1157">
        <f t="shared" si="21"/>
        <v>194</v>
      </c>
      <c r="F112" s="1255">
        <v>134</v>
      </c>
      <c r="G112" s="1255">
        <v>67</v>
      </c>
      <c r="H112" s="1157">
        <f t="shared" si="22"/>
        <v>201</v>
      </c>
    </row>
    <row r="113" spans="1:8" ht="15.75">
      <c r="A113" s="156">
        <v>4</v>
      </c>
      <c r="B113" s="423" t="s">
        <v>350</v>
      </c>
      <c r="C113" s="1255">
        <v>322</v>
      </c>
      <c r="D113" s="1255">
        <v>86</v>
      </c>
      <c r="E113" s="1157">
        <f t="shared" si="21"/>
        <v>408</v>
      </c>
      <c r="F113" s="1255">
        <v>186</v>
      </c>
      <c r="G113" s="1255">
        <v>26</v>
      </c>
      <c r="H113" s="1157">
        <f t="shared" si="22"/>
        <v>212</v>
      </c>
    </row>
    <row r="114" spans="1:8" ht="15.75">
      <c r="A114" s="156">
        <v>5</v>
      </c>
      <c r="B114" s="423" t="s">
        <v>351</v>
      </c>
      <c r="C114" s="1255">
        <v>532</v>
      </c>
      <c r="D114" s="1255">
        <v>98</v>
      </c>
      <c r="E114" s="1157">
        <f t="shared" si="21"/>
        <v>630</v>
      </c>
      <c r="F114" s="1255">
        <v>172</v>
      </c>
      <c r="G114" s="1255">
        <v>60</v>
      </c>
      <c r="H114" s="1157">
        <f t="shared" si="22"/>
        <v>232</v>
      </c>
    </row>
    <row r="115" spans="1:8" ht="15.75">
      <c r="A115" s="156">
        <v>6</v>
      </c>
      <c r="B115" s="423" t="s">
        <v>352</v>
      </c>
      <c r="C115" s="1255">
        <v>1635</v>
      </c>
      <c r="D115" s="1255">
        <v>93</v>
      </c>
      <c r="E115" s="1157">
        <f t="shared" si="21"/>
        <v>1728</v>
      </c>
      <c r="F115" s="1255">
        <v>364</v>
      </c>
      <c r="G115" s="1255">
        <v>84</v>
      </c>
      <c r="H115" s="1157">
        <f t="shared" si="22"/>
        <v>448</v>
      </c>
    </row>
    <row r="116" spans="1:8" ht="31.5">
      <c r="A116" s="156">
        <v>7</v>
      </c>
      <c r="B116" s="423" t="s">
        <v>353</v>
      </c>
      <c r="C116" s="1255">
        <v>321</v>
      </c>
      <c r="D116" s="1255">
        <v>68</v>
      </c>
      <c r="E116" s="1157">
        <f t="shared" si="21"/>
        <v>389</v>
      </c>
      <c r="F116" s="1255">
        <v>135</v>
      </c>
      <c r="G116" s="1255">
        <v>58</v>
      </c>
      <c r="H116" s="1157">
        <f t="shared" si="22"/>
        <v>193</v>
      </c>
    </row>
    <row r="117" spans="1:8" ht="15.75">
      <c r="A117" s="156">
        <v>8</v>
      </c>
      <c r="B117" s="423" t="s">
        <v>354</v>
      </c>
      <c r="C117" s="1255">
        <v>1483</v>
      </c>
      <c r="D117" s="1255">
        <v>1377</v>
      </c>
      <c r="E117" s="1157">
        <f t="shared" si="21"/>
        <v>2860</v>
      </c>
      <c r="F117" s="1255">
        <v>654</v>
      </c>
      <c r="G117" s="1255">
        <v>446</v>
      </c>
      <c r="H117" s="1157">
        <f t="shared" si="22"/>
        <v>1100</v>
      </c>
    </row>
    <row r="118" spans="1:8" ht="15.75">
      <c r="A118" s="156">
        <v>9</v>
      </c>
      <c r="B118" s="423" t="s">
        <v>355</v>
      </c>
      <c r="C118" s="1255">
        <v>363</v>
      </c>
      <c r="D118" s="1255">
        <v>2181</v>
      </c>
      <c r="E118" s="1157">
        <f t="shared" si="21"/>
        <v>2544</v>
      </c>
      <c r="F118" s="1255">
        <v>289</v>
      </c>
      <c r="G118" s="1255">
        <v>638</v>
      </c>
      <c r="H118" s="1157">
        <f t="shared" si="22"/>
        <v>927</v>
      </c>
    </row>
    <row r="119" spans="1:8" ht="15.75">
      <c r="A119" s="156"/>
      <c r="B119" s="424" t="s">
        <v>6</v>
      </c>
      <c r="C119" s="1359">
        <f t="shared" ref="C119:H119" si="23">SUM(C110:C118)</f>
        <v>4816</v>
      </c>
      <c r="D119" s="1359">
        <f t="shared" si="23"/>
        <v>4022</v>
      </c>
      <c r="E119" s="1359">
        <f t="shared" si="23"/>
        <v>8838</v>
      </c>
      <c r="F119" s="1359">
        <f t="shared" si="23"/>
        <v>2036</v>
      </c>
      <c r="G119" s="1359">
        <f t="shared" si="23"/>
        <v>1417</v>
      </c>
      <c r="H119" s="1359">
        <f t="shared" si="23"/>
        <v>3453</v>
      </c>
    </row>
    <row r="121" spans="1:8">
      <c r="A121" s="135" t="s">
        <v>358</v>
      </c>
      <c r="G121" s="136" t="s">
        <v>190</v>
      </c>
    </row>
    <row r="122" spans="1:8" ht="15.75">
      <c r="A122" s="1734" t="s">
        <v>357</v>
      </c>
      <c r="B122" s="1734"/>
      <c r="C122" s="1734"/>
      <c r="D122" s="1734"/>
      <c r="E122" s="1734"/>
      <c r="F122" s="1734"/>
      <c r="G122" s="1734"/>
      <c r="H122" s="1734"/>
    </row>
    <row r="123" spans="1:8" ht="15.75">
      <c r="A123" s="1735" t="s">
        <v>1</v>
      </c>
      <c r="B123" s="1902" t="s">
        <v>345</v>
      </c>
      <c r="C123" s="1736" t="s">
        <v>96</v>
      </c>
      <c r="D123" s="1736"/>
      <c r="E123" s="1736"/>
      <c r="F123" s="1737" t="s">
        <v>0</v>
      </c>
      <c r="G123" s="1737"/>
      <c r="H123" s="1737"/>
    </row>
    <row r="124" spans="1:8" ht="15.75">
      <c r="A124" s="1735"/>
      <c r="B124" s="1902"/>
      <c r="C124" s="157" t="s">
        <v>10</v>
      </c>
      <c r="D124" s="157" t="s">
        <v>11</v>
      </c>
      <c r="E124" s="137" t="s">
        <v>6</v>
      </c>
      <c r="F124" s="564" t="s">
        <v>10</v>
      </c>
      <c r="G124" s="564" t="s">
        <v>11</v>
      </c>
      <c r="H124" s="137" t="s">
        <v>6</v>
      </c>
    </row>
    <row r="125" spans="1:8" ht="31.5">
      <c r="A125" s="156">
        <v>1</v>
      </c>
      <c r="B125" s="60" t="s">
        <v>347</v>
      </c>
      <c r="C125" s="1258">
        <v>625</v>
      </c>
      <c r="D125" s="1258">
        <v>494</v>
      </c>
      <c r="E125" s="878">
        <f>C125+D125</f>
        <v>1119</v>
      </c>
      <c r="F125" s="1258">
        <v>332</v>
      </c>
      <c r="G125" s="1258">
        <v>209</v>
      </c>
      <c r="H125" s="843">
        <f>F125+G125</f>
        <v>541</v>
      </c>
    </row>
    <row r="126" spans="1:8" ht="31.5">
      <c r="A126" s="156">
        <v>2</v>
      </c>
      <c r="B126" s="60" t="s">
        <v>348</v>
      </c>
      <c r="C126" s="1258">
        <v>551</v>
      </c>
      <c r="D126" s="1258">
        <v>376</v>
      </c>
      <c r="E126" s="1157">
        <f>C126+D126</f>
        <v>927</v>
      </c>
      <c r="F126" s="1258">
        <v>208</v>
      </c>
      <c r="G126" s="1258">
        <v>214</v>
      </c>
      <c r="H126" s="1157">
        <f>F126+G126</f>
        <v>422</v>
      </c>
    </row>
    <row r="127" spans="1:8" ht="15.75">
      <c r="A127" s="156">
        <v>3</v>
      </c>
      <c r="B127" s="423" t="s">
        <v>349</v>
      </c>
      <c r="C127" s="1258">
        <v>492</v>
      </c>
      <c r="D127" s="1258">
        <v>287</v>
      </c>
      <c r="E127" s="1157">
        <f t="shared" ref="E127:E133" si="24">C127+D127</f>
        <v>779</v>
      </c>
      <c r="F127" s="1258">
        <v>223</v>
      </c>
      <c r="G127" s="1258">
        <v>211</v>
      </c>
      <c r="H127" s="1157">
        <f t="shared" ref="H127:H133" si="25">F127+G127</f>
        <v>434</v>
      </c>
    </row>
    <row r="128" spans="1:8" ht="15.75">
      <c r="A128" s="156">
        <v>4</v>
      </c>
      <c r="B128" s="423" t="s">
        <v>350</v>
      </c>
      <c r="C128" s="1258">
        <v>634</v>
      </c>
      <c r="D128" s="1258">
        <v>347</v>
      </c>
      <c r="E128" s="1157">
        <f t="shared" si="24"/>
        <v>981</v>
      </c>
      <c r="F128" s="1258">
        <v>319</v>
      </c>
      <c r="G128" s="1258">
        <v>252</v>
      </c>
      <c r="H128" s="1157">
        <f t="shared" si="25"/>
        <v>571</v>
      </c>
    </row>
    <row r="129" spans="1:8" ht="15.75">
      <c r="A129" s="156">
        <v>5</v>
      </c>
      <c r="B129" s="423" t="s">
        <v>351</v>
      </c>
      <c r="C129" s="1258">
        <v>427</v>
      </c>
      <c r="D129" s="1258">
        <v>396</v>
      </c>
      <c r="E129" s="1157">
        <f t="shared" si="24"/>
        <v>823</v>
      </c>
      <c r="F129" s="1258">
        <v>315</v>
      </c>
      <c r="G129" s="1258">
        <v>257</v>
      </c>
      <c r="H129" s="1157">
        <f t="shared" si="25"/>
        <v>572</v>
      </c>
    </row>
    <row r="130" spans="1:8" ht="15.75">
      <c r="A130" s="156">
        <v>6</v>
      </c>
      <c r="B130" s="423" t="s">
        <v>352</v>
      </c>
      <c r="C130" s="1258">
        <v>911</v>
      </c>
      <c r="D130" s="1258">
        <v>592</v>
      </c>
      <c r="E130" s="1157">
        <f t="shared" si="24"/>
        <v>1503</v>
      </c>
      <c r="F130" s="1258">
        <v>273</v>
      </c>
      <c r="G130" s="1258">
        <v>254</v>
      </c>
      <c r="H130" s="1157">
        <f t="shared" si="25"/>
        <v>527</v>
      </c>
    </row>
    <row r="131" spans="1:8" ht="31.5">
      <c r="A131" s="156">
        <v>7</v>
      </c>
      <c r="B131" s="423" t="s">
        <v>353</v>
      </c>
      <c r="C131" s="1258">
        <v>422</v>
      </c>
      <c r="D131" s="1258">
        <v>409</v>
      </c>
      <c r="E131" s="1157">
        <f t="shared" si="24"/>
        <v>831</v>
      </c>
      <c r="F131" s="1258">
        <v>318</v>
      </c>
      <c r="G131" s="1258">
        <v>242</v>
      </c>
      <c r="H131" s="1157">
        <f t="shared" si="25"/>
        <v>560</v>
      </c>
    </row>
    <row r="132" spans="1:8" ht="15.75">
      <c r="A132" s="156">
        <v>8</v>
      </c>
      <c r="B132" s="423" t="s">
        <v>354</v>
      </c>
      <c r="C132" s="1258">
        <v>752</v>
      </c>
      <c r="D132" s="1258">
        <v>687</v>
      </c>
      <c r="E132" s="1157">
        <f t="shared" si="24"/>
        <v>1439</v>
      </c>
      <c r="F132" s="1258">
        <v>335</v>
      </c>
      <c r="G132" s="1258">
        <v>217</v>
      </c>
      <c r="H132" s="1157">
        <f t="shared" si="25"/>
        <v>552</v>
      </c>
    </row>
    <row r="133" spans="1:8" ht="15.75">
      <c r="A133" s="156">
        <v>9</v>
      </c>
      <c r="B133" s="423" t="s">
        <v>355</v>
      </c>
      <c r="C133" s="1258">
        <v>782</v>
      </c>
      <c r="D133" s="1258">
        <v>828</v>
      </c>
      <c r="E133" s="1157">
        <f t="shared" si="24"/>
        <v>1610</v>
      </c>
      <c r="F133" s="1258">
        <v>218</v>
      </c>
      <c r="G133" s="1258">
        <v>237</v>
      </c>
      <c r="H133" s="1157">
        <f t="shared" si="25"/>
        <v>455</v>
      </c>
    </row>
    <row r="134" spans="1:8" ht="15.75">
      <c r="A134" s="156"/>
      <c r="B134" s="424" t="s">
        <v>6</v>
      </c>
      <c r="C134" s="1359">
        <f t="shared" ref="C134:H134" si="26">SUM(C125:C133)</f>
        <v>5596</v>
      </c>
      <c r="D134" s="1359">
        <f t="shared" si="26"/>
        <v>4416</v>
      </c>
      <c r="E134" s="1359">
        <f t="shared" si="26"/>
        <v>10012</v>
      </c>
      <c r="F134" s="1359">
        <f t="shared" si="26"/>
        <v>2541</v>
      </c>
      <c r="G134" s="1359">
        <f t="shared" si="26"/>
        <v>2093</v>
      </c>
      <c r="H134" s="1359">
        <f t="shared" si="26"/>
        <v>4634</v>
      </c>
    </row>
    <row r="136" spans="1:8">
      <c r="A136" s="135" t="s">
        <v>358</v>
      </c>
      <c r="G136" s="136" t="s">
        <v>51</v>
      </c>
    </row>
    <row r="137" spans="1:8" ht="15.75">
      <c r="A137" s="1734" t="s">
        <v>357</v>
      </c>
      <c r="B137" s="1734"/>
      <c r="C137" s="1734"/>
      <c r="D137" s="1734"/>
      <c r="E137" s="1734"/>
      <c r="F137" s="1734"/>
      <c r="G137" s="1734"/>
      <c r="H137" s="1734"/>
    </row>
    <row r="138" spans="1:8" ht="15.75">
      <c r="A138" s="1735" t="s">
        <v>1</v>
      </c>
      <c r="B138" s="1902" t="s">
        <v>345</v>
      </c>
      <c r="C138" s="1736" t="s">
        <v>96</v>
      </c>
      <c r="D138" s="1736"/>
      <c r="E138" s="1736"/>
      <c r="F138" s="1737" t="s">
        <v>0</v>
      </c>
      <c r="G138" s="1737"/>
      <c r="H138" s="1737"/>
    </row>
    <row r="139" spans="1:8" ht="15.75">
      <c r="A139" s="1735"/>
      <c r="B139" s="1902"/>
      <c r="C139" s="157" t="s">
        <v>10</v>
      </c>
      <c r="D139" s="157" t="s">
        <v>11</v>
      </c>
      <c r="E139" s="137" t="s">
        <v>6</v>
      </c>
      <c r="F139" s="564" t="s">
        <v>10</v>
      </c>
      <c r="G139" s="564" t="s">
        <v>11</v>
      </c>
      <c r="H139" s="137" t="s">
        <v>6</v>
      </c>
    </row>
    <row r="140" spans="1:8" ht="31.5">
      <c r="A140" s="156">
        <v>1</v>
      </c>
      <c r="B140" s="60" t="s">
        <v>347</v>
      </c>
      <c r="C140" s="1342">
        <v>115</v>
      </c>
      <c r="D140" s="1342">
        <v>127</v>
      </c>
      <c r="E140" s="1157">
        <f>C140+D140</f>
        <v>242</v>
      </c>
      <c r="F140" s="1356">
        <v>124</v>
      </c>
      <c r="G140" s="1356">
        <v>159</v>
      </c>
      <c r="H140" s="1157">
        <f>F140+G140</f>
        <v>283</v>
      </c>
    </row>
    <row r="141" spans="1:8" ht="31.5">
      <c r="A141" s="156">
        <v>2</v>
      </c>
      <c r="B141" s="60" t="s">
        <v>348</v>
      </c>
      <c r="C141" s="1342">
        <v>189</v>
      </c>
      <c r="D141" s="1342">
        <v>192</v>
      </c>
      <c r="E141" s="1157">
        <f>C141+D141</f>
        <v>381</v>
      </c>
      <c r="F141" s="1356">
        <v>201</v>
      </c>
      <c r="G141" s="1356">
        <v>222</v>
      </c>
      <c r="H141" s="1157">
        <f>F141+G141</f>
        <v>423</v>
      </c>
    </row>
    <row r="142" spans="1:8" ht="15.75">
      <c r="A142" s="156">
        <v>3</v>
      </c>
      <c r="B142" s="423" t="s">
        <v>349</v>
      </c>
      <c r="C142" s="1342">
        <v>47</v>
      </c>
      <c r="D142" s="1342">
        <v>0</v>
      </c>
      <c r="E142" s="1157">
        <f t="shared" ref="E142:E148" si="27">C142+D142</f>
        <v>47</v>
      </c>
      <c r="F142" s="1356">
        <v>57</v>
      </c>
      <c r="G142" s="1356">
        <v>24</v>
      </c>
      <c r="H142" s="1157">
        <f t="shared" ref="H142:H148" si="28">F142+G142</f>
        <v>81</v>
      </c>
    </row>
    <row r="143" spans="1:8" ht="15.75">
      <c r="A143" s="156">
        <v>4</v>
      </c>
      <c r="B143" s="423" t="s">
        <v>350</v>
      </c>
      <c r="C143" s="1342">
        <v>5</v>
      </c>
      <c r="D143" s="1342">
        <v>0</v>
      </c>
      <c r="E143" s="1157">
        <f t="shared" si="27"/>
        <v>5</v>
      </c>
      <c r="F143" s="1356">
        <v>21</v>
      </c>
      <c r="G143" s="1356">
        <v>5</v>
      </c>
      <c r="H143" s="1157">
        <f t="shared" si="28"/>
        <v>26</v>
      </c>
    </row>
    <row r="144" spans="1:8" ht="15.75">
      <c r="A144" s="156">
        <v>5</v>
      </c>
      <c r="B144" s="423" t="s">
        <v>351</v>
      </c>
      <c r="C144" s="1342">
        <v>14</v>
      </c>
      <c r="D144" s="1342">
        <v>3</v>
      </c>
      <c r="E144" s="1157">
        <f t="shared" si="27"/>
        <v>17</v>
      </c>
      <c r="F144" s="1356">
        <v>19</v>
      </c>
      <c r="G144" s="1356">
        <v>11</v>
      </c>
      <c r="H144" s="1157">
        <f t="shared" si="28"/>
        <v>30</v>
      </c>
    </row>
    <row r="145" spans="1:8" ht="15.75">
      <c r="A145" s="156">
        <v>6</v>
      </c>
      <c r="B145" s="423" t="s">
        <v>352</v>
      </c>
      <c r="C145" s="1342">
        <v>15</v>
      </c>
      <c r="D145" s="1342">
        <v>0</v>
      </c>
      <c r="E145" s="1157">
        <f t="shared" si="27"/>
        <v>15</v>
      </c>
      <c r="F145" s="1356">
        <v>9</v>
      </c>
      <c r="G145" s="1356">
        <v>21</v>
      </c>
      <c r="H145" s="1157">
        <f t="shared" si="28"/>
        <v>30</v>
      </c>
    </row>
    <row r="146" spans="1:8" ht="31.5">
      <c r="A146" s="156">
        <v>7</v>
      </c>
      <c r="B146" s="423" t="s">
        <v>353</v>
      </c>
      <c r="C146" s="1342">
        <v>51</v>
      </c>
      <c r="D146" s="1342">
        <v>63</v>
      </c>
      <c r="E146" s="1157">
        <f t="shared" si="27"/>
        <v>114</v>
      </c>
      <c r="F146" s="1356">
        <v>79</v>
      </c>
      <c r="G146" s="1356">
        <v>56</v>
      </c>
      <c r="H146" s="1157">
        <f t="shared" si="28"/>
        <v>135</v>
      </c>
    </row>
    <row r="147" spans="1:8" ht="15.75">
      <c r="A147" s="156">
        <v>8</v>
      </c>
      <c r="B147" s="423" t="s">
        <v>354</v>
      </c>
      <c r="C147" s="1342">
        <v>1119</v>
      </c>
      <c r="D147" s="1342">
        <v>1139</v>
      </c>
      <c r="E147" s="1157">
        <f t="shared" si="27"/>
        <v>2258</v>
      </c>
      <c r="F147" s="1356">
        <v>6178</v>
      </c>
      <c r="G147" s="1356">
        <v>2883</v>
      </c>
      <c r="H147" s="1157">
        <f t="shared" si="28"/>
        <v>9061</v>
      </c>
    </row>
    <row r="148" spans="1:8" ht="15.75">
      <c r="A148" s="156">
        <v>9</v>
      </c>
      <c r="B148" s="423" t="s">
        <v>355</v>
      </c>
      <c r="C148" s="1342">
        <v>3715</v>
      </c>
      <c r="D148" s="1342">
        <v>2554</v>
      </c>
      <c r="E148" s="1157">
        <f t="shared" si="27"/>
        <v>6269</v>
      </c>
      <c r="F148" s="1356">
        <v>3915</v>
      </c>
      <c r="G148" s="1356">
        <v>4127</v>
      </c>
      <c r="H148" s="1157">
        <f t="shared" si="28"/>
        <v>8042</v>
      </c>
    </row>
    <row r="149" spans="1:8" ht="15.75">
      <c r="A149" s="156"/>
      <c r="B149" s="424" t="s">
        <v>6</v>
      </c>
      <c r="C149" s="1359">
        <f t="shared" ref="C149:H149" si="29">SUM(C140:C148)</f>
        <v>5270</v>
      </c>
      <c r="D149" s="1359">
        <f t="shared" si="29"/>
        <v>4078</v>
      </c>
      <c r="E149" s="1359">
        <f t="shared" si="29"/>
        <v>9348</v>
      </c>
      <c r="F149" s="1359">
        <f t="shared" si="29"/>
        <v>10603</v>
      </c>
      <c r="G149" s="1359">
        <f t="shared" si="29"/>
        <v>7508</v>
      </c>
      <c r="H149" s="1359">
        <f t="shared" si="29"/>
        <v>18111</v>
      </c>
    </row>
    <row r="151" spans="1:8">
      <c r="A151" s="135" t="s">
        <v>358</v>
      </c>
      <c r="G151" s="136" t="s">
        <v>57</v>
      </c>
    </row>
    <row r="152" spans="1:8" ht="15.75">
      <c r="A152" s="1734" t="s">
        <v>357</v>
      </c>
      <c r="B152" s="1734"/>
      <c r="C152" s="1734"/>
      <c r="D152" s="1734"/>
      <c r="E152" s="1734"/>
      <c r="F152" s="1734"/>
      <c r="G152" s="1734"/>
      <c r="H152" s="1734"/>
    </row>
    <row r="153" spans="1:8" ht="15.75">
      <c r="A153" s="1735" t="s">
        <v>1</v>
      </c>
      <c r="B153" s="1902" t="s">
        <v>345</v>
      </c>
      <c r="C153" s="1736" t="s">
        <v>96</v>
      </c>
      <c r="D153" s="1736"/>
      <c r="E153" s="1736"/>
      <c r="F153" s="1737" t="s">
        <v>0</v>
      </c>
      <c r="G153" s="1737"/>
      <c r="H153" s="1737"/>
    </row>
    <row r="154" spans="1:8" ht="15.75">
      <c r="A154" s="1735"/>
      <c r="B154" s="1902"/>
      <c r="C154" s="157" t="s">
        <v>10</v>
      </c>
      <c r="D154" s="157" t="s">
        <v>11</v>
      </c>
      <c r="E154" s="137" t="s">
        <v>6</v>
      </c>
      <c r="F154" s="564" t="s">
        <v>10</v>
      </c>
      <c r="G154" s="564" t="s">
        <v>11</v>
      </c>
      <c r="H154" s="137" t="s">
        <v>6</v>
      </c>
    </row>
    <row r="155" spans="1:8" ht="31.5">
      <c r="A155" s="156">
        <v>1</v>
      </c>
      <c r="B155" s="60" t="s">
        <v>347</v>
      </c>
      <c r="C155" s="1259">
        <v>2</v>
      </c>
      <c r="D155" s="1259">
        <v>1</v>
      </c>
      <c r="E155" s="1157">
        <f>C155+D155</f>
        <v>3</v>
      </c>
      <c r="F155" s="1259">
        <v>0</v>
      </c>
      <c r="G155" s="1259">
        <v>0</v>
      </c>
      <c r="H155" s="1157">
        <f>F155+G155</f>
        <v>0</v>
      </c>
    </row>
    <row r="156" spans="1:8" ht="31.5">
      <c r="A156" s="156">
        <v>2</v>
      </c>
      <c r="B156" s="60" t="s">
        <v>348</v>
      </c>
      <c r="C156" s="1259">
        <v>0</v>
      </c>
      <c r="D156" s="1259">
        <v>0</v>
      </c>
      <c r="E156" s="1157">
        <f>C156+D156</f>
        <v>0</v>
      </c>
      <c r="F156" s="1259">
        <v>0</v>
      </c>
      <c r="G156" s="1259">
        <v>0</v>
      </c>
      <c r="H156" s="1157">
        <f>F156+G156</f>
        <v>0</v>
      </c>
    </row>
    <row r="157" spans="1:8" ht="15.75">
      <c r="A157" s="156">
        <v>3</v>
      </c>
      <c r="B157" s="423" t="s">
        <v>349</v>
      </c>
      <c r="C157" s="1259">
        <v>37</v>
      </c>
      <c r="D157" s="1259">
        <v>3</v>
      </c>
      <c r="E157" s="1157">
        <f t="shared" ref="E157:E163" si="30">C157+D157</f>
        <v>40</v>
      </c>
      <c r="F157" s="1259">
        <v>37</v>
      </c>
      <c r="G157" s="1259">
        <v>6</v>
      </c>
      <c r="H157" s="1157">
        <f t="shared" ref="H157:H163" si="31">F157+G157</f>
        <v>43</v>
      </c>
    </row>
    <row r="158" spans="1:8" ht="15.75">
      <c r="A158" s="156">
        <v>4</v>
      </c>
      <c r="B158" s="423" t="s">
        <v>350</v>
      </c>
      <c r="C158" s="1259">
        <v>6</v>
      </c>
      <c r="D158" s="1259">
        <v>0</v>
      </c>
      <c r="E158" s="1157">
        <f t="shared" si="30"/>
        <v>6</v>
      </c>
      <c r="F158" s="1259">
        <v>4</v>
      </c>
      <c r="G158" s="1259">
        <v>0</v>
      </c>
      <c r="H158" s="1157">
        <f t="shared" si="31"/>
        <v>4</v>
      </c>
    </row>
    <row r="159" spans="1:8" ht="15.75">
      <c r="A159" s="156">
        <v>5</v>
      </c>
      <c r="B159" s="423" t="s">
        <v>351</v>
      </c>
      <c r="C159" s="1259">
        <v>60</v>
      </c>
      <c r="D159" s="1259">
        <v>6</v>
      </c>
      <c r="E159" s="1157">
        <f t="shared" si="30"/>
        <v>66</v>
      </c>
      <c r="F159" s="1259">
        <v>159</v>
      </c>
      <c r="G159" s="1259">
        <v>5</v>
      </c>
      <c r="H159" s="1157">
        <f t="shared" si="31"/>
        <v>164</v>
      </c>
    </row>
    <row r="160" spans="1:8" ht="15.75">
      <c r="A160" s="156">
        <v>6</v>
      </c>
      <c r="B160" s="423" t="s">
        <v>352</v>
      </c>
      <c r="C160" s="1259">
        <v>882</v>
      </c>
      <c r="D160" s="1259">
        <v>35</v>
      </c>
      <c r="E160" s="1157">
        <f t="shared" si="30"/>
        <v>917</v>
      </c>
      <c r="F160" s="1259">
        <v>81</v>
      </c>
      <c r="G160" s="1259">
        <v>1</v>
      </c>
      <c r="H160" s="1157">
        <f t="shared" si="31"/>
        <v>82</v>
      </c>
    </row>
    <row r="161" spans="1:8" ht="31.5">
      <c r="A161" s="156">
        <v>7</v>
      </c>
      <c r="B161" s="423" t="s">
        <v>353</v>
      </c>
      <c r="C161" s="1259">
        <v>0</v>
      </c>
      <c r="D161" s="1259">
        <v>1</v>
      </c>
      <c r="E161" s="1157">
        <f t="shared" si="30"/>
        <v>1</v>
      </c>
      <c r="F161" s="1259">
        <v>0</v>
      </c>
      <c r="G161" s="1259">
        <v>0</v>
      </c>
      <c r="H161" s="1157">
        <f t="shared" si="31"/>
        <v>0</v>
      </c>
    </row>
    <row r="162" spans="1:8" ht="15.75">
      <c r="A162" s="156">
        <v>8</v>
      </c>
      <c r="B162" s="423" t="s">
        <v>354</v>
      </c>
      <c r="C162" s="1259">
        <v>845</v>
      </c>
      <c r="D162" s="1259">
        <v>153</v>
      </c>
      <c r="E162" s="1157">
        <f t="shared" si="30"/>
        <v>998</v>
      </c>
      <c r="F162" s="1259">
        <v>381</v>
      </c>
      <c r="G162" s="1259">
        <v>114</v>
      </c>
      <c r="H162" s="1157">
        <f t="shared" si="31"/>
        <v>495</v>
      </c>
    </row>
    <row r="163" spans="1:8" ht="15.75">
      <c r="A163" s="156">
        <v>9</v>
      </c>
      <c r="B163" s="423" t="s">
        <v>355</v>
      </c>
      <c r="C163" s="1259">
        <v>698</v>
      </c>
      <c r="D163" s="1259">
        <v>1715</v>
      </c>
      <c r="E163" s="1157">
        <f t="shared" si="30"/>
        <v>2413</v>
      </c>
      <c r="F163" s="1259">
        <v>963</v>
      </c>
      <c r="G163" s="1259">
        <v>997</v>
      </c>
      <c r="H163" s="1157">
        <f t="shared" si="31"/>
        <v>1960</v>
      </c>
    </row>
    <row r="164" spans="1:8" ht="15.75">
      <c r="A164" s="156"/>
      <c r="B164" s="424" t="s">
        <v>6</v>
      </c>
      <c r="C164" s="1359">
        <f t="shared" ref="C164:H164" si="32">SUM(C155:C163)</f>
        <v>2530</v>
      </c>
      <c r="D164" s="1359">
        <f t="shared" si="32"/>
        <v>1914</v>
      </c>
      <c r="E164" s="1359">
        <f t="shared" si="32"/>
        <v>4444</v>
      </c>
      <c r="F164" s="1359">
        <f t="shared" si="32"/>
        <v>1625</v>
      </c>
      <c r="G164" s="1359">
        <f t="shared" si="32"/>
        <v>1123</v>
      </c>
      <c r="H164" s="1359">
        <f t="shared" si="32"/>
        <v>2748</v>
      </c>
    </row>
    <row r="165" spans="1:8">
      <c r="A165" s="142"/>
    </row>
    <row r="166" spans="1:8">
      <c r="A166" s="135" t="s">
        <v>358</v>
      </c>
      <c r="G166" s="136" t="s">
        <v>61</v>
      </c>
    </row>
    <row r="167" spans="1:8" ht="15.75">
      <c r="A167" s="1734" t="s">
        <v>357</v>
      </c>
      <c r="B167" s="1734"/>
      <c r="C167" s="1734"/>
      <c r="D167" s="1734"/>
      <c r="E167" s="1734"/>
      <c r="F167" s="1734"/>
      <c r="G167" s="1734"/>
      <c r="H167" s="1734"/>
    </row>
    <row r="168" spans="1:8" ht="15.75">
      <c r="A168" s="1735" t="s">
        <v>1</v>
      </c>
      <c r="B168" s="1902" t="s">
        <v>345</v>
      </c>
      <c r="C168" s="1736" t="s">
        <v>96</v>
      </c>
      <c r="D168" s="1736"/>
      <c r="E168" s="1736"/>
      <c r="F168" s="1737" t="s">
        <v>0</v>
      </c>
      <c r="G168" s="1737"/>
      <c r="H168" s="1737"/>
    </row>
    <row r="169" spans="1:8" ht="15.75">
      <c r="A169" s="1735"/>
      <c r="B169" s="1902"/>
      <c r="C169" s="157" t="s">
        <v>10</v>
      </c>
      <c r="D169" s="157" t="s">
        <v>11</v>
      </c>
      <c r="E169" s="137" t="s">
        <v>6</v>
      </c>
      <c r="F169" s="564" t="s">
        <v>10</v>
      </c>
      <c r="G169" s="564" t="s">
        <v>11</v>
      </c>
      <c r="H169" s="137" t="s">
        <v>6</v>
      </c>
    </row>
    <row r="170" spans="1:8" ht="31.5">
      <c r="A170" s="156">
        <v>1</v>
      </c>
      <c r="B170" s="60" t="s">
        <v>347</v>
      </c>
      <c r="C170" s="1299">
        <v>61</v>
      </c>
      <c r="D170" s="1299">
        <v>16</v>
      </c>
      <c r="E170" s="1157">
        <f>C170+D170</f>
        <v>77</v>
      </c>
      <c r="F170" s="1299">
        <v>410</v>
      </c>
      <c r="G170" s="1299">
        <v>31</v>
      </c>
      <c r="H170" s="1157">
        <f>F170+G170</f>
        <v>441</v>
      </c>
    </row>
    <row r="171" spans="1:8" ht="31.5">
      <c r="A171" s="156">
        <v>2</v>
      </c>
      <c r="B171" s="60" t="s">
        <v>348</v>
      </c>
      <c r="C171" s="1299">
        <v>155</v>
      </c>
      <c r="D171" s="1299">
        <v>28</v>
      </c>
      <c r="E171" s="1157">
        <f>C171+D171</f>
        <v>183</v>
      </c>
      <c r="F171" s="1299">
        <v>315</v>
      </c>
      <c r="G171" s="1299">
        <v>34</v>
      </c>
      <c r="H171" s="1157">
        <f>F171+G171</f>
        <v>349</v>
      </c>
    </row>
    <row r="172" spans="1:8" ht="15.75">
      <c r="A172" s="156">
        <v>3</v>
      </c>
      <c r="B172" s="423" t="s">
        <v>349</v>
      </c>
      <c r="C172" s="1299">
        <v>1025</v>
      </c>
      <c r="D172" s="1299">
        <v>64</v>
      </c>
      <c r="E172" s="1157">
        <f t="shared" ref="E172:E178" si="33">C172+D172</f>
        <v>1089</v>
      </c>
      <c r="F172" s="1299">
        <v>3545</v>
      </c>
      <c r="G172" s="1299">
        <v>1710</v>
      </c>
      <c r="H172" s="1157">
        <f t="shared" ref="H172:H178" si="34">F172+G172</f>
        <v>5255</v>
      </c>
    </row>
    <row r="173" spans="1:8" ht="15.75">
      <c r="A173" s="156">
        <v>4</v>
      </c>
      <c r="B173" s="423" t="s">
        <v>350</v>
      </c>
      <c r="C173" s="1299">
        <v>126</v>
      </c>
      <c r="D173" s="1299">
        <v>15</v>
      </c>
      <c r="E173" s="1157">
        <f t="shared" si="33"/>
        <v>141</v>
      </c>
      <c r="F173" s="1299">
        <v>385</v>
      </c>
      <c r="G173" s="1299">
        <v>24</v>
      </c>
      <c r="H173" s="1157">
        <f t="shared" si="34"/>
        <v>409</v>
      </c>
    </row>
    <row r="174" spans="1:8" ht="15.75">
      <c r="A174" s="156">
        <v>5</v>
      </c>
      <c r="B174" s="423" t="s">
        <v>351</v>
      </c>
      <c r="C174" s="1299">
        <v>711</v>
      </c>
      <c r="D174" s="1299">
        <v>185</v>
      </c>
      <c r="E174" s="1157">
        <f t="shared" si="33"/>
        <v>896</v>
      </c>
      <c r="F174" s="1299">
        <v>1145</v>
      </c>
      <c r="G174" s="1299">
        <v>315</v>
      </c>
      <c r="H174" s="1157">
        <f t="shared" si="34"/>
        <v>1460</v>
      </c>
    </row>
    <row r="175" spans="1:8" ht="15.75">
      <c r="A175" s="156">
        <v>6</v>
      </c>
      <c r="B175" s="423" t="s">
        <v>352</v>
      </c>
      <c r="C175" s="1299">
        <v>1635</v>
      </c>
      <c r="D175" s="1299">
        <v>43</v>
      </c>
      <c r="E175" s="1157">
        <f t="shared" si="33"/>
        <v>1678</v>
      </c>
      <c r="F175" s="1299">
        <v>2115</v>
      </c>
      <c r="G175" s="1299">
        <v>95</v>
      </c>
      <c r="H175" s="1157">
        <f t="shared" si="34"/>
        <v>2210</v>
      </c>
    </row>
    <row r="176" spans="1:8" ht="31.5">
      <c r="A176" s="156">
        <v>7</v>
      </c>
      <c r="B176" s="423" t="s">
        <v>353</v>
      </c>
      <c r="C176" s="1299">
        <v>210</v>
      </c>
      <c r="D176" s="1299">
        <v>26</v>
      </c>
      <c r="E176" s="1157">
        <f t="shared" si="33"/>
        <v>236</v>
      </c>
      <c r="F176" s="1299">
        <v>1874</v>
      </c>
      <c r="G176" s="1299">
        <v>35</v>
      </c>
      <c r="H176" s="1157">
        <f t="shared" si="34"/>
        <v>1909</v>
      </c>
    </row>
    <row r="177" spans="1:8" ht="15.75">
      <c r="A177" s="156">
        <v>8</v>
      </c>
      <c r="B177" s="423" t="s">
        <v>354</v>
      </c>
      <c r="C177" s="1299">
        <v>2810</v>
      </c>
      <c r="D177" s="1299">
        <v>254</v>
      </c>
      <c r="E177" s="1157">
        <f t="shared" si="33"/>
        <v>3064</v>
      </c>
      <c r="F177" s="1299">
        <v>3812</v>
      </c>
      <c r="G177" s="1299">
        <v>1152</v>
      </c>
      <c r="H177" s="1157">
        <f t="shared" si="34"/>
        <v>4964</v>
      </c>
    </row>
    <row r="178" spans="1:8" ht="15.75">
      <c r="A178" s="156">
        <v>9</v>
      </c>
      <c r="B178" s="423" t="s">
        <v>355</v>
      </c>
      <c r="C178" s="1299">
        <v>207</v>
      </c>
      <c r="D178" s="1299">
        <v>4306</v>
      </c>
      <c r="E178" s="1157">
        <f t="shared" si="33"/>
        <v>4513</v>
      </c>
      <c r="F178" s="1299">
        <v>566</v>
      </c>
      <c r="G178" s="1299">
        <v>5185</v>
      </c>
      <c r="H178" s="1157">
        <f t="shared" si="34"/>
        <v>5751</v>
      </c>
    </row>
    <row r="179" spans="1:8" ht="15.75">
      <c r="A179" s="156"/>
      <c r="B179" s="424" t="s">
        <v>6</v>
      </c>
      <c r="C179" s="1359">
        <f t="shared" ref="C179:H179" si="35">SUM(C170:C178)</f>
        <v>6940</v>
      </c>
      <c r="D179" s="1359">
        <f t="shared" si="35"/>
        <v>4937</v>
      </c>
      <c r="E179" s="1359">
        <f t="shared" si="35"/>
        <v>11877</v>
      </c>
      <c r="F179" s="1359">
        <f t="shared" si="35"/>
        <v>14167</v>
      </c>
      <c r="G179" s="1359">
        <f t="shared" si="35"/>
        <v>8581</v>
      </c>
      <c r="H179" s="1359">
        <f t="shared" si="35"/>
        <v>22748</v>
      </c>
    </row>
    <row r="181" spans="1:8">
      <c r="A181" s="135" t="s">
        <v>358</v>
      </c>
      <c r="G181" s="136" t="s">
        <v>62</v>
      </c>
    </row>
    <row r="182" spans="1:8" ht="15.75">
      <c r="A182" s="1734" t="s">
        <v>357</v>
      </c>
      <c r="B182" s="1734"/>
      <c r="C182" s="1734"/>
      <c r="D182" s="1734"/>
      <c r="E182" s="1734"/>
      <c r="F182" s="1734"/>
      <c r="G182" s="1734"/>
      <c r="H182" s="1734"/>
    </row>
    <row r="183" spans="1:8" ht="15.75">
      <c r="A183" s="1735" t="s">
        <v>1</v>
      </c>
      <c r="B183" s="1902" t="s">
        <v>345</v>
      </c>
      <c r="C183" s="1736" t="s">
        <v>96</v>
      </c>
      <c r="D183" s="1736"/>
      <c r="E183" s="1736"/>
      <c r="F183" s="1737" t="s">
        <v>0</v>
      </c>
      <c r="G183" s="1737"/>
      <c r="H183" s="1737"/>
    </row>
    <row r="184" spans="1:8" ht="15.75">
      <c r="A184" s="1735"/>
      <c r="B184" s="1902"/>
      <c r="C184" s="157" t="s">
        <v>10</v>
      </c>
      <c r="D184" s="157" t="s">
        <v>11</v>
      </c>
      <c r="E184" s="137" t="s">
        <v>6</v>
      </c>
      <c r="F184" s="564" t="s">
        <v>10</v>
      </c>
      <c r="G184" s="564" t="s">
        <v>11</v>
      </c>
      <c r="H184" s="137" t="s">
        <v>6</v>
      </c>
    </row>
    <row r="185" spans="1:8" ht="31.5">
      <c r="A185" s="156">
        <v>1</v>
      </c>
      <c r="B185" s="60" t="s">
        <v>347</v>
      </c>
      <c r="C185" s="1356">
        <v>8</v>
      </c>
      <c r="D185" s="1356">
        <v>5</v>
      </c>
      <c r="E185" s="1157">
        <f>C185+D185</f>
        <v>13</v>
      </c>
      <c r="F185" s="1356">
        <v>2</v>
      </c>
      <c r="G185" s="1356">
        <v>0</v>
      </c>
      <c r="H185" s="1157">
        <f>F185+G185</f>
        <v>2</v>
      </c>
    </row>
    <row r="186" spans="1:8" ht="31.5">
      <c r="A186" s="156">
        <v>2</v>
      </c>
      <c r="B186" s="60" t="s">
        <v>348</v>
      </c>
      <c r="C186" s="1356">
        <v>0</v>
      </c>
      <c r="D186" s="1356">
        <v>0</v>
      </c>
      <c r="E186" s="1157">
        <f>C186+D186</f>
        <v>0</v>
      </c>
      <c r="F186" s="1356">
        <v>7</v>
      </c>
      <c r="G186" s="1356">
        <v>0</v>
      </c>
      <c r="H186" s="1157">
        <f>F186+G186</f>
        <v>7</v>
      </c>
    </row>
    <row r="187" spans="1:8" ht="15.75">
      <c r="A187" s="156">
        <v>3</v>
      </c>
      <c r="B187" s="423" t="s">
        <v>349</v>
      </c>
      <c r="C187" s="1356">
        <v>9</v>
      </c>
      <c r="D187" s="1356">
        <v>6</v>
      </c>
      <c r="E187" s="1157">
        <f t="shared" ref="E187:E193" si="36">C187+D187</f>
        <v>15</v>
      </c>
      <c r="F187" s="1356">
        <v>0</v>
      </c>
      <c r="G187" s="1356">
        <v>10</v>
      </c>
      <c r="H187" s="1157">
        <f t="shared" ref="H187:H193" si="37">F187+G187</f>
        <v>10</v>
      </c>
    </row>
    <row r="188" spans="1:8" ht="15.75">
      <c r="A188" s="156">
        <v>4</v>
      </c>
      <c r="B188" s="423" t="s">
        <v>350</v>
      </c>
      <c r="C188" s="1356">
        <v>341</v>
      </c>
      <c r="D188" s="1356">
        <v>4</v>
      </c>
      <c r="E188" s="1157">
        <f t="shared" si="36"/>
        <v>345</v>
      </c>
      <c r="F188" s="1356">
        <v>22</v>
      </c>
      <c r="G188" s="1356">
        <v>15</v>
      </c>
      <c r="H188" s="1157">
        <f t="shared" si="37"/>
        <v>37</v>
      </c>
    </row>
    <row r="189" spans="1:8" ht="15.75">
      <c r="A189" s="156">
        <v>5</v>
      </c>
      <c r="B189" s="423" t="s">
        <v>351</v>
      </c>
      <c r="C189" s="1356">
        <v>10</v>
      </c>
      <c r="D189" s="1356">
        <v>9</v>
      </c>
      <c r="E189" s="1157">
        <f t="shared" si="36"/>
        <v>19</v>
      </c>
      <c r="F189" s="1356">
        <v>62</v>
      </c>
      <c r="G189" s="1356">
        <v>4</v>
      </c>
      <c r="H189" s="1157">
        <f t="shared" si="37"/>
        <v>66</v>
      </c>
    </row>
    <row r="190" spans="1:8" ht="15.75">
      <c r="A190" s="156">
        <v>6</v>
      </c>
      <c r="B190" s="423" t="s">
        <v>352</v>
      </c>
      <c r="C190" s="1356">
        <v>661</v>
      </c>
      <c r="D190" s="1356">
        <v>75</v>
      </c>
      <c r="E190" s="1157">
        <f t="shared" si="36"/>
        <v>736</v>
      </c>
      <c r="F190" s="1356">
        <v>75</v>
      </c>
      <c r="G190" s="1356">
        <v>0</v>
      </c>
      <c r="H190" s="1157">
        <f t="shared" si="37"/>
        <v>75</v>
      </c>
    </row>
    <row r="191" spans="1:8" ht="31.5">
      <c r="A191" s="156">
        <v>7</v>
      </c>
      <c r="B191" s="423" t="s">
        <v>353</v>
      </c>
      <c r="C191" s="1356">
        <v>492</v>
      </c>
      <c r="D191" s="1356">
        <v>226</v>
      </c>
      <c r="E191" s="1157">
        <f t="shared" si="36"/>
        <v>718</v>
      </c>
      <c r="F191" s="1356">
        <v>174</v>
      </c>
      <c r="G191" s="1356">
        <v>0</v>
      </c>
      <c r="H191" s="1157">
        <f t="shared" si="37"/>
        <v>174</v>
      </c>
    </row>
    <row r="192" spans="1:8" ht="15.75">
      <c r="A192" s="156">
        <v>8</v>
      </c>
      <c r="B192" s="423" t="s">
        <v>354</v>
      </c>
      <c r="C192" s="1356">
        <v>285</v>
      </c>
      <c r="D192" s="1356">
        <v>345</v>
      </c>
      <c r="E192" s="1157">
        <f t="shared" si="36"/>
        <v>630</v>
      </c>
      <c r="F192" s="1356">
        <v>745</v>
      </c>
      <c r="G192" s="1356">
        <v>427</v>
      </c>
      <c r="H192" s="1157">
        <f t="shared" si="37"/>
        <v>1172</v>
      </c>
    </row>
    <row r="193" spans="1:8" ht="15.75">
      <c r="A193" s="156">
        <v>9</v>
      </c>
      <c r="B193" s="423" t="s">
        <v>355</v>
      </c>
      <c r="C193" s="1356">
        <v>648</v>
      </c>
      <c r="D193" s="1356">
        <v>1130</v>
      </c>
      <c r="E193" s="1157">
        <f t="shared" si="36"/>
        <v>1778</v>
      </c>
      <c r="F193" s="1356">
        <v>167</v>
      </c>
      <c r="G193" s="1356">
        <v>296</v>
      </c>
      <c r="H193" s="1157">
        <f t="shared" si="37"/>
        <v>463</v>
      </c>
    </row>
    <row r="194" spans="1:8" ht="15.75">
      <c r="A194" s="156"/>
      <c r="B194" s="424" t="s">
        <v>6</v>
      </c>
      <c r="C194" s="1359">
        <f t="shared" ref="C194:H194" si="38">SUM(C185:C193)</f>
        <v>2454</v>
      </c>
      <c r="D194" s="1359">
        <f t="shared" si="38"/>
        <v>1800</v>
      </c>
      <c r="E194" s="1359">
        <f t="shared" si="38"/>
        <v>4254</v>
      </c>
      <c r="F194" s="1359">
        <f t="shared" si="38"/>
        <v>1254</v>
      </c>
      <c r="G194" s="1359">
        <f t="shared" si="38"/>
        <v>752</v>
      </c>
      <c r="H194" s="1359">
        <f t="shared" si="38"/>
        <v>2006</v>
      </c>
    </row>
    <row r="196" spans="1:8">
      <c r="A196" s="135" t="s">
        <v>358</v>
      </c>
      <c r="G196" s="136" t="s">
        <v>69</v>
      </c>
    </row>
    <row r="197" spans="1:8" ht="15.75">
      <c r="A197" s="1734" t="s">
        <v>357</v>
      </c>
      <c r="B197" s="1734"/>
      <c r="C197" s="1734"/>
      <c r="D197" s="1734"/>
      <c r="E197" s="1734"/>
      <c r="F197" s="1734"/>
      <c r="G197" s="1734"/>
      <c r="H197" s="1734"/>
    </row>
    <row r="198" spans="1:8" ht="15.75">
      <c r="A198" s="1735" t="s">
        <v>1</v>
      </c>
      <c r="B198" s="1902" t="s">
        <v>345</v>
      </c>
      <c r="C198" s="1736" t="s">
        <v>96</v>
      </c>
      <c r="D198" s="1736"/>
      <c r="E198" s="1736"/>
      <c r="F198" s="1737" t="s">
        <v>0</v>
      </c>
      <c r="G198" s="1737"/>
      <c r="H198" s="1737"/>
    </row>
    <row r="199" spans="1:8" ht="15.75">
      <c r="A199" s="1735"/>
      <c r="B199" s="1902"/>
      <c r="C199" s="157" t="s">
        <v>10</v>
      </c>
      <c r="D199" s="157" t="s">
        <v>11</v>
      </c>
      <c r="E199" s="137" t="s">
        <v>6</v>
      </c>
      <c r="F199" s="564" t="s">
        <v>10</v>
      </c>
      <c r="G199" s="564" t="s">
        <v>11</v>
      </c>
      <c r="H199" s="137" t="s">
        <v>6</v>
      </c>
    </row>
    <row r="200" spans="1:8" ht="31.5">
      <c r="A200" s="156">
        <v>1</v>
      </c>
      <c r="B200" s="60" t="s">
        <v>347</v>
      </c>
      <c r="C200" s="1264">
        <v>32</v>
      </c>
      <c r="D200" s="1264">
        <v>5</v>
      </c>
      <c r="E200" s="1359">
        <f t="shared" ref="E200:E208" si="39">C200+D200</f>
        <v>37</v>
      </c>
      <c r="F200" s="1264">
        <v>5</v>
      </c>
      <c r="G200" s="1264">
        <v>0</v>
      </c>
      <c r="H200" s="1359">
        <f t="shared" ref="H200:H208" si="40">F200+G200</f>
        <v>5</v>
      </c>
    </row>
    <row r="201" spans="1:8" ht="31.5">
      <c r="A201" s="156">
        <v>2</v>
      </c>
      <c r="B201" s="60" t="s">
        <v>348</v>
      </c>
      <c r="C201" s="1264">
        <v>0</v>
      </c>
      <c r="D201" s="1264">
        <v>0</v>
      </c>
      <c r="E201" s="1359">
        <f t="shared" si="39"/>
        <v>0</v>
      </c>
      <c r="F201" s="1264">
        <v>0</v>
      </c>
      <c r="G201" s="1264">
        <v>0</v>
      </c>
      <c r="H201" s="1359">
        <f t="shared" si="40"/>
        <v>0</v>
      </c>
    </row>
    <row r="202" spans="1:8" ht="15.75">
      <c r="A202" s="156">
        <v>3</v>
      </c>
      <c r="B202" s="423" t="s">
        <v>349</v>
      </c>
      <c r="C202" s="1264">
        <v>14</v>
      </c>
      <c r="D202" s="1264">
        <v>2</v>
      </c>
      <c r="E202" s="1359">
        <f t="shared" si="39"/>
        <v>16</v>
      </c>
      <c r="F202" s="1264">
        <v>57</v>
      </c>
      <c r="G202" s="1264">
        <v>4</v>
      </c>
      <c r="H202" s="1359">
        <f t="shared" si="40"/>
        <v>61</v>
      </c>
    </row>
    <row r="203" spans="1:8" ht="15.75">
      <c r="A203" s="156">
        <v>4</v>
      </c>
      <c r="B203" s="423" t="s">
        <v>350</v>
      </c>
      <c r="C203" s="1264">
        <v>16</v>
      </c>
      <c r="D203" s="1264">
        <v>0</v>
      </c>
      <c r="E203" s="1359">
        <f t="shared" si="39"/>
        <v>16</v>
      </c>
      <c r="F203" s="1264">
        <v>136</v>
      </c>
      <c r="G203" s="1264">
        <v>0</v>
      </c>
      <c r="H203" s="1359">
        <f t="shared" si="40"/>
        <v>136</v>
      </c>
    </row>
    <row r="204" spans="1:8" ht="15.75">
      <c r="A204" s="156">
        <v>5</v>
      </c>
      <c r="B204" s="423" t="s">
        <v>351</v>
      </c>
      <c r="C204" s="1264">
        <v>97</v>
      </c>
      <c r="D204" s="1264">
        <v>14</v>
      </c>
      <c r="E204" s="1359">
        <f t="shared" si="39"/>
        <v>111</v>
      </c>
      <c r="F204" s="1264">
        <v>33</v>
      </c>
      <c r="G204" s="1264">
        <v>11</v>
      </c>
      <c r="H204" s="1359">
        <f t="shared" si="40"/>
        <v>44</v>
      </c>
    </row>
    <row r="205" spans="1:8" ht="15.75">
      <c r="A205" s="156">
        <v>6</v>
      </c>
      <c r="B205" s="423" t="s">
        <v>352</v>
      </c>
      <c r="C205" s="1264">
        <v>1843</v>
      </c>
      <c r="D205" s="1264">
        <v>79</v>
      </c>
      <c r="E205" s="1359">
        <f t="shared" si="39"/>
        <v>1922</v>
      </c>
      <c r="F205" s="1264">
        <v>420</v>
      </c>
      <c r="G205" s="1264">
        <v>14</v>
      </c>
      <c r="H205" s="1359">
        <f t="shared" si="40"/>
        <v>434</v>
      </c>
    </row>
    <row r="206" spans="1:8" ht="31.5">
      <c r="A206" s="156">
        <v>7</v>
      </c>
      <c r="B206" s="423" t="s">
        <v>353</v>
      </c>
      <c r="C206" s="1264">
        <v>1</v>
      </c>
      <c r="D206" s="1264">
        <v>0</v>
      </c>
      <c r="E206" s="1359">
        <f t="shared" si="39"/>
        <v>1</v>
      </c>
      <c r="F206" s="1264">
        <v>0</v>
      </c>
      <c r="G206" s="1264">
        <v>0</v>
      </c>
      <c r="H206" s="1359">
        <f t="shared" si="40"/>
        <v>0</v>
      </c>
    </row>
    <row r="207" spans="1:8" ht="15.75">
      <c r="A207" s="156">
        <v>8</v>
      </c>
      <c r="B207" s="423" t="s">
        <v>354</v>
      </c>
      <c r="C207" s="1264">
        <v>832</v>
      </c>
      <c r="D207" s="1264">
        <v>1094</v>
      </c>
      <c r="E207" s="1359">
        <f t="shared" si="39"/>
        <v>1926</v>
      </c>
      <c r="F207" s="1264">
        <v>1037</v>
      </c>
      <c r="G207" s="1264">
        <v>811</v>
      </c>
      <c r="H207" s="1359">
        <f t="shared" si="40"/>
        <v>1848</v>
      </c>
    </row>
    <row r="208" spans="1:8" ht="15.75">
      <c r="A208" s="156">
        <v>9</v>
      </c>
      <c r="B208" s="423" t="s">
        <v>355</v>
      </c>
      <c r="C208" s="1264">
        <v>738</v>
      </c>
      <c r="D208" s="1264">
        <v>1373</v>
      </c>
      <c r="E208" s="1359">
        <f t="shared" si="39"/>
        <v>2111</v>
      </c>
      <c r="F208" s="1264">
        <v>598</v>
      </c>
      <c r="G208" s="1264">
        <v>570</v>
      </c>
      <c r="H208" s="1359">
        <f t="shared" si="40"/>
        <v>1168</v>
      </c>
    </row>
    <row r="209" spans="1:8" ht="15.75">
      <c r="A209" s="156"/>
      <c r="B209" s="424" t="s">
        <v>6</v>
      </c>
      <c r="C209" s="1359">
        <f t="shared" ref="C209:H209" si="41">SUM(C200:C208)</f>
        <v>3573</v>
      </c>
      <c r="D209" s="1359">
        <f t="shared" si="41"/>
        <v>2567</v>
      </c>
      <c r="E209" s="1359">
        <f t="shared" si="41"/>
        <v>6140</v>
      </c>
      <c r="F209" s="1359">
        <f t="shared" si="41"/>
        <v>2286</v>
      </c>
      <c r="G209" s="1359">
        <f t="shared" si="41"/>
        <v>1410</v>
      </c>
      <c r="H209" s="1359">
        <f t="shared" si="41"/>
        <v>3696</v>
      </c>
    </row>
    <row r="211" spans="1:8">
      <c r="A211" s="135" t="s">
        <v>358</v>
      </c>
      <c r="G211" s="136" t="s">
        <v>256</v>
      </c>
    </row>
    <row r="212" spans="1:8" ht="15.75">
      <c r="A212" s="1734" t="s">
        <v>357</v>
      </c>
      <c r="B212" s="1734"/>
      <c r="C212" s="1734"/>
      <c r="D212" s="1734"/>
      <c r="E212" s="1734"/>
      <c r="F212" s="1734"/>
      <c r="G212" s="1734"/>
      <c r="H212" s="1734"/>
    </row>
    <row r="213" spans="1:8" ht="15.75">
      <c r="A213" s="1735" t="s">
        <v>1</v>
      </c>
      <c r="B213" s="1902" t="s">
        <v>345</v>
      </c>
      <c r="C213" s="1736" t="s">
        <v>96</v>
      </c>
      <c r="D213" s="1736"/>
      <c r="E213" s="1736"/>
      <c r="F213" s="1737" t="s">
        <v>0</v>
      </c>
      <c r="G213" s="1737"/>
      <c r="H213" s="1737"/>
    </row>
    <row r="214" spans="1:8" ht="15.75">
      <c r="A214" s="1735"/>
      <c r="B214" s="1902"/>
      <c r="C214" s="157" t="s">
        <v>10</v>
      </c>
      <c r="D214" s="157" t="s">
        <v>11</v>
      </c>
      <c r="E214" s="137" t="s">
        <v>6</v>
      </c>
      <c r="F214" s="564" t="s">
        <v>10</v>
      </c>
      <c r="G214" s="564" t="s">
        <v>11</v>
      </c>
      <c r="H214" s="137" t="s">
        <v>6</v>
      </c>
    </row>
    <row r="215" spans="1:8" ht="31.5">
      <c r="A215" s="156">
        <v>1</v>
      </c>
      <c r="B215" s="60" t="s">
        <v>347</v>
      </c>
      <c r="C215" s="923">
        <v>14</v>
      </c>
      <c r="D215" s="923">
        <v>13</v>
      </c>
      <c r="E215" s="1157">
        <f>C215+D215</f>
        <v>27</v>
      </c>
      <c r="F215" s="923">
        <v>19</v>
      </c>
      <c r="G215" s="923">
        <v>0</v>
      </c>
      <c r="H215" s="1157">
        <f>F215+G215</f>
        <v>19</v>
      </c>
    </row>
    <row r="216" spans="1:8" ht="31.5">
      <c r="A216" s="156">
        <v>2</v>
      </c>
      <c r="B216" s="60" t="s">
        <v>348</v>
      </c>
      <c r="C216" s="923">
        <v>0</v>
      </c>
      <c r="D216" s="923">
        <v>0</v>
      </c>
      <c r="E216" s="1157">
        <f>C216+D216</f>
        <v>0</v>
      </c>
      <c r="F216" s="923">
        <v>20</v>
      </c>
      <c r="G216" s="923">
        <v>8</v>
      </c>
      <c r="H216" s="1157">
        <f>F216+G216</f>
        <v>28</v>
      </c>
    </row>
    <row r="217" spans="1:8" ht="15.75">
      <c r="A217" s="156">
        <v>3</v>
      </c>
      <c r="B217" s="423" t="s">
        <v>349</v>
      </c>
      <c r="C217" s="923">
        <v>9</v>
      </c>
      <c r="D217" s="923">
        <v>9</v>
      </c>
      <c r="E217" s="1157">
        <f t="shared" ref="E217:E223" si="42">C217+D217</f>
        <v>18</v>
      </c>
      <c r="F217" s="923">
        <v>16</v>
      </c>
      <c r="G217" s="923">
        <v>17</v>
      </c>
      <c r="H217" s="1157">
        <f t="shared" ref="H217:H223" si="43">F217+G217</f>
        <v>33</v>
      </c>
    </row>
    <row r="218" spans="1:8" ht="15.75">
      <c r="A218" s="156">
        <v>4</v>
      </c>
      <c r="B218" s="423" t="s">
        <v>350</v>
      </c>
      <c r="C218" s="923">
        <v>96</v>
      </c>
      <c r="D218" s="923">
        <v>60</v>
      </c>
      <c r="E218" s="1157">
        <f t="shared" si="42"/>
        <v>156</v>
      </c>
      <c r="F218" s="923">
        <v>54</v>
      </c>
      <c r="G218" s="923">
        <v>48</v>
      </c>
      <c r="H218" s="1157">
        <f t="shared" si="43"/>
        <v>102</v>
      </c>
    </row>
    <row r="219" spans="1:8" ht="15.75">
      <c r="A219" s="156">
        <v>5</v>
      </c>
      <c r="B219" s="423" t="s">
        <v>351</v>
      </c>
      <c r="C219" s="923">
        <v>27</v>
      </c>
      <c r="D219" s="923">
        <v>8</v>
      </c>
      <c r="E219" s="1157">
        <f t="shared" si="42"/>
        <v>35</v>
      </c>
      <c r="F219" s="923">
        <v>184</v>
      </c>
      <c r="G219" s="923">
        <v>110</v>
      </c>
      <c r="H219" s="1157">
        <f t="shared" si="43"/>
        <v>294</v>
      </c>
    </row>
    <row r="220" spans="1:8" ht="15.75">
      <c r="A220" s="156">
        <v>6</v>
      </c>
      <c r="B220" s="423" t="s">
        <v>352</v>
      </c>
      <c r="C220" s="923">
        <v>829</v>
      </c>
      <c r="D220" s="923">
        <v>275</v>
      </c>
      <c r="E220" s="1157">
        <f t="shared" si="42"/>
        <v>1104</v>
      </c>
      <c r="F220" s="923">
        <v>180</v>
      </c>
      <c r="G220" s="923">
        <v>73</v>
      </c>
      <c r="H220" s="1157">
        <f t="shared" si="43"/>
        <v>253</v>
      </c>
    </row>
    <row r="221" spans="1:8" ht="31.5">
      <c r="A221" s="156">
        <v>7</v>
      </c>
      <c r="B221" s="423" t="s">
        <v>353</v>
      </c>
      <c r="C221" s="923">
        <v>9</v>
      </c>
      <c r="D221" s="923">
        <v>0</v>
      </c>
      <c r="E221" s="1157">
        <f t="shared" si="42"/>
        <v>9</v>
      </c>
      <c r="F221" s="923">
        <v>98</v>
      </c>
      <c r="G221" s="923">
        <v>111</v>
      </c>
      <c r="H221" s="1157">
        <f t="shared" si="43"/>
        <v>209</v>
      </c>
    </row>
    <row r="222" spans="1:8" ht="15.75">
      <c r="A222" s="156">
        <v>8</v>
      </c>
      <c r="B222" s="423" t="s">
        <v>354</v>
      </c>
      <c r="C222" s="923">
        <v>814</v>
      </c>
      <c r="D222" s="923">
        <v>278</v>
      </c>
      <c r="E222" s="1157">
        <f t="shared" si="42"/>
        <v>1092</v>
      </c>
      <c r="F222" s="923">
        <v>452</v>
      </c>
      <c r="G222" s="923">
        <v>340</v>
      </c>
      <c r="H222" s="1157">
        <f t="shared" si="43"/>
        <v>792</v>
      </c>
    </row>
    <row r="223" spans="1:8" ht="15.75">
      <c r="A223" s="156">
        <v>9</v>
      </c>
      <c r="B223" s="423" t="s">
        <v>355</v>
      </c>
      <c r="C223" s="923">
        <v>1022</v>
      </c>
      <c r="D223" s="923">
        <v>1488</v>
      </c>
      <c r="E223" s="1157">
        <f t="shared" si="42"/>
        <v>2510</v>
      </c>
      <c r="F223" s="923">
        <v>375</v>
      </c>
      <c r="G223" s="923">
        <v>371</v>
      </c>
      <c r="H223" s="1157">
        <f t="shared" si="43"/>
        <v>746</v>
      </c>
    </row>
    <row r="224" spans="1:8" ht="15.75">
      <c r="A224" s="156"/>
      <c r="B224" s="424" t="s">
        <v>6</v>
      </c>
      <c r="C224" s="1359">
        <f t="shared" ref="C224:H224" si="44">SUM(C215:C223)</f>
        <v>2820</v>
      </c>
      <c r="D224" s="1359">
        <f t="shared" si="44"/>
        <v>2131</v>
      </c>
      <c r="E224" s="1359">
        <f t="shared" si="44"/>
        <v>4951</v>
      </c>
      <c r="F224" s="1359">
        <f t="shared" si="44"/>
        <v>1398</v>
      </c>
      <c r="G224" s="1359">
        <f t="shared" si="44"/>
        <v>1078</v>
      </c>
      <c r="H224" s="1359">
        <f t="shared" si="44"/>
        <v>2476</v>
      </c>
    </row>
    <row r="226" spans="1:8">
      <c r="A226" s="135" t="s">
        <v>358</v>
      </c>
      <c r="G226" s="136" t="s">
        <v>73</v>
      </c>
    </row>
    <row r="227" spans="1:8" ht="15.75">
      <c r="A227" s="1734" t="s">
        <v>357</v>
      </c>
      <c r="B227" s="1734"/>
      <c r="C227" s="1734"/>
      <c r="D227" s="1734"/>
      <c r="E227" s="1734"/>
      <c r="F227" s="1734"/>
      <c r="G227" s="1734"/>
      <c r="H227" s="1734"/>
    </row>
    <row r="228" spans="1:8" ht="15.75">
      <c r="A228" s="1735" t="s">
        <v>1</v>
      </c>
      <c r="B228" s="1902" t="s">
        <v>345</v>
      </c>
      <c r="C228" s="1736" t="s">
        <v>96</v>
      </c>
      <c r="D228" s="1736"/>
      <c r="E228" s="1736"/>
      <c r="F228" s="1737" t="s">
        <v>0</v>
      </c>
      <c r="G228" s="1737"/>
      <c r="H228" s="1737"/>
    </row>
    <row r="229" spans="1:8" ht="15.75">
      <c r="A229" s="1735"/>
      <c r="B229" s="1902"/>
      <c r="C229" s="157" t="s">
        <v>10</v>
      </c>
      <c r="D229" s="157" t="s">
        <v>11</v>
      </c>
      <c r="E229" s="137" t="s">
        <v>6</v>
      </c>
      <c r="F229" s="564" t="s">
        <v>10</v>
      </c>
      <c r="G229" s="564" t="s">
        <v>11</v>
      </c>
      <c r="H229" s="137" t="s">
        <v>6</v>
      </c>
    </row>
    <row r="230" spans="1:8" ht="31.5">
      <c r="A230" s="156">
        <v>1</v>
      </c>
      <c r="B230" s="60" t="s">
        <v>347</v>
      </c>
      <c r="C230" s="1284">
        <v>0</v>
      </c>
      <c r="D230" s="1284">
        <v>0</v>
      </c>
      <c r="E230" s="1157">
        <f>C230+D230</f>
        <v>0</v>
      </c>
      <c r="F230" s="1284">
        <v>0</v>
      </c>
      <c r="G230" s="1284">
        <v>0</v>
      </c>
      <c r="H230" s="1157">
        <f>F230+G230</f>
        <v>0</v>
      </c>
    </row>
    <row r="231" spans="1:8" ht="31.5">
      <c r="A231" s="156">
        <v>2</v>
      </c>
      <c r="B231" s="60" t="s">
        <v>348</v>
      </c>
      <c r="C231" s="1284">
        <v>0</v>
      </c>
      <c r="D231" s="1284">
        <v>0</v>
      </c>
      <c r="E231" s="1157">
        <f>C231+D231</f>
        <v>0</v>
      </c>
      <c r="F231" s="1284">
        <v>0</v>
      </c>
      <c r="G231" s="1284">
        <v>0</v>
      </c>
      <c r="H231" s="1157">
        <f>F231+G231</f>
        <v>0</v>
      </c>
    </row>
    <row r="232" spans="1:8" ht="15.75">
      <c r="A232" s="156">
        <v>3</v>
      </c>
      <c r="B232" s="423" t="s">
        <v>349</v>
      </c>
      <c r="C232" s="1284">
        <v>565</v>
      </c>
      <c r="D232" s="1284">
        <v>375</v>
      </c>
      <c r="E232" s="1157">
        <f t="shared" ref="E232:E238" si="45">C232+D232</f>
        <v>940</v>
      </c>
      <c r="F232" s="1284">
        <v>265</v>
      </c>
      <c r="G232" s="1284">
        <v>75</v>
      </c>
      <c r="H232" s="1157">
        <f t="shared" ref="H232:H238" si="46">F232+G232</f>
        <v>340</v>
      </c>
    </row>
    <row r="233" spans="1:8" ht="15.75">
      <c r="A233" s="156">
        <v>4</v>
      </c>
      <c r="B233" s="423" t="s">
        <v>350</v>
      </c>
      <c r="C233" s="1284">
        <v>5</v>
      </c>
      <c r="D233" s="1284">
        <v>50</v>
      </c>
      <c r="E233" s="1157">
        <f t="shared" si="45"/>
        <v>55</v>
      </c>
      <c r="F233" s="1284">
        <v>25</v>
      </c>
      <c r="G233" s="1284">
        <v>5</v>
      </c>
      <c r="H233" s="1157">
        <f t="shared" si="46"/>
        <v>30</v>
      </c>
    </row>
    <row r="234" spans="1:8" ht="15.75">
      <c r="A234" s="156">
        <v>5</v>
      </c>
      <c r="B234" s="423" t="s">
        <v>351</v>
      </c>
      <c r="C234" s="1284">
        <v>239</v>
      </c>
      <c r="D234" s="1284">
        <v>275</v>
      </c>
      <c r="E234" s="1157">
        <f t="shared" si="45"/>
        <v>514</v>
      </c>
      <c r="F234" s="1284">
        <v>39</v>
      </c>
      <c r="G234" s="1284">
        <v>75</v>
      </c>
      <c r="H234" s="1157">
        <f t="shared" si="46"/>
        <v>114</v>
      </c>
    </row>
    <row r="235" spans="1:8" ht="15.75">
      <c r="A235" s="156">
        <v>6</v>
      </c>
      <c r="B235" s="423" t="s">
        <v>352</v>
      </c>
      <c r="C235" s="1284">
        <v>265</v>
      </c>
      <c r="D235" s="1284">
        <v>165</v>
      </c>
      <c r="E235" s="1157">
        <f t="shared" si="45"/>
        <v>430</v>
      </c>
      <c r="F235" s="1284">
        <v>271</v>
      </c>
      <c r="G235" s="1284">
        <v>65</v>
      </c>
      <c r="H235" s="1157">
        <f t="shared" si="46"/>
        <v>336</v>
      </c>
    </row>
    <row r="236" spans="1:8" ht="31.5">
      <c r="A236" s="156">
        <v>7</v>
      </c>
      <c r="B236" s="423" t="s">
        <v>353</v>
      </c>
      <c r="C236" s="1284">
        <v>765</v>
      </c>
      <c r="D236" s="1284">
        <v>180</v>
      </c>
      <c r="E236" s="1157">
        <f t="shared" si="45"/>
        <v>945</v>
      </c>
      <c r="F236" s="1284">
        <v>465</v>
      </c>
      <c r="G236" s="1284">
        <v>80</v>
      </c>
      <c r="H236" s="1157">
        <f t="shared" si="46"/>
        <v>545</v>
      </c>
    </row>
    <row r="237" spans="1:8" ht="15.75">
      <c r="A237" s="156">
        <v>8</v>
      </c>
      <c r="B237" s="423" t="s">
        <v>354</v>
      </c>
      <c r="C237" s="1284">
        <v>221</v>
      </c>
      <c r="D237" s="1284">
        <v>105</v>
      </c>
      <c r="E237" s="1157">
        <f t="shared" si="45"/>
        <v>326</v>
      </c>
      <c r="F237" s="1284">
        <v>21</v>
      </c>
      <c r="G237" s="1284">
        <v>58</v>
      </c>
      <c r="H237" s="1157">
        <f t="shared" si="46"/>
        <v>79</v>
      </c>
    </row>
    <row r="238" spans="1:8" ht="15.75">
      <c r="A238" s="156">
        <v>9</v>
      </c>
      <c r="B238" s="423" t="s">
        <v>355</v>
      </c>
      <c r="C238" s="1284">
        <v>128</v>
      </c>
      <c r="D238" s="1284">
        <v>532</v>
      </c>
      <c r="E238" s="1157">
        <f t="shared" si="45"/>
        <v>660</v>
      </c>
      <c r="F238" s="1284">
        <v>28</v>
      </c>
      <c r="G238" s="1284">
        <v>432</v>
      </c>
      <c r="H238" s="1157">
        <f t="shared" si="46"/>
        <v>460</v>
      </c>
    </row>
    <row r="239" spans="1:8" ht="15.75">
      <c r="A239" s="156"/>
      <c r="B239" s="424" t="s">
        <v>6</v>
      </c>
      <c r="C239" s="1359">
        <f t="shared" ref="C239:H239" si="47">SUM(C230:C238)</f>
        <v>2188</v>
      </c>
      <c r="D239" s="1359">
        <f t="shared" si="47"/>
        <v>1682</v>
      </c>
      <c r="E239" s="1359">
        <f t="shared" si="47"/>
        <v>3870</v>
      </c>
      <c r="F239" s="1359">
        <f t="shared" si="47"/>
        <v>1114</v>
      </c>
      <c r="G239" s="1359">
        <f t="shared" si="47"/>
        <v>790</v>
      </c>
      <c r="H239" s="1359">
        <f t="shared" si="47"/>
        <v>1904</v>
      </c>
    </row>
    <row r="240" spans="1:8">
      <c r="A240" s="142"/>
    </row>
    <row r="241" spans="1:8">
      <c r="A241" s="135" t="s">
        <v>358</v>
      </c>
      <c r="G241" s="136" t="s">
        <v>75</v>
      </c>
    </row>
    <row r="242" spans="1:8" ht="15.75">
      <c r="A242" s="1734" t="s">
        <v>357</v>
      </c>
      <c r="B242" s="1734"/>
      <c r="C242" s="1734"/>
      <c r="D242" s="1734"/>
      <c r="E242" s="1734"/>
      <c r="F242" s="1734"/>
      <c r="G242" s="1734"/>
      <c r="H242" s="1734"/>
    </row>
    <row r="243" spans="1:8" ht="15.75">
      <c r="A243" s="1735" t="s">
        <v>1</v>
      </c>
      <c r="B243" s="1902" t="s">
        <v>345</v>
      </c>
      <c r="C243" s="1736" t="s">
        <v>96</v>
      </c>
      <c r="D243" s="1736"/>
      <c r="E243" s="1736"/>
      <c r="F243" s="1737" t="s">
        <v>0</v>
      </c>
      <c r="G243" s="1737"/>
      <c r="H243" s="1737"/>
    </row>
    <row r="244" spans="1:8" ht="15.75">
      <c r="A244" s="1735"/>
      <c r="B244" s="1902"/>
      <c r="C244" s="157" t="s">
        <v>10</v>
      </c>
      <c r="D244" s="157" t="s">
        <v>11</v>
      </c>
      <c r="E244" s="137" t="s">
        <v>6</v>
      </c>
      <c r="F244" s="564" t="s">
        <v>10</v>
      </c>
      <c r="G244" s="564" t="s">
        <v>11</v>
      </c>
      <c r="H244" s="137" t="s">
        <v>6</v>
      </c>
    </row>
    <row r="245" spans="1:8" ht="31.5">
      <c r="A245" s="156">
        <v>1</v>
      </c>
      <c r="B245" s="60" t="s">
        <v>347</v>
      </c>
      <c r="C245" s="1282">
        <v>34</v>
      </c>
      <c r="D245" s="1282">
        <v>19</v>
      </c>
      <c r="E245" s="1157">
        <f t="shared" ref="E245:E253" si="48">D245+C245</f>
        <v>53</v>
      </c>
      <c r="F245" s="1282">
        <v>90</v>
      </c>
      <c r="G245" s="1282">
        <v>1</v>
      </c>
      <c r="H245" s="1157">
        <f t="shared" ref="H245:H253" si="49">G245+F245</f>
        <v>91</v>
      </c>
    </row>
    <row r="246" spans="1:8" ht="31.5">
      <c r="A246" s="156">
        <v>2</v>
      </c>
      <c r="B246" s="60" t="s">
        <v>348</v>
      </c>
      <c r="C246" s="1282">
        <v>10</v>
      </c>
      <c r="D246" s="1282">
        <v>6</v>
      </c>
      <c r="E246" s="1157">
        <f t="shared" si="48"/>
        <v>16</v>
      </c>
      <c r="F246" s="1282">
        <v>35</v>
      </c>
      <c r="G246" s="1282">
        <v>1</v>
      </c>
      <c r="H246" s="1157">
        <f t="shared" si="49"/>
        <v>36</v>
      </c>
    </row>
    <row r="247" spans="1:8" ht="15.75">
      <c r="A247" s="156">
        <v>3</v>
      </c>
      <c r="B247" s="423" t="s">
        <v>349</v>
      </c>
      <c r="C247" s="1282">
        <v>35</v>
      </c>
      <c r="D247" s="1282">
        <v>20</v>
      </c>
      <c r="E247" s="1157">
        <f t="shared" si="48"/>
        <v>55</v>
      </c>
      <c r="F247" s="1282">
        <v>144</v>
      </c>
      <c r="G247" s="1282">
        <v>1</v>
      </c>
      <c r="H247" s="1157">
        <f t="shared" si="49"/>
        <v>145</v>
      </c>
    </row>
    <row r="248" spans="1:8" ht="15.75">
      <c r="A248" s="156">
        <v>4</v>
      </c>
      <c r="B248" s="423" t="s">
        <v>350</v>
      </c>
      <c r="C248" s="1282">
        <v>165</v>
      </c>
      <c r="D248" s="1282">
        <v>42</v>
      </c>
      <c r="E248" s="1157">
        <f t="shared" si="48"/>
        <v>207</v>
      </c>
      <c r="F248" s="1282">
        <v>702</v>
      </c>
      <c r="G248" s="1282">
        <v>250</v>
      </c>
      <c r="H248" s="1157">
        <f t="shared" si="49"/>
        <v>952</v>
      </c>
    </row>
    <row r="249" spans="1:8" ht="15.75">
      <c r="A249" s="156">
        <v>5</v>
      </c>
      <c r="B249" s="423" t="s">
        <v>351</v>
      </c>
      <c r="C249" s="1282">
        <v>92</v>
      </c>
      <c r="D249" s="1282">
        <v>32</v>
      </c>
      <c r="E249" s="1157">
        <f t="shared" si="48"/>
        <v>124</v>
      </c>
      <c r="F249" s="1282">
        <v>315</v>
      </c>
      <c r="G249" s="1282">
        <v>102</v>
      </c>
      <c r="H249" s="1157">
        <f t="shared" si="49"/>
        <v>417</v>
      </c>
    </row>
    <row r="250" spans="1:8" ht="15.75">
      <c r="A250" s="156">
        <v>6</v>
      </c>
      <c r="B250" s="423" t="s">
        <v>352</v>
      </c>
      <c r="C250" s="1282">
        <v>878</v>
      </c>
      <c r="D250" s="1282">
        <v>288</v>
      </c>
      <c r="E250" s="1157">
        <f t="shared" si="48"/>
        <v>1166</v>
      </c>
      <c r="F250" s="1282">
        <v>1956</v>
      </c>
      <c r="G250" s="1282">
        <v>350</v>
      </c>
      <c r="H250" s="1157">
        <f t="shared" si="49"/>
        <v>2306</v>
      </c>
    </row>
    <row r="251" spans="1:8" ht="31.5">
      <c r="A251" s="156">
        <v>7</v>
      </c>
      <c r="B251" s="423" t="s">
        <v>353</v>
      </c>
      <c r="C251" s="1282">
        <v>199</v>
      </c>
      <c r="D251" s="1282">
        <v>22</v>
      </c>
      <c r="E251" s="1157">
        <f t="shared" si="48"/>
        <v>221</v>
      </c>
      <c r="F251" s="1282">
        <v>267</v>
      </c>
      <c r="G251" s="1282">
        <v>25</v>
      </c>
      <c r="H251" s="1157">
        <f t="shared" si="49"/>
        <v>292</v>
      </c>
    </row>
    <row r="252" spans="1:8" ht="15.75">
      <c r="A252" s="156">
        <v>8</v>
      </c>
      <c r="B252" s="423" t="s">
        <v>354</v>
      </c>
      <c r="C252" s="1282">
        <v>1074</v>
      </c>
      <c r="D252" s="1282">
        <v>901</v>
      </c>
      <c r="E252" s="1157">
        <f t="shared" si="48"/>
        <v>1975</v>
      </c>
      <c r="F252" s="1282">
        <v>365</v>
      </c>
      <c r="G252" s="1282">
        <v>394</v>
      </c>
      <c r="H252" s="1157">
        <f t="shared" si="49"/>
        <v>759</v>
      </c>
    </row>
    <row r="253" spans="1:8" ht="15.75">
      <c r="A253" s="156">
        <v>9</v>
      </c>
      <c r="B253" s="423" t="s">
        <v>355</v>
      </c>
      <c r="C253" s="1282">
        <v>1999</v>
      </c>
      <c r="D253" s="1282">
        <v>1921</v>
      </c>
      <c r="E253" s="1157">
        <f t="shared" si="48"/>
        <v>3920</v>
      </c>
      <c r="F253" s="1282">
        <v>2127</v>
      </c>
      <c r="G253" s="1282">
        <v>3334</v>
      </c>
      <c r="H253" s="1157">
        <f t="shared" si="49"/>
        <v>5461</v>
      </c>
    </row>
    <row r="254" spans="1:8" ht="15.75">
      <c r="A254" s="156"/>
      <c r="B254" s="424" t="s">
        <v>6</v>
      </c>
      <c r="C254" s="1359">
        <f t="shared" ref="C254:H254" si="50">SUM(C245:C253)</f>
        <v>4486</v>
      </c>
      <c r="D254" s="1359">
        <f t="shared" si="50"/>
        <v>3251</v>
      </c>
      <c r="E254" s="1359">
        <f t="shared" si="50"/>
        <v>7737</v>
      </c>
      <c r="F254" s="1359">
        <f t="shared" si="50"/>
        <v>6001</v>
      </c>
      <c r="G254" s="1359">
        <f t="shared" si="50"/>
        <v>4458</v>
      </c>
      <c r="H254" s="1359">
        <f t="shared" si="50"/>
        <v>10459</v>
      </c>
    </row>
    <row r="256" spans="1:8" ht="18.75">
      <c r="A256" s="135" t="s">
        <v>358</v>
      </c>
      <c r="G256" s="1903" t="s">
        <v>161</v>
      </c>
      <c r="H256" s="1903"/>
    </row>
    <row r="257" spans="1:8" ht="15.75">
      <c r="A257" s="1734" t="s">
        <v>357</v>
      </c>
      <c r="B257" s="1734"/>
      <c r="C257" s="1734"/>
      <c r="D257" s="1734"/>
      <c r="E257" s="1734"/>
      <c r="F257" s="1734"/>
      <c r="G257" s="1734"/>
      <c r="H257" s="1734"/>
    </row>
    <row r="258" spans="1:8" ht="15.75">
      <c r="A258" s="1735" t="s">
        <v>1</v>
      </c>
      <c r="B258" s="1902" t="s">
        <v>345</v>
      </c>
      <c r="C258" s="1736" t="s">
        <v>96</v>
      </c>
      <c r="D258" s="1736"/>
      <c r="E258" s="1736"/>
      <c r="F258" s="1737" t="s">
        <v>0</v>
      </c>
      <c r="G258" s="1737"/>
      <c r="H258" s="1737"/>
    </row>
    <row r="259" spans="1:8" ht="15.75">
      <c r="A259" s="1735"/>
      <c r="B259" s="1902"/>
      <c r="C259" s="157" t="s">
        <v>10</v>
      </c>
      <c r="D259" s="157" t="s">
        <v>11</v>
      </c>
      <c r="E259" s="137" t="s">
        <v>6</v>
      </c>
      <c r="F259" s="564" t="s">
        <v>10</v>
      </c>
      <c r="G259" s="564" t="s">
        <v>11</v>
      </c>
      <c r="H259" s="137" t="s">
        <v>6</v>
      </c>
    </row>
    <row r="260" spans="1:8" ht="31.5">
      <c r="A260" s="156">
        <v>1</v>
      </c>
      <c r="B260" s="60" t="s">
        <v>347</v>
      </c>
      <c r="C260" s="1285">
        <v>19</v>
      </c>
      <c r="D260" s="1285">
        <v>10</v>
      </c>
      <c r="E260" s="1157">
        <f>C260+D260</f>
        <v>29</v>
      </c>
      <c r="F260" s="160">
        <v>11</v>
      </c>
      <c r="G260" s="160">
        <v>3</v>
      </c>
      <c r="H260" s="1157">
        <f>F260+G260</f>
        <v>14</v>
      </c>
    </row>
    <row r="261" spans="1:8" ht="31.5">
      <c r="A261" s="156">
        <v>2</v>
      </c>
      <c r="B261" s="60" t="s">
        <v>348</v>
      </c>
      <c r="C261" s="1285">
        <v>21</v>
      </c>
      <c r="D261" s="1285">
        <v>5</v>
      </c>
      <c r="E261" s="1157">
        <f>C261+D261</f>
        <v>26</v>
      </c>
      <c r="F261" s="160">
        <v>17</v>
      </c>
      <c r="G261" s="160">
        <v>6</v>
      </c>
      <c r="H261" s="1157">
        <f>F261+G261</f>
        <v>23</v>
      </c>
    </row>
    <row r="262" spans="1:8" ht="15.75">
      <c r="A262" s="156">
        <v>3</v>
      </c>
      <c r="B262" s="423" t="s">
        <v>349</v>
      </c>
      <c r="C262" s="1285">
        <v>144</v>
      </c>
      <c r="D262" s="1285">
        <v>51</v>
      </c>
      <c r="E262" s="1157">
        <f t="shared" ref="E262:E268" si="51">C262+D262</f>
        <v>195</v>
      </c>
      <c r="F262" s="160">
        <v>109</v>
      </c>
      <c r="G262" s="160">
        <v>51</v>
      </c>
      <c r="H262" s="1157">
        <f t="shared" ref="H262:H268" si="52">F262+G262</f>
        <v>160</v>
      </c>
    </row>
    <row r="263" spans="1:8" ht="15.75">
      <c r="A263" s="156">
        <v>4</v>
      </c>
      <c r="B263" s="423" t="s">
        <v>350</v>
      </c>
      <c r="C263" s="1285">
        <v>36</v>
      </c>
      <c r="D263" s="1285">
        <v>0</v>
      </c>
      <c r="E263" s="1157">
        <f t="shared" si="51"/>
        <v>36</v>
      </c>
      <c r="F263" s="160">
        <v>72</v>
      </c>
      <c r="G263" s="160">
        <v>8</v>
      </c>
      <c r="H263" s="1157">
        <f t="shared" si="52"/>
        <v>80</v>
      </c>
    </row>
    <row r="264" spans="1:8" ht="15.75">
      <c r="A264" s="156">
        <v>5</v>
      </c>
      <c r="B264" s="423" t="s">
        <v>351</v>
      </c>
      <c r="C264" s="1285">
        <v>164</v>
      </c>
      <c r="D264" s="1285">
        <v>57</v>
      </c>
      <c r="E264" s="1157">
        <f t="shared" si="51"/>
        <v>221</v>
      </c>
      <c r="F264" s="160">
        <v>112</v>
      </c>
      <c r="G264" s="160">
        <v>23</v>
      </c>
      <c r="H264" s="1157">
        <f t="shared" si="52"/>
        <v>135</v>
      </c>
    </row>
    <row r="265" spans="1:8" ht="15.75">
      <c r="A265" s="156">
        <v>6</v>
      </c>
      <c r="B265" s="423" t="s">
        <v>352</v>
      </c>
      <c r="C265" s="1285">
        <v>912</v>
      </c>
      <c r="D265" s="1285">
        <v>0</v>
      </c>
      <c r="E265" s="1157">
        <f t="shared" si="51"/>
        <v>912</v>
      </c>
      <c r="F265" s="160">
        <v>173</v>
      </c>
      <c r="G265" s="160">
        <v>10</v>
      </c>
      <c r="H265" s="1157">
        <f t="shared" si="52"/>
        <v>183</v>
      </c>
    </row>
    <row r="266" spans="1:8" ht="31.5">
      <c r="A266" s="156">
        <v>7</v>
      </c>
      <c r="B266" s="423" t="s">
        <v>353</v>
      </c>
      <c r="C266" s="1285">
        <v>107</v>
      </c>
      <c r="D266" s="1285">
        <v>0</v>
      </c>
      <c r="E266" s="1157">
        <f t="shared" si="51"/>
        <v>107</v>
      </c>
      <c r="F266" s="160">
        <v>106</v>
      </c>
      <c r="G266" s="160">
        <v>0</v>
      </c>
      <c r="H266" s="1157">
        <f t="shared" si="52"/>
        <v>106</v>
      </c>
    </row>
    <row r="267" spans="1:8" ht="15.75">
      <c r="A267" s="156">
        <v>8</v>
      </c>
      <c r="B267" s="423" t="s">
        <v>354</v>
      </c>
      <c r="C267" s="1285">
        <v>283</v>
      </c>
      <c r="D267" s="1285">
        <v>385</v>
      </c>
      <c r="E267" s="1157">
        <f t="shared" si="51"/>
        <v>668</v>
      </c>
      <c r="F267" s="160">
        <v>188</v>
      </c>
      <c r="G267" s="160">
        <v>91</v>
      </c>
      <c r="H267" s="1157">
        <f t="shared" si="52"/>
        <v>279</v>
      </c>
    </row>
    <row r="268" spans="1:8" ht="15.75">
      <c r="A268" s="156">
        <v>9</v>
      </c>
      <c r="B268" s="423" t="s">
        <v>355</v>
      </c>
      <c r="C268" s="1285">
        <v>407</v>
      </c>
      <c r="D268" s="1285">
        <v>1056</v>
      </c>
      <c r="E268" s="1157">
        <f t="shared" si="51"/>
        <v>1463</v>
      </c>
      <c r="F268" s="160">
        <v>293</v>
      </c>
      <c r="G268" s="160">
        <v>552</v>
      </c>
      <c r="H268" s="1157">
        <f t="shared" si="52"/>
        <v>845</v>
      </c>
    </row>
    <row r="269" spans="1:8" ht="15.75">
      <c r="A269" s="156"/>
      <c r="B269" s="424" t="s">
        <v>6</v>
      </c>
      <c r="C269" s="1359">
        <f t="shared" ref="C269:H269" si="53">SUM(C260:C268)</f>
        <v>2093</v>
      </c>
      <c r="D269" s="1359">
        <f t="shared" si="53"/>
        <v>1564</v>
      </c>
      <c r="E269" s="1359">
        <f t="shared" si="53"/>
        <v>3657</v>
      </c>
      <c r="F269" s="1359">
        <f t="shared" si="53"/>
        <v>1081</v>
      </c>
      <c r="G269" s="1359">
        <f t="shared" si="53"/>
        <v>744</v>
      </c>
      <c r="H269" s="1359">
        <f t="shared" si="53"/>
        <v>1825</v>
      </c>
    </row>
    <row r="271" spans="1:8">
      <c r="A271" s="135" t="s">
        <v>358</v>
      </c>
      <c r="G271" s="136" t="s">
        <v>86</v>
      </c>
    </row>
    <row r="272" spans="1:8" ht="15.75">
      <c r="A272" s="1734" t="s">
        <v>357</v>
      </c>
      <c r="B272" s="1734"/>
      <c r="C272" s="1734"/>
      <c r="D272" s="1734"/>
      <c r="E272" s="1734"/>
      <c r="F272" s="1734"/>
      <c r="G272" s="1734"/>
      <c r="H272" s="1734"/>
    </row>
    <row r="273" spans="1:8" ht="15.75">
      <c r="A273" s="1735" t="s">
        <v>1</v>
      </c>
      <c r="B273" s="1902" t="s">
        <v>345</v>
      </c>
      <c r="C273" s="1736" t="s">
        <v>96</v>
      </c>
      <c r="D273" s="1736"/>
      <c r="E273" s="1736"/>
      <c r="F273" s="1737" t="s">
        <v>0</v>
      </c>
      <c r="G273" s="1737"/>
      <c r="H273" s="1737"/>
    </row>
    <row r="274" spans="1:8" ht="15.75">
      <c r="A274" s="1735"/>
      <c r="B274" s="1902"/>
      <c r="C274" s="157" t="s">
        <v>10</v>
      </c>
      <c r="D274" s="157" t="s">
        <v>11</v>
      </c>
      <c r="E274" s="137" t="s">
        <v>6</v>
      </c>
      <c r="F274" s="564" t="s">
        <v>10</v>
      </c>
      <c r="G274" s="564" t="s">
        <v>11</v>
      </c>
      <c r="H274" s="137" t="s">
        <v>6</v>
      </c>
    </row>
    <row r="275" spans="1:8" ht="31.5">
      <c r="A275" s="156">
        <v>1</v>
      </c>
      <c r="B275" s="60" t="s">
        <v>347</v>
      </c>
      <c r="C275" s="1287">
        <v>25</v>
      </c>
      <c r="D275" s="1287">
        <v>12</v>
      </c>
      <c r="E275" s="1157">
        <f>C275+D275</f>
        <v>37</v>
      </c>
      <c r="F275" s="1287">
        <v>65</v>
      </c>
      <c r="G275" s="1287">
        <v>15</v>
      </c>
      <c r="H275" s="1157">
        <f>F275+G275</f>
        <v>80</v>
      </c>
    </row>
    <row r="276" spans="1:8" ht="31.5">
      <c r="A276" s="156">
        <v>2</v>
      </c>
      <c r="B276" s="60" t="s">
        <v>348</v>
      </c>
      <c r="C276" s="1287">
        <v>4</v>
      </c>
      <c r="D276" s="1287">
        <v>3</v>
      </c>
      <c r="E276" s="1157">
        <f>C276+D276</f>
        <v>7</v>
      </c>
      <c r="F276" s="1287">
        <v>12</v>
      </c>
      <c r="G276" s="1287">
        <v>12</v>
      </c>
      <c r="H276" s="1157">
        <f>F276+G276</f>
        <v>24</v>
      </c>
    </row>
    <row r="277" spans="1:8" ht="15.75">
      <c r="A277" s="156">
        <v>3</v>
      </c>
      <c r="B277" s="423" t="s">
        <v>349</v>
      </c>
      <c r="C277" s="1287">
        <v>301</v>
      </c>
      <c r="D277" s="1287">
        <v>165</v>
      </c>
      <c r="E277" s="1157">
        <f t="shared" ref="E277:E283" si="54">C277+D277</f>
        <v>466</v>
      </c>
      <c r="F277" s="1287">
        <v>84</v>
      </c>
      <c r="G277" s="1287">
        <v>54</v>
      </c>
      <c r="H277" s="1157">
        <f t="shared" ref="H277:H283" si="55">F277+G277</f>
        <v>138</v>
      </c>
    </row>
    <row r="278" spans="1:8" ht="15.75">
      <c r="A278" s="156">
        <v>4</v>
      </c>
      <c r="B278" s="423" t="s">
        <v>350</v>
      </c>
      <c r="C278" s="1287">
        <v>151</v>
      </c>
      <c r="D278" s="1287">
        <v>98</v>
      </c>
      <c r="E278" s="1157">
        <f t="shared" si="54"/>
        <v>249</v>
      </c>
      <c r="F278" s="1287">
        <v>76</v>
      </c>
      <c r="G278" s="1287">
        <v>49</v>
      </c>
      <c r="H278" s="1157">
        <f t="shared" si="55"/>
        <v>125</v>
      </c>
    </row>
    <row r="279" spans="1:8" ht="15.75">
      <c r="A279" s="156">
        <v>5</v>
      </c>
      <c r="B279" s="423" t="s">
        <v>351</v>
      </c>
      <c r="C279" s="1287">
        <v>99</v>
      </c>
      <c r="D279" s="1287">
        <v>58</v>
      </c>
      <c r="E279" s="1157">
        <f t="shared" si="54"/>
        <v>157</v>
      </c>
      <c r="F279" s="1287">
        <v>205</v>
      </c>
      <c r="G279" s="1287">
        <v>201</v>
      </c>
      <c r="H279" s="1157">
        <f t="shared" si="55"/>
        <v>406</v>
      </c>
    </row>
    <row r="280" spans="1:8" ht="15.75">
      <c r="A280" s="156">
        <v>6</v>
      </c>
      <c r="B280" s="423" t="s">
        <v>352</v>
      </c>
      <c r="C280" s="1287">
        <v>2804</v>
      </c>
      <c r="D280" s="1287">
        <v>1806</v>
      </c>
      <c r="E280" s="1157">
        <f t="shared" si="54"/>
        <v>4610</v>
      </c>
      <c r="F280" s="1287">
        <v>1206</v>
      </c>
      <c r="G280" s="1287">
        <v>804</v>
      </c>
      <c r="H280" s="1157">
        <f t="shared" si="55"/>
        <v>2010</v>
      </c>
    </row>
    <row r="281" spans="1:8" ht="31.5">
      <c r="A281" s="156">
        <v>7</v>
      </c>
      <c r="B281" s="423" t="s">
        <v>353</v>
      </c>
      <c r="C281" s="1287">
        <v>190</v>
      </c>
      <c r="D281" s="1287">
        <v>153</v>
      </c>
      <c r="E281" s="1157">
        <f t="shared" si="54"/>
        <v>343</v>
      </c>
      <c r="F281" s="1287">
        <v>406</v>
      </c>
      <c r="G281" s="1287">
        <v>399</v>
      </c>
      <c r="H281" s="1157">
        <f t="shared" si="55"/>
        <v>805</v>
      </c>
    </row>
    <row r="282" spans="1:8" ht="15.75">
      <c r="A282" s="156">
        <v>8</v>
      </c>
      <c r="B282" s="423" t="s">
        <v>354</v>
      </c>
      <c r="C282" s="1287">
        <v>1888</v>
      </c>
      <c r="D282" s="1287">
        <v>1399</v>
      </c>
      <c r="E282" s="1157">
        <f t="shared" si="54"/>
        <v>3287</v>
      </c>
      <c r="F282" s="1287">
        <v>302</v>
      </c>
      <c r="G282" s="1287">
        <v>203</v>
      </c>
      <c r="H282" s="1157">
        <f t="shared" si="55"/>
        <v>505</v>
      </c>
    </row>
    <row r="283" spans="1:8" ht="15.75">
      <c r="A283" s="156">
        <v>9</v>
      </c>
      <c r="B283" s="423" t="s">
        <v>355</v>
      </c>
      <c r="C283" s="1287">
        <v>602</v>
      </c>
      <c r="D283" s="1287">
        <v>370</v>
      </c>
      <c r="E283" s="1157">
        <f t="shared" si="54"/>
        <v>972</v>
      </c>
      <c r="F283" s="1287">
        <v>449</v>
      </c>
      <c r="G283" s="1287">
        <v>235</v>
      </c>
      <c r="H283" s="1157">
        <f t="shared" si="55"/>
        <v>684</v>
      </c>
    </row>
    <row r="284" spans="1:8" ht="15.75">
      <c r="A284" s="156"/>
      <c r="B284" s="424" t="s">
        <v>6</v>
      </c>
      <c r="C284" s="1359">
        <f t="shared" ref="C284:H284" si="56">SUM(C275:C283)</f>
        <v>6064</v>
      </c>
      <c r="D284" s="1359">
        <f t="shared" si="56"/>
        <v>4064</v>
      </c>
      <c r="E284" s="1359">
        <f t="shared" si="56"/>
        <v>10128</v>
      </c>
      <c r="F284" s="1359">
        <f t="shared" si="56"/>
        <v>2805</v>
      </c>
      <c r="G284" s="1359">
        <f t="shared" si="56"/>
        <v>1972</v>
      </c>
      <c r="H284" s="1359">
        <f t="shared" si="56"/>
        <v>4777</v>
      </c>
    </row>
    <row r="286" spans="1:8">
      <c r="A286" s="135" t="s">
        <v>358</v>
      </c>
      <c r="G286" s="136" t="s">
        <v>143</v>
      </c>
    </row>
    <row r="287" spans="1:8" ht="15.75">
      <c r="A287" s="1734" t="s">
        <v>357</v>
      </c>
      <c r="B287" s="1734"/>
      <c r="C287" s="1734"/>
      <c r="D287" s="1734"/>
      <c r="E287" s="1734"/>
      <c r="F287" s="1734"/>
      <c r="G287" s="1734"/>
      <c r="H287" s="1734"/>
    </row>
    <row r="288" spans="1:8" ht="15.75">
      <c r="A288" s="1735" t="s">
        <v>1</v>
      </c>
      <c r="B288" s="1902" t="s">
        <v>345</v>
      </c>
      <c r="C288" s="1736" t="s">
        <v>96</v>
      </c>
      <c r="D288" s="1736"/>
      <c r="E288" s="1736"/>
      <c r="F288" s="1737" t="s">
        <v>0</v>
      </c>
      <c r="G288" s="1737"/>
      <c r="H288" s="1737"/>
    </row>
    <row r="289" spans="1:20" ht="15.75">
      <c r="A289" s="1735"/>
      <c r="B289" s="1902"/>
      <c r="C289" s="157" t="s">
        <v>10</v>
      </c>
      <c r="D289" s="157" t="s">
        <v>11</v>
      </c>
      <c r="E289" s="137" t="s">
        <v>6</v>
      </c>
      <c r="F289" s="564" t="s">
        <v>10</v>
      </c>
      <c r="G289" s="564" t="s">
        <v>11</v>
      </c>
      <c r="H289" s="137" t="s">
        <v>6</v>
      </c>
      <c r="O289" s="893">
        <v>22</v>
      </c>
      <c r="P289" s="893">
        <v>3</v>
      </c>
      <c r="Q289" s="893">
        <f>O289+P289</f>
        <v>25</v>
      </c>
      <c r="R289" s="562">
        <v>27</v>
      </c>
      <c r="S289" s="562">
        <v>0</v>
      </c>
      <c r="T289" s="893">
        <f>R289+S289</f>
        <v>27</v>
      </c>
    </row>
    <row r="290" spans="1:20" ht="31.5">
      <c r="A290" s="156">
        <v>1</v>
      </c>
      <c r="B290" s="60" t="s">
        <v>347</v>
      </c>
      <c r="C290" s="1309">
        <v>4</v>
      </c>
      <c r="D290" s="1309">
        <v>1</v>
      </c>
      <c r="E290" s="1157">
        <f>C290+D290</f>
        <v>5</v>
      </c>
      <c r="F290" s="1309">
        <v>18</v>
      </c>
      <c r="G290" s="1309">
        <v>12</v>
      </c>
      <c r="H290" s="1157">
        <f>F290+G290</f>
        <v>30</v>
      </c>
      <c r="O290" s="893">
        <v>0</v>
      </c>
      <c r="P290" s="893">
        <v>0</v>
      </c>
      <c r="Q290" s="893">
        <f t="shared" ref="Q290:Q297" si="57">O290+P290</f>
        <v>0</v>
      </c>
      <c r="R290" s="562">
        <v>1</v>
      </c>
      <c r="S290" s="562">
        <v>0</v>
      </c>
      <c r="T290" s="893">
        <f t="shared" ref="T290:T297" si="58">R290+S290</f>
        <v>1</v>
      </c>
    </row>
    <row r="291" spans="1:20" ht="31.5">
      <c r="A291" s="156">
        <v>2</v>
      </c>
      <c r="B291" s="60" t="s">
        <v>348</v>
      </c>
      <c r="C291" s="1309">
        <v>5</v>
      </c>
      <c r="D291" s="1309">
        <v>1</v>
      </c>
      <c r="E291" s="1157">
        <f>C291+D291</f>
        <v>6</v>
      </c>
      <c r="F291" s="1309">
        <v>15</v>
      </c>
      <c r="G291" s="1309">
        <v>9</v>
      </c>
      <c r="H291" s="1157">
        <f>F291+G291</f>
        <v>24</v>
      </c>
      <c r="O291" s="893">
        <v>3</v>
      </c>
      <c r="P291" s="893">
        <v>1</v>
      </c>
      <c r="Q291" s="893">
        <f t="shared" si="57"/>
        <v>4</v>
      </c>
      <c r="R291" s="562">
        <v>6</v>
      </c>
      <c r="S291" s="562">
        <v>0</v>
      </c>
      <c r="T291" s="893">
        <f t="shared" si="58"/>
        <v>6</v>
      </c>
    </row>
    <row r="292" spans="1:20" ht="15.75">
      <c r="A292" s="156">
        <v>3</v>
      </c>
      <c r="B292" s="423" t="s">
        <v>349</v>
      </c>
      <c r="C292" s="1309">
        <v>109</v>
      </c>
      <c r="D292" s="1309">
        <v>35</v>
      </c>
      <c r="E292" s="1157">
        <f t="shared" ref="E292:E298" si="59">C292+D292</f>
        <v>144</v>
      </c>
      <c r="F292" s="1309">
        <v>70</v>
      </c>
      <c r="G292" s="1309">
        <v>35</v>
      </c>
      <c r="H292" s="1157">
        <f t="shared" ref="H292:H298" si="60">F292+G292</f>
        <v>105</v>
      </c>
      <c r="O292" s="893">
        <v>227</v>
      </c>
      <c r="P292" s="893">
        <v>83</v>
      </c>
      <c r="Q292" s="893">
        <f t="shared" si="57"/>
        <v>310</v>
      </c>
      <c r="R292" s="562">
        <v>101</v>
      </c>
      <c r="S292" s="562">
        <v>36</v>
      </c>
      <c r="T292" s="893">
        <f t="shared" si="58"/>
        <v>137</v>
      </c>
    </row>
    <row r="293" spans="1:20" ht="15.75">
      <c r="A293" s="156">
        <v>4</v>
      </c>
      <c r="B293" s="423" t="s">
        <v>350</v>
      </c>
      <c r="C293" s="1309">
        <v>53</v>
      </c>
      <c r="D293" s="1309">
        <v>36</v>
      </c>
      <c r="E293" s="1157">
        <f t="shared" si="59"/>
        <v>89</v>
      </c>
      <c r="F293" s="1309">
        <v>661</v>
      </c>
      <c r="G293" s="1309">
        <v>320</v>
      </c>
      <c r="H293" s="1157">
        <f t="shared" si="60"/>
        <v>981</v>
      </c>
      <c r="O293" s="893">
        <v>578</v>
      </c>
      <c r="P293" s="893">
        <v>293</v>
      </c>
      <c r="Q293" s="893">
        <f t="shared" si="57"/>
        <v>871</v>
      </c>
      <c r="R293" s="562">
        <v>45</v>
      </c>
      <c r="S293" s="562">
        <v>21</v>
      </c>
      <c r="T293" s="893">
        <f t="shared" si="58"/>
        <v>66</v>
      </c>
    </row>
    <row r="294" spans="1:20" ht="15.75">
      <c r="A294" s="156">
        <v>5</v>
      </c>
      <c r="B294" s="423" t="s">
        <v>351</v>
      </c>
      <c r="C294" s="1309">
        <v>93</v>
      </c>
      <c r="D294" s="1309">
        <v>48</v>
      </c>
      <c r="E294" s="1157">
        <f t="shared" si="59"/>
        <v>141</v>
      </c>
      <c r="F294" s="1309">
        <v>405</v>
      </c>
      <c r="G294" s="1309">
        <v>311</v>
      </c>
      <c r="H294" s="1157">
        <f t="shared" si="60"/>
        <v>716</v>
      </c>
      <c r="O294" s="893">
        <v>1156</v>
      </c>
      <c r="P294" s="893">
        <v>435</v>
      </c>
      <c r="Q294" s="893">
        <f t="shared" si="57"/>
        <v>1591</v>
      </c>
      <c r="R294" s="562">
        <v>224</v>
      </c>
      <c r="S294" s="562">
        <v>99</v>
      </c>
      <c r="T294" s="893">
        <f t="shared" si="58"/>
        <v>323</v>
      </c>
    </row>
    <row r="295" spans="1:20" ht="15.75">
      <c r="A295" s="156">
        <v>6</v>
      </c>
      <c r="B295" s="423" t="s">
        <v>352</v>
      </c>
      <c r="C295" s="1309">
        <v>376</v>
      </c>
      <c r="D295" s="1309">
        <v>255</v>
      </c>
      <c r="E295" s="1157">
        <f t="shared" si="59"/>
        <v>631</v>
      </c>
      <c r="F295" s="1309">
        <v>65</v>
      </c>
      <c r="G295" s="1309">
        <v>10</v>
      </c>
      <c r="H295" s="1157">
        <f t="shared" si="60"/>
        <v>75</v>
      </c>
      <c r="O295" s="893">
        <v>301</v>
      </c>
      <c r="P295" s="893">
        <v>307</v>
      </c>
      <c r="Q295" s="893">
        <f t="shared" si="57"/>
        <v>608</v>
      </c>
      <c r="R295" s="562">
        <v>126</v>
      </c>
      <c r="S295" s="562">
        <v>37</v>
      </c>
      <c r="T295" s="893">
        <f t="shared" si="58"/>
        <v>163</v>
      </c>
    </row>
    <row r="296" spans="1:20" ht="31.5">
      <c r="A296" s="156">
        <v>7</v>
      </c>
      <c r="B296" s="423" t="s">
        <v>353</v>
      </c>
      <c r="C296" s="1309">
        <v>7</v>
      </c>
      <c r="D296" s="1309">
        <v>0</v>
      </c>
      <c r="E296" s="1157">
        <f t="shared" si="59"/>
        <v>7</v>
      </c>
      <c r="F296" s="1309">
        <v>9</v>
      </c>
      <c r="G296" s="1309">
        <v>0</v>
      </c>
      <c r="H296" s="1157">
        <f t="shared" si="60"/>
        <v>9</v>
      </c>
      <c r="O296" s="893">
        <v>919</v>
      </c>
      <c r="P296" s="893">
        <v>884</v>
      </c>
      <c r="Q296" s="893">
        <f t="shared" si="57"/>
        <v>1803</v>
      </c>
      <c r="R296" s="562">
        <v>343</v>
      </c>
      <c r="S296" s="562">
        <v>234</v>
      </c>
      <c r="T296" s="893">
        <f t="shared" si="58"/>
        <v>577</v>
      </c>
    </row>
    <row r="297" spans="1:20" ht="15.75">
      <c r="A297" s="156">
        <v>8</v>
      </c>
      <c r="B297" s="423" t="s">
        <v>354</v>
      </c>
      <c r="C297" s="1309">
        <v>684</v>
      </c>
      <c r="D297" s="1309">
        <v>555</v>
      </c>
      <c r="E297" s="1157">
        <f t="shared" si="59"/>
        <v>1239</v>
      </c>
      <c r="F297" s="1309">
        <v>2758</v>
      </c>
      <c r="G297" s="1309">
        <v>1559</v>
      </c>
      <c r="H297" s="1157">
        <f t="shared" si="60"/>
        <v>4317</v>
      </c>
      <c r="O297" s="893">
        <v>542</v>
      </c>
      <c r="P297" s="893">
        <v>894</v>
      </c>
      <c r="Q297" s="893">
        <f t="shared" si="57"/>
        <v>1436</v>
      </c>
      <c r="R297" s="562">
        <v>74</v>
      </c>
      <c r="S297" s="562">
        <v>196</v>
      </c>
      <c r="T297" s="893">
        <f t="shared" si="58"/>
        <v>270</v>
      </c>
    </row>
    <row r="298" spans="1:20" ht="15.75">
      <c r="A298" s="156">
        <v>9</v>
      </c>
      <c r="B298" s="423" t="s">
        <v>355</v>
      </c>
      <c r="C298" s="1309">
        <v>554</v>
      </c>
      <c r="D298" s="1309">
        <v>317</v>
      </c>
      <c r="E298" s="1157">
        <f t="shared" si="59"/>
        <v>871</v>
      </c>
      <c r="F298" s="1309">
        <v>1112</v>
      </c>
      <c r="G298" s="1309">
        <v>1003</v>
      </c>
      <c r="H298" s="1157">
        <f t="shared" si="60"/>
        <v>2115</v>
      </c>
    </row>
    <row r="299" spans="1:20" ht="15.75">
      <c r="A299" s="156"/>
      <c r="B299" s="424" t="s">
        <v>6</v>
      </c>
      <c r="C299" s="1359">
        <f t="shared" ref="C299:H299" si="61">SUM(C290:C298)</f>
        <v>1885</v>
      </c>
      <c r="D299" s="1359">
        <f t="shared" si="61"/>
        <v>1248</v>
      </c>
      <c r="E299" s="1359">
        <f t="shared" si="61"/>
        <v>3133</v>
      </c>
      <c r="F299" s="1359">
        <f t="shared" si="61"/>
        <v>5113</v>
      </c>
      <c r="G299" s="1359">
        <f t="shared" si="61"/>
        <v>3259</v>
      </c>
      <c r="H299" s="1359">
        <f t="shared" si="61"/>
        <v>8372</v>
      </c>
    </row>
    <row r="301" spans="1:20">
      <c r="A301" s="135" t="s">
        <v>358</v>
      </c>
      <c r="G301" s="136" t="s">
        <v>191</v>
      </c>
    </row>
    <row r="302" spans="1:20" ht="15.75">
      <c r="A302" s="1734" t="s">
        <v>357</v>
      </c>
      <c r="B302" s="1734"/>
      <c r="C302" s="1734"/>
      <c r="D302" s="1734"/>
      <c r="E302" s="1734"/>
      <c r="F302" s="1734"/>
      <c r="G302" s="1734"/>
      <c r="H302" s="1734"/>
    </row>
    <row r="303" spans="1:20" ht="15.75">
      <c r="A303" s="1735" t="s">
        <v>1</v>
      </c>
      <c r="B303" s="1902" t="s">
        <v>345</v>
      </c>
      <c r="C303" s="1736" t="s">
        <v>96</v>
      </c>
      <c r="D303" s="1736"/>
      <c r="E303" s="1736"/>
      <c r="F303" s="1737" t="s">
        <v>0</v>
      </c>
      <c r="G303" s="1737"/>
      <c r="H303" s="1737"/>
    </row>
    <row r="304" spans="1:20" ht="15.75">
      <c r="A304" s="1735"/>
      <c r="B304" s="1902"/>
      <c r="C304" s="157" t="s">
        <v>10</v>
      </c>
      <c r="D304" s="157" t="s">
        <v>11</v>
      </c>
      <c r="E304" s="137" t="s">
        <v>6</v>
      </c>
      <c r="F304" s="564" t="s">
        <v>10</v>
      </c>
      <c r="G304" s="564" t="s">
        <v>11</v>
      </c>
      <c r="H304" s="137" t="s">
        <v>6</v>
      </c>
    </row>
    <row r="305" spans="1:8" ht="31.5">
      <c r="A305" s="156">
        <v>1</v>
      </c>
      <c r="B305" s="60" t="s">
        <v>347</v>
      </c>
      <c r="C305" s="1297">
        <v>75</v>
      </c>
      <c r="D305" s="1297">
        <v>2</v>
      </c>
      <c r="E305" s="1157">
        <f>C305+D305</f>
        <v>77</v>
      </c>
      <c r="F305" s="1297">
        <v>53</v>
      </c>
      <c r="G305" s="1297">
        <v>29</v>
      </c>
      <c r="H305" s="1157">
        <f>F305+G305</f>
        <v>82</v>
      </c>
    </row>
    <row r="306" spans="1:8" ht="31.5">
      <c r="A306" s="156">
        <v>2</v>
      </c>
      <c r="B306" s="60" t="s">
        <v>348</v>
      </c>
      <c r="C306" s="1297">
        <v>17</v>
      </c>
      <c r="D306" s="1297">
        <v>0</v>
      </c>
      <c r="E306" s="1157">
        <f>C306+D306</f>
        <v>17</v>
      </c>
      <c r="F306" s="1297">
        <v>57</v>
      </c>
      <c r="G306" s="1297">
        <v>32</v>
      </c>
      <c r="H306" s="1157">
        <f>F306+G306</f>
        <v>89</v>
      </c>
    </row>
    <row r="307" spans="1:8" ht="15.75">
      <c r="A307" s="156">
        <v>3</v>
      </c>
      <c r="B307" s="423" t="s">
        <v>349</v>
      </c>
      <c r="C307" s="1297">
        <v>44</v>
      </c>
      <c r="D307" s="1297">
        <v>0</v>
      </c>
      <c r="E307" s="1157">
        <f t="shared" ref="E307:E313" si="62">C307+D307</f>
        <v>44</v>
      </c>
      <c r="F307" s="1297">
        <v>104</v>
      </c>
      <c r="G307" s="1297">
        <v>83</v>
      </c>
      <c r="H307" s="1157">
        <f t="shared" ref="H307:H313" si="63">F307+G307</f>
        <v>187</v>
      </c>
    </row>
    <row r="308" spans="1:8" ht="15.75">
      <c r="A308" s="156">
        <v>4</v>
      </c>
      <c r="B308" s="423" t="s">
        <v>350</v>
      </c>
      <c r="C308" s="1297">
        <v>109</v>
      </c>
      <c r="D308" s="1297">
        <v>10</v>
      </c>
      <c r="E308" s="1157">
        <f t="shared" si="62"/>
        <v>119</v>
      </c>
      <c r="F308" s="1297">
        <v>115</v>
      </c>
      <c r="G308" s="1297">
        <v>70</v>
      </c>
      <c r="H308" s="1157">
        <f t="shared" si="63"/>
        <v>185</v>
      </c>
    </row>
    <row r="309" spans="1:8" ht="15.75">
      <c r="A309" s="156">
        <v>5</v>
      </c>
      <c r="B309" s="423" t="s">
        <v>351</v>
      </c>
      <c r="C309" s="1297">
        <v>74</v>
      </c>
      <c r="D309" s="1297">
        <v>17</v>
      </c>
      <c r="E309" s="1157">
        <f t="shared" si="62"/>
        <v>91</v>
      </c>
      <c r="F309" s="1297">
        <v>109</v>
      </c>
      <c r="G309" s="1297">
        <v>115</v>
      </c>
      <c r="H309" s="1157">
        <f t="shared" si="63"/>
        <v>224</v>
      </c>
    </row>
    <row r="310" spans="1:8" ht="15.75">
      <c r="A310" s="156">
        <v>6</v>
      </c>
      <c r="B310" s="423" t="s">
        <v>352</v>
      </c>
      <c r="C310" s="1297">
        <v>560</v>
      </c>
      <c r="D310" s="1297">
        <v>120</v>
      </c>
      <c r="E310" s="1157">
        <f t="shared" si="62"/>
        <v>680</v>
      </c>
      <c r="F310" s="1297">
        <v>109</v>
      </c>
      <c r="G310" s="1297">
        <v>15</v>
      </c>
      <c r="H310" s="1157">
        <f t="shared" si="63"/>
        <v>124</v>
      </c>
    </row>
    <row r="311" spans="1:8" ht="31.5">
      <c r="A311" s="156">
        <v>7</v>
      </c>
      <c r="B311" s="423" t="s">
        <v>353</v>
      </c>
      <c r="C311" s="1297">
        <v>246</v>
      </c>
      <c r="D311" s="1297">
        <v>175</v>
      </c>
      <c r="E311" s="1157">
        <f t="shared" si="62"/>
        <v>421</v>
      </c>
      <c r="F311" s="1297">
        <v>100</v>
      </c>
      <c r="G311" s="1297">
        <v>57</v>
      </c>
      <c r="H311" s="1157">
        <f t="shared" si="63"/>
        <v>157</v>
      </c>
    </row>
    <row r="312" spans="1:8" ht="15.75">
      <c r="A312" s="156">
        <v>8</v>
      </c>
      <c r="B312" s="423" t="s">
        <v>354</v>
      </c>
      <c r="C312" s="1297">
        <v>696</v>
      </c>
      <c r="D312" s="1297">
        <v>448</v>
      </c>
      <c r="E312" s="1157">
        <f t="shared" si="62"/>
        <v>1144</v>
      </c>
      <c r="F312" s="1297">
        <v>170</v>
      </c>
      <c r="G312" s="1297">
        <v>110</v>
      </c>
      <c r="H312" s="1157">
        <f t="shared" si="63"/>
        <v>280</v>
      </c>
    </row>
    <row r="313" spans="1:8" ht="15.75">
      <c r="A313" s="156">
        <v>9</v>
      </c>
      <c r="B313" s="423" t="s">
        <v>355</v>
      </c>
      <c r="C313" s="1297">
        <v>763</v>
      </c>
      <c r="D313" s="1297">
        <v>1142</v>
      </c>
      <c r="E313" s="1157">
        <f t="shared" si="62"/>
        <v>1905</v>
      </c>
      <c r="F313" s="1297">
        <v>209</v>
      </c>
      <c r="G313" s="1297">
        <v>201</v>
      </c>
      <c r="H313" s="1157">
        <f t="shared" si="63"/>
        <v>410</v>
      </c>
    </row>
    <row r="314" spans="1:8" ht="15.75">
      <c r="A314" s="156"/>
      <c r="B314" s="424" t="s">
        <v>6</v>
      </c>
      <c r="C314" s="1359">
        <f t="shared" ref="C314:H314" si="64">SUM(C305:C313)</f>
        <v>2584</v>
      </c>
      <c r="D314" s="1359">
        <f t="shared" si="64"/>
        <v>1914</v>
      </c>
      <c r="E314" s="1359">
        <f t="shared" si="64"/>
        <v>4498</v>
      </c>
      <c r="F314" s="1359">
        <f t="shared" si="64"/>
        <v>1026</v>
      </c>
      <c r="G314" s="1359">
        <f t="shared" si="64"/>
        <v>712</v>
      </c>
      <c r="H314" s="1359">
        <f t="shared" si="64"/>
        <v>1738</v>
      </c>
    </row>
    <row r="315" spans="1:8">
      <c r="A315" s="142"/>
    </row>
    <row r="316" spans="1:8">
      <c r="A316" s="135" t="s">
        <v>358</v>
      </c>
      <c r="G316" s="136" t="s">
        <v>145</v>
      </c>
    </row>
    <row r="317" spans="1:8" ht="15.75">
      <c r="A317" s="1734" t="s">
        <v>357</v>
      </c>
      <c r="B317" s="1734"/>
      <c r="C317" s="1734"/>
      <c r="D317" s="1734"/>
      <c r="E317" s="1734"/>
      <c r="F317" s="1734"/>
      <c r="G317" s="1734"/>
      <c r="H317" s="1734"/>
    </row>
    <row r="318" spans="1:8" ht="15.75">
      <c r="A318" s="1735" t="s">
        <v>1</v>
      </c>
      <c r="B318" s="1902" t="s">
        <v>345</v>
      </c>
      <c r="C318" s="1736" t="s">
        <v>96</v>
      </c>
      <c r="D318" s="1736"/>
      <c r="E318" s="1736"/>
      <c r="F318" s="1737" t="s">
        <v>0</v>
      </c>
      <c r="G318" s="1737"/>
      <c r="H318" s="1737"/>
    </row>
    <row r="319" spans="1:8" ht="15.75">
      <c r="A319" s="1735"/>
      <c r="B319" s="1902"/>
      <c r="C319" s="157" t="s">
        <v>10</v>
      </c>
      <c r="D319" s="157" t="s">
        <v>11</v>
      </c>
      <c r="E319" s="137" t="s">
        <v>6</v>
      </c>
      <c r="F319" s="564" t="s">
        <v>10</v>
      </c>
      <c r="G319" s="564" t="s">
        <v>11</v>
      </c>
      <c r="H319" s="137" t="s">
        <v>6</v>
      </c>
    </row>
    <row r="320" spans="1:8" ht="31.5">
      <c r="A320" s="156">
        <v>1</v>
      </c>
      <c r="B320" s="60" t="s">
        <v>347</v>
      </c>
      <c r="C320" s="1294">
        <v>62</v>
      </c>
      <c r="D320" s="1294">
        <v>15</v>
      </c>
      <c r="E320" s="1157">
        <f>C320+D320</f>
        <v>77</v>
      </c>
      <c r="F320" s="1294">
        <v>47</v>
      </c>
      <c r="G320" s="1294">
        <v>0</v>
      </c>
      <c r="H320" s="1157">
        <f>F320+G320</f>
        <v>47</v>
      </c>
    </row>
    <row r="321" spans="1:11" ht="31.5">
      <c r="A321" s="156">
        <v>2</v>
      </c>
      <c r="B321" s="60" t="s">
        <v>348</v>
      </c>
      <c r="C321" s="1294">
        <v>6</v>
      </c>
      <c r="D321" s="1294"/>
      <c r="E321" s="1157">
        <f>C321+D321</f>
        <v>6</v>
      </c>
      <c r="F321" s="1294">
        <v>2</v>
      </c>
      <c r="G321" s="1294">
        <v>0</v>
      </c>
      <c r="H321" s="1157">
        <f>F321+G321</f>
        <v>2</v>
      </c>
    </row>
    <row r="322" spans="1:11" ht="15.75">
      <c r="A322" s="156">
        <v>3</v>
      </c>
      <c r="B322" s="423" t="s">
        <v>349</v>
      </c>
      <c r="C322" s="1294">
        <v>31</v>
      </c>
      <c r="D322" s="1294">
        <v>32</v>
      </c>
      <c r="E322" s="1157">
        <f t="shared" ref="E322:E328" si="65">C322+D322</f>
        <v>63</v>
      </c>
      <c r="F322" s="1294">
        <v>30</v>
      </c>
      <c r="G322" s="1294">
        <v>3</v>
      </c>
      <c r="H322" s="1157">
        <f t="shared" ref="H322:H328" si="66">F322+G322</f>
        <v>33</v>
      </c>
    </row>
    <row r="323" spans="1:11" ht="15.75">
      <c r="A323" s="156">
        <v>4</v>
      </c>
      <c r="B323" s="423" t="s">
        <v>350</v>
      </c>
      <c r="C323" s="1294">
        <v>221</v>
      </c>
      <c r="D323" s="1294">
        <v>87</v>
      </c>
      <c r="E323" s="1157">
        <f t="shared" si="65"/>
        <v>308</v>
      </c>
      <c r="F323" s="1294">
        <v>130</v>
      </c>
      <c r="G323" s="1294">
        <v>40</v>
      </c>
      <c r="H323" s="1157">
        <f t="shared" si="66"/>
        <v>170</v>
      </c>
    </row>
    <row r="324" spans="1:11" ht="15.75">
      <c r="A324" s="156">
        <v>5</v>
      </c>
      <c r="B324" s="423" t="s">
        <v>351</v>
      </c>
      <c r="C324" s="1294">
        <v>278</v>
      </c>
      <c r="D324" s="1294">
        <v>76</v>
      </c>
      <c r="E324" s="1157">
        <f t="shared" si="65"/>
        <v>354</v>
      </c>
      <c r="F324" s="1294">
        <v>31</v>
      </c>
      <c r="G324" s="1294">
        <v>36</v>
      </c>
      <c r="H324" s="1157">
        <f t="shared" si="66"/>
        <v>67</v>
      </c>
    </row>
    <row r="325" spans="1:11" ht="15.75">
      <c r="A325" s="156">
        <v>6</v>
      </c>
      <c r="B325" s="423" t="s">
        <v>352</v>
      </c>
      <c r="C325" s="1294">
        <v>2138</v>
      </c>
      <c r="D325" s="1294">
        <v>608</v>
      </c>
      <c r="E325" s="1157">
        <f t="shared" si="65"/>
        <v>2746</v>
      </c>
      <c r="F325" s="1294">
        <v>276</v>
      </c>
      <c r="G325" s="1294">
        <v>107</v>
      </c>
      <c r="H325" s="1157">
        <f t="shared" si="66"/>
        <v>383</v>
      </c>
    </row>
    <row r="326" spans="1:11" ht="31.5">
      <c r="A326" s="156">
        <v>7</v>
      </c>
      <c r="B326" s="423" t="s">
        <v>353</v>
      </c>
      <c r="C326" s="1294">
        <v>194</v>
      </c>
      <c r="D326" s="1294">
        <v>13</v>
      </c>
      <c r="E326" s="1157">
        <f t="shared" si="65"/>
        <v>207</v>
      </c>
      <c r="F326" s="1294">
        <v>148</v>
      </c>
      <c r="G326" s="1294">
        <v>75</v>
      </c>
      <c r="H326" s="1157">
        <f t="shared" si="66"/>
        <v>223</v>
      </c>
    </row>
    <row r="327" spans="1:11" ht="15.75">
      <c r="A327" s="156">
        <v>8</v>
      </c>
      <c r="B327" s="423" t="s">
        <v>354</v>
      </c>
      <c r="C327" s="1294">
        <v>1527</v>
      </c>
      <c r="D327" s="1294">
        <v>1572</v>
      </c>
      <c r="E327" s="1157">
        <f t="shared" si="65"/>
        <v>3099</v>
      </c>
      <c r="F327" s="1294">
        <v>274</v>
      </c>
      <c r="G327" s="1294">
        <v>236</v>
      </c>
      <c r="H327" s="1157">
        <f t="shared" si="66"/>
        <v>510</v>
      </c>
    </row>
    <row r="328" spans="1:11" ht="15.75">
      <c r="A328" s="156">
        <v>9</v>
      </c>
      <c r="B328" s="423" t="s">
        <v>355</v>
      </c>
      <c r="C328" s="1294">
        <v>457</v>
      </c>
      <c r="D328" s="1294">
        <v>1271</v>
      </c>
      <c r="E328" s="1157">
        <f t="shared" si="65"/>
        <v>1728</v>
      </c>
      <c r="F328" s="1294">
        <v>135</v>
      </c>
      <c r="G328" s="1294">
        <v>201</v>
      </c>
      <c r="H328" s="1157">
        <f t="shared" si="66"/>
        <v>336</v>
      </c>
    </row>
    <row r="329" spans="1:11" ht="15.75">
      <c r="A329" s="156"/>
      <c r="B329" s="424" t="s">
        <v>6</v>
      </c>
      <c r="C329" s="1359">
        <f t="shared" ref="C329:H329" si="67">SUM(C320:C328)</f>
        <v>4914</v>
      </c>
      <c r="D329" s="1359">
        <f t="shared" si="67"/>
        <v>3674</v>
      </c>
      <c r="E329" s="1359">
        <f t="shared" si="67"/>
        <v>8588</v>
      </c>
      <c r="F329" s="1359">
        <f t="shared" si="67"/>
        <v>1073</v>
      </c>
      <c r="G329" s="1359">
        <f t="shared" si="67"/>
        <v>698</v>
      </c>
      <c r="H329" s="1359">
        <f t="shared" si="67"/>
        <v>1771</v>
      </c>
    </row>
    <row r="331" spans="1:11">
      <c r="B331" s="425"/>
      <c r="C331" s="143"/>
      <c r="D331" s="143"/>
      <c r="E331" s="143"/>
      <c r="F331" s="143"/>
      <c r="G331" s="143"/>
      <c r="H331" s="143"/>
    </row>
    <row r="332" spans="1:11" ht="21">
      <c r="A332" s="1905" t="s">
        <v>569</v>
      </c>
      <c r="B332" s="1905"/>
      <c r="C332" s="1905"/>
      <c r="D332" s="1905"/>
      <c r="E332" s="1905"/>
      <c r="F332" s="1905"/>
      <c r="G332" s="1905"/>
      <c r="H332" s="1905"/>
      <c r="I332" s="1905"/>
      <c r="J332" s="1905"/>
      <c r="K332" s="1905"/>
    </row>
    <row r="333" spans="1:11" ht="15.75" customHeight="1">
      <c r="A333" s="1909" t="s">
        <v>881</v>
      </c>
      <c r="B333" s="1909"/>
      <c r="C333" s="1909"/>
      <c r="D333" s="1909"/>
      <c r="E333" s="1909"/>
      <c r="F333" s="1909"/>
      <c r="G333" s="1909"/>
      <c r="H333" s="1909"/>
      <c r="I333" s="1909"/>
      <c r="J333" s="1909"/>
      <c r="K333" s="1909"/>
    </row>
    <row r="334" spans="1:11" ht="20.25" customHeight="1">
      <c r="A334" s="227" t="s">
        <v>722</v>
      </c>
      <c r="B334" s="426"/>
      <c r="C334" s="224"/>
      <c r="D334" s="224"/>
      <c r="E334" s="224"/>
      <c r="F334" s="224"/>
      <c r="G334" s="224"/>
      <c r="H334" s="224"/>
    </row>
    <row r="335" spans="1:11" ht="29.25" customHeight="1">
      <c r="A335" s="1906" t="s">
        <v>1</v>
      </c>
      <c r="B335" s="1907" t="s">
        <v>345</v>
      </c>
      <c r="C335" s="1908" t="s">
        <v>96</v>
      </c>
      <c r="D335" s="1908"/>
      <c r="E335" s="1908"/>
      <c r="F335" s="1904" t="s">
        <v>0</v>
      </c>
      <c r="G335" s="1904"/>
      <c r="H335" s="1904"/>
      <c r="I335" s="1904" t="s">
        <v>568</v>
      </c>
      <c r="J335" s="1904"/>
      <c r="K335" s="1904"/>
    </row>
    <row r="336" spans="1:11" ht="30" customHeight="1">
      <c r="A336" s="1906"/>
      <c r="B336" s="1907"/>
      <c r="C336" s="222" t="s">
        <v>10</v>
      </c>
      <c r="D336" s="222" t="s">
        <v>11</v>
      </c>
      <c r="E336" s="222" t="s">
        <v>6</v>
      </c>
      <c r="F336" s="563" t="s">
        <v>10</v>
      </c>
      <c r="G336" s="563" t="s">
        <v>11</v>
      </c>
      <c r="H336" s="222" t="s">
        <v>6</v>
      </c>
      <c r="I336" s="236" t="s">
        <v>10</v>
      </c>
      <c r="J336" s="236" t="s">
        <v>11</v>
      </c>
      <c r="K336" s="236" t="s">
        <v>6</v>
      </c>
    </row>
    <row r="337" spans="1:11" ht="31.5" customHeight="1">
      <c r="A337" s="158">
        <v>1</v>
      </c>
      <c r="B337" s="61" t="s">
        <v>347</v>
      </c>
      <c r="C337" s="158">
        <f>C5+C20+C35+C50+C65+C80+C95+C110+C125+C140+C155+C170+C185+C200+C215+C230+C245+C260+C275+C290+C305+C320</f>
        <v>1412</v>
      </c>
      <c r="D337" s="223">
        <f t="shared" ref="D337:H337" si="68">D5+D20+D35+D50+D65+D80+D95+D110+D125+D140+D155+D170+D185+D200+D215+D230+D245+D260+D275+D290+D305+D320</f>
        <v>797</v>
      </c>
      <c r="E337" s="223">
        <f t="shared" si="68"/>
        <v>2209</v>
      </c>
      <c r="F337" s="223">
        <f t="shared" si="68"/>
        <v>1450</v>
      </c>
      <c r="G337" s="223">
        <f t="shared" si="68"/>
        <v>546</v>
      </c>
      <c r="H337" s="223">
        <f t="shared" si="68"/>
        <v>1996</v>
      </c>
      <c r="I337" s="237">
        <f>C337+F337</f>
        <v>2862</v>
      </c>
      <c r="J337" s="237">
        <f>D337+G337</f>
        <v>1343</v>
      </c>
      <c r="K337" s="237">
        <f>E337+H337</f>
        <v>4205</v>
      </c>
    </row>
    <row r="338" spans="1:11" ht="31.5" customHeight="1">
      <c r="A338" s="158">
        <v>2</v>
      </c>
      <c r="B338" s="61" t="s">
        <v>348</v>
      </c>
      <c r="C338" s="223">
        <f t="shared" ref="C338:H338" si="69">C6+C21+C36+C51+C66+C81+C96+C111+C126+C141+C156+C171+C186+C201+C216+C231+C246+C261+C276+C291+C306+C321</f>
        <v>1004</v>
      </c>
      <c r="D338" s="223">
        <f t="shared" si="69"/>
        <v>640</v>
      </c>
      <c r="E338" s="223">
        <f t="shared" si="69"/>
        <v>1644</v>
      </c>
      <c r="F338" s="223">
        <f t="shared" si="69"/>
        <v>1197</v>
      </c>
      <c r="G338" s="223">
        <f t="shared" si="69"/>
        <v>724</v>
      </c>
      <c r="H338" s="223">
        <f t="shared" si="69"/>
        <v>1921</v>
      </c>
      <c r="I338" s="237">
        <f t="shared" ref="I338:I345" si="70">C338+F338</f>
        <v>2201</v>
      </c>
      <c r="J338" s="237">
        <f t="shared" ref="J338:J345" si="71">D338+G338</f>
        <v>1364</v>
      </c>
      <c r="K338" s="237">
        <f t="shared" ref="K338:K345" si="72">E338+H338</f>
        <v>3565</v>
      </c>
    </row>
    <row r="339" spans="1:11" ht="31.5" customHeight="1">
      <c r="A339" s="158">
        <v>3</v>
      </c>
      <c r="B339" s="238" t="s">
        <v>349</v>
      </c>
      <c r="C339" s="223">
        <f t="shared" ref="C339:H339" si="73">C7+C22+C37+C52+C67+C82+C97+C112+C127+C142+C157+C172+C187+C202+C217+C232+C247+C262+C277+C292+C307+C322</f>
        <v>3680</v>
      </c>
      <c r="D339" s="223">
        <f t="shared" si="73"/>
        <v>1331</v>
      </c>
      <c r="E339" s="223">
        <f t="shared" si="73"/>
        <v>5011</v>
      </c>
      <c r="F339" s="223">
        <f t="shared" si="73"/>
        <v>6729</v>
      </c>
      <c r="G339" s="223">
        <f t="shared" si="73"/>
        <v>3474</v>
      </c>
      <c r="H339" s="223">
        <f t="shared" si="73"/>
        <v>10203</v>
      </c>
      <c r="I339" s="237">
        <f t="shared" si="70"/>
        <v>10409</v>
      </c>
      <c r="J339" s="237">
        <f t="shared" si="71"/>
        <v>4805</v>
      </c>
      <c r="K339" s="237">
        <f t="shared" si="72"/>
        <v>15214</v>
      </c>
    </row>
    <row r="340" spans="1:11" ht="31.5" customHeight="1">
      <c r="A340" s="158">
        <v>4</v>
      </c>
      <c r="B340" s="238" t="s">
        <v>350</v>
      </c>
      <c r="C340" s="223">
        <f t="shared" ref="C340:H340" si="74">C8+C23+C38+C53+C68+C83+C98+C113+C128+C143+C158+C173+C188+C203+C218+C233+C248+C263+C278+C293+C308+C323</f>
        <v>3054</v>
      </c>
      <c r="D340" s="223">
        <f t="shared" si="74"/>
        <v>1088</v>
      </c>
      <c r="E340" s="223">
        <f t="shared" si="74"/>
        <v>4142</v>
      </c>
      <c r="F340" s="223">
        <f t="shared" si="74"/>
        <v>5096</v>
      </c>
      <c r="G340" s="223">
        <f t="shared" si="74"/>
        <v>2473</v>
      </c>
      <c r="H340" s="223">
        <f t="shared" si="74"/>
        <v>7569</v>
      </c>
      <c r="I340" s="237">
        <f t="shared" si="70"/>
        <v>8150</v>
      </c>
      <c r="J340" s="237">
        <f t="shared" si="71"/>
        <v>3561</v>
      </c>
      <c r="K340" s="237">
        <f t="shared" si="72"/>
        <v>11711</v>
      </c>
    </row>
    <row r="341" spans="1:11" ht="31.5" customHeight="1">
      <c r="A341" s="158">
        <v>5</v>
      </c>
      <c r="B341" s="238" t="s">
        <v>351</v>
      </c>
      <c r="C341" s="223">
        <f t="shared" ref="C341:H341" si="75">C9+C24+C39+C54+C69+C84+C99+C114+C129+C144+C159+C174+C189+C204+C219+C234+C249+C264+C279+C294+C309+C324</f>
        <v>3783</v>
      </c>
      <c r="D341" s="223">
        <f t="shared" si="75"/>
        <v>1650</v>
      </c>
      <c r="E341" s="223">
        <f t="shared" si="75"/>
        <v>5433</v>
      </c>
      <c r="F341" s="223">
        <f t="shared" si="75"/>
        <v>5969</v>
      </c>
      <c r="G341" s="223">
        <f t="shared" si="75"/>
        <v>2562</v>
      </c>
      <c r="H341" s="223">
        <f t="shared" si="75"/>
        <v>8531</v>
      </c>
      <c r="I341" s="237">
        <f t="shared" si="70"/>
        <v>9752</v>
      </c>
      <c r="J341" s="237">
        <f t="shared" si="71"/>
        <v>4212</v>
      </c>
      <c r="K341" s="237">
        <f t="shared" si="72"/>
        <v>13964</v>
      </c>
    </row>
    <row r="342" spans="1:11" ht="31.5" customHeight="1">
      <c r="A342" s="158">
        <v>6</v>
      </c>
      <c r="B342" s="238" t="s">
        <v>352</v>
      </c>
      <c r="C342" s="223">
        <f t="shared" ref="C342:H342" si="76">C10+C25+C40+C55+C70+C85+C100+C115+C130+C145+C160+C175+C190+C205+C220+C235+C250+C265+C280+C295+C310+C325</f>
        <v>22779</v>
      </c>
      <c r="D342" s="223">
        <f t="shared" si="76"/>
        <v>6010</v>
      </c>
      <c r="E342" s="223">
        <f t="shared" si="76"/>
        <v>28789</v>
      </c>
      <c r="F342" s="223">
        <f t="shared" si="76"/>
        <v>10062</v>
      </c>
      <c r="G342" s="223">
        <f t="shared" si="76"/>
        <v>2103</v>
      </c>
      <c r="H342" s="223">
        <f t="shared" si="76"/>
        <v>12165</v>
      </c>
      <c r="I342" s="237">
        <f t="shared" si="70"/>
        <v>32841</v>
      </c>
      <c r="J342" s="237">
        <f t="shared" si="71"/>
        <v>8113</v>
      </c>
      <c r="K342" s="237">
        <f t="shared" si="72"/>
        <v>40954</v>
      </c>
    </row>
    <row r="343" spans="1:11" ht="31.5" customHeight="1">
      <c r="A343" s="158">
        <v>7</v>
      </c>
      <c r="B343" s="238" t="s">
        <v>353</v>
      </c>
      <c r="C343" s="223">
        <f t="shared" ref="C343:H343" si="77">C11+C26+C41+C56+C71+C86+C101+C116+C131+C146+C161+C176+C191+C206+C221+C236+C251+C266+C281+C296+C311+C326</f>
        <v>4484</v>
      </c>
      <c r="D343" s="223">
        <f t="shared" si="77"/>
        <v>1770</v>
      </c>
      <c r="E343" s="223">
        <f t="shared" si="77"/>
        <v>6254</v>
      </c>
      <c r="F343" s="223">
        <f t="shared" si="77"/>
        <v>6902</v>
      </c>
      <c r="G343" s="223">
        <f t="shared" si="77"/>
        <v>1353</v>
      </c>
      <c r="H343" s="223">
        <f t="shared" si="77"/>
        <v>8255</v>
      </c>
      <c r="I343" s="237">
        <f t="shared" si="70"/>
        <v>11386</v>
      </c>
      <c r="J343" s="237">
        <f t="shared" si="71"/>
        <v>3123</v>
      </c>
      <c r="K343" s="237">
        <f t="shared" si="72"/>
        <v>14509</v>
      </c>
    </row>
    <row r="344" spans="1:11" ht="31.5" customHeight="1">
      <c r="A344" s="158">
        <v>8</v>
      </c>
      <c r="B344" s="238" t="s">
        <v>354</v>
      </c>
      <c r="C344" s="223">
        <f t="shared" ref="C344:H344" si="78">C12+C27+C42+C57+C72+C87+C102+C117+C132+C147+C162+C177+C192+C207+C222+C237+C252+C267+C282+C297+C312+C327</f>
        <v>20311</v>
      </c>
      <c r="D344" s="223">
        <f t="shared" si="78"/>
        <v>15151</v>
      </c>
      <c r="E344" s="223">
        <f t="shared" si="78"/>
        <v>35462</v>
      </c>
      <c r="F344" s="223">
        <f t="shared" si="78"/>
        <v>24634</v>
      </c>
      <c r="G344" s="223">
        <f t="shared" si="78"/>
        <v>13160</v>
      </c>
      <c r="H344" s="223">
        <f t="shared" si="78"/>
        <v>37794</v>
      </c>
      <c r="I344" s="237">
        <f t="shared" si="70"/>
        <v>44945</v>
      </c>
      <c r="J344" s="237">
        <f t="shared" si="71"/>
        <v>28311</v>
      </c>
      <c r="K344" s="237">
        <f t="shared" si="72"/>
        <v>73256</v>
      </c>
    </row>
    <row r="345" spans="1:11" ht="31.5" customHeight="1">
      <c r="A345" s="158">
        <v>9</v>
      </c>
      <c r="B345" s="238" t="s">
        <v>355</v>
      </c>
      <c r="C345" s="223">
        <f t="shared" ref="C345:H345" si="79">C13+C28+C43+C58+C73+C88+C103+C118+C133+C148+C163+C178+C193+C208+C223+C238+C253+C268+C283+C298+C313+C328</f>
        <v>19019</v>
      </c>
      <c r="D345" s="223">
        <f t="shared" si="79"/>
        <v>30057</v>
      </c>
      <c r="E345" s="223">
        <f t="shared" si="79"/>
        <v>49076</v>
      </c>
      <c r="F345" s="223">
        <f t="shared" si="79"/>
        <v>14570</v>
      </c>
      <c r="G345" s="223">
        <f t="shared" si="79"/>
        <v>26112</v>
      </c>
      <c r="H345" s="223">
        <f t="shared" si="79"/>
        <v>40682</v>
      </c>
      <c r="I345" s="237">
        <f t="shared" si="70"/>
        <v>33589</v>
      </c>
      <c r="J345" s="237">
        <f t="shared" si="71"/>
        <v>56169</v>
      </c>
      <c r="K345" s="237">
        <f t="shared" si="72"/>
        <v>89758</v>
      </c>
    </row>
    <row r="346" spans="1:11" ht="31.5" customHeight="1">
      <c r="A346" s="226"/>
      <c r="B346" s="427" t="s">
        <v>6</v>
      </c>
      <c r="C346" s="741">
        <f>SUM(C337:C345)</f>
        <v>79526</v>
      </c>
      <c r="D346" s="1358">
        <f t="shared" ref="D346:K346" si="80">SUM(D337:D345)</f>
        <v>58494</v>
      </c>
      <c r="E346" s="1358">
        <f t="shared" si="80"/>
        <v>138020</v>
      </c>
      <c r="F346" s="1358">
        <f t="shared" si="80"/>
        <v>76609</v>
      </c>
      <c r="G346" s="1358">
        <f t="shared" si="80"/>
        <v>52507</v>
      </c>
      <c r="H346" s="1358">
        <f t="shared" si="80"/>
        <v>129116</v>
      </c>
      <c r="I346" s="1358">
        <f t="shared" si="80"/>
        <v>156135</v>
      </c>
      <c r="J346" s="1358">
        <f t="shared" si="80"/>
        <v>111001</v>
      </c>
      <c r="K346" s="1358">
        <f t="shared" si="80"/>
        <v>267136</v>
      </c>
    </row>
    <row r="351" spans="1:11" ht="15.75">
      <c r="C351" s="619" t="str">
        <f>IF(C346='Master Table'!R28,"TRUE","FALSE")</f>
        <v>TRUE</v>
      </c>
      <c r="D351" s="619" t="str">
        <f>IF(D346='Master Table'!S28,"TRUE","FALSE")</f>
        <v>TRUE</v>
      </c>
      <c r="E351" s="619" t="str">
        <f>IF(E346='Master Table'!T28,"TRUE","FALSE")</f>
        <v>TRUE</v>
      </c>
      <c r="F351" s="619" t="str">
        <f>IF(F346='Master Table'!R57,"TRUE","FALSE")</f>
        <v>TRUE</v>
      </c>
      <c r="G351" s="619" t="str">
        <f>IF(G346='Master Table'!S57,"TRUE","FALSE")</f>
        <v>TRUE</v>
      </c>
      <c r="H351" s="619" t="str">
        <f>IF(H346='Master Table'!T57,"TRUE","FALSE")</f>
        <v>TRUE</v>
      </c>
    </row>
  </sheetData>
  <mergeCells count="118">
    <mergeCell ref="I335:K335"/>
    <mergeCell ref="A332:K332"/>
    <mergeCell ref="A335:A336"/>
    <mergeCell ref="B335:B336"/>
    <mergeCell ref="C335:E335"/>
    <mergeCell ref="F335:H335"/>
    <mergeCell ref="A317:H317"/>
    <mergeCell ref="A318:A319"/>
    <mergeCell ref="B318:B319"/>
    <mergeCell ref="C318:E318"/>
    <mergeCell ref="F318:H318"/>
    <mergeCell ref="A333:K333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G256:H256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099"/>
  <sheetViews>
    <sheetView topLeftCell="A1075" workbookViewId="0">
      <selection activeCell="Q1090" sqref="Q1090"/>
    </sheetView>
  </sheetViews>
  <sheetFormatPr defaultColWidth="9.140625" defaultRowHeight="15"/>
  <cols>
    <col min="1" max="1" width="8" style="229" customWidth="1"/>
    <col min="2" max="2" width="9.140625" style="315"/>
    <col min="3" max="3" width="27.85546875" style="315" customWidth="1"/>
    <col min="4" max="12" width="8.28515625" style="315" customWidth="1"/>
    <col min="13" max="16384" width="9.140625" style="315"/>
  </cols>
  <sheetData>
    <row r="1" spans="1:12">
      <c r="A1" s="229" t="s">
        <v>384</v>
      </c>
      <c r="B1" s="229"/>
    </row>
    <row r="2" spans="1:12" ht="15.75">
      <c r="A2" s="1913" t="s">
        <v>385</v>
      </c>
      <c r="B2" s="1913"/>
      <c r="C2" s="1913"/>
      <c r="D2" s="1913"/>
      <c r="E2" s="1913"/>
      <c r="F2" s="1913"/>
      <c r="G2" s="1913"/>
      <c r="H2" s="1913"/>
      <c r="I2" s="1913"/>
      <c r="J2" s="1913"/>
      <c r="K2" s="1913"/>
      <c r="L2" s="1913"/>
    </row>
    <row r="3" spans="1:12" ht="15.75">
      <c r="A3" s="1370"/>
      <c r="B3" s="1370"/>
      <c r="C3" s="1370"/>
      <c r="D3" s="1370"/>
      <c r="E3" s="1370"/>
      <c r="F3" s="1370"/>
      <c r="G3" s="1370"/>
      <c r="H3" s="1370"/>
      <c r="I3" s="1370"/>
      <c r="J3" s="1370"/>
      <c r="K3" s="1370" t="s">
        <v>15</v>
      </c>
      <c r="L3" s="1370"/>
    </row>
    <row r="4" spans="1:12" s="316" customFormat="1" ht="15" customHeight="1">
      <c r="A4" s="1914" t="s">
        <v>193</v>
      </c>
      <c r="B4" s="1914" t="s">
        <v>386</v>
      </c>
      <c r="C4" s="1914" t="s">
        <v>387</v>
      </c>
      <c r="D4" s="1914" t="s">
        <v>96</v>
      </c>
      <c r="E4" s="1914"/>
      <c r="F4" s="1914"/>
      <c r="G4" s="1914" t="s">
        <v>0</v>
      </c>
      <c r="H4" s="1914"/>
      <c r="I4" s="1914"/>
      <c r="J4" s="1914" t="s">
        <v>6</v>
      </c>
      <c r="K4" s="1914"/>
      <c r="L4" s="1914"/>
    </row>
    <row r="5" spans="1:12" s="316" customFormat="1">
      <c r="A5" s="1914"/>
      <c r="B5" s="1914"/>
      <c r="C5" s="1914"/>
      <c r="D5" s="1373" t="s">
        <v>242</v>
      </c>
      <c r="E5" s="1373" t="s">
        <v>243</v>
      </c>
      <c r="F5" s="1373" t="s">
        <v>236</v>
      </c>
      <c r="G5" s="1373" t="s">
        <v>242</v>
      </c>
      <c r="H5" s="1373" t="s">
        <v>243</v>
      </c>
      <c r="I5" s="1373" t="s">
        <v>236</v>
      </c>
      <c r="J5" s="1373" t="s">
        <v>242</v>
      </c>
      <c r="K5" s="1373" t="s">
        <v>243</v>
      </c>
      <c r="L5" s="1373" t="s">
        <v>236</v>
      </c>
    </row>
    <row r="6" spans="1:12">
      <c r="A6" s="317">
        <v>1</v>
      </c>
      <c r="B6" s="317">
        <v>1</v>
      </c>
      <c r="C6" s="318" t="s">
        <v>388</v>
      </c>
      <c r="D6" s="192">
        <v>0</v>
      </c>
      <c r="E6" s="192">
        <v>0</v>
      </c>
      <c r="F6" s="192">
        <f>SUM(D6:E6)</f>
        <v>0</v>
      </c>
      <c r="G6" s="192">
        <v>0</v>
      </c>
      <c r="H6" s="192">
        <v>0</v>
      </c>
      <c r="I6" s="192">
        <f>SUM(G6:H6)</f>
        <v>0</v>
      </c>
      <c r="J6" s="192">
        <f>D6+G6</f>
        <v>0</v>
      </c>
      <c r="K6" s="192">
        <f>E6+H6</f>
        <v>0</v>
      </c>
      <c r="L6" s="192">
        <f>F6+I6</f>
        <v>0</v>
      </c>
    </row>
    <row r="7" spans="1:12" ht="25.5">
      <c r="A7" s="317">
        <v>2</v>
      </c>
      <c r="B7" s="317">
        <v>2</v>
      </c>
      <c r="C7" s="318" t="s">
        <v>389</v>
      </c>
      <c r="D7" s="192">
        <v>36</v>
      </c>
      <c r="E7" s="192">
        <v>40</v>
      </c>
      <c r="F7" s="192">
        <f t="shared" ref="F7:F46" si="0">SUM(D7:E7)</f>
        <v>76</v>
      </c>
      <c r="G7" s="192">
        <v>25</v>
      </c>
      <c r="H7" s="192">
        <v>18</v>
      </c>
      <c r="I7" s="192">
        <f t="shared" ref="I7:I46" si="1">SUM(G7:H7)</f>
        <v>43</v>
      </c>
      <c r="J7" s="192">
        <f t="shared" ref="J7:L43" si="2">D7+G7</f>
        <v>61</v>
      </c>
      <c r="K7" s="192">
        <f t="shared" si="2"/>
        <v>58</v>
      </c>
      <c r="L7" s="192">
        <f t="shared" si="2"/>
        <v>119</v>
      </c>
    </row>
    <row r="8" spans="1:12" ht="25.5">
      <c r="A8" s="317">
        <v>3</v>
      </c>
      <c r="B8" s="317">
        <v>3</v>
      </c>
      <c r="C8" s="318" t="s">
        <v>390</v>
      </c>
      <c r="D8" s="192">
        <v>10</v>
      </c>
      <c r="E8" s="192">
        <v>6</v>
      </c>
      <c r="F8" s="192">
        <f t="shared" si="0"/>
        <v>16</v>
      </c>
      <c r="G8" s="192">
        <v>0</v>
      </c>
      <c r="H8" s="192">
        <v>0</v>
      </c>
      <c r="I8" s="192">
        <f t="shared" si="1"/>
        <v>0</v>
      </c>
      <c r="J8" s="192">
        <f t="shared" si="2"/>
        <v>10</v>
      </c>
      <c r="K8" s="192">
        <f t="shared" si="2"/>
        <v>6</v>
      </c>
      <c r="L8" s="192">
        <f t="shared" si="2"/>
        <v>16</v>
      </c>
    </row>
    <row r="9" spans="1:12" ht="25.5">
      <c r="A9" s="317">
        <v>4</v>
      </c>
      <c r="B9" s="167" t="s">
        <v>391</v>
      </c>
      <c r="C9" s="318" t="s">
        <v>392</v>
      </c>
      <c r="D9" s="192">
        <v>2</v>
      </c>
      <c r="E9" s="192">
        <v>2</v>
      </c>
      <c r="F9" s="192">
        <f t="shared" si="0"/>
        <v>4</v>
      </c>
      <c r="G9" s="192">
        <v>11</v>
      </c>
      <c r="H9" s="192">
        <v>6</v>
      </c>
      <c r="I9" s="192">
        <f t="shared" si="1"/>
        <v>17</v>
      </c>
      <c r="J9" s="192">
        <f t="shared" si="2"/>
        <v>13</v>
      </c>
      <c r="K9" s="192">
        <f t="shared" si="2"/>
        <v>8</v>
      </c>
      <c r="L9" s="192">
        <f t="shared" si="2"/>
        <v>21</v>
      </c>
    </row>
    <row r="10" spans="1:12">
      <c r="A10" s="317">
        <v>5</v>
      </c>
      <c r="B10" s="167" t="s">
        <v>393</v>
      </c>
      <c r="C10" s="318" t="s">
        <v>394</v>
      </c>
      <c r="D10" s="192">
        <v>42</v>
      </c>
      <c r="E10" s="192">
        <v>37</v>
      </c>
      <c r="F10" s="192">
        <f t="shared" si="0"/>
        <v>79</v>
      </c>
      <c r="G10" s="192">
        <v>80</v>
      </c>
      <c r="H10" s="192">
        <v>46</v>
      </c>
      <c r="I10" s="192">
        <f t="shared" si="1"/>
        <v>126</v>
      </c>
      <c r="J10" s="192">
        <f t="shared" si="2"/>
        <v>122</v>
      </c>
      <c r="K10" s="192">
        <f t="shared" si="2"/>
        <v>83</v>
      </c>
      <c r="L10" s="192">
        <f t="shared" si="2"/>
        <v>205</v>
      </c>
    </row>
    <row r="11" spans="1:12">
      <c r="A11" s="317">
        <v>6</v>
      </c>
      <c r="B11" s="317">
        <v>30</v>
      </c>
      <c r="C11" s="318" t="s">
        <v>395</v>
      </c>
      <c r="D11" s="192">
        <v>0</v>
      </c>
      <c r="E11" s="192">
        <v>0</v>
      </c>
      <c r="F11" s="192">
        <f t="shared" si="0"/>
        <v>0</v>
      </c>
      <c r="G11" s="192">
        <v>0</v>
      </c>
      <c r="H11" s="192">
        <v>0</v>
      </c>
      <c r="I11" s="192">
        <f t="shared" si="1"/>
        <v>0</v>
      </c>
      <c r="J11" s="192">
        <f t="shared" si="2"/>
        <v>0</v>
      </c>
      <c r="K11" s="192">
        <f t="shared" si="2"/>
        <v>0</v>
      </c>
      <c r="L11" s="192">
        <f t="shared" si="2"/>
        <v>0</v>
      </c>
    </row>
    <row r="12" spans="1:12">
      <c r="A12" s="317">
        <v>7</v>
      </c>
      <c r="B12" s="317">
        <v>32</v>
      </c>
      <c r="C12" s="318" t="s">
        <v>396</v>
      </c>
      <c r="D12" s="192">
        <v>0</v>
      </c>
      <c r="E12" s="192">
        <v>0</v>
      </c>
      <c r="F12" s="192">
        <f t="shared" si="0"/>
        <v>0</v>
      </c>
      <c r="G12" s="192">
        <v>0</v>
      </c>
      <c r="H12" s="192">
        <v>0</v>
      </c>
      <c r="I12" s="192">
        <f t="shared" si="1"/>
        <v>0</v>
      </c>
      <c r="J12" s="192">
        <f t="shared" si="2"/>
        <v>0</v>
      </c>
      <c r="K12" s="192">
        <f t="shared" si="2"/>
        <v>0</v>
      </c>
      <c r="L12" s="192">
        <f t="shared" si="2"/>
        <v>0</v>
      </c>
    </row>
    <row r="13" spans="1:12">
      <c r="A13" s="317">
        <v>8</v>
      </c>
      <c r="B13" s="317">
        <v>33</v>
      </c>
      <c r="C13" s="318" t="s">
        <v>397</v>
      </c>
      <c r="D13" s="192">
        <v>0</v>
      </c>
      <c r="E13" s="192">
        <v>0</v>
      </c>
      <c r="F13" s="192">
        <f t="shared" si="0"/>
        <v>0</v>
      </c>
      <c r="G13" s="192">
        <v>0</v>
      </c>
      <c r="H13" s="192">
        <v>0</v>
      </c>
      <c r="I13" s="192">
        <f t="shared" si="1"/>
        <v>0</v>
      </c>
      <c r="J13" s="192">
        <f t="shared" si="2"/>
        <v>0</v>
      </c>
      <c r="K13" s="192">
        <f t="shared" si="2"/>
        <v>0</v>
      </c>
      <c r="L13" s="192">
        <f t="shared" si="2"/>
        <v>0</v>
      </c>
    </row>
    <row r="14" spans="1:12">
      <c r="A14" s="317">
        <v>9</v>
      </c>
      <c r="B14" s="317">
        <v>37</v>
      </c>
      <c r="C14" s="318" t="s">
        <v>398</v>
      </c>
      <c r="D14" s="192">
        <v>0</v>
      </c>
      <c r="E14" s="192">
        <v>0</v>
      </c>
      <c r="F14" s="192">
        <f t="shared" si="0"/>
        <v>0</v>
      </c>
      <c r="G14" s="192">
        <v>0</v>
      </c>
      <c r="H14" s="192">
        <v>0</v>
      </c>
      <c r="I14" s="192">
        <f t="shared" si="1"/>
        <v>0</v>
      </c>
      <c r="J14" s="192">
        <f t="shared" si="2"/>
        <v>0</v>
      </c>
      <c r="K14" s="192">
        <f t="shared" si="2"/>
        <v>0</v>
      </c>
      <c r="L14" s="192">
        <f t="shared" si="2"/>
        <v>0</v>
      </c>
    </row>
    <row r="15" spans="1:12">
      <c r="A15" s="317">
        <v>10</v>
      </c>
      <c r="B15" s="317">
        <v>45</v>
      </c>
      <c r="C15" s="318" t="s">
        <v>399</v>
      </c>
      <c r="D15" s="192">
        <v>0</v>
      </c>
      <c r="E15" s="192">
        <v>0</v>
      </c>
      <c r="F15" s="192">
        <f t="shared" si="0"/>
        <v>0</v>
      </c>
      <c r="G15" s="192">
        <v>0</v>
      </c>
      <c r="H15" s="192">
        <v>0</v>
      </c>
      <c r="I15" s="192">
        <f t="shared" si="1"/>
        <v>0</v>
      </c>
      <c r="J15" s="192">
        <f t="shared" si="2"/>
        <v>0</v>
      </c>
      <c r="K15" s="192">
        <f t="shared" si="2"/>
        <v>0</v>
      </c>
      <c r="L15" s="192">
        <f t="shared" si="2"/>
        <v>0</v>
      </c>
    </row>
    <row r="16" spans="1:12">
      <c r="A16" s="317">
        <v>11</v>
      </c>
      <c r="B16" s="317">
        <v>55</v>
      </c>
      <c r="C16" s="318" t="s">
        <v>400</v>
      </c>
      <c r="D16" s="192">
        <v>0</v>
      </c>
      <c r="E16" s="192">
        <v>0</v>
      </c>
      <c r="F16" s="192">
        <f t="shared" si="0"/>
        <v>0</v>
      </c>
      <c r="G16" s="192">
        <v>0</v>
      </c>
      <c r="H16" s="192">
        <v>0</v>
      </c>
      <c r="I16" s="192">
        <f t="shared" si="1"/>
        <v>0</v>
      </c>
      <c r="J16" s="192">
        <f t="shared" si="2"/>
        <v>0</v>
      </c>
      <c r="K16" s="192">
        <f t="shared" si="2"/>
        <v>0</v>
      </c>
      <c r="L16" s="192">
        <f t="shared" si="2"/>
        <v>0</v>
      </c>
    </row>
    <row r="17" spans="1:12">
      <c r="A17" s="317">
        <v>12</v>
      </c>
      <c r="B17" s="317">
        <v>71</v>
      </c>
      <c r="C17" s="318" t="s">
        <v>401</v>
      </c>
      <c r="D17" s="192">
        <v>0</v>
      </c>
      <c r="E17" s="192">
        <v>0</v>
      </c>
      <c r="F17" s="192">
        <f t="shared" si="0"/>
        <v>0</v>
      </c>
      <c r="G17" s="192">
        <v>0</v>
      </c>
      <c r="H17" s="192">
        <v>0</v>
      </c>
      <c r="I17" s="192">
        <f t="shared" si="1"/>
        <v>0</v>
      </c>
      <c r="J17" s="192">
        <f t="shared" si="2"/>
        <v>0</v>
      </c>
      <c r="K17" s="192">
        <f t="shared" si="2"/>
        <v>0</v>
      </c>
      <c r="L17" s="192">
        <f t="shared" si="2"/>
        <v>0</v>
      </c>
    </row>
    <row r="18" spans="1:12">
      <c r="A18" s="317">
        <v>13</v>
      </c>
      <c r="B18" s="317">
        <v>84</v>
      </c>
      <c r="C18" s="318" t="s">
        <v>776</v>
      </c>
      <c r="D18" s="192">
        <v>0</v>
      </c>
      <c r="E18" s="192">
        <v>0</v>
      </c>
      <c r="F18" s="192">
        <f t="shared" si="0"/>
        <v>0</v>
      </c>
      <c r="G18" s="192">
        <v>19</v>
      </c>
      <c r="H18" s="192">
        <v>22</v>
      </c>
      <c r="I18" s="192">
        <f t="shared" si="1"/>
        <v>41</v>
      </c>
      <c r="J18" s="192">
        <f t="shared" si="2"/>
        <v>19</v>
      </c>
      <c r="K18" s="192">
        <f t="shared" si="2"/>
        <v>22</v>
      </c>
      <c r="L18" s="192">
        <f t="shared" si="2"/>
        <v>41</v>
      </c>
    </row>
    <row r="19" spans="1:12">
      <c r="A19" s="317">
        <v>14</v>
      </c>
      <c r="B19" s="167" t="s">
        <v>402</v>
      </c>
      <c r="C19" s="318" t="s">
        <v>403</v>
      </c>
      <c r="D19" s="192">
        <v>67</v>
      </c>
      <c r="E19" s="192">
        <v>106</v>
      </c>
      <c r="F19" s="192">
        <f t="shared" si="0"/>
        <v>173</v>
      </c>
      <c r="G19" s="192">
        <v>13</v>
      </c>
      <c r="H19" s="192">
        <v>13</v>
      </c>
      <c r="I19" s="192">
        <f t="shared" si="1"/>
        <v>26</v>
      </c>
      <c r="J19" s="192">
        <f t="shared" si="2"/>
        <v>80</v>
      </c>
      <c r="K19" s="192">
        <f t="shared" si="2"/>
        <v>119</v>
      </c>
      <c r="L19" s="192">
        <f t="shared" si="2"/>
        <v>199</v>
      </c>
    </row>
    <row r="20" spans="1:12">
      <c r="A20" s="317">
        <v>15</v>
      </c>
      <c r="B20" s="317">
        <v>250</v>
      </c>
      <c r="C20" s="318" t="s">
        <v>404</v>
      </c>
      <c r="D20" s="192">
        <v>275</v>
      </c>
      <c r="E20" s="192">
        <v>308</v>
      </c>
      <c r="F20" s="192">
        <f t="shared" si="0"/>
        <v>583</v>
      </c>
      <c r="G20" s="192">
        <v>69</v>
      </c>
      <c r="H20" s="192">
        <v>52</v>
      </c>
      <c r="I20" s="192">
        <f t="shared" si="1"/>
        <v>121</v>
      </c>
      <c r="J20" s="192">
        <f t="shared" si="2"/>
        <v>344</v>
      </c>
      <c r="K20" s="192">
        <f t="shared" si="2"/>
        <v>360</v>
      </c>
      <c r="L20" s="192">
        <f t="shared" si="2"/>
        <v>704</v>
      </c>
    </row>
    <row r="21" spans="1:12" ht="25.5">
      <c r="A21" s="317">
        <v>16</v>
      </c>
      <c r="B21" s="167" t="s">
        <v>405</v>
      </c>
      <c r="C21" s="318" t="s">
        <v>406</v>
      </c>
      <c r="D21" s="192">
        <v>35</v>
      </c>
      <c r="E21" s="192">
        <v>22</v>
      </c>
      <c r="F21" s="192">
        <f t="shared" si="0"/>
        <v>57</v>
      </c>
      <c r="G21" s="192">
        <v>1</v>
      </c>
      <c r="H21" s="192">
        <v>0</v>
      </c>
      <c r="I21" s="192">
        <f t="shared" si="1"/>
        <v>1</v>
      </c>
      <c r="J21" s="192">
        <f t="shared" si="2"/>
        <v>36</v>
      </c>
      <c r="K21" s="192">
        <f t="shared" si="2"/>
        <v>22</v>
      </c>
      <c r="L21" s="192">
        <f t="shared" si="2"/>
        <v>58</v>
      </c>
    </row>
    <row r="22" spans="1:12">
      <c r="A22" s="317">
        <v>17</v>
      </c>
      <c r="B22" s="167" t="s">
        <v>407</v>
      </c>
      <c r="C22" s="319" t="s">
        <v>777</v>
      </c>
      <c r="D22" s="192">
        <v>39</v>
      </c>
      <c r="E22" s="192">
        <v>36</v>
      </c>
      <c r="F22" s="192">
        <f t="shared" si="0"/>
        <v>75</v>
      </c>
      <c r="G22" s="192">
        <v>11</v>
      </c>
      <c r="H22" s="192">
        <v>8</v>
      </c>
      <c r="I22" s="192">
        <f t="shared" si="1"/>
        <v>19</v>
      </c>
      <c r="J22" s="192">
        <f t="shared" si="2"/>
        <v>50</v>
      </c>
      <c r="K22" s="192">
        <f t="shared" si="2"/>
        <v>44</v>
      </c>
      <c r="L22" s="192">
        <f t="shared" si="2"/>
        <v>94</v>
      </c>
    </row>
    <row r="23" spans="1:12" ht="38.25">
      <c r="A23" s="317">
        <v>18</v>
      </c>
      <c r="B23" s="1372" t="s">
        <v>408</v>
      </c>
      <c r="C23" s="318" t="s">
        <v>409</v>
      </c>
      <c r="D23" s="192">
        <v>3697</v>
      </c>
      <c r="E23" s="192">
        <v>2624</v>
      </c>
      <c r="F23" s="192">
        <f t="shared" si="0"/>
        <v>6321</v>
      </c>
      <c r="G23" s="192">
        <v>4990</v>
      </c>
      <c r="H23" s="192">
        <v>4125</v>
      </c>
      <c r="I23" s="192">
        <f t="shared" si="1"/>
        <v>9115</v>
      </c>
      <c r="J23" s="192">
        <f t="shared" si="2"/>
        <v>8687</v>
      </c>
      <c r="K23" s="192">
        <f t="shared" si="2"/>
        <v>6749</v>
      </c>
      <c r="L23" s="192">
        <f t="shared" si="2"/>
        <v>15436</v>
      </c>
    </row>
    <row r="24" spans="1:12" ht="25.5">
      <c r="A24" s="317">
        <v>19</v>
      </c>
      <c r="B24" s="167" t="s">
        <v>410</v>
      </c>
      <c r="C24" s="318" t="s">
        <v>411</v>
      </c>
      <c r="D24" s="192">
        <v>21</v>
      </c>
      <c r="E24" s="192">
        <v>20</v>
      </c>
      <c r="F24" s="192">
        <f t="shared" si="0"/>
        <v>41</v>
      </c>
      <c r="G24" s="192">
        <v>13</v>
      </c>
      <c r="H24" s="192">
        <v>4</v>
      </c>
      <c r="I24" s="192">
        <f t="shared" si="1"/>
        <v>17</v>
      </c>
      <c r="J24" s="192">
        <f t="shared" si="2"/>
        <v>34</v>
      </c>
      <c r="K24" s="192">
        <f t="shared" si="2"/>
        <v>24</v>
      </c>
      <c r="L24" s="192">
        <f t="shared" si="2"/>
        <v>58</v>
      </c>
    </row>
    <row r="25" spans="1:12">
      <c r="A25" s="317">
        <v>20</v>
      </c>
      <c r="B25" s="167" t="s">
        <v>412</v>
      </c>
      <c r="C25" s="320" t="s">
        <v>413</v>
      </c>
      <c r="D25" s="192">
        <v>14</v>
      </c>
      <c r="E25" s="192">
        <v>8</v>
      </c>
      <c r="F25" s="192">
        <f t="shared" si="0"/>
        <v>22</v>
      </c>
      <c r="G25" s="192">
        <v>372</v>
      </c>
      <c r="H25" s="192">
        <v>302</v>
      </c>
      <c r="I25" s="192">
        <f t="shared" si="1"/>
        <v>674</v>
      </c>
      <c r="J25" s="192">
        <f t="shared" si="2"/>
        <v>386</v>
      </c>
      <c r="K25" s="192">
        <f t="shared" si="2"/>
        <v>310</v>
      </c>
      <c r="L25" s="192">
        <f t="shared" si="2"/>
        <v>696</v>
      </c>
    </row>
    <row r="26" spans="1:12">
      <c r="A26" s="317">
        <v>21</v>
      </c>
      <c r="B26" s="317">
        <v>487</v>
      </c>
      <c r="C26" s="318" t="s">
        <v>414</v>
      </c>
      <c r="D26" s="192">
        <v>0</v>
      </c>
      <c r="E26" s="192">
        <v>0</v>
      </c>
      <c r="F26" s="192">
        <f t="shared" si="0"/>
        <v>0</v>
      </c>
      <c r="G26" s="192">
        <v>20</v>
      </c>
      <c r="H26" s="192">
        <v>22</v>
      </c>
      <c r="I26" s="192">
        <f t="shared" si="1"/>
        <v>42</v>
      </c>
      <c r="J26" s="192">
        <f t="shared" si="2"/>
        <v>20</v>
      </c>
      <c r="K26" s="192">
        <f t="shared" si="2"/>
        <v>22</v>
      </c>
      <c r="L26" s="192">
        <f t="shared" si="2"/>
        <v>42</v>
      </c>
    </row>
    <row r="27" spans="1:12">
      <c r="A27" s="317">
        <v>22</v>
      </c>
      <c r="B27" s="167" t="s">
        <v>415</v>
      </c>
      <c r="C27" s="318" t="s">
        <v>416</v>
      </c>
      <c r="D27" s="192">
        <v>17</v>
      </c>
      <c r="E27" s="192">
        <v>9</v>
      </c>
      <c r="F27" s="192">
        <f t="shared" si="0"/>
        <v>26</v>
      </c>
      <c r="G27" s="192">
        <v>6</v>
      </c>
      <c r="H27" s="192">
        <v>4</v>
      </c>
      <c r="I27" s="192">
        <f t="shared" si="1"/>
        <v>10</v>
      </c>
      <c r="J27" s="192">
        <f t="shared" si="2"/>
        <v>23</v>
      </c>
      <c r="K27" s="192">
        <f t="shared" si="2"/>
        <v>13</v>
      </c>
      <c r="L27" s="192">
        <f t="shared" si="2"/>
        <v>36</v>
      </c>
    </row>
    <row r="28" spans="1:12">
      <c r="A28" s="317">
        <v>23</v>
      </c>
      <c r="B28" s="167" t="s">
        <v>417</v>
      </c>
      <c r="C28" s="318" t="s">
        <v>418</v>
      </c>
      <c r="D28" s="192">
        <v>14</v>
      </c>
      <c r="E28" s="192">
        <v>11</v>
      </c>
      <c r="F28" s="192">
        <f t="shared" si="0"/>
        <v>25</v>
      </c>
      <c r="G28" s="192">
        <v>3</v>
      </c>
      <c r="H28" s="192">
        <v>1</v>
      </c>
      <c r="I28" s="192">
        <f t="shared" si="1"/>
        <v>4</v>
      </c>
      <c r="J28" s="192">
        <f t="shared" si="2"/>
        <v>17</v>
      </c>
      <c r="K28" s="192">
        <f t="shared" si="2"/>
        <v>12</v>
      </c>
      <c r="L28" s="192">
        <f t="shared" si="2"/>
        <v>29</v>
      </c>
    </row>
    <row r="29" spans="1:12" ht="24">
      <c r="A29" s="317">
        <v>24</v>
      </c>
      <c r="B29" s="167" t="s">
        <v>419</v>
      </c>
      <c r="C29" s="321" t="s">
        <v>778</v>
      </c>
      <c r="D29" s="192">
        <v>4</v>
      </c>
      <c r="E29" s="192">
        <v>4</v>
      </c>
      <c r="F29" s="192">
        <f t="shared" si="0"/>
        <v>8</v>
      </c>
      <c r="G29" s="192">
        <v>0</v>
      </c>
      <c r="H29" s="192">
        <v>0</v>
      </c>
      <c r="I29" s="192">
        <f t="shared" si="1"/>
        <v>0</v>
      </c>
      <c r="J29" s="192">
        <f t="shared" si="2"/>
        <v>4</v>
      </c>
      <c r="K29" s="192">
        <f t="shared" si="2"/>
        <v>4</v>
      </c>
      <c r="L29" s="192">
        <f t="shared" si="2"/>
        <v>8</v>
      </c>
    </row>
    <row r="30" spans="1:12">
      <c r="A30" s="317">
        <v>25</v>
      </c>
      <c r="B30" s="167" t="s">
        <v>420</v>
      </c>
      <c r="C30" s="318" t="s">
        <v>421</v>
      </c>
      <c r="D30" s="192">
        <v>5</v>
      </c>
      <c r="E30" s="192">
        <v>5</v>
      </c>
      <c r="F30" s="192">
        <f t="shared" si="0"/>
        <v>10</v>
      </c>
      <c r="G30" s="192">
        <v>0</v>
      </c>
      <c r="H30" s="192">
        <v>0</v>
      </c>
      <c r="I30" s="192">
        <f t="shared" si="1"/>
        <v>0</v>
      </c>
      <c r="J30" s="192">
        <f t="shared" si="2"/>
        <v>5</v>
      </c>
      <c r="K30" s="192">
        <f t="shared" si="2"/>
        <v>5</v>
      </c>
      <c r="L30" s="192">
        <f t="shared" si="2"/>
        <v>10</v>
      </c>
    </row>
    <row r="31" spans="1:12" ht="25.5">
      <c r="A31" s="317">
        <v>26</v>
      </c>
      <c r="B31" s="317">
        <v>571</v>
      </c>
      <c r="C31" s="318" t="s">
        <v>422</v>
      </c>
      <c r="D31" s="192">
        <v>165</v>
      </c>
      <c r="E31" s="192">
        <v>114</v>
      </c>
      <c r="F31" s="192">
        <f t="shared" si="0"/>
        <v>279</v>
      </c>
      <c r="G31" s="192">
        <v>40</v>
      </c>
      <c r="H31" s="192">
        <v>28</v>
      </c>
      <c r="I31" s="192">
        <f t="shared" si="1"/>
        <v>68</v>
      </c>
      <c r="J31" s="192">
        <f t="shared" si="2"/>
        <v>205</v>
      </c>
      <c r="K31" s="192">
        <f t="shared" si="2"/>
        <v>142</v>
      </c>
      <c r="L31" s="192">
        <f t="shared" si="2"/>
        <v>347</v>
      </c>
    </row>
    <row r="32" spans="1:12" ht="25.5">
      <c r="A32" s="317">
        <v>27</v>
      </c>
      <c r="B32" s="167" t="s">
        <v>423</v>
      </c>
      <c r="C32" s="318" t="s">
        <v>424</v>
      </c>
      <c r="D32" s="192">
        <v>58</v>
      </c>
      <c r="E32" s="192">
        <v>39</v>
      </c>
      <c r="F32" s="192">
        <f t="shared" si="0"/>
        <v>97</v>
      </c>
      <c r="G32" s="192">
        <v>1</v>
      </c>
      <c r="H32" s="192">
        <v>0</v>
      </c>
      <c r="I32" s="192">
        <f t="shared" si="1"/>
        <v>1</v>
      </c>
      <c r="J32" s="192">
        <f t="shared" si="2"/>
        <v>59</v>
      </c>
      <c r="K32" s="192">
        <f t="shared" si="2"/>
        <v>39</v>
      </c>
      <c r="L32" s="192">
        <f t="shared" si="2"/>
        <v>98</v>
      </c>
    </row>
    <row r="33" spans="1:16" ht="25.5">
      <c r="A33" s="317">
        <v>28</v>
      </c>
      <c r="B33" s="167" t="s">
        <v>425</v>
      </c>
      <c r="C33" s="318" t="s">
        <v>426</v>
      </c>
      <c r="D33" s="192">
        <v>0</v>
      </c>
      <c r="E33" s="192">
        <v>0</v>
      </c>
      <c r="F33" s="192">
        <f t="shared" si="0"/>
        <v>0</v>
      </c>
      <c r="G33" s="192">
        <v>0</v>
      </c>
      <c r="H33" s="192">
        <v>0</v>
      </c>
      <c r="I33" s="192">
        <f t="shared" si="1"/>
        <v>0</v>
      </c>
      <c r="J33" s="192">
        <f t="shared" si="2"/>
        <v>0</v>
      </c>
      <c r="K33" s="192">
        <f t="shared" si="2"/>
        <v>0</v>
      </c>
      <c r="L33" s="192">
        <f t="shared" si="2"/>
        <v>0</v>
      </c>
    </row>
    <row r="34" spans="1:16" ht="38.25">
      <c r="A34" s="317">
        <v>29</v>
      </c>
      <c r="B34" s="167" t="s">
        <v>427</v>
      </c>
      <c r="C34" s="318" t="s">
        <v>779</v>
      </c>
      <c r="D34" s="192">
        <v>0</v>
      </c>
      <c r="E34" s="192">
        <v>1</v>
      </c>
      <c r="F34" s="192">
        <f t="shared" si="0"/>
        <v>1</v>
      </c>
      <c r="G34" s="192">
        <v>488</v>
      </c>
      <c r="H34" s="192">
        <v>345</v>
      </c>
      <c r="I34" s="192">
        <f t="shared" si="1"/>
        <v>833</v>
      </c>
      <c r="J34" s="192">
        <f t="shared" si="2"/>
        <v>488</v>
      </c>
      <c r="K34" s="192">
        <f t="shared" si="2"/>
        <v>346</v>
      </c>
      <c r="L34" s="192">
        <f t="shared" si="2"/>
        <v>834</v>
      </c>
    </row>
    <row r="35" spans="1:16" ht="25.5">
      <c r="A35" s="317">
        <v>30</v>
      </c>
      <c r="B35" s="317">
        <v>797</v>
      </c>
      <c r="C35" s="318" t="s">
        <v>428</v>
      </c>
      <c r="D35" s="192">
        <v>351</v>
      </c>
      <c r="E35" s="192">
        <v>363</v>
      </c>
      <c r="F35" s="192">
        <f t="shared" si="0"/>
        <v>714</v>
      </c>
      <c r="G35" s="192">
        <v>0</v>
      </c>
      <c r="H35" s="192">
        <v>0</v>
      </c>
      <c r="I35" s="192">
        <f t="shared" si="1"/>
        <v>0</v>
      </c>
      <c r="J35" s="192">
        <f t="shared" si="2"/>
        <v>351</v>
      </c>
      <c r="K35" s="192">
        <f t="shared" si="2"/>
        <v>363</v>
      </c>
      <c r="L35" s="192">
        <f t="shared" si="2"/>
        <v>714</v>
      </c>
    </row>
    <row r="36" spans="1:16" ht="25.5">
      <c r="A36" s="317">
        <v>31</v>
      </c>
      <c r="B36" s="317">
        <v>799</v>
      </c>
      <c r="C36" s="318" t="s">
        <v>780</v>
      </c>
      <c r="D36" s="192">
        <v>129</v>
      </c>
      <c r="E36" s="192">
        <v>114</v>
      </c>
      <c r="F36" s="192">
        <f t="shared" si="0"/>
        <v>243</v>
      </c>
      <c r="G36" s="192">
        <v>33</v>
      </c>
      <c r="H36" s="192">
        <v>31</v>
      </c>
      <c r="I36" s="192">
        <f t="shared" si="1"/>
        <v>64</v>
      </c>
      <c r="J36" s="192">
        <f t="shared" si="2"/>
        <v>162</v>
      </c>
      <c r="K36" s="192">
        <f t="shared" si="2"/>
        <v>145</v>
      </c>
      <c r="L36" s="192">
        <f t="shared" si="2"/>
        <v>307</v>
      </c>
    </row>
    <row r="37" spans="1:16" ht="51">
      <c r="A37" s="317">
        <v>32</v>
      </c>
      <c r="B37" s="167" t="s">
        <v>429</v>
      </c>
      <c r="C37" s="318" t="s">
        <v>430</v>
      </c>
      <c r="D37" s="192">
        <v>9</v>
      </c>
      <c r="E37" s="192">
        <v>1</v>
      </c>
      <c r="F37" s="192">
        <f t="shared" si="0"/>
        <v>10</v>
      </c>
      <c r="G37" s="192">
        <v>1</v>
      </c>
      <c r="H37" s="192">
        <v>0</v>
      </c>
      <c r="I37" s="192">
        <f t="shared" si="1"/>
        <v>1</v>
      </c>
      <c r="J37" s="192">
        <f t="shared" si="2"/>
        <v>10</v>
      </c>
      <c r="K37" s="192">
        <f t="shared" si="2"/>
        <v>1</v>
      </c>
      <c r="L37" s="192">
        <f t="shared" si="2"/>
        <v>11</v>
      </c>
    </row>
    <row r="38" spans="1:16" ht="25.5">
      <c r="A38" s="317">
        <v>33</v>
      </c>
      <c r="B38" s="167" t="s">
        <v>431</v>
      </c>
      <c r="C38" s="318" t="s">
        <v>432</v>
      </c>
      <c r="D38" s="192">
        <v>17</v>
      </c>
      <c r="E38" s="192">
        <v>3</v>
      </c>
      <c r="F38" s="192">
        <f t="shared" si="0"/>
        <v>20</v>
      </c>
      <c r="G38" s="192">
        <v>2</v>
      </c>
      <c r="H38" s="192">
        <v>2</v>
      </c>
      <c r="I38" s="192">
        <f t="shared" si="1"/>
        <v>4</v>
      </c>
      <c r="J38" s="192">
        <f t="shared" si="2"/>
        <v>19</v>
      </c>
      <c r="K38" s="192">
        <f t="shared" si="2"/>
        <v>5</v>
      </c>
      <c r="L38" s="192">
        <f t="shared" si="2"/>
        <v>24</v>
      </c>
    </row>
    <row r="39" spans="1:16">
      <c r="A39" s="317">
        <v>34</v>
      </c>
      <c r="B39" s="167" t="s">
        <v>433</v>
      </c>
      <c r="C39" s="318" t="s">
        <v>434</v>
      </c>
      <c r="D39" s="192">
        <v>4</v>
      </c>
      <c r="E39" s="192">
        <v>0</v>
      </c>
      <c r="F39" s="192">
        <f t="shared" si="0"/>
        <v>4</v>
      </c>
      <c r="G39" s="192">
        <v>0</v>
      </c>
      <c r="H39" s="192">
        <v>1</v>
      </c>
      <c r="I39" s="192">
        <f t="shared" si="1"/>
        <v>1</v>
      </c>
      <c r="J39" s="192">
        <f t="shared" si="2"/>
        <v>4</v>
      </c>
      <c r="K39" s="192">
        <f t="shared" si="2"/>
        <v>1</v>
      </c>
      <c r="L39" s="192">
        <f t="shared" si="2"/>
        <v>5</v>
      </c>
    </row>
    <row r="40" spans="1:16" ht="25.5">
      <c r="A40" s="317">
        <v>35</v>
      </c>
      <c r="B40" s="167" t="s">
        <v>435</v>
      </c>
      <c r="C40" s="318" t="s">
        <v>436</v>
      </c>
      <c r="D40" s="192">
        <v>26</v>
      </c>
      <c r="E40" s="192">
        <v>10</v>
      </c>
      <c r="F40" s="192">
        <f t="shared" si="0"/>
        <v>36</v>
      </c>
      <c r="G40" s="192">
        <v>3</v>
      </c>
      <c r="H40" s="192">
        <v>0</v>
      </c>
      <c r="I40" s="192">
        <f t="shared" si="1"/>
        <v>3</v>
      </c>
      <c r="J40" s="192">
        <f t="shared" si="2"/>
        <v>29</v>
      </c>
      <c r="K40" s="192">
        <f t="shared" si="2"/>
        <v>10</v>
      </c>
      <c r="L40" s="192">
        <f t="shared" si="2"/>
        <v>39</v>
      </c>
      <c r="N40" s="454"/>
      <c r="O40" s="454"/>
      <c r="P40" s="454"/>
    </row>
    <row r="41" spans="1:16" ht="51">
      <c r="A41" s="317">
        <v>36</v>
      </c>
      <c r="B41" s="167" t="s">
        <v>437</v>
      </c>
      <c r="C41" s="318" t="s">
        <v>438</v>
      </c>
      <c r="D41" s="192">
        <v>121</v>
      </c>
      <c r="E41" s="192">
        <v>25</v>
      </c>
      <c r="F41" s="192">
        <f t="shared" si="0"/>
        <v>146</v>
      </c>
      <c r="G41" s="192">
        <v>33</v>
      </c>
      <c r="H41" s="192">
        <v>11</v>
      </c>
      <c r="I41" s="192">
        <f t="shared" si="1"/>
        <v>44</v>
      </c>
      <c r="J41" s="192">
        <f t="shared" si="2"/>
        <v>154</v>
      </c>
      <c r="K41" s="192">
        <f t="shared" si="2"/>
        <v>36</v>
      </c>
      <c r="L41" s="192">
        <f t="shared" si="2"/>
        <v>190</v>
      </c>
      <c r="N41" s="1189"/>
      <c r="O41" s="1189"/>
      <c r="P41" s="454"/>
    </row>
    <row r="42" spans="1:16">
      <c r="A42" s="317">
        <v>37</v>
      </c>
      <c r="B42" s="167" t="s">
        <v>439</v>
      </c>
      <c r="C42" s="318" t="s">
        <v>781</v>
      </c>
      <c r="D42" s="192">
        <v>36</v>
      </c>
      <c r="E42" s="192">
        <v>10</v>
      </c>
      <c r="F42" s="192">
        <f t="shared" si="0"/>
        <v>46</v>
      </c>
      <c r="G42" s="192">
        <v>2</v>
      </c>
      <c r="H42" s="192">
        <v>0</v>
      </c>
      <c r="I42" s="192">
        <f t="shared" si="1"/>
        <v>2</v>
      </c>
      <c r="J42" s="192">
        <f t="shared" si="2"/>
        <v>38</v>
      </c>
      <c r="K42" s="192">
        <f t="shared" si="2"/>
        <v>10</v>
      </c>
      <c r="L42" s="192">
        <f t="shared" si="2"/>
        <v>48</v>
      </c>
      <c r="N42" s="1189"/>
      <c r="O42" s="1189"/>
      <c r="P42" s="454"/>
    </row>
    <row r="43" spans="1:16" ht="25.5">
      <c r="A43" s="317">
        <v>38</v>
      </c>
      <c r="B43" s="167" t="s">
        <v>440</v>
      </c>
      <c r="C43" s="318" t="s">
        <v>782</v>
      </c>
      <c r="D43" s="192">
        <v>110</v>
      </c>
      <c r="E43" s="192">
        <v>90</v>
      </c>
      <c r="F43" s="192">
        <f t="shared" si="0"/>
        <v>200</v>
      </c>
      <c r="G43" s="192">
        <v>3</v>
      </c>
      <c r="H43" s="192">
        <v>1</v>
      </c>
      <c r="I43" s="192">
        <f t="shared" si="1"/>
        <v>4</v>
      </c>
      <c r="J43" s="192">
        <f t="shared" si="2"/>
        <v>113</v>
      </c>
      <c r="K43" s="192">
        <f t="shared" si="2"/>
        <v>91</v>
      </c>
      <c r="L43" s="192">
        <f t="shared" si="2"/>
        <v>204</v>
      </c>
      <c r="N43" s="454"/>
      <c r="O43" s="454"/>
      <c r="P43" s="454"/>
    </row>
    <row r="44" spans="1:16">
      <c r="A44" s="317">
        <v>39</v>
      </c>
      <c r="B44" s="317"/>
      <c r="C44" s="318" t="s">
        <v>441</v>
      </c>
      <c r="D44" s="212">
        <v>326</v>
      </c>
      <c r="E44" s="212">
        <v>269</v>
      </c>
      <c r="F44" s="212">
        <f t="shared" si="0"/>
        <v>595</v>
      </c>
      <c r="G44" s="212">
        <v>4213</v>
      </c>
      <c r="H44" s="212">
        <v>2410</v>
      </c>
      <c r="I44" s="212">
        <f t="shared" si="1"/>
        <v>6623</v>
      </c>
      <c r="J44" s="212">
        <f t="shared" ref="J44:L46" si="3">D44+G44</f>
        <v>4539</v>
      </c>
      <c r="K44" s="212">
        <f t="shared" si="3"/>
        <v>2679</v>
      </c>
      <c r="L44" s="212">
        <f t="shared" si="3"/>
        <v>7218</v>
      </c>
    </row>
    <row r="45" spans="1:16" s="1215" customFormat="1">
      <c r="A45" s="1373">
        <v>40</v>
      </c>
      <c r="B45" s="1373" t="s">
        <v>874</v>
      </c>
      <c r="C45" s="318" t="s">
        <v>876</v>
      </c>
      <c r="D45" s="1005">
        <v>111</v>
      </c>
      <c r="E45" s="1005">
        <v>77</v>
      </c>
      <c r="F45" s="212">
        <f t="shared" si="0"/>
        <v>188</v>
      </c>
      <c r="G45" s="1005">
        <v>746</v>
      </c>
      <c r="H45" s="1005">
        <v>616</v>
      </c>
      <c r="I45" s="212">
        <f t="shared" si="1"/>
        <v>1362</v>
      </c>
      <c r="J45" s="212">
        <f t="shared" si="3"/>
        <v>857</v>
      </c>
      <c r="K45" s="212">
        <f t="shared" si="3"/>
        <v>693</v>
      </c>
      <c r="L45" s="212">
        <f t="shared" si="3"/>
        <v>1550</v>
      </c>
    </row>
    <row r="46" spans="1:16" s="1215" customFormat="1">
      <c r="A46" s="1373">
        <v>41</v>
      </c>
      <c r="B46" s="1373" t="s">
        <v>873</v>
      </c>
      <c r="C46" s="318" t="s">
        <v>875</v>
      </c>
      <c r="D46" s="1005"/>
      <c r="E46" s="1005"/>
      <c r="F46" s="212">
        <f t="shared" si="0"/>
        <v>0</v>
      </c>
      <c r="G46" s="1005">
        <v>7</v>
      </c>
      <c r="H46" s="1005">
        <v>5</v>
      </c>
      <c r="I46" s="212">
        <f t="shared" si="1"/>
        <v>12</v>
      </c>
      <c r="J46" s="212">
        <f t="shared" si="3"/>
        <v>7</v>
      </c>
      <c r="K46" s="212">
        <f t="shared" si="3"/>
        <v>5</v>
      </c>
      <c r="L46" s="212">
        <f t="shared" si="3"/>
        <v>12</v>
      </c>
    </row>
    <row r="47" spans="1:16">
      <c r="A47" s="317"/>
      <c r="B47" s="317"/>
      <c r="C47" s="167" t="s">
        <v>6</v>
      </c>
      <c r="D47" s="192">
        <f>SUM(D6:D46)</f>
        <v>5741</v>
      </c>
      <c r="E47" s="192">
        <f t="shared" ref="E47:L47" si="4">SUM(E6:E46)</f>
        <v>4354</v>
      </c>
      <c r="F47" s="192">
        <f t="shared" si="4"/>
        <v>10095</v>
      </c>
      <c r="G47" s="212">
        <f t="shared" si="4"/>
        <v>11205</v>
      </c>
      <c r="H47" s="212">
        <f t="shared" si="4"/>
        <v>8073</v>
      </c>
      <c r="I47" s="212">
        <f t="shared" si="4"/>
        <v>19278</v>
      </c>
      <c r="J47" s="192">
        <f t="shared" si="4"/>
        <v>16946</v>
      </c>
      <c r="K47" s="192">
        <f t="shared" si="4"/>
        <v>12427</v>
      </c>
      <c r="L47" s="192">
        <f t="shared" si="4"/>
        <v>29373</v>
      </c>
    </row>
    <row r="50" spans="1:12" ht="15.75">
      <c r="A50" s="1913" t="s">
        <v>385</v>
      </c>
      <c r="B50" s="1913"/>
      <c r="C50" s="1913"/>
      <c r="D50" s="1913"/>
      <c r="E50" s="1913"/>
      <c r="F50" s="1913"/>
      <c r="G50" s="1913"/>
      <c r="H50" s="1913"/>
      <c r="I50" s="1913"/>
      <c r="J50" s="1913"/>
      <c r="K50" s="1913"/>
      <c r="L50" s="1913"/>
    </row>
    <row r="51" spans="1:12" ht="15.75">
      <c r="A51" s="1370"/>
      <c r="B51" s="1370"/>
      <c r="C51" s="1370"/>
      <c r="D51" s="1370"/>
      <c r="E51" s="1370"/>
      <c r="F51" s="1370"/>
      <c r="G51" s="1370"/>
      <c r="H51" s="1370"/>
      <c r="I51" s="1370"/>
      <c r="J51" s="1370"/>
      <c r="K51" s="1370" t="s">
        <v>20</v>
      </c>
      <c r="L51" s="1370"/>
    </row>
    <row r="52" spans="1:12" ht="15" customHeight="1">
      <c r="A52" s="1914" t="s">
        <v>193</v>
      </c>
      <c r="B52" s="1914" t="s">
        <v>386</v>
      </c>
      <c r="C52" s="1914" t="s">
        <v>387</v>
      </c>
      <c r="D52" s="1914" t="s">
        <v>96</v>
      </c>
      <c r="E52" s="1914"/>
      <c r="F52" s="1914"/>
      <c r="G52" s="1914" t="s">
        <v>0</v>
      </c>
      <c r="H52" s="1914"/>
      <c r="I52" s="1914"/>
      <c r="J52" s="1914" t="s">
        <v>6</v>
      </c>
      <c r="K52" s="1914"/>
      <c r="L52" s="1914"/>
    </row>
    <row r="53" spans="1:12">
      <c r="A53" s="1914"/>
      <c r="B53" s="1914"/>
      <c r="C53" s="1914"/>
      <c r="D53" s="1373" t="s">
        <v>242</v>
      </c>
      <c r="E53" s="1373" t="s">
        <v>243</v>
      </c>
      <c r="F53" s="1373" t="s">
        <v>236</v>
      </c>
      <c r="G53" s="1373" t="s">
        <v>242</v>
      </c>
      <c r="H53" s="1373" t="s">
        <v>243</v>
      </c>
      <c r="I53" s="1373" t="s">
        <v>236</v>
      </c>
      <c r="J53" s="1373" t="s">
        <v>242</v>
      </c>
      <c r="K53" s="1373" t="s">
        <v>243</v>
      </c>
      <c r="L53" s="1373" t="s">
        <v>236</v>
      </c>
    </row>
    <row r="54" spans="1:12">
      <c r="A54" s="317">
        <v>1</v>
      </c>
      <c r="B54" s="317">
        <v>1</v>
      </c>
      <c r="C54" s="318" t="s">
        <v>388</v>
      </c>
      <c r="D54" s="1246">
        <v>0</v>
      </c>
      <c r="E54" s="1246">
        <v>1</v>
      </c>
      <c r="F54" s="192">
        <f>SUM(D54:E54)</f>
        <v>1</v>
      </c>
      <c r="G54" s="1246">
        <v>3</v>
      </c>
      <c r="H54" s="1246">
        <v>0</v>
      </c>
      <c r="I54" s="192">
        <f>SUM(G54:H54)</f>
        <v>3</v>
      </c>
      <c r="J54" s="192">
        <f>D54+G54</f>
        <v>3</v>
      </c>
      <c r="K54" s="192">
        <f t="shared" ref="K54:L94" si="5">E54+H54</f>
        <v>1</v>
      </c>
      <c r="L54" s="192">
        <f t="shared" si="5"/>
        <v>4</v>
      </c>
    </row>
    <row r="55" spans="1:12" ht="25.5">
      <c r="A55" s="317">
        <v>2</v>
      </c>
      <c r="B55" s="317">
        <v>2</v>
      </c>
      <c r="C55" s="318" t="s">
        <v>389</v>
      </c>
      <c r="D55" s="1246"/>
      <c r="E55" s="1246"/>
      <c r="F55" s="192">
        <f t="shared" ref="F55:F94" si="6">SUM(D55:E55)</f>
        <v>0</v>
      </c>
      <c r="G55" s="1246"/>
      <c r="H55" s="1246"/>
      <c r="I55" s="192">
        <f t="shared" ref="I55:I94" si="7">SUM(G55:H55)</f>
        <v>0</v>
      </c>
      <c r="J55" s="192">
        <f t="shared" ref="J55:J94" si="8">D55+G55</f>
        <v>0</v>
      </c>
      <c r="K55" s="192">
        <f t="shared" si="5"/>
        <v>0</v>
      </c>
      <c r="L55" s="192">
        <f t="shared" si="5"/>
        <v>0</v>
      </c>
    </row>
    <row r="56" spans="1:12" ht="25.5">
      <c r="A56" s="317">
        <v>3</v>
      </c>
      <c r="B56" s="317">
        <v>3</v>
      </c>
      <c r="C56" s="318" t="s">
        <v>390</v>
      </c>
      <c r="D56" s="1246"/>
      <c r="E56" s="1246"/>
      <c r="F56" s="192">
        <f t="shared" si="6"/>
        <v>0</v>
      </c>
      <c r="G56" s="1246"/>
      <c r="H56" s="1246"/>
      <c r="I56" s="192">
        <f t="shared" si="7"/>
        <v>0</v>
      </c>
      <c r="J56" s="192">
        <f t="shared" si="8"/>
        <v>0</v>
      </c>
      <c r="K56" s="192">
        <f t="shared" si="5"/>
        <v>0</v>
      </c>
      <c r="L56" s="192">
        <f t="shared" si="5"/>
        <v>0</v>
      </c>
    </row>
    <row r="57" spans="1:12" ht="25.5">
      <c r="A57" s="317">
        <v>4</v>
      </c>
      <c r="B57" s="167" t="s">
        <v>391</v>
      </c>
      <c r="C57" s="318" t="s">
        <v>392</v>
      </c>
      <c r="D57" s="1246">
        <v>2</v>
      </c>
      <c r="E57" s="1246">
        <v>1</v>
      </c>
      <c r="F57" s="192">
        <f t="shared" si="6"/>
        <v>3</v>
      </c>
      <c r="G57" s="1246">
        <v>3</v>
      </c>
      <c r="H57" s="1246">
        <v>3</v>
      </c>
      <c r="I57" s="192">
        <f t="shared" si="7"/>
        <v>6</v>
      </c>
      <c r="J57" s="192">
        <f t="shared" si="8"/>
        <v>5</v>
      </c>
      <c r="K57" s="192">
        <f t="shared" si="5"/>
        <v>4</v>
      </c>
      <c r="L57" s="192">
        <f t="shared" si="5"/>
        <v>9</v>
      </c>
    </row>
    <row r="58" spans="1:12">
      <c r="A58" s="317">
        <v>5</v>
      </c>
      <c r="B58" s="167" t="s">
        <v>393</v>
      </c>
      <c r="C58" s="318" t="s">
        <v>394</v>
      </c>
      <c r="D58" s="1246"/>
      <c r="E58" s="1246"/>
      <c r="F58" s="192">
        <f t="shared" si="6"/>
        <v>0</v>
      </c>
      <c r="G58" s="1246"/>
      <c r="H58" s="1246"/>
      <c r="I58" s="192">
        <f t="shared" si="7"/>
        <v>0</v>
      </c>
      <c r="J58" s="192">
        <f t="shared" si="8"/>
        <v>0</v>
      </c>
      <c r="K58" s="192">
        <f t="shared" si="5"/>
        <v>0</v>
      </c>
      <c r="L58" s="192">
        <f t="shared" si="5"/>
        <v>0</v>
      </c>
    </row>
    <row r="59" spans="1:12">
      <c r="A59" s="317">
        <v>6</v>
      </c>
      <c r="B59" s="317">
        <v>30</v>
      </c>
      <c r="C59" s="318" t="s">
        <v>395</v>
      </c>
      <c r="D59" s="1246"/>
      <c r="E59" s="1246"/>
      <c r="F59" s="192">
        <f t="shared" si="6"/>
        <v>0</v>
      </c>
      <c r="G59" s="1246"/>
      <c r="H59" s="1246"/>
      <c r="I59" s="192">
        <f t="shared" si="7"/>
        <v>0</v>
      </c>
      <c r="J59" s="192">
        <f t="shared" si="8"/>
        <v>0</v>
      </c>
      <c r="K59" s="192">
        <f t="shared" si="5"/>
        <v>0</v>
      </c>
      <c r="L59" s="192">
        <f t="shared" si="5"/>
        <v>0</v>
      </c>
    </row>
    <row r="60" spans="1:12">
      <c r="A60" s="317">
        <v>7</v>
      </c>
      <c r="B60" s="317">
        <v>32</v>
      </c>
      <c r="C60" s="318" t="s">
        <v>396</v>
      </c>
      <c r="D60" s="1246"/>
      <c r="E60" s="1246"/>
      <c r="F60" s="192">
        <f t="shared" si="6"/>
        <v>0</v>
      </c>
      <c r="G60" s="1246"/>
      <c r="H60" s="1246"/>
      <c r="I60" s="192">
        <f t="shared" si="7"/>
        <v>0</v>
      </c>
      <c r="J60" s="192">
        <f t="shared" si="8"/>
        <v>0</v>
      </c>
      <c r="K60" s="192">
        <f t="shared" si="5"/>
        <v>0</v>
      </c>
      <c r="L60" s="192">
        <f t="shared" si="5"/>
        <v>0</v>
      </c>
    </row>
    <row r="61" spans="1:12">
      <c r="A61" s="317">
        <v>8</v>
      </c>
      <c r="B61" s="317">
        <v>33</v>
      </c>
      <c r="C61" s="318" t="s">
        <v>397</v>
      </c>
      <c r="D61" s="1246"/>
      <c r="E61" s="1246"/>
      <c r="F61" s="192">
        <f t="shared" si="6"/>
        <v>0</v>
      </c>
      <c r="G61" s="1246"/>
      <c r="H61" s="1246"/>
      <c r="I61" s="192">
        <f t="shared" si="7"/>
        <v>0</v>
      </c>
      <c r="J61" s="192">
        <f t="shared" si="8"/>
        <v>0</v>
      </c>
      <c r="K61" s="192">
        <f t="shared" si="5"/>
        <v>0</v>
      </c>
      <c r="L61" s="192">
        <f t="shared" si="5"/>
        <v>0</v>
      </c>
    </row>
    <row r="62" spans="1:12">
      <c r="A62" s="317">
        <v>9</v>
      </c>
      <c r="B62" s="317">
        <v>37</v>
      </c>
      <c r="C62" s="318" t="s">
        <v>398</v>
      </c>
      <c r="D62" s="1246"/>
      <c r="E62" s="1246"/>
      <c r="F62" s="192">
        <f t="shared" si="6"/>
        <v>0</v>
      </c>
      <c r="G62" s="1246"/>
      <c r="H62" s="1246"/>
      <c r="I62" s="192">
        <f t="shared" si="7"/>
        <v>0</v>
      </c>
      <c r="J62" s="192">
        <f t="shared" si="8"/>
        <v>0</v>
      </c>
      <c r="K62" s="192">
        <f t="shared" si="5"/>
        <v>0</v>
      </c>
      <c r="L62" s="192">
        <f t="shared" si="5"/>
        <v>0</v>
      </c>
    </row>
    <row r="63" spans="1:12">
      <c r="A63" s="317">
        <v>10</v>
      </c>
      <c r="B63" s="317">
        <v>45</v>
      </c>
      <c r="C63" s="318" t="s">
        <v>399</v>
      </c>
      <c r="D63" s="1246"/>
      <c r="E63" s="1246"/>
      <c r="F63" s="192">
        <f t="shared" si="6"/>
        <v>0</v>
      </c>
      <c r="G63" s="1246"/>
      <c r="H63" s="1246"/>
      <c r="I63" s="192">
        <f t="shared" si="7"/>
        <v>0</v>
      </c>
      <c r="J63" s="192">
        <f t="shared" si="8"/>
        <v>0</v>
      </c>
      <c r="K63" s="192">
        <f t="shared" si="5"/>
        <v>0</v>
      </c>
      <c r="L63" s="192">
        <f t="shared" si="5"/>
        <v>0</v>
      </c>
    </row>
    <row r="64" spans="1:12">
      <c r="A64" s="317">
        <v>11</v>
      </c>
      <c r="B64" s="317">
        <v>55</v>
      </c>
      <c r="C64" s="318" t="s">
        <v>400</v>
      </c>
      <c r="D64" s="1246"/>
      <c r="E64" s="1246"/>
      <c r="F64" s="192">
        <f t="shared" si="6"/>
        <v>0</v>
      </c>
      <c r="G64" s="1246"/>
      <c r="H64" s="1246"/>
      <c r="I64" s="192">
        <f t="shared" si="7"/>
        <v>0</v>
      </c>
      <c r="J64" s="192">
        <f t="shared" si="8"/>
        <v>0</v>
      </c>
      <c r="K64" s="192">
        <f t="shared" si="5"/>
        <v>0</v>
      </c>
      <c r="L64" s="192">
        <f t="shared" si="5"/>
        <v>0</v>
      </c>
    </row>
    <row r="65" spans="1:12">
      <c r="A65" s="317">
        <v>12</v>
      </c>
      <c r="B65" s="317">
        <v>71</v>
      </c>
      <c r="C65" s="318" t="s">
        <v>401</v>
      </c>
      <c r="D65" s="1246"/>
      <c r="E65" s="1246"/>
      <c r="F65" s="192">
        <f t="shared" si="6"/>
        <v>0</v>
      </c>
      <c r="G65" s="1246"/>
      <c r="H65" s="1246"/>
      <c r="I65" s="192">
        <f t="shared" si="7"/>
        <v>0</v>
      </c>
      <c r="J65" s="192">
        <f t="shared" si="8"/>
        <v>0</v>
      </c>
      <c r="K65" s="192">
        <f t="shared" si="5"/>
        <v>0</v>
      </c>
      <c r="L65" s="192">
        <f t="shared" si="5"/>
        <v>0</v>
      </c>
    </row>
    <row r="66" spans="1:12">
      <c r="A66" s="317">
        <v>13</v>
      </c>
      <c r="B66" s="317">
        <v>84</v>
      </c>
      <c r="C66" s="318" t="s">
        <v>776</v>
      </c>
      <c r="D66" s="1246">
        <v>0</v>
      </c>
      <c r="E66" s="1246">
        <v>0</v>
      </c>
      <c r="F66" s="192">
        <f t="shared" si="6"/>
        <v>0</v>
      </c>
      <c r="G66" s="1246">
        <v>1</v>
      </c>
      <c r="H66" s="1246">
        <v>1</v>
      </c>
      <c r="I66" s="192">
        <f t="shared" si="7"/>
        <v>2</v>
      </c>
      <c r="J66" s="192">
        <f t="shared" si="8"/>
        <v>1</v>
      </c>
      <c r="K66" s="192">
        <f t="shared" si="5"/>
        <v>1</v>
      </c>
      <c r="L66" s="192">
        <f t="shared" si="5"/>
        <v>2</v>
      </c>
    </row>
    <row r="67" spans="1:12">
      <c r="A67" s="317">
        <v>14</v>
      </c>
      <c r="B67" s="167" t="s">
        <v>402</v>
      </c>
      <c r="C67" s="318" t="s">
        <v>403</v>
      </c>
      <c r="D67" s="1246">
        <v>10</v>
      </c>
      <c r="E67" s="1246">
        <v>8</v>
      </c>
      <c r="F67" s="192">
        <f t="shared" si="6"/>
        <v>18</v>
      </c>
      <c r="G67" s="1246">
        <v>2</v>
      </c>
      <c r="H67" s="1246">
        <v>1</v>
      </c>
      <c r="I67" s="192">
        <f t="shared" si="7"/>
        <v>3</v>
      </c>
      <c r="J67" s="192">
        <f t="shared" si="8"/>
        <v>12</v>
      </c>
      <c r="K67" s="192">
        <f t="shared" si="5"/>
        <v>9</v>
      </c>
      <c r="L67" s="192">
        <f t="shared" si="5"/>
        <v>21</v>
      </c>
    </row>
    <row r="68" spans="1:12">
      <c r="A68" s="317">
        <v>15</v>
      </c>
      <c r="B68" s="317">
        <v>250</v>
      </c>
      <c r="C68" s="318" t="s">
        <v>404</v>
      </c>
      <c r="D68" s="1246">
        <v>51</v>
      </c>
      <c r="E68" s="1246">
        <v>44</v>
      </c>
      <c r="F68" s="192">
        <f t="shared" si="6"/>
        <v>95</v>
      </c>
      <c r="G68" s="1246">
        <v>104</v>
      </c>
      <c r="H68" s="1246">
        <v>99</v>
      </c>
      <c r="I68" s="192">
        <f t="shared" si="7"/>
        <v>203</v>
      </c>
      <c r="J68" s="192">
        <f t="shared" si="8"/>
        <v>155</v>
      </c>
      <c r="K68" s="192">
        <f t="shared" si="5"/>
        <v>143</v>
      </c>
      <c r="L68" s="192">
        <f t="shared" si="5"/>
        <v>298</v>
      </c>
    </row>
    <row r="69" spans="1:12" ht="25.5">
      <c r="A69" s="317">
        <v>16</v>
      </c>
      <c r="B69" s="167" t="s">
        <v>405</v>
      </c>
      <c r="C69" s="318" t="s">
        <v>406</v>
      </c>
      <c r="D69" s="1246">
        <v>0</v>
      </c>
      <c r="E69" s="1246">
        <v>1</v>
      </c>
      <c r="F69" s="192">
        <f t="shared" si="6"/>
        <v>1</v>
      </c>
      <c r="G69" s="1246">
        <v>1</v>
      </c>
      <c r="H69" s="1246">
        <v>4</v>
      </c>
      <c r="I69" s="192">
        <f t="shared" si="7"/>
        <v>5</v>
      </c>
      <c r="J69" s="192">
        <f t="shared" si="8"/>
        <v>1</v>
      </c>
      <c r="K69" s="192">
        <f t="shared" si="5"/>
        <v>5</v>
      </c>
      <c r="L69" s="192">
        <f t="shared" si="5"/>
        <v>6</v>
      </c>
    </row>
    <row r="70" spans="1:12">
      <c r="A70" s="317">
        <v>17</v>
      </c>
      <c r="B70" s="167" t="s">
        <v>407</v>
      </c>
      <c r="C70" s="319" t="s">
        <v>777</v>
      </c>
      <c r="D70" s="1246">
        <v>12</v>
      </c>
      <c r="E70" s="1246">
        <v>11</v>
      </c>
      <c r="F70" s="192">
        <f t="shared" si="6"/>
        <v>23</v>
      </c>
      <c r="G70" s="1246">
        <v>9</v>
      </c>
      <c r="H70" s="1246">
        <v>4</v>
      </c>
      <c r="I70" s="192">
        <f t="shared" si="7"/>
        <v>13</v>
      </c>
      <c r="J70" s="192">
        <f t="shared" si="8"/>
        <v>21</v>
      </c>
      <c r="K70" s="192">
        <f t="shared" si="5"/>
        <v>15</v>
      </c>
      <c r="L70" s="192">
        <f t="shared" si="5"/>
        <v>36</v>
      </c>
    </row>
    <row r="71" spans="1:12" ht="38.25">
      <c r="A71" s="317">
        <v>18</v>
      </c>
      <c r="B71" s="1372" t="s">
        <v>408</v>
      </c>
      <c r="C71" s="318" t="s">
        <v>409</v>
      </c>
      <c r="D71" s="1246">
        <v>629</v>
      </c>
      <c r="E71" s="1246">
        <v>422</v>
      </c>
      <c r="F71" s="192">
        <f t="shared" si="6"/>
        <v>1051</v>
      </c>
      <c r="G71" s="1246">
        <v>369</v>
      </c>
      <c r="H71" s="1246">
        <v>261</v>
      </c>
      <c r="I71" s="192">
        <f t="shared" si="7"/>
        <v>630</v>
      </c>
      <c r="J71" s="192">
        <f t="shared" si="8"/>
        <v>998</v>
      </c>
      <c r="K71" s="192">
        <f t="shared" si="5"/>
        <v>683</v>
      </c>
      <c r="L71" s="192">
        <f t="shared" si="5"/>
        <v>1681</v>
      </c>
    </row>
    <row r="72" spans="1:12" ht="25.5">
      <c r="A72" s="317">
        <v>19</v>
      </c>
      <c r="B72" s="167" t="s">
        <v>410</v>
      </c>
      <c r="C72" s="318" t="s">
        <v>411</v>
      </c>
      <c r="D72" s="1246">
        <v>6</v>
      </c>
      <c r="E72" s="1246">
        <v>6</v>
      </c>
      <c r="F72" s="192">
        <f t="shared" si="6"/>
        <v>12</v>
      </c>
      <c r="G72" s="1246">
        <v>6</v>
      </c>
      <c r="H72" s="1246">
        <v>4</v>
      </c>
      <c r="I72" s="192">
        <f t="shared" si="7"/>
        <v>10</v>
      </c>
      <c r="J72" s="192">
        <f t="shared" si="8"/>
        <v>12</v>
      </c>
      <c r="K72" s="192">
        <f t="shared" si="5"/>
        <v>10</v>
      </c>
      <c r="L72" s="192">
        <f t="shared" si="5"/>
        <v>22</v>
      </c>
    </row>
    <row r="73" spans="1:12">
      <c r="A73" s="317">
        <v>20</v>
      </c>
      <c r="B73" s="167" t="s">
        <v>412</v>
      </c>
      <c r="C73" s="320" t="s">
        <v>413</v>
      </c>
      <c r="D73" s="1246">
        <v>6</v>
      </c>
      <c r="E73" s="1246">
        <v>3</v>
      </c>
      <c r="F73" s="192">
        <f t="shared" si="6"/>
        <v>9</v>
      </c>
      <c r="G73" s="1246">
        <v>3</v>
      </c>
      <c r="H73" s="1246">
        <v>1</v>
      </c>
      <c r="I73" s="192">
        <f t="shared" si="7"/>
        <v>4</v>
      </c>
      <c r="J73" s="192">
        <f t="shared" si="8"/>
        <v>9</v>
      </c>
      <c r="K73" s="192">
        <f t="shared" si="5"/>
        <v>4</v>
      </c>
      <c r="L73" s="192">
        <f t="shared" si="5"/>
        <v>13</v>
      </c>
    </row>
    <row r="74" spans="1:12">
      <c r="A74" s="317">
        <v>21</v>
      </c>
      <c r="B74" s="317">
        <v>487</v>
      </c>
      <c r="C74" s="318" t="s">
        <v>414</v>
      </c>
      <c r="D74" s="1246"/>
      <c r="E74" s="1246"/>
      <c r="F74" s="192">
        <f t="shared" si="6"/>
        <v>0</v>
      </c>
      <c r="G74" s="1246"/>
      <c r="H74" s="1246"/>
      <c r="I74" s="192">
        <f t="shared" si="7"/>
        <v>0</v>
      </c>
      <c r="J74" s="192">
        <f t="shared" si="8"/>
        <v>0</v>
      </c>
      <c r="K74" s="192">
        <f t="shared" si="5"/>
        <v>0</v>
      </c>
      <c r="L74" s="192">
        <f t="shared" si="5"/>
        <v>0</v>
      </c>
    </row>
    <row r="75" spans="1:12">
      <c r="A75" s="317">
        <v>22</v>
      </c>
      <c r="B75" s="167" t="s">
        <v>415</v>
      </c>
      <c r="C75" s="318" t="s">
        <v>416</v>
      </c>
      <c r="D75" s="1246">
        <v>3</v>
      </c>
      <c r="E75" s="1246">
        <v>4</v>
      </c>
      <c r="F75" s="192">
        <f t="shared" si="6"/>
        <v>7</v>
      </c>
      <c r="G75" s="1246">
        <v>4</v>
      </c>
      <c r="H75" s="1246">
        <v>0</v>
      </c>
      <c r="I75" s="192">
        <f t="shared" si="7"/>
        <v>4</v>
      </c>
      <c r="J75" s="192">
        <f t="shared" si="8"/>
        <v>7</v>
      </c>
      <c r="K75" s="192">
        <f t="shared" si="5"/>
        <v>4</v>
      </c>
      <c r="L75" s="192">
        <f t="shared" si="5"/>
        <v>11</v>
      </c>
    </row>
    <row r="76" spans="1:12">
      <c r="A76" s="317">
        <v>23</v>
      </c>
      <c r="B76" s="167" t="s">
        <v>417</v>
      </c>
      <c r="C76" s="318" t="s">
        <v>418</v>
      </c>
      <c r="D76" s="1246">
        <v>0</v>
      </c>
      <c r="E76" s="1246">
        <v>0</v>
      </c>
      <c r="F76" s="192">
        <f t="shared" si="6"/>
        <v>0</v>
      </c>
      <c r="G76" s="1246">
        <v>0</v>
      </c>
      <c r="H76" s="1246">
        <v>1</v>
      </c>
      <c r="I76" s="192">
        <f t="shared" si="7"/>
        <v>1</v>
      </c>
      <c r="J76" s="192">
        <f t="shared" si="8"/>
        <v>0</v>
      </c>
      <c r="K76" s="192">
        <f t="shared" si="5"/>
        <v>1</v>
      </c>
      <c r="L76" s="192">
        <f t="shared" si="5"/>
        <v>1</v>
      </c>
    </row>
    <row r="77" spans="1:12" ht="24">
      <c r="A77" s="317">
        <v>24</v>
      </c>
      <c r="B77" s="167" t="s">
        <v>419</v>
      </c>
      <c r="C77" s="321" t="s">
        <v>778</v>
      </c>
      <c r="D77" s="1246">
        <v>2</v>
      </c>
      <c r="E77" s="1246">
        <v>1</v>
      </c>
      <c r="F77" s="192">
        <f t="shared" si="6"/>
        <v>3</v>
      </c>
      <c r="G77" s="1246">
        <v>1</v>
      </c>
      <c r="H77" s="1246">
        <v>1</v>
      </c>
      <c r="I77" s="192">
        <f t="shared" si="7"/>
        <v>2</v>
      </c>
      <c r="J77" s="192">
        <f t="shared" si="8"/>
        <v>3</v>
      </c>
      <c r="K77" s="192">
        <f t="shared" si="5"/>
        <v>2</v>
      </c>
      <c r="L77" s="192">
        <f t="shared" si="5"/>
        <v>5</v>
      </c>
    </row>
    <row r="78" spans="1:12">
      <c r="A78" s="317">
        <v>25</v>
      </c>
      <c r="B78" s="167" t="s">
        <v>420</v>
      </c>
      <c r="C78" s="318" t="s">
        <v>421</v>
      </c>
      <c r="D78" s="1246"/>
      <c r="E78" s="1246"/>
      <c r="F78" s="192">
        <f t="shared" si="6"/>
        <v>0</v>
      </c>
      <c r="G78" s="1246"/>
      <c r="H78" s="1246"/>
      <c r="I78" s="192">
        <f t="shared" si="7"/>
        <v>0</v>
      </c>
      <c r="J78" s="192">
        <f t="shared" si="8"/>
        <v>0</v>
      </c>
      <c r="K78" s="192">
        <f t="shared" si="5"/>
        <v>0</v>
      </c>
      <c r="L78" s="192">
        <f t="shared" si="5"/>
        <v>0</v>
      </c>
    </row>
    <row r="79" spans="1:12" ht="25.5">
      <c r="A79" s="317">
        <v>26</v>
      </c>
      <c r="B79" s="317">
        <v>571</v>
      </c>
      <c r="C79" s="318" t="s">
        <v>422</v>
      </c>
      <c r="D79" s="1246">
        <v>14</v>
      </c>
      <c r="E79" s="1246">
        <v>5</v>
      </c>
      <c r="F79" s="192">
        <f t="shared" si="6"/>
        <v>19</v>
      </c>
      <c r="G79" s="1246">
        <v>18</v>
      </c>
      <c r="H79" s="1246">
        <v>6</v>
      </c>
      <c r="I79" s="192">
        <f t="shared" si="7"/>
        <v>24</v>
      </c>
      <c r="J79" s="192">
        <f t="shared" si="8"/>
        <v>32</v>
      </c>
      <c r="K79" s="192">
        <f t="shared" si="5"/>
        <v>11</v>
      </c>
      <c r="L79" s="192">
        <f t="shared" si="5"/>
        <v>43</v>
      </c>
    </row>
    <row r="80" spans="1:12" ht="25.5">
      <c r="A80" s="317">
        <v>27</v>
      </c>
      <c r="B80" s="167" t="s">
        <v>423</v>
      </c>
      <c r="C80" s="318" t="s">
        <v>424</v>
      </c>
      <c r="D80" s="1246">
        <v>2</v>
      </c>
      <c r="E80" s="1246">
        <v>0</v>
      </c>
      <c r="F80" s="192">
        <f t="shared" si="6"/>
        <v>2</v>
      </c>
      <c r="G80" s="1246">
        <v>2</v>
      </c>
      <c r="H80" s="1246">
        <v>2</v>
      </c>
      <c r="I80" s="192">
        <f t="shared" si="7"/>
        <v>4</v>
      </c>
      <c r="J80" s="192">
        <f t="shared" si="8"/>
        <v>4</v>
      </c>
      <c r="K80" s="192">
        <f t="shared" si="5"/>
        <v>2</v>
      </c>
      <c r="L80" s="192">
        <f t="shared" si="5"/>
        <v>6</v>
      </c>
    </row>
    <row r="81" spans="1:12" ht="25.5">
      <c r="A81" s="317">
        <v>28</v>
      </c>
      <c r="B81" s="167" t="s">
        <v>425</v>
      </c>
      <c r="C81" s="318" t="s">
        <v>426</v>
      </c>
      <c r="D81" s="1246"/>
      <c r="E81" s="1246"/>
      <c r="F81" s="192">
        <f t="shared" si="6"/>
        <v>0</v>
      </c>
      <c r="G81" s="1246"/>
      <c r="H81" s="1246"/>
      <c r="I81" s="192">
        <f t="shared" si="7"/>
        <v>0</v>
      </c>
      <c r="J81" s="192">
        <f t="shared" si="8"/>
        <v>0</v>
      </c>
      <c r="K81" s="192">
        <f t="shared" si="5"/>
        <v>0</v>
      </c>
      <c r="L81" s="192">
        <f t="shared" si="5"/>
        <v>0</v>
      </c>
    </row>
    <row r="82" spans="1:12" ht="38.25">
      <c r="A82" s="317">
        <v>29</v>
      </c>
      <c r="B82" s="167" t="s">
        <v>427</v>
      </c>
      <c r="C82" s="318" t="s">
        <v>779</v>
      </c>
      <c r="D82" s="1246">
        <v>0</v>
      </c>
      <c r="E82" s="1246">
        <v>1</v>
      </c>
      <c r="F82" s="192">
        <f t="shared" si="6"/>
        <v>1</v>
      </c>
      <c r="G82" s="1246">
        <v>0</v>
      </c>
      <c r="H82" s="1246">
        <v>0</v>
      </c>
      <c r="I82" s="192">
        <f t="shared" si="7"/>
        <v>0</v>
      </c>
      <c r="J82" s="192">
        <f t="shared" si="8"/>
        <v>0</v>
      </c>
      <c r="K82" s="192">
        <f t="shared" si="5"/>
        <v>1</v>
      </c>
      <c r="L82" s="192">
        <f t="shared" si="5"/>
        <v>1</v>
      </c>
    </row>
    <row r="83" spans="1:12" ht="25.5">
      <c r="A83" s="317">
        <v>30</v>
      </c>
      <c r="B83" s="317">
        <v>797</v>
      </c>
      <c r="C83" s="318" t="s">
        <v>428</v>
      </c>
      <c r="D83" s="1246">
        <v>150</v>
      </c>
      <c r="E83" s="1246">
        <v>126</v>
      </c>
      <c r="F83" s="192">
        <f t="shared" si="6"/>
        <v>276</v>
      </c>
      <c r="G83" s="1246">
        <v>0</v>
      </c>
      <c r="H83" s="1246">
        <v>2</v>
      </c>
      <c r="I83" s="192">
        <f t="shared" si="7"/>
        <v>2</v>
      </c>
      <c r="J83" s="192">
        <f t="shared" si="8"/>
        <v>150</v>
      </c>
      <c r="K83" s="192">
        <f t="shared" si="5"/>
        <v>128</v>
      </c>
      <c r="L83" s="192">
        <f t="shared" si="5"/>
        <v>278</v>
      </c>
    </row>
    <row r="84" spans="1:12" ht="25.5">
      <c r="A84" s="317">
        <v>31</v>
      </c>
      <c r="B84" s="317">
        <v>799</v>
      </c>
      <c r="C84" s="318" t="s">
        <v>780</v>
      </c>
      <c r="D84" s="1246">
        <v>42</v>
      </c>
      <c r="E84" s="1246">
        <v>58</v>
      </c>
      <c r="F84" s="192">
        <f t="shared" si="6"/>
        <v>100</v>
      </c>
      <c r="G84" s="1246">
        <v>91</v>
      </c>
      <c r="H84" s="1246">
        <v>49</v>
      </c>
      <c r="I84" s="192">
        <f t="shared" si="7"/>
        <v>140</v>
      </c>
      <c r="J84" s="192">
        <f t="shared" si="8"/>
        <v>133</v>
      </c>
      <c r="K84" s="192">
        <f t="shared" si="5"/>
        <v>107</v>
      </c>
      <c r="L84" s="192">
        <f t="shared" si="5"/>
        <v>240</v>
      </c>
    </row>
    <row r="85" spans="1:12" ht="51">
      <c r="A85" s="317">
        <v>32</v>
      </c>
      <c r="B85" s="167" t="s">
        <v>429</v>
      </c>
      <c r="C85" s="318" t="s">
        <v>430</v>
      </c>
      <c r="D85" s="1246">
        <v>1</v>
      </c>
      <c r="E85" s="1246">
        <v>2</v>
      </c>
      <c r="F85" s="192">
        <f t="shared" si="6"/>
        <v>3</v>
      </c>
      <c r="G85" s="1246">
        <v>1</v>
      </c>
      <c r="H85" s="1246">
        <v>0</v>
      </c>
      <c r="I85" s="192">
        <f t="shared" si="7"/>
        <v>1</v>
      </c>
      <c r="J85" s="192">
        <f t="shared" si="8"/>
        <v>2</v>
      </c>
      <c r="K85" s="192">
        <f t="shared" si="5"/>
        <v>2</v>
      </c>
      <c r="L85" s="192">
        <f t="shared" si="5"/>
        <v>4</v>
      </c>
    </row>
    <row r="86" spans="1:12" ht="25.5">
      <c r="A86" s="317">
        <v>33</v>
      </c>
      <c r="B86" s="167" t="s">
        <v>431</v>
      </c>
      <c r="C86" s="318" t="s">
        <v>432</v>
      </c>
      <c r="D86" s="1246">
        <v>1</v>
      </c>
      <c r="E86" s="1246">
        <v>0</v>
      </c>
      <c r="F86" s="192">
        <f t="shared" si="6"/>
        <v>1</v>
      </c>
      <c r="G86" s="1246">
        <v>3</v>
      </c>
      <c r="H86" s="1246">
        <v>1</v>
      </c>
      <c r="I86" s="192">
        <f t="shared" si="7"/>
        <v>4</v>
      </c>
      <c r="J86" s="192">
        <f t="shared" si="8"/>
        <v>4</v>
      </c>
      <c r="K86" s="192">
        <f t="shared" si="5"/>
        <v>1</v>
      </c>
      <c r="L86" s="192">
        <f t="shared" si="5"/>
        <v>5</v>
      </c>
    </row>
    <row r="87" spans="1:12">
      <c r="A87" s="317">
        <v>34</v>
      </c>
      <c r="B87" s="167" t="s">
        <v>433</v>
      </c>
      <c r="C87" s="318" t="s">
        <v>434</v>
      </c>
      <c r="D87" s="1246">
        <v>2</v>
      </c>
      <c r="E87" s="1246">
        <v>0</v>
      </c>
      <c r="F87" s="192">
        <f t="shared" si="6"/>
        <v>2</v>
      </c>
      <c r="G87" s="1246">
        <v>1</v>
      </c>
      <c r="H87" s="1246">
        <v>0</v>
      </c>
      <c r="I87" s="192">
        <f t="shared" si="7"/>
        <v>1</v>
      </c>
      <c r="J87" s="192">
        <f t="shared" si="8"/>
        <v>3</v>
      </c>
      <c r="K87" s="192">
        <f t="shared" si="5"/>
        <v>0</v>
      </c>
      <c r="L87" s="192">
        <f t="shared" si="5"/>
        <v>3</v>
      </c>
    </row>
    <row r="88" spans="1:12" ht="25.5">
      <c r="A88" s="317">
        <v>35</v>
      </c>
      <c r="B88" s="167" t="s">
        <v>435</v>
      </c>
      <c r="C88" s="318" t="s">
        <v>436</v>
      </c>
      <c r="D88" s="1246">
        <v>6</v>
      </c>
      <c r="E88" s="1246">
        <v>1</v>
      </c>
      <c r="F88" s="192">
        <f t="shared" si="6"/>
        <v>7</v>
      </c>
      <c r="G88" s="1246">
        <v>12</v>
      </c>
      <c r="H88" s="1246">
        <v>1</v>
      </c>
      <c r="I88" s="192">
        <f t="shared" si="7"/>
        <v>13</v>
      </c>
      <c r="J88" s="192">
        <f t="shared" si="8"/>
        <v>18</v>
      </c>
      <c r="K88" s="192">
        <f t="shared" si="5"/>
        <v>2</v>
      </c>
      <c r="L88" s="192">
        <f t="shared" si="5"/>
        <v>20</v>
      </c>
    </row>
    <row r="89" spans="1:12" ht="51">
      <c r="A89" s="317">
        <v>36</v>
      </c>
      <c r="B89" s="167" t="s">
        <v>437</v>
      </c>
      <c r="C89" s="318" t="s">
        <v>438</v>
      </c>
      <c r="D89" s="1246">
        <v>23</v>
      </c>
      <c r="E89" s="1246">
        <v>4</v>
      </c>
      <c r="F89" s="192">
        <f t="shared" si="6"/>
        <v>27</v>
      </c>
      <c r="G89" s="1246">
        <v>12</v>
      </c>
      <c r="H89" s="1246">
        <v>4</v>
      </c>
      <c r="I89" s="192">
        <f t="shared" si="7"/>
        <v>16</v>
      </c>
      <c r="J89" s="192">
        <f t="shared" si="8"/>
        <v>35</v>
      </c>
      <c r="K89" s="192">
        <f t="shared" si="5"/>
        <v>8</v>
      </c>
      <c r="L89" s="192">
        <f t="shared" si="5"/>
        <v>43</v>
      </c>
    </row>
    <row r="90" spans="1:12">
      <c r="A90" s="317">
        <v>37</v>
      </c>
      <c r="B90" s="167" t="s">
        <v>439</v>
      </c>
      <c r="C90" s="318" t="s">
        <v>781</v>
      </c>
      <c r="D90" s="1246">
        <v>29</v>
      </c>
      <c r="E90" s="1246">
        <v>2</v>
      </c>
      <c r="F90" s="192">
        <f t="shared" si="6"/>
        <v>31</v>
      </c>
      <c r="G90" s="1246">
        <v>6</v>
      </c>
      <c r="H90" s="1246">
        <v>1</v>
      </c>
      <c r="I90" s="192">
        <f t="shared" si="7"/>
        <v>7</v>
      </c>
      <c r="J90" s="192">
        <f t="shared" si="8"/>
        <v>35</v>
      </c>
      <c r="K90" s="192">
        <f t="shared" si="5"/>
        <v>3</v>
      </c>
      <c r="L90" s="192">
        <f t="shared" si="5"/>
        <v>38</v>
      </c>
    </row>
    <row r="91" spans="1:12" ht="25.5">
      <c r="A91" s="317">
        <v>38</v>
      </c>
      <c r="B91" s="167" t="s">
        <v>440</v>
      </c>
      <c r="C91" s="318" t="s">
        <v>782</v>
      </c>
      <c r="D91" s="1246">
        <v>0</v>
      </c>
      <c r="E91" s="1246">
        <v>1</v>
      </c>
      <c r="F91" s="192">
        <f t="shared" si="6"/>
        <v>1</v>
      </c>
      <c r="G91" s="1246">
        <v>2</v>
      </c>
      <c r="H91" s="1246">
        <v>2</v>
      </c>
      <c r="I91" s="192">
        <f t="shared" si="7"/>
        <v>4</v>
      </c>
      <c r="J91" s="192">
        <f t="shared" si="8"/>
        <v>2</v>
      </c>
      <c r="K91" s="192">
        <f t="shared" si="5"/>
        <v>3</v>
      </c>
      <c r="L91" s="192">
        <f t="shared" si="5"/>
        <v>5</v>
      </c>
    </row>
    <row r="92" spans="1:12">
      <c r="A92" s="317">
        <v>39</v>
      </c>
      <c r="B92" s="317"/>
      <c r="C92" s="318" t="s">
        <v>441</v>
      </c>
      <c r="D92" s="192">
        <v>1108</v>
      </c>
      <c r="E92" s="192">
        <v>799</v>
      </c>
      <c r="F92" s="192">
        <f t="shared" si="6"/>
        <v>1907</v>
      </c>
      <c r="G92" s="1246">
        <v>365</v>
      </c>
      <c r="H92" s="1246">
        <v>264</v>
      </c>
      <c r="I92" s="192">
        <f t="shared" si="7"/>
        <v>629</v>
      </c>
      <c r="J92" s="192">
        <f t="shared" si="8"/>
        <v>1473</v>
      </c>
      <c r="K92" s="192">
        <f t="shared" si="5"/>
        <v>1063</v>
      </c>
      <c r="L92" s="192">
        <f t="shared" si="5"/>
        <v>2536</v>
      </c>
    </row>
    <row r="93" spans="1:12">
      <c r="A93" s="1373">
        <v>40</v>
      </c>
      <c r="B93" s="1373" t="s">
        <v>874</v>
      </c>
      <c r="C93" s="318" t="s">
        <v>877</v>
      </c>
      <c r="D93" s="570">
        <v>39</v>
      </c>
      <c r="E93" s="570">
        <v>36</v>
      </c>
      <c r="F93" s="192">
        <f t="shared" si="6"/>
        <v>75</v>
      </c>
      <c r="G93" s="1246">
        <v>8</v>
      </c>
      <c r="H93" s="1246">
        <v>7</v>
      </c>
      <c r="I93" s="192">
        <f t="shared" si="7"/>
        <v>15</v>
      </c>
      <c r="J93" s="192">
        <f t="shared" si="8"/>
        <v>47</v>
      </c>
      <c r="K93" s="192">
        <f t="shared" si="5"/>
        <v>43</v>
      </c>
      <c r="L93" s="192">
        <f t="shared" si="5"/>
        <v>90</v>
      </c>
    </row>
    <row r="94" spans="1:12">
      <c r="A94" s="1373">
        <v>41</v>
      </c>
      <c r="B94" s="1373" t="s">
        <v>873</v>
      </c>
      <c r="C94" s="318" t="s">
        <v>875</v>
      </c>
      <c r="D94" s="570">
        <v>31</v>
      </c>
      <c r="E94" s="570">
        <v>22</v>
      </c>
      <c r="F94" s="192">
        <f t="shared" si="6"/>
        <v>53</v>
      </c>
      <c r="G94" s="570">
        <v>2</v>
      </c>
      <c r="H94" s="570">
        <v>0</v>
      </c>
      <c r="I94" s="192">
        <f t="shared" si="7"/>
        <v>2</v>
      </c>
      <c r="J94" s="192">
        <f t="shared" si="8"/>
        <v>33</v>
      </c>
      <c r="K94" s="192">
        <f t="shared" si="5"/>
        <v>22</v>
      </c>
      <c r="L94" s="192">
        <f t="shared" si="5"/>
        <v>55</v>
      </c>
    </row>
    <row r="95" spans="1:12">
      <c r="A95" s="317"/>
      <c r="B95" s="317"/>
      <c r="C95" s="167" t="s">
        <v>6</v>
      </c>
      <c r="D95" s="192">
        <f>SUM(D54:D94)</f>
        <v>2169</v>
      </c>
      <c r="E95" s="192">
        <f t="shared" ref="E95:L95" si="9">SUM(E54:E94)</f>
        <v>1559</v>
      </c>
      <c r="F95" s="192">
        <f t="shared" si="9"/>
        <v>3728</v>
      </c>
      <c r="G95" s="192">
        <f t="shared" si="9"/>
        <v>1029</v>
      </c>
      <c r="H95" s="192">
        <f t="shared" si="9"/>
        <v>719</v>
      </c>
      <c r="I95" s="192">
        <f t="shared" si="9"/>
        <v>1748</v>
      </c>
      <c r="J95" s="192">
        <f t="shared" si="9"/>
        <v>3198</v>
      </c>
      <c r="K95" s="192">
        <f t="shared" si="9"/>
        <v>2278</v>
      </c>
      <c r="L95" s="192">
        <f t="shared" si="9"/>
        <v>5476</v>
      </c>
    </row>
    <row r="98" spans="1:12" ht="15.75">
      <c r="A98" s="1913" t="s">
        <v>385</v>
      </c>
      <c r="B98" s="1913"/>
      <c r="C98" s="1913"/>
      <c r="D98" s="1913"/>
      <c r="E98" s="1913"/>
      <c r="F98" s="1913"/>
      <c r="G98" s="1913"/>
      <c r="H98" s="1913"/>
      <c r="I98" s="1913"/>
      <c r="J98" s="1913"/>
      <c r="K98" s="1913"/>
      <c r="L98" s="1913"/>
    </row>
    <row r="99" spans="1:12" ht="15.75">
      <c r="A99" s="1370"/>
      <c r="B99" s="1370"/>
      <c r="C99" s="1370"/>
      <c r="D99" s="1370"/>
      <c r="E99" s="1370"/>
      <c r="F99" s="1370"/>
      <c r="G99" s="1370"/>
      <c r="H99" s="1370"/>
      <c r="I99" s="1370"/>
      <c r="J99" s="1370"/>
      <c r="K99" s="1370" t="s">
        <v>21</v>
      </c>
      <c r="L99" s="1370"/>
    </row>
    <row r="100" spans="1:12" ht="15" customHeight="1">
      <c r="A100" s="1914" t="s">
        <v>193</v>
      </c>
      <c r="B100" s="1914" t="s">
        <v>386</v>
      </c>
      <c r="C100" s="1914" t="s">
        <v>387</v>
      </c>
      <c r="D100" s="1914" t="s">
        <v>96</v>
      </c>
      <c r="E100" s="1914"/>
      <c r="F100" s="1914"/>
      <c r="G100" s="1914" t="s">
        <v>0</v>
      </c>
      <c r="H100" s="1914"/>
      <c r="I100" s="1914"/>
      <c r="J100" s="1914" t="s">
        <v>6</v>
      </c>
      <c r="K100" s="1914"/>
      <c r="L100" s="1914"/>
    </row>
    <row r="101" spans="1:12">
      <c r="A101" s="1914"/>
      <c r="B101" s="1914"/>
      <c r="C101" s="1914"/>
      <c r="D101" s="1373" t="s">
        <v>242</v>
      </c>
      <c r="E101" s="1373" t="s">
        <v>243</v>
      </c>
      <c r="F101" s="1373" t="s">
        <v>236</v>
      </c>
      <c r="G101" s="1373" t="s">
        <v>242</v>
      </c>
      <c r="H101" s="1373" t="s">
        <v>243</v>
      </c>
      <c r="I101" s="1373" t="s">
        <v>236</v>
      </c>
      <c r="J101" s="1373" t="s">
        <v>242</v>
      </c>
      <c r="K101" s="1373" t="s">
        <v>243</v>
      </c>
      <c r="L101" s="1373" t="s">
        <v>236</v>
      </c>
    </row>
    <row r="102" spans="1:12">
      <c r="A102" s="317">
        <v>1</v>
      </c>
      <c r="B102" s="317">
        <v>1</v>
      </c>
      <c r="C102" s="318" t="s">
        <v>388</v>
      </c>
      <c r="D102" s="192">
        <v>0</v>
      </c>
      <c r="E102" s="192">
        <v>0</v>
      </c>
      <c r="F102" s="192">
        <f>SUM(D102:E102)</f>
        <v>0</v>
      </c>
      <c r="G102" s="192">
        <v>0</v>
      </c>
      <c r="H102" s="192">
        <v>0</v>
      </c>
      <c r="I102" s="192">
        <f>SUM(G102:H102)</f>
        <v>0</v>
      </c>
      <c r="J102" s="192">
        <f>D102+G102</f>
        <v>0</v>
      </c>
      <c r="K102" s="192">
        <f t="shared" ref="K102:L142" si="10">E102+H102</f>
        <v>0</v>
      </c>
      <c r="L102" s="192">
        <f t="shared" si="10"/>
        <v>0</v>
      </c>
    </row>
    <row r="103" spans="1:12" ht="25.5">
      <c r="A103" s="317">
        <v>2</v>
      </c>
      <c r="B103" s="317">
        <v>2</v>
      </c>
      <c r="C103" s="318" t="s">
        <v>389</v>
      </c>
      <c r="D103" s="192">
        <v>0</v>
      </c>
      <c r="E103" s="192">
        <v>0</v>
      </c>
      <c r="F103" s="192">
        <f t="shared" ref="F103:F142" si="11">SUM(D103:E103)</f>
        <v>0</v>
      </c>
      <c r="G103" s="192">
        <v>0</v>
      </c>
      <c r="H103" s="192">
        <v>0</v>
      </c>
      <c r="I103" s="192">
        <f t="shared" ref="I103:I142" si="12">SUM(G103:H103)</f>
        <v>0</v>
      </c>
      <c r="J103" s="192">
        <f t="shared" ref="J103:J142" si="13">D103+G103</f>
        <v>0</v>
      </c>
      <c r="K103" s="192">
        <f t="shared" si="10"/>
        <v>0</v>
      </c>
      <c r="L103" s="192">
        <f t="shared" si="10"/>
        <v>0</v>
      </c>
    </row>
    <row r="104" spans="1:12" ht="25.5">
      <c r="A104" s="317">
        <v>3</v>
      </c>
      <c r="B104" s="317">
        <v>3</v>
      </c>
      <c r="C104" s="318" t="s">
        <v>390</v>
      </c>
      <c r="D104" s="192">
        <v>0</v>
      </c>
      <c r="E104" s="192">
        <v>0</v>
      </c>
      <c r="F104" s="192">
        <f t="shared" si="11"/>
        <v>0</v>
      </c>
      <c r="G104" s="192">
        <v>0</v>
      </c>
      <c r="H104" s="192">
        <v>0</v>
      </c>
      <c r="I104" s="192">
        <f t="shared" si="12"/>
        <v>0</v>
      </c>
      <c r="J104" s="192">
        <f t="shared" si="13"/>
        <v>0</v>
      </c>
      <c r="K104" s="192">
        <f t="shared" si="10"/>
        <v>0</v>
      </c>
      <c r="L104" s="192">
        <f t="shared" si="10"/>
        <v>0</v>
      </c>
    </row>
    <row r="105" spans="1:12" ht="25.5">
      <c r="A105" s="317">
        <v>4</v>
      </c>
      <c r="B105" s="167" t="s">
        <v>391</v>
      </c>
      <c r="C105" s="318" t="s">
        <v>392</v>
      </c>
      <c r="D105" s="192">
        <v>0</v>
      </c>
      <c r="E105" s="192">
        <v>0</v>
      </c>
      <c r="F105" s="192">
        <f t="shared" si="11"/>
        <v>0</v>
      </c>
      <c r="G105" s="192">
        <v>0</v>
      </c>
      <c r="H105" s="192">
        <v>0</v>
      </c>
      <c r="I105" s="192">
        <f t="shared" si="12"/>
        <v>0</v>
      </c>
      <c r="J105" s="192">
        <f t="shared" si="13"/>
        <v>0</v>
      </c>
      <c r="K105" s="192">
        <f t="shared" si="10"/>
        <v>0</v>
      </c>
      <c r="L105" s="192">
        <f t="shared" si="10"/>
        <v>0</v>
      </c>
    </row>
    <row r="106" spans="1:12">
      <c r="A106" s="317">
        <v>5</v>
      </c>
      <c r="B106" s="167" t="s">
        <v>393</v>
      </c>
      <c r="C106" s="318" t="s">
        <v>394</v>
      </c>
      <c r="D106" s="192">
        <v>52</v>
      </c>
      <c r="E106" s="192">
        <v>27</v>
      </c>
      <c r="F106" s="192">
        <f t="shared" si="11"/>
        <v>79</v>
      </c>
      <c r="G106" s="192">
        <v>23</v>
      </c>
      <c r="H106" s="192">
        <v>14</v>
      </c>
      <c r="I106" s="192">
        <f t="shared" si="12"/>
        <v>37</v>
      </c>
      <c r="J106" s="192">
        <f t="shared" si="13"/>
        <v>75</v>
      </c>
      <c r="K106" s="192">
        <f t="shared" si="10"/>
        <v>41</v>
      </c>
      <c r="L106" s="192">
        <f t="shared" si="10"/>
        <v>116</v>
      </c>
    </row>
    <row r="107" spans="1:12">
      <c r="A107" s="317">
        <v>6</v>
      </c>
      <c r="B107" s="317">
        <v>30</v>
      </c>
      <c r="C107" s="318" t="s">
        <v>395</v>
      </c>
      <c r="D107" s="192">
        <v>0</v>
      </c>
      <c r="E107" s="192">
        <v>0</v>
      </c>
      <c r="F107" s="192">
        <f t="shared" si="11"/>
        <v>0</v>
      </c>
      <c r="G107" s="192">
        <v>0</v>
      </c>
      <c r="H107" s="192">
        <v>0</v>
      </c>
      <c r="I107" s="192">
        <f t="shared" si="12"/>
        <v>0</v>
      </c>
      <c r="J107" s="192">
        <f t="shared" si="13"/>
        <v>0</v>
      </c>
      <c r="K107" s="192">
        <f t="shared" si="10"/>
        <v>0</v>
      </c>
      <c r="L107" s="192">
        <f t="shared" si="10"/>
        <v>0</v>
      </c>
    </row>
    <row r="108" spans="1:12">
      <c r="A108" s="317">
        <v>7</v>
      </c>
      <c r="B108" s="317">
        <v>32</v>
      </c>
      <c r="C108" s="318" t="s">
        <v>396</v>
      </c>
      <c r="D108" s="192">
        <v>0</v>
      </c>
      <c r="E108" s="192">
        <v>0</v>
      </c>
      <c r="F108" s="192">
        <f t="shared" si="11"/>
        <v>0</v>
      </c>
      <c r="G108" s="192">
        <v>0</v>
      </c>
      <c r="H108" s="192">
        <v>0</v>
      </c>
      <c r="I108" s="192">
        <f t="shared" si="12"/>
        <v>0</v>
      </c>
      <c r="J108" s="192">
        <f t="shared" si="13"/>
        <v>0</v>
      </c>
      <c r="K108" s="192">
        <f t="shared" si="10"/>
        <v>0</v>
      </c>
      <c r="L108" s="192">
        <f t="shared" si="10"/>
        <v>0</v>
      </c>
    </row>
    <row r="109" spans="1:12">
      <c r="A109" s="317">
        <v>8</v>
      </c>
      <c r="B109" s="317">
        <v>33</v>
      </c>
      <c r="C109" s="318" t="s">
        <v>397</v>
      </c>
      <c r="D109" s="192">
        <v>0</v>
      </c>
      <c r="E109" s="192">
        <v>0</v>
      </c>
      <c r="F109" s="192">
        <f t="shared" si="11"/>
        <v>0</v>
      </c>
      <c r="G109" s="192">
        <v>0</v>
      </c>
      <c r="H109" s="192">
        <v>0</v>
      </c>
      <c r="I109" s="192">
        <f t="shared" si="12"/>
        <v>0</v>
      </c>
      <c r="J109" s="192">
        <f t="shared" si="13"/>
        <v>0</v>
      </c>
      <c r="K109" s="192">
        <f t="shared" si="10"/>
        <v>0</v>
      </c>
      <c r="L109" s="192">
        <f t="shared" si="10"/>
        <v>0</v>
      </c>
    </row>
    <row r="110" spans="1:12">
      <c r="A110" s="317">
        <v>9</v>
      </c>
      <c r="B110" s="317">
        <v>37</v>
      </c>
      <c r="C110" s="318" t="s">
        <v>398</v>
      </c>
      <c r="D110" s="192">
        <v>0</v>
      </c>
      <c r="E110" s="192">
        <v>0</v>
      </c>
      <c r="F110" s="192">
        <f t="shared" si="11"/>
        <v>0</v>
      </c>
      <c r="G110" s="192">
        <v>0</v>
      </c>
      <c r="H110" s="192">
        <v>0</v>
      </c>
      <c r="I110" s="192">
        <f t="shared" si="12"/>
        <v>0</v>
      </c>
      <c r="J110" s="192">
        <f t="shared" si="13"/>
        <v>0</v>
      </c>
      <c r="K110" s="192">
        <f t="shared" si="10"/>
        <v>0</v>
      </c>
      <c r="L110" s="192">
        <f t="shared" si="10"/>
        <v>0</v>
      </c>
    </row>
    <row r="111" spans="1:12">
      <c r="A111" s="317">
        <v>10</v>
      </c>
      <c r="B111" s="317">
        <v>45</v>
      </c>
      <c r="C111" s="318" t="s">
        <v>399</v>
      </c>
      <c r="D111" s="192">
        <v>0</v>
      </c>
      <c r="E111" s="192">
        <v>0</v>
      </c>
      <c r="F111" s="192">
        <f t="shared" si="11"/>
        <v>0</v>
      </c>
      <c r="G111" s="192">
        <v>0</v>
      </c>
      <c r="H111" s="192">
        <v>0</v>
      </c>
      <c r="I111" s="192">
        <f t="shared" si="12"/>
        <v>0</v>
      </c>
      <c r="J111" s="192">
        <f t="shared" si="13"/>
        <v>0</v>
      </c>
      <c r="K111" s="192">
        <f t="shared" si="10"/>
        <v>0</v>
      </c>
      <c r="L111" s="192">
        <f t="shared" si="10"/>
        <v>0</v>
      </c>
    </row>
    <row r="112" spans="1:12">
      <c r="A112" s="317">
        <v>11</v>
      </c>
      <c r="B112" s="317">
        <v>55</v>
      </c>
      <c r="C112" s="318" t="s">
        <v>400</v>
      </c>
      <c r="D112" s="192">
        <v>0</v>
      </c>
      <c r="E112" s="192">
        <v>0</v>
      </c>
      <c r="F112" s="192">
        <f t="shared" si="11"/>
        <v>0</v>
      </c>
      <c r="G112" s="192">
        <v>0</v>
      </c>
      <c r="H112" s="192">
        <v>0</v>
      </c>
      <c r="I112" s="192">
        <f t="shared" si="12"/>
        <v>0</v>
      </c>
      <c r="J112" s="192">
        <f t="shared" si="13"/>
        <v>0</v>
      </c>
      <c r="K112" s="192">
        <f t="shared" si="10"/>
        <v>0</v>
      </c>
      <c r="L112" s="192">
        <f t="shared" si="10"/>
        <v>0</v>
      </c>
    </row>
    <row r="113" spans="1:12">
      <c r="A113" s="317">
        <v>12</v>
      </c>
      <c r="B113" s="317">
        <v>71</v>
      </c>
      <c r="C113" s="318" t="s">
        <v>401</v>
      </c>
      <c r="D113" s="192">
        <v>0</v>
      </c>
      <c r="E113" s="192">
        <v>0</v>
      </c>
      <c r="F113" s="192">
        <f t="shared" si="11"/>
        <v>0</v>
      </c>
      <c r="G113" s="192">
        <v>0</v>
      </c>
      <c r="H113" s="192">
        <v>0</v>
      </c>
      <c r="I113" s="192">
        <f t="shared" si="12"/>
        <v>0</v>
      </c>
      <c r="J113" s="192">
        <f t="shared" si="13"/>
        <v>0</v>
      </c>
      <c r="K113" s="192">
        <f t="shared" si="10"/>
        <v>0</v>
      </c>
      <c r="L113" s="192">
        <f t="shared" si="10"/>
        <v>0</v>
      </c>
    </row>
    <row r="114" spans="1:12">
      <c r="A114" s="317">
        <v>13</v>
      </c>
      <c r="B114" s="317">
        <v>84</v>
      </c>
      <c r="C114" s="318" t="s">
        <v>776</v>
      </c>
      <c r="D114" s="192">
        <v>0</v>
      </c>
      <c r="E114" s="192">
        <v>0</v>
      </c>
      <c r="F114" s="192">
        <f t="shared" si="11"/>
        <v>0</v>
      </c>
      <c r="G114" s="192">
        <v>0</v>
      </c>
      <c r="H114" s="192">
        <v>0</v>
      </c>
      <c r="I114" s="192">
        <f t="shared" si="12"/>
        <v>0</v>
      </c>
      <c r="J114" s="192">
        <f t="shared" si="13"/>
        <v>0</v>
      </c>
      <c r="K114" s="192">
        <f t="shared" si="10"/>
        <v>0</v>
      </c>
      <c r="L114" s="192">
        <f t="shared" si="10"/>
        <v>0</v>
      </c>
    </row>
    <row r="115" spans="1:12">
      <c r="A115" s="317">
        <v>14</v>
      </c>
      <c r="B115" s="167" t="s">
        <v>402</v>
      </c>
      <c r="C115" s="318" t="s">
        <v>403</v>
      </c>
      <c r="D115" s="192">
        <v>98</v>
      </c>
      <c r="E115" s="192">
        <v>102</v>
      </c>
      <c r="F115" s="192">
        <f t="shared" si="11"/>
        <v>200</v>
      </c>
      <c r="G115" s="192">
        <v>51</v>
      </c>
      <c r="H115" s="192">
        <v>41</v>
      </c>
      <c r="I115" s="192">
        <f t="shared" si="12"/>
        <v>92</v>
      </c>
      <c r="J115" s="192">
        <f t="shared" si="13"/>
        <v>149</v>
      </c>
      <c r="K115" s="192">
        <f t="shared" si="10"/>
        <v>143</v>
      </c>
      <c r="L115" s="192">
        <f t="shared" si="10"/>
        <v>292</v>
      </c>
    </row>
    <row r="116" spans="1:12">
      <c r="A116" s="317">
        <v>15</v>
      </c>
      <c r="B116" s="317">
        <v>250</v>
      </c>
      <c r="C116" s="318" t="s">
        <v>404</v>
      </c>
      <c r="D116" s="192">
        <v>138</v>
      </c>
      <c r="E116" s="192">
        <v>100</v>
      </c>
      <c r="F116" s="192">
        <f t="shared" si="11"/>
        <v>238</v>
      </c>
      <c r="G116" s="192">
        <v>51</v>
      </c>
      <c r="H116" s="192">
        <v>44</v>
      </c>
      <c r="I116" s="192">
        <f t="shared" si="12"/>
        <v>95</v>
      </c>
      <c r="J116" s="192">
        <f t="shared" si="13"/>
        <v>189</v>
      </c>
      <c r="K116" s="192">
        <f t="shared" si="10"/>
        <v>144</v>
      </c>
      <c r="L116" s="192">
        <f t="shared" si="10"/>
        <v>333</v>
      </c>
    </row>
    <row r="117" spans="1:12" ht="25.5">
      <c r="A117" s="317">
        <v>16</v>
      </c>
      <c r="B117" s="167" t="s">
        <v>405</v>
      </c>
      <c r="C117" s="318" t="s">
        <v>406</v>
      </c>
      <c r="D117" s="192">
        <v>5</v>
      </c>
      <c r="E117" s="192">
        <v>10</v>
      </c>
      <c r="F117" s="192">
        <f t="shared" si="11"/>
        <v>15</v>
      </c>
      <c r="G117" s="192">
        <v>0</v>
      </c>
      <c r="H117" s="192">
        <v>0</v>
      </c>
      <c r="I117" s="192">
        <f t="shared" si="12"/>
        <v>0</v>
      </c>
      <c r="J117" s="192">
        <f t="shared" si="13"/>
        <v>5</v>
      </c>
      <c r="K117" s="192">
        <f t="shared" si="10"/>
        <v>10</v>
      </c>
      <c r="L117" s="192">
        <f t="shared" si="10"/>
        <v>15</v>
      </c>
    </row>
    <row r="118" spans="1:12">
      <c r="A118" s="317">
        <v>17</v>
      </c>
      <c r="B118" s="167" t="s">
        <v>407</v>
      </c>
      <c r="C118" s="319" t="s">
        <v>777</v>
      </c>
      <c r="D118" s="192">
        <v>17</v>
      </c>
      <c r="E118" s="192">
        <v>10</v>
      </c>
      <c r="F118" s="192">
        <f t="shared" si="11"/>
        <v>27</v>
      </c>
      <c r="G118" s="192">
        <v>2</v>
      </c>
      <c r="H118" s="192">
        <v>0</v>
      </c>
      <c r="I118" s="192">
        <f t="shared" si="12"/>
        <v>2</v>
      </c>
      <c r="J118" s="192">
        <f t="shared" si="13"/>
        <v>19</v>
      </c>
      <c r="K118" s="192">
        <f t="shared" si="10"/>
        <v>10</v>
      </c>
      <c r="L118" s="192">
        <f t="shared" si="10"/>
        <v>29</v>
      </c>
    </row>
    <row r="119" spans="1:12" ht="38.25">
      <c r="A119" s="317">
        <v>18</v>
      </c>
      <c r="B119" s="1372" t="s">
        <v>408</v>
      </c>
      <c r="C119" s="318" t="s">
        <v>409</v>
      </c>
      <c r="D119" s="192">
        <v>1025</v>
      </c>
      <c r="E119" s="192">
        <v>730</v>
      </c>
      <c r="F119" s="192">
        <f t="shared" si="11"/>
        <v>1755</v>
      </c>
      <c r="G119" s="192">
        <v>945</v>
      </c>
      <c r="H119" s="192">
        <v>701</v>
      </c>
      <c r="I119" s="192">
        <f t="shared" si="12"/>
        <v>1646</v>
      </c>
      <c r="J119" s="192">
        <f t="shared" si="13"/>
        <v>1970</v>
      </c>
      <c r="K119" s="192">
        <f t="shared" si="10"/>
        <v>1431</v>
      </c>
      <c r="L119" s="192">
        <f t="shared" si="10"/>
        <v>3401</v>
      </c>
    </row>
    <row r="120" spans="1:12" ht="25.5">
      <c r="A120" s="317">
        <v>19</v>
      </c>
      <c r="B120" s="167" t="s">
        <v>410</v>
      </c>
      <c r="C120" s="318" t="s">
        <v>411</v>
      </c>
      <c r="D120" s="192">
        <v>59</v>
      </c>
      <c r="E120" s="192">
        <v>61</v>
      </c>
      <c r="F120" s="192">
        <f t="shared" si="11"/>
        <v>120</v>
      </c>
      <c r="G120" s="192">
        <v>0</v>
      </c>
      <c r="H120" s="192">
        <v>0</v>
      </c>
      <c r="I120" s="192">
        <f t="shared" si="12"/>
        <v>0</v>
      </c>
      <c r="J120" s="192">
        <f t="shared" si="13"/>
        <v>59</v>
      </c>
      <c r="K120" s="192">
        <f t="shared" si="10"/>
        <v>61</v>
      </c>
      <c r="L120" s="192">
        <f t="shared" si="10"/>
        <v>120</v>
      </c>
    </row>
    <row r="121" spans="1:12">
      <c r="A121" s="317">
        <v>20</v>
      </c>
      <c r="B121" s="167" t="s">
        <v>412</v>
      </c>
      <c r="C121" s="320" t="s">
        <v>413</v>
      </c>
      <c r="D121" s="192">
        <v>4</v>
      </c>
      <c r="E121" s="192">
        <v>0</v>
      </c>
      <c r="F121" s="192">
        <f t="shared" si="11"/>
        <v>4</v>
      </c>
      <c r="G121" s="192">
        <v>11</v>
      </c>
      <c r="H121" s="192">
        <v>8</v>
      </c>
      <c r="I121" s="192">
        <f t="shared" si="12"/>
        <v>19</v>
      </c>
      <c r="J121" s="192">
        <f t="shared" si="13"/>
        <v>15</v>
      </c>
      <c r="K121" s="192">
        <f t="shared" si="10"/>
        <v>8</v>
      </c>
      <c r="L121" s="192">
        <f t="shared" si="10"/>
        <v>23</v>
      </c>
    </row>
    <row r="122" spans="1:12">
      <c r="A122" s="317">
        <v>21</v>
      </c>
      <c r="B122" s="317">
        <v>487</v>
      </c>
      <c r="C122" s="318" t="s">
        <v>414</v>
      </c>
      <c r="D122" s="192">
        <v>14</v>
      </c>
      <c r="E122" s="192">
        <v>7</v>
      </c>
      <c r="F122" s="192">
        <f t="shared" si="11"/>
        <v>21</v>
      </c>
      <c r="G122" s="192">
        <v>0</v>
      </c>
      <c r="H122" s="192">
        <v>0</v>
      </c>
      <c r="I122" s="192">
        <f t="shared" si="12"/>
        <v>0</v>
      </c>
      <c r="J122" s="192">
        <f t="shared" si="13"/>
        <v>14</v>
      </c>
      <c r="K122" s="192">
        <f t="shared" si="10"/>
        <v>7</v>
      </c>
      <c r="L122" s="192">
        <f t="shared" si="10"/>
        <v>21</v>
      </c>
    </row>
    <row r="123" spans="1:12">
      <c r="A123" s="317">
        <v>22</v>
      </c>
      <c r="B123" s="167" t="s">
        <v>415</v>
      </c>
      <c r="C123" s="318" t="s">
        <v>416</v>
      </c>
      <c r="D123" s="192">
        <v>58</v>
      </c>
      <c r="E123" s="192">
        <v>35</v>
      </c>
      <c r="F123" s="192">
        <f t="shared" si="11"/>
        <v>93</v>
      </c>
      <c r="G123" s="192">
        <v>29</v>
      </c>
      <c r="H123" s="192">
        <v>28</v>
      </c>
      <c r="I123" s="192">
        <f t="shared" si="12"/>
        <v>57</v>
      </c>
      <c r="J123" s="192">
        <f t="shared" si="13"/>
        <v>87</v>
      </c>
      <c r="K123" s="192">
        <f t="shared" si="10"/>
        <v>63</v>
      </c>
      <c r="L123" s="192">
        <f t="shared" si="10"/>
        <v>150</v>
      </c>
    </row>
    <row r="124" spans="1:12">
      <c r="A124" s="317">
        <v>23</v>
      </c>
      <c r="B124" s="167" t="s">
        <v>417</v>
      </c>
      <c r="C124" s="318" t="s">
        <v>418</v>
      </c>
      <c r="D124" s="192">
        <v>6</v>
      </c>
      <c r="E124" s="192">
        <v>4</v>
      </c>
      <c r="F124" s="192">
        <f t="shared" si="11"/>
        <v>10</v>
      </c>
      <c r="G124" s="192">
        <v>8</v>
      </c>
      <c r="H124" s="192">
        <v>2</v>
      </c>
      <c r="I124" s="192">
        <f t="shared" si="12"/>
        <v>10</v>
      </c>
      <c r="J124" s="192">
        <f t="shared" si="13"/>
        <v>14</v>
      </c>
      <c r="K124" s="192">
        <f t="shared" si="10"/>
        <v>6</v>
      </c>
      <c r="L124" s="192">
        <f t="shared" si="10"/>
        <v>20</v>
      </c>
    </row>
    <row r="125" spans="1:12" ht="24">
      <c r="A125" s="317">
        <v>24</v>
      </c>
      <c r="B125" s="167" t="s">
        <v>419</v>
      </c>
      <c r="C125" s="321" t="s">
        <v>778</v>
      </c>
      <c r="D125" s="192">
        <v>12</v>
      </c>
      <c r="E125" s="192">
        <v>13</v>
      </c>
      <c r="F125" s="192">
        <f t="shared" si="11"/>
        <v>25</v>
      </c>
      <c r="G125" s="192">
        <v>0</v>
      </c>
      <c r="H125" s="192">
        <v>0</v>
      </c>
      <c r="I125" s="192">
        <f t="shared" si="12"/>
        <v>0</v>
      </c>
      <c r="J125" s="192">
        <f t="shared" si="13"/>
        <v>12</v>
      </c>
      <c r="K125" s="192">
        <f t="shared" si="10"/>
        <v>13</v>
      </c>
      <c r="L125" s="192">
        <f t="shared" si="10"/>
        <v>25</v>
      </c>
    </row>
    <row r="126" spans="1:12">
      <c r="A126" s="317">
        <v>25</v>
      </c>
      <c r="B126" s="167" t="s">
        <v>420</v>
      </c>
      <c r="C126" s="318" t="s">
        <v>421</v>
      </c>
      <c r="D126" s="192">
        <v>2</v>
      </c>
      <c r="E126" s="192">
        <v>0</v>
      </c>
      <c r="F126" s="192">
        <f t="shared" si="11"/>
        <v>2</v>
      </c>
      <c r="G126" s="192">
        <v>0</v>
      </c>
      <c r="H126" s="192">
        <v>0</v>
      </c>
      <c r="I126" s="192">
        <f t="shared" si="12"/>
        <v>0</v>
      </c>
      <c r="J126" s="192">
        <f t="shared" si="13"/>
        <v>2</v>
      </c>
      <c r="K126" s="192">
        <f t="shared" si="10"/>
        <v>0</v>
      </c>
      <c r="L126" s="192">
        <f t="shared" si="10"/>
        <v>2</v>
      </c>
    </row>
    <row r="127" spans="1:12" ht="25.5">
      <c r="A127" s="317">
        <v>26</v>
      </c>
      <c r="B127" s="317">
        <v>571</v>
      </c>
      <c r="C127" s="318" t="s">
        <v>422</v>
      </c>
      <c r="D127" s="192">
        <v>80</v>
      </c>
      <c r="E127" s="192">
        <v>47</v>
      </c>
      <c r="F127" s="192">
        <f t="shared" si="11"/>
        <v>127</v>
      </c>
      <c r="G127" s="192">
        <v>74</v>
      </c>
      <c r="H127" s="192">
        <v>33</v>
      </c>
      <c r="I127" s="192">
        <f t="shared" si="12"/>
        <v>107</v>
      </c>
      <c r="J127" s="192">
        <f t="shared" si="13"/>
        <v>154</v>
      </c>
      <c r="K127" s="192">
        <f t="shared" si="10"/>
        <v>80</v>
      </c>
      <c r="L127" s="192">
        <f t="shared" si="10"/>
        <v>234</v>
      </c>
    </row>
    <row r="128" spans="1:12" ht="25.5">
      <c r="A128" s="317">
        <v>27</v>
      </c>
      <c r="B128" s="167" t="s">
        <v>423</v>
      </c>
      <c r="C128" s="318" t="s">
        <v>424</v>
      </c>
      <c r="D128" s="192">
        <v>27</v>
      </c>
      <c r="E128" s="192">
        <v>16</v>
      </c>
      <c r="F128" s="192">
        <f t="shared" si="11"/>
        <v>43</v>
      </c>
      <c r="G128" s="192">
        <v>0</v>
      </c>
      <c r="H128" s="192">
        <v>0</v>
      </c>
      <c r="I128" s="192">
        <f t="shared" si="12"/>
        <v>0</v>
      </c>
      <c r="J128" s="192">
        <f t="shared" si="13"/>
        <v>27</v>
      </c>
      <c r="K128" s="192">
        <f t="shared" si="10"/>
        <v>16</v>
      </c>
      <c r="L128" s="192">
        <f t="shared" si="10"/>
        <v>43</v>
      </c>
    </row>
    <row r="129" spans="1:12" ht="25.5">
      <c r="A129" s="317">
        <v>28</v>
      </c>
      <c r="B129" s="167" t="s">
        <v>425</v>
      </c>
      <c r="C129" s="318" t="s">
        <v>426</v>
      </c>
      <c r="D129" s="192">
        <v>0</v>
      </c>
      <c r="E129" s="192">
        <v>0</v>
      </c>
      <c r="F129" s="192">
        <f t="shared" si="11"/>
        <v>0</v>
      </c>
      <c r="G129" s="192">
        <v>0</v>
      </c>
      <c r="H129" s="192">
        <v>0</v>
      </c>
      <c r="I129" s="192">
        <f t="shared" si="12"/>
        <v>0</v>
      </c>
      <c r="J129" s="192">
        <f t="shared" si="13"/>
        <v>0</v>
      </c>
      <c r="K129" s="192">
        <f t="shared" si="10"/>
        <v>0</v>
      </c>
      <c r="L129" s="192">
        <f t="shared" si="10"/>
        <v>0</v>
      </c>
    </row>
    <row r="130" spans="1:12" ht="38.25">
      <c r="A130" s="317">
        <v>29</v>
      </c>
      <c r="B130" s="167" t="s">
        <v>427</v>
      </c>
      <c r="C130" s="318" t="s">
        <v>779</v>
      </c>
      <c r="D130" s="192">
        <v>0</v>
      </c>
      <c r="E130" s="192">
        <v>0</v>
      </c>
      <c r="F130" s="192">
        <f t="shared" si="11"/>
        <v>0</v>
      </c>
      <c r="G130" s="192">
        <v>0</v>
      </c>
      <c r="H130" s="192">
        <v>0</v>
      </c>
      <c r="I130" s="192">
        <f t="shared" si="12"/>
        <v>0</v>
      </c>
      <c r="J130" s="192">
        <f t="shared" si="13"/>
        <v>0</v>
      </c>
      <c r="K130" s="192">
        <f t="shared" si="10"/>
        <v>0</v>
      </c>
      <c r="L130" s="192">
        <f t="shared" si="10"/>
        <v>0</v>
      </c>
    </row>
    <row r="131" spans="1:12" ht="25.5">
      <c r="A131" s="317">
        <v>30</v>
      </c>
      <c r="B131" s="317">
        <v>797</v>
      </c>
      <c r="C131" s="318" t="s">
        <v>428</v>
      </c>
      <c r="D131" s="192">
        <v>1173</v>
      </c>
      <c r="E131" s="192">
        <v>780</v>
      </c>
      <c r="F131" s="192">
        <f t="shared" si="11"/>
        <v>1953</v>
      </c>
      <c r="G131" s="192">
        <v>826</v>
      </c>
      <c r="H131" s="192">
        <v>549</v>
      </c>
      <c r="I131" s="192">
        <f t="shared" si="12"/>
        <v>1375</v>
      </c>
      <c r="J131" s="192">
        <f t="shared" si="13"/>
        <v>1999</v>
      </c>
      <c r="K131" s="192">
        <f t="shared" si="10"/>
        <v>1329</v>
      </c>
      <c r="L131" s="192">
        <f t="shared" si="10"/>
        <v>3328</v>
      </c>
    </row>
    <row r="132" spans="1:12" ht="25.5">
      <c r="A132" s="317">
        <v>31</v>
      </c>
      <c r="B132" s="317">
        <v>799</v>
      </c>
      <c r="C132" s="318" t="s">
        <v>780</v>
      </c>
      <c r="D132" s="192">
        <v>1151</v>
      </c>
      <c r="E132" s="192">
        <v>699</v>
      </c>
      <c r="F132" s="192">
        <f t="shared" si="11"/>
        <v>1850</v>
      </c>
      <c r="G132" s="192">
        <v>937</v>
      </c>
      <c r="H132" s="192">
        <v>518</v>
      </c>
      <c r="I132" s="192">
        <f t="shared" si="12"/>
        <v>1455</v>
      </c>
      <c r="J132" s="192">
        <f t="shared" si="13"/>
        <v>2088</v>
      </c>
      <c r="K132" s="192">
        <f t="shared" si="10"/>
        <v>1217</v>
      </c>
      <c r="L132" s="192">
        <f t="shared" si="10"/>
        <v>3305</v>
      </c>
    </row>
    <row r="133" spans="1:12" ht="51">
      <c r="A133" s="317">
        <v>32</v>
      </c>
      <c r="B133" s="167" t="s">
        <v>429</v>
      </c>
      <c r="C133" s="318" t="s">
        <v>430</v>
      </c>
      <c r="D133" s="192">
        <v>3</v>
      </c>
      <c r="E133" s="192">
        <v>0</v>
      </c>
      <c r="F133" s="192">
        <f t="shared" si="11"/>
        <v>3</v>
      </c>
      <c r="G133" s="192">
        <v>0</v>
      </c>
      <c r="H133" s="192">
        <v>0</v>
      </c>
      <c r="I133" s="192">
        <f t="shared" si="12"/>
        <v>0</v>
      </c>
      <c r="J133" s="192">
        <f t="shared" si="13"/>
        <v>3</v>
      </c>
      <c r="K133" s="192">
        <f t="shared" si="10"/>
        <v>0</v>
      </c>
      <c r="L133" s="192">
        <f t="shared" si="10"/>
        <v>3</v>
      </c>
    </row>
    <row r="134" spans="1:12" ht="25.5">
      <c r="A134" s="317">
        <v>33</v>
      </c>
      <c r="B134" s="167" t="s">
        <v>431</v>
      </c>
      <c r="C134" s="318" t="s">
        <v>432</v>
      </c>
      <c r="D134" s="192">
        <v>22</v>
      </c>
      <c r="E134" s="192">
        <v>3</v>
      </c>
      <c r="F134" s="192">
        <f t="shared" si="11"/>
        <v>25</v>
      </c>
      <c r="G134" s="192">
        <v>0</v>
      </c>
      <c r="H134" s="192">
        <v>0</v>
      </c>
      <c r="I134" s="192">
        <f t="shared" si="12"/>
        <v>0</v>
      </c>
      <c r="J134" s="192">
        <f t="shared" si="13"/>
        <v>22</v>
      </c>
      <c r="K134" s="192">
        <f t="shared" si="10"/>
        <v>3</v>
      </c>
      <c r="L134" s="192">
        <f t="shared" si="10"/>
        <v>25</v>
      </c>
    </row>
    <row r="135" spans="1:12">
      <c r="A135" s="317">
        <v>34</v>
      </c>
      <c r="B135" s="167" t="s">
        <v>433</v>
      </c>
      <c r="C135" s="318" t="s">
        <v>434</v>
      </c>
      <c r="D135" s="192">
        <v>1</v>
      </c>
      <c r="E135" s="192">
        <v>0</v>
      </c>
      <c r="F135" s="192">
        <f t="shared" si="11"/>
        <v>1</v>
      </c>
      <c r="G135" s="192">
        <v>3</v>
      </c>
      <c r="H135" s="192">
        <v>2</v>
      </c>
      <c r="I135" s="192">
        <f t="shared" si="12"/>
        <v>5</v>
      </c>
      <c r="J135" s="192">
        <f t="shared" si="13"/>
        <v>4</v>
      </c>
      <c r="K135" s="192">
        <f t="shared" si="10"/>
        <v>2</v>
      </c>
      <c r="L135" s="192">
        <f t="shared" si="10"/>
        <v>6</v>
      </c>
    </row>
    <row r="136" spans="1:12" ht="25.5">
      <c r="A136" s="317">
        <v>35</v>
      </c>
      <c r="B136" s="167" t="s">
        <v>435</v>
      </c>
      <c r="C136" s="318" t="s">
        <v>436</v>
      </c>
      <c r="D136" s="192">
        <v>15</v>
      </c>
      <c r="E136" s="192">
        <v>4</v>
      </c>
      <c r="F136" s="192">
        <f t="shared" si="11"/>
        <v>19</v>
      </c>
      <c r="G136" s="192">
        <v>6</v>
      </c>
      <c r="H136" s="192">
        <v>4</v>
      </c>
      <c r="I136" s="192">
        <f t="shared" si="12"/>
        <v>10</v>
      </c>
      <c r="J136" s="192">
        <f t="shared" si="13"/>
        <v>21</v>
      </c>
      <c r="K136" s="192">
        <f t="shared" si="10"/>
        <v>8</v>
      </c>
      <c r="L136" s="192">
        <f t="shared" si="10"/>
        <v>29</v>
      </c>
    </row>
    <row r="137" spans="1:12" ht="51">
      <c r="A137" s="317">
        <v>36</v>
      </c>
      <c r="B137" s="167" t="s">
        <v>437</v>
      </c>
      <c r="C137" s="318" t="s">
        <v>438</v>
      </c>
      <c r="D137" s="192">
        <v>29</v>
      </c>
      <c r="E137" s="192">
        <v>6</v>
      </c>
      <c r="F137" s="192">
        <f t="shared" si="11"/>
        <v>35</v>
      </c>
      <c r="G137" s="192">
        <v>26</v>
      </c>
      <c r="H137" s="192">
        <v>10</v>
      </c>
      <c r="I137" s="192">
        <f t="shared" si="12"/>
        <v>36</v>
      </c>
      <c r="J137" s="192">
        <f t="shared" si="13"/>
        <v>55</v>
      </c>
      <c r="K137" s="192">
        <f t="shared" si="10"/>
        <v>16</v>
      </c>
      <c r="L137" s="192">
        <f t="shared" si="10"/>
        <v>71</v>
      </c>
    </row>
    <row r="138" spans="1:12">
      <c r="A138" s="317">
        <v>37</v>
      </c>
      <c r="B138" s="167" t="s">
        <v>439</v>
      </c>
      <c r="C138" s="318" t="s">
        <v>781</v>
      </c>
      <c r="D138" s="192">
        <v>58</v>
      </c>
      <c r="E138" s="192">
        <v>8</v>
      </c>
      <c r="F138" s="192">
        <f t="shared" si="11"/>
        <v>66</v>
      </c>
      <c r="G138" s="192">
        <v>23</v>
      </c>
      <c r="H138" s="192">
        <v>2</v>
      </c>
      <c r="I138" s="192">
        <f t="shared" si="12"/>
        <v>25</v>
      </c>
      <c r="J138" s="192">
        <f t="shared" si="13"/>
        <v>81</v>
      </c>
      <c r="K138" s="192">
        <f t="shared" si="10"/>
        <v>10</v>
      </c>
      <c r="L138" s="192">
        <f t="shared" si="10"/>
        <v>91</v>
      </c>
    </row>
    <row r="139" spans="1:12" ht="25.5">
      <c r="A139" s="317">
        <v>38</v>
      </c>
      <c r="B139" s="167" t="s">
        <v>440</v>
      </c>
      <c r="C139" s="318" t="s">
        <v>782</v>
      </c>
      <c r="D139" s="192">
        <v>1</v>
      </c>
      <c r="E139" s="192">
        <v>0</v>
      </c>
      <c r="F139" s="192">
        <f t="shared" si="11"/>
        <v>1</v>
      </c>
      <c r="G139" s="192">
        <v>0</v>
      </c>
      <c r="H139" s="192">
        <v>0</v>
      </c>
      <c r="I139" s="192">
        <f t="shared" si="12"/>
        <v>0</v>
      </c>
      <c r="J139" s="192">
        <f t="shared" si="13"/>
        <v>1</v>
      </c>
      <c r="K139" s="192">
        <f t="shared" si="10"/>
        <v>0</v>
      </c>
      <c r="L139" s="192">
        <f t="shared" si="10"/>
        <v>1</v>
      </c>
    </row>
    <row r="140" spans="1:12">
      <c r="A140" s="317">
        <v>39</v>
      </c>
      <c r="B140" s="317"/>
      <c r="C140" s="318" t="s">
        <v>441</v>
      </c>
      <c r="D140" s="192">
        <v>185</v>
      </c>
      <c r="E140" s="192">
        <v>98</v>
      </c>
      <c r="F140" s="192">
        <f t="shared" si="11"/>
        <v>283</v>
      </c>
      <c r="G140" s="192">
        <v>438</v>
      </c>
      <c r="H140" s="192">
        <v>267</v>
      </c>
      <c r="I140" s="192">
        <f t="shared" si="12"/>
        <v>705</v>
      </c>
      <c r="J140" s="192">
        <f t="shared" si="13"/>
        <v>623</v>
      </c>
      <c r="K140" s="192">
        <f t="shared" si="10"/>
        <v>365</v>
      </c>
      <c r="L140" s="192">
        <f t="shared" si="10"/>
        <v>988</v>
      </c>
    </row>
    <row r="141" spans="1:12">
      <c r="A141" s="1373">
        <v>40</v>
      </c>
      <c r="B141" s="1373" t="s">
        <v>874</v>
      </c>
      <c r="C141" s="318" t="s">
        <v>877</v>
      </c>
      <c r="D141" s="570">
        <v>0</v>
      </c>
      <c r="E141" s="570">
        <v>0</v>
      </c>
      <c r="F141" s="192">
        <f t="shared" si="11"/>
        <v>0</v>
      </c>
      <c r="G141" s="570">
        <v>0</v>
      </c>
      <c r="H141" s="570">
        <v>0</v>
      </c>
      <c r="I141" s="192">
        <f t="shared" si="12"/>
        <v>0</v>
      </c>
      <c r="J141" s="192">
        <f t="shared" si="13"/>
        <v>0</v>
      </c>
      <c r="K141" s="192">
        <f t="shared" si="10"/>
        <v>0</v>
      </c>
      <c r="L141" s="192">
        <f t="shared" si="10"/>
        <v>0</v>
      </c>
    </row>
    <row r="142" spans="1:12">
      <c r="A142" s="1373">
        <v>41</v>
      </c>
      <c r="B142" s="1373" t="s">
        <v>873</v>
      </c>
      <c r="C142" s="318" t="s">
        <v>875</v>
      </c>
      <c r="D142" s="570">
        <v>439</v>
      </c>
      <c r="E142" s="570">
        <v>235</v>
      </c>
      <c r="F142" s="192">
        <f t="shared" si="11"/>
        <v>674</v>
      </c>
      <c r="G142" s="570">
        <v>375</v>
      </c>
      <c r="H142" s="570">
        <v>242</v>
      </c>
      <c r="I142" s="192">
        <f t="shared" si="12"/>
        <v>617</v>
      </c>
      <c r="J142" s="192">
        <f t="shared" si="13"/>
        <v>814</v>
      </c>
      <c r="K142" s="192">
        <f t="shared" si="10"/>
        <v>477</v>
      </c>
      <c r="L142" s="192">
        <f t="shared" si="10"/>
        <v>1291</v>
      </c>
    </row>
    <row r="143" spans="1:12">
      <c r="A143" s="317"/>
      <c r="B143" s="317"/>
      <c r="C143" s="167" t="s">
        <v>6</v>
      </c>
      <c r="D143" s="192">
        <f>SUM(D102:D142)</f>
        <v>4674</v>
      </c>
      <c r="E143" s="192">
        <f t="shared" ref="E143:L143" si="14">SUM(E102:E142)</f>
        <v>2995</v>
      </c>
      <c r="F143" s="192">
        <f t="shared" si="14"/>
        <v>7669</v>
      </c>
      <c r="G143" s="192">
        <f t="shared" si="14"/>
        <v>3828</v>
      </c>
      <c r="H143" s="192">
        <f t="shared" si="14"/>
        <v>2465</v>
      </c>
      <c r="I143" s="192">
        <f t="shared" si="14"/>
        <v>6293</v>
      </c>
      <c r="J143" s="192">
        <f t="shared" si="14"/>
        <v>8502</v>
      </c>
      <c r="K143" s="192">
        <f t="shared" si="14"/>
        <v>5460</v>
      </c>
      <c r="L143" s="192">
        <f t="shared" si="14"/>
        <v>13962</v>
      </c>
    </row>
    <row r="145" spans="1:12" ht="15.75">
      <c r="K145" s="429" t="s">
        <v>25</v>
      </c>
    </row>
    <row r="146" spans="1:12" ht="56.25" customHeight="1">
      <c r="A146" s="1922" t="s">
        <v>385</v>
      </c>
      <c r="B146" s="1923"/>
      <c r="C146" s="1923"/>
      <c r="D146" s="1923"/>
      <c r="E146" s="1923"/>
      <c r="F146" s="1923"/>
      <c r="G146" s="1923"/>
      <c r="H146" s="1923"/>
      <c r="I146" s="1923"/>
      <c r="J146" s="1923"/>
      <c r="K146" s="1924"/>
      <c r="L146" s="317"/>
    </row>
    <row r="147" spans="1:12" ht="15" customHeight="1">
      <c r="A147" s="1914" t="s">
        <v>193</v>
      </c>
      <c r="B147" s="1914" t="s">
        <v>386</v>
      </c>
      <c r="C147" s="1914" t="s">
        <v>387</v>
      </c>
      <c r="D147" s="1925" t="s">
        <v>96</v>
      </c>
      <c r="E147" s="1926"/>
      <c r="F147" s="1927"/>
      <c r="G147" s="1925" t="s">
        <v>0</v>
      </c>
      <c r="H147" s="1926"/>
      <c r="I147" s="1927"/>
      <c r="J147" s="1925" t="s">
        <v>6</v>
      </c>
      <c r="K147" s="1926"/>
      <c r="L147" s="1927"/>
    </row>
    <row r="148" spans="1:12" ht="15" customHeight="1">
      <c r="A148" s="1914"/>
      <c r="B148" s="1914"/>
      <c r="C148" s="1914"/>
      <c r="D148" s="317" t="s">
        <v>242</v>
      </c>
      <c r="E148" s="317" t="s">
        <v>243</v>
      </c>
      <c r="F148" s="317" t="s">
        <v>236</v>
      </c>
      <c r="G148" s="317" t="s">
        <v>242</v>
      </c>
      <c r="H148" s="317" t="s">
        <v>243</v>
      </c>
      <c r="I148" s="317" t="s">
        <v>236</v>
      </c>
      <c r="J148" s="317" t="s">
        <v>242</v>
      </c>
      <c r="K148" s="317" t="s">
        <v>243</v>
      </c>
      <c r="L148" s="317" t="s">
        <v>236</v>
      </c>
    </row>
    <row r="149" spans="1:12">
      <c r="A149" s="317">
        <v>1</v>
      </c>
      <c r="B149" s="317">
        <v>1</v>
      </c>
      <c r="C149" s="318" t="s">
        <v>388</v>
      </c>
      <c r="D149" s="192">
        <v>0</v>
      </c>
      <c r="E149" s="192">
        <v>0</v>
      </c>
      <c r="F149" s="192">
        <f>SUM(D149:E149)</f>
        <v>0</v>
      </c>
      <c r="G149" s="192">
        <v>0</v>
      </c>
      <c r="H149" s="192">
        <v>0</v>
      </c>
      <c r="I149" s="192">
        <f>SUM(G149:H149)</f>
        <v>0</v>
      </c>
      <c r="J149" s="192">
        <f>D149+G149</f>
        <v>0</v>
      </c>
      <c r="K149" s="192">
        <f>E149+H149</f>
        <v>0</v>
      </c>
      <c r="L149" s="192">
        <f>F149+I149</f>
        <v>0</v>
      </c>
    </row>
    <row r="150" spans="1:12" ht="25.5">
      <c r="A150" s="317">
        <v>2</v>
      </c>
      <c r="B150" s="317">
        <v>2</v>
      </c>
      <c r="C150" s="318" t="s">
        <v>389</v>
      </c>
      <c r="D150" s="192">
        <v>0</v>
      </c>
      <c r="E150" s="192">
        <v>0</v>
      </c>
      <c r="F150" s="192">
        <f t="shared" ref="F150:F189" si="15">SUM(D150:E150)</f>
        <v>0</v>
      </c>
      <c r="G150" s="192">
        <v>5</v>
      </c>
      <c r="H150" s="192">
        <v>6</v>
      </c>
      <c r="I150" s="192">
        <f t="shared" ref="I150:I189" si="16">SUM(G150:H150)</f>
        <v>11</v>
      </c>
      <c r="J150" s="192">
        <f t="shared" ref="J150:L189" si="17">D150+G150</f>
        <v>5</v>
      </c>
      <c r="K150" s="192">
        <f t="shared" si="17"/>
        <v>6</v>
      </c>
      <c r="L150" s="192">
        <f t="shared" si="17"/>
        <v>11</v>
      </c>
    </row>
    <row r="151" spans="1:12" ht="25.5">
      <c r="A151" s="317">
        <v>3</v>
      </c>
      <c r="B151" s="317">
        <v>3</v>
      </c>
      <c r="C151" s="318" t="s">
        <v>390</v>
      </c>
      <c r="D151" s="192">
        <v>0</v>
      </c>
      <c r="E151" s="192">
        <v>0</v>
      </c>
      <c r="F151" s="192">
        <f t="shared" si="15"/>
        <v>0</v>
      </c>
      <c r="G151" s="192">
        <v>6</v>
      </c>
      <c r="H151" s="192">
        <v>0</v>
      </c>
      <c r="I151" s="192">
        <f t="shared" si="16"/>
        <v>6</v>
      </c>
      <c r="J151" s="192">
        <f t="shared" si="17"/>
        <v>6</v>
      </c>
      <c r="K151" s="192">
        <f t="shared" si="17"/>
        <v>0</v>
      </c>
      <c r="L151" s="192">
        <f t="shared" si="17"/>
        <v>6</v>
      </c>
    </row>
    <row r="152" spans="1:12" ht="25.5">
      <c r="A152" s="317">
        <v>4</v>
      </c>
      <c r="B152" s="167" t="s">
        <v>391</v>
      </c>
      <c r="C152" s="318" t="s">
        <v>392</v>
      </c>
      <c r="D152" s="192">
        <v>0</v>
      </c>
      <c r="E152" s="192">
        <v>0</v>
      </c>
      <c r="F152" s="192">
        <f t="shared" si="15"/>
        <v>0</v>
      </c>
      <c r="G152" s="192">
        <v>4</v>
      </c>
      <c r="H152" s="192">
        <v>1</v>
      </c>
      <c r="I152" s="192">
        <f t="shared" si="16"/>
        <v>5</v>
      </c>
      <c r="J152" s="192">
        <f t="shared" si="17"/>
        <v>4</v>
      </c>
      <c r="K152" s="192">
        <f t="shared" si="17"/>
        <v>1</v>
      </c>
      <c r="L152" s="192">
        <f t="shared" si="17"/>
        <v>5</v>
      </c>
    </row>
    <row r="153" spans="1:12">
      <c r="A153" s="317">
        <v>5</v>
      </c>
      <c r="B153" s="167" t="s">
        <v>393</v>
      </c>
      <c r="C153" s="318" t="s">
        <v>394</v>
      </c>
      <c r="D153" s="192">
        <v>12</v>
      </c>
      <c r="E153" s="192">
        <v>2</v>
      </c>
      <c r="F153" s="192">
        <f t="shared" si="15"/>
        <v>14</v>
      </c>
      <c r="G153" s="192">
        <v>97</v>
      </c>
      <c r="H153" s="192">
        <v>43</v>
      </c>
      <c r="I153" s="192">
        <f t="shared" si="16"/>
        <v>140</v>
      </c>
      <c r="J153" s="192">
        <f t="shared" si="17"/>
        <v>109</v>
      </c>
      <c r="K153" s="192">
        <f t="shared" si="17"/>
        <v>45</v>
      </c>
      <c r="L153" s="192">
        <f t="shared" si="17"/>
        <v>154</v>
      </c>
    </row>
    <row r="154" spans="1:12">
      <c r="A154" s="317">
        <v>6</v>
      </c>
      <c r="B154" s="317">
        <v>30</v>
      </c>
      <c r="C154" s="318" t="s">
        <v>395</v>
      </c>
      <c r="D154" s="192">
        <v>0</v>
      </c>
      <c r="E154" s="192">
        <v>0</v>
      </c>
      <c r="F154" s="192">
        <f t="shared" si="15"/>
        <v>0</v>
      </c>
      <c r="G154" s="192">
        <v>0</v>
      </c>
      <c r="H154" s="192">
        <v>0</v>
      </c>
      <c r="I154" s="192">
        <f t="shared" si="16"/>
        <v>0</v>
      </c>
      <c r="J154" s="192">
        <f t="shared" si="17"/>
        <v>0</v>
      </c>
      <c r="K154" s="192">
        <f t="shared" si="17"/>
        <v>0</v>
      </c>
      <c r="L154" s="192">
        <f t="shared" si="17"/>
        <v>0</v>
      </c>
    </row>
    <row r="155" spans="1:12">
      <c r="A155" s="317">
        <v>7</v>
      </c>
      <c r="B155" s="317">
        <v>32</v>
      </c>
      <c r="C155" s="318" t="s">
        <v>396</v>
      </c>
      <c r="D155" s="192">
        <v>0</v>
      </c>
      <c r="E155" s="192">
        <v>0</v>
      </c>
      <c r="F155" s="192">
        <f t="shared" si="15"/>
        <v>0</v>
      </c>
      <c r="G155" s="192">
        <v>0</v>
      </c>
      <c r="H155" s="192">
        <v>0</v>
      </c>
      <c r="I155" s="192">
        <f t="shared" si="16"/>
        <v>0</v>
      </c>
      <c r="J155" s="192">
        <f t="shared" si="17"/>
        <v>0</v>
      </c>
      <c r="K155" s="192">
        <f t="shared" si="17"/>
        <v>0</v>
      </c>
      <c r="L155" s="192">
        <f t="shared" si="17"/>
        <v>0</v>
      </c>
    </row>
    <row r="156" spans="1:12">
      <c r="A156" s="317">
        <v>8</v>
      </c>
      <c r="B156" s="317">
        <v>33</v>
      </c>
      <c r="C156" s="318" t="s">
        <v>397</v>
      </c>
      <c r="D156" s="192">
        <v>0</v>
      </c>
      <c r="E156" s="192">
        <v>0</v>
      </c>
      <c r="F156" s="192">
        <f t="shared" si="15"/>
        <v>0</v>
      </c>
      <c r="G156" s="192">
        <v>0</v>
      </c>
      <c r="H156" s="192">
        <v>0</v>
      </c>
      <c r="I156" s="192">
        <f t="shared" si="16"/>
        <v>0</v>
      </c>
      <c r="J156" s="192">
        <f t="shared" si="17"/>
        <v>0</v>
      </c>
      <c r="K156" s="192">
        <f t="shared" si="17"/>
        <v>0</v>
      </c>
      <c r="L156" s="192">
        <f t="shared" si="17"/>
        <v>0</v>
      </c>
    </row>
    <row r="157" spans="1:12">
      <c r="A157" s="317">
        <v>9</v>
      </c>
      <c r="B157" s="317">
        <v>37</v>
      </c>
      <c r="C157" s="318" t="s">
        <v>398</v>
      </c>
      <c r="D157" s="192">
        <v>0</v>
      </c>
      <c r="E157" s="192">
        <v>0</v>
      </c>
      <c r="F157" s="192">
        <f t="shared" si="15"/>
        <v>0</v>
      </c>
      <c r="G157" s="192">
        <v>0</v>
      </c>
      <c r="H157" s="192">
        <v>0</v>
      </c>
      <c r="I157" s="192">
        <f t="shared" si="16"/>
        <v>0</v>
      </c>
      <c r="J157" s="192">
        <f t="shared" si="17"/>
        <v>0</v>
      </c>
      <c r="K157" s="192">
        <f t="shared" si="17"/>
        <v>0</v>
      </c>
      <c r="L157" s="192">
        <f t="shared" si="17"/>
        <v>0</v>
      </c>
    </row>
    <row r="158" spans="1:12">
      <c r="A158" s="317">
        <v>10</v>
      </c>
      <c r="B158" s="317">
        <v>45</v>
      </c>
      <c r="C158" s="318" t="s">
        <v>399</v>
      </c>
      <c r="D158" s="192">
        <v>0</v>
      </c>
      <c r="E158" s="192">
        <v>0</v>
      </c>
      <c r="F158" s="192">
        <f t="shared" si="15"/>
        <v>0</v>
      </c>
      <c r="G158" s="192">
        <v>0</v>
      </c>
      <c r="H158" s="192">
        <v>0</v>
      </c>
      <c r="I158" s="192">
        <f t="shared" si="16"/>
        <v>0</v>
      </c>
      <c r="J158" s="192">
        <f t="shared" si="17"/>
        <v>0</v>
      </c>
      <c r="K158" s="192">
        <f t="shared" si="17"/>
        <v>0</v>
      </c>
      <c r="L158" s="192">
        <f t="shared" si="17"/>
        <v>0</v>
      </c>
    </row>
    <row r="159" spans="1:12">
      <c r="A159" s="317">
        <v>11</v>
      </c>
      <c r="B159" s="317">
        <v>55</v>
      </c>
      <c r="C159" s="318" t="s">
        <v>400</v>
      </c>
      <c r="D159" s="192">
        <v>0</v>
      </c>
      <c r="E159" s="192">
        <v>0</v>
      </c>
      <c r="F159" s="192">
        <f t="shared" si="15"/>
        <v>0</v>
      </c>
      <c r="G159" s="192">
        <v>0</v>
      </c>
      <c r="H159" s="192">
        <v>0</v>
      </c>
      <c r="I159" s="192">
        <f t="shared" si="16"/>
        <v>0</v>
      </c>
      <c r="J159" s="192">
        <f t="shared" si="17"/>
        <v>0</v>
      </c>
      <c r="K159" s="192">
        <f t="shared" si="17"/>
        <v>0</v>
      </c>
      <c r="L159" s="192">
        <f t="shared" si="17"/>
        <v>0</v>
      </c>
    </row>
    <row r="160" spans="1:12">
      <c r="A160" s="317">
        <v>12</v>
      </c>
      <c r="B160" s="317">
        <v>71</v>
      </c>
      <c r="C160" s="318" t="s">
        <v>401</v>
      </c>
      <c r="D160" s="192">
        <v>0</v>
      </c>
      <c r="E160" s="192">
        <v>0</v>
      </c>
      <c r="F160" s="192">
        <f t="shared" si="15"/>
        <v>0</v>
      </c>
      <c r="G160" s="192">
        <v>0</v>
      </c>
      <c r="H160" s="192">
        <v>0</v>
      </c>
      <c r="I160" s="192">
        <f t="shared" si="16"/>
        <v>0</v>
      </c>
      <c r="J160" s="192">
        <f t="shared" si="17"/>
        <v>0</v>
      </c>
      <c r="K160" s="192">
        <f t="shared" si="17"/>
        <v>0</v>
      </c>
      <c r="L160" s="192">
        <f t="shared" si="17"/>
        <v>0</v>
      </c>
    </row>
    <row r="161" spans="1:12">
      <c r="A161" s="317">
        <v>13</v>
      </c>
      <c r="B161" s="317">
        <v>84</v>
      </c>
      <c r="C161" s="318" t="s">
        <v>776</v>
      </c>
      <c r="D161" s="192">
        <v>0</v>
      </c>
      <c r="E161" s="192">
        <v>0</v>
      </c>
      <c r="F161" s="192">
        <f t="shared" si="15"/>
        <v>0</v>
      </c>
      <c r="G161" s="192">
        <v>4</v>
      </c>
      <c r="H161" s="192">
        <v>4</v>
      </c>
      <c r="I161" s="192">
        <f t="shared" si="16"/>
        <v>8</v>
      </c>
      <c r="J161" s="192">
        <f t="shared" si="17"/>
        <v>4</v>
      </c>
      <c r="K161" s="192">
        <f t="shared" si="17"/>
        <v>4</v>
      </c>
      <c r="L161" s="192">
        <f t="shared" si="17"/>
        <v>8</v>
      </c>
    </row>
    <row r="162" spans="1:12">
      <c r="A162" s="317">
        <v>14</v>
      </c>
      <c r="B162" s="167" t="s">
        <v>402</v>
      </c>
      <c r="C162" s="318" t="s">
        <v>403</v>
      </c>
      <c r="D162" s="192">
        <v>25</v>
      </c>
      <c r="E162" s="192">
        <v>32</v>
      </c>
      <c r="F162" s="192">
        <f t="shared" si="15"/>
        <v>57</v>
      </c>
      <c r="G162" s="192">
        <v>101</v>
      </c>
      <c r="H162" s="192">
        <v>128</v>
      </c>
      <c r="I162" s="192">
        <f t="shared" si="16"/>
        <v>229</v>
      </c>
      <c r="J162" s="192">
        <f t="shared" si="17"/>
        <v>126</v>
      </c>
      <c r="K162" s="192">
        <f t="shared" si="17"/>
        <v>160</v>
      </c>
      <c r="L162" s="192">
        <f t="shared" si="17"/>
        <v>286</v>
      </c>
    </row>
    <row r="163" spans="1:12">
      <c r="A163" s="317">
        <v>15</v>
      </c>
      <c r="B163" s="317">
        <v>250</v>
      </c>
      <c r="C163" s="318" t="s">
        <v>404</v>
      </c>
      <c r="D163" s="192">
        <v>26</v>
      </c>
      <c r="E163" s="192">
        <v>52</v>
      </c>
      <c r="F163" s="192">
        <f t="shared" si="15"/>
        <v>78</v>
      </c>
      <c r="G163" s="192">
        <v>40</v>
      </c>
      <c r="H163" s="192">
        <v>56</v>
      </c>
      <c r="I163" s="192">
        <f t="shared" si="16"/>
        <v>96</v>
      </c>
      <c r="J163" s="192">
        <f t="shared" si="17"/>
        <v>66</v>
      </c>
      <c r="K163" s="192">
        <f t="shared" si="17"/>
        <v>108</v>
      </c>
      <c r="L163" s="192">
        <f t="shared" si="17"/>
        <v>174</v>
      </c>
    </row>
    <row r="164" spans="1:12" ht="25.5">
      <c r="A164" s="317">
        <v>16</v>
      </c>
      <c r="B164" s="167" t="s">
        <v>405</v>
      </c>
      <c r="C164" s="318" t="s">
        <v>406</v>
      </c>
      <c r="D164" s="192">
        <v>5</v>
      </c>
      <c r="E164" s="192">
        <v>9</v>
      </c>
      <c r="F164" s="192">
        <f t="shared" si="15"/>
        <v>14</v>
      </c>
      <c r="G164" s="192">
        <v>18</v>
      </c>
      <c r="H164" s="192">
        <v>12</v>
      </c>
      <c r="I164" s="192">
        <f t="shared" si="16"/>
        <v>30</v>
      </c>
      <c r="J164" s="192">
        <f t="shared" si="17"/>
        <v>23</v>
      </c>
      <c r="K164" s="192">
        <f t="shared" si="17"/>
        <v>21</v>
      </c>
      <c r="L164" s="192">
        <f t="shared" si="17"/>
        <v>44</v>
      </c>
    </row>
    <row r="165" spans="1:12">
      <c r="A165" s="317">
        <v>17</v>
      </c>
      <c r="B165" s="167" t="s">
        <v>407</v>
      </c>
      <c r="C165" s="319" t="s">
        <v>777</v>
      </c>
      <c r="D165" s="192">
        <v>22</v>
      </c>
      <c r="E165" s="192">
        <v>22</v>
      </c>
      <c r="F165" s="192">
        <f t="shared" si="15"/>
        <v>44</v>
      </c>
      <c r="G165" s="192">
        <v>50</v>
      </c>
      <c r="H165" s="192">
        <v>27</v>
      </c>
      <c r="I165" s="192">
        <f t="shared" si="16"/>
        <v>77</v>
      </c>
      <c r="J165" s="192">
        <f t="shared" si="17"/>
        <v>72</v>
      </c>
      <c r="K165" s="192">
        <f t="shared" si="17"/>
        <v>49</v>
      </c>
      <c r="L165" s="192">
        <f t="shared" si="17"/>
        <v>121</v>
      </c>
    </row>
    <row r="166" spans="1:12" ht="38.25">
      <c r="A166" s="317">
        <v>18</v>
      </c>
      <c r="B166" s="1372" t="s">
        <v>408</v>
      </c>
      <c r="C166" s="318" t="s">
        <v>409</v>
      </c>
      <c r="D166" s="192">
        <v>373</v>
      </c>
      <c r="E166" s="192">
        <v>203</v>
      </c>
      <c r="F166" s="192">
        <f t="shared" si="15"/>
        <v>576</v>
      </c>
      <c r="G166" s="192">
        <v>387</v>
      </c>
      <c r="H166" s="192">
        <v>274</v>
      </c>
      <c r="I166" s="192">
        <f t="shared" si="16"/>
        <v>661</v>
      </c>
      <c r="J166" s="192">
        <f t="shared" si="17"/>
        <v>760</v>
      </c>
      <c r="K166" s="192">
        <f t="shared" si="17"/>
        <v>477</v>
      </c>
      <c r="L166" s="192">
        <f t="shared" si="17"/>
        <v>1237</v>
      </c>
    </row>
    <row r="167" spans="1:12" ht="25.5">
      <c r="A167" s="317">
        <v>19</v>
      </c>
      <c r="B167" s="167" t="s">
        <v>410</v>
      </c>
      <c r="C167" s="318" t="s">
        <v>411</v>
      </c>
      <c r="D167" s="192">
        <v>0</v>
      </c>
      <c r="E167" s="192">
        <v>2</v>
      </c>
      <c r="F167" s="192">
        <f t="shared" si="15"/>
        <v>2</v>
      </c>
      <c r="G167" s="192">
        <v>66</v>
      </c>
      <c r="H167" s="192">
        <v>41</v>
      </c>
      <c r="I167" s="192">
        <f t="shared" si="16"/>
        <v>107</v>
      </c>
      <c r="J167" s="192">
        <f t="shared" si="17"/>
        <v>66</v>
      </c>
      <c r="K167" s="192">
        <f t="shared" si="17"/>
        <v>43</v>
      </c>
      <c r="L167" s="192">
        <f t="shared" si="17"/>
        <v>109</v>
      </c>
    </row>
    <row r="168" spans="1:12">
      <c r="A168" s="317">
        <v>20</v>
      </c>
      <c r="B168" s="167" t="s">
        <v>412</v>
      </c>
      <c r="C168" s="320" t="s">
        <v>413</v>
      </c>
      <c r="D168" s="192">
        <v>2</v>
      </c>
      <c r="E168" s="192">
        <v>0</v>
      </c>
      <c r="F168" s="192">
        <f t="shared" si="15"/>
        <v>2</v>
      </c>
      <c r="G168" s="192">
        <v>105</v>
      </c>
      <c r="H168" s="192">
        <v>92</v>
      </c>
      <c r="I168" s="192">
        <f t="shared" si="16"/>
        <v>197</v>
      </c>
      <c r="J168" s="192">
        <f t="shared" si="17"/>
        <v>107</v>
      </c>
      <c r="K168" s="192">
        <f t="shared" si="17"/>
        <v>92</v>
      </c>
      <c r="L168" s="192">
        <f t="shared" si="17"/>
        <v>199</v>
      </c>
    </row>
    <row r="169" spans="1:12">
      <c r="A169" s="317">
        <v>21</v>
      </c>
      <c r="B169" s="317">
        <v>487</v>
      </c>
      <c r="C169" s="318" t="s">
        <v>414</v>
      </c>
      <c r="D169" s="192">
        <v>0</v>
      </c>
      <c r="E169" s="192">
        <v>0</v>
      </c>
      <c r="F169" s="192">
        <f t="shared" si="15"/>
        <v>0</v>
      </c>
      <c r="G169" s="192">
        <v>0</v>
      </c>
      <c r="H169" s="192">
        <v>0</v>
      </c>
      <c r="I169" s="192">
        <f t="shared" si="16"/>
        <v>0</v>
      </c>
      <c r="J169" s="192">
        <f t="shared" si="17"/>
        <v>0</v>
      </c>
      <c r="K169" s="192">
        <f t="shared" si="17"/>
        <v>0</v>
      </c>
      <c r="L169" s="192">
        <f t="shared" si="17"/>
        <v>0</v>
      </c>
    </row>
    <row r="170" spans="1:12">
      <c r="A170" s="317">
        <v>22</v>
      </c>
      <c r="B170" s="167" t="s">
        <v>415</v>
      </c>
      <c r="C170" s="318" t="s">
        <v>416</v>
      </c>
      <c r="D170" s="192">
        <v>2</v>
      </c>
      <c r="E170" s="192">
        <v>1</v>
      </c>
      <c r="F170" s="192">
        <f t="shared" si="15"/>
        <v>3</v>
      </c>
      <c r="G170" s="192">
        <v>26</v>
      </c>
      <c r="H170" s="192">
        <v>9</v>
      </c>
      <c r="I170" s="192">
        <f t="shared" si="16"/>
        <v>35</v>
      </c>
      <c r="J170" s="192">
        <f t="shared" si="17"/>
        <v>28</v>
      </c>
      <c r="K170" s="192">
        <f t="shared" si="17"/>
        <v>10</v>
      </c>
      <c r="L170" s="192">
        <f t="shared" si="17"/>
        <v>38</v>
      </c>
    </row>
    <row r="171" spans="1:12">
      <c r="A171" s="317">
        <v>23</v>
      </c>
      <c r="B171" s="167" t="s">
        <v>417</v>
      </c>
      <c r="C171" s="318" t="s">
        <v>418</v>
      </c>
      <c r="D171" s="192">
        <v>3</v>
      </c>
      <c r="E171" s="192">
        <v>5</v>
      </c>
      <c r="F171" s="192">
        <f t="shared" si="15"/>
        <v>8</v>
      </c>
      <c r="G171" s="192">
        <v>0</v>
      </c>
      <c r="H171" s="192">
        <v>0</v>
      </c>
      <c r="I171" s="192">
        <f t="shared" si="16"/>
        <v>0</v>
      </c>
      <c r="J171" s="192">
        <f t="shared" si="17"/>
        <v>3</v>
      </c>
      <c r="K171" s="192">
        <f t="shared" si="17"/>
        <v>5</v>
      </c>
      <c r="L171" s="192">
        <f t="shared" si="17"/>
        <v>8</v>
      </c>
    </row>
    <row r="172" spans="1:12" ht="24">
      <c r="A172" s="317">
        <v>24</v>
      </c>
      <c r="B172" s="167" t="s">
        <v>419</v>
      </c>
      <c r="C172" s="321" t="s">
        <v>778</v>
      </c>
      <c r="D172" s="192">
        <v>8</v>
      </c>
      <c r="E172" s="192">
        <v>3</v>
      </c>
      <c r="F172" s="192">
        <f t="shared" si="15"/>
        <v>11</v>
      </c>
      <c r="G172" s="192">
        <v>71</v>
      </c>
      <c r="H172" s="192">
        <v>40</v>
      </c>
      <c r="I172" s="192">
        <f t="shared" si="16"/>
        <v>111</v>
      </c>
      <c r="J172" s="192">
        <f t="shared" si="17"/>
        <v>79</v>
      </c>
      <c r="K172" s="192">
        <f t="shared" si="17"/>
        <v>43</v>
      </c>
      <c r="L172" s="192">
        <f t="shared" si="17"/>
        <v>122</v>
      </c>
    </row>
    <row r="173" spans="1:12">
      <c r="A173" s="317">
        <v>25</v>
      </c>
      <c r="B173" s="167" t="s">
        <v>420</v>
      </c>
      <c r="C173" s="318" t="s">
        <v>421</v>
      </c>
      <c r="D173" s="192">
        <v>0</v>
      </c>
      <c r="E173" s="192">
        <v>0</v>
      </c>
      <c r="F173" s="192">
        <f t="shared" si="15"/>
        <v>0</v>
      </c>
      <c r="G173" s="192">
        <v>1</v>
      </c>
      <c r="H173" s="192">
        <v>1</v>
      </c>
      <c r="I173" s="192">
        <f t="shared" si="16"/>
        <v>2</v>
      </c>
      <c r="J173" s="192">
        <f t="shared" si="17"/>
        <v>1</v>
      </c>
      <c r="K173" s="192">
        <f t="shared" si="17"/>
        <v>1</v>
      </c>
      <c r="L173" s="192">
        <f t="shared" si="17"/>
        <v>2</v>
      </c>
    </row>
    <row r="174" spans="1:12" ht="25.5">
      <c r="A174" s="317">
        <v>26</v>
      </c>
      <c r="B174" s="317">
        <v>571</v>
      </c>
      <c r="C174" s="318" t="s">
        <v>422</v>
      </c>
      <c r="D174" s="192">
        <v>27</v>
      </c>
      <c r="E174" s="192">
        <v>24</v>
      </c>
      <c r="F174" s="192">
        <f t="shared" si="15"/>
        <v>51</v>
      </c>
      <c r="G174" s="192">
        <v>22</v>
      </c>
      <c r="H174" s="192">
        <v>7</v>
      </c>
      <c r="I174" s="192">
        <f t="shared" si="16"/>
        <v>29</v>
      </c>
      <c r="J174" s="192">
        <f t="shared" si="17"/>
        <v>49</v>
      </c>
      <c r="K174" s="192">
        <f t="shared" si="17"/>
        <v>31</v>
      </c>
      <c r="L174" s="192">
        <f t="shared" si="17"/>
        <v>80</v>
      </c>
    </row>
    <row r="175" spans="1:12" ht="25.5">
      <c r="A175" s="317">
        <v>27</v>
      </c>
      <c r="B175" s="167" t="s">
        <v>423</v>
      </c>
      <c r="C175" s="318" t="s">
        <v>424</v>
      </c>
      <c r="D175" s="192">
        <v>6</v>
      </c>
      <c r="E175" s="192">
        <v>9</v>
      </c>
      <c r="F175" s="192">
        <f t="shared" si="15"/>
        <v>15</v>
      </c>
      <c r="G175" s="192">
        <v>66</v>
      </c>
      <c r="H175" s="192">
        <v>46</v>
      </c>
      <c r="I175" s="192">
        <f t="shared" si="16"/>
        <v>112</v>
      </c>
      <c r="J175" s="192">
        <f t="shared" si="17"/>
        <v>72</v>
      </c>
      <c r="K175" s="192">
        <f t="shared" si="17"/>
        <v>55</v>
      </c>
      <c r="L175" s="192">
        <f t="shared" si="17"/>
        <v>127</v>
      </c>
    </row>
    <row r="176" spans="1:12" ht="25.5">
      <c r="A176" s="317">
        <v>28</v>
      </c>
      <c r="B176" s="167" t="s">
        <v>425</v>
      </c>
      <c r="C176" s="318" t="s">
        <v>426</v>
      </c>
      <c r="D176" s="192">
        <v>0</v>
      </c>
      <c r="E176" s="192">
        <v>1</v>
      </c>
      <c r="F176" s="192">
        <f t="shared" si="15"/>
        <v>1</v>
      </c>
      <c r="G176" s="192">
        <v>0</v>
      </c>
      <c r="H176" s="192">
        <v>27</v>
      </c>
      <c r="I176" s="192">
        <f t="shared" si="16"/>
        <v>27</v>
      </c>
      <c r="J176" s="192">
        <f t="shared" si="17"/>
        <v>0</v>
      </c>
      <c r="K176" s="192">
        <f t="shared" si="17"/>
        <v>28</v>
      </c>
      <c r="L176" s="192">
        <f t="shared" si="17"/>
        <v>28</v>
      </c>
    </row>
    <row r="177" spans="1:12" ht="38.25">
      <c r="A177" s="317">
        <v>29</v>
      </c>
      <c r="B177" s="167" t="s">
        <v>427</v>
      </c>
      <c r="C177" s="318" t="s">
        <v>779</v>
      </c>
      <c r="D177" s="192">
        <v>32</v>
      </c>
      <c r="E177" s="192">
        <v>43</v>
      </c>
      <c r="F177" s="192">
        <f t="shared" si="15"/>
        <v>75</v>
      </c>
      <c r="G177" s="192">
        <v>104</v>
      </c>
      <c r="H177" s="192">
        <v>80</v>
      </c>
      <c r="I177" s="192">
        <f t="shared" si="16"/>
        <v>184</v>
      </c>
      <c r="J177" s="192">
        <f t="shared" si="17"/>
        <v>136</v>
      </c>
      <c r="K177" s="192">
        <f t="shared" si="17"/>
        <v>123</v>
      </c>
      <c r="L177" s="192">
        <f t="shared" si="17"/>
        <v>259</v>
      </c>
    </row>
    <row r="178" spans="1:12" ht="25.5">
      <c r="A178" s="317">
        <v>30</v>
      </c>
      <c r="B178" s="317">
        <v>797</v>
      </c>
      <c r="C178" s="318" t="s">
        <v>428</v>
      </c>
      <c r="D178" s="192">
        <v>3</v>
      </c>
      <c r="E178" s="192">
        <v>0</v>
      </c>
      <c r="F178" s="192">
        <f t="shared" si="15"/>
        <v>3</v>
      </c>
      <c r="G178" s="192">
        <v>10</v>
      </c>
      <c r="H178" s="192">
        <v>6</v>
      </c>
      <c r="I178" s="192">
        <f t="shared" si="16"/>
        <v>16</v>
      </c>
      <c r="J178" s="192">
        <f t="shared" si="17"/>
        <v>13</v>
      </c>
      <c r="K178" s="192">
        <f t="shared" si="17"/>
        <v>6</v>
      </c>
      <c r="L178" s="192">
        <f t="shared" si="17"/>
        <v>19</v>
      </c>
    </row>
    <row r="179" spans="1:12" ht="25.5">
      <c r="A179" s="317">
        <v>31</v>
      </c>
      <c r="B179" s="317">
        <v>799</v>
      </c>
      <c r="C179" s="318" t="s">
        <v>780</v>
      </c>
      <c r="D179" s="192">
        <v>3</v>
      </c>
      <c r="E179" s="192">
        <v>0</v>
      </c>
      <c r="F179" s="192">
        <f t="shared" si="15"/>
        <v>3</v>
      </c>
      <c r="G179" s="192">
        <v>144</v>
      </c>
      <c r="H179" s="192">
        <v>53</v>
      </c>
      <c r="I179" s="192">
        <f t="shared" si="16"/>
        <v>197</v>
      </c>
      <c r="J179" s="192">
        <f t="shared" si="17"/>
        <v>147</v>
      </c>
      <c r="K179" s="192">
        <f t="shared" si="17"/>
        <v>53</v>
      </c>
      <c r="L179" s="192">
        <f t="shared" si="17"/>
        <v>200</v>
      </c>
    </row>
    <row r="180" spans="1:12" ht="51">
      <c r="A180" s="317">
        <v>32</v>
      </c>
      <c r="B180" s="167" t="s">
        <v>429</v>
      </c>
      <c r="C180" s="318" t="s">
        <v>430</v>
      </c>
      <c r="D180" s="192">
        <v>2</v>
      </c>
      <c r="E180" s="192">
        <v>0</v>
      </c>
      <c r="F180" s="192">
        <f t="shared" si="15"/>
        <v>2</v>
      </c>
      <c r="G180" s="192">
        <v>4</v>
      </c>
      <c r="H180" s="192">
        <v>0</v>
      </c>
      <c r="I180" s="192">
        <f t="shared" si="16"/>
        <v>4</v>
      </c>
      <c r="J180" s="192">
        <f t="shared" si="17"/>
        <v>6</v>
      </c>
      <c r="K180" s="192">
        <f t="shared" si="17"/>
        <v>0</v>
      </c>
      <c r="L180" s="192">
        <f t="shared" si="17"/>
        <v>6</v>
      </c>
    </row>
    <row r="181" spans="1:12" ht="25.5">
      <c r="A181" s="317">
        <v>33</v>
      </c>
      <c r="B181" s="167" t="s">
        <v>431</v>
      </c>
      <c r="C181" s="318" t="s">
        <v>432</v>
      </c>
      <c r="D181" s="192">
        <v>4</v>
      </c>
      <c r="E181" s="192">
        <v>1</v>
      </c>
      <c r="F181" s="192">
        <f t="shared" si="15"/>
        <v>5</v>
      </c>
      <c r="G181" s="192">
        <v>4</v>
      </c>
      <c r="H181" s="192">
        <v>0</v>
      </c>
      <c r="I181" s="192">
        <f t="shared" si="16"/>
        <v>4</v>
      </c>
      <c r="J181" s="192">
        <f t="shared" si="17"/>
        <v>8</v>
      </c>
      <c r="K181" s="192">
        <f t="shared" si="17"/>
        <v>1</v>
      </c>
      <c r="L181" s="192">
        <f t="shared" si="17"/>
        <v>9</v>
      </c>
    </row>
    <row r="182" spans="1:12">
      <c r="A182" s="317">
        <v>34</v>
      </c>
      <c r="B182" s="167" t="s">
        <v>433</v>
      </c>
      <c r="C182" s="318" t="s">
        <v>434</v>
      </c>
      <c r="D182" s="192">
        <v>1</v>
      </c>
      <c r="E182" s="192">
        <v>0</v>
      </c>
      <c r="F182" s="192">
        <f t="shared" si="15"/>
        <v>1</v>
      </c>
      <c r="G182" s="192">
        <v>3</v>
      </c>
      <c r="H182" s="192">
        <v>0</v>
      </c>
      <c r="I182" s="192">
        <f t="shared" si="16"/>
        <v>3</v>
      </c>
      <c r="J182" s="192">
        <f t="shared" si="17"/>
        <v>4</v>
      </c>
      <c r="K182" s="192">
        <f t="shared" si="17"/>
        <v>0</v>
      </c>
      <c r="L182" s="192">
        <f t="shared" si="17"/>
        <v>4</v>
      </c>
    </row>
    <row r="183" spans="1:12" ht="25.5">
      <c r="A183" s="317">
        <v>35</v>
      </c>
      <c r="B183" s="167" t="s">
        <v>435</v>
      </c>
      <c r="C183" s="318" t="s">
        <v>436</v>
      </c>
      <c r="D183" s="192">
        <v>6</v>
      </c>
      <c r="E183" s="192">
        <v>2</v>
      </c>
      <c r="F183" s="192">
        <f t="shared" si="15"/>
        <v>8</v>
      </c>
      <c r="G183" s="192">
        <v>4</v>
      </c>
      <c r="H183" s="192">
        <v>0</v>
      </c>
      <c r="I183" s="192">
        <f t="shared" si="16"/>
        <v>4</v>
      </c>
      <c r="J183" s="192">
        <f t="shared" si="17"/>
        <v>10</v>
      </c>
      <c r="K183" s="192">
        <f t="shared" si="17"/>
        <v>2</v>
      </c>
      <c r="L183" s="192">
        <f t="shared" si="17"/>
        <v>12</v>
      </c>
    </row>
    <row r="184" spans="1:12" ht="51">
      <c r="A184" s="317">
        <v>36</v>
      </c>
      <c r="B184" s="167" t="s">
        <v>437</v>
      </c>
      <c r="C184" s="318" t="s">
        <v>438</v>
      </c>
      <c r="D184" s="192">
        <v>14</v>
      </c>
      <c r="E184" s="192">
        <v>4</v>
      </c>
      <c r="F184" s="192">
        <f t="shared" si="15"/>
        <v>18</v>
      </c>
      <c r="G184" s="192">
        <v>10</v>
      </c>
      <c r="H184" s="192">
        <v>0</v>
      </c>
      <c r="I184" s="192">
        <f t="shared" si="16"/>
        <v>10</v>
      </c>
      <c r="J184" s="192">
        <f t="shared" si="17"/>
        <v>24</v>
      </c>
      <c r="K184" s="192">
        <f t="shared" si="17"/>
        <v>4</v>
      </c>
      <c r="L184" s="192">
        <f t="shared" si="17"/>
        <v>28</v>
      </c>
    </row>
    <row r="185" spans="1:12">
      <c r="A185" s="317">
        <v>37</v>
      </c>
      <c r="B185" s="167" t="s">
        <v>439</v>
      </c>
      <c r="C185" s="318" t="s">
        <v>781</v>
      </c>
      <c r="D185" s="192">
        <v>1</v>
      </c>
      <c r="E185" s="192">
        <v>0</v>
      </c>
      <c r="F185" s="192">
        <f t="shared" si="15"/>
        <v>1</v>
      </c>
      <c r="G185" s="192">
        <v>1</v>
      </c>
      <c r="H185" s="192">
        <v>1</v>
      </c>
      <c r="I185" s="192">
        <f t="shared" si="16"/>
        <v>2</v>
      </c>
      <c r="J185" s="192">
        <f t="shared" si="17"/>
        <v>2</v>
      </c>
      <c r="K185" s="192">
        <f t="shared" si="17"/>
        <v>1</v>
      </c>
      <c r="L185" s="192">
        <f t="shared" si="17"/>
        <v>3</v>
      </c>
    </row>
    <row r="186" spans="1:12" ht="25.5">
      <c r="A186" s="317">
        <v>38</v>
      </c>
      <c r="B186" s="167" t="s">
        <v>440</v>
      </c>
      <c r="C186" s="318" t="s">
        <v>782</v>
      </c>
      <c r="D186" s="192">
        <v>1</v>
      </c>
      <c r="E186" s="192">
        <v>0</v>
      </c>
      <c r="F186" s="192">
        <f t="shared" si="15"/>
        <v>1</v>
      </c>
      <c r="G186" s="192">
        <v>5</v>
      </c>
      <c r="H186" s="192">
        <v>2</v>
      </c>
      <c r="I186" s="192">
        <f t="shared" si="16"/>
        <v>7</v>
      </c>
      <c r="J186" s="192">
        <f t="shared" si="17"/>
        <v>6</v>
      </c>
      <c r="K186" s="192">
        <f t="shared" si="17"/>
        <v>2</v>
      </c>
      <c r="L186" s="192">
        <f t="shared" si="17"/>
        <v>8</v>
      </c>
    </row>
    <row r="187" spans="1:12">
      <c r="A187" s="317">
        <v>39</v>
      </c>
      <c r="B187" s="317"/>
      <c r="C187" s="318" t="s">
        <v>441</v>
      </c>
      <c r="D187" s="192">
        <v>1181</v>
      </c>
      <c r="E187" s="192">
        <v>904</v>
      </c>
      <c r="F187" s="192">
        <f t="shared" si="15"/>
        <v>2085</v>
      </c>
      <c r="G187" s="192">
        <v>974</v>
      </c>
      <c r="H187" s="192">
        <v>702</v>
      </c>
      <c r="I187" s="192">
        <f t="shared" si="16"/>
        <v>1676</v>
      </c>
      <c r="J187" s="192">
        <f t="shared" si="17"/>
        <v>2155</v>
      </c>
      <c r="K187" s="192">
        <f t="shared" si="17"/>
        <v>1606</v>
      </c>
      <c r="L187" s="192">
        <f t="shared" si="17"/>
        <v>3761</v>
      </c>
    </row>
    <row r="188" spans="1:12">
      <c r="A188" s="1373">
        <v>40</v>
      </c>
      <c r="B188" s="1373" t="s">
        <v>874</v>
      </c>
      <c r="C188" s="318" t="s">
        <v>876</v>
      </c>
      <c r="D188" s="570"/>
      <c r="E188" s="570"/>
      <c r="F188" s="192">
        <f t="shared" si="15"/>
        <v>0</v>
      </c>
      <c r="G188" s="570">
        <v>507</v>
      </c>
      <c r="H188" s="570">
        <v>453</v>
      </c>
      <c r="I188" s="192">
        <f t="shared" si="16"/>
        <v>960</v>
      </c>
      <c r="J188" s="192">
        <f t="shared" si="17"/>
        <v>507</v>
      </c>
      <c r="K188" s="192">
        <f t="shared" si="17"/>
        <v>453</v>
      </c>
      <c r="L188" s="192">
        <f t="shared" si="17"/>
        <v>960</v>
      </c>
    </row>
    <row r="189" spans="1:12">
      <c r="A189" s="1373">
        <v>41</v>
      </c>
      <c r="B189" s="1373" t="s">
        <v>873</v>
      </c>
      <c r="C189" s="318" t="s">
        <v>875</v>
      </c>
      <c r="D189" s="570"/>
      <c r="E189" s="570"/>
      <c r="F189" s="192">
        <f t="shared" si="15"/>
        <v>0</v>
      </c>
      <c r="G189" s="570">
        <v>0</v>
      </c>
      <c r="H189" s="570">
        <v>0</v>
      </c>
      <c r="I189" s="192">
        <f t="shared" si="16"/>
        <v>0</v>
      </c>
      <c r="J189" s="192">
        <f t="shared" si="17"/>
        <v>0</v>
      </c>
      <c r="K189" s="192">
        <f t="shared" si="17"/>
        <v>0</v>
      </c>
      <c r="L189" s="192">
        <f t="shared" si="17"/>
        <v>0</v>
      </c>
    </row>
    <row r="190" spans="1:12">
      <c r="A190" s="317"/>
      <c r="B190" s="317"/>
      <c r="C190" s="167" t="s">
        <v>6</v>
      </c>
      <c r="D190" s="192">
        <f t="shared" ref="D190:L190" si="18">SUM(D149:D189)</f>
        <v>1759</v>
      </c>
      <c r="E190" s="192">
        <f t="shared" si="18"/>
        <v>1319</v>
      </c>
      <c r="F190" s="192">
        <f t="shared" si="18"/>
        <v>3078</v>
      </c>
      <c r="G190" s="192">
        <f t="shared" si="18"/>
        <v>2839</v>
      </c>
      <c r="H190" s="192">
        <f t="shared" si="18"/>
        <v>2111</v>
      </c>
      <c r="I190" s="192">
        <f t="shared" si="18"/>
        <v>4950</v>
      </c>
      <c r="J190" s="192">
        <f t="shared" si="18"/>
        <v>4598</v>
      </c>
      <c r="K190" s="192">
        <f t="shared" si="18"/>
        <v>3430</v>
      </c>
      <c r="L190" s="192">
        <f t="shared" si="18"/>
        <v>8028</v>
      </c>
    </row>
    <row r="192" spans="1:12" ht="15.75">
      <c r="A192" s="1913" t="s">
        <v>385</v>
      </c>
      <c r="B192" s="1913"/>
      <c r="C192" s="1913"/>
      <c r="D192" s="1913"/>
      <c r="E192" s="1913"/>
      <c r="F192" s="1913"/>
      <c r="G192" s="1913"/>
      <c r="H192" s="1913"/>
      <c r="I192" s="1913"/>
      <c r="J192" s="1913"/>
      <c r="K192" s="1913"/>
      <c r="L192" s="1913"/>
    </row>
    <row r="193" spans="1:12" ht="15.75">
      <c r="A193" s="1370" t="s">
        <v>6</v>
      </c>
      <c r="B193" s="1370"/>
      <c r="C193" s="1370"/>
      <c r="D193" s="1370"/>
      <c r="E193" s="1370"/>
      <c r="F193" s="1370"/>
      <c r="G193" s="1370"/>
      <c r="H193" s="1370"/>
      <c r="I193" s="1370"/>
      <c r="J193" s="1370"/>
      <c r="K193" s="1921" t="s">
        <v>27</v>
      </c>
      <c r="L193" s="1921"/>
    </row>
    <row r="194" spans="1:12">
      <c r="A194" s="1914" t="s">
        <v>193</v>
      </c>
      <c r="B194" s="1914" t="s">
        <v>386</v>
      </c>
      <c r="C194" s="1914" t="s">
        <v>387</v>
      </c>
      <c r="D194" s="1914" t="s">
        <v>96</v>
      </c>
      <c r="E194" s="1914"/>
      <c r="F194" s="1914"/>
      <c r="G194" s="1914" t="s">
        <v>0</v>
      </c>
      <c r="H194" s="1914"/>
      <c r="I194" s="1914"/>
      <c r="J194" s="1914" t="s">
        <v>6</v>
      </c>
      <c r="K194" s="1914"/>
      <c r="L194" s="1914"/>
    </row>
    <row r="195" spans="1:12">
      <c r="A195" s="1914"/>
      <c r="B195" s="1914"/>
      <c r="C195" s="1914"/>
      <c r="D195" s="1373" t="s">
        <v>242</v>
      </c>
      <c r="E195" s="1373" t="s">
        <v>243</v>
      </c>
      <c r="F195" s="1373" t="s">
        <v>236</v>
      </c>
      <c r="G195" s="1373" t="s">
        <v>242</v>
      </c>
      <c r="H195" s="1373" t="s">
        <v>243</v>
      </c>
      <c r="I195" s="1373" t="s">
        <v>236</v>
      </c>
      <c r="J195" s="1373" t="s">
        <v>242</v>
      </c>
      <c r="K195" s="1373" t="s">
        <v>243</v>
      </c>
      <c r="L195" s="1373" t="s">
        <v>236</v>
      </c>
    </row>
    <row r="196" spans="1:12">
      <c r="A196" s="317">
        <v>1</v>
      </c>
      <c r="B196" s="317">
        <v>1</v>
      </c>
      <c r="C196" s="318" t="s">
        <v>388</v>
      </c>
      <c r="D196" s="192">
        <v>0</v>
      </c>
      <c r="E196" s="192">
        <v>0</v>
      </c>
      <c r="F196" s="192">
        <f>SUM(D196:E196)</f>
        <v>0</v>
      </c>
      <c r="G196" s="192">
        <v>0</v>
      </c>
      <c r="H196" s="192">
        <v>0</v>
      </c>
      <c r="I196" s="192">
        <f>SUM(G196:H196)</f>
        <v>0</v>
      </c>
      <c r="J196" s="192">
        <f>D196+G196</f>
        <v>0</v>
      </c>
      <c r="K196" s="192">
        <f>E196+H196</f>
        <v>0</v>
      </c>
      <c r="L196" s="192">
        <f>J196+K196</f>
        <v>0</v>
      </c>
    </row>
    <row r="197" spans="1:12" ht="25.5">
      <c r="A197" s="317">
        <v>2</v>
      </c>
      <c r="B197" s="317">
        <v>2</v>
      </c>
      <c r="C197" s="318" t="s">
        <v>389</v>
      </c>
      <c r="D197" s="192">
        <v>22</v>
      </c>
      <c r="E197" s="192">
        <v>12</v>
      </c>
      <c r="F197" s="192">
        <f t="shared" ref="F197:F236" si="19">SUM(D197:E197)</f>
        <v>34</v>
      </c>
      <c r="G197" s="192">
        <v>15</v>
      </c>
      <c r="H197" s="192">
        <v>8</v>
      </c>
      <c r="I197" s="192">
        <f t="shared" ref="I197:I236" si="20">SUM(G197:H197)</f>
        <v>23</v>
      </c>
      <c r="J197" s="192">
        <f t="shared" ref="J197:L236" si="21">D197+G197</f>
        <v>37</v>
      </c>
      <c r="K197" s="192">
        <f t="shared" si="21"/>
        <v>20</v>
      </c>
      <c r="L197" s="192">
        <f t="shared" ref="L197:L234" si="22">J197+K197</f>
        <v>57</v>
      </c>
    </row>
    <row r="198" spans="1:12" ht="25.5">
      <c r="A198" s="317">
        <v>3</v>
      </c>
      <c r="B198" s="317">
        <v>3</v>
      </c>
      <c r="C198" s="318" t="s">
        <v>390</v>
      </c>
      <c r="D198" s="192">
        <v>0</v>
      </c>
      <c r="E198" s="192">
        <v>0</v>
      </c>
      <c r="F198" s="192">
        <f t="shared" si="19"/>
        <v>0</v>
      </c>
      <c r="G198" s="192">
        <v>1</v>
      </c>
      <c r="H198" s="192">
        <v>1</v>
      </c>
      <c r="I198" s="192">
        <f t="shared" si="20"/>
        <v>2</v>
      </c>
      <c r="J198" s="192">
        <f t="shared" si="21"/>
        <v>1</v>
      </c>
      <c r="K198" s="192">
        <f t="shared" si="21"/>
        <v>1</v>
      </c>
      <c r="L198" s="192">
        <f t="shared" si="22"/>
        <v>2</v>
      </c>
    </row>
    <row r="199" spans="1:12" ht="25.5">
      <c r="A199" s="317">
        <v>4</v>
      </c>
      <c r="B199" s="167" t="s">
        <v>391</v>
      </c>
      <c r="C199" s="318" t="s">
        <v>392</v>
      </c>
      <c r="D199" s="192">
        <v>10</v>
      </c>
      <c r="E199" s="192">
        <v>7</v>
      </c>
      <c r="F199" s="192">
        <f t="shared" si="19"/>
        <v>17</v>
      </c>
      <c r="G199" s="192">
        <v>3</v>
      </c>
      <c r="H199" s="192">
        <v>2</v>
      </c>
      <c r="I199" s="192">
        <f t="shared" si="20"/>
        <v>5</v>
      </c>
      <c r="J199" s="192">
        <f t="shared" si="21"/>
        <v>13</v>
      </c>
      <c r="K199" s="192">
        <f t="shared" si="21"/>
        <v>9</v>
      </c>
      <c r="L199" s="192">
        <f t="shared" si="22"/>
        <v>22</v>
      </c>
    </row>
    <row r="200" spans="1:12">
      <c r="A200" s="317">
        <v>5</v>
      </c>
      <c r="B200" s="167" t="s">
        <v>393</v>
      </c>
      <c r="C200" s="318" t="s">
        <v>394</v>
      </c>
      <c r="D200" s="192">
        <v>52</v>
      </c>
      <c r="E200" s="192">
        <v>28</v>
      </c>
      <c r="F200" s="192">
        <f t="shared" si="19"/>
        <v>80</v>
      </c>
      <c r="G200" s="192">
        <v>55</v>
      </c>
      <c r="H200" s="192">
        <v>11</v>
      </c>
      <c r="I200" s="192">
        <f t="shared" si="20"/>
        <v>66</v>
      </c>
      <c r="J200" s="192">
        <f t="shared" si="21"/>
        <v>107</v>
      </c>
      <c r="K200" s="192">
        <f t="shared" si="21"/>
        <v>39</v>
      </c>
      <c r="L200" s="192">
        <f t="shared" si="22"/>
        <v>146</v>
      </c>
    </row>
    <row r="201" spans="1:12">
      <c r="A201" s="317">
        <v>6</v>
      </c>
      <c r="B201" s="317">
        <v>30</v>
      </c>
      <c r="C201" s="318" t="s">
        <v>395</v>
      </c>
      <c r="D201" s="192">
        <v>0</v>
      </c>
      <c r="E201" s="192">
        <v>0</v>
      </c>
      <c r="F201" s="192">
        <f t="shared" si="19"/>
        <v>0</v>
      </c>
      <c r="G201" s="192">
        <v>0</v>
      </c>
      <c r="H201" s="192">
        <v>0</v>
      </c>
      <c r="I201" s="192">
        <f t="shared" si="20"/>
        <v>0</v>
      </c>
      <c r="J201" s="192">
        <f t="shared" si="21"/>
        <v>0</v>
      </c>
      <c r="K201" s="192">
        <f t="shared" si="21"/>
        <v>0</v>
      </c>
      <c r="L201" s="192">
        <f t="shared" si="22"/>
        <v>0</v>
      </c>
    </row>
    <row r="202" spans="1:12">
      <c r="A202" s="317">
        <v>7</v>
      </c>
      <c r="B202" s="317">
        <v>32</v>
      </c>
      <c r="C202" s="318" t="s">
        <v>396</v>
      </c>
      <c r="D202" s="192">
        <v>0</v>
      </c>
      <c r="E202" s="192">
        <v>0</v>
      </c>
      <c r="F202" s="192">
        <f t="shared" si="19"/>
        <v>0</v>
      </c>
      <c r="G202" s="192">
        <v>0</v>
      </c>
      <c r="H202" s="192">
        <v>0</v>
      </c>
      <c r="I202" s="192">
        <f t="shared" si="20"/>
        <v>0</v>
      </c>
      <c r="J202" s="192">
        <f t="shared" si="21"/>
        <v>0</v>
      </c>
      <c r="K202" s="192">
        <f t="shared" si="21"/>
        <v>0</v>
      </c>
      <c r="L202" s="192">
        <f t="shared" si="22"/>
        <v>0</v>
      </c>
    </row>
    <row r="203" spans="1:12">
      <c r="A203" s="317">
        <v>8</v>
      </c>
      <c r="B203" s="317">
        <v>33</v>
      </c>
      <c r="C203" s="318" t="s">
        <v>397</v>
      </c>
      <c r="D203" s="192">
        <v>0</v>
      </c>
      <c r="E203" s="192">
        <v>0</v>
      </c>
      <c r="F203" s="192">
        <f t="shared" si="19"/>
        <v>0</v>
      </c>
      <c r="G203" s="192">
        <v>0</v>
      </c>
      <c r="H203" s="192">
        <v>0</v>
      </c>
      <c r="I203" s="192">
        <f t="shared" si="20"/>
        <v>0</v>
      </c>
      <c r="J203" s="192">
        <f t="shared" si="21"/>
        <v>0</v>
      </c>
      <c r="K203" s="192">
        <f t="shared" si="21"/>
        <v>0</v>
      </c>
      <c r="L203" s="192">
        <f t="shared" si="22"/>
        <v>0</v>
      </c>
    </row>
    <row r="204" spans="1:12">
      <c r="A204" s="317">
        <v>9</v>
      </c>
      <c r="B204" s="317">
        <v>37</v>
      </c>
      <c r="C204" s="318" t="s">
        <v>398</v>
      </c>
      <c r="D204" s="192">
        <v>0</v>
      </c>
      <c r="E204" s="192">
        <v>0</v>
      </c>
      <c r="F204" s="192">
        <f t="shared" si="19"/>
        <v>0</v>
      </c>
      <c r="G204" s="192">
        <v>0</v>
      </c>
      <c r="H204" s="192">
        <v>0</v>
      </c>
      <c r="I204" s="192">
        <f t="shared" si="20"/>
        <v>0</v>
      </c>
      <c r="J204" s="192">
        <f t="shared" si="21"/>
        <v>0</v>
      </c>
      <c r="K204" s="192">
        <f t="shared" si="21"/>
        <v>0</v>
      </c>
      <c r="L204" s="192">
        <f t="shared" si="22"/>
        <v>0</v>
      </c>
    </row>
    <row r="205" spans="1:12">
      <c r="A205" s="317">
        <v>10</v>
      </c>
      <c r="B205" s="317">
        <v>45</v>
      </c>
      <c r="C205" s="318" t="s">
        <v>399</v>
      </c>
      <c r="D205" s="192">
        <v>0</v>
      </c>
      <c r="E205" s="192">
        <v>0</v>
      </c>
      <c r="F205" s="192">
        <f t="shared" si="19"/>
        <v>0</v>
      </c>
      <c r="G205" s="192">
        <v>0</v>
      </c>
      <c r="H205" s="192">
        <v>0</v>
      </c>
      <c r="I205" s="192">
        <f t="shared" si="20"/>
        <v>0</v>
      </c>
      <c r="J205" s="192">
        <f t="shared" si="21"/>
        <v>0</v>
      </c>
      <c r="K205" s="192">
        <f t="shared" si="21"/>
        <v>0</v>
      </c>
      <c r="L205" s="192">
        <f t="shared" si="22"/>
        <v>0</v>
      </c>
    </row>
    <row r="206" spans="1:12">
      <c r="A206" s="317">
        <v>11</v>
      </c>
      <c r="B206" s="317">
        <v>55</v>
      </c>
      <c r="C206" s="318" t="s">
        <v>400</v>
      </c>
      <c r="D206" s="192">
        <v>0</v>
      </c>
      <c r="E206" s="192">
        <v>0</v>
      </c>
      <c r="F206" s="192">
        <f t="shared" si="19"/>
        <v>0</v>
      </c>
      <c r="G206" s="192">
        <v>0</v>
      </c>
      <c r="H206" s="192">
        <v>0</v>
      </c>
      <c r="I206" s="192">
        <f t="shared" si="20"/>
        <v>0</v>
      </c>
      <c r="J206" s="192">
        <f t="shared" si="21"/>
        <v>0</v>
      </c>
      <c r="K206" s="192">
        <f t="shared" si="21"/>
        <v>0</v>
      </c>
      <c r="L206" s="192">
        <f t="shared" si="22"/>
        <v>0</v>
      </c>
    </row>
    <row r="207" spans="1:12">
      <c r="A207" s="317">
        <v>12</v>
      </c>
      <c r="B207" s="317">
        <v>71</v>
      </c>
      <c r="C207" s="318" t="s">
        <v>401</v>
      </c>
      <c r="D207" s="192">
        <v>0</v>
      </c>
      <c r="E207" s="192">
        <v>0</v>
      </c>
      <c r="F207" s="192">
        <f t="shared" si="19"/>
        <v>0</v>
      </c>
      <c r="G207" s="192">
        <v>0</v>
      </c>
      <c r="H207" s="192">
        <v>0</v>
      </c>
      <c r="I207" s="192">
        <f t="shared" si="20"/>
        <v>0</v>
      </c>
      <c r="J207" s="192">
        <f t="shared" si="21"/>
        <v>0</v>
      </c>
      <c r="K207" s="192">
        <f t="shared" si="21"/>
        <v>0</v>
      </c>
      <c r="L207" s="192">
        <f t="shared" si="22"/>
        <v>0</v>
      </c>
    </row>
    <row r="208" spans="1:12">
      <c r="A208" s="317">
        <v>13</v>
      </c>
      <c r="B208" s="317">
        <v>84</v>
      </c>
      <c r="C208" s="318" t="s">
        <v>776</v>
      </c>
      <c r="D208" s="192">
        <v>0</v>
      </c>
      <c r="E208" s="192">
        <v>0</v>
      </c>
      <c r="F208" s="192">
        <f t="shared" si="19"/>
        <v>0</v>
      </c>
      <c r="G208" s="192">
        <v>0</v>
      </c>
      <c r="H208" s="192">
        <v>0</v>
      </c>
      <c r="I208" s="192">
        <f t="shared" si="20"/>
        <v>0</v>
      </c>
      <c r="J208" s="192">
        <f t="shared" si="21"/>
        <v>0</v>
      </c>
      <c r="K208" s="192">
        <f t="shared" si="21"/>
        <v>0</v>
      </c>
      <c r="L208" s="192">
        <f t="shared" si="22"/>
        <v>0</v>
      </c>
    </row>
    <row r="209" spans="1:12">
      <c r="A209" s="317">
        <v>14</v>
      </c>
      <c r="B209" s="167" t="s">
        <v>402</v>
      </c>
      <c r="C209" s="318" t="s">
        <v>403</v>
      </c>
      <c r="D209" s="192">
        <v>0</v>
      </c>
      <c r="E209" s="192">
        <v>0</v>
      </c>
      <c r="F209" s="192">
        <f t="shared" si="19"/>
        <v>0</v>
      </c>
      <c r="G209" s="192">
        <v>0</v>
      </c>
      <c r="H209" s="192">
        <v>0</v>
      </c>
      <c r="I209" s="192">
        <f t="shared" si="20"/>
        <v>0</v>
      </c>
      <c r="J209" s="192">
        <f t="shared" si="21"/>
        <v>0</v>
      </c>
      <c r="K209" s="192">
        <f t="shared" si="21"/>
        <v>0</v>
      </c>
      <c r="L209" s="192">
        <f t="shared" si="22"/>
        <v>0</v>
      </c>
    </row>
    <row r="210" spans="1:12">
      <c r="A210" s="317">
        <v>15</v>
      </c>
      <c r="B210" s="317">
        <v>250</v>
      </c>
      <c r="C210" s="318" t="s">
        <v>404</v>
      </c>
      <c r="D210" s="192">
        <v>385</v>
      </c>
      <c r="E210" s="192">
        <v>298</v>
      </c>
      <c r="F210" s="192">
        <f t="shared" si="19"/>
        <v>683</v>
      </c>
      <c r="G210" s="192">
        <v>98</v>
      </c>
      <c r="H210" s="192">
        <v>55</v>
      </c>
      <c r="I210" s="192">
        <f t="shared" si="20"/>
        <v>153</v>
      </c>
      <c r="J210" s="192">
        <f t="shared" si="21"/>
        <v>483</v>
      </c>
      <c r="K210" s="192">
        <f t="shared" si="21"/>
        <v>353</v>
      </c>
      <c r="L210" s="192">
        <f t="shared" si="22"/>
        <v>836</v>
      </c>
    </row>
    <row r="211" spans="1:12" ht="25.5">
      <c r="A211" s="317">
        <v>16</v>
      </c>
      <c r="B211" s="167" t="s">
        <v>405</v>
      </c>
      <c r="C211" s="318" t="s">
        <v>406</v>
      </c>
      <c r="D211" s="192">
        <v>0</v>
      </c>
      <c r="E211" s="192">
        <v>0</v>
      </c>
      <c r="F211" s="192">
        <f t="shared" si="19"/>
        <v>0</v>
      </c>
      <c r="G211" s="192">
        <v>19</v>
      </c>
      <c r="H211" s="192">
        <v>6</v>
      </c>
      <c r="I211" s="192">
        <f t="shared" si="20"/>
        <v>25</v>
      </c>
      <c r="J211" s="192">
        <f t="shared" si="21"/>
        <v>19</v>
      </c>
      <c r="K211" s="192">
        <f t="shared" si="21"/>
        <v>6</v>
      </c>
      <c r="L211" s="192">
        <f t="shared" si="22"/>
        <v>25</v>
      </c>
    </row>
    <row r="212" spans="1:12">
      <c r="A212" s="317">
        <v>17</v>
      </c>
      <c r="B212" s="167" t="s">
        <v>407</v>
      </c>
      <c r="C212" s="319" t="s">
        <v>777</v>
      </c>
      <c r="D212" s="192">
        <v>0</v>
      </c>
      <c r="E212" s="192">
        <v>0</v>
      </c>
      <c r="F212" s="192">
        <f t="shared" si="19"/>
        <v>0</v>
      </c>
      <c r="G212" s="192">
        <v>8</v>
      </c>
      <c r="H212" s="192">
        <v>5</v>
      </c>
      <c r="I212" s="192">
        <f t="shared" si="20"/>
        <v>13</v>
      </c>
      <c r="J212" s="192">
        <f t="shared" si="21"/>
        <v>8</v>
      </c>
      <c r="K212" s="192">
        <f t="shared" si="21"/>
        <v>5</v>
      </c>
      <c r="L212" s="192">
        <f t="shared" si="22"/>
        <v>13</v>
      </c>
    </row>
    <row r="213" spans="1:12" ht="38.25">
      <c r="A213" s="317">
        <v>18</v>
      </c>
      <c r="B213" s="1372" t="s">
        <v>408</v>
      </c>
      <c r="C213" s="318" t="s">
        <v>409</v>
      </c>
      <c r="D213" s="192">
        <v>616</v>
      </c>
      <c r="E213" s="192">
        <v>470</v>
      </c>
      <c r="F213" s="192">
        <f t="shared" si="19"/>
        <v>1086</v>
      </c>
      <c r="G213" s="192">
        <v>476</v>
      </c>
      <c r="H213" s="192">
        <v>331</v>
      </c>
      <c r="I213" s="192">
        <f t="shared" si="20"/>
        <v>807</v>
      </c>
      <c r="J213" s="192">
        <f t="shared" si="21"/>
        <v>1092</v>
      </c>
      <c r="K213" s="192">
        <f t="shared" si="21"/>
        <v>801</v>
      </c>
      <c r="L213" s="192">
        <f t="shared" si="22"/>
        <v>1893</v>
      </c>
    </row>
    <row r="214" spans="1:12" ht="25.5">
      <c r="A214" s="317">
        <v>19</v>
      </c>
      <c r="B214" s="167" t="s">
        <v>410</v>
      </c>
      <c r="C214" s="318" t="s">
        <v>411</v>
      </c>
      <c r="D214" s="192">
        <v>21</v>
      </c>
      <c r="E214" s="192">
        <v>10</v>
      </c>
      <c r="F214" s="192">
        <f t="shared" si="19"/>
        <v>31</v>
      </c>
      <c r="G214" s="192">
        <v>18</v>
      </c>
      <c r="H214" s="192">
        <v>5</v>
      </c>
      <c r="I214" s="192">
        <f t="shared" si="20"/>
        <v>23</v>
      </c>
      <c r="J214" s="192">
        <f t="shared" si="21"/>
        <v>39</v>
      </c>
      <c r="K214" s="192">
        <f t="shared" si="21"/>
        <v>15</v>
      </c>
      <c r="L214" s="192">
        <f t="shared" si="22"/>
        <v>54</v>
      </c>
    </row>
    <row r="215" spans="1:12">
      <c r="A215" s="317">
        <v>20</v>
      </c>
      <c r="B215" s="167" t="s">
        <v>412</v>
      </c>
      <c r="C215" s="320" t="s">
        <v>413</v>
      </c>
      <c r="D215" s="192">
        <v>18</v>
      </c>
      <c r="E215" s="192">
        <v>5</v>
      </c>
      <c r="F215" s="192">
        <f t="shared" si="19"/>
        <v>23</v>
      </c>
      <c r="G215" s="192">
        <v>0</v>
      </c>
      <c r="H215" s="192">
        <v>0</v>
      </c>
      <c r="I215" s="192">
        <f t="shared" si="20"/>
        <v>0</v>
      </c>
      <c r="J215" s="192">
        <f t="shared" si="21"/>
        <v>18</v>
      </c>
      <c r="K215" s="192">
        <f t="shared" si="21"/>
        <v>5</v>
      </c>
      <c r="L215" s="192">
        <f t="shared" si="22"/>
        <v>23</v>
      </c>
    </row>
    <row r="216" spans="1:12">
      <c r="A216" s="317">
        <v>21</v>
      </c>
      <c r="B216" s="317">
        <v>487</v>
      </c>
      <c r="C216" s="318" t="s">
        <v>414</v>
      </c>
      <c r="D216" s="192">
        <v>8</v>
      </c>
      <c r="E216" s="192">
        <v>7</v>
      </c>
      <c r="F216" s="192">
        <f t="shared" si="19"/>
        <v>15</v>
      </c>
      <c r="G216" s="192">
        <v>0</v>
      </c>
      <c r="H216" s="192">
        <v>0</v>
      </c>
      <c r="I216" s="192">
        <f t="shared" si="20"/>
        <v>0</v>
      </c>
      <c r="J216" s="192">
        <f t="shared" si="21"/>
        <v>8</v>
      </c>
      <c r="K216" s="192">
        <f t="shared" si="21"/>
        <v>7</v>
      </c>
      <c r="L216" s="192">
        <f t="shared" si="22"/>
        <v>15</v>
      </c>
    </row>
    <row r="217" spans="1:12">
      <c r="A217" s="317">
        <v>22</v>
      </c>
      <c r="B217" s="167" t="s">
        <v>415</v>
      </c>
      <c r="C217" s="318" t="s">
        <v>416</v>
      </c>
      <c r="D217" s="192">
        <v>114</v>
      </c>
      <c r="E217" s="192">
        <v>72</v>
      </c>
      <c r="F217" s="192">
        <f t="shared" si="19"/>
        <v>186</v>
      </c>
      <c r="G217" s="192">
        <v>28</v>
      </c>
      <c r="H217" s="192">
        <v>12</v>
      </c>
      <c r="I217" s="192">
        <f t="shared" si="20"/>
        <v>40</v>
      </c>
      <c r="J217" s="192">
        <f t="shared" si="21"/>
        <v>142</v>
      </c>
      <c r="K217" s="192">
        <f t="shared" si="21"/>
        <v>84</v>
      </c>
      <c r="L217" s="192">
        <f t="shared" si="22"/>
        <v>226</v>
      </c>
    </row>
    <row r="218" spans="1:12">
      <c r="A218" s="317">
        <v>23</v>
      </c>
      <c r="B218" s="167" t="s">
        <v>417</v>
      </c>
      <c r="C218" s="318" t="s">
        <v>418</v>
      </c>
      <c r="D218" s="192">
        <v>25</v>
      </c>
      <c r="E218" s="192">
        <v>11</v>
      </c>
      <c r="F218" s="192">
        <f t="shared" si="19"/>
        <v>36</v>
      </c>
      <c r="G218" s="192">
        <v>11</v>
      </c>
      <c r="H218" s="192">
        <v>6</v>
      </c>
      <c r="I218" s="192">
        <f t="shared" si="20"/>
        <v>17</v>
      </c>
      <c r="J218" s="192">
        <f t="shared" si="21"/>
        <v>36</v>
      </c>
      <c r="K218" s="192">
        <f t="shared" si="21"/>
        <v>17</v>
      </c>
      <c r="L218" s="192">
        <f t="shared" si="22"/>
        <v>53</v>
      </c>
    </row>
    <row r="219" spans="1:12" ht="24">
      <c r="A219" s="317">
        <v>24</v>
      </c>
      <c r="B219" s="167" t="s">
        <v>419</v>
      </c>
      <c r="C219" s="321" t="s">
        <v>778</v>
      </c>
      <c r="D219" s="192">
        <v>29</v>
      </c>
      <c r="E219" s="192">
        <v>13</v>
      </c>
      <c r="F219" s="192">
        <f t="shared" si="19"/>
        <v>42</v>
      </c>
      <c r="G219" s="192">
        <v>18</v>
      </c>
      <c r="H219" s="192">
        <v>11</v>
      </c>
      <c r="I219" s="192">
        <f t="shared" si="20"/>
        <v>29</v>
      </c>
      <c r="J219" s="192">
        <f t="shared" si="21"/>
        <v>47</v>
      </c>
      <c r="K219" s="192">
        <f t="shared" si="21"/>
        <v>24</v>
      </c>
      <c r="L219" s="192">
        <f t="shared" si="22"/>
        <v>71</v>
      </c>
    </row>
    <row r="220" spans="1:12">
      <c r="A220" s="317">
        <v>25</v>
      </c>
      <c r="B220" s="167" t="s">
        <v>420</v>
      </c>
      <c r="C220" s="318" t="s">
        <v>421</v>
      </c>
      <c r="D220" s="192">
        <v>8</v>
      </c>
      <c r="E220" s="192">
        <v>2</v>
      </c>
      <c r="F220" s="192">
        <f t="shared" si="19"/>
        <v>10</v>
      </c>
      <c r="G220" s="192">
        <v>0</v>
      </c>
      <c r="H220" s="192">
        <v>0</v>
      </c>
      <c r="I220" s="192">
        <f t="shared" si="20"/>
        <v>0</v>
      </c>
      <c r="J220" s="192">
        <f t="shared" si="21"/>
        <v>8</v>
      </c>
      <c r="K220" s="192">
        <f t="shared" si="21"/>
        <v>2</v>
      </c>
      <c r="L220" s="192">
        <f t="shared" si="22"/>
        <v>10</v>
      </c>
    </row>
    <row r="221" spans="1:12" ht="25.5">
      <c r="A221" s="317">
        <v>26</v>
      </c>
      <c r="B221" s="317">
        <v>571</v>
      </c>
      <c r="C221" s="318" t="s">
        <v>422</v>
      </c>
      <c r="D221" s="192">
        <v>62</v>
      </c>
      <c r="E221" s="192">
        <v>43</v>
      </c>
      <c r="F221" s="192">
        <f t="shared" si="19"/>
        <v>105</v>
      </c>
      <c r="G221" s="192">
        <v>35</v>
      </c>
      <c r="H221" s="192">
        <v>29</v>
      </c>
      <c r="I221" s="192">
        <f t="shared" si="20"/>
        <v>64</v>
      </c>
      <c r="J221" s="192">
        <f t="shared" si="21"/>
        <v>97</v>
      </c>
      <c r="K221" s="192">
        <f t="shared" si="21"/>
        <v>72</v>
      </c>
      <c r="L221" s="192">
        <f t="shared" si="22"/>
        <v>169</v>
      </c>
    </row>
    <row r="222" spans="1:12" ht="25.5">
      <c r="A222" s="317">
        <v>27</v>
      </c>
      <c r="B222" s="167" t="s">
        <v>423</v>
      </c>
      <c r="C222" s="318" t="s">
        <v>424</v>
      </c>
      <c r="D222" s="192">
        <v>0</v>
      </c>
      <c r="E222" s="192">
        <v>0</v>
      </c>
      <c r="F222" s="192">
        <f t="shared" si="19"/>
        <v>0</v>
      </c>
      <c r="G222" s="192">
        <v>5</v>
      </c>
      <c r="H222" s="192">
        <v>18</v>
      </c>
      <c r="I222" s="192">
        <f t="shared" si="20"/>
        <v>23</v>
      </c>
      <c r="J222" s="192">
        <f t="shared" si="21"/>
        <v>5</v>
      </c>
      <c r="K222" s="192">
        <f t="shared" si="21"/>
        <v>18</v>
      </c>
      <c r="L222" s="192">
        <f t="shared" si="22"/>
        <v>23</v>
      </c>
    </row>
    <row r="223" spans="1:12" ht="25.5">
      <c r="A223" s="317">
        <v>28</v>
      </c>
      <c r="B223" s="167" t="s">
        <v>425</v>
      </c>
      <c r="C223" s="318" t="s">
        <v>426</v>
      </c>
      <c r="D223" s="192">
        <v>0</v>
      </c>
      <c r="E223" s="192">
        <v>0</v>
      </c>
      <c r="F223" s="192">
        <f t="shared" si="19"/>
        <v>0</v>
      </c>
      <c r="G223" s="192">
        <v>1</v>
      </c>
      <c r="H223" s="192">
        <v>1</v>
      </c>
      <c r="I223" s="192">
        <f t="shared" si="20"/>
        <v>2</v>
      </c>
      <c r="J223" s="192">
        <f t="shared" si="21"/>
        <v>1</v>
      </c>
      <c r="K223" s="192">
        <f t="shared" si="21"/>
        <v>1</v>
      </c>
      <c r="L223" s="192">
        <f t="shared" si="22"/>
        <v>2</v>
      </c>
    </row>
    <row r="224" spans="1:12" ht="38.25">
      <c r="A224" s="317">
        <v>29</v>
      </c>
      <c r="B224" s="167" t="s">
        <v>427</v>
      </c>
      <c r="C224" s="318" t="s">
        <v>779</v>
      </c>
      <c r="D224" s="192">
        <v>0</v>
      </c>
      <c r="E224" s="192">
        <v>0</v>
      </c>
      <c r="F224" s="192">
        <f t="shared" si="19"/>
        <v>0</v>
      </c>
      <c r="G224" s="192">
        <v>5</v>
      </c>
      <c r="H224" s="192">
        <v>8</v>
      </c>
      <c r="I224" s="192">
        <f t="shared" si="20"/>
        <v>13</v>
      </c>
      <c r="J224" s="192">
        <f t="shared" si="21"/>
        <v>5</v>
      </c>
      <c r="K224" s="192">
        <f t="shared" si="21"/>
        <v>8</v>
      </c>
      <c r="L224" s="192">
        <f t="shared" si="22"/>
        <v>13</v>
      </c>
    </row>
    <row r="225" spans="1:12" ht="25.5">
      <c r="A225" s="317">
        <v>30</v>
      </c>
      <c r="B225" s="317">
        <v>797</v>
      </c>
      <c r="C225" s="318" t="s">
        <v>428</v>
      </c>
      <c r="D225" s="192">
        <v>593</v>
      </c>
      <c r="E225" s="192">
        <v>460</v>
      </c>
      <c r="F225" s="192">
        <f t="shared" si="19"/>
        <v>1053</v>
      </c>
      <c r="G225" s="192">
        <v>119</v>
      </c>
      <c r="H225" s="192">
        <v>125</v>
      </c>
      <c r="I225" s="192">
        <f t="shared" si="20"/>
        <v>244</v>
      </c>
      <c r="J225" s="192">
        <f t="shared" si="21"/>
        <v>712</v>
      </c>
      <c r="K225" s="192">
        <f t="shared" si="21"/>
        <v>585</v>
      </c>
      <c r="L225" s="192">
        <f t="shared" si="22"/>
        <v>1297</v>
      </c>
    </row>
    <row r="226" spans="1:12" ht="25.5">
      <c r="A226" s="317">
        <v>31</v>
      </c>
      <c r="B226" s="317">
        <v>799</v>
      </c>
      <c r="C226" s="318" t="s">
        <v>780</v>
      </c>
      <c r="D226" s="192">
        <v>505</v>
      </c>
      <c r="E226" s="192">
        <v>375</v>
      </c>
      <c r="F226" s="192">
        <f t="shared" si="19"/>
        <v>880</v>
      </c>
      <c r="G226" s="192">
        <v>280</v>
      </c>
      <c r="H226" s="192">
        <v>193</v>
      </c>
      <c r="I226" s="192">
        <f t="shared" si="20"/>
        <v>473</v>
      </c>
      <c r="J226" s="192">
        <f t="shared" si="21"/>
        <v>785</v>
      </c>
      <c r="K226" s="192">
        <f t="shared" si="21"/>
        <v>568</v>
      </c>
      <c r="L226" s="192">
        <f t="shared" si="22"/>
        <v>1353</v>
      </c>
    </row>
    <row r="227" spans="1:12" ht="51">
      <c r="A227" s="317">
        <v>32</v>
      </c>
      <c r="B227" s="167" t="s">
        <v>429</v>
      </c>
      <c r="C227" s="318" t="s">
        <v>430</v>
      </c>
      <c r="D227" s="192">
        <v>21</v>
      </c>
      <c r="E227" s="192">
        <v>10</v>
      </c>
      <c r="F227" s="192">
        <f t="shared" si="19"/>
        <v>31</v>
      </c>
      <c r="G227" s="192">
        <v>0</v>
      </c>
      <c r="H227" s="192">
        <v>0</v>
      </c>
      <c r="I227" s="192">
        <f t="shared" si="20"/>
        <v>0</v>
      </c>
      <c r="J227" s="192">
        <f t="shared" si="21"/>
        <v>21</v>
      </c>
      <c r="K227" s="192">
        <f t="shared" si="21"/>
        <v>10</v>
      </c>
      <c r="L227" s="192">
        <f t="shared" si="22"/>
        <v>31</v>
      </c>
    </row>
    <row r="228" spans="1:12" ht="25.5">
      <c r="A228" s="317">
        <v>33</v>
      </c>
      <c r="B228" s="167" t="s">
        <v>431</v>
      </c>
      <c r="C228" s="318" t="s">
        <v>432</v>
      </c>
      <c r="D228" s="192">
        <v>57</v>
      </c>
      <c r="E228" s="192">
        <v>15</v>
      </c>
      <c r="F228" s="192">
        <f t="shared" si="19"/>
        <v>72</v>
      </c>
      <c r="G228" s="192">
        <v>0</v>
      </c>
      <c r="H228" s="192">
        <v>0</v>
      </c>
      <c r="I228" s="192">
        <f t="shared" si="20"/>
        <v>0</v>
      </c>
      <c r="J228" s="192">
        <f t="shared" si="21"/>
        <v>57</v>
      </c>
      <c r="K228" s="192">
        <f t="shared" si="21"/>
        <v>15</v>
      </c>
      <c r="L228" s="192">
        <f t="shared" si="22"/>
        <v>72</v>
      </c>
    </row>
    <row r="229" spans="1:12">
      <c r="A229" s="317">
        <v>34</v>
      </c>
      <c r="B229" s="167" t="s">
        <v>433</v>
      </c>
      <c r="C229" s="318" t="s">
        <v>434</v>
      </c>
      <c r="D229" s="192">
        <v>0</v>
      </c>
      <c r="E229" s="192">
        <v>0</v>
      </c>
      <c r="F229" s="192">
        <f t="shared" si="19"/>
        <v>0</v>
      </c>
      <c r="G229" s="192">
        <v>0</v>
      </c>
      <c r="H229" s="192">
        <v>0</v>
      </c>
      <c r="I229" s="192">
        <f t="shared" si="20"/>
        <v>0</v>
      </c>
      <c r="J229" s="192">
        <f t="shared" si="21"/>
        <v>0</v>
      </c>
      <c r="K229" s="192">
        <f t="shared" si="21"/>
        <v>0</v>
      </c>
      <c r="L229" s="192">
        <f t="shared" si="22"/>
        <v>0</v>
      </c>
    </row>
    <row r="230" spans="1:12" ht="25.5">
      <c r="A230" s="317">
        <v>35</v>
      </c>
      <c r="B230" s="167" t="s">
        <v>435</v>
      </c>
      <c r="C230" s="318" t="s">
        <v>436</v>
      </c>
      <c r="D230" s="192">
        <v>39</v>
      </c>
      <c r="E230" s="192">
        <v>25</v>
      </c>
      <c r="F230" s="192">
        <f t="shared" si="19"/>
        <v>64</v>
      </c>
      <c r="G230" s="192">
        <v>0</v>
      </c>
      <c r="H230" s="192">
        <v>0</v>
      </c>
      <c r="I230" s="192">
        <f t="shared" si="20"/>
        <v>0</v>
      </c>
      <c r="J230" s="192">
        <f t="shared" si="21"/>
        <v>39</v>
      </c>
      <c r="K230" s="192">
        <f t="shared" si="21"/>
        <v>25</v>
      </c>
      <c r="L230" s="192">
        <f t="shared" si="22"/>
        <v>64</v>
      </c>
    </row>
    <row r="231" spans="1:12" ht="51">
      <c r="A231" s="317">
        <v>36</v>
      </c>
      <c r="B231" s="167" t="s">
        <v>437</v>
      </c>
      <c r="C231" s="318" t="s">
        <v>438</v>
      </c>
      <c r="D231" s="192">
        <v>159</v>
      </c>
      <c r="E231" s="192">
        <v>79</v>
      </c>
      <c r="F231" s="192">
        <f t="shared" si="19"/>
        <v>238</v>
      </c>
      <c r="G231" s="192">
        <v>58</v>
      </c>
      <c r="H231" s="192">
        <v>24</v>
      </c>
      <c r="I231" s="192">
        <f t="shared" si="20"/>
        <v>82</v>
      </c>
      <c r="J231" s="192">
        <f t="shared" si="21"/>
        <v>217</v>
      </c>
      <c r="K231" s="192">
        <f t="shared" si="21"/>
        <v>103</v>
      </c>
      <c r="L231" s="192">
        <f t="shared" si="22"/>
        <v>320</v>
      </c>
    </row>
    <row r="232" spans="1:12">
      <c r="A232" s="317">
        <v>37</v>
      </c>
      <c r="B232" s="167" t="s">
        <v>439</v>
      </c>
      <c r="C232" s="318" t="s">
        <v>781</v>
      </c>
      <c r="D232" s="192">
        <v>39</v>
      </c>
      <c r="E232" s="192">
        <v>21</v>
      </c>
      <c r="F232" s="192">
        <f t="shared" si="19"/>
        <v>60</v>
      </c>
      <c r="G232" s="192">
        <v>8</v>
      </c>
      <c r="H232" s="192">
        <v>5</v>
      </c>
      <c r="I232" s="192">
        <f t="shared" si="20"/>
        <v>13</v>
      </c>
      <c r="J232" s="192">
        <f t="shared" si="21"/>
        <v>47</v>
      </c>
      <c r="K232" s="192">
        <f t="shared" si="21"/>
        <v>26</v>
      </c>
      <c r="L232" s="192">
        <f t="shared" si="22"/>
        <v>73</v>
      </c>
    </row>
    <row r="233" spans="1:12" ht="25.5">
      <c r="A233" s="317">
        <v>38</v>
      </c>
      <c r="B233" s="167" t="s">
        <v>440</v>
      </c>
      <c r="C233" s="318" t="s">
        <v>782</v>
      </c>
      <c r="D233" s="192">
        <v>9</v>
      </c>
      <c r="E233" s="192">
        <v>5</v>
      </c>
      <c r="F233" s="192">
        <f t="shared" si="19"/>
        <v>14</v>
      </c>
      <c r="G233" s="192">
        <v>1</v>
      </c>
      <c r="H233" s="192">
        <v>1</v>
      </c>
      <c r="I233" s="192">
        <f t="shared" si="20"/>
        <v>2</v>
      </c>
      <c r="J233" s="192">
        <f t="shared" si="21"/>
        <v>10</v>
      </c>
      <c r="K233" s="192">
        <f t="shared" si="21"/>
        <v>6</v>
      </c>
      <c r="L233" s="192">
        <f t="shared" si="22"/>
        <v>16</v>
      </c>
    </row>
    <row r="234" spans="1:12">
      <c r="A234" s="317">
        <v>39</v>
      </c>
      <c r="B234" s="317"/>
      <c r="C234" s="318" t="s">
        <v>441</v>
      </c>
      <c r="D234" s="192">
        <v>30</v>
      </c>
      <c r="E234" s="192">
        <v>19</v>
      </c>
      <c r="F234" s="192">
        <f t="shared" si="19"/>
        <v>49</v>
      </c>
      <c r="G234" s="192">
        <v>21</v>
      </c>
      <c r="H234" s="192">
        <v>18</v>
      </c>
      <c r="I234" s="192">
        <f t="shared" si="20"/>
        <v>39</v>
      </c>
      <c r="J234" s="192">
        <f t="shared" si="21"/>
        <v>51</v>
      </c>
      <c r="K234" s="192">
        <f t="shared" si="21"/>
        <v>37</v>
      </c>
      <c r="L234" s="192">
        <f t="shared" si="22"/>
        <v>88</v>
      </c>
    </row>
    <row r="235" spans="1:12">
      <c r="A235" s="1373">
        <v>40</v>
      </c>
      <c r="B235" s="1373" t="s">
        <v>874</v>
      </c>
      <c r="C235" s="318" t="s">
        <v>876</v>
      </c>
      <c r="D235" s="570">
        <v>21</v>
      </c>
      <c r="E235" s="570">
        <v>23</v>
      </c>
      <c r="F235" s="192">
        <f t="shared" si="19"/>
        <v>44</v>
      </c>
      <c r="G235" s="570">
        <v>30</v>
      </c>
      <c r="H235" s="570">
        <v>20</v>
      </c>
      <c r="I235" s="192">
        <f t="shared" si="20"/>
        <v>50</v>
      </c>
      <c r="J235" s="192">
        <f t="shared" si="21"/>
        <v>51</v>
      </c>
      <c r="K235" s="192">
        <f t="shared" si="21"/>
        <v>43</v>
      </c>
      <c r="L235" s="192">
        <f t="shared" si="21"/>
        <v>94</v>
      </c>
    </row>
    <row r="236" spans="1:12">
      <c r="A236" s="1373">
        <v>41</v>
      </c>
      <c r="B236" s="1373" t="s">
        <v>873</v>
      </c>
      <c r="C236" s="318" t="s">
        <v>875</v>
      </c>
      <c r="D236" s="570">
        <v>0</v>
      </c>
      <c r="E236" s="570">
        <v>0</v>
      </c>
      <c r="F236" s="192">
        <f t="shared" si="19"/>
        <v>0</v>
      </c>
      <c r="G236" s="570">
        <v>0</v>
      </c>
      <c r="H236" s="570">
        <v>0</v>
      </c>
      <c r="I236" s="192">
        <f t="shared" si="20"/>
        <v>0</v>
      </c>
      <c r="J236" s="192">
        <f t="shared" si="21"/>
        <v>0</v>
      </c>
      <c r="K236" s="192">
        <f t="shared" si="21"/>
        <v>0</v>
      </c>
      <c r="L236" s="192">
        <f t="shared" si="21"/>
        <v>0</v>
      </c>
    </row>
    <row r="237" spans="1:12">
      <c r="A237" s="317"/>
      <c r="B237" s="317"/>
      <c r="C237" s="167" t="s">
        <v>6</v>
      </c>
      <c r="D237" s="192">
        <f>SUM(D196:D236)</f>
        <v>2843</v>
      </c>
      <c r="E237" s="192">
        <f t="shared" ref="E237:L237" si="23">SUM(E196:E236)</f>
        <v>2010</v>
      </c>
      <c r="F237" s="192">
        <f t="shared" si="23"/>
        <v>4853</v>
      </c>
      <c r="G237" s="192">
        <f t="shared" si="23"/>
        <v>1313</v>
      </c>
      <c r="H237" s="192">
        <f t="shared" si="23"/>
        <v>895</v>
      </c>
      <c r="I237" s="192">
        <f t="shared" si="23"/>
        <v>2208</v>
      </c>
      <c r="J237" s="192">
        <f t="shared" si="23"/>
        <v>4156</v>
      </c>
      <c r="K237" s="192">
        <f t="shared" si="23"/>
        <v>2905</v>
      </c>
      <c r="L237" s="192">
        <f t="shared" si="23"/>
        <v>7061</v>
      </c>
    </row>
    <row r="239" spans="1:12" ht="15.75">
      <c r="A239" s="1919" t="s">
        <v>385</v>
      </c>
      <c r="B239" s="1919"/>
      <c r="C239" s="1919"/>
      <c r="D239" s="1919"/>
      <c r="E239" s="1919"/>
      <c r="F239" s="1919"/>
      <c r="G239" s="1919"/>
      <c r="H239" s="1919"/>
      <c r="I239" s="1919"/>
      <c r="J239" s="1919"/>
      <c r="K239" s="1919"/>
      <c r="L239" s="1919"/>
    </row>
    <row r="240" spans="1:12" ht="15.75">
      <c r="A240" s="1371"/>
      <c r="B240" s="1371"/>
      <c r="C240" s="1371"/>
      <c r="D240" s="1371"/>
      <c r="E240" s="1371"/>
      <c r="F240" s="1371"/>
      <c r="G240" s="1371"/>
      <c r="H240" s="1371"/>
      <c r="I240" s="1371"/>
      <c r="J240" s="1371"/>
      <c r="K240" s="1371" t="s">
        <v>29</v>
      </c>
      <c r="L240" s="1371"/>
    </row>
    <row r="241" spans="1:12">
      <c r="A241" s="1920" t="s">
        <v>193</v>
      </c>
      <c r="B241" s="1920" t="s">
        <v>386</v>
      </c>
      <c r="C241" s="1920" t="s">
        <v>387</v>
      </c>
      <c r="D241" s="1920" t="s">
        <v>96</v>
      </c>
      <c r="E241" s="1920"/>
      <c r="F241" s="1920"/>
      <c r="G241" s="1920" t="s">
        <v>0</v>
      </c>
      <c r="H241" s="1920"/>
      <c r="I241" s="1920"/>
      <c r="J241" s="1920" t="s">
        <v>6</v>
      </c>
      <c r="K241" s="1920"/>
      <c r="L241" s="1920"/>
    </row>
    <row r="242" spans="1:12">
      <c r="A242" s="1920"/>
      <c r="B242" s="1920"/>
      <c r="C242" s="1920"/>
      <c r="D242" s="322" t="s">
        <v>242</v>
      </c>
      <c r="E242" s="322" t="s">
        <v>243</v>
      </c>
      <c r="F242" s="322" t="s">
        <v>236</v>
      </c>
      <c r="G242" s="322" t="s">
        <v>242</v>
      </c>
      <c r="H242" s="322" t="s">
        <v>243</v>
      </c>
      <c r="I242" s="322" t="s">
        <v>236</v>
      </c>
      <c r="J242" s="322" t="s">
        <v>242</v>
      </c>
      <c r="K242" s="322" t="s">
        <v>243</v>
      </c>
      <c r="L242" s="322" t="s">
        <v>236</v>
      </c>
    </row>
    <row r="243" spans="1:12">
      <c r="A243" s="323">
        <v>1</v>
      </c>
      <c r="B243" s="323">
        <v>1</v>
      </c>
      <c r="C243" s="318" t="s">
        <v>388</v>
      </c>
      <c r="D243" s="192">
        <v>0</v>
      </c>
      <c r="E243" s="192">
        <v>0</v>
      </c>
      <c r="F243" s="192">
        <f>SUM(D243:E243)</f>
        <v>0</v>
      </c>
      <c r="G243" s="192">
        <v>0</v>
      </c>
      <c r="H243" s="192">
        <v>0</v>
      </c>
      <c r="I243" s="192">
        <f>SUM(G243:H243)</f>
        <v>0</v>
      </c>
      <c r="J243" s="192">
        <f>D243+G243</f>
        <v>0</v>
      </c>
      <c r="K243" s="192">
        <f t="shared" ref="K243:L283" si="24">E243+H243</f>
        <v>0</v>
      </c>
      <c r="L243" s="192">
        <f t="shared" si="24"/>
        <v>0</v>
      </c>
    </row>
    <row r="244" spans="1:12" ht="25.5">
      <c r="A244" s="323">
        <v>2</v>
      </c>
      <c r="B244" s="323">
        <v>2</v>
      </c>
      <c r="C244" s="318" t="s">
        <v>389</v>
      </c>
      <c r="D244" s="192">
        <v>0</v>
      </c>
      <c r="E244" s="192">
        <v>0</v>
      </c>
      <c r="F244" s="192">
        <f t="shared" ref="F244:F283" si="25">SUM(D244:E244)</f>
        <v>0</v>
      </c>
      <c r="G244" s="192">
        <v>0</v>
      </c>
      <c r="H244" s="192">
        <v>0</v>
      </c>
      <c r="I244" s="192">
        <f t="shared" ref="I244:I283" si="26">SUM(G244:H244)</f>
        <v>0</v>
      </c>
      <c r="J244" s="192">
        <f t="shared" ref="J244:J283" si="27">D244+G244</f>
        <v>0</v>
      </c>
      <c r="K244" s="192">
        <f t="shared" si="24"/>
        <v>0</v>
      </c>
      <c r="L244" s="192">
        <f t="shared" si="24"/>
        <v>0</v>
      </c>
    </row>
    <row r="245" spans="1:12" ht="25.5">
      <c r="A245" s="323">
        <v>3</v>
      </c>
      <c r="B245" s="323">
        <v>3</v>
      </c>
      <c r="C245" s="318" t="s">
        <v>390</v>
      </c>
      <c r="D245" s="192">
        <v>0</v>
      </c>
      <c r="E245" s="192">
        <v>0</v>
      </c>
      <c r="F245" s="192">
        <f t="shared" si="25"/>
        <v>0</v>
      </c>
      <c r="G245" s="192">
        <v>1</v>
      </c>
      <c r="H245" s="192">
        <v>2</v>
      </c>
      <c r="I245" s="192">
        <f t="shared" si="26"/>
        <v>3</v>
      </c>
      <c r="J245" s="192">
        <f t="shared" si="27"/>
        <v>1</v>
      </c>
      <c r="K245" s="192">
        <f t="shared" si="24"/>
        <v>2</v>
      </c>
      <c r="L245" s="192">
        <f t="shared" si="24"/>
        <v>3</v>
      </c>
    </row>
    <row r="246" spans="1:12" ht="25.5">
      <c r="A246" s="323">
        <v>4</v>
      </c>
      <c r="B246" s="324" t="s">
        <v>391</v>
      </c>
      <c r="C246" s="318" t="s">
        <v>392</v>
      </c>
      <c r="D246" s="192">
        <v>0</v>
      </c>
      <c r="E246" s="192">
        <v>0</v>
      </c>
      <c r="F246" s="192">
        <f t="shared" si="25"/>
        <v>0</v>
      </c>
      <c r="G246" s="192">
        <v>0</v>
      </c>
      <c r="H246" s="192">
        <v>0</v>
      </c>
      <c r="I246" s="192">
        <f t="shared" si="26"/>
        <v>0</v>
      </c>
      <c r="J246" s="192">
        <f t="shared" si="27"/>
        <v>0</v>
      </c>
      <c r="K246" s="192">
        <f t="shared" si="24"/>
        <v>0</v>
      </c>
      <c r="L246" s="192">
        <f t="shared" si="24"/>
        <v>0</v>
      </c>
    </row>
    <row r="247" spans="1:12">
      <c r="A247" s="323">
        <v>5</v>
      </c>
      <c r="B247" s="324" t="s">
        <v>393</v>
      </c>
      <c r="C247" s="318" t="s">
        <v>394</v>
      </c>
      <c r="D247" s="192">
        <v>1</v>
      </c>
      <c r="E247" s="192">
        <v>0</v>
      </c>
      <c r="F247" s="192">
        <f t="shared" si="25"/>
        <v>1</v>
      </c>
      <c r="G247" s="192">
        <v>15</v>
      </c>
      <c r="H247" s="192">
        <v>13</v>
      </c>
      <c r="I247" s="192">
        <f t="shared" si="26"/>
        <v>28</v>
      </c>
      <c r="J247" s="192">
        <f t="shared" si="27"/>
        <v>16</v>
      </c>
      <c r="K247" s="192">
        <f t="shared" si="24"/>
        <v>13</v>
      </c>
      <c r="L247" s="192">
        <f t="shared" si="24"/>
        <v>29</v>
      </c>
    </row>
    <row r="248" spans="1:12">
      <c r="A248" s="323">
        <v>6</v>
      </c>
      <c r="B248" s="323">
        <v>30</v>
      </c>
      <c r="C248" s="318" t="s">
        <v>395</v>
      </c>
      <c r="D248" s="192">
        <v>0</v>
      </c>
      <c r="E248" s="192">
        <v>0</v>
      </c>
      <c r="F248" s="192">
        <f t="shared" si="25"/>
        <v>0</v>
      </c>
      <c r="G248" s="192">
        <v>0</v>
      </c>
      <c r="H248" s="192">
        <v>0</v>
      </c>
      <c r="I248" s="192">
        <f t="shared" si="26"/>
        <v>0</v>
      </c>
      <c r="J248" s="192">
        <f t="shared" si="27"/>
        <v>0</v>
      </c>
      <c r="K248" s="192">
        <f t="shared" si="24"/>
        <v>0</v>
      </c>
      <c r="L248" s="192">
        <f t="shared" si="24"/>
        <v>0</v>
      </c>
    </row>
    <row r="249" spans="1:12">
      <c r="A249" s="323">
        <v>7</v>
      </c>
      <c r="B249" s="323">
        <v>32</v>
      </c>
      <c r="C249" s="318" t="s">
        <v>396</v>
      </c>
      <c r="D249" s="192">
        <v>0</v>
      </c>
      <c r="E249" s="192">
        <v>0</v>
      </c>
      <c r="F249" s="192">
        <f t="shared" si="25"/>
        <v>0</v>
      </c>
      <c r="G249" s="192">
        <v>0</v>
      </c>
      <c r="H249" s="192">
        <v>0</v>
      </c>
      <c r="I249" s="192">
        <f t="shared" si="26"/>
        <v>0</v>
      </c>
      <c r="J249" s="192">
        <f t="shared" si="27"/>
        <v>0</v>
      </c>
      <c r="K249" s="192">
        <f t="shared" si="24"/>
        <v>0</v>
      </c>
      <c r="L249" s="192">
        <f t="shared" si="24"/>
        <v>0</v>
      </c>
    </row>
    <row r="250" spans="1:12">
      <c r="A250" s="323">
        <v>8</v>
      </c>
      <c r="B250" s="323">
        <v>33</v>
      </c>
      <c r="C250" s="318" t="s">
        <v>397</v>
      </c>
      <c r="D250" s="192">
        <v>0</v>
      </c>
      <c r="E250" s="192">
        <v>0</v>
      </c>
      <c r="F250" s="192">
        <f t="shared" si="25"/>
        <v>0</v>
      </c>
      <c r="G250" s="192">
        <v>0</v>
      </c>
      <c r="H250" s="192">
        <v>0</v>
      </c>
      <c r="I250" s="192">
        <f t="shared" si="26"/>
        <v>0</v>
      </c>
      <c r="J250" s="192">
        <f t="shared" si="27"/>
        <v>0</v>
      </c>
      <c r="K250" s="192">
        <f t="shared" si="24"/>
        <v>0</v>
      </c>
      <c r="L250" s="192">
        <f t="shared" si="24"/>
        <v>0</v>
      </c>
    </row>
    <row r="251" spans="1:12">
      <c r="A251" s="323">
        <v>9</v>
      </c>
      <c r="B251" s="323">
        <v>37</v>
      </c>
      <c r="C251" s="318" t="s">
        <v>398</v>
      </c>
      <c r="D251" s="192">
        <v>0</v>
      </c>
      <c r="E251" s="192">
        <v>0</v>
      </c>
      <c r="F251" s="192">
        <f t="shared" si="25"/>
        <v>0</v>
      </c>
      <c r="G251" s="192">
        <v>0</v>
      </c>
      <c r="H251" s="192">
        <v>0</v>
      </c>
      <c r="I251" s="192">
        <f t="shared" si="26"/>
        <v>0</v>
      </c>
      <c r="J251" s="192">
        <f t="shared" si="27"/>
        <v>0</v>
      </c>
      <c r="K251" s="192">
        <f t="shared" si="24"/>
        <v>0</v>
      </c>
      <c r="L251" s="192">
        <f t="shared" si="24"/>
        <v>0</v>
      </c>
    </row>
    <row r="252" spans="1:12">
      <c r="A252" s="323">
        <v>10</v>
      </c>
      <c r="B252" s="323">
        <v>45</v>
      </c>
      <c r="C252" s="318" t="s">
        <v>399</v>
      </c>
      <c r="D252" s="192">
        <v>0</v>
      </c>
      <c r="E252" s="192">
        <v>0</v>
      </c>
      <c r="F252" s="192">
        <f t="shared" si="25"/>
        <v>0</v>
      </c>
      <c r="G252" s="192">
        <v>0</v>
      </c>
      <c r="H252" s="192">
        <v>0</v>
      </c>
      <c r="I252" s="192">
        <f t="shared" si="26"/>
        <v>0</v>
      </c>
      <c r="J252" s="192">
        <f t="shared" si="27"/>
        <v>0</v>
      </c>
      <c r="K252" s="192">
        <f t="shared" si="24"/>
        <v>0</v>
      </c>
      <c r="L252" s="192">
        <f t="shared" si="24"/>
        <v>0</v>
      </c>
    </row>
    <row r="253" spans="1:12">
      <c r="A253" s="323">
        <v>11</v>
      </c>
      <c r="B253" s="323">
        <v>55</v>
      </c>
      <c r="C253" s="318" t="s">
        <v>400</v>
      </c>
      <c r="D253" s="192">
        <v>0</v>
      </c>
      <c r="E253" s="192">
        <v>0</v>
      </c>
      <c r="F253" s="192">
        <f t="shared" si="25"/>
        <v>0</v>
      </c>
      <c r="G253" s="192">
        <v>0</v>
      </c>
      <c r="H253" s="192">
        <v>0</v>
      </c>
      <c r="I253" s="192">
        <f t="shared" si="26"/>
        <v>0</v>
      </c>
      <c r="J253" s="192">
        <f t="shared" si="27"/>
        <v>0</v>
      </c>
      <c r="K253" s="192">
        <f t="shared" si="24"/>
        <v>0</v>
      </c>
      <c r="L253" s="192">
        <f t="shared" si="24"/>
        <v>0</v>
      </c>
    </row>
    <row r="254" spans="1:12">
      <c r="A254" s="323">
        <v>12</v>
      </c>
      <c r="B254" s="323">
        <v>71</v>
      </c>
      <c r="C254" s="318" t="s">
        <v>401</v>
      </c>
      <c r="D254" s="192">
        <v>0</v>
      </c>
      <c r="E254" s="192">
        <v>0</v>
      </c>
      <c r="F254" s="192">
        <f t="shared" si="25"/>
        <v>0</v>
      </c>
      <c r="G254" s="192">
        <v>0</v>
      </c>
      <c r="H254" s="192">
        <v>0</v>
      </c>
      <c r="I254" s="192">
        <f t="shared" si="26"/>
        <v>0</v>
      </c>
      <c r="J254" s="192">
        <f t="shared" si="27"/>
        <v>0</v>
      </c>
      <c r="K254" s="192">
        <f t="shared" si="24"/>
        <v>0</v>
      </c>
      <c r="L254" s="192">
        <f t="shared" si="24"/>
        <v>0</v>
      </c>
    </row>
    <row r="255" spans="1:12">
      <c r="A255" s="323">
        <v>13</v>
      </c>
      <c r="B255" s="323">
        <v>84</v>
      </c>
      <c r="C255" s="318" t="s">
        <v>776</v>
      </c>
      <c r="D255" s="192">
        <v>0</v>
      </c>
      <c r="E255" s="192">
        <v>0</v>
      </c>
      <c r="F255" s="192">
        <f t="shared" si="25"/>
        <v>0</v>
      </c>
      <c r="G255" s="192">
        <v>0</v>
      </c>
      <c r="H255" s="192">
        <v>0</v>
      </c>
      <c r="I255" s="192">
        <f t="shared" si="26"/>
        <v>0</v>
      </c>
      <c r="J255" s="192">
        <f t="shared" si="27"/>
        <v>0</v>
      </c>
      <c r="K255" s="192">
        <f t="shared" si="24"/>
        <v>0</v>
      </c>
      <c r="L255" s="192">
        <f t="shared" si="24"/>
        <v>0</v>
      </c>
    </row>
    <row r="256" spans="1:12">
      <c r="A256" s="323">
        <v>14</v>
      </c>
      <c r="B256" s="324" t="s">
        <v>402</v>
      </c>
      <c r="C256" s="318" t="s">
        <v>403</v>
      </c>
      <c r="D256" s="192">
        <v>5</v>
      </c>
      <c r="E256" s="192">
        <v>3</v>
      </c>
      <c r="F256" s="192">
        <f t="shared" si="25"/>
        <v>8</v>
      </c>
      <c r="G256" s="192">
        <v>15</v>
      </c>
      <c r="H256" s="192">
        <v>13</v>
      </c>
      <c r="I256" s="192">
        <f t="shared" si="26"/>
        <v>28</v>
      </c>
      <c r="J256" s="192">
        <f t="shared" si="27"/>
        <v>20</v>
      </c>
      <c r="K256" s="192">
        <f t="shared" si="24"/>
        <v>16</v>
      </c>
      <c r="L256" s="192">
        <f t="shared" si="24"/>
        <v>36</v>
      </c>
    </row>
    <row r="257" spans="1:12">
      <c r="A257" s="323">
        <v>15</v>
      </c>
      <c r="B257" s="323">
        <v>250</v>
      </c>
      <c r="C257" s="318" t="s">
        <v>404</v>
      </c>
      <c r="D257" s="192">
        <v>42</v>
      </c>
      <c r="E257" s="192">
        <v>54</v>
      </c>
      <c r="F257" s="192">
        <f t="shared" si="25"/>
        <v>96</v>
      </c>
      <c r="G257" s="192">
        <v>49</v>
      </c>
      <c r="H257" s="192">
        <v>32</v>
      </c>
      <c r="I257" s="192">
        <f t="shared" si="26"/>
        <v>81</v>
      </c>
      <c r="J257" s="192">
        <f t="shared" si="27"/>
        <v>91</v>
      </c>
      <c r="K257" s="192">
        <f t="shared" si="24"/>
        <v>86</v>
      </c>
      <c r="L257" s="192">
        <f t="shared" si="24"/>
        <v>177</v>
      </c>
    </row>
    <row r="258" spans="1:12" ht="25.5">
      <c r="A258" s="323">
        <v>16</v>
      </c>
      <c r="B258" s="324" t="s">
        <v>405</v>
      </c>
      <c r="C258" s="318" t="s">
        <v>406</v>
      </c>
      <c r="D258" s="192">
        <v>3</v>
      </c>
      <c r="E258" s="192">
        <v>2</v>
      </c>
      <c r="F258" s="192">
        <f t="shared" si="25"/>
        <v>5</v>
      </c>
      <c r="G258" s="192">
        <v>0</v>
      </c>
      <c r="H258" s="192">
        <v>2</v>
      </c>
      <c r="I258" s="192">
        <f t="shared" si="26"/>
        <v>2</v>
      </c>
      <c r="J258" s="192">
        <f t="shared" si="27"/>
        <v>3</v>
      </c>
      <c r="K258" s="192">
        <f t="shared" si="24"/>
        <v>4</v>
      </c>
      <c r="L258" s="192">
        <f t="shared" si="24"/>
        <v>7</v>
      </c>
    </row>
    <row r="259" spans="1:12">
      <c r="A259" s="323">
        <v>17</v>
      </c>
      <c r="B259" s="324" t="s">
        <v>407</v>
      </c>
      <c r="C259" s="319" t="s">
        <v>777</v>
      </c>
      <c r="D259" s="192">
        <v>0</v>
      </c>
      <c r="E259" s="192">
        <v>0</v>
      </c>
      <c r="F259" s="192">
        <f t="shared" si="25"/>
        <v>0</v>
      </c>
      <c r="G259" s="192">
        <v>0</v>
      </c>
      <c r="H259" s="192">
        <v>9</v>
      </c>
      <c r="I259" s="192">
        <f t="shared" si="26"/>
        <v>9</v>
      </c>
      <c r="J259" s="192">
        <f t="shared" si="27"/>
        <v>0</v>
      </c>
      <c r="K259" s="192">
        <f t="shared" si="24"/>
        <v>9</v>
      </c>
      <c r="L259" s="192">
        <f t="shared" si="24"/>
        <v>9</v>
      </c>
    </row>
    <row r="260" spans="1:12" ht="38.25">
      <c r="A260" s="323">
        <v>18</v>
      </c>
      <c r="B260" s="325" t="s">
        <v>408</v>
      </c>
      <c r="C260" s="318" t="s">
        <v>409</v>
      </c>
      <c r="D260" s="192">
        <v>54</v>
      </c>
      <c r="E260" s="192">
        <v>42</v>
      </c>
      <c r="F260" s="192">
        <f t="shared" si="25"/>
        <v>96</v>
      </c>
      <c r="G260" s="192">
        <v>174</v>
      </c>
      <c r="H260" s="192">
        <v>129</v>
      </c>
      <c r="I260" s="192">
        <f t="shared" si="26"/>
        <v>303</v>
      </c>
      <c r="J260" s="192">
        <f t="shared" si="27"/>
        <v>228</v>
      </c>
      <c r="K260" s="192">
        <f t="shared" si="24"/>
        <v>171</v>
      </c>
      <c r="L260" s="192">
        <f t="shared" si="24"/>
        <v>399</v>
      </c>
    </row>
    <row r="261" spans="1:12" ht="25.5">
      <c r="A261" s="323">
        <v>19</v>
      </c>
      <c r="B261" s="324" t="s">
        <v>410</v>
      </c>
      <c r="C261" s="318" t="s">
        <v>411</v>
      </c>
      <c r="D261" s="192">
        <v>1</v>
      </c>
      <c r="E261" s="192">
        <v>0</v>
      </c>
      <c r="F261" s="192">
        <f t="shared" si="25"/>
        <v>1</v>
      </c>
      <c r="G261" s="192">
        <v>4</v>
      </c>
      <c r="H261" s="192">
        <v>3</v>
      </c>
      <c r="I261" s="192">
        <f t="shared" si="26"/>
        <v>7</v>
      </c>
      <c r="J261" s="192">
        <f t="shared" si="27"/>
        <v>5</v>
      </c>
      <c r="K261" s="192">
        <f t="shared" si="24"/>
        <v>3</v>
      </c>
      <c r="L261" s="192">
        <f t="shared" si="24"/>
        <v>8</v>
      </c>
    </row>
    <row r="262" spans="1:12">
      <c r="A262" s="323">
        <v>20</v>
      </c>
      <c r="B262" s="324" t="s">
        <v>412</v>
      </c>
      <c r="C262" s="320" t="s">
        <v>413</v>
      </c>
      <c r="D262" s="192">
        <v>1</v>
      </c>
      <c r="E262" s="192">
        <v>1</v>
      </c>
      <c r="F262" s="192">
        <f t="shared" si="25"/>
        <v>2</v>
      </c>
      <c r="G262" s="192">
        <v>1</v>
      </c>
      <c r="H262" s="192">
        <v>0</v>
      </c>
      <c r="I262" s="192">
        <f t="shared" si="26"/>
        <v>1</v>
      </c>
      <c r="J262" s="192">
        <f t="shared" si="27"/>
        <v>2</v>
      </c>
      <c r="K262" s="192">
        <f t="shared" si="24"/>
        <v>1</v>
      </c>
      <c r="L262" s="192">
        <f t="shared" si="24"/>
        <v>3</v>
      </c>
    </row>
    <row r="263" spans="1:12">
      <c r="A263" s="323">
        <v>21</v>
      </c>
      <c r="B263" s="323">
        <v>487</v>
      </c>
      <c r="C263" s="318" t="s">
        <v>414</v>
      </c>
      <c r="D263" s="192">
        <v>0</v>
      </c>
      <c r="E263" s="192">
        <v>0</v>
      </c>
      <c r="F263" s="192">
        <f t="shared" si="25"/>
        <v>0</v>
      </c>
      <c r="G263" s="192">
        <v>0</v>
      </c>
      <c r="H263" s="192">
        <v>0</v>
      </c>
      <c r="I263" s="192">
        <f t="shared" si="26"/>
        <v>0</v>
      </c>
      <c r="J263" s="192">
        <f t="shared" si="27"/>
        <v>0</v>
      </c>
      <c r="K263" s="192">
        <f t="shared" si="24"/>
        <v>0</v>
      </c>
      <c r="L263" s="192">
        <f t="shared" si="24"/>
        <v>0</v>
      </c>
    </row>
    <row r="264" spans="1:12">
      <c r="A264" s="323">
        <v>22</v>
      </c>
      <c r="B264" s="324" t="s">
        <v>415</v>
      </c>
      <c r="C264" s="318" t="s">
        <v>416</v>
      </c>
      <c r="D264" s="192">
        <v>7</v>
      </c>
      <c r="E264" s="192">
        <v>3</v>
      </c>
      <c r="F264" s="192">
        <f t="shared" si="25"/>
        <v>10</v>
      </c>
      <c r="G264" s="192">
        <v>11</v>
      </c>
      <c r="H264" s="192">
        <v>7</v>
      </c>
      <c r="I264" s="192">
        <f t="shared" si="26"/>
        <v>18</v>
      </c>
      <c r="J264" s="192">
        <f t="shared" si="27"/>
        <v>18</v>
      </c>
      <c r="K264" s="192">
        <f t="shared" si="24"/>
        <v>10</v>
      </c>
      <c r="L264" s="192">
        <f t="shared" si="24"/>
        <v>28</v>
      </c>
    </row>
    <row r="265" spans="1:12">
      <c r="A265" s="323">
        <v>23</v>
      </c>
      <c r="B265" s="324" t="s">
        <v>417</v>
      </c>
      <c r="C265" s="318" t="s">
        <v>418</v>
      </c>
      <c r="D265" s="192">
        <v>3</v>
      </c>
      <c r="E265" s="192">
        <v>0</v>
      </c>
      <c r="F265" s="192">
        <f t="shared" si="25"/>
        <v>3</v>
      </c>
      <c r="G265" s="192">
        <v>1</v>
      </c>
      <c r="H265" s="192">
        <v>0</v>
      </c>
      <c r="I265" s="192">
        <f t="shared" si="26"/>
        <v>1</v>
      </c>
      <c r="J265" s="192">
        <f t="shared" si="27"/>
        <v>4</v>
      </c>
      <c r="K265" s="192">
        <f t="shared" si="24"/>
        <v>0</v>
      </c>
      <c r="L265" s="192">
        <f t="shared" si="24"/>
        <v>4</v>
      </c>
    </row>
    <row r="266" spans="1:12" ht="24">
      <c r="A266" s="323">
        <v>24</v>
      </c>
      <c r="B266" s="324" t="s">
        <v>419</v>
      </c>
      <c r="C266" s="321" t="s">
        <v>778</v>
      </c>
      <c r="D266" s="192">
        <v>1</v>
      </c>
      <c r="E266" s="192">
        <v>1</v>
      </c>
      <c r="F266" s="192">
        <f t="shared" si="25"/>
        <v>2</v>
      </c>
      <c r="G266" s="192">
        <v>2</v>
      </c>
      <c r="H266" s="192">
        <v>3</v>
      </c>
      <c r="I266" s="192">
        <f t="shared" si="26"/>
        <v>5</v>
      </c>
      <c r="J266" s="192">
        <f t="shared" si="27"/>
        <v>3</v>
      </c>
      <c r="K266" s="192">
        <f t="shared" si="24"/>
        <v>4</v>
      </c>
      <c r="L266" s="192">
        <f t="shared" si="24"/>
        <v>7</v>
      </c>
    </row>
    <row r="267" spans="1:12">
      <c r="A267" s="323">
        <v>25</v>
      </c>
      <c r="B267" s="324" t="s">
        <v>420</v>
      </c>
      <c r="C267" s="318" t="s">
        <v>421</v>
      </c>
      <c r="D267" s="192">
        <v>0</v>
      </c>
      <c r="E267" s="192">
        <v>0</v>
      </c>
      <c r="F267" s="192">
        <f t="shared" si="25"/>
        <v>0</v>
      </c>
      <c r="G267" s="192">
        <v>1</v>
      </c>
      <c r="H267" s="192">
        <v>0</v>
      </c>
      <c r="I267" s="192">
        <f t="shared" si="26"/>
        <v>1</v>
      </c>
      <c r="J267" s="192">
        <f t="shared" si="27"/>
        <v>1</v>
      </c>
      <c r="K267" s="192">
        <f t="shared" si="24"/>
        <v>0</v>
      </c>
      <c r="L267" s="192">
        <f t="shared" si="24"/>
        <v>1</v>
      </c>
    </row>
    <row r="268" spans="1:12" ht="25.5">
      <c r="A268" s="323">
        <v>26</v>
      </c>
      <c r="B268" s="323">
        <v>571</v>
      </c>
      <c r="C268" s="318" t="s">
        <v>422</v>
      </c>
      <c r="D268" s="192">
        <v>11</v>
      </c>
      <c r="E268" s="192">
        <v>4</v>
      </c>
      <c r="F268" s="192">
        <f t="shared" si="25"/>
        <v>15</v>
      </c>
      <c r="G268" s="192">
        <v>25</v>
      </c>
      <c r="H268" s="192">
        <v>12</v>
      </c>
      <c r="I268" s="192">
        <f t="shared" si="26"/>
        <v>37</v>
      </c>
      <c r="J268" s="192">
        <f t="shared" si="27"/>
        <v>36</v>
      </c>
      <c r="K268" s="192">
        <f t="shared" si="24"/>
        <v>16</v>
      </c>
      <c r="L268" s="192">
        <f t="shared" si="24"/>
        <v>52</v>
      </c>
    </row>
    <row r="269" spans="1:12" ht="25.5">
      <c r="A269" s="323">
        <v>27</v>
      </c>
      <c r="B269" s="324" t="s">
        <v>423</v>
      </c>
      <c r="C269" s="318" t="s">
        <v>424</v>
      </c>
      <c r="D269" s="192">
        <v>0</v>
      </c>
      <c r="E269" s="192">
        <v>2</v>
      </c>
      <c r="F269" s="192">
        <f t="shared" si="25"/>
        <v>2</v>
      </c>
      <c r="G269" s="192">
        <v>0</v>
      </c>
      <c r="H269" s="192">
        <v>2</v>
      </c>
      <c r="I269" s="192">
        <f t="shared" si="26"/>
        <v>2</v>
      </c>
      <c r="J269" s="192">
        <f t="shared" si="27"/>
        <v>0</v>
      </c>
      <c r="K269" s="192">
        <f t="shared" si="24"/>
        <v>4</v>
      </c>
      <c r="L269" s="192">
        <f t="shared" si="24"/>
        <v>4</v>
      </c>
    </row>
    <row r="270" spans="1:12" ht="25.5">
      <c r="A270" s="323">
        <v>28</v>
      </c>
      <c r="B270" s="324" t="s">
        <v>425</v>
      </c>
      <c r="C270" s="318" t="s">
        <v>426</v>
      </c>
      <c r="D270" s="192">
        <v>0</v>
      </c>
      <c r="E270" s="192">
        <v>0</v>
      </c>
      <c r="F270" s="192">
        <f t="shared" si="25"/>
        <v>0</v>
      </c>
      <c r="G270" s="192">
        <v>0</v>
      </c>
      <c r="H270" s="192">
        <v>0</v>
      </c>
      <c r="I270" s="192">
        <f t="shared" si="26"/>
        <v>0</v>
      </c>
      <c r="J270" s="192">
        <f t="shared" si="27"/>
        <v>0</v>
      </c>
      <c r="K270" s="192">
        <f t="shared" si="24"/>
        <v>0</v>
      </c>
      <c r="L270" s="192">
        <f t="shared" si="24"/>
        <v>0</v>
      </c>
    </row>
    <row r="271" spans="1:12" ht="38.25">
      <c r="A271" s="323">
        <v>29</v>
      </c>
      <c r="B271" s="324" t="s">
        <v>427</v>
      </c>
      <c r="C271" s="318" t="s">
        <v>779</v>
      </c>
      <c r="D271" s="192">
        <v>0</v>
      </c>
      <c r="E271" s="192">
        <v>0</v>
      </c>
      <c r="F271" s="192">
        <f t="shared" si="25"/>
        <v>0</v>
      </c>
      <c r="G271" s="192">
        <v>0</v>
      </c>
      <c r="H271" s="192">
        <v>0</v>
      </c>
      <c r="I271" s="192">
        <f t="shared" si="26"/>
        <v>0</v>
      </c>
      <c r="J271" s="192">
        <f t="shared" si="27"/>
        <v>0</v>
      </c>
      <c r="K271" s="192">
        <f t="shared" si="24"/>
        <v>0</v>
      </c>
      <c r="L271" s="192">
        <f t="shared" si="24"/>
        <v>0</v>
      </c>
    </row>
    <row r="272" spans="1:12" ht="25.5">
      <c r="A272" s="323">
        <v>30</v>
      </c>
      <c r="B272" s="323">
        <v>797</v>
      </c>
      <c r="C272" s="318" t="s">
        <v>428</v>
      </c>
      <c r="D272" s="192">
        <v>762</v>
      </c>
      <c r="E272" s="192">
        <v>512</v>
      </c>
      <c r="F272" s="192">
        <f t="shared" si="25"/>
        <v>1274</v>
      </c>
      <c r="G272" s="192">
        <v>184</v>
      </c>
      <c r="H272" s="192">
        <v>117</v>
      </c>
      <c r="I272" s="192">
        <f t="shared" si="26"/>
        <v>301</v>
      </c>
      <c r="J272" s="192">
        <f t="shared" si="27"/>
        <v>946</v>
      </c>
      <c r="K272" s="192">
        <f t="shared" si="24"/>
        <v>629</v>
      </c>
      <c r="L272" s="192">
        <f t="shared" si="24"/>
        <v>1575</v>
      </c>
    </row>
    <row r="273" spans="1:12" ht="25.5">
      <c r="A273" s="323">
        <v>31</v>
      </c>
      <c r="B273" s="323">
        <v>799</v>
      </c>
      <c r="C273" s="318" t="s">
        <v>780</v>
      </c>
      <c r="D273" s="192">
        <v>850</v>
      </c>
      <c r="E273" s="192">
        <v>640</v>
      </c>
      <c r="F273" s="192">
        <f t="shared" si="25"/>
        <v>1490</v>
      </c>
      <c r="G273" s="192">
        <v>291</v>
      </c>
      <c r="H273" s="192">
        <v>185</v>
      </c>
      <c r="I273" s="192">
        <f t="shared" si="26"/>
        <v>476</v>
      </c>
      <c r="J273" s="192">
        <f t="shared" si="27"/>
        <v>1141</v>
      </c>
      <c r="K273" s="192">
        <f t="shared" si="24"/>
        <v>825</v>
      </c>
      <c r="L273" s="192">
        <f t="shared" si="24"/>
        <v>1966</v>
      </c>
    </row>
    <row r="274" spans="1:12" ht="51">
      <c r="A274" s="323">
        <v>32</v>
      </c>
      <c r="B274" s="324" t="s">
        <v>429</v>
      </c>
      <c r="C274" s="318" t="s">
        <v>430</v>
      </c>
      <c r="D274" s="192">
        <v>2</v>
      </c>
      <c r="E274" s="192">
        <v>1</v>
      </c>
      <c r="F274" s="192">
        <f t="shared" si="25"/>
        <v>3</v>
      </c>
      <c r="G274" s="192">
        <v>0</v>
      </c>
      <c r="H274" s="192">
        <v>1</v>
      </c>
      <c r="I274" s="192">
        <f t="shared" si="26"/>
        <v>1</v>
      </c>
      <c r="J274" s="192">
        <f t="shared" si="27"/>
        <v>2</v>
      </c>
      <c r="K274" s="192">
        <f t="shared" si="24"/>
        <v>2</v>
      </c>
      <c r="L274" s="192">
        <f t="shared" si="24"/>
        <v>4</v>
      </c>
    </row>
    <row r="275" spans="1:12" ht="25.5">
      <c r="A275" s="323">
        <v>33</v>
      </c>
      <c r="B275" s="324" t="s">
        <v>431</v>
      </c>
      <c r="C275" s="318" t="s">
        <v>432</v>
      </c>
      <c r="D275" s="192">
        <v>0</v>
      </c>
      <c r="E275" s="192">
        <v>0</v>
      </c>
      <c r="F275" s="192">
        <f t="shared" si="25"/>
        <v>0</v>
      </c>
      <c r="G275" s="192">
        <v>0</v>
      </c>
      <c r="H275" s="192">
        <v>1</v>
      </c>
      <c r="I275" s="192">
        <f t="shared" si="26"/>
        <v>1</v>
      </c>
      <c r="J275" s="192">
        <f t="shared" si="27"/>
        <v>0</v>
      </c>
      <c r="K275" s="192">
        <f t="shared" si="24"/>
        <v>1</v>
      </c>
      <c r="L275" s="192">
        <f t="shared" si="24"/>
        <v>1</v>
      </c>
    </row>
    <row r="276" spans="1:12">
      <c r="A276" s="323">
        <v>34</v>
      </c>
      <c r="B276" s="324" t="s">
        <v>433</v>
      </c>
      <c r="C276" s="318" t="s">
        <v>434</v>
      </c>
      <c r="D276" s="192">
        <v>2</v>
      </c>
      <c r="E276" s="192">
        <v>0</v>
      </c>
      <c r="F276" s="192">
        <f t="shared" si="25"/>
        <v>2</v>
      </c>
      <c r="G276" s="192">
        <v>2</v>
      </c>
      <c r="H276" s="192">
        <v>1</v>
      </c>
      <c r="I276" s="192">
        <f t="shared" si="26"/>
        <v>3</v>
      </c>
      <c r="J276" s="192">
        <f t="shared" si="27"/>
        <v>4</v>
      </c>
      <c r="K276" s="192">
        <f t="shared" si="24"/>
        <v>1</v>
      </c>
      <c r="L276" s="192">
        <f t="shared" si="24"/>
        <v>5</v>
      </c>
    </row>
    <row r="277" spans="1:12" ht="25.5">
      <c r="A277" s="323">
        <v>35</v>
      </c>
      <c r="B277" s="324" t="s">
        <v>435</v>
      </c>
      <c r="C277" s="318" t="s">
        <v>436</v>
      </c>
      <c r="D277" s="192">
        <v>13</v>
      </c>
      <c r="E277" s="192">
        <v>4</v>
      </c>
      <c r="F277" s="192">
        <f t="shared" si="25"/>
        <v>17</v>
      </c>
      <c r="G277" s="192">
        <v>15</v>
      </c>
      <c r="H277" s="192">
        <v>3</v>
      </c>
      <c r="I277" s="192">
        <f t="shared" si="26"/>
        <v>18</v>
      </c>
      <c r="J277" s="192">
        <f t="shared" si="27"/>
        <v>28</v>
      </c>
      <c r="K277" s="192">
        <f t="shared" si="24"/>
        <v>7</v>
      </c>
      <c r="L277" s="192">
        <f t="shared" si="24"/>
        <v>35</v>
      </c>
    </row>
    <row r="278" spans="1:12" ht="51">
      <c r="A278" s="323">
        <v>36</v>
      </c>
      <c r="B278" s="324" t="s">
        <v>437</v>
      </c>
      <c r="C278" s="318" t="s">
        <v>438</v>
      </c>
      <c r="D278" s="192">
        <v>37</v>
      </c>
      <c r="E278" s="192">
        <v>5</v>
      </c>
      <c r="F278" s="192">
        <f t="shared" si="25"/>
        <v>42</v>
      </c>
      <c r="G278" s="192">
        <v>28</v>
      </c>
      <c r="H278" s="192">
        <v>3</v>
      </c>
      <c r="I278" s="192">
        <f t="shared" si="26"/>
        <v>31</v>
      </c>
      <c r="J278" s="192">
        <f t="shared" si="27"/>
        <v>65</v>
      </c>
      <c r="K278" s="192">
        <f t="shared" si="24"/>
        <v>8</v>
      </c>
      <c r="L278" s="192">
        <f t="shared" si="24"/>
        <v>73</v>
      </c>
    </row>
    <row r="279" spans="1:12">
      <c r="A279" s="323">
        <v>37</v>
      </c>
      <c r="B279" s="324" t="s">
        <v>439</v>
      </c>
      <c r="C279" s="318" t="s">
        <v>781</v>
      </c>
      <c r="D279" s="192">
        <v>8</v>
      </c>
      <c r="E279" s="192">
        <v>8</v>
      </c>
      <c r="F279" s="192">
        <f t="shared" si="25"/>
        <v>16</v>
      </c>
      <c r="G279" s="192">
        <v>6</v>
      </c>
      <c r="H279" s="192">
        <v>2</v>
      </c>
      <c r="I279" s="192">
        <f t="shared" si="26"/>
        <v>8</v>
      </c>
      <c r="J279" s="192">
        <f t="shared" si="27"/>
        <v>14</v>
      </c>
      <c r="K279" s="192">
        <f t="shared" si="24"/>
        <v>10</v>
      </c>
      <c r="L279" s="192">
        <f t="shared" si="24"/>
        <v>24</v>
      </c>
    </row>
    <row r="280" spans="1:12" ht="25.5">
      <c r="A280" s="323">
        <v>38</v>
      </c>
      <c r="B280" s="324" t="s">
        <v>440</v>
      </c>
      <c r="C280" s="318" t="s">
        <v>782</v>
      </c>
      <c r="D280" s="192">
        <v>0</v>
      </c>
      <c r="E280" s="192">
        <v>1</v>
      </c>
      <c r="F280" s="192">
        <f t="shared" si="25"/>
        <v>1</v>
      </c>
      <c r="G280" s="192">
        <v>8</v>
      </c>
      <c r="H280" s="192">
        <v>7</v>
      </c>
      <c r="I280" s="192">
        <f t="shared" si="26"/>
        <v>15</v>
      </c>
      <c r="J280" s="192">
        <f t="shared" si="27"/>
        <v>8</v>
      </c>
      <c r="K280" s="192">
        <f t="shared" si="24"/>
        <v>8</v>
      </c>
      <c r="L280" s="192">
        <f t="shared" si="24"/>
        <v>16</v>
      </c>
    </row>
    <row r="281" spans="1:12">
      <c r="A281" s="323">
        <v>39</v>
      </c>
      <c r="B281" s="323"/>
      <c r="C281" s="318" t="s">
        <v>441</v>
      </c>
      <c r="D281" s="192">
        <v>0</v>
      </c>
      <c r="E281" s="192">
        <v>0</v>
      </c>
      <c r="F281" s="192">
        <f t="shared" si="25"/>
        <v>0</v>
      </c>
      <c r="G281" s="192">
        <v>0</v>
      </c>
      <c r="H281" s="192">
        <v>0</v>
      </c>
      <c r="I281" s="192">
        <f t="shared" si="26"/>
        <v>0</v>
      </c>
      <c r="J281" s="192">
        <f t="shared" si="27"/>
        <v>0</v>
      </c>
      <c r="K281" s="192">
        <f t="shared" si="24"/>
        <v>0</v>
      </c>
      <c r="L281" s="192">
        <f t="shared" si="24"/>
        <v>0</v>
      </c>
    </row>
    <row r="282" spans="1:12">
      <c r="A282" s="1373">
        <v>40</v>
      </c>
      <c r="B282" s="1373" t="s">
        <v>874</v>
      </c>
      <c r="C282" s="318" t="s">
        <v>876</v>
      </c>
      <c r="D282" s="570">
        <v>25</v>
      </c>
      <c r="E282" s="570">
        <v>19</v>
      </c>
      <c r="F282" s="192">
        <f t="shared" si="25"/>
        <v>44</v>
      </c>
      <c r="G282" s="570">
        <v>6</v>
      </c>
      <c r="H282" s="570">
        <v>4</v>
      </c>
      <c r="I282" s="192">
        <f t="shared" si="26"/>
        <v>10</v>
      </c>
      <c r="J282" s="192">
        <f t="shared" si="27"/>
        <v>31</v>
      </c>
      <c r="K282" s="192">
        <f t="shared" si="24"/>
        <v>23</v>
      </c>
      <c r="L282" s="192">
        <f t="shared" si="24"/>
        <v>54</v>
      </c>
    </row>
    <row r="283" spans="1:12">
      <c r="A283" s="1373">
        <v>41</v>
      </c>
      <c r="B283" s="1373" t="s">
        <v>873</v>
      </c>
      <c r="C283" s="318" t="s">
        <v>875</v>
      </c>
      <c r="D283" s="570"/>
      <c r="E283" s="570"/>
      <c r="F283" s="192">
        <f t="shared" si="25"/>
        <v>0</v>
      </c>
      <c r="G283" s="570"/>
      <c r="H283" s="570"/>
      <c r="I283" s="192">
        <f t="shared" si="26"/>
        <v>0</v>
      </c>
      <c r="J283" s="192">
        <f t="shared" si="27"/>
        <v>0</v>
      </c>
      <c r="K283" s="192">
        <f t="shared" si="24"/>
        <v>0</v>
      </c>
      <c r="L283" s="192">
        <f t="shared" si="24"/>
        <v>0</v>
      </c>
    </row>
    <row r="284" spans="1:12">
      <c r="A284" s="317"/>
      <c r="B284" s="317"/>
      <c r="C284" s="167" t="s">
        <v>6</v>
      </c>
      <c r="D284" s="192">
        <f>SUM(D243:D283)</f>
        <v>1828</v>
      </c>
      <c r="E284" s="192">
        <f t="shared" ref="E284:L284" si="28">SUM(E243:E283)</f>
        <v>1302</v>
      </c>
      <c r="F284" s="192">
        <f t="shared" si="28"/>
        <v>3130</v>
      </c>
      <c r="G284" s="192">
        <f t="shared" si="28"/>
        <v>839</v>
      </c>
      <c r="H284" s="192">
        <f t="shared" si="28"/>
        <v>551</v>
      </c>
      <c r="I284" s="192">
        <f t="shared" si="28"/>
        <v>1390</v>
      </c>
      <c r="J284" s="192">
        <f t="shared" si="28"/>
        <v>2667</v>
      </c>
      <c r="K284" s="192">
        <f t="shared" si="28"/>
        <v>1853</v>
      </c>
      <c r="L284" s="192">
        <f t="shared" si="28"/>
        <v>4520</v>
      </c>
    </row>
    <row r="286" spans="1:12" ht="15.75">
      <c r="A286" s="1913" t="s">
        <v>385</v>
      </c>
      <c r="B286" s="1913"/>
      <c r="C286" s="1913"/>
      <c r="D286" s="1913"/>
      <c r="E286" s="1913"/>
      <c r="F286" s="1913"/>
      <c r="G286" s="1913"/>
      <c r="H286" s="1913"/>
      <c r="I286" s="1913"/>
      <c r="J286" s="1913"/>
      <c r="K286" s="1913"/>
      <c r="L286" s="1913"/>
    </row>
    <row r="287" spans="1:12" ht="15.75">
      <c r="A287" s="1370"/>
      <c r="B287" s="1370"/>
      <c r="C287" s="1370"/>
      <c r="D287" s="1370"/>
      <c r="E287" s="1370"/>
      <c r="F287" s="1370"/>
      <c r="G287" s="1370"/>
      <c r="H287" s="1370"/>
      <c r="I287" s="1370"/>
      <c r="J287" s="1370"/>
      <c r="K287" s="1370" t="s">
        <v>142</v>
      </c>
      <c r="L287" s="1370"/>
    </row>
    <row r="288" spans="1:12">
      <c r="A288" s="1914" t="s">
        <v>193</v>
      </c>
      <c r="B288" s="1914" t="s">
        <v>386</v>
      </c>
      <c r="C288" s="1914" t="s">
        <v>387</v>
      </c>
      <c r="D288" s="1914" t="s">
        <v>96</v>
      </c>
      <c r="E288" s="1914"/>
      <c r="F288" s="1914"/>
      <c r="G288" s="1914" t="s">
        <v>0</v>
      </c>
      <c r="H288" s="1914"/>
      <c r="I288" s="1914"/>
      <c r="J288" s="1914" t="s">
        <v>6</v>
      </c>
      <c r="K288" s="1914"/>
      <c r="L288" s="1914"/>
    </row>
    <row r="289" spans="1:12">
      <c r="A289" s="1914"/>
      <c r="B289" s="1914"/>
      <c r="C289" s="1914"/>
      <c r="D289" s="1373" t="s">
        <v>242</v>
      </c>
      <c r="E289" s="1373" t="s">
        <v>243</v>
      </c>
      <c r="F289" s="1373" t="s">
        <v>236</v>
      </c>
      <c r="G289" s="1373" t="s">
        <v>242</v>
      </c>
      <c r="H289" s="1373" t="s">
        <v>243</v>
      </c>
      <c r="I289" s="1373" t="s">
        <v>236</v>
      </c>
      <c r="J289" s="1373" t="s">
        <v>242</v>
      </c>
      <c r="K289" s="1373" t="s">
        <v>243</v>
      </c>
      <c r="L289" s="1373" t="s">
        <v>236</v>
      </c>
    </row>
    <row r="290" spans="1:12">
      <c r="A290" s="317">
        <v>1</v>
      </c>
      <c r="B290" s="317">
        <v>1</v>
      </c>
      <c r="C290" s="318" t="s">
        <v>388</v>
      </c>
      <c r="D290" s="192">
        <v>0</v>
      </c>
      <c r="E290" s="192">
        <v>0</v>
      </c>
      <c r="F290" s="192">
        <f t="shared" ref="F290:F330" si="29">SUM(D290:E290)</f>
        <v>0</v>
      </c>
      <c r="G290" s="192">
        <v>0</v>
      </c>
      <c r="H290" s="192">
        <v>0</v>
      </c>
      <c r="I290" s="192">
        <f t="shared" ref="I290:I330" si="30">SUM(G290:H290)</f>
        <v>0</v>
      </c>
      <c r="J290" s="192">
        <f>D290+G290</f>
        <v>0</v>
      </c>
      <c r="K290" s="192">
        <f>E290+H290</f>
        <v>0</v>
      </c>
      <c r="L290" s="192">
        <f>J290+K290</f>
        <v>0</v>
      </c>
    </row>
    <row r="291" spans="1:12" ht="25.5">
      <c r="A291" s="317">
        <v>2</v>
      </c>
      <c r="B291" s="317">
        <v>2</v>
      </c>
      <c r="C291" s="318" t="s">
        <v>389</v>
      </c>
      <c r="D291" s="192">
        <v>44</v>
      </c>
      <c r="E291" s="192">
        <v>29</v>
      </c>
      <c r="F291" s="192">
        <f t="shared" si="29"/>
        <v>73</v>
      </c>
      <c r="G291" s="192">
        <v>19</v>
      </c>
      <c r="H291" s="192">
        <v>11</v>
      </c>
      <c r="I291" s="192">
        <f t="shared" si="30"/>
        <v>30</v>
      </c>
      <c r="J291" s="192">
        <f t="shared" ref="J291:L330" si="31">D291+G291</f>
        <v>63</v>
      </c>
      <c r="K291" s="192">
        <f t="shared" si="31"/>
        <v>40</v>
      </c>
      <c r="L291" s="192">
        <f t="shared" ref="L291:L328" si="32">J291+K291</f>
        <v>103</v>
      </c>
    </row>
    <row r="292" spans="1:12" ht="25.5">
      <c r="A292" s="317">
        <v>3</v>
      </c>
      <c r="B292" s="317">
        <v>3</v>
      </c>
      <c r="C292" s="318" t="s">
        <v>390</v>
      </c>
      <c r="D292" s="192">
        <v>0</v>
      </c>
      <c r="E292" s="192">
        <v>0</v>
      </c>
      <c r="F292" s="192">
        <f t="shared" si="29"/>
        <v>0</v>
      </c>
      <c r="G292" s="192">
        <v>0</v>
      </c>
      <c r="H292" s="192">
        <v>0</v>
      </c>
      <c r="I292" s="192">
        <f t="shared" si="30"/>
        <v>0</v>
      </c>
      <c r="J292" s="192">
        <f t="shared" si="31"/>
        <v>0</v>
      </c>
      <c r="K292" s="192">
        <f t="shared" si="31"/>
        <v>0</v>
      </c>
      <c r="L292" s="192">
        <f t="shared" si="32"/>
        <v>0</v>
      </c>
    </row>
    <row r="293" spans="1:12" ht="25.5">
      <c r="A293" s="317">
        <v>4</v>
      </c>
      <c r="B293" s="167" t="s">
        <v>391</v>
      </c>
      <c r="C293" s="318" t="s">
        <v>392</v>
      </c>
      <c r="D293" s="192">
        <v>0</v>
      </c>
      <c r="E293" s="192">
        <v>0</v>
      </c>
      <c r="F293" s="192">
        <f t="shared" si="29"/>
        <v>0</v>
      </c>
      <c r="G293" s="192">
        <v>0</v>
      </c>
      <c r="H293" s="192">
        <v>0</v>
      </c>
      <c r="I293" s="192">
        <f t="shared" si="30"/>
        <v>0</v>
      </c>
      <c r="J293" s="192">
        <f t="shared" si="31"/>
        <v>0</v>
      </c>
      <c r="K293" s="192">
        <f t="shared" si="31"/>
        <v>0</v>
      </c>
      <c r="L293" s="192">
        <f t="shared" si="32"/>
        <v>0</v>
      </c>
    </row>
    <row r="294" spans="1:12">
      <c r="A294" s="317">
        <v>5</v>
      </c>
      <c r="B294" s="167" t="s">
        <v>393</v>
      </c>
      <c r="C294" s="318" t="s">
        <v>394</v>
      </c>
      <c r="D294" s="192">
        <v>13</v>
      </c>
      <c r="E294" s="192">
        <v>10</v>
      </c>
      <c r="F294" s="192">
        <f t="shared" si="29"/>
        <v>23</v>
      </c>
      <c r="G294" s="192">
        <v>7</v>
      </c>
      <c r="H294" s="192">
        <v>4</v>
      </c>
      <c r="I294" s="192">
        <f t="shared" si="30"/>
        <v>11</v>
      </c>
      <c r="J294" s="192">
        <f t="shared" si="31"/>
        <v>20</v>
      </c>
      <c r="K294" s="192">
        <f t="shared" si="31"/>
        <v>14</v>
      </c>
      <c r="L294" s="192">
        <f t="shared" si="32"/>
        <v>34</v>
      </c>
    </row>
    <row r="295" spans="1:12">
      <c r="A295" s="317">
        <v>6</v>
      </c>
      <c r="B295" s="317">
        <v>30</v>
      </c>
      <c r="C295" s="318" t="s">
        <v>395</v>
      </c>
      <c r="D295" s="192">
        <v>0</v>
      </c>
      <c r="E295" s="192">
        <v>0</v>
      </c>
      <c r="F295" s="192">
        <f t="shared" si="29"/>
        <v>0</v>
      </c>
      <c r="G295" s="192">
        <v>0</v>
      </c>
      <c r="H295" s="192">
        <v>0</v>
      </c>
      <c r="I295" s="192">
        <f t="shared" si="30"/>
        <v>0</v>
      </c>
      <c r="J295" s="192">
        <f t="shared" si="31"/>
        <v>0</v>
      </c>
      <c r="K295" s="192">
        <f t="shared" si="31"/>
        <v>0</v>
      </c>
      <c r="L295" s="192">
        <f t="shared" si="32"/>
        <v>0</v>
      </c>
    </row>
    <row r="296" spans="1:12">
      <c r="A296" s="317">
        <v>7</v>
      </c>
      <c r="B296" s="317">
        <v>32</v>
      </c>
      <c r="C296" s="318" t="s">
        <v>396</v>
      </c>
      <c r="D296" s="192">
        <v>0</v>
      </c>
      <c r="E296" s="192">
        <v>0</v>
      </c>
      <c r="F296" s="192">
        <f t="shared" si="29"/>
        <v>0</v>
      </c>
      <c r="G296" s="192">
        <v>0</v>
      </c>
      <c r="H296" s="192">
        <v>0</v>
      </c>
      <c r="I296" s="192">
        <f t="shared" si="30"/>
        <v>0</v>
      </c>
      <c r="J296" s="192">
        <f t="shared" si="31"/>
        <v>0</v>
      </c>
      <c r="K296" s="192">
        <f t="shared" si="31"/>
        <v>0</v>
      </c>
      <c r="L296" s="192">
        <f t="shared" si="32"/>
        <v>0</v>
      </c>
    </row>
    <row r="297" spans="1:12">
      <c r="A297" s="317">
        <v>8</v>
      </c>
      <c r="B297" s="317">
        <v>33</v>
      </c>
      <c r="C297" s="318" t="s">
        <v>397</v>
      </c>
      <c r="D297" s="192">
        <v>0</v>
      </c>
      <c r="E297" s="192">
        <v>0</v>
      </c>
      <c r="F297" s="192">
        <f t="shared" si="29"/>
        <v>0</v>
      </c>
      <c r="G297" s="192">
        <v>0</v>
      </c>
      <c r="H297" s="192">
        <v>0</v>
      </c>
      <c r="I297" s="192">
        <f t="shared" si="30"/>
        <v>0</v>
      </c>
      <c r="J297" s="192">
        <f t="shared" si="31"/>
        <v>0</v>
      </c>
      <c r="K297" s="192">
        <f t="shared" si="31"/>
        <v>0</v>
      </c>
      <c r="L297" s="192">
        <f t="shared" si="32"/>
        <v>0</v>
      </c>
    </row>
    <row r="298" spans="1:12">
      <c r="A298" s="317">
        <v>9</v>
      </c>
      <c r="B298" s="317">
        <v>37</v>
      </c>
      <c r="C298" s="318" t="s">
        <v>398</v>
      </c>
      <c r="D298" s="192">
        <v>0</v>
      </c>
      <c r="E298" s="192">
        <v>0</v>
      </c>
      <c r="F298" s="192">
        <f t="shared" si="29"/>
        <v>0</v>
      </c>
      <c r="G298" s="192">
        <v>0</v>
      </c>
      <c r="H298" s="192">
        <v>0</v>
      </c>
      <c r="I298" s="192">
        <f t="shared" si="30"/>
        <v>0</v>
      </c>
      <c r="J298" s="192">
        <f t="shared" si="31"/>
        <v>0</v>
      </c>
      <c r="K298" s="192">
        <f t="shared" si="31"/>
        <v>0</v>
      </c>
      <c r="L298" s="192">
        <f t="shared" si="32"/>
        <v>0</v>
      </c>
    </row>
    <row r="299" spans="1:12">
      <c r="A299" s="317">
        <v>10</v>
      </c>
      <c r="B299" s="317">
        <v>45</v>
      </c>
      <c r="C299" s="318" t="s">
        <v>399</v>
      </c>
      <c r="D299" s="192">
        <v>0</v>
      </c>
      <c r="E299" s="192">
        <v>0</v>
      </c>
      <c r="F299" s="192">
        <f t="shared" si="29"/>
        <v>0</v>
      </c>
      <c r="G299" s="192">
        <v>0</v>
      </c>
      <c r="H299" s="192">
        <v>0</v>
      </c>
      <c r="I299" s="192">
        <f t="shared" si="30"/>
        <v>0</v>
      </c>
      <c r="J299" s="192">
        <f t="shared" si="31"/>
        <v>0</v>
      </c>
      <c r="K299" s="192">
        <f t="shared" si="31"/>
        <v>0</v>
      </c>
      <c r="L299" s="192">
        <f t="shared" si="32"/>
        <v>0</v>
      </c>
    </row>
    <row r="300" spans="1:12">
      <c r="A300" s="317">
        <v>11</v>
      </c>
      <c r="B300" s="317">
        <v>55</v>
      </c>
      <c r="C300" s="318" t="s">
        <v>400</v>
      </c>
      <c r="D300" s="192">
        <v>0</v>
      </c>
      <c r="E300" s="192">
        <v>0</v>
      </c>
      <c r="F300" s="192">
        <f t="shared" si="29"/>
        <v>0</v>
      </c>
      <c r="G300" s="192">
        <v>0</v>
      </c>
      <c r="H300" s="192">
        <v>0</v>
      </c>
      <c r="I300" s="192">
        <f t="shared" si="30"/>
        <v>0</v>
      </c>
      <c r="J300" s="192">
        <f t="shared" si="31"/>
        <v>0</v>
      </c>
      <c r="K300" s="192">
        <f t="shared" si="31"/>
        <v>0</v>
      </c>
      <c r="L300" s="192">
        <f t="shared" si="32"/>
        <v>0</v>
      </c>
    </row>
    <row r="301" spans="1:12">
      <c r="A301" s="317">
        <v>12</v>
      </c>
      <c r="B301" s="317">
        <v>71</v>
      </c>
      <c r="C301" s="318" t="s">
        <v>401</v>
      </c>
      <c r="D301" s="192">
        <v>0</v>
      </c>
      <c r="E301" s="192">
        <v>0</v>
      </c>
      <c r="F301" s="192">
        <f t="shared" si="29"/>
        <v>0</v>
      </c>
      <c r="G301" s="192">
        <v>0</v>
      </c>
      <c r="H301" s="192">
        <v>0</v>
      </c>
      <c r="I301" s="192">
        <f t="shared" si="30"/>
        <v>0</v>
      </c>
      <c r="J301" s="192">
        <f t="shared" si="31"/>
        <v>0</v>
      </c>
      <c r="K301" s="192">
        <f t="shared" si="31"/>
        <v>0</v>
      </c>
      <c r="L301" s="192">
        <f t="shared" si="32"/>
        <v>0</v>
      </c>
    </row>
    <row r="302" spans="1:12">
      <c r="A302" s="317">
        <v>13</v>
      </c>
      <c r="B302" s="317">
        <v>84</v>
      </c>
      <c r="C302" s="318" t="s">
        <v>776</v>
      </c>
      <c r="D302" s="192">
        <v>0</v>
      </c>
      <c r="E302" s="192">
        <v>0</v>
      </c>
      <c r="F302" s="192">
        <f t="shared" si="29"/>
        <v>0</v>
      </c>
      <c r="G302" s="192">
        <v>0</v>
      </c>
      <c r="H302" s="192">
        <v>0</v>
      </c>
      <c r="I302" s="192">
        <f t="shared" si="30"/>
        <v>0</v>
      </c>
      <c r="J302" s="192">
        <f t="shared" si="31"/>
        <v>0</v>
      </c>
      <c r="K302" s="192">
        <f t="shared" si="31"/>
        <v>0</v>
      </c>
      <c r="L302" s="192">
        <f t="shared" si="32"/>
        <v>0</v>
      </c>
    </row>
    <row r="303" spans="1:12">
      <c r="A303" s="317">
        <v>14</v>
      </c>
      <c r="B303" s="167" t="s">
        <v>402</v>
      </c>
      <c r="C303" s="318" t="s">
        <v>403</v>
      </c>
      <c r="D303" s="192">
        <v>14</v>
      </c>
      <c r="E303" s="192">
        <v>21</v>
      </c>
      <c r="F303" s="192">
        <f t="shared" si="29"/>
        <v>35</v>
      </c>
      <c r="G303" s="192">
        <v>1</v>
      </c>
      <c r="H303" s="192">
        <v>1</v>
      </c>
      <c r="I303" s="192">
        <f t="shared" si="30"/>
        <v>2</v>
      </c>
      <c r="J303" s="192">
        <f t="shared" si="31"/>
        <v>15</v>
      </c>
      <c r="K303" s="192">
        <f t="shared" si="31"/>
        <v>22</v>
      </c>
      <c r="L303" s="192">
        <f t="shared" si="32"/>
        <v>37</v>
      </c>
    </row>
    <row r="304" spans="1:12">
      <c r="A304" s="317">
        <v>15</v>
      </c>
      <c r="B304" s="317">
        <v>250</v>
      </c>
      <c r="C304" s="318" t="s">
        <v>404</v>
      </c>
      <c r="D304" s="192">
        <v>219</v>
      </c>
      <c r="E304" s="192">
        <v>179</v>
      </c>
      <c r="F304" s="192">
        <f t="shared" si="29"/>
        <v>398</v>
      </c>
      <c r="G304" s="192">
        <v>181</v>
      </c>
      <c r="H304" s="192">
        <v>119</v>
      </c>
      <c r="I304" s="192">
        <f t="shared" si="30"/>
        <v>300</v>
      </c>
      <c r="J304" s="192">
        <f t="shared" si="31"/>
        <v>400</v>
      </c>
      <c r="K304" s="192">
        <f t="shared" si="31"/>
        <v>298</v>
      </c>
      <c r="L304" s="192">
        <f t="shared" si="32"/>
        <v>698</v>
      </c>
    </row>
    <row r="305" spans="1:12" ht="25.5">
      <c r="A305" s="317">
        <v>16</v>
      </c>
      <c r="B305" s="167" t="s">
        <v>405</v>
      </c>
      <c r="C305" s="318" t="s">
        <v>406</v>
      </c>
      <c r="D305" s="192">
        <v>0</v>
      </c>
      <c r="E305" s="192">
        <v>0</v>
      </c>
      <c r="F305" s="192">
        <f t="shared" si="29"/>
        <v>0</v>
      </c>
      <c r="G305" s="192">
        <v>0</v>
      </c>
      <c r="H305" s="192">
        <v>0</v>
      </c>
      <c r="I305" s="192">
        <f t="shared" si="30"/>
        <v>0</v>
      </c>
      <c r="J305" s="192">
        <f t="shared" si="31"/>
        <v>0</v>
      </c>
      <c r="K305" s="192">
        <f t="shared" si="31"/>
        <v>0</v>
      </c>
      <c r="L305" s="192">
        <f t="shared" si="32"/>
        <v>0</v>
      </c>
    </row>
    <row r="306" spans="1:12">
      <c r="A306" s="317">
        <v>17</v>
      </c>
      <c r="B306" s="167" t="s">
        <v>407</v>
      </c>
      <c r="C306" s="319" t="s">
        <v>777</v>
      </c>
      <c r="D306" s="192">
        <v>0</v>
      </c>
      <c r="E306" s="192">
        <v>0</v>
      </c>
      <c r="F306" s="192">
        <f t="shared" si="29"/>
        <v>0</v>
      </c>
      <c r="G306" s="192">
        <v>0</v>
      </c>
      <c r="H306" s="192">
        <v>0</v>
      </c>
      <c r="I306" s="192">
        <f t="shared" si="30"/>
        <v>0</v>
      </c>
      <c r="J306" s="192">
        <f t="shared" si="31"/>
        <v>0</v>
      </c>
      <c r="K306" s="192">
        <f t="shared" si="31"/>
        <v>0</v>
      </c>
      <c r="L306" s="192">
        <f t="shared" si="32"/>
        <v>0</v>
      </c>
    </row>
    <row r="307" spans="1:12" ht="38.25">
      <c r="A307" s="317">
        <v>18</v>
      </c>
      <c r="B307" s="1372" t="s">
        <v>408</v>
      </c>
      <c r="C307" s="318" t="s">
        <v>409</v>
      </c>
      <c r="D307" s="192">
        <v>529</v>
      </c>
      <c r="E307" s="192">
        <v>358</v>
      </c>
      <c r="F307" s="192">
        <f t="shared" si="29"/>
        <v>887</v>
      </c>
      <c r="G307" s="192">
        <v>459</v>
      </c>
      <c r="H307" s="192">
        <v>322</v>
      </c>
      <c r="I307" s="192">
        <f t="shared" si="30"/>
        <v>781</v>
      </c>
      <c r="J307" s="192">
        <f t="shared" si="31"/>
        <v>988</v>
      </c>
      <c r="K307" s="192">
        <f t="shared" si="31"/>
        <v>680</v>
      </c>
      <c r="L307" s="192">
        <f t="shared" si="32"/>
        <v>1668</v>
      </c>
    </row>
    <row r="308" spans="1:12" ht="25.5">
      <c r="A308" s="317">
        <v>19</v>
      </c>
      <c r="B308" s="167" t="s">
        <v>410</v>
      </c>
      <c r="C308" s="318" t="s">
        <v>411</v>
      </c>
      <c r="D308" s="192">
        <v>0</v>
      </c>
      <c r="E308" s="192">
        <v>0</v>
      </c>
      <c r="F308" s="192">
        <f t="shared" si="29"/>
        <v>0</v>
      </c>
      <c r="G308" s="192">
        <v>0</v>
      </c>
      <c r="H308" s="192">
        <v>0</v>
      </c>
      <c r="I308" s="192">
        <f t="shared" si="30"/>
        <v>0</v>
      </c>
      <c r="J308" s="192">
        <f t="shared" si="31"/>
        <v>0</v>
      </c>
      <c r="K308" s="192">
        <f t="shared" si="31"/>
        <v>0</v>
      </c>
      <c r="L308" s="192">
        <f t="shared" si="32"/>
        <v>0</v>
      </c>
    </row>
    <row r="309" spans="1:12">
      <c r="A309" s="317">
        <v>20</v>
      </c>
      <c r="B309" s="167" t="s">
        <v>412</v>
      </c>
      <c r="C309" s="320" t="s">
        <v>413</v>
      </c>
      <c r="D309" s="192">
        <v>0</v>
      </c>
      <c r="E309" s="192">
        <v>0</v>
      </c>
      <c r="F309" s="192">
        <f t="shared" si="29"/>
        <v>0</v>
      </c>
      <c r="G309" s="192">
        <v>0</v>
      </c>
      <c r="H309" s="192">
        <v>0</v>
      </c>
      <c r="I309" s="192">
        <f t="shared" si="30"/>
        <v>0</v>
      </c>
      <c r="J309" s="192">
        <f t="shared" si="31"/>
        <v>0</v>
      </c>
      <c r="K309" s="192">
        <f t="shared" si="31"/>
        <v>0</v>
      </c>
      <c r="L309" s="192">
        <f t="shared" si="32"/>
        <v>0</v>
      </c>
    </row>
    <row r="310" spans="1:12">
      <c r="A310" s="317">
        <v>21</v>
      </c>
      <c r="B310" s="317">
        <v>487</v>
      </c>
      <c r="C310" s="318" t="s">
        <v>414</v>
      </c>
      <c r="D310" s="192">
        <v>0</v>
      </c>
      <c r="E310" s="192">
        <v>0</v>
      </c>
      <c r="F310" s="192">
        <f t="shared" si="29"/>
        <v>0</v>
      </c>
      <c r="G310" s="192">
        <v>0</v>
      </c>
      <c r="H310" s="192">
        <v>0</v>
      </c>
      <c r="I310" s="192">
        <f t="shared" si="30"/>
        <v>0</v>
      </c>
      <c r="J310" s="192">
        <f t="shared" si="31"/>
        <v>0</v>
      </c>
      <c r="K310" s="192">
        <f t="shared" si="31"/>
        <v>0</v>
      </c>
      <c r="L310" s="192">
        <f t="shared" si="32"/>
        <v>0</v>
      </c>
    </row>
    <row r="311" spans="1:12">
      <c r="A311" s="317">
        <v>22</v>
      </c>
      <c r="B311" s="167" t="s">
        <v>415</v>
      </c>
      <c r="C311" s="318" t="s">
        <v>416</v>
      </c>
      <c r="D311" s="192">
        <v>9</v>
      </c>
      <c r="E311" s="192">
        <v>4</v>
      </c>
      <c r="F311" s="192">
        <f t="shared" si="29"/>
        <v>13</v>
      </c>
      <c r="G311" s="192">
        <v>2</v>
      </c>
      <c r="H311" s="192">
        <v>1</v>
      </c>
      <c r="I311" s="192">
        <f t="shared" si="30"/>
        <v>3</v>
      </c>
      <c r="J311" s="192">
        <f t="shared" si="31"/>
        <v>11</v>
      </c>
      <c r="K311" s="192">
        <f t="shared" si="31"/>
        <v>5</v>
      </c>
      <c r="L311" s="192">
        <f t="shared" si="32"/>
        <v>16</v>
      </c>
    </row>
    <row r="312" spans="1:12">
      <c r="A312" s="317">
        <v>23</v>
      </c>
      <c r="B312" s="167" t="s">
        <v>417</v>
      </c>
      <c r="C312" s="318" t="s">
        <v>418</v>
      </c>
      <c r="D312" s="192">
        <v>32</v>
      </c>
      <c r="E312" s="192">
        <v>23</v>
      </c>
      <c r="F312" s="192">
        <f t="shared" si="29"/>
        <v>55</v>
      </c>
      <c r="G312" s="192">
        <v>19</v>
      </c>
      <c r="H312" s="192">
        <v>9</v>
      </c>
      <c r="I312" s="192">
        <f t="shared" si="30"/>
        <v>28</v>
      </c>
      <c r="J312" s="192">
        <f t="shared" si="31"/>
        <v>51</v>
      </c>
      <c r="K312" s="192">
        <f t="shared" si="31"/>
        <v>32</v>
      </c>
      <c r="L312" s="192">
        <f t="shared" si="32"/>
        <v>83</v>
      </c>
    </row>
    <row r="313" spans="1:12" ht="24">
      <c r="A313" s="317">
        <v>24</v>
      </c>
      <c r="B313" s="167" t="s">
        <v>419</v>
      </c>
      <c r="C313" s="321" t="s">
        <v>778</v>
      </c>
      <c r="D313" s="192">
        <v>0</v>
      </c>
      <c r="E313" s="192">
        <v>0</v>
      </c>
      <c r="F313" s="192">
        <f t="shared" si="29"/>
        <v>0</v>
      </c>
      <c r="G313" s="192">
        <v>0</v>
      </c>
      <c r="H313" s="192">
        <v>0</v>
      </c>
      <c r="I313" s="192">
        <f t="shared" si="30"/>
        <v>0</v>
      </c>
      <c r="J313" s="192">
        <f t="shared" si="31"/>
        <v>0</v>
      </c>
      <c r="K313" s="192">
        <f t="shared" si="31"/>
        <v>0</v>
      </c>
      <c r="L313" s="192">
        <f t="shared" si="32"/>
        <v>0</v>
      </c>
    </row>
    <row r="314" spans="1:12">
      <c r="A314" s="317">
        <v>25</v>
      </c>
      <c r="B314" s="167" t="s">
        <v>420</v>
      </c>
      <c r="C314" s="318" t="s">
        <v>421</v>
      </c>
      <c r="D314" s="192">
        <v>0</v>
      </c>
      <c r="E314" s="192">
        <v>0</v>
      </c>
      <c r="F314" s="192">
        <f t="shared" si="29"/>
        <v>0</v>
      </c>
      <c r="G314" s="192">
        <v>0</v>
      </c>
      <c r="H314" s="192">
        <v>0</v>
      </c>
      <c r="I314" s="192">
        <f t="shared" si="30"/>
        <v>0</v>
      </c>
      <c r="J314" s="192">
        <f t="shared" si="31"/>
        <v>0</v>
      </c>
      <c r="K314" s="192">
        <f t="shared" si="31"/>
        <v>0</v>
      </c>
      <c r="L314" s="192">
        <f t="shared" si="32"/>
        <v>0</v>
      </c>
    </row>
    <row r="315" spans="1:12" ht="25.5">
      <c r="A315" s="317">
        <v>26</v>
      </c>
      <c r="B315" s="317">
        <v>571</v>
      </c>
      <c r="C315" s="318" t="s">
        <v>422</v>
      </c>
      <c r="D315" s="192">
        <v>13</v>
      </c>
      <c r="E315" s="192">
        <v>11</v>
      </c>
      <c r="F315" s="192">
        <f t="shared" si="29"/>
        <v>24</v>
      </c>
      <c r="G315" s="192">
        <v>3</v>
      </c>
      <c r="H315" s="192">
        <v>2</v>
      </c>
      <c r="I315" s="192">
        <f t="shared" si="30"/>
        <v>5</v>
      </c>
      <c r="J315" s="192">
        <f t="shared" si="31"/>
        <v>16</v>
      </c>
      <c r="K315" s="192">
        <f t="shared" si="31"/>
        <v>13</v>
      </c>
      <c r="L315" s="192">
        <f t="shared" si="32"/>
        <v>29</v>
      </c>
    </row>
    <row r="316" spans="1:12" ht="25.5">
      <c r="A316" s="317">
        <v>27</v>
      </c>
      <c r="B316" s="167" t="s">
        <v>423</v>
      </c>
      <c r="C316" s="318" t="s">
        <v>424</v>
      </c>
      <c r="D316" s="192">
        <v>0</v>
      </c>
      <c r="E316" s="192">
        <v>0</v>
      </c>
      <c r="F316" s="192">
        <f t="shared" si="29"/>
        <v>0</v>
      </c>
      <c r="G316" s="192">
        <v>0</v>
      </c>
      <c r="H316" s="192">
        <v>0</v>
      </c>
      <c r="I316" s="192">
        <f t="shared" si="30"/>
        <v>0</v>
      </c>
      <c r="J316" s="192">
        <f t="shared" si="31"/>
        <v>0</v>
      </c>
      <c r="K316" s="192">
        <f t="shared" si="31"/>
        <v>0</v>
      </c>
      <c r="L316" s="192">
        <f t="shared" si="32"/>
        <v>0</v>
      </c>
    </row>
    <row r="317" spans="1:12" ht="25.5">
      <c r="A317" s="317">
        <v>28</v>
      </c>
      <c r="B317" s="167" t="s">
        <v>425</v>
      </c>
      <c r="C317" s="318" t="s">
        <v>426</v>
      </c>
      <c r="D317" s="192">
        <v>0</v>
      </c>
      <c r="E317" s="192">
        <v>0</v>
      </c>
      <c r="F317" s="192">
        <f t="shared" si="29"/>
        <v>0</v>
      </c>
      <c r="G317" s="192">
        <v>0</v>
      </c>
      <c r="H317" s="192">
        <v>0</v>
      </c>
      <c r="I317" s="192">
        <f t="shared" si="30"/>
        <v>0</v>
      </c>
      <c r="J317" s="192">
        <f t="shared" si="31"/>
        <v>0</v>
      </c>
      <c r="K317" s="192">
        <f t="shared" si="31"/>
        <v>0</v>
      </c>
      <c r="L317" s="192">
        <f t="shared" si="32"/>
        <v>0</v>
      </c>
    </row>
    <row r="318" spans="1:12" ht="38.25">
      <c r="A318" s="317">
        <v>29</v>
      </c>
      <c r="B318" s="167" t="s">
        <v>427</v>
      </c>
      <c r="C318" s="318" t="s">
        <v>779</v>
      </c>
      <c r="D318" s="192">
        <v>0</v>
      </c>
      <c r="E318" s="192">
        <v>0</v>
      </c>
      <c r="F318" s="192">
        <f t="shared" si="29"/>
        <v>0</v>
      </c>
      <c r="G318" s="192">
        <v>0</v>
      </c>
      <c r="H318" s="192">
        <v>0</v>
      </c>
      <c r="I318" s="192">
        <f t="shared" si="30"/>
        <v>0</v>
      </c>
      <c r="J318" s="192">
        <f t="shared" si="31"/>
        <v>0</v>
      </c>
      <c r="K318" s="192">
        <f t="shared" si="31"/>
        <v>0</v>
      </c>
      <c r="L318" s="192">
        <f t="shared" si="32"/>
        <v>0</v>
      </c>
    </row>
    <row r="319" spans="1:12" ht="25.5">
      <c r="A319" s="317">
        <v>30</v>
      </c>
      <c r="B319" s="317">
        <v>797</v>
      </c>
      <c r="C319" s="318" t="s">
        <v>428</v>
      </c>
      <c r="D319" s="192">
        <v>0</v>
      </c>
      <c r="E319" s="192">
        <v>0</v>
      </c>
      <c r="F319" s="192">
        <f t="shared" si="29"/>
        <v>0</v>
      </c>
      <c r="G319" s="192">
        <v>0</v>
      </c>
      <c r="H319" s="192">
        <v>0</v>
      </c>
      <c r="I319" s="192">
        <f t="shared" si="30"/>
        <v>0</v>
      </c>
      <c r="J319" s="192">
        <f t="shared" si="31"/>
        <v>0</v>
      </c>
      <c r="K319" s="192">
        <f t="shared" si="31"/>
        <v>0</v>
      </c>
      <c r="L319" s="192">
        <f t="shared" si="32"/>
        <v>0</v>
      </c>
    </row>
    <row r="320" spans="1:12" ht="25.5">
      <c r="A320" s="317">
        <v>31</v>
      </c>
      <c r="B320" s="317">
        <v>799</v>
      </c>
      <c r="C320" s="318" t="s">
        <v>780</v>
      </c>
      <c r="D320" s="192">
        <v>1374</v>
      </c>
      <c r="E320" s="192">
        <v>1024</v>
      </c>
      <c r="F320" s="192">
        <f t="shared" si="29"/>
        <v>2398</v>
      </c>
      <c r="G320" s="192">
        <v>666</v>
      </c>
      <c r="H320" s="192">
        <v>576</v>
      </c>
      <c r="I320" s="192">
        <f t="shared" si="30"/>
        <v>1242</v>
      </c>
      <c r="J320" s="192">
        <f t="shared" si="31"/>
        <v>2040</v>
      </c>
      <c r="K320" s="192">
        <f t="shared" si="31"/>
        <v>1600</v>
      </c>
      <c r="L320" s="192">
        <f t="shared" si="32"/>
        <v>3640</v>
      </c>
    </row>
    <row r="321" spans="1:12" ht="51">
      <c r="A321" s="317">
        <v>32</v>
      </c>
      <c r="B321" s="167" t="s">
        <v>429</v>
      </c>
      <c r="C321" s="318" t="s">
        <v>430</v>
      </c>
      <c r="D321" s="192">
        <v>5</v>
      </c>
      <c r="E321" s="192">
        <v>2</v>
      </c>
      <c r="F321" s="192">
        <f t="shared" si="29"/>
        <v>7</v>
      </c>
      <c r="G321" s="192">
        <v>0</v>
      </c>
      <c r="H321" s="192">
        <v>0</v>
      </c>
      <c r="I321" s="192">
        <f t="shared" si="30"/>
        <v>0</v>
      </c>
      <c r="J321" s="192">
        <f t="shared" si="31"/>
        <v>5</v>
      </c>
      <c r="K321" s="192">
        <f t="shared" si="31"/>
        <v>2</v>
      </c>
      <c r="L321" s="192">
        <f t="shared" si="32"/>
        <v>7</v>
      </c>
    </row>
    <row r="322" spans="1:12" ht="25.5">
      <c r="A322" s="317">
        <v>33</v>
      </c>
      <c r="B322" s="167" t="s">
        <v>431</v>
      </c>
      <c r="C322" s="318" t="s">
        <v>432</v>
      </c>
      <c r="D322" s="192">
        <v>3</v>
      </c>
      <c r="E322" s="192">
        <v>1</v>
      </c>
      <c r="F322" s="192">
        <f t="shared" si="29"/>
        <v>4</v>
      </c>
      <c r="G322" s="192">
        <v>5</v>
      </c>
      <c r="H322" s="192">
        <v>3</v>
      </c>
      <c r="I322" s="192">
        <f t="shared" si="30"/>
        <v>8</v>
      </c>
      <c r="J322" s="192">
        <f t="shared" si="31"/>
        <v>8</v>
      </c>
      <c r="K322" s="192">
        <f t="shared" si="31"/>
        <v>4</v>
      </c>
      <c r="L322" s="192">
        <f t="shared" si="32"/>
        <v>12</v>
      </c>
    </row>
    <row r="323" spans="1:12">
      <c r="A323" s="317">
        <v>34</v>
      </c>
      <c r="B323" s="167" t="s">
        <v>433</v>
      </c>
      <c r="C323" s="318" t="s">
        <v>434</v>
      </c>
      <c r="D323" s="192">
        <v>0</v>
      </c>
      <c r="E323" s="192">
        <v>2</v>
      </c>
      <c r="F323" s="192">
        <f t="shared" si="29"/>
        <v>2</v>
      </c>
      <c r="G323" s="192">
        <v>0</v>
      </c>
      <c r="H323" s="192">
        <v>0</v>
      </c>
      <c r="I323" s="192">
        <f t="shared" si="30"/>
        <v>0</v>
      </c>
      <c r="J323" s="192">
        <f t="shared" si="31"/>
        <v>0</v>
      </c>
      <c r="K323" s="192">
        <f t="shared" si="31"/>
        <v>2</v>
      </c>
      <c r="L323" s="192">
        <f t="shared" si="32"/>
        <v>2</v>
      </c>
    </row>
    <row r="324" spans="1:12" ht="25.5">
      <c r="A324" s="317">
        <v>35</v>
      </c>
      <c r="B324" s="167" t="s">
        <v>435</v>
      </c>
      <c r="C324" s="318" t="s">
        <v>436</v>
      </c>
      <c r="D324" s="192">
        <v>11</v>
      </c>
      <c r="E324" s="192">
        <v>9</v>
      </c>
      <c r="F324" s="192">
        <f t="shared" si="29"/>
        <v>20</v>
      </c>
      <c r="G324" s="192">
        <v>1</v>
      </c>
      <c r="H324" s="192">
        <v>1</v>
      </c>
      <c r="I324" s="192">
        <f t="shared" si="30"/>
        <v>2</v>
      </c>
      <c r="J324" s="192">
        <f t="shared" si="31"/>
        <v>12</v>
      </c>
      <c r="K324" s="192">
        <f t="shared" si="31"/>
        <v>10</v>
      </c>
      <c r="L324" s="192">
        <f t="shared" si="32"/>
        <v>22</v>
      </c>
    </row>
    <row r="325" spans="1:12" ht="51">
      <c r="A325" s="317">
        <v>36</v>
      </c>
      <c r="B325" s="167" t="s">
        <v>437</v>
      </c>
      <c r="C325" s="318" t="s">
        <v>438</v>
      </c>
      <c r="D325" s="192">
        <v>21</v>
      </c>
      <c r="E325" s="192">
        <v>14</v>
      </c>
      <c r="F325" s="192">
        <f t="shared" si="29"/>
        <v>35</v>
      </c>
      <c r="G325" s="192">
        <v>13</v>
      </c>
      <c r="H325" s="192">
        <v>7</v>
      </c>
      <c r="I325" s="192">
        <f t="shared" si="30"/>
        <v>20</v>
      </c>
      <c r="J325" s="192">
        <f t="shared" si="31"/>
        <v>34</v>
      </c>
      <c r="K325" s="192">
        <f t="shared" si="31"/>
        <v>21</v>
      </c>
      <c r="L325" s="192">
        <f t="shared" si="32"/>
        <v>55</v>
      </c>
    </row>
    <row r="326" spans="1:12">
      <c r="A326" s="317">
        <v>37</v>
      </c>
      <c r="B326" s="167" t="s">
        <v>439</v>
      </c>
      <c r="C326" s="318" t="s">
        <v>781</v>
      </c>
      <c r="D326" s="192">
        <v>2</v>
      </c>
      <c r="E326" s="192">
        <v>1</v>
      </c>
      <c r="F326" s="192">
        <f t="shared" si="29"/>
        <v>3</v>
      </c>
      <c r="G326" s="192">
        <v>0</v>
      </c>
      <c r="H326" s="192">
        <v>0</v>
      </c>
      <c r="I326" s="192">
        <f t="shared" si="30"/>
        <v>0</v>
      </c>
      <c r="J326" s="192">
        <f t="shared" si="31"/>
        <v>2</v>
      </c>
      <c r="K326" s="192">
        <f t="shared" si="31"/>
        <v>1</v>
      </c>
      <c r="L326" s="192">
        <f t="shared" si="32"/>
        <v>3</v>
      </c>
    </row>
    <row r="327" spans="1:12" ht="25.5">
      <c r="A327" s="317">
        <v>38</v>
      </c>
      <c r="B327" s="167" t="s">
        <v>440</v>
      </c>
      <c r="C327" s="318" t="s">
        <v>782</v>
      </c>
      <c r="D327" s="192">
        <v>0</v>
      </c>
      <c r="E327" s="192">
        <v>0</v>
      </c>
      <c r="F327" s="192">
        <f t="shared" si="29"/>
        <v>0</v>
      </c>
      <c r="G327" s="192">
        <v>0</v>
      </c>
      <c r="H327" s="192">
        <v>0</v>
      </c>
      <c r="I327" s="192">
        <f t="shared" si="30"/>
        <v>0</v>
      </c>
      <c r="J327" s="192">
        <f t="shared" si="31"/>
        <v>0</v>
      </c>
      <c r="K327" s="192">
        <f t="shared" si="31"/>
        <v>0</v>
      </c>
      <c r="L327" s="192">
        <f t="shared" si="32"/>
        <v>0</v>
      </c>
    </row>
    <row r="328" spans="1:12">
      <c r="A328" s="317">
        <v>39</v>
      </c>
      <c r="B328" s="317"/>
      <c r="C328" s="318" t="s">
        <v>441</v>
      </c>
      <c r="D328" s="192">
        <v>10</v>
      </c>
      <c r="E328" s="192">
        <v>5</v>
      </c>
      <c r="F328" s="192">
        <f t="shared" si="29"/>
        <v>15</v>
      </c>
      <c r="G328" s="192">
        <v>57</v>
      </c>
      <c r="H328" s="192">
        <v>42</v>
      </c>
      <c r="I328" s="192">
        <f t="shared" si="30"/>
        <v>99</v>
      </c>
      <c r="J328" s="192">
        <f t="shared" si="31"/>
        <v>67</v>
      </c>
      <c r="K328" s="192">
        <f t="shared" si="31"/>
        <v>47</v>
      </c>
      <c r="L328" s="192">
        <f t="shared" si="32"/>
        <v>114</v>
      </c>
    </row>
    <row r="329" spans="1:12">
      <c r="A329" s="1373">
        <v>40</v>
      </c>
      <c r="B329" s="1373" t="s">
        <v>874</v>
      </c>
      <c r="C329" s="318" t="s">
        <v>877</v>
      </c>
      <c r="D329" s="570">
        <v>0</v>
      </c>
      <c r="E329" s="570">
        <v>0</v>
      </c>
      <c r="F329" s="192">
        <f t="shared" si="29"/>
        <v>0</v>
      </c>
      <c r="G329" s="570">
        <v>0</v>
      </c>
      <c r="H329" s="570">
        <v>0</v>
      </c>
      <c r="I329" s="192">
        <f t="shared" si="30"/>
        <v>0</v>
      </c>
      <c r="J329" s="192">
        <f t="shared" si="31"/>
        <v>0</v>
      </c>
      <c r="K329" s="192">
        <f t="shared" si="31"/>
        <v>0</v>
      </c>
      <c r="L329" s="192">
        <f t="shared" si="31"/>
        <v>0</v>
      </c>
    </row>
    <row r="330" spans="1:12">
      <c r="A330" s="1373">
        <v>41</v>
      </c>
      <c r="B330" s="1373" t="s">
        <v>873</v>
      </c>
      <c r="C330" s="318" t="s">
        <v>875</v>
      </c>
      <c r="D330" s="570"/>
      <c r="E330" s="570"/>
      <c r="F330" s="192">
        <f t="shared" si="29"/>
        <v>0</v>
      </c>
      <c r="G330" s="570"/>
      <c r="H330" s="570"/>
      <c r="I330" s="192">
        <f t="shared" si="30"/>
        <v>0</v>
      </c>
      <c r="J330" s="192">
        <f t="shared" si="31"/>
        <v>0</v>
      </c>
      <c r="K330" s="192">
        <f t="shared" si="31"/>
        <v>0</v>
      </c>
      <c r="L330" s="192">
        <f t="shared" si="31"/>
        <v>0</v>
      </c>
    </row>
    <row r="331" spans="1:12">
      <c r="A331" s="317"/>
      <c r="B331" s="317"/>
      <c r="C331" s="167" t="s">
        <v>6</v>
      </c>
      <c r="D331" s="192">
        <f>SUM(D290:D330)</f>
        <v>2299</v>
      </c>
      <c r="E331" s="192">
        <f t="shared" ref="E331:L331" si="33">SUM(E290:E330)</f>
        <v>1693</v>
      </c>
      <c r="F331" s="192">
        <f t="shared" si="33"/>
        <v>3992</v>
      </c>
      <c r="G331" s="192">
        <f t="shared" si="33"/>
        <v>1433</v>
      </c>
      <c r="H331" s="192">
        <f t="shared" si="33"/>
        <v>1098</v>
      </c>
      <c r="I331" s="192">
        <f t="shared" si="33"/>
        <v>2531</v>
      </c>
      <c r="J331" s="192">
        <f t="shared" si="33"/>
        <v>3732</v>
      </c>
      <c r="K331" s="192">
        <f t="shared" si="33"/>
        <v>2791</v>
      </c>
      <c r="L331" s="192">
        <f t="shared" si="33"/>
        <v>6523</v>
      </c>
    </row>
    <row r="333" spans="1:12" ht="15.75">
      <c r="A333" s="1913" t="s">
        <v>385</v>
      </c>
      <c r="B333" s="1913"/>
      <c r="C333" s="1913"/>
      <c r="D333" s="1913"/>
      <c r="E333" s="1913"/>
      <c r="F333" s="1913"/>
      <c r="G333" s="1913"/>
      <c r="H333" s="1913"/>
      <c r="I333" s="1913"/>
      <c r="J333" s="1913"/>
      <c r="K333" s="1913"/>
      <c r="L333" s="1913"/>
    </row>
    <row r="334" spans="1:12" ht="15.75">
      <c r="A334" s="1370"/>
      <c r="B334" s="1370"/>
      <c r="C334" s="1370"/>
      <c r="D334" s="1370"/>
      <c r="E334" s="1370"/>
      <c r="F334" s="1370"/>
      <c r="G334" s="1370"/>
      <c r="H334" s="1370"/>
      <c r="I334" s="1370"/>
      <c r="J334" s="1370"/>
      <c r="K334" s="1370" t="s">
        <v>40</v>
      </c>
      <c r="L334" s="1370"/>
    </row>
    <row r="335" spans="1:12">
      <c r="A335" s="1914" t="s">
        <v>193</v>
      </c>
      <c r="B335" s="1914" t="s">
        <v>386</v>
      </c>
      <c r="C335" s="1914" t="s">
        <v>387</v>
      </c>
      <c r="D335" s="1914" t="s">
        <v>96</v>
      </c>
      <c r="E335" s="1914"/>
      <c r="F335" s="1914"/>
      <c r="G335" s="1914" t="s">
        <v>0</v>
      </c>
      <c r="H335" s="1914"/>
      <c r="I335" s="1914"/>
      <c r="J335" s="1914" t="s">
        <v>6</v>
      </c>
      <c r="K335" s="1914"/>
      <c r="L335" s="1914"/>
    </row>
    <row r="336" spans="1:12">
      <c r="A336" s="1914"/>
      <c r="B336" s="1914"/>
      <c r="C336" s="1914"/>
      <c r="D336" s="1373" t="s">
        <v>242</v>
      </c>
      <c r="E336" s="1373" t="s">
        <v>243</v>
      </c>
      <c r="F336" s="1373" t="s">
        <v>236</v>
      </c>
      <c r="G336" s="1373" t="s">
        <v>242</v>
      </c>
      <c r="H336" s="1373" t="s">
        <v>243</v>
      </c>
      <c r="I336" s="1373" t="s">
        <v>236</v>
      </c>
      <c r="J336" s="1373" t="s">
        <v>242</v>
      </c>
      <c r="K336" s="1373" t="s">
        <v>243</v>
      </c>
      <c r="L336" s="1373" t="s">
        <v>236</v>
      </c>
    </row>
    <row r="337" spans="1:12">
      <c r="A337" s="317">
        <v>1</v>
      </c>
      <c r="B337" s="317">
        <v>1</v>
      </c>
      <c r="C337" s="318" t="s">
        <v>388</v>
      </c>
      <c r="D337" s="192">
        <v>0</v>
      </c>
      <c r="E337" s="192">
        <v>0</v>
      </c>
      <c r="F337" s="192">
        <f>SUM(D337:E337)</f>
        <v>0</v>
      </c>
      <c r="G337" s="192">
        <v>0</v>
      </c>
      <c r="H337" s="192">
        <v>0</v>
      </c>
      <c r="I337" s="192">
        <f>SUM(G337:H337)</f>
        <v>0</v>
      </c>
      <c r="J337" s="192">
        <f>D337+G337</f>
        <v>0</v>
      </c>
      <c r="K337" s="192">
        <f t="shared" ref="K337:L377" si="34">E337+H337</f>
        <v>0</v>
      </c>
      <c r="L337" s="192">
        <f t="shared" si="34"/>
        <v>0</v>
      </c>
    </row>
    <row r="338" spans="1:12" ht="25.5">
      <c r="A338" s="317">
        <v>2</v>
      </c>
      <c r="B338" s="317">
        <v>2</v>
      </c>
      <c r="C338" s="318" t="s">
        <v>389</v>
      </c>
      <c r="D338" s="192">
        <v>0</v>
      </c>
      <c r="E338" s="192">
        <v>0</v>
      </c>
      <c r="F338" s="192">
        <f t="shared" ref="F338:F376" si="35">SUM(D338:E338)</f>
        <v>0</v>
      </c>
      <c r="G338" s="192">
        <v>5</v>
      </c>
      <c r="H338" s="192">
        <v>4</v>
      </c>
      <c r="I338" s="192">
        <f t="shared" ref="I338:I377" si="36">SUM(G338:H338)</f>
        <v>9</v>
      </c>
      <c r="J338" s="192">
        <f t="shared" ref="J338:J377" si="37">D338+G338</f>
        <v>5</v>
      </c>
      <c r="K338" s="192">
        <f t="shared" si="34"/>
        <v>4</v>
      </c>
      <c r="L338" s="192">
        <f t="shared" si="34"/>
        <v>9</v>
      </c>
    </row>
    <row r="339" spans="1:12" ht="25.5">
      <c r="A339" s="317">
        <v>3</v>
      </c>
      <c r="B339" s="317">
        <v>3</v>
      </c>
      <c r="C339" s="318" t="s">
        <v>390</v>
      </c>
      <c r="D339" s="192">
        <v>2</v>
      </c>
      <c r="E339" s="192">
        <v>0</v>
      </c>
      <c r="F339" s="192">
        <f t="shared" si="35"/>
        <v>2</v>
      </c>
      <c r="G339" s="192">
        <v>3</v>
      </c>
      <c r="H339" s="192">
        <v>0</v>
      </c>
      <c r="I339" s="192">
        <f t="shared" si="36"/>
        <v>3</v>
      </c>
      <c r="J339" s="192">
        <f t="shared" si="37"/>
        <v>5</v>
      </c>
      <c r="K339" s="192">
        <f t="shared" si="34"/>
        <v>0</v>
      </c>
      <c r="L339" s="192">
        <f t="shared" si="34"/>
        <v>5</v>
      </c>
    </row>
    <row r="340" spans="1:12" ht="25.5">
      <c r="A340" s="317">
        <v>4</v>
      </c>
      <c r="B340" s="167" t="s">
        <v>391</v>
      </c>
      <c r="C340" s="318" t="s">
        <v>392</v>
      </c>
      <c r="D340" s="192">
        <v>0</v>
      </c>
      <c r="E340" s="192">
        <v>0</v>
      </c>
      <c r="F340" s="192">
        <f t="shared" si="35"/>
        <v>0</v>
      </c>
      <c r="G340" s="192">
        <v>0</v>
      </c>
      <c r="H340" s="192">
        <v>0</v>
      </c>
      <c r="I340" s="192">
        <f t="shared" si="36"/>
        <v>0</v>
      </c>
      <c r="J340" s="192">
        <f t="shared" si="37"/>
        <v>0</v>
      </c>
      <c r="K340" s="192">
        <f t="shared" si="34"/>
        <v>0</v>
      </c>
      <c r="L340" s="192">
        <f t="shared" si="34"/>
        <v>0</v>
      </c>
    </row>
    <row r="341" spans="1:12">
      <c r="A341" s="317">
        <v>5</v>
      </c>
      <c r="B341" s="167" t="s">
        <v>393</v>
      </c>
      <c r="C341" s="318" t="s">
        <v>394</v>
      </c>
      <c r="D341" s="192">
        <v>28</v>
      </c>
      <c r="E341" s="192">
        <v>16</v>
      </c>
      <c r="F341" s="192">
        <f t="shared" si="35"/>
        <v>44</v>
      </c>
      <c r="G341" s="192">
        <v>2</v>
      </c>
      <c r="H341" s="192">
        <v>4</v>
      </c>
      <c r="I341" s="192">
        <f t="shared" si="36"/>
        <v>6</v>
      </c>
      <c r="J341" s="192">
        <f t="shared" si="37"/>
        <v>30</v>
      </c>
      <c r="K341" s="192">
        <f t="shared" si="34"/>
        <v>20</v>
      </c>
      <c r="L341" s="192">
        <f t="shared" si="34"/>
        <v>50</v>
      </c>
    </row>
    <row r="342" spans="1:12">
      <c r="A342" s="317">
        <v>6</v>
      </c>
      <c r="B342" s="317">
        <v>30</v>
      </c>
      <c r="C342" s="318" t="s">
        <v>395</v>
      </c>
      <c r="D342" s="192">
        <v>0</v>
      </c>
      <c r="E342" s="192">
        <v>0</v>
      </c>
      <c r="F342" s="192">
        <f t="shared" si="35"/>
        <v>0</v>
      </c>
      <c r="G342" s="192">
        <v>0</v>
      </c>
      <c r="H342" s="192">
        <v>0</v>
      </c>
      <c r="I342" s="192">
        <f t="shared" si="36"/>
        <v>0</v>
      </c>
      <c r="J342" s="192">
        <f t="shared" si="37"/>
        <v>0</v>
      </c>
      <c r="K342" s="192">
        <f t="shared" si="34"/>
        <v>0</v>
      </c>
      <c r="L342" s="192">
        <f t="shared" si="34"/>
        <v>0</v>
      </c>
    </row>
    <row r="343" spans="1:12">
      <c r="A343" s="317">
        <v>7</v>
      </c>
      <c r="B343" s="317">
        <v>32</v>
      </c>
      <c r="C343" s="318" t="s">
        <v>396</v>
      </c>
      <c r="D343" s="192">
        <v>0</v>
      </c>
      <c r="E343" s="192">
        <v>0</v>
      </c>
      <c r="F343" s="192">
        <f t="shared" si="35"/>
        <v>0</v>
      </c>
      <c r="G343" s="192">
        <v>0</v>
      </c>
      <c r="H343" s="192">
        <v>0</v>
      </c>
      <c r="I343" s="192">
        <f t="shared" si="36"/>
        <v>0</v>
      </c>
      <c r="J343" s="192">
        <f t="shared" si="37"/>
        <v>0</v>
      </c>
      <c r="K343" s="192">
        <f t="shared" si="34"/>
        <v>0</v>
      </c>
      <c r="L343" s="192">
        <f t="shared" si="34"/>
        <v>0</v>
      </c>
    </row>
    <row r="344" spans="1:12">
      <c r="A344" s="317">
        <v>8</v>
      </c>
      <c r="B344" s="317">
        <v>33</v>
      </c>
      <c r="C344" s="318" t="s">
        <v>397</v>
      </c>
      <c r="D344" s="192">
        <v>0</v>
      </c>
      <c r="E344" s="192">
        <v>0</v>
      </c>
      <c r="F344" s="192">
        <f t="shared" si="35"/>
        <v>0</v>
      </c>
      <c r="G344" s="192">
        <v>0</v>
      </c>
      <c r="H344" s="192">
        <v>0</v>
      </c>
      <c r="I344" s="192">
        <f t="shared" si="36"/>
        <v>0</v>
      </c>
      <c r="J344" s="192">
        <f t="shared" si="37"/>
        <v>0</v>
      </c>
      <c r="K344" s="192">
        <f t="shared" si="34"/>
        <v>0</v>
      </c>
      <c r="L344" s="192">
        <f t="shared" si="34"/>
        <v>0</v>
      </c>
    </row>
    <row r="345" spans="1:12">
      <c r="A345" s="317">
        <v>9</v>
      </c>
      <c r="B345" s="317">
        <v>37</v>
      </c>
      <c r="C345" s="318" t="s">
        <v>398</v>
      </c>
      <c r="D345" s="192">
        <v>0</v>
      </c>
      <c r="E345" s="192">
        <v>0</v>
      </c>
      <c r="F345" s="192">
        <f t="shared" si="35"/>
        <v>0</v>
      </c>
      <c r="G345" s="192">
        <v>0</v>
      </c>
      <c r="H345" s="192">
        <v>0</v>
      </c>
      <c r="I345" s="192">
        <f t="shared" si="36"/>
        <v>0</v>
      </c>
      <c r="J345" s="192">
        <f t="shared" si="37"/>
        <v>0</v>
      </c>
      <c r="K345" s="192">
        <f t="shared" si="34"/>
        <v>0</v>
      </c>
      <c r="L345" s="192">
        <f t="shared" si="34"/>
        <v>0</v>
      </c>
    </row>
    <row r="346" spans="1:12">
      <c r="A346" s="317">
        <v>10</v>
      </c>
      <c r="B346" s="317">
        <v>45</v>
      </c>
      <c r="C346" s="318" t="s">
        <v>399</v>
      </c>
      <c r="D346" s="192">
        <v>0</v>
      </c>
      <c r="E346" s="192">
        <v>0</v>
      </c>
      <c r="F346" s="192">
        <f t="shared" si="35"/>
        <v>0</v>
      </c>
      <c r="G346" s="192">
        <v>0</v>
      </c>
      <c r="H346" s="192">
        <v>0</v>
      </c>
      <c r="I346" s="192">
        <f t="shared" si="36"/>
        <v>0</v>
      </c>
      <c r="J346" s="192">
        <f t="shared" si="37"/>
        <v>0</v>
      </c>
      <c r="K346" s="192">
        <f t="shared" si="34"/>
        <v>0</v>
      </c>
      <c r="L346" s="192">
        <f t="shared" si="34"/>
        <v>0</v>
      </c>
    </row>
    <row r="347" spans="1:12">
      <c r="A347" s="317">
        <v>11</v>
      </c>
      <c r="B347" s="317">
        <v>55</v>
      </c>
      <c r="C347" s="318" t="s">
        <v>400</v>
      </c>
      <c r="D347" s="192">
        <v>0</v>
      </c>
      <c r="E347" s="192">
        <v>0</v>
      </c>
      <c r="F347" s="192">
        <f t="shared" si="35"/>
        <v>0</v>
      </c>
      <c r="G347" s="192">
        <v>0</v>
      </c>
      <c r="H347" s="192">
        <v>0</v>
      </c>
      <c r="I347" s="192">
        <f t="shared" si="36"/>
        <v>0</v>
      </c>
      <c r="J347" s="192">
        <f t="shared" si="37"/>
        <v>0</v>
      </c>
      <c r="K347" s="192">
        <f t="shared" si="34"/>
        <v>0</v>
      </c>
      <c r="L347" s="192">
        <f t="shared" si="34"/>
        <v>0</v>
      </c>
    </row>
    <row r="348" spans="1:12">
      <c r="A348" s="317">
        <v>12</v>
      </c>
      <c r="B348" s="317">
        <v>71</v>
      </c>
      <c r="C348" s="318" t="s">
        <v>401</v>
      </c>
      <c r="D348" s="192">
        <v>0</v>
      </c>
      <c r="E348" s="192">
        <v>0</v>
      </c>
      <c r="F348" s="192">
        <f t="shared" si="35"/>
        <v>0</v>
      </c>
      <c r="G348" s="192">
        <v>0</v>
      </c>
      <c r="H348" s="192">
        <v>0</v>
      </c>
      <c r="I348" s="192">
        <f t="shared" si="36"/>
        <v>0</v>
      </c>
      <c r="J348" s="192">
        <f t="shared" si="37"/>
        <v>0</v>
      </c>
      <c r="K348" s="192">
        <f t="shared" si="34"/>
        <v>0</v>
      </c>
      <c r="L348" s="192">
        <f t="shared" si="34"/>
        <v>0</v>
      </c>
    </row>
    <row r="349" spans="1:12">
      <c r="A349" s="317">
        <v>13</v>
      </c>
      <c r="B349" s="317">
        <v>84</v>
      </c>
      <c r="C349" s="318" t="s">
        <v>776</v>
      </c>
      <c r="D349" s="192">
        <v>0</v>
      </c>
      <c r="E349" s="192">
        <v>0</v>
      </c>
      <c r="F349" s="192">
        <f t="shared" si="35"/>
        <v>0</v>
      </c>
      <c r="G349" s="192">
        <v>0</v>
      </c>
      <c r="H349" s="192">
        <v>0</v>
      </c>
      <c r="I349" s="192">
        <f t="shared" si="36"/>
        <v>0</v>
      </c>
      <c r="J349" s="192">
        <f t="shared" si="37"/>
        <v>0</v>
      </c>
      <c r="K349" s="192">
        <f t="shared" si="34"/>
        <v>0</v>
      </c>
      <c r="L349" s="192">
        <f t="shared" si="34"/>
        <v>0</v>
      </c>
    </row>
    <row r="350" spans="1:12">
      <c r="A350" s="317">
        <v>14</v>
      </c>
      <c r="B350" s="167" t="s">
        <v>402</v>
      </c>
      <c r="C350" s="318" t="s">
        <v>403</v>
      </c>
      <c r="D350" s="192">
        <v>14</v>
      </c>
      <c r="E350" s="192">
        <v>15</v>
      </c>
      <c r="F350" s="192">
        <f t="shared" si="35"/>
        <v>29</v>
      </c>
      <c r="G350" s="192">
        <v>9</v>
      </c>
      <c r="H350" s="192">
        <v>4</v>
      </c>
      <c r="I350" s="192">
        <f t="shared" si="36"/>
        <v>13</v>
      </c>
      <c r="J350" s="192">
        <f t="shared" si="37"/>
        <v>23</v>
      </c>
      <c r="K350" s="192">
        <f t="shared" si="34"/>
        <v>19</v>
      </c>
      <c r="L350" s="192">
        <f t="shared" si="34"/>
        <v>42</v>
      </c>
    </row>
    <row r="351" spans="1:12">
      <c r="A351" s="317">
        <v>15</v>
      </c>
      <c r="B351" s="317">
        <v>250</v>
      </c>
      <c r="C351" s="318" t="s">
        <v>404</v>
      </c>
      <c r="D351" s="192">
        <v>126</v>
      </c>
      <c r="E351" s="192">
        <v>89</v>
      </c>
      <c r="F351" s="192">
        <f t="shared" si="35"/>
        <v>215</v>
      </c>
      <c r="G351" s="192">
        <v>91</v>
      </c>
      <c r="H351" s="192">
        <v>79</v>
      </c>
      <c r="I351" s="192">
        <f t="shared" si="36"/>
        <v>170</v>
      </c>
      <c r="J351" s="192">
        <f t="shared" si="37"/>
        <v>217</v>
      </c>
      <c r="K351" s="192">
        <f t="shared" si="34"/>
        <v>168</v>
      </c>
      <c r="L351" s="192">
        <f t="shared" si="34"/>
        <v>385</v>
      </c>
    </row>
    <row r="352" spans="1:12" ht="25.5">
      <c r="A352" s="317">
        <v>16</v>
      </c>
      <c r="B352" s="167" t="s">
        <v>405</v>
      </c>
      <c r="C352" s="318" t="s">
        <v>406</v>
      </c>
      <c r="D352" s="192">
        <v>6</v>
      </c>
      <c r="E352" s="192">
        <v>3</v>
      </c>
      <c r="F352" s="192">
        <f t="shared" si="35"/>
        <v>9</v>
      </c>
      <c r="G352" s="192">
        <v>0</v>
      </c>
      <c r="H352" s="192">
        <v>1</v>
      </c>
      <c r="I352" s="192">
        <f t="shared" si="36"/>
        <v>1</v>
      </c>
      <c r="J352" s="192">
        <f t="shared" si="37"/>
        <v>6</v>
      </c>
      <c r="K352" s="192">
        <f t="shared" si="34"/>
        <v>4</v>
      </c>
      <c r="L352" s="192">
        <f t="shared" si="34"/>
        <v>10</v>
      </c>
    </row>
    <row r="353" spans="1:12">
      <c r="A353" s="317">
        <v>17</v>
      </c>
      <c r="B353" s="167" t="s">
        <v>407</v>
      </c>
      <c r="C353" s="319" t="s">
        <v>777</v>
      </c>
      <c r="D353" s="192">
        <v>0</v>
      </c>
      <c r="E353" s="192">
        <v>6</v>
      </c>
      <c r="F353" s="192">
        <f t="shared" si="35"/>
        <v>6</v>
      </c>
      <c r="G353" s="192">
        <v>2</v>
      </c>
      <c r="H353" s="192">
        <v>0</v>
      </c>
      <c r="I353" s="192">
        <f t="shared" si="36"/>
        <v>2</v>
      </c>
      <c r="J353" s="192">
        <f t="shared" si="37"/>
        <v>2</v>
      </c>
      <c r="K353" s="192">
        <f t="shared" si="34"/>
        <v>6</v>
      </c>
      <c r="L353" s="192">
        <f t="shared" si="34"/>
        <v>8</v>
      </c>
    </row>
    <row r="354" spans="1:12" ht="38.25">
      <c r="A354" s="317">
        <v>18</v>
      </c>
      <c r="B354" s="1372" t="s">
        <v>408</v>
      </c>
      <c r="C354" s="318" t="s">
        <v>409</v>
      </c>
      <c r="D354" s="192">
        <v>592</v>
      </c>
      <c r="E354" s="192">
        <v>534</v>
      </c>
      <c r="F354" s="192">
        <f t="shared" si="35"/>
        <v>1126</v>
      </c>
      <c r="G354" s="192">
        <v>278</v>
      </c>
      <c r="H354" s="192">
        <v>216</v>
      </c>
      <c r="I354" s="192">
        <f t="shared" si="36"/>
        <v>494</v>
      </c>
      <c r="J354" s="192">
        <f t="shared" si="37"/>
        <v>870</v>
      </c>
      <c r="K354" s="192">
        <f t="shared" si="34"/>
        <v>750</v>
      </c>
      <c r="L354" s="192">
        <f t="shared" si="34"/>
        <v>1620</v>
      </c>
    </row>
    <row r="355" spans="1:12" ht="25.5">
      <c r="A355" s="317">
        <v>19</v>
      </c>
      <c r="B355" s="167" t="s">
        <v>410</v>
      </c>
      <c r="C355" s="318" t="s">
        <v>411</v>
      </c>
      <c r="D355" s="192">
        <v>12</v>
      </c>
      <c r="E355" s="192">
        <v>2</v>
      </c>
      <c r="F355" s="192">
        <f t="shared" si="35"/>
        <v>14</v>
      </c>
      <c r="G355" s="192">
        <v>14</v>
      </c>
      <c r="H355" s="192">
        <v>4</v>
      </c>
      <c r="I355" s="192">
        <f t="shared" si="36"/>
        <v>18</v>
      </c>
      <c r="J355" s="192">
        <f t="shared" si="37"/>
        <v>26</v>
      </c>
      <c r="K355" s="192">
        <f t="shared" si="34"/>
        <v>6</v>
      </c>
      <c r="L355" s="192">
        <f t="shared" si="34"/>
        <v>32</v>
      </c>
    </row>
    <row r="356" spans="1:12">
      <c r="A356" s="317">
        <v>20</v>
      </c>
      <c r="B356" s="167" t="s">
        <v>412</v>
      </c>
      <c r="C356" s="320" t="s">
        <v>413</v>
      </c>
      <c r="D356" s="192">
        <v>0</v>
      </c>
      <c r="E356" s="192">
        <v>0</v>
      </c>
      <c r="F356" s="192">
        <f t="shared" si="35"/>
        <v>0</v>
      </c>
      <c r="G356" s="192">
        <v>0</v>
      </c>
      <c r="H356" s="192">
        <v>0</v>
      </c>
      <c r="I356" s="192">
        <f t="shared" si="36"/>
        <v>0</v>
      </c>
      <c r="J356" s="192">
        <f t="shared" si="37"/>
        <v>0</v>
      </c>
      <c r="K356" s="192">
        <f t="shared" si="34"/>
        <v>0</v>
      </c>
      <c r="L356" s="192">
        <f t="shared" si="34"/>
        <v>0</v>
      </c>
    </row>
    <row r="357" spans="1:12">
      <c r="A357" s="317">
        <v>21</v>
      </c>
      <c r="B357" s="317">
        <v>487</v>
      </c>
      <c r="C357" s="318" t="s">
        <v>414</v>
      </c>
      <c r="D357" s="192">
        <v>4</v>
      </c>
      <c r="E357" s="192">
        <v>2</v>
      </c>
      <c r="F357" s="192">
        <f t="shared" si="35"/>
        <v>6</v>
      </c>
      <c r="G357" s="192">
        <v>0</v>
      </c>
      <c r="H357" s="192">
        <v>0</v>
      </c>
      <c r="I357" s="192">
        <f t="shared" si="36"/>
        <v>0</v>
      </c>
      <c r="J357" s="192">
        <f t="shared" si="37"/>
        <v>4</v>
      </c>
      <c r="K357" s="192">
        <f t="shared" si="34"/>
        <v>2</v>
      </c>
      <c r="L357" s="192">
        <f t="shared" si="34"/>
        <v>6</v>
      </c>
    </row>
    <row r="358" spans="1:12">
      <c r="A358" s="317">
        <v>22</v>
      </c>
      <c r="B358" s="167" t="s">
        <v>415</v>
      </c>
      <c r="C358" s="318" t="s">
        <v>416</v>
      </c>
      <c r="D358" s="192">
        <v>17</v>
      </c>
      <c r="E358" s="192">
        <v>5</v>
      </c>
      <c r="F358" s="192">
        <f t="shared" si="35"/>
        <v>22</v>
      </c>
      <c r="G358" s="192">
        <v>5</v>
      </c>
      <c r="H358" s="192">
        <v>1</v>
      </c>
      <c r="I358" s="192">
        <f t="shared" si="36"/>
        <v>6</v>
      </c>
      <c r="J358" s="192">
        <f t="shared" si="37"/>
        <v>22</v>
      </c>
      <c r="K358" s="192">
        <f t="shared" si="34"/>
        <v>6</v>
      </c>
      <c r="L358" s="192">
        <f t="shared" si="34"/>
        <v>28</v>
      </c>
    </row>
    <row r="359" spans="1:12">
      <c r="A359" s="317">
        <v>23</v>
      </c>
      <c r="B359" s="167" t="s">
        <v>417</v>
      </c>
      <c r="C359" s="318" t="s">
        <v>418</v>
      </c>
      <c r="D359" s="192">
        <v>45</v>
      </c>
      <c r="E359" s="192">
        <v>26</v>
      </c>
      <c r="F359" s="192">
        <f t="shared" si="35"/>
        <v>71</v>
      </c>
      <c r="G359" s="192">
        <v>6</v>
      </c>
      <c r="H359" s="192">
        <v>2</v>
      </c>
      <c r="I359" s="192">
        <f t="shared" si="36"/>
        <v>8</v>
      </c>
      <c r="J359" s="192">
        <f t="shared" si="37"/>
        <v>51</v>
      </c>
      <c r="K359" s="192">
        <f t="shared" si="34"/>
        <v>28</v>
      </c>
      <c r="L359" s="192">
        <f t="shared" si="34"/>
        <v>79</v>
      </c>
    </row>
    <row r="360" spans="1:12" ht="24">
      <c r="A360" s="317">
        <v>24</v>
      </c>
      <c r="B360" s="167" t="s">
        <v>419</v>
      </c>
      <c r="C360" s="321" t="s">
        <v>778</v>
      </c>
      <c r="D360" s="192">
        <v>0</v>
      </c>
      <c r="E360" s="192">
        <v>0</v>
      </c>
      <c r="F360" s="192">
        <f t="shared" si="35"/>
        <v>0</v>
      </c>
      <c r="G360" s="192">
        <v>5</v>
      </c>
      <c r="H360" s="192">
        <v>3</v>
      </c>
      <c r="I360" s="192">
        <f t="shared" si="36"/>
        <v>8</v>
      </c>
      <c r="J360" s="192">
        <f t="shared" si="37"/>
        <v>5</v>
      </c>
      <c r="K360" s="192">
        <f t="shared" si="34"/>
        <v>3</v>
      </c>
      <c r="L360" s="192">
        <f t="shared" si="34"/>
        <v>8</v>
      </c>
    </row>
    <row r="361" spans="1:12">
      <c r="A361" s="317">
        <v>25</v>
      </c>
      <c r="B361" s="167" t="s">
        <v>420</v>
      </c>
      <c r="C361" s="318" t="s">
        <v>421</v>
      </c>
      <c r="D361" s="192">
        <v>31</v>
      </c>
      <c r="E361" s="192">
        <v>19</v>
      </c>
      <c r="F361" s="192">
        <f t="shared" si="35"/>
        <v>50</v>
      </c>
      <c r="G361" s="192">
        <v>0</v>
      </c>
      <c r="H361" s="192">
        <v>0</v>
      </c>
      <c r="I361" s="192">
        <f t="shared" si="36"/>
        <v>0</v>
      </c>
      <c r="J361" s="192">
        <f t="shared" si="37"/>
        <v>31</v>
      </c>
      <c r="K361" s="192">
        <f t="shared" si="34"/>
        <v>19</v>
      </c>
      <c r="L361" s="192">
        <f t="shared" si="34"/>
        <v>50</v>
      </c>
    </row>
    <row r="362" spans="1:12" ht="25.5">
      <c r="A362" s="317">
        <v>26</v>
      </c>
      <c r="B362" s="317">
        <v>571</v>
      </c>
      <c r="C362" s="318" t="s">
        <v>422</v>
      </c>
      <c r="D362" s="192">
        <v>19</v>
      </c>
      <c r="E362" s="192">
        <v>0</v>
      </c>
      <c r="F362" s="192">
        <f t="shared" si="35"/>
        <v>19</v>
      </c>
      <c r="G362" s="192">
        <v>7</v>
      </c>
      <c r="H362" s="192">
        <v>6</v>
      </c>
      <c r="I362" s="192">
        <f t="shared" si="36"/>
        <v>13</v>
      </c>
      <c r="J362" s="192">
        <f t="shared" si="37"/>
        <v>26</v>
      </c>
      <c r="K362" s="192">
        <f t="shared" si="34"/>
        <v>6</v>
      </c>
      <c r="L362" s="192">
        <f t="shared" si="34"/>
        <v>32</v>
      </c>
    </row>
    <row r="363" spans="1:12" ht="25.5">
      <c r="A363" s="317">
        <v>27</v>
      </c>
      <c r="B363" s="167" t="s">
        <v>423</v>
      </c>
      <c r="C363" s="318" t="s">
        <v>424</v>
      </c>
      <c r="D363" s="192">
        <v>0</v>
      </c>
      <c r="E363" s="192">
        <v>0</v>
      </c>
      <c r="F363" s="192">
        <f t="shared" si="35"/>
        <v>0</v>
      </c>
      <c r="G363" s="192">
        <v>0</v>
      </c>
      <c r="H363" s="192">
        <v>0</v>
      </c>
      <c r="I363" s="192">
        <f t="shared" si="36"/>
        <v>0</v>
      </c>
      <c r="J363" s="192">
        <f t="shared" si="37"/>
        <v>0</v>
      </c>
      <c r="K363" s="192">
        <f t="shared" si="34"/>
        <v>0</v>
      </c>
      <c r="L363" s="192">
        <f t="shared" si="34"/>
        <v>0</v>
      </c>
    </row>
    <row r="364" spans="1:12" ht="25.5">
      <c r="A364" s="317">
        <v>28</v>
      </c>
      <c r="B364" s="167" t="s">
        <v>425</v>
      </c>
      <c r="C364" s="318" t="s">
        <v>426</v>
      </c>
      <c r="D364" s="192">
        <v>0</v>
      </c>
      <c r="E364" s="192">
        <v>0</v>
      </c>
      <c r="F364" s="192">
        <f t="shared" si="35"/>
        <v>0</v>
      </c>
      <c r="G364" s="192">
        <v>0</v>
      </c>
      <c r="H364" s="192">
        <v>0</v>
      </c>
      <c r="I364" s="192">
        <f t="shared" si="36"/>
        <v>0</v>
      </c>
      <c r="J364" s="192">
        <f t="shared" si="37"/>
        <v>0</v>
      </c>
      <c r="K364" s="192">
        <f t="shared" si="34"/>
        <v>0</v>
      </c>
      <c r="L364" s="192">
        <f t="shared" si="34"/>
        <v>0</v>
      </c>
    </row>
    <row r="365" spans="1:12" ht="38.25">
      <c r="A365" s="317">
        <v>29</v>
      </c>
      <c r="B365" s="167" t="s">
        <v>427</v>
      </c>
      <c r="C365" s="318" t="s">
        <v>779</v>
      </c>
      <c r="D365" s="192">
        <v>0</v>
      </c>
      <c r="E365" s="192">
        <v>0</v>
      </c>
      <c r="F365" s="192">
        <f t="shared" si="35"/>
        <v>0</v>
      </c>
      <c r="G365" s="192">
        <v>0</v>
      </c>
      <c r="H365" s="192">
        <v>0</v>
      </c>
      <c r="I365" s="192">
        <f t="shared" si="36"/>
        <v>0</v>
      </c>
      <c r="J365" s="192">
        <f t="shared" si="37"/>
        <v>0</v>
      </c>
      <c r="K365" s="192">
        <f t="shared" si="34"/>
        <v>0</v>
      </c>
      <c r="L365" s="192">
        <f t="shared" si="34"/>
        <v>0</v>
      </c>
    </row>
    <row r="366" spans="1:12" ht="25.5">
      <c r="A366" s="317">
        <v>30</v>
      </c>
      <c r="B366" s="317">
        <v>797</v>
      </c>
      <c r="C366" s="318" t="s">
        <v>428</v>
      </c>
      <c r="D366" s="192">
        <v>1924</v>
      </c>
      <c r="E366" s="192">
        <v>1586</v>
      </c>
      <c r="F366" s="192">
        <f t="shared" si="35"/>
        <v>3510</v>
      </c>
      <c r="G366" s="192">
        <v>657</v>
      </c>
      <c r="H366" s="192">
        <v>426</v>
      </c>
      <c r="I366" s="192">
        <f t="shared" si="36"/>
        <v>1083</v>
      </c>
      <c r="J366" s="192">
        <f t="shared" si="37"/>
        <v>2581</v>
      </c>
      <c r="K366" s="192">
        <f t="shared" si="34"/>
        <v>2012</v>
      </c>
      <c r="L366" s="192">
        <f t="shared" si="34"/>
        <v>4593</v>
      </c>
    </row>
    <row r="367" spans="1:12" ht="25.5">
      <c r="A367" s="317">
        <v>31</v>
      </c>
      <c r="B367" s="317">
        <v>799</v>
      </c>
      <c r="C367" s="318" t="s">
        <v>780</v>
      </c>
      <c r="D367" s="192">
        <v>1867</v>
      </c>
      <c r="E367" s="192">
        <v>1653</v>
      </c>
      <c r="F367" s="192">
        <f t="shared" si="35"/>
        <v>3520</v>
      </c>
      <c r="G367" s="192">
        <v>867</v>
      </c>
      <c r="H367" s="192">
        <v>598</v>
      </c>
      <c r="I367" s="192">
        <f t="shared" si="36"/>
        <v>1465</v>
      </c>
      <c r="J367" s="192">
        <f t="shared" si="37"/>
        <v>2734</v>
      </c>
      <c r="K367" s="192">
        <f t="shared" si="34"/>
        <v>2251</v>
      </c>
      <c r="L367" s="192">
        <f t="shared" si="34"/>
        <v>4985</v>
      </c>
    </row>
    <row r="368" spans="1:12" ht="51">
      <c r="A368" s="317">
        <v>32</v>
      </c>
      <c r="B368" s="167" t="s">
        <v>429</v>
      </c>
      <c r="C368" s="318" t="s">
        <v>430</v>
      </c>
      <c r="D368" s="192">
        <v>0</v>
      </c>
      <c r="E368" s="192">
        <v>0</v>
      </c>
      <c r="F368" s="192">
        <f t="shared" si="35"/>
        <v>0</v>
      </c>
      <c r="G368" s="192">
        <v>0</v>
      </c>
      <c r="H368" s="192">
        <v>0</v>
      </c>
      <c r="I368" s="192">
        <f t="shared" si="36"/>
        <v>0</v>
      </c>
      <c r="J368" s="192">
        <f t="shared" si="37"/>
        <v>0</v>
      </c>
      <c r="K368" s="192">
        <f t="shared" si="34"/>
        <v>0</v>
      </c>
      <c r="L368" s="192">
        <f t="shared" si="34"/>
        <v>0</v>
      </c>
    </row>
    <row r="369" spans="1:12" ht="25.5">
      <c r="A369" s="317">
        <v>33</v>
      </c>
      <c r="B369" s="167" t="s">
        <v>431</v>
      </c>
      <c r="C369" s="318" t="s">
        <v>432</v>
      </c>
      <c r="D369" s="192">
        <v>18</v>
      </c>
      <c r="E369" s="192">
        <v>5</v>
      </c>
      <c r="F369" s="192">
        <f t="shared" si="35"/>
        <v>23</v>
      </c>
      <c r="G369" s="192">
        <v>0</v>
      </c>
      <c r="H369" s="192">
        <v>0</v>
      </c>
      <c r="I369" s="192">
        <f t="shared" si="36"/>
        <v>0</v>
      </c>
      <c r="J369" s="192">
        <f t="shared" si="37"/>
        <v>18</v>
      </c>
      <c r="K369" s="192">
        <f t="shared" si="34"/>
        <v>5</v>
      </c>
      <c r="L369" s="192">
        <f t="shared" si="34"/>
        <v>23</v>
      </c>
    </row>
    <row r="370" spans="1:12">
      <c r="A370" s="317">
        <v>34</v>
      </c>
      <c r="B370" s="167" t="s">
        <v>433</v>
      </c>
      <c r="C370" s="318" t="s">
        <v>434</v>
      </c>
      <c r="D370" s="192">
        <v>0</v>
      </c>
      <c r="E370" s="192">
        <v>0</v>
      </c>
      <c r="F370" s="192">
        <f t="shared" si="35"/>
        <v>0</v>
      </c>
      <c r="G370" s="192">
        <v>0</v>
      </c>
      <c r="H370" s="192">
        <v>0</v>
      </c>
      <c r="I370" s="192">
        <f t="shared" si="36"/>
        <v>0</v>
      </c>
      <c r="J370" s="192">
        <f t="shared" si="37"/>
        <v>0</v>
      </c>
      <c r="K370" s="192">
        <f t="shared" si="34"/>
        <v>0</v>
      </c>
      <c r="L370" s="192">
        <f t="shared" si="34"/>
        <v>0</v>
      </c>
    </row>
    <row r="371" spans="1:12" ht="25.5">
      <c r="A371" s="317">
        <v>35</v>
      </c>
      <c r="B371" s="167" t="s">
        <v>435</v>
      </c>
      <c r="C371" s="318" t="s">
        <v>436</v>
      </c>
      <c r="D371" s="192">
        <v>0</v>
      </c>
      <c r="E371" s="192">
        <v>0</v>
      </c>
      <c r="F371" s="192">
        <f t="shared" si="35"/>
        <v>0</v>
      </c>
      <c r="G371" s="192">
        <v>0</v>
      </c>
      <c r="H371" s="192">
        <v>0</v>
      </c>
      <c r="I371" s="192">
        <f t="shared" si="36"/>
        <v>0</v>
      </c>
      <c r="J371" s="192">
        <f t="shared" si="37"/>
        <v>0</v>
      </c>
      <c r="K371" s="192">
        <f t="shared" si="34"/>
        <v>0</v>
      </c>
      <c r="L371" s="192">
        <f t="shared" si="34"/>
        <v>0</v>
      </c>
    </row>
    <row r="372" spans="1:12" ht="51">
      <c r="A372" s="317">
        <v>36</v>
      </c>
      <c r="B372" s="167" t="s">
        <v>437</v>
      </c>
      <c r="C372" s="318" t="s">
        <v>438</v>
      </c>
      <c r="D372" s="192">
        <v>26</v>
      </c>
      <c r="E372" s="192">
        <v>20</v>
      </c>
      <c r="F372" s="192">
        <f t="shared" si="35"/>
        <v>46</v>
      </c>
      <c r="G372" s="192">
        <v>19</v>
      </c>
      <c r="H372" s="192">
        <v>11</v>
      </c>
      <c r="I372" s="192">
        <f t="shared" si="36"/>
        <v>30</v>
      </c>
      <c r="J372" s="192">
        <f t="shared" si="37"/>
        <v>45</v>
      </c>
      <c r="K372" s="192">
        <f t="shared" si="34"/>
        <v>31</v>
      </c>
      <c r="L372" s="192">
        <f t="shared" si="34"/>
        <v>76</v>
      </c>
    </row>
    <row r="373" spans="1:12">
      <c r="A373" s="317">
        <v>37</v>
      </c>
      <c r="B373" s="167" t="s">
        <v>439</v>
      </c>
      <c r="C373" s="318" t="s">
        <v>781</v>
      </c>
      <c r="D373" s="192">
        <v>28</v>
      </c>
      <c r="E373" s="192">
        <v>5</v>
      </c>
      <c r="F373" s="192">
        <f t="shared" si="35"/>
        <v>33</v>
      </c>
      <c r="G373" s="192">
        <v>1</v>
      </c>
      <c r="H373" s="192">
        <v>0</v>
      </c>
      <c r="I373" s="192">
        <f t="shared" si="36"/>
        <v>1</v>
      </c>
      <c r="J373" s="192">
        <f t="shared" si="37"/>
        <v>29</v>
      </c>
      <c r="K373" s="192">
        <f t="shared" si="34"/>
        <v>5</v>
      </c>
      <c r="L373" s="192">
        <f t="shared" si="34"/>
        <v>34</v>
      </c>
    </row>
    <row r="374" spans="1:12" ht="25.5">
      <c r="A374" s="317">
        <v>38</v>
      </c>
      <c r="B374" s="167" t="s">
        <v>440</v>
      </c>
      <c r="C374" s="318" t="s">
        <v>782</v>
      </c>
      <c r="D374" s="192">
        <v>12</v>
      </c>
      <c r="E374" s="192">
        <v>2</v>
      </c>
      <c r="F374" s="192">
        <f t="shared" si="35"/>
        <v>14</v>
      </c>
      <c r="G374" s="192">
        <v>0</v>
      </c>
      <c r="H374" s="192">
        <v>0</v>
      </c>
      <c r="I374" s="192">
        <f t="shared" si="36"/>
        <v>0</v>
      </c>
      <c r="J374" s="192">
        <f t="shared" si="37"/>
        <v>12</v>
      </c>
      <c r="K374" s="192">
        <f t="shared" si="34"/>
        <v>2</v>
      </c>
      <c r="L374" s="192">
        <f t="shared" si="34"/>
        <v>14</v>
      </c>
    </row>
    <row r="375" spans="1:12">
      <c r="A375" s="317">
        <v>39</v>
      </c>
      <c r="B375" s="317"/>
      <c r="C375" s="318" t="s">
        <v>441</v>
      </c>
      <c r="D375" s="192">
        <v>45</v>
      </c>
      <c r="E375" s="192">
        <v>34</v>
      </c>
      <c r="F375" s="192">
        <f t="shared" si="35"/>
        <v>79</v>
      </c>
      <c r="G375" s="192">
        <v>24</v>
      </c>
      <c r="H375" s="192">
        <v>21</v>
      </c>
      <c r="I375" s="192">
        <f t="shared" si="36"/>
        <v>45</v>
      </c>
      <c r="J375" s="192">
        <f t="shared" si="37"/>
        <v>69</v>
      </c>
      <c r="K375" s="192">
        <f t="shared" si="34"/>
        <v>55</v>
      </c>
      <c r="L375" s="192">
        <f t="shared" si="34"/>
        <v>124</v>
      </c>
    </row>
    <row r="376" spans="1:12">
      <c r="A376" s="1373">
        <v>40</v>
      </c>
      <c r="B376" s="1373" t="s">
        <v>874</v>
      </c>
      <c r="C376" s="318" t="s">
        <v>877</v>
      </c>
      <c r="D376" s="570">
        <v>0</v>
      </c>
      <c r="E376" s="570">
        <v>0</v>
      </c>
      <c r="F376" s="192">
        <f t="shared" si="35"/>
        <v>0</v>
      </c>
      <c r="G376" s="570">
        <v>0</v>
      </c>
      <c r="H376" s="570">
        <v>0</v>
      </c>
      <c r="I376" s="192">
        <f t="shared" si="36"/>
        <v>0</v>
      </c>
      <c r="J376" s="192">
        <f t="shared" si="37"/>
        <v>0</v>
      </c>
      <c r="K376" s="192">
        <f t="shared" si="34"/>
        <v>0</v>
      </c>
      <c r="L376" s="192">
        <f t="shared" si="34"/>
        <v>0</v>
      </c>
    </row>
    <row r="377" spans="1:12">
      <c r="A377" s="1373">
        <v>41</v>
      </c>
      <c r="B377" s="1373" t="s">
        <v>873</v>
      </c>
      <c r="C377" s="318" t="s">
        <v>875</v>
      </c>
      <c r="D377" s="570">
        <v>0</v>
      </c>
      <c r="E377" s="570">
        <v>0</v>
      </c>
      <c r="F377" s="192">
        <f>SUM(D377:E377)</f>
        <v>0</v>
      </c>
      <c r="G377" s="570">
        <v>41</v>
      </c>
      <c r="H377" s="570">
        <v>37</v>
      </c>
      <c r="I377" s="192">
        <f t="shared" si="36"/>
        <v>78</v>
      </c>
      <c r="J377" s="192">
        <f t="shared" si="37"/>
        <v>41</v>
      </c>
      <c r="K377" s="192">
        <f t="shared" si="34"/>
        <v>37</v>
      </c>
      <c r="L377" s="192">
        <f t="shared" si="34"/>
        <v>78</v>
      </c>
    </row>
    <row r="378" spans="1:12">
      <c r="A378" s="317"/>
      <c r="B378" s="317"/>
      <c r="C378" s="167" t="s">
        <v>6</v>
      </c>
      <c r="D378" s="192">
        <f>SUM(D337:D377)</f>
        <v>4816</v>
      </c>
      <c r="E378" s="192">
        <f t="shared" ref="E378:L378" si="38">SUM(E337:E377)</f>
        <v>4022</v>
      </c>
      <c r="F378" s="192">
        <f t="shared" si="38"/>
        <v>8838</v>
      </c>
      <c r="G378" s="192">
        <f t="shared" si="38"/>
        <v>2036</v>
      </c>
      <c r="H378" s="192">
        <f t="shared" si="38"/>
        <v>1417</v>
      </c>
      <c r="I378" s="192">
        <f t="shared" si="38"/>
        <v>3453</v>
      </c>
      <c r="J378" s="192">
        <f t="shared" si="38"/>
        <v>6852</v>
      </c>
      <c r="K378" s="192">
        <f t="shared" si="38"/>
        <v>5439</v>
      </c>
      <c r="L378" s="192">
        <f t="shared" si="38"/>
        <v>12291</v>
      </c>
    </row>
    <row r="380" spans="1:12" ht="15.75">
      <c r="A380" s="1913" t="s">
        <v>385</v>
      </c>
      <c r="B380" s="1913"/>
      <c r="C380" s="1913"/>
      <c r="D380" s="1913"/>
      <c r="E380" s="1913"/>
      <c r="F380" s="1913"/>
      <c r="G380" s="1913"/>
      <c r="H380" s="1913"/>
      <c r="I380" s="1913"/>
      <c r="J380" s="1913"/>
      <c r="K380" s="1913"/>
      <c r="L380" s="1913"/>
    </row>
    <row r="381" spans="1:12" ht="15.75">
      <c r="A381" s="1370"/>
      <c r="B381" s="1370"/>
      <c r="C381" s="1370"/>
      <c r="D381" s="1370"/>
      <c r="E381" s="1370"/>
      <c r="F381" s="1370"/>
      <c r="G381" s="1370"/>
      <c r="H381" s="1370"/>
      <c r="I381" s="1370"/>
      <c r="J381" s="1370"/>
      <c r="K381" s="1370" t="s">
        <v>44</v>
      </c>
      <c r="L381" s="1370"/>
    </row>
    <row r="382" spans="1:12">
      <c r="A382" s="1914" t="s">
        <v>193</v>
      </c>
      <c r="B382" s="1914" t="s">
        <v>386</v>
      </c>
      <c r="C382" s="1914" t="s">
        <v>387</v>
      </c>
      <c r="D382" s="1914" t="s">
        <v>96</v>
      </c>
      <c r="E382" s="1914"/>
      <c r="F382" s="1914"/>
      <c r="G382" s="1914" t="s">
        <v>0</v>
      </c>
      <c r="H382" s="1914"/>
      <c r="I382" s="1914"/>
      <c r="J382" s="1914" t="s">
        <v>6</v>
      </c>
      <c r="K382" s="1914"/>
      <c r="L382" s="1914"/>
    </row>
    <row r="383" spans="1:12">
      <c r="A383" s="1914"/>
      <c r="B383" s="1914"/>
      <c r="C383" s="1914"/>
      <c r="D383" s="1373" t="s">
        <v>242</v>
      </c>
      <c r="E383" s="1373" t="s">
        <v>243</v>
      </c>
      <c r="F383" s="1373" t="s">
        <v>236</v>
      </c>
      <c r="G383" s="1373" t="s">
        <v>242</v>
      </c>
      <c r="H383" s="1373" t="s">
        <v>243</v>
      </c>
      <c r="I383" s="1373" t="s">
        <v>236</v>
      </c>
      <c r="J383" s="1373" t="s">
        <v>242</v>
      </c>
      <c r="K383" s="1373" t="s">
        <v>243</v>
      </c>
      <c r="L383" s="1373" t="s">
        <v>236</v>
      </c>
    </row>
    <row r="384" spans="1:12">
      <c r="A384" s="317">
        <v>1</v>
      </c>
      <c r="B384" s="317">
        <v>1</v>
      </c>
      <c r="C384" s="318" t="s">
        <v>388</v>
      </c>
      <c r="D384" s="1262">
        <v>0</v>
      </c>
      <c r="E384" s="1262">
        <v>0</v>
      </c>
      <c r="F384" s="192">
        <f>SUM(D384:E384)</f>
        <v>0</v>
      </c>
      <c r="G384" s="192">
        <v>0</v>
      </c>
      <c r="H384" s="192">
        <v>0</v>
      </c>
      <c r="I384" s="192">
        <f>SUM(G384:H384)</f>
        <v>0</v>
      </c>
      <c r="J384" s="192">
        <f>D384+G384</f>
        <v>0</v>
      </c>
      <c r="K384" s="192">
        <f t="shared" ref="K384:L424" si="39">E384+H384</f>
        <v>0</v>
      </c>
      <c r="L384" s="192">
        <f t="shared" si="39"/>
        <v>0</v>
      </c>
    </row>
    <row r="385" spans="1:12" ht="25.5">
      <c r="A385" s="317">
        <v>2</v>
      </c>
      <c r="B385" s="317">
        <v>2</v>
      </c>
      <c r="C385" s="318" t="s">
        <v>389</v>
      </c>
      <c r="D385" s="1262">
        <v>92</v>
      </c>
      <c r="E385" s="1262">
        <v>52</v>
      </c>
      <c r="F385" s="192">
        <f t="shared" ref="F385:F424" si="40">SUM(D385:E385)</f>
        <v>144</v>
      </c>
      <c r="G385" s="192">
        <v>9</v>
      </c>
      <c r="H385" s="192">
        <v>7</v>
      </c>
      <c r="I385" s="192">
        <f t="shared" ref="I385:I424" si="41">SUM(G385:H385)</f>
        <v>16</v>
      </c>
      <c r="J385" s="192">
        <f t="shared" ref="J385:J424" si="42">D385+G385</f>
        <v>101</v>
      </c>
      <c r="K385" s="192">
        <f t="shared" si="39"/>
        <v>59</v>
      </c>
      <c r="L385" s="192">
        <f t="shared" si="39"/>
        <v>160</v>
      </c>
    </row>
    <row r="386" spans="1:12" ht="25.5">
      <c r="A386" s="317">
        <v>3</v>
      </c>
      <c r="B386" s="317">
        <v>3</v>
      </c>
      <c r="C386" s="318" t="s">
        <v>390</v>
      </c>
      <c r="D386" s="1262">
        <v>0</v>
      </c>
      <c r="E386" s="1262">
        <v>0</v>
      </c>
      <c r="F386" s="192">
        <f t="shared" si="40"/>
        <v>0</v>
      </c>
      <c r="G386" s="192">
        <v>0</v>
      </c>
      <c r="H386" s="192">
        <v>0</v>
      </c>
      <c r="I386" s="192">
        <f t="shared" si="41"/>
        <v>0</v>
      </c>
      <c r="J386" s="192">
        <f t="shared" si="42"/>
        <v>0</v>
      </c>
      <c r="K386" s="192">
        <f t="shared" si="39"/>
        <v>0</v>
      </c>
      <c r="L386" s="192">
        <f t="shared" si="39"/>
        <v>0</v>
      </c>
    </row>
    <row r="387" spans="1:12" ht="25.5">
      <c r="A387" s="317">
        <v>4</v>
      </c>
      <c r="B387" s="167" t="s">
        <v>391</v>
      </c>
      <c r="C387" s="318" t="s">
        <v>392</v>
      </c>
      <c r="D387" s="1262">
        <v>0</v>
      </c>
      <c r="E387" s="1262">
        <v>0</v>
      </c>
      <c r="F387" s="192">
        <f t="shared" si="40"/>
        <v>0</v>
      </c>
      <c r="G387" s="192">
        <v>0</v>
      </c>
      <c r="H387" s="192">
        <v>0</v>
      </c>
      <c r="I387" s="192">
        <f t="shared" si="41"/>
        <v>0</v>
      </c>
      <c r="J387" s="192">
        <f t="shared" si="42"/>
        <v>0</v>
      </c>
      <c r="K387" s="192">
        <f t="shared" si="39"/>
        <v>0</v>
      </c>
      <c r="L387" s="192">
        <f t="shared" si="39"/>
        <v>0</v>
      </c>
    </row>
    <row r="388" spans="1:12">
      <c r="A388" s="317">
        <v>5</v>
      </c>
      <c r="B388" s="167" t="s">
        <v>393</v>
      </c>
      <c r="C388" s="318" t="s">
        <v>394</v>
      </c>
      <c r="D388" s="1262">
        <v>52</v>
      </c>
      <c r="E388" s="1262">
        <v>65</v>
      </c>
      <c r="F388" s="192">
        <f t="shared" si="40"/>
        <v>117</v>
      </c>
      <c r="G388" s="192">
        <v>5</v>
      </c>
      <c r="H388" s="192">
        <v>2</v>
      </c>
      <c r="I388" s="192">
        <f t="shared" si="41"/>
        <v>7</v>
      </c>
      <c r="J388" s="192">
        <f t="shared" si="42"/>
        <v>57</v>
      </c>
      <c r="K388" s="192">
        <f t="shared" si="39"/>
        <v>67</v>
      </c>
      <c r="L388" s="192">
        <f t="shared" si="39"/>
        <v>124</v>
      </c>
    </row>
    <row r="389" spans="1:12">
      <c r="A389" s="317">
        <v>6</v>
      </c>
      <c r="B389" s="317">
        <v>30</v>
      </c>
      <c r="C389" s="318" t="s">
        <v>395</v>
      </c>
      <c r="D389" s="1262">
        <v>0</v>
      </c>
      <c r="E389" s="1262">
        <v>0</v>
      </c>
      <c r="F389" s="192">
        <f t="shared" si="40"/>
        <v>0</v>
      </c>
      <c r="G389" s="192">
        <v>0</v>
      </c>
      <c r="H389" s="192">
        <v>0</v>
      </c>
      <c r="I389" s="192">
        <f t="shared" si="41"/>
        <v>0</v>
      </c>
      <c r="J389" s="192">
        <f t="shared" si="42"/>
        <v>0</v>
      </c>
      <c r="K389" s="192">
        <f t="shared" si="39"/>
        <v>0</v>
      </c>
      <c r="L389" s="192">
        <f t="shared" si="39"/>
        <v>0</v>
      </c>
    </row>
    <row r="390" spans="1:12">
      <c r="A390" s="317">
        <v>7</v>
      </c>
      <c r="B390" s="317">
        <v>32</v>
      </c>
      <c r="C390" s="318" t="s">
        <v>396</v>
      </c>
      <c r="D390" s="1262">
        <v>0</v>
      </c>
      <c r="E390" s="1262">
        <v>0</v>
      </c>
      <c r="F390" s="192">
        <f t="shared" si="40"/>
        <v>0</v>
      </c>
      <c r="G390" s="192">
        <v>0</v>
      </c>
      <c r="H390" s="192">
        <v>0</v>
      </c>
      <c r="I390" s="192">
        <f t="shared" si="41"/>
        <v>0</v>
      </c>
      <c r="J390" s="192">
        <f t="shared" si="42"/>
        <v>0</v>
      </c>
      <c r="K390" s="192">
        <f t="shared" si="39"/>
        <v>0</v>
      </c>
      <c r="L390" s="192">
        <f t="shared" si="39"/>
        <v>0</v>
      </c>
    </row>
    <row r="391" spans="1:12">
      <c r="A391" s="317">
        <v>8</v>
      </c>
      <c r="B391" s="317">
        <v>33</v>
      </c>
      <c r="C391" s="318" t="s">
        <v>397</v>
      </c>
      <c r="D391" s="1262">
        <v>0</v>
      </c>
      <c r="E391" s="1262">
        <v>0</v>
      </c>
      <c r="F391" s="192">
        <f t="shared" si="40"/>
        <v>0</v>
      </c>
      <c r="G391" s="192">
        <v>0</v>
      </c>
      <c r="H391" s="192">
        <v>0</v>
      </c>
      <c r="I391" s="192">
        <f t="shared" si="41"/>
        <v>0</v>
      </c>
      <c r="J391" s="192">
        <f t="shared" si="42"/>
        <v>0</v>
      </c>
      <c r="K391" s="192">
        <f t="shared" si="39"/>
        <v>0</v>
      </c>
      <c r="L391" s="192">
        <f t="shared" si="39"/>
        <v>0</v>
      </c>
    </row>
    <row r="392" spans="1:12">
      <c r="A392" s="317">
        <v>9</v>
      </c>
      <c r="B392" s="317">
        <v>37</v>
      </c>
      <c r="C392" s="318" t="s">
        <v>398</v>
      </c>
      <c r="D392" s="1262">
        <v>0</v>
      </c>
      <c r="E392" s="1262">
        <v>0</v>
      </c>
      <c r="F392" s="192">
        <f t="shared" si="40"/>
        <v>0</v>
      </c>
      <c r="G392" s="192">
        <v>0</v>
      </c>
      <c r="H392" s="192">
        <v>0</v>
      </c>
      <c r="I392" s="192">
        <f t="shared" si="41"/>
        <v>0</v>
      </c>
      <c r="J392" s="192">
        <f t="shared" si="42"/>
        <v>0</v>
      </c>
      <c r="K392" s="192">
        <f t="shared" si="39"/>
        <v>0</v>
      </c>
      <c r="L392" s="192">
        <f t="shared" si="39"/>
        <v>0</v>
      </c>
    </row>
    <row r="393" spans="1:12">
      <c r="A393" s="317">
        <v>10</v>
      </c>
      <c r="B393" s="317">
        <v>45</v>
      </c>
      <c r="C393" s="318" t="s">
        <v>399</v>
      </c>
      <c r="D393" s="1262">
        <v>0</v>
      </c>
      <c r="E393" s="1262">
        <v>0</v>
      </c>
      <c r="F393" s="192">
        <f t="shared" si="40"/>
        <v>0</v>
      </c>
      <c r="G393" s="192">
        <v>0</v>
      </c>
      <c r="H393" s="192">
        <v>0</v>
      </c>
      <c r="I393" s="192">
        <f t="shared" si="41"/>
        <v>0</v>
      </c>
      <c r="J393" s="192">
        <f t="shared" si="42"/>
        <v>0</v>
      </c>
      <c r="K393" s="192">
        <f t="shared" si="39"/>
        <v>0</v>
      </c>
      <c r="L393" s="192">
        <f t="shared" si="39"/>
        <v>0</v>
      </c>
    </row>
    <row r="394" spans="1:12">
      <c r="A394" s="317">
        <v>11</v>
      </c>
      <c r="B394" s="317">
        <v>55</v>
      </c>
      <c r="C394" s="318" t="s">
        <v>400</v>
      </c>
      <c r="D394" s="1262">
        <v>0</v>
      </c>
      <c r="E394" s="1262">
        <v>0</v>
      </c>
      <c r="F394" s="192">
        <f t="shared" si="40"/>
        <v>0</v>
      </c>
      <c r="G394" s="192">
        <v>0</v>
      </c>
      <c r="H394" s="192">
        <v>0</v>
      </c>
      <c r="I394" s="192">
        <f t="shared" si="41"/>
        <v>0</v>
      </c>
      <c r="J394" s="192">
        <f t="shared" si="42"/>
        <v>0</v>
      </c>
      <c r="K394" s="192">
        <f t="shared" si="39"/>
        <v>0</v>
      </c>
      <c r="L394" s="192">
        <f t="shared" si="39"/>
        <v>0</v>
      </c>
    </row>
    <row r="395" spans="1:12">
      <c r="A395" s="317">
        <v>12</v>
      </c>
      <c r="B395" s="317">
        <v>71</v>
      </c>
      <c r="C395" s="318" t="s">
        <v>401</v>
      </c>
      <c r="D395" s="1262">
        <v>0</v>
      </c>
      <c r="E395" s="1262">
        <v>0</v>
      </c>
      <c r="F395" s="192">
        <f t="shared" si="40"/>
        <v>0</v>
      </c>
      <c r="G395" s="192">
        <v>0</v>
      </c>
      <c r="H395" s="192">
        <v>0</v>
      </c>
      <c r="I395" s="192">
        <f t="shared" si="41"/>
        <v>0</v>
      </c>
      <c r="J395" s="192">
        <f t="shared" si="42"/>
        <v>0</v>
      </c>
      <c r="K395" s="192">
        <f t="shared" si="39"/>
        <v>0</v>
      </c>
      <c r="L395" s="192">
        <f t="shared" si="39"/>
        <v>0</v>
      </c>
    </row>
    <row r="396" spans="1:12">
      <c r="A396" s="317">
        <v>13</v>
      </c>
      <c r="B396" s="317">
        <v>84</v>
      </c>
      <c r="C396" s="318" t="s">
        <v>776</v>
      </c>
      <c r="D396" s="1262">
        <v>0</v>
      </c>
      <c r="E396" s="1262">
        <v>0</v>
      </c>
      <c r="F396" s="192">
        <f t="shared" si="40"/>
        <v>0</v>
      </c>
      <c r="G396" s="192">
        <v>0</v>
      </c>
      <c r="H396" s="192">
        <v>0</v>
      </c>
      <c r="I396" s="192">
        <f t="shared" si="41"/>
        <v>0</v>
      </c>
      <c r="J396" s="192">
        <f t="shared" si="42"/>
        <v>0</v>
      </c>
      <c r="K396" s="192">
        <f t="shared" si="39"/>
        <v>0</v>
      </c>
      <c r="L396" s="192">
        <f t="shared" si="39"/>
        <v>0</v>
      </c>
    </row>
    <row r="397" spans="1:12">
      <c r="A397" s="317">
        <v>14</v>
      </c>
      <c r="B397" s="167" t="s">
        <v>402</v>
      </c>
      <c r="C397" s="318" t="s">
        <v>403</v>
      </c>
      <c r="D397" s="1262">
        <v>0</v>
      </c>
      <c r="E397" s="1262">
        <v>0</v>
      </c>
      <c r="F397" s="192">
        <f t="shared" si="40"/>
        <v>0</v>
      </c>
      <c r="G397" s="192">
        <v>0</v>
      </c>
      <c r="H397" s="192">
        <v>0</v>
      </c>
      <c r="I397" s="192">
        <f t="shared" si="41"/>
        <v>0</v>
      </c>
      <c r="J397" s="192">
        <f t="shared" si="42"/>
        <v>0</v>
      </c>
      <c r="K397" s="192">
        <f t="shared" si="39"/>
        <v>0</v>
      </c>
      <c r="L397" s="192">
        <f t="shared" si="39"/>
        <v>0</v>
      </c>
    </row>
    <row r="398" spans="1:12">
      <c r="A398" s="317">
        <v>15</v>
      </c>
      <c r="B398" s="317">
        <v>250</v>
      </c>
      <c r="C398" s="318" t="s">
        <v>404</v>
      </c>
      <c r="D398" s="1262">
        <v>22</v>
      </c>
      <c r="E398" s="1262">
        <v>25</v>
      </c>
      <c r="F398" s="192">
        <f t="shared" si="40"/>
        <v>47</v>
      </c>
      <c r="G398" s="192">
        <v>4</v>
      </c>
      <c r="H398" s="192">
        <v>1</v>
      </c>
      <c r="I398" s="192">
        <f t="shared" si="41"/>
        <v>5</v>
      </c>
      <c r="J398" s="192">
        <f t="shared" si="42"/>
        <v>26</v>
      </c>
      <c r="K398" s="192">
        <f t="shared" si="39"/>
        <v>26</v>
      </c>
      <c r="L398" s="192">
        <f t="shared" si="39"/>
        <v>52</v>
      </c>
    </row>
    <row r="399" spans="1:12" ht="25.5">
      <c r="A399" s="317">
        <v>16</v>
      </c>
      <c r="B399" s="167" t="s">
        <v>405</v>
      </c>
      <c r="C399" s="318" t="s">
        <v>406</v>
      </c>
      <c r="D399" s="1262">
        <v>0</v>
      </c>
      <c r="E399" s="1262">
        <v>0</v>
      </c>
      <c r="F399" s="192">
        <f t="shared" si="40"/>
        <v>0</v>
      </c>
      <c r="G399" s="192">
        <v>0</v>
      </c>
      <c r="H399" s="192">
        <v>0</v>
      </c>
      <c r="I399" s="192">
        <f t="shared" si="41"/>
        <v>0</v>
      </c>
      <c r="J399" s="192">
        <f t="shared" si="42"/>
        <v>0</v>
      </c>
      <c r="K399" s="192">
        <f t="shared" si="39"/>
        <v>0</v>
      </c>
      <c r="L399" s="192">
        <f t="shared" si="39"/>
        <v>0</v>
      </c>
    </row>
    <row r="400" spans="1:12">
      <c r="A400" s="317">
        <v>17</v>
      </c>
      <c r="B400" s="167" t="s">
        <v>407</v>
      </c>
      <c r="C400" s="319" t="s">
        <v>777</v>
      </c>
      <c r="D400" s="1262">
        <v>0</v>
      </c>
      <c r="E400" s="1262">
        <v>0</v>
      </c>
      <c r="F400" s="192">
        <f t="shared" si="40"/>
        <v>0</v>
      </c>
      <c r="G400" s="192">
        <v>0</v>
      </c>
      <c r="H400" s="192">
        <v>0</v>
      </c>
      <c r="I400" s="192">
        <f t="shared" si="41"/>
        <v>0</v>
      </c>
      <c r="J400" s="192">
        <f t="shared" si="42"/>
        <v>0</v>
      </c>
      <c r="K400" s="192">
        <f t="shared" si="39"/>
        <v>0</v>
      </c>
      <c r="L400" s="192">
        <f t="shared" si="39"/>
        <v>0</v>
      </c>
    </row>
    <row r="401" spans="1:12" ht="38.25">
      <c r="A401" s="317">
        <v>18</v>
      </c>
      <c r="B401" s="1372" t="s">
        <v>408</v>
      </c>
      <c r="C401" s="318" t="s">
        <v>409</v>
      </c>
      <c r="D401" s="1262">
        <v>2808</v>
      </c>
      <c r="E401" s="1262">
        <v>2301</v>
      </c>
      <c r="F401" s="192">
        <f t="shared" si="40"/>
        <v>5109</v>
      </c>
      <c r="G401" s="192">
        <v>1403</v>
      </c>
      <c r="H401" s="192">
        <v>765</v>
      </c>
      <c r="I401" s="192">
        <f t="shared" si="41"/>
        <v>2168</v>
      </c>
      <c r="J401" s="192">
        <f t="shared" si="42"/>
        <v>4211</v>
      </c>
      <c r="K401" s="192">
        <f t="shared" si="39"/>
        <v>3066</v>
      </c>
      <c r="L401" s="192">
        <f t="shared" si="39"/>
        <v>7277</v>
      </c>
    </row>
    <row r="402" spans="1:12" ht="25.5">
      <c r="A402" s="317">
        <v>19</v>
      </c>
      <c r="B402" s="167" t="s">
        <v>410</v>
      </c>
      <c r="C402" s="318" t="s">
        <v>411</v>
      </c>
      <c r="D402" s="1262">
        <v>0</v>
      </c>
      <c r="E402" s="1262">
        <v>0</v>
      </c>
      <c r="F402" s="192">
        <f t="shared" si="40"/>
        <v>0</v>
      </c>
      <c r="G402" s="192">
        <v>0</v>
      </c>
      <c r="H402" s="192">
        <v>0</v>
      </c>
      <c r="I402" s="192">
        <f t="shared" si="41"/>
        <v>0</v>
      </c>
      <c r="J402" s="192">
        <f t="shared" si="42"/>
        <v>0</v>
      </c>
      <c r="K402" s="192">
        <f t="shared" si="39"/>
        <v>0</v>
      </c>
      <c r="L402" s="192">
        <f t="shared" si="39"/>
        <v>0</v>
      </c>
    </row>
    <row r="403" spans="1:12">
      <c r="A403" s="317">
        <v>20</v>
      </c>
      <c r="B403" s="167" t="s">
        <v>412</v>
      </c>
      <c r="C403" s="320" t="s">
        <v>413</v>
      </c>
      <c r="D403" s="1262">
        <v>11</v>
      </c>
      <c r="E403" s="1262">
        <v>15</v>
      </c>
      <c r="F403" s="192">
        <f t="shared" si="40"/>
        <v>26</v>
      </c>
      <c r="G403" s="192">
        <v>3</v>
      </c>
      <c r="H403" s="192">
        <v>2</v>
      </c>
      <c r="I403" s="192">
        <f t="shared" si="41"/>
        <v>5</v>
      </c>
      <c r="J403" s="192">
        <f t="shared" si="42"/>
        <v>14</v>
      </c>
      <c r="K403" s="192">
        <f t="shared" si="39"/>
        <v>17</v>
      </c>
      <c r="L403" s="192">
        <f t="shared" si="39"/>
        <v>31</v>
      </c>
    </row>
    <row r="404" spans="1:12">
      <c r="A404" s="317">
        <v>21</v>
      </c>
      <c r="B404" s="317">
        <v>487</v>
      </c>
      <c r="C404" s="318" t="s">
        <v>414</v>
      </c>
      <c r="D404" s="1262">
        <v>0</v>
      </c>
      <c r="E404" s="1262">
        <v>0</v>
      </c>
      <c r="F404" s="192">
        <f t="shared" si="40"/>
        <v>0</v>
      </c>
      <c r="G404" s="192">
        <v>0</v>
      </c>
      <c r="H404" s="192">
        <v>0</v>
      </c>
      <c r="I404" s="192">
        <f t="shared" si="41"/>
        <v>0</v>
      </c>
      <c r="J404" s="192">
        <f t="shared" si="42"/>
        <v>0</v>
      </c>
      <c r="K404" s="192">
        <f t="shared" si="39"/>
        <v>0</v>
      </c>
      <c r="L404" s="192">
        <f t="shared" si="39"/>
        <v>0</v>
      </c>
    </row>
    <row r="405" spans="1:12">
      <c r="A405" s="317">
        <v>22</v>
      </c>
      <c r="B405" s="167" t="s">
        <v>415</v>
      </c>
      <c r="C405" s="318" t="s">
        <v>416</v>
      </c>
      <c r="D405" s="1262">
        <v>315</v>
      </c>
      <c r="E405" s="1262">
        <v>303</v>
      </c>
      <c r="F405" s="192">
        <f t="shared" si="40"/>
        <v>618</v>
      </c>
      <c r="G405" s="192">
        <v>276</v>
      </c>
      <c r="H405" s="192">
        <v>291</v>
      </c>
      <c r="I405" s="192">
        <f t="shared" si="41"/>
        <v>567</v>
      </c>
      <c r="J405" s="192">
        <f t="shared" si="42"/>
        <v>591</v>
      </c>
      <c r="K405" s="192">
        <f t="shared" si="39"/>
        <v>594</v>
      </c>
      <c r="L405" s="192">
        <f t="shared" si="39"/>
        <v>1185</v>
      </c>
    </row>
    <row r="406" spans="1:12">
      <c r="A406" s="317">
        <v>23</v>
      </c>
      <c r="B406" s="167" t="s">
        <v>417</v>
      </c>
      <c r="C406" s="318" t="s">
        <v>418</v>
      </c>
      <c r="D406" s="1262">
        <v>0</v>
      </c>
      <c r="E406" s="1262">
        <v>0</v>
      </c>
      <c r="F406" s="192">
        <f t="shared" si="40"/>
        <v>0</v>
      </c>
      <c r="G406" s="192">
        <v>0</v>
      </c>
      <c r="H406" s="192">
        <v>0</v>
      </c>
      <c r="I406" s="192">
        <f t="shared" si="41"/>
        <v>0</v>
      </c>
      <c r="J406" s="192">
        <f t="shared" si="42"/>
        <v>0</v>
      </c>
      <c r="K406" s="192">
        <f t="shared" si="39"/>
        <v>0</v>
      </c>
      <c r="L406" s="192">
        <f t="shared" si="39"/>
        <v>0</v>
      </c>
    </row>
    <row r="407" spans="1:12" ht="24">
      <c r="A407" s="317">
        <v>24</v>
      </c>
      <c r="B407" s="167" t="s">
        <v>419</v>
      </c>
      <c r="C407" s="321" t="s">
        <v>778</v>
      </c>
      <c r="D407" s="1262">
        <v>0</v>
      </c>
      <c r="E407" s="1262">
        <v>0</v>
      </c>
      <c r="F407" s="192">
        <f t="shared" si="40"/>
        <v>0</v>
      </c>
      <c r="G407" s="192">
        <v>0</v>
      </c>
      <c r="H407" s="192">
        <v>0</v>
      </c>
      <c r="I407" s="192">
        <f t="shared" si="41"/>
        <v>0</v>
      </c>
      <c r="J407" s="192">
        <f t="shared" si="42"/>
        <v>0</v>
      </c>
      <c r="K407" s="192">
        <f t="shared" si="39"/>
        <v>0</v>
      </c>
      <c r="L407" s="192">
        <f t="shared" si="39"/>
        <v>0</v>
      </c>
    </row>
    <row r="408" spans="1:12">
      <c r="A408" s="317">
        <v>25</v>
      </c>
      <c r="B408" s="167" t="s">
        <v>420</v>
      </c>
      <c r="C408" s="318" t="s">
        <v>421</v>
      </c>
      <c r="D408" s="1262">
        <v>0</v>
      </c>
      <c r="E408" s="1262">
        <v>0</v>
      </c>
      <c r="F408" s="192">
        <f t="shared" si="40"/>
        <v>0</v>
      </c>
      <c r="G408" s="192">
        <v>0</v>
      </c>
      <c r="H408" s="192">
        <v>0</v>
      </c>
      <c r="I408" s="192">
        <f t="shared" si="41"/>
        <v>0</v>
      </c>
      <c r="J408" s="192">
        <f t="shared" si="42"/>
        <v>0</v>
      </c>
      <c r="K408" s="192">
        <f t="shared" si="39"/>
        <v>0</v>
      </c>
      <c r="L408" s="192">
        <f t="shared" si="39"/>
        <v>0</v>
      </c>
    </row>
    <row r="409" spans="1:12" ht="25.5">
      <c r="A409" s="317">
        <v>26</v>
      </c>
      <c r="B409" s="317">
        <v>571</v>
      </c>
      <c r="C409" s="318" t="s">
        <v>422</v>
      </c>
      <c r="D409" s="1262">
        <v>0</v>
      </c>
      <c r="E409" s="1262">
        <v>0</v>
      </c>
      <c r="F409" s="192">
        <f t="shared" si="40"/>
        <v>0</v>
      </c>
      <c r="G409" s="192">
        <v>0</v>
      </c>
      <c r="H409" s="192">
        <v>0</v>
      </c>
      <c r="I409" s="192">
        <f t="shared" si="41"/>
        <v>0</v>
      </c>
      <c r="J409" s="192">
        <f t="shared" si="42"/>
        <v>0</v>
      </c>
      <c r="K409" s="192">
        <f t="shared" si="39"/>
        <v>0</v>
      </c>
      <c r="L409" s="192">
        <f t="shared" si="39"/>
        <v>0</v>
      </c>
    </row>
    <row r="410" spans="1:12" ht="25.5">
      <c r="A410" s="317">
        <v>27</v>
      </c>
      <c r="B410" s="167" t="s">
        <v>423</v>
      </c>
      <c r="C410" s="318" t="s">
        <v>424</v>
      </c>
      <c r="D410" s="1262">
        <v>0</v>
      </c>
      <c r="E410" s="1262">
        <v>0</v>
      </c>
      <c r="F410" s="192">
        <f t="shared" si="40"/>
        <v>0</v>
      </c>
      <c r="G410" s="192">
        <v>0</v>
      </c>
      <c r="H410" s="192">
        <v>0</v>
      </c>
      <c r="I410" s="192">
        <f t="shared" si="41"/>
        <v>0</v>
      </c>
      <c r="J410" s="192">
        <f t="shared" si="42"/>
        <v>0</v>
      </c>
      <c r="K410" s="192">
        <f t="shared" si="39"/>
        <v>0</v>
      </c>
      <c r="L410" s="192">
        <f t="shared" si="39"/>
        <v>0</v>
      </c>
    </row>
    <row r="411" spans="1:12" ht="25.5">
      <c r="A411" s="317">
        <v>28</v>
      </c>
      <c r="B411" s="167" t="s">
        <v>425</v>
      </c>
      <c r="C411" s="318" t="s">
        <v>426</v>
      </c>
      <c r="D411" s="1262">
        <v>0</v>
      </c>
      <c r="E411" s="1262">
        <v>0</v>
      </c>
      <c r="F411" s="192">
        <f t="shared" si="40"/>
        <v>0</v>
      </c>
      <c r="G411" s="192">
        <v>0</v>
      </c>
      <c r="H411" s="192">
        <v>0</v>
      </c>
      <c r="I411" s="192">
        <f t="shared" si="41"/>
        <v>0</v>
      </c>
      <c r="J411" s="192">
        <f t="shared" si="42"/>
        <v>0</v>
      </c>
      <c r="K411" s="192">
        <f t="shared" si="39"/>
        <v>0</v>
      </c>
      <c r="L411" s="192">
        <f t="shared" si="39"/>
        <v>0</v>
      </c>
    </row>
    <row r="412" spans="1:12" ht="38.25">
      <c r="A412" s="317">
        <v>29</v>
      </c>
      <c r="B412" s="167" t="s">
        <v>427</v>
      </c>
      <c r="C412" s="318" t="s">
        <v>779</v>
      </c>
      <c r="D412" s="1262">
        <v>0</v>
      </c>
      <c r="E412" s="1262">
        <v>0</v>
      </c>
      <c r="F412" s="192">
        <f t="shared" si="40"/>
        <v>0</v>
      </c>
      <c r="G412" s="192">
        <v>0</v>
      </c>
      <c r="H412" s="192">
        <v>0</v>
      </c>
      <c r="I412" s="192">
        <f t="shared" si="41"/>
        <v>0</v>
      </c>
      <c r="J412" s="192">
        <f t="shared" si="42"/>
        <v>0</v>
      </c>
      <c r="K412" s="192">
        <f t="shared" si="39"/>
        <v>0</v>
      </c>
      <c r="L412" s="192">
        <f t="shared" si="39"/>
        <v>0</v>
      </c>
    </row>
    <row r="413" spans="1:12" ht="25.5">
      <c r="A413" s="317">
        <v>30</v>
      </c>
      <c r="B413" s="317">
        <v>797</v>
      </c>
      <c r="C413" s="318" t="s">
        <v>428</v>
      </c>
      <c r="D413" s="1262">
        <v>0</v>
      </c>
      <c r="E413" s="1262">
        <v>0</v>
      </c>
      <c r="F413" s="192">
        <f t="shared" si="40"/>
        <v>0</v>
      </c>
      <c r="G413" s="192">
        <v>0</v>
      </c>
      <c r="H413" s="192">
        <v>0</v>
      </c>
      <c r="I413" s="192">
        <f t="shared" si="41"/>
        <v>0</v>
      </c>
      <c r="J413" s="192">
        <f t="shared" si="42"/>
        <v>0</v>
      </c>
      <c r="K413" s="192">
        <f t="shared" si="39"/>
        <v>0</v>
      </c>
      <c r="L413" s="192">
        <f t="shared" si="39"/>
        <v>0</v>
      </c>
    </row>
    <row r="414" spans="1:12" ht="25.5">
      <c r="A414" s="317">
        <v>31</v>
      </c>
      <c r="B414" s="317">
        <v>799</v>
      </c>
      <c r="C414" s="318" t="s">
        <v>780</v>
      </c>
      <c r="D414" s="1262">
        <v>0</v>
      </c>
      <c r="E414" s="1262">
        <v>0</v>
      </c>
      <c r="F414" s="192">
        <f t="shared" si="40"/>
        <v>0</v>
      </c>
      <c r="G414" s="192">
        <v>0</v>
      </c>
      <c r="H414" s="192">
        <v>0</v>
      </c>
      <c r="I414" s="192">
        <f t="shared" si="41"/>
        <v>0</v>
      </c>
      <c r="J414" s="192">
        <f t="shared" si="42"/>
        <v>0</v>
      </c>
      <c r="K414" s="192">
        <f t="shared" si="39"/>
        <v>0</v>
      </c>
      <c r="L414" s="192">
        <f t="shared" si="39"/>
        <v>0</v>
      </c>
    </row>
    <row r="415" spans="1:12" ht="51">
      <c r="A415" s="317">
        <v>32</v>
      </c>
      <c r="B415" s="167" t="s">
        <v>429</v>
      </c>
      <c r="C415" s="318" t="s">
        <v>430</v>
      </c>
      <c r="D415" s="1262">
        <v>0</v>
      </c>
      <c r="E415" s="1262">
        <v>1</v>
      </c>
      <c r="F415" s="192">
        <f t="shared" si="40"/>
        <v>1</v>
      </c>
      <c r="G415" s="192">
        <v>0</v>
      </c>
      <c r="H415" s="192">
        <v>0</v>
      </c>
      <c r="I415" s="192">
        <f t="shared" si="41"/>
        <v>0</v>
      </c>
      <c r="J415" s="192">
        <f t="shared" si="42"/>
        <v>0</v>
      </c>
      <c r="K415" s="192">
        <f t="shared" si="39"/>
        <v>1</v>
      </c>
      <c r="L415" s="192">
        <f t="shared" si="39"/>
        <v>1</v>
      </c>
    </row>
    <row r="416" spans="1:12" ht="25.5">
      <c r="A416" s="317">
        <v>33</v>
      </c>
      <c r="B416" s="167" t="s">
        <v>431</v>
      </c>
      <c r="C416" s="318" t="s">
        <v>432</v>
      </c>
      <c r="D416" s="1262">
        <v>0</v>
      </c>
      <c r="E416" s="1262">
        <v>0</v>
      </c>
      <c r="F416" s="192">
        <f t="shared" si="40"/>
        <v>0</v>
      </c>
      <c r="G416" s="192">
        <v>0</v>
      </c>
      <c r="H416" s="192">
        <v>0</v>
      </c>
      <c r="I416" s="192">
        <f t="shared" si="41"/>
        <v>0</v>
      </c>
      <c r="J416" s="192">
        <f t="shared" si="42"/>
        <v>0</v>
      </c>
      <c r="K416" s="192">
        <f t="shared" si="39"/>
        <v>0</v>
      </c>
      <c r="L416" s="192">
        <f t="shared" si="39"/>
        <v>0</v>
      </c>
    </row>
    <row r="417" spans="1:12">
      <c r="A417" s="317">
        <v>34</v>
      </c>
      <c r="B417" s="167" t="s">
        <v>433</v>
      </c>
      <c r="C417" s="318" t="s">
        <v>434</v>
      </c>
      <c r="D417" s="1262">
        <v>0</v>
      </c>
      <c r="E417" s="1262">
        <v>0</v>
      </c>
      <c r="F417" s="192">
        <f t="shared" si="40"/>
        <v>0</v>
      </c>
      <c r="G417" s="192">
        <v>0</v>
      </c>
      <c r="H417" s="192">
        <v>0</v>
      </c>
      <c r="I417" s="192">
        <f t="shared" si="41"/>
        <v>0</v>
      </c>
      <c r="J417" s="192">
        <f t="shared" si="42"/>
        <v>0</v>
      </c>
      <c r="K417" s="192">
        <f t="shared" si="39"/>
        <v>0</v>
      </c>
      <c r="L417" s="192">
        <f t="shared" si="39"/>
        <v>0</v>
      </c>
    </row>
    <row r="418" spans="1:12" ht="25.5">
      <c r="A418" s="317">
        <v>35</v>
      </c>
      <c r="B418" s="167" t="s">
        <v>435</v>
      </c>
      <c r="C418" s="318" t="s">
        <v>436</v>
      </c>
      <c r="D418" s="1262">
        <v>419</v>
      </c>
      <c r="E418" s="1262">
        <v>382</v>
      </c>
      <c r="F418" s="192">
        <f t="shared" si="40"/>
        <v>801</v>
      </c>
      <c r="G418" s="192">
        <v>91</v>
      </c>
      <c r="H418" s="192">
        <v>99</v>
      </c>
      <c r="I418" s="192">
        <f t="shared" si="41"/>
        <v>190</v>
      </c>
      <c r="J418" s="192">
        <f t="shared" si="42"/>
        <v>510</v>
      </c>
      <c r="K418" s="192">
        <f t="shared" si="39"/>
        <v>481</v>
      </c>
      <c r="L418" s="192">
        <f t="shared" si="39"/>
        <v>991</v>
      </c>
    </row>
    <row r="419" spans="1:12" ht="51">
      <c r="A419" s="317">
        <v>36</v>
      </c>
      <c r="B419" s="167" t="s">
        <v>437</v>
      </c>
      <c r="C419" s="318" t="s">
        <v>438</v>
      </c>
      <c r="D419" s="1262">
        <v>375</v>
      </c>
      <c r="E419" s="1262">
        <v>289</v>
      </c>
      <c r="F419" s="192">
        <f t="shared" si="40"/>
        <v>664</v>
      </c>
      <c r="G419" s="192">
        <v>106</v>
      </c>
      <c r="H419" s="192">
        <v>103</v>
      </c>
      <c r="I419" s="192">
        <f t="shared" si="41"/>
        <v>209</v>
      </c>
      <c r="J419" s="192">
        <f t="shared" si="42"/>
        <v>481</v>
      </c>
      <c r="K419" s="192">
        <f t="shared" si="39"/>
        <v>392</v>
      </c>
      <c r="L419" s="192">
        <f t="shared" si="39"/>
        <v>873</v>
      </c>
    </row>
    <row r="420" spans="1:12">
      <c r="A420" s="317">
        <v>37</v>
      </c>
      <c r="B420" s="167" t="s">
        <v>439</v>
      </c>
      <c r="C420" s="318" t="s">
        <v>781</v>
      </c>
      <c r="D420" s="1262">
        <v>0</v>
      </c>
      <c r="E420" s="1262">
        <v>0</v>
      </c>
      <c r="F420" s="192">
        <f t="shared" si="40"/>
        <v>0</v>
      </c>
      <c r="G420" s="192">
        <v>0</v>
      </c>
      <c r="H420" s="192">
        <v>0</v>
      </c>
      <c r="I420" s="192">
        <f t="shared" si="41"/>
        <v>0</v>
      </c>
      <c r="J420" s="192">
        <f t="shared" si="42"/>
        <v>0</v>
      </c>
      <c r="K420" s="192">
        <f t="shared" si="39"/>
        <v>0</v>
      </c>
      <c r="L420" s="192">
        <f t="shared" si="39"/>
        <v>0</v>
      </c>
    </row>
    <row r="421" spans="1:12" ht="25.5">
      <c r="A421" s="317">
        <v>38</v>
      </c>
      <c r="B421" s="167" t="s">
        <v>440</v>
      </c>
      <c r="C421" s="318" t="s">
        <v>782</v>
      </c>
      <c r="D421" s="1262">
        <v>0</v>
      </c>
      <c r="E421" s="1262">
        <v>0</v>
      </c>
      <c r="F421" s="192">
        <f t="shared" si="40"/>
        <v>0</v>
      </c>
      <c r="G421" s="192">
        <v>0</v>
      </c>
      <c r="H421" s="192">
        <v>0</v>
      </c>
      <c r="I421" s="192">
        <f t="shared" si="41"/>
        <v>0</v>
      </c>
      <c r="J421" s="192">
        <f t="shared" si="42"/>
        <v>0</v>
      </c>
      <c r="K421" s="192">
        <f t="shared" si="39"/>
        <v>0</v>
      </c>
      <c r="L421" s="192">
        <f t="shared" si="39"/>
        <v>0</v>
      </c>
    </row>
    <row r="422" spans="1:12">
      <c r="A422" s="317">
        <v>39</v>
      </c>
      <c r="B422" s="317"/>
      <c r="C422" s="318" t="s">
        <v>441</v>
      </c>
      <c r="D422" s="1262">
        <v>1489</v>
      </c>
      <c r="E422" s="1262">
        <v>972</v>
      </c>
      <c r="F422" s="192">
        <f t="shared" si="40"/>
        <v>2461</v>
      </c>
      <c r="G422" s="192">
        <v>518</v>
      </c>
      <c r="H422" s="192">
        <v>680</v>
      </c>
      <c r="I422" s="192">
        <f t="shared" si="41"/>
        <v>1198</v>
      </c>
      <c r="J422" s="192">
        <f t="shared" si="42"/>
        <v>2007</v>
      </c>
      <c r="K422" s="192">
        <f t="shared" si="39"/>
        <v>1652</v>
      </c>
      <c r="L422" s="192">
        <f t="shared" si="39"/>
        <v>3659</v>
      </c>
    </row>
    <row r="423" spans="1:12">
      <c r="A423" s="1373">
        <v>40</v>
      </c>
      <c r="B423" s="1373" t="s">
        <v>874</v>
      </c>
      <c r="C423" s="318" t="s">
        <v>876</v>
      </c>
      <c r="D423" s="1263">
        <v>13</v>
      </c>
      <c r="E423" s="1263">
        <v>11</v>
      </c>
      <c r="F423" s="192">
        <f t="shared" si="40"/>
        <v>24</v>
      </c>
      <c r="G423" s="570">
        <v>126</v>
      </c>
      <c r="H423" s="570">
        <v>143</v>
      </c>
      <c r="I423" s="192">
        <f t="shared" si="41"/>
        <v>269</v>
      </c>
      <c r="J423" s="192">
        <f t="shared" si="42"/>
        <v>139</v>
      </c>
      <c r="K423" s="192">
        <f t="shared" si="39"/>
        <v>154</v>
      </c>
      <c r="L423" s="192">
        <f t="shared" si="39"/>
        <v>293</v>
      </c>
    </row>
    <row r="424" spans="1:12">
      <c r="A424" s="1373">
        <v>41</v>
      </c>
      <c r="B424" s="1373" t="s">
        <v>873</v>
      </c>
      <c r="C424" s="318" t="s">
        <v>875</v>
      </c>
      <c r="D424" s="1263">
        <v>0</v>
      </c>
      <c r="E424" s="1263">
        <v>0</v>
      </c>
      <c r="F424" s="192">
        <f t="shared" si="40"/>
        <v>0</v>
      </c>
      <c r="G424" s="570">
        <v>0</v>
      </c>
      <c r="H424" s="570">
        <v>0</v>
      </c>
      <c r="I424" s="192">
        <f t="shared" si="41"/>
        <v>0</v>
      </c>
      <c r="J424" s="192">
        <f t="shared" si="42"/>
        <v>0</v>
      </c>
      <c r="K424" s="192">
        <f t="shared" si="39"/>
        <v>0</v>
      </c>
      <c r="L424" s="192">
        <f t="shared" si="39"/>
        <v>0</v>
      </c>
    </row>
    <row r="425" spans="1:12">
      <c r="A425" s="317"/>
      <c r="B425" s="317"/>
      <c r="C425" s="167" t="s">
        <v>6</v>
      </c>
      <c r="D425" s="192">
        <f>SUM(D384:D424)</f>
        <v>5596</v>
      </c>
      <c r="E425" s="192">
        <f t="shared" ref="E425:L425" si="43">SUM(E384:E424)</f>
        <v>4416</v>
      </c>
      <c r="F425" s="192">
        <f t="shared" si="43"/>
        <v>10012</v>
      </c>
      <c r="G425" s="192">
        <f t="shared" si="43"/>
        <v>2541</v>
      </c>
      <c r="H425" s="192">
        <f t="shared" si="43"/>
        <v>2093</v>
      </c>
      <c r="I425" s="192">
        <f t="shared" si="43"/>
        <v>4634</v>
      </c>
      <c r="J425" s="192">
        <f t="shared" si="43"/>
        <v>8137</v>
      </c>
      <c r="K425" s="192">
        <f t="shared" si="43"/>
        <v>6509</v>
      </c>
      <c r="L425" s="192">
        <f t="shared" si="43"/>
        <v>14646</v>
      </c>
    </row>
    <row r="427" spans="1:12" ht="15.75">
      <c r="A427" s="1913" t="s">
        <v>385</v>
      </c>
      <c r="B427" s="1913"/>
      <c r="C427" s="1913"/>
      <c r="D427" s="1913"/>
      <c r="E427" s="1913"/>
      <c r="F427" s="1913"/>
      <c r="G427" s="1913"/>
      <c r="H427" s="1913"/>
      <c r="I427" s="1913"/>
      <c r="J427" s="1913"/>
      <c r="K427" s="1913"/>
      <c r="L427" s="1913"/>
    </row>
    <row r="428" spans="1:12" ht="15.75">
      <c r="A428" s="1370"/>
      <c r="B428" s="1370"/>
      <c r="C428" s="1370"/>
      <c r="D428" s="1370"/>
      <c r="E428" s="1370"/>
      <c r="F428" s="1370"/>
      <c r="K428" s="315" t="s">
        <v>51</v>
      </c>
      <c r="L428" s="170"/>
    </row>
    <row r="429" spans="1:12">
      <c r="A429" s="1914" t="s">
        <v>193</v>
      </c>
      <c r="B429" s="1914" t="s">
        <v>386</v>
      </c>
      <c r="C429" s="1914" t="s">
        <v>387</v>
      </c>
      <c r="D429" s="1914" t="s">
        <v>96</v>
      </c>
      <c r="E429" s="1914"/>
      <c r="F429" s="1914"/>
      <c r="G429" s="1914" t="s">
        <v>0</v>
      </c>
      <c r="H429" s="1914"/>
      <c r="I429" s="1914"/>
      <c r="J429" s="1914" t="s">
        <v>6</v>
      </c>
      <c r="K429" s="1914"/>
      <c r="L429" s="1914"/>
    </row>
    <row r="430" spans="1:12">
      <c r="A430" s="1914"/>
      <c r="B430" s="1914"/>
      <c r="C430" s="1914"/>
      <c r="D430" s="1369" t="s">
        <v>242</v>
      </c>
      <c r="E430" s="1369" t="s">
        <v>243</v>
      </c>
      <c r="F430" s="1369" t="s">
        <v>236</v>
      </c>
      <c r="G430" s="1369" t="s">
        <v>242</v>
      </c>
      <c r="H430" s="1369" t="s">
        <v>243</v>
      </c>
      <c r="I430" s="1369" t="s">
        <v>236</v>
      </c>
      <c r="J430" s="1369" t="s">
        <v>242</v>
      </c>
      <c r="K430" s="1369" t="s">
        <v>243</v>
      </c>
      <c r="L430" s="1369" t="s">
        <v>236</v>
      </c>
    </row>
    <row r="431" spans="1:12">
      <c r="A431" s="317">
        <v>1</v>
      </c>
      <c r="B431" s="317">
        <v>1</v>
      </c>
      <c r="C431" s="318" t="s">
        <v>388</v>
      </c>
      <c r="D431" s="192">
        <v>0</v>
      </c>
      <c r="E431" s="192">
        <v>0</v>
      </c>
      <c r="F431" s="192">
        <f>SUM(D431:E431)</f>
        <v>0</v>
      </c>
      <c r="G431" s="192">
        <v>0</v>
      </c>
      <c r="H431" s="192">
        <v>0</v>
      </c>
      <c r="I431" s="192">
        <f>SUM(G431:H431)</f>
        <v>0</v>
      </c>
      <c r="J431" s="192">
        <f>D431+G431</f>
        <v>0</v>
      </c>
      <c r="K431" s="192">
        <f>E431+H431</f>
        <v>0</v>
      </c>
      <c r="L431" s="192">
        <f>F431+I431</f>
        <v>0</v>
      </c>
    </row>
    <row r="432" spans="1:12" ht="25.5">
      <c r="A432" s="317">
        <v>2</v>
      </c>
      <c r="B432" s="317">
        <v>2</v>
      </c>
      <c r="C432" s="318" t="s">
        <v>389</v>
      </c>
      <c r="D432" s="192">
        <v>6</v>
      </c>
      <c r="E432" s="192">
        <v>1</v>
      </c>
      <c r="F432" s="192">
        <f t="shared" ref="F432:F471" si="44">SUM(D432:E432)</f>
        <v>7</v>
      </c>
      <c r="G432" s="192">
        <v>6</v>
      </c>
      <c r="H432" s="192">
        <v>4</v>
      </c>
      <c r="I432" s="192">
        <f t="shared" ref="I432:I471" si="45">SUM(G432:H432)</f>
        <v>10</v>
      </c>
      <c r="J432" s="192">
        <f t="shared" ref="J432:L471" si="46">D432+G432</f>
        <v>12</v>
      </c>
      <c r="K432" s="192">
        <f t="shared" si="46"/>
        <v>5</v>
      </c>
      <c r="L432" s="192">
        <f t="shared" si="46"/>
        <v>17</v>
      </c>
    </row>
    <row r="433" spans="1:12" ht="25.5">
      <c r="A433" s="317">
        <v>3</v>
      </c>
      <c r="B433" s="317">
        <v>3</v>
      </c>
      <c r="C433" s="318" t="s">
        <v>390</v>
      </c>
      <c r="D433" s="192">
        <v>0</v>
      </c>
      <c r="E433" s="192">
        <v>0</v>
      </c>
      <c r="F433" s="192">
        <f t="shared" si="44"/>
        <v>0</v>
      </c>
      <c r="G433" s="192">
        <v>6</v>
      </c>
      <c r="H433" s="192">
        <v>3</v>
      </c>
      <c r="I433" s="192">
        <f t="shared" si="45"/>
        <v>9</v>
      </c>
      <c r="J433" s="192">
        <f t="shared" si="46"/>
        <v>6</v>
      </c>
      <c r="K433" s="192">
        <f t="shared" si="46"/>
        <v>3</v>
      </c>
      <c r="L433" s="192">
        <f t="shared" si="46"/>
        <v>9</v>
      </c>
    </row>
    <row r="434" spans="1:12" ht="25.5">
      <c r="A434" s="317">
        <v>4</v>
      </c>
      <c r="B434" s="167" t="s">
        <v>391</v>
      </c>
      <c r="C434" s="318" t="s">
        <v>392</v>
      </c>
      <c r="D434" s="192">
        <v>0</v>
      </c>
      <c r="E434" s="192">
        <v>0</v>
      </c>
      <c r="F434" s="192">
        <f t="shared" si="44"/>
        <v>0</v>
      </c>
      <c r="G434" s="192">
        <v>2</v>
      </c>
      <c r="H434" s="192">
        <v>0</v>
      </c>
      <c r="I434" s="192">
        <f t="shared" si="45"/>
        <v>2</v>
      </c>
      <c r="J434" s="192">
        <f t="shared" si="46"/>
        <v>2</v>
      </c>
      <c r="K434" s="192">
        <f t="shared" si="46"/>
        <v>0</v>
      </c>
      <c r="L434" s="192">
        <f t="shared" si="46"/>
        <v>2</v>
      </c>
    </row>
    <row r="435" spans="1:12">
      <c r="A435" s="317">
        <v>5</v>
      </c>
      <c r="B435" s="167" t="s">
        <v>393</v>
      </c>
      <c r="C435" s="318" t="s">
        <v>394</v>
      </c>
      <c r="D435" s="192">
        <v>37</v>
      </c>
      <c r="E435" s="192">
        <v>19</v>
      </c>
      <c r="F435" s="192">
        <f t="shared" si="44"/>
        <v>56</v>
      </c>
      <c r="G435" s="192">
        <v>49</v>
      </c>
      <c r="H435" s="192">
        <v>21</v>
      </c>
      <c r="I435" s="192">
        <f t="shared" si="45"/>
        <v>70</v>
      </c>
      <c r="J435" s="192">
        <f t="shared" si="46"/>
        <v>86</v>
      </c>
      <c r="K435" s="192">
        <f t="shared" si="46"/>
        <v>40</v>
      </c>
      <c r="L435" s="192">
        <f t="shared" si="46"/>
        <v>126</v>
      </c>
    </row>
    <row r="436" spans="1:12">
      <c r="A436" s="317">
        <v>6</v>
      </c>
      <c r="B436" s="317">
        <v>30</v>
      </c>
      <c r="C436" s="318" t="s">
        <v>395</v>
      </c>
      <c r="D436" s="192">
        <v>0</v>
      </c>
      <c r="E436" s="192">
        <v>0</v>
      </c>
      <c r="F436" s="192">
        <f t="shared" si="44"/>
        <v>0</v>
      </c>
      <c r="G436" s="192">
        <v>0</v>
      </c>
      <c r="H436" s="192">
        <v>0</v>
      </c>
      <c r="I436" s="192">
        <f t="shared" si="45"/>
        <v>0</v>
      </c>
      <c r="J436" s="192">
        <f t="shared" si="46"/>
        <v>0</v>
      </c>
      <c r="K436" s="192">
        <f t="shared" si="46"/>
        <v>0</v>
      </c>
      <c r="L436" s="192">
        <f t="shared" si="46"/>
        <v>0</v>
      </c>
    </row>
    <row r="437" spans="1:12">
      <c r="A437" s="317">
        <v>7</v>
      </c>
      <c r="B437" s="317">
        <v>32</v>
      </c>
      <c r="C437" s="318" t="s">
        <v>396</v>
      </c>
      <c r="D437" s="192">
        <v>0</v>
      </c>
      <c r="E437" s="192">
        <v>0</v>
      </c>
      <c r="F437" s="192">
        <f t="shared" si="44"/>
        <v>0</v>
      </c>
      <c r="G437" s="192">
        <v>0</v>
      </c>
      <c r="H437" s="192">
        <v>0</v>
      </c>
      <c r="I437" s="192">
        <f t="shared" si="45"/>
        <v>0</v>
      </c>
      <c r="J437" s="192">
        <f t="shared" si="46"/>
        <v>0</v>
      </c>
      <c r="K437" s="192">
        <f t="shared" si="46"/>
        <v>0</v>
      </c>
      <c r="L437" s="192">
        <f t="shared" si="46"/>
        <v>0</v>
      </c>
    </row>
    <row r="438" spans="1:12">
      <c r="A438" s="317">
        <v>8</v>
      </c>
      <c r="B438" s="317">
        <v>33</v>
      </c>
      <c r="C438" s="318" t="s">
        <v>397</v>
      </c>
      <c r="D438" s="192">
        <v>0</v>
      </c>
      <c r="E438" s="192">
        <v>0</v>
      </c>
      <c r="F438" s="192">
        <f t="shared" si="44"/>
        <v>0</v>
      </c>
      <c r="G438" s="192">
        <v>0</v>
      </c>
      <c r="H438" s="192">
        <v>0</v>
      </c>
      <c r="I438" s="192">
        <f t="shared" si="45"/>
        <v>0</v>
      </c>
      <c r="J438" s="192">
        <f t="shared" si="46"/>
        <v>0</v>
      </c>
      <c r="K438" s="192">
        <f t="shared" si="46"/>
        <v>0</v>
      </c>
      <c r="L438" s="192">
        <f t="shared" si="46"/>
        <v>0</v>
      </c>
    </row>
    <row r="439" spans="1:12">
      <c r="A439" s="317">
        <v>9</v>
      </c>
      <c r="B439" s="317">
        <v>37</v>
      </c>
      <c r="C439" s="318" t="s">
        <v>398</v>
      </c>
      <c r="D439" s="192">
        <v>0</v>
      </c>
      <c r="E439" s="192">
        <v>0</v>
      </c>
      <c r="F439" s="192">
        <f t="shared" si="44"/>
        <v>0</v>
      </c>
      <c r="G439" s="192">
        <v>0</v>
      </c>
      <c r="H439" s="192">
        <v>0</v>
      </c>
      <c r="I439" s="192">
        <f t="shared" si="45"/>
        <v>0</v>
      </c>
      <c r="J439" s="192">
        <f t="shared" si="46"/>
        <v>0</v>
      </c>
      <c r="K439" s="192">
        <f t="shared" si="46"/>
        <v>0</v>
      </c>
      <c r="L439" s="192">
        <f t="shared" si="46"/>
        <v>0</v>
      </c>
    </row>
    <row r="440" spans="1:12">
      <c r="A440" s="317">
        <v>10</v>
      </c>
      <c r="B440" s="317">
        <v>45</v>
      </c>
      <c r="C440" s="318" t="s">
        <v>399</v>
      </c>
      <c r="D440" s="192">
        <v>0</v>
      </c>
      <c r="E440" s="192">
        <v>0</v>
      </c>
      <c r="F440" s="192">
        <f t="shared" si="44"/>
        <v>0</v>
      </c>
      <c r="G440" s="192">
        <v>0</v>
      </c>
      <c r="H440" s="192">
        <v>0</v>
      </c>
      <c r="I440" s="192">
        <f t="shared" si="45"/>
        <v>0</v>
      </c>
      <c r="J440" s="192">
        <f t="shared" si="46"/>
        <v>0</v>
      </c>
      <c r="K440" s="192">
        <f t="shared" si="46"/>
        <v>0</v>
      </c>
      <c r="L440" s="192">
        <f t="shared" si="46"/>
        <v>0</v>
      </c>
    </row>
    <row r="441" spans="1:12">
      <c r="A441" s="317">
        <v>11</v>
      </c>
      <c r="B441" s="317">
        <v>55</v>
      </c>
      <c r="C441" s="318" t="s">
        <v>400</v>
      </c>
      <c r="D441" s="192">
        <v>0</v>
      </c>
      <c r="E441" s="192">
        <v>0</v>
      </c>
      <c r="F441" s="192">
        <f t="shared" si="44"/>
        <v>0</v>
      </c>
      <c r="G441" s="192">
        <v>0</v>
      </c>
      <c r="H441" s="192">
        <v>0</v>
      </c>
      <c r="I441" s="192">
        <f t="shared" si="45"/>
        <v>0</v>
      </c>
      <c r="J441" s="192">
        <f t="shared" si="46"/>
        <v>0</v>
      </c>
      <c r="K441" s="192">
        <f t="shared" si="46"/>
        <v>0</v>
      </c>
      <c r="L441" s="192">
        <f t="shared" si="46"/>
        <v>0</v>
      </c>
    </row>
    <row r="442" spans="1:12">
      <c r="A442" s="317">
        <v>12</v>
      </c>
      <c r="B442" s="317">
        <v>71</v>
      </c>
      <c r="C442" s="318" t="s">
        <v>401</v>
      </c>
      <c r="D442" s="192">
        <v>0</v>
      </c>
      <c r="E442" s="192">
        <v>0</v>
      </c>
      <c r="F442" s="192">
        <f t="shared" si="44"/>
        <v>0</v>
      </c>
      <c r="G442" s="192">
        <v>0</v>
      </c>
      <c r="H442" s="192">
        <v>0</v>
      </c>
      <c r="I442" s="192">
        <f t="shared" si="45"/>
        <v>0</v>
      </c>
      <c r="J442" s="192">
        <f t="shared" si="46"/>
        <v>0</v>
      </c>
      <c r="K442" s="192">
        <f t="shared" si="46"/>
        <v>0</v>
      </c>
      <c r="L442" s="192">
        <f t="shared" si="46"/>
        <v>0</v>
      </c>
    </row>
    <row r="443" spans="1:12">
      <c r="A443" s="317">
        <v>13</v>
      </c>
      <c r="B443" s="317">
        <v>84</v>
      </c>
      <c r="C443" s="318" t="s">
        <v>776</v>
      </c>
      <c r="D443" s="192">
        <v>0</v>
      </c>
      <c r="E443" s="192">
        <v>0</v>
      </c>
      <c r="F443" s="192">
        <f t="shared" si="44"/>
        <v>0</v>
      </c>
      <c r="G443" s="192">
        <v>0</v>
      </c>
      <c r="H443" s="192">
        <v>0</v>
      </c>
      <c r="I443" s="192">
        <f t="shared" si="45"/>
        <v>0</v>
      </c>
      <c r="J443" s="192">
        <f t="shared" si="46"/>
        <v>0</v>
      </c>
      <c r="K443" s="192">
        <f t="shared" si="46"/>
        <v>0</v>
      </c>
      <c r="L443" s="192">
        <f t="shared" si="46"/>
        <v>0</v>
      </c>
    </row>
    <row r="444" spans="1:12">
      <c r="A444" s="317">
        <v>14</v>
      </c>
      <c r="B444" s="167" t="s">
        <v>402</v>
      </c>
      <c r="C444" s="318" t="s">
        <v>403</v>
      </c>
      <c r="D444" s="192">
        <v>35</v>
      </c>
      <c r="E444" s="192">
        <v>26</v>
      </c>
      <c r="F444" s="192">
        <f t="shared" si="44"/>
        <v>61</v>
      </c>
      <c r="G444" s="192">
        <v>8</v>
      </c>
      <c r="H444" s="192">
        <v>5</v>
      </c>
      <c r="I444" s="192">
        <f t="shared" si="45"/>
        <v>13</v>
      </c>
      <c r="J444" s="192">
        <f t="shared" si="46"/>
        <v>43</v>
      </c>
      <c r="K444" s="192">
        <f t="shared" si="46"/>
        <v>31</v>
      </c>
      <c r="L444" s="192">
        <f t="shared" si="46"/>
        <v>74</v>
      </c>
    </row>
    <row r="445" spans="1:12">
      <c r="A445" s="317">
        <v>15</v>
      </c>
      <c r="B445" s="317">
        <v>250</v>
      </c>
      <c r="C445" s="318" t="s">
        <v>404</v>
      </c>
      <c r="D445" s="192">
        <v>429</v>
      </c>
      <c r="E445" s="192">
        <v>313</v>
      </c>
      <c r="F445" s="192">
        <f t="shared" si="44"/>
        <v>742</v>
      </c>
      <c r="G445" s="192">
        <v>64</v>
      </c>
      <c r="H445" s="192">
        <v>46</v>
      </c>
      <c r="I445" s="192">
        <f t="shared" si="45"/>
        <v>110</v>
      </c>
      <c r="J445" s="192">
        <f t="shared" si="46"/>
        <v>493</v>
      </c>
      <c r="K445" s="192">
        <f t="shared" si="46"/>
        <v>359</v>
      </c>
      <c r="L445" s="192">
        <f t="shared" si="46"/>
        <v>852</v>
      </c>
    </row>
    <row r="446" spans="1:12" ht="25.5">
      <c r="A446" s="317">
        <v>16</v>
      </c>
      <c r="B446" s="167" t="s">
        <v>405</v>
      </c>
      <c r="C446" s="318" t="s">
        <v>406</v>
      </c>
      <c r="D446" s="192">
        <v>9</v>
      </c>
      <c r="E446" s="192">
        <v>19</v>
      </c>
      <c r="F446" s="192">
        <f t="shared" si="44"/>
        <v>28</v>
      </c>
      <c r="G446" s="192">
        <v>210</v>
      </c>
      <c r="H446" s="192">
        <v>112</v>
      </c>
      <c r="I446" s="192">
        <f t="shared" si="45"/>
        <v>322</v>
      </c>
      <c r="J446" s="192">
        <f t="shared" si="46"/>
        <v>219</v>
      </c>
      <c r="K446" s="192">
        <f t="shared" si="46"/>
        <v>131</v>
      </c>
      <c r="L446" s="192">
        <f t="shared" si="46"/>
        <v>350</v>
      </c>
    </row>
    <row r="447" spans="1:12">
      <c r="A447" s="317">
        <v>17</v>
      </c>
      <c r="B447" s="167" t="s">
        <v>407</v>
      </c>
      <c r="C447" s="319" t="s">
        <v>777</v>
      </c>
      <c r="D447" s="192">
        <v>7</v>
      </c>
      <c r="E447" s="192">
        <v>9</v>
      </c>
      <c r="F447" s="192">
        <f t="shared" si="44"/>
        <v>16</v>
      </c>
      <c r="G447" s="192">
        <v>214</v>
      </c>
      <c r="H447" s="192">
        <v>117</v>
      </c>
      <c r="I447" s="192">
        <f t="shared" si="45"/>
        <v>331</v>
      </c>
      <c r="J447" s="192">
        <f t="shared" si="46"/>
        <v>221</v>
      </c>
      <c r="K447" s="192">
        <f t="shared" si="46"/>
        <v>126</v>
      </c>
      <c r="L447" s="192">
        <f t="shared" si="46"/>
        <v>347</v>
      </c>
    </row>
    <row r="448" spans="1:12" ht="38.25">
      <c r="A448" s="317">
        <v>18</v>
      </c>
      <c r="B448" s="1372" t="s">
        <v>408</v>
      </c>
      <c r="C448" s="318" t="s">
        <v>409</v>
      </c>
      <c r="D448" s="192">
        <v>1915</v>
      </c>
      <c r="E448" s="192">
        <v>1332</v>
      </c>
      <c r="F448" s="192">
        <f t="shared" si="44"/>
        <v>3247</v>
      </c>
      <c r="G448" s="192">
        <v>3414</v>
      </c>
      <c r="H448" s="192">
        <v>2529</v>
      </c>
      <c r="I448" s="192">
        <f t="shared" si="45"/>
        <v>5943</v>
      </c>
      <c r="J448" s="192">
        <f t="shared" si="46"/>
        <v>5329</v>
      </c>
      <c r="K448" s="192">
        <f t="shared" si="46"/>
        <v>3861</v>
      </c>
      <c r="L448" s="192">
        <f t="shared" si="46"/>
        <v>9190</v>
      </c>
    </row>
    <row r="449" spans="1:12" ht="25.5">
      <c r="A449" s="317">
        <v>19</v>
      </c>
      <c r="B449" s="167" t="s">
        <v>410</v>
      </c>
      <c r="C449" s="318" t="s">
        <v>411</v>
      </c>
      <c r="D449" s="192">
        <v>134</v>
      </c>
      <c r="E449" s="192">
        <v>97</v>
      </c>
      <c r="F449" s="192">
        <f t="shared" si="44"/>
        <v>231</v>
      </c>
      <c r="G449" s="192">
        <v>3</v>
      </c>
      <c r="H449" s="192">
        <v>1</v>
      </c>
      <c r="I449" s="192">
        <f t="shared" si="45"/>
        <v>4</v>
      </c>
      <c r="J449" s="192">
        <f t="shared" si="46"/>
        <v>137</v>
      </c>
      <c r="K449" s="192">
        <f t="shared" si="46"/>
        <v>98</v>
      </c>
      <c r="L449" s="192">
        <f t="shared" si="46"/>
        <v>235</v>
      </c>
    </row>
    <row r="450" spans="1:12">
      <c r="A450" s="317">
        <v>20</v>
      </c>
      <c r="B450" s="167" t="s">
        <v>412</v>
      </c>
      <c r="C450" s="320" t="s">
        <v>413</v>
      </c>
      <c r="D450" s="192">
        <v>4</v>
      </c>
      <c r="E450" s="192">
        <v>2</v>
      </c>
      <c r="F450" s="192">
        <f t="shared" si="44"/>
        <v>6</v>
      </c>
      <c r="G450" s="192">
        <v>228</v>
      </c>
      <c r="H450" s="192">
        <v>172</v>
      </c>
      <c r="I450" s="192">
        <f t="shared" si="45"/>
        <v>400</v>
      </c>
      <c r="J450" s="192">
        <f t="shared" si="46"/>
        <v>232</v>
      </c>
      <c r="K450" s="192">
        <f t="shared" si="46"/>
        <v>174</v>
      </c>
      <c r="L450" s="192">
        <f t="shared" si="46"/>
        <v>406</v>
      </c>
    </row>
    <row r="451" spans="1:12">
      <c r="A451" s="317">
        <v>21</v>
      </c>
      <c r="B451" s="317">
        <v>487</v>
      </c>
      <c r="C451" s="318" t="s">
        <v>414</v>
      </c>
      <c r="D451" s="192">
        <v>6</v>
      </c>
      <c r="E451" s="192">
        <v>3</v>
      </c>
      <c r="F451" s="192">
        <f t="shared" si="44"/>
        <v>9</v>
      </c>
      <c r="G451" s="192">
        <v>0</v>
      </c>
      <c r="H451" s="192">
        <v>0</v>
      </c>
      <c r="I451" s="192">
        <f t="shared" si="45"/>
        <v>0</v>
      </c>
      <c r="J451" s="192">
        <f t="shared" si="46"/>
        <v>6</v>
      </c>
      <c r="K451" s="192">
        <f t="shared" si="46"/>
        <v>3</v>
      </c>
      <c r="L451" s="192">
        <f t="shared" si="46"/>
        <v>9</v>
      </c>
    </row>
    <row r="452" spans="1:12">
      <c r="A452" s="317">
        <v>22</v>
      </c>
      <c r="B452" s="167" t="s">
        <v>415</v>
      </c>
      <c r="C452" s="318" t="s">
        <v>416</v>
      </c>
      <c r="D452" s="192">
        <v>42</v>
      </c>
      <c r="E452" s="192">
        <v>30</v>
      </c>
      <c r="F452" s="192">
        <f t="shared" si="44"/>
        <v>72</v>
      </c>
      <c r="G452" s="192">
        <v>150</v>
      </c>
      <c r="H452" s="192">
        <v>144</v>
      </c>
      <c r="I452" s="192">
        <f t="shared" si="45"/>
        <v>294</v>
      </c>
      <c r="J452" s="192">
        <f t="shared" si="46"/>
        <v>192</v>
      </c>
      <c r="K452" s="192">
        <f t="shared" si="46"/>
        <v>174</v>
      </c>
      <c r="L452" s="192">
        <f t="shared" si="46"/>
        <v>366</v>
      </c>
    </row>
    <row r="453" spans="1:12">
      <c r="A453" s="317">
        <v>23</v>
      </c>
      <c r="B453" s="167" t="s">
        <v>417</v>
      </c>
      <c r="C453" s="318" t="s">
        <v>418</v>
      </c>
      <c r="D453" s="192">
        <v>4</v>
      </c>
      <c r="E453" s="192">
        <v>3</v>
      </c>
      <c r="F453" s="192">
        <f t="shared" si="44"/>
        <v>7</v>
      </c>
      <c r="G453" s="192">
        <v>0</v>
      </c>
      <c r="H453" s="192">
        <v>0</v>
      </c>
      <c r="I453" s="192">
        <f t="shared" si="45"/>
        <v>0</v>
      </c>
      <c r="J453" s="192">
        <f t="shared" si="46"/>
        <v>4</v>
      </c>
      <c r="K453" s="192">
        <f t="shared" si="46"/>
        <v>3</v>
      </c>
      <c r="L453" s="192">
        <f t="shared" si="46"/>
        <v>7</v>
      </c>
    </row>
    <row r="454" spans="1:12" ht="24">
      <c r="A454" s="317">
        <v>24</v>
      </c>
      <c r="B454" s="167" t="s">
        <v>419</v>
      </c>
      <c r="C454" s="321" t="s">
        <v>778</v>
      </c>
      <c r="D454" s="192">
        <v>21</v>
      </c>
      <c r="E454" s="192">
        <v>4</v>
      </c>
      <c r="F454" s="192">
        <f t="shared" si="44"/>
        <v>25</v>
      </c>
      <c r="G454" s="192">
        <v>26</v>
      </c>
      <c r="H454" s="192">
        <v>14</v>
      </c>
      <c r="I454" s="192">
        <f t="shared" si="45"/>
        <v>40</v>
      </c>
      <c r="J454" s="192">
        <f t="shared" si="46"/>
        <v>47</v>
      </c>
      <c r="K454" s="192">
        <f t="shared" si="46"/>
        <v>18</v>
      </c>
      <c r="L454" s="192">
        <f t="shared" si="46"/>
        <v>65</v>
      </c>
    </row>
    <row r="455" spans="1:12">
      <c r="A455" s="317">
        <v>25</v>
      </c>
      <c r="B455" s="167" t="s">
        <v>420</v>
      </c>
      <c r="C455" s="318" t="s">
        <v>421</v>
      </c>
      <c r="D455" s="192">
        <v>0</v>
      </c>
      <c r="E455" s="192">
        <v>0</v>
      </c>
      <c r="F455" s="192">
        <f t="shared" si="44"/>
        <v>0</v>
      </c>
      <c r="G455" s="192">
        <v>0</v>
      </c>
      <c r="H455" s="192">
        <v>0</v>
      </c>
      <c r="I455" s="192">
        <f t="shared" si="45"/>
        <v>0</v>
      </c>
      <c r="J455" s="192">
        <f t="shared" si="46"/>
        <v>0</v>
      </c>
      <c r="K455" s="192">
        <f t="shared" si="46"/>
        <v>0</v>
      </c>
      <c r="L455" s="192">
        <f t="shared" si="46"/>
        <v>0</v>
      </c>
    </row>
    <row r="456" spans="1:12" ht="25.5">
      <c r="A456" s="317">
        <v>26</v>
      </c>
      <c r="B456" s="317">
        <v>571</v>
      </c>
      <c r="C456" s="318" t="s">
        <v>422</v>
      </c>
      <c r="D456" s="192">
        <v>70</v>
      </c>
      <c r="E456" s="192">
        <v>39</v>
      </c>
      <c r="F456" s="192">
        <f t="shared" si="44"/>
        <v>109</v>
      </c>
      <c r="G456" s="192">
        <v>70</v>
      </c>
      <c r="H456" s="192">
        <v>27</v>
      </c>
      <c r="I456" s="192">
        <f t="shared" si="45"/>
        <v>97</v>
      </c>
      <c r="J456" s="192">
        <f t="shared" si="46"/>
        <v>140</v>
      </c>
      <c r="K456" s="192">
        <f t="shared" si="46"/>
        <v>66</v>
      </c>
      <c r="L456" s="192">
        <f t="shared" si="46"/>
        <v>206</v>
      </c>
    </row>
    <row r="457" spans="1:12" ht="25.5">
      <c r="A457" s="317">
        <v>27</v>
      </c>
      <c r="B457" s="167" t="s">
        <v>423</v>
      </c>
      <c r="C457" s="318" t="s">
        <v>424</v>
      </c>
      <c r="D457" s="192">
        <v>17</v>
      </c>
      <c r="E457" s="192">
        <v>17</v>
      </c>
      <c r="F457" s="192">
        <f t="shared" si="44"/>
        <v>34</v>
      </c>
      <c r="G457" s="192">
        <v>4</v>
      </c>
      <c r="H457" s="192">
        <v>3</v>
      </c>
      <c r="I457" s="192">
        <f t="shared" si="45"/>
        <v>7</v>
      </c>
      <c r="J457" s="192">
        <f t="shared" si="46"/>
        <v>21</v>
      </c>
      <c r="K457" s="192">
        <f t="shared" si="46"/>
        <v>20</v>
      </c>
      <c r="L457" s="192">
        <f t="shared" si="46"/>
        <v>41</v>
      </c>
    </row>
    <row r="458" spans="1:12" ht="25.5">
      <c r="A458" s="317">
        <v>28</v>
      </c>
      <c r="B458" s="167" t="s">
        <v>425</v>
      </c>
      <c r="C458" s="318" t="s">
        <v>426</v>
      </c>
      <c r="D458" s="192">
        <v>0</v>
      </c>
      <c r="E458" s="192">
        <v>0</v>
      </c>
      <c r="F458" s="192">
        <f t="shared" si="44"/>
        <v>0</v>
      </c>
      <c r="G458" s="192">
        <v>0</v>
      </c>
      <c r="H458" s="192">
        <v>0</v>
      </c>
      <c r="I458" s="192">
        <f t="shared" si="45"/>
        <v>0</v>
      </c>
      <c r="J458" s="192">
        <f t="shared" si="46"/>
        <v>0</v>
      </c>
      <c r="K458" s="192">
        <f t="shared" si="46"/>
        <v>0</v>
      </c>
      <c r="L458" s="192">
        <f t="shared" si="46"/>
        <v>0</v>
      </c>
    </row>
    <row r="459" spans="1:12" ht="38.25">
      <c r="A459" s="317">
        <v>29</v>
      </c>
      <c r="B459" s="167" t="s">
        <v>427</v>
      </c>
      <c r="C459" s="318" t="s">
        <v>779</v>
      </c>
      <c r="D459" s="192">
        <v>0</v>
      </c>
      <c r="E459" s="192">
        <v>0</v>
      </c>
      <c r="F459" s="192">
        <f t="shared" si="44"/>
        <v>0</v>
      </c>
      <c r="G459" s="192">
        <v>13</v>
      </c>
      <c r="H459" s="192">
        <v>9</v>
      </c>
      <c r="I459" s="192">
        <f t="shared" si="45"/>
        <v>22</v>
      </c>
      <c r="J459" s="192">
        <f t="shared" si="46"/>
        <v>13</v>
      </c>
      <c r="K459" s="192">
        <f t="shared" si="46"/>
        <v>9</v>
      </c>
      <c r="L459" s="192">
        <f t="shared" si="46"/>
        <v>22</v>
      </c>
    </row>
    <row r="460" spans="1:12" ht="25.5">
      <c r="A460" s="317">
        <v>30</v>
      </c>
      <c r="B460" s="317">
        <v>797</v>
      </c>
      <c r="C460" s="318" t="s">
        <v>428</v>
      </c>
      <c r="D460" s="192">
        <v>0</v>
      </c>
      <c r="E460" s="192">
        <v>0</v>
      </c>
      <c r="F460" s="192">
        <f t="shared" si="44"/>
        <v>0</v>
      </c>
      <c r="G460" s="192">
        <v>18</v>
      </c>
      <c r="H460" s="192">
        <v>13</v>
      </c>
      <c r="I460" s="192">
        <f t="shared" si="45"/>
        <v>31</v>
      </c>
      <c r="J460" s="192">
        <f t="shared" si="46"/>
        <v>18</v>
      </c>
      <c r="K460" s="192">
        <f t="shared" si="46"/>
        <v>13</v>
      </c>
      <c r="L460" s="192">
        <f t="shared" si="46"/>
        <v>31</v>
      </c>
    </row>
    <row r="461" spans="1:12" ht="25.5">
      <c r="A461" s="317">
        <v>31</v>
      </c>
      <c r="B461" s="317">
        <v>799</v>
      </c>
      <c r="C461" s="318" t="s">
        <v>780</v>
      </c>
      <c r="D461" s="192">
        <v>0</v>
      </c>
      <c r="E461" s="192">
        <v>0</v>
      </c>
      <c r="F461" s="192">
        <f t="shared" si="44"/>
        <v>0</v>
      </c>
      <c r="G461" s="192">
        <v>434</v>
      </c>
      <c r="H461" s="192">
        <v>365</v>
      </c>
      <c r="I461" s="192">
        <f t="shared" si="45"/>
        <v>799</v>
      </c>
      <c r="J461" s="192">
        <f t="shared" si="46"/>
        <v>434</v>
      </c>
      <c r="K461" s="192">
        <f t="shared" si="46"/>
        <v>365</v>
      </c>
      <c r="L461" s="192">
        <f t="shared" si="46"/>
        <v>799</v>
      </c>
    </row>
    <row r="462" spans="1:12" ht="51">
      <c r="A462" s="317">
        <v>32</v>
      </c>
      <c r="B462" s="167" t="s">
        <v>429</v>
      </c>
      <c r="C462" s="318" t="s">
        <v>430</v>
      </c>
      <c r="D462" s="192">
        <v>3</v>
      </c>
      <c r="E462" s="192">
        <v>0</v>
      </c>
      <c r="F462" s="192">
        <f t="shared" si="44"/>
        <v>3</v>
      </c>
      <c r="G462" s="192">
        <v>2</v>
      </c>
      <c r="H462" s="192">
        <v>0</v>
      </c>
      <c r="I462" s="192">
        <f t="shared" si="45"/>
        <v>2</v>
      </c>
      <c r="J462" s="192">
        <f t="shared" si="46"/>
        <v>5</v>
      </c>
      <c r="K462" s="192">
        <f t="shared" si="46"/>
        <v>0</v>
      </c>
      <c r="L462" s="192">
        <f t="shared" si="46"/>
        <v>5</v>
      </c>
    </row>
    <row r="463" spans="1:12" ht="25.5">
      <c r="A463" s="317">
        <v>33</v>
      </c>
      <c r="B463" s="167" t="s">
        <v>431</v>
      </c>
      <c r="C463" s="318" t="s">
        <v>432</v>
      </c>
      <c r="D463" s="192">
        <v>5</v>
      </c>
      <c r="E463" s="192">
        <v>2</v>
      </c>
      <c r="F463" s="192">
        <f t="shared" si="44"/>
        <v>7</v>
      </c>
      <c r="G463" s="192">
        <v>11</v>
      </c>
      <c r="H463" s="192">
        <v>4</v>
      </c>
      <c r="I463" s="192">
        <f t="shared" si="45"/>
        <v>15</v>
      </c>
      <c r="J463" s="192">
        <f t="shared" si="46"/>
        <v>16</v>
      </c>
      <c r="K463" s="192">
        <f t="shared" si="46"/>
        <v>6</v>
      </c>
      <c r="L463" s="192">
        <f t="shared" si="46"/>
        <v>22</v>
      </c>
    </row>
    <row r="464" spans="1:12">
      <c r="A464" s="317">
        <v>34</v>
      </c>
      <c r="B464" s="167" t="s">
        <v>433</v>
      </c>
      <c r="C464" s="318" t="s">
        <v>434</v>
      </c>
      <c r="D464" s="192">
        <v>5</v>
      </c>
      <c r="E464" s="192">
        <v>0</v>
      </c>
      <c r="F464" s="192">
        <f t="shared" si="44"/>
        <v>5</v>
      </c>
      <c r="G464" s="192">
        <v>1</v>
      </c>
      <c r="H464" s="192">
        <v>2</v>
      </c>
      <c r="I464" s="192">
        <f t="shared" si="45"/>
        <v>3</v>
      </c>
      <c r="J464" s="192">
        <f t="shared" si="46"/>
        <v>6</v>
      </c>
      <c r="K464" s="192">
        <f t="shared" si="46"/>
        <v>2</v>
      </c>
      <c r="L464" s="192">
        <f t="shared" si="46"/>
        <v>8</v>
      </c>
    </row>
    <row r="465" spans="1:12" ht="25.5">
      <c r="A465" s="317">
        <v>35</v>
      </c>
      <c r="B465" s="167" t="s">
        <v>435</v>
      </c>
      <c r="C465" s="318" t="s">
        <v>436</v>
      </c>
      <c r="D465" s="192">
        <v>26</v>
      </c>
      <c r="E465" s="192">
        <v>5</v>
      </c>
      <c r="F465" s="192">
        <f t="shared" si="44"/>
        <v>31</v>
      </c>
      <c r="G465" s="192">
        <v>2</v>
      </c>
      <c r="H465" s="192">
        <v>2</v>
      </c>
      <c r="I465" s="192">
        <f t="shared" si="45"/>
        <v>4</v>
      </c>
      <c r="J465" s="192">
        <f t="shared" si="46"/>
        <v>28</v>
      </c>
      <c r="K465" s="192">
        <f t="shared" si="46"/>
        <v>7</v>
      </c>
      <c r="L465" s="192">
        <f t="shared" si="46"/>
        <v>35</v>
      </c>
    </row>
    <row r="466" spans="1:12" ht="51">
      <c r="A466" s="317">
        <v>36</v>
      </c>
      <c r="B466" s="167" t="s">
        <v>437</v>
      </c>
      <c r="C466" s="318" t="s">
        <v>438</v>
      </c>
      <c r="D466" s="192">
        <v>106</v>
      </c>
      <c r="E466" s="192">
        <v>48</v>
      </c>
      <c r="F466" s="192">
        <f t="shared" si="44"/>
        <v>154</v>
      </c>
      <c r="G466" s="192">
        <v>87</v>
      </c>
      <c r="H466" s="192">
        <v>25</v>
      </c>
      <c r="I466" s="192">
        <f t="shared" si="45"/>
        <v>112</v>
      </c>
      <c r="J466" s="192">
        <f t="shared" si="46"/>
        <v>193</v>
      </c>
      <c r="K466" s="192">
        <f t="shared" si="46"/>
        <v>73</v>
      </c>
      <c r="L466" s="192">
        <f t="shared" si="46"/>
        <v>266</v>
      </c>
    </row>
    <row r="467" spans="1:12">
      <c r="A467" s="317">
        <v>37</v>
      </c>
      <c r="B467" s="167" t="s">
        <v>439</v>
      </c>
      <c r="C467" s="318" t="s">
        <v>781</v>
      </c>
      <c r="D467" s="192">
        <v>26</v>
      </c>
      <c r="E467" s="192">
        <v>16</v>
      </c>
      <c r="F467" s="192">
        <f t="shared" si="44"/>
        <v>42</v>
      </c>
      <c r="G467" s="192">
        <v>25</v>
      </c>
      <c r="H467" s="192">
        <v>14</v>
      </c>
      <c r="I467" s="192">
        <f t="shared" si="45"/>
        <v>39</v>
      </c>
      <c r="J467" s="192">
        <f t="shared" si="46"/>
        <v>51</v>
      </c>
      <c r="K467" s="192">
        <f t="shared" si="46"/>
        <v>30</v>
      </c>
      <c r="L467" s="192">
        <f t="shared" si="46"/>
        <v>81</v>
      </c>
    </row>
    <row r="468" spans="1:12" ht="25.5">
      <c r="A468" s="317">
        <v>38</v>
      </c>
      <c r="B468" s="167" t="s">
        <v>440</v>
      </c>
      <c r="C468" s="318" t="s">
        <v>782</v>
      </c>
      <c r="D468" s="192">
        <v>22</v>
      </c>
      <c r="E468" s="192">
        <v>1</v>
      </c>
      <c r="F468" s="192">
        <f t="shared" si="44"/>
        <v>23</v>
      </c>
      <c r="G468" s="192">
        <v>2</v>
      </c>
      <c r="H468" s="192">
        <v>3</v>
      </c>
      <c r="I468" s="192">
        <f t="shared" si="45"/>
        <v>5</v>
      </c>
      <c r="J468" s="192">
        <f t="shared" si="46"/>
        <v>24</v>
      </c>
      <c r="K468" s="192">
        <f t="shared" si="46"/>
        <v>4</v>
      </c>
      <c r="L468" s="192">
        <f t="shared" si="46"/>
        <v>28</v>
      </c>
    </row>
    <row r="469" spans="1:12">
      <c r="A469" s="317">
        <v>39</v>
      </c>
      <c r="B469" s="317"/>
      <c r="C469" s="318" t="s">
        <v>441</v>
      </c>
      <c r="D469" s="192">
        <v>2330</v>
      </c>
      <c r="E469" s="192">
        <v>2082</v>
      </c>
      <c r="F469" s="192">
        <f t="shared" si="44"/>
        <v>4412</v>
      </c>
      <c r="G469" s="192">
        <v>4599</v>
      </c>
      <c r="H469" s="192">
        <v>3096</v>
      </c>
      <c r="I469" s="192">
        <f t="shared" si="45"/>
        <v>7695</v>
      </c>
      <c r="J469" s="192">
        <f t="shared" si="46"/>
        <v>6929</v>
      </c>
      <c r="K469" s="192">
        <f t="shared" si="46"/>
        <v>5178</v>
      </c>
      <c r="L469" s="192">
        <f t="shared" si="46"/>
        <v>12107</v>
      </c>
    </row>
    <row r="470" spans="1:12">
      <c r="A470" s="1373">
        <v>40</v>
      </c>
      <c r="B470" s="1373" t="s">
        <v>874</v>
      </c>
      <c r="C470" s="318" t="s">
        <v>876</v>
      </c>
      <c r="D470" s="570">
        <v>11</v>
      </c>
      <c r="E470" s="570">
        <v>10</v>
      </c>
      <c r="F470" s="192">
        <f t="shared" si="44"/>
        <v>21</v>
      </c>
      <c r="G470" s="570">
        <v>950</v>
      </c>
      <c r="H470" s="570">
        <v>768</v>
      </c>
      <c r="I470" s="192">
        <f t="shared" si="45"/>
        <v>1718</v>
      </c>
      <c r="J470" s="192">
        <f t="shared" si="46"/>
        <v>961</v>
      </c>
      <c r="K470" s="192">
        <f t="shared" si="46"/>
        <v>778</v>
      </c>
      <c r="L470" s="192">
        <f t="shared" si="46"/>
        <v>1739</v>
      </c>
    </row>
    <row r="471" spans="1:12">
      <c r="A471" s="1373">
        <v>41</v>
      </c>
      <c r="B471" s="1373" t="s">
        <v>873</v>
      </c>
      <c r="C471" s="318" t="s">
        <v>875</v>
      </c>
      <c r="D471" s="570">
        <v>0</v>
      </c>
      <c r="E471" s="570">
        <v>0</v>
      </c>
      <c r="F471" s="192">
        <f t="shared" si="44"/>
        <v>0</v>
      </c>
      <c r="G471" s="570">
        <v>5</v>
      </c>
      <c r="H471" s="570">
        <v>9</v>
      </c>
      <c r="I471" s="192">
        <f t="shared" si="45"/>
        <v>14</v>
      </c>
      <c r="J471" s="192">
        <f t="shared" si="46"/>
        <v>5</v>
      </c>
      <c r="K471" s="192">
        <f t="shared" si="46"/>
        <v>9</v>
      </c>
      <c r="L471" s="192">
        <f t="shared" si="46"/>
        <v>14</v>
      </c>
    </row>
    <row r="472" spans="1:12">
      <c r="A472" s="317"/>
      <c r="B472" s="317"/>
      <c r="C472" s="167" t="s">
        <v>6</v>
      </c>
      <c r="D472" s="192">
        <f>SUM(D431:D471)</f>
        <v>5270</v>
      </c>
      <c r="E472" s="192">
        <f t="shared" ref="E472:L472" si="47">SUM(E431:E471)</f>
        <v>4078</v>
      </c>
      <c r="F472" s="192">
        <f t="shared" si="47"/>
        <v>9348</v>
      </c>
      <c r="G472" s="192">
        <f t="shared" si="47"/>
        <v>10603</v>
      </c>
      <c r="H472" s="192">
        <f t="shared" si="47"/>
        <v>7508</v>
      </c>
      <c r="I472" s="192">
        <f t="shared" si="47"/>
        <v>18111</v>
      </c>
      <c r="J472" s="192">
        <f t="shared" si="47"/>
        <v>15873</v>
      </c>
      <c r="K472" s="192">
        <f t="shared" si="47"/>
        <v>11586</v>
      </c>
      <c r="L472" s="192">
        <f t="shared" si="47"/>
        <v>27459</v>
      </c>
    </row>
    <row r="474" spans="1:12">
      <c r="A474" s="229" t="s">
        <v>384</v>
      </c>
      <c r="B474" s="229"/>
      <c r="I474" s="430"/>
      <c r="J474" s="430"/>
      <c r="K474" s="430" t="s">
        <v>57</v>
      </c>
      <c r="L474" s="430"/>
    </row>
    <row r="475" spans="1:12" ht="15.75">
      <c r="A475" s="1913" t="s">
        <v>385</v>
      </c>
      <c r="B475" s="1913"/>
      <c r="C475" s="1913"/>
      <c r="D475" s="1913"/>
      <c r="E475" s="1913"/>
      <c r="F475" s="1913"/>
      <c r="G475" s="1913"/>
      <c r="H475" s="1913"/>
      <c r="I475" s="1913"/>
      <c r="J475" s="1913"/>
      <c r="K475" s="1913"/>
      <c r="L475" s="1913"/>
    </row>
    <row r="476" spans="1:12" ht="15.75">
      <c r="A476" s="1370"/>
      <c r="B476" s="1370"/>
      <c r="C476" s="1370"/>
      <c r="D476" s="1370"/>
      <c r="E476" s="1370"/>
      <c r="F476" s="1370"/>
      <c r="G476" s="1370"/>
      <c r="H476" s="1370"/>
      <c r="I476" s="1370"/>
      <c r="J476" s="1370"/>
      <c r="K476" s="1370"/>
      <c r="L476" s="1370"/>
    </row>
    <row r="477" spans="1:12">
      <c r="A477" s="1914" t="s">
        <v>193</v>
      </c>
      <c r="B477" s="1914" t="s">
        <v>386</v>
      </c>
      <c r="C477" s="1914" t="s">
        <v>387</v>
      </c>
      <c r="D477" s="1914" t="s">
        <v>96</v>
      </c>
      <c r="E477" s="1914"/>
      <c r="F477" s="1914"/>
      <c r="G477" s="1914" t="s">
        <v>0</v>
      </c>
      <c r="H477" s="1914"/>
      <c r="I477" s="1914"/>
      <c r="J477" s="1914" t="s">
        <v>6</v>
      </c>
      <c r="K477" s="1914"/>
      <c r="L477" s="1914"/>
    </row>
    <row r="478" spans="1:12">
      <c r="A478" s="1914"/>
      <c r="B478" s="1914"/>
      <c r="C478" s="1914"/>
      <c r="D478" s="1373" t="s">
        <v>242</v>
      </c>
      <c r="E478" s="1373" t="s">
        <v>243</v>
      </c>
      <c r="F478" s="1373" t="s">
        <v>236</v>
      </c>
      <c r="G478" s="1373" t="s">
        <v>242</v>
      </c>
      <c r="H478" s="1373" t="s">
        <v>243</v>
      </c>
      <c r="I478" s="1373" t="s">
        <v>236</v>
      </c>
      <c r="J478" s="1373" t="s">
        <v>242</v>
      </c>
      <c r="K478" s="1373" t="s">
        <v>243</v>
      </c>
      <c r="L478" s="1373" t="s">
        <v>236</v>
      </c>
    </row>
    <row r="479" spans="1:12">
      <c r="A479" s="317">
        <v>1</v>
      </c>
      <c r="B479" s="317">
        <v>1</v>
      </c>
      <c r="C479" s="318" t="s">
        <v>388</v>
      </c>
      <c r="D479" s="192">
        <v>0</v>
      </c>
      <c r="E479" s="192">
        <v>0</v>
      </c>
      <c r="F479" s="192">
        <f>SUM(D479:E479)</f>
        <v>0</v>
      </c>
      <c r="G479" s="192">
        <v>0</v>
      </c>
      <c r="H479" s="192">
        <v>0</v>
      </c>
      <c r="I479" s="192">
        <f>SUM(G479:H479)</f>
        <v>0</v>
      </c>
      <c r="J479" s="192">
        <f>D479+G479</f>
        <v>0</v>
      </c>
      <c r="K479" s="192">
        <f>E479+H479</f>
        <v>0</v>
      </c>
      <c r="L479" s="192">
        <f>J479+K479</f>
        <v>0</v>
      </c>
    </row>
    <row r="480" spans="1:12" ht="25.5">
      <c r="A480" s="317">
        <v>2</v>
      </c>
      <c r="B480" s="317">
        <v>2</v>
      </c>
      <c r="C480" s="318" t="s">
        <v>389</v>
      </c>
      <c r="D480" s="192">
        <v>0</v>
      </c>
      <c r="E480" s="192">
        <v>0</v>
      </c>
      <c r="F480" s="192">
        <f t="shared" ref="F480:F519" si="48">SUM(D480:E480)</f>
        <v>0</v>
      </c>
      <c r="G480" s="192">
        <v>0</v>
      </c>
      <c r="H480" s="192">
        <v>0</v>
      </c>
      <c r="I480" s="192">
        <f t="shared" ref="I480:I519" si="49">SUM(G480:H480)</f>
        <v>0</v>
      </c>
      <c r="J480" s="192">
        <f t="shared" ref="J480:L519" si="50">D480+G480</f>
        <v>0</v>
      </c>
      <c r="K480" s="192">
        <f t="shared" si="50"/>
        <v>0</v>
      </c>
      <c r="L480" s="192">
        <f t="shared" ref="L480:L517" si="51">J480+K480</f>
        <v>0</v>
      </c>
    </row>
    <row r="481" spans="1:12" ht="25.5">
      <c r="A481" s="317">
        <v>3</v>
      </c>
      <c r="B481" s="317">
        <v>3</v>
      </c>
      <c r="C481" s="318" t="s">
        <v>390</v>
      </c>
      <c r="D481" s="192">
        <v>1</v>
      </c>
      <c r="E481" s="192">
        <v>0</v>
      </c>
      <c r="F481" s="192">
        <f t="shared" si="48"/>
        <v>1</v>
      </c>
      <c r="G481" s="192">
        <v>1</v>
      </c>
      <c r="H481" s="192">
        <v>0</v>
      </c>
      <c r="I481" s="192">
        <f t="shared" si="49"/>
        <v>1</v>
      </c>
      <c r="J481" s="192">
        <f t="shared" si="50"/>
        <v>2</v>
      </c>
      <c r="K481" s="192">
        <f t="shared" si="50"/>
        <v>0</v>
      </c>
      <c r="L481" s="192">
        <f t="shared" si="51"/>
        <v>2</v>
      </c>
    </row>
    <row r="482" spans="1:12" ht="25.5">
      <c r="A482" s="317">
        <v>4</v>
      </c>
      <c r="B482" s="167" t="s">
        <v>391</v>
      </c>
      <c r="C482" s="318" t="s">
        <v>392</v>
      </c>
      <c r="D482" s="192">
        <v>0</v>
      </c>
      <c r="E482" s="192">
        <v>0</v>
      </c>
      <c r="F482" s="192">
        <f t="shared" si="48"/>
        <v>0</v>
      </c>
      <c r="G482" s="192">
        <v>0</v>
      </c>
      <c r="H482" s="192">
        <v>0</v>
      </c>
      <c r="I482" s="192">
        <f t="shared" si="49"/>
        <v>0</v>
      </c>
      <c r="J482" s="192">
        <f t="shared" si="50"/>
        <v>0</v>
      </c>
      <c r="K482" s="192">
        <f t="shared" si="50"/>
        <v>0</v>
      </c>
      <c r="L482" s="192">
        <f t="shared" si="51"/>
        <v>0</v>
      </c>
    </row>
    <row r="483" spans="1:12">
      <c r="A483" s="317">
        <v>5</v>
      </c>
      <c r="B483" s="167" t="s">
        <v>393</v>
      </c>
      <c r="C483" s="318" t="s">
        <v>394</v>
      </c>
      <c r="D483" s="192">
        <v>1</v>
      </c>
      <c r="E483" s="192">
        <v>0</v>
      </c>
      <c r="F483" s="192">
        <f t="shared" si="48"/>
        <v>1</v>
      </c>
      <c r="G483" s="192">
        <v>0</v>
      </c>
      <c r="H483" s="192">
        <v>1</v>
      </c>
      <c r="I483" s="192">
        <f t="shared" si="49"/>
        <v>1</v>
      </c>
      <c r="J483" s="192">
        <f t="shared" si="50"/>
        <v>1</v>
      </c>
      <c r="K483" s="192">
        <f t="shared" si="50"/>
        <v>1</v>
      </c>
      <c r="L483" s="192">
        <f t="shared" si="51"/>
        <v>2</v>
      </c>
    </row>
    <row r="484" spans="1:12">
      <c r="A484" s="317">
        <v>6</v>
      </c>
      <c r="B484" s="317">
        <v>30</v>
      </c>
      <c r="C484" s="318" t="s">
        <v>395</v>
      </c>
      <c r="D484" s="192">
        <v>0</v>
      </c>
      <c r="E484" s="192">
        <v>0</v>
      </c>
      <c r="F484" s="192">
        <f t="shared" si="48"/>
        <v>0</v>
      </c>
      <c r="G484" s="192">
        <v>0</v>
      </c>
      <c r="H484" s="192">
        <v>0</v>
      </c>
      <c r="I484" s="192">
        <f t="shared" si="49"/>
        <v>0</v>
      </c>
      <c r="J484" s="192">
        <f t="shared" si="50"/>
        <v>0</v>
      </c>
      <c r="K484" s="192">
        <f t="shared" si="50"/>
        <v>0</v>
      </c>
      <c r="L484" s="192">
        <f t="shared" si="51"/>
        <v>0</v>
      </c>
    </row>
    <row r="485" spans="1:12">
      <c r="A485" s="317">
        <v>7</v>
      </c>
      <c r="B485" s="317">
        <v>32</v>
      </c>
      <c r="C485" s="318" t="s">
        <v>396</v>
      </c>
      <c r="D485" s="192">
        <v>0</v>
      </c>
      <c r="E485" s="192">
        <v>0</v>
      </c>
      <c r="F485" s="192">
        <f t="shared" si="48"/>
        <v>0</v>
      </c>
      <c r="G485" s="192">
        <v>0</v>
      </c>
      <c r="H485" s="192">
        <v>0</v>
      </c>
      <c r="I485" s="192">
        <f t="shared" si="49"/>
        <v>0</v>
      </c>
      <c r="J485" s="192">
        <f t="shared" si="50"/>
        <v>0</v>
      </c>
      <c r="K485" s="192">
        <f t="shared" si="50"/>
        <v>0</v>
      </c>
      <c r="L485" s="192">
        <f t="shared" si="51"/>
        <v>0</v>
      </c>
    </row>
    <row r="486" spans="1:12">
      <c r="A486" s="317">
        <v>8</v>
      </c>
      <c r="B486" s="317">
        <v>33</v>
      </c>
      <c r="C486" s="318" t="s">
        <v>397</v>
      </c>
      <c r="D486" s="192">
        <v>0</v>
      </c>
      <c r="E486" s="192">
        <v>0</v>
      </c>
      <c r="F486" s="192">
        <f t="shared" si="48"/>
        <v>0</v>
      </c>
      <c r="G486" s="192">
        <v>0</v>
      </c>
      <c r="H486" s="192">
        <v>0</v>
      </c>
      <c r="I486" s="192">
        <f t="shared" si="49"/>
        <v>0</v>
      </c>
      <c r="J486" s="192">
        <f t="shared" si="50"/>
        <v>0</v>
      </c>
      <c r="K486" s="192">
        <f t="shared" si="50"/>
        <v>0</v>
      </c>
      <c r="L486" s="192">
        <f t="shared" si="51"/>
        <v>0</v>
      </c>
    </row>
    <row r="487" spans="1:12">
      <c r="A487" s="317">
        <v>9</v>
      </c>
      <c r="B487" s="317">
        <v>37</v>
      </c>
      <c r="C487" s="318" t="s">
        <v>398</v>
      </c>
      <c r="D487" s="192">
        <v>0</v>
      </c>
      <c r="E487" s="192">
        <v>0</v>
      </c>
      <c r="F487" s="192">
        <f t="shared" si="48"/>
        <v>0</v>
      </c>
      <c r="G487" s="192">
        <v>0</v>
      </c>
      <c r="H487" s="192">
        <v>0</v>
      </c>
      <c r="I487" s="192">
        <f t="shared" si="49"/>
        <v>0</v>
      </c>
      <c r="J487" s="192">
        <f t="shared" si="50"/>
        <v>0</v>
      </c>
      <c r="K487" s="192">
        <f t="shared" si="50"/>
        <v>0</v>
      </c>
      <c r="L487" s="192">
        <f t="shared" si="51"/>
        <v>0</v>
      </c>
    </row>
    <row r="488" spans="1:12">
      <c r="A488" s="317">
        <v>10</v>
      </c>
      <c r="B488" s="317">
        <v>45</v>
      </c>
      <c r="C488" s="318" t="s">
        <v>399</v>
      </c>
      <c r="D488" s="192">
        <v>0</v>
      </c>
      <c r="E488" s="192">
        <v>0</v>
      </c>
      <c r="F488" s="192">
        <f t="shared" si="48"/>
        <v>0</v>
      </c>
      <c r="G488" s="192">
        <v>0</v>
      </c>
      <c r="H488" s="192">
        <v>0</v>
      </c>
      <c r="I488" s="192">
        <f t="shared" si="49"/>
        <v>0</v>
      </c>
      <c r="J488" s="192">
        <f t="shared" si="50"/>
        <v>0</v>
      </c>
      <c r="K488" s="192">
        <f t="shared" si="50"/>
        <v>0</v>
      </c>
      <c r="L488" s="192">
        <f t="shared" si="51"/>
        <v>0</v>
      </c>
    </row>
    <row r="489" spans="1:12">
      <c r="A489" s="317">
        <v>11</v>
      </c>
      <c r="B489" s="317">
        <v>55</v>
      </c>
      <c r="C489" s="318" t="s">
        <v>400</v>
      </c>
      <c r="D489" s="192">
        <v>0</v>
      </c>
      <c r="E489" s="192">
        <v>0</v>
      </c>
      <c r="F489" s="192">
        <f t="shared" si="48"/>
        <v>0</v>
      </c>
      <c r="G489" s="192">
        <v>0</v>
      </c>
      <c r="H489" s="192">
        <v>0</v>
      </c>
      <c r="I489" s="192">
        <f t="shared" si="49"/>
        <v>0</v>
      </c>
      <c r="J489" s="192">
        <f t="shared" si="50"/>
        <v>0</v>
      </c>
      <c r="K489" s="192">
        <f t="shared" si="50"/>
        <v>0</v>
      </c>
      <c r="L489" s="192">
        <f t="shared" si="51"/>
        <v>0</v>
      </c>
    </row>
    <row r="490" spans="1:12">
      <c r="A490" s="317">
        <v>12</v>
      </c>
      <c r="B490" s="317">
        <v>71</v>
      </c>
      <c r="C490" s="318" t="s">
        <v>401</v>
      </c>
      <c r="D490" s="192">
        <v>0</v>
      </c>
      <c r="E490" s="192">
        <v>0</v>
      </c>
      <c r="F490" s="192">
        <f t="shared" si="48"/>
        <v>0</v>
      </c>
      <c r="G490" s="192">
        <v>0</v>
      </c>
      <c r="H490" s="192">
        <v>0</v>
      </c>
      <c r="I490" s="192">
        <f t="shared" si="49"/>
        <v>0</v>
      </c>
      <c r="J490" s="192">
        <f t="shared" si="50"/>
        <v>0</v>
      </c>
      <c r="K490" s="192">
        <f t="shared" si="50"/>
        <v>0</v>
      </c>
      <c r="L490" s="192">
        <f t="shared" si="51"/>
        <v>0</v>
      </c>
    </row>
    <row r="491" spans="1:12">
      <c r="A491" s="317">
        <v>13</v>
      </c>
      <c r="B491" s="317">
        <v>84</v>
      </c>
      <c r="C491" s="318" t="s">
        <v>776</v>
      </c>
      <c r="D491" s="192">
        <v>0</v>
      </c>
      <c r="E491" s="192">
        <v>0</v>
      </c>
      <c r="F491" s="192">
        <f t="shared" si="48"/>
        <v>0</v>
      </c>
      <c r="G491" s="192">
        <v>0</v>
      </c>
      <c r="H491" s="192">
        <v>0</v>
      </c>
      <c r="I491" s="192">
        <f t="shared" si="49"/>
        <v>0</v>
      </c>
      <c r="J491" s="192">
        <f t="shared" si="50"/>
        <v>0</v>
      </c>
      <c r="K491" s="192">
        <f t="shared" si="50"/>
        <v>0</v>
      </c>
      <c r="L491" s="192">
        <f t="shared" si="51"/>
        <v>0</v>
      </c>
    </row>
    <row r="492" spans="1:12">
      <c r="A492" s="317">
        <v>14</v>
      </c>
      <c r="B492" s="167" t="s">
        <v>402</v>
      </c>
      <c r="C492" s="318" t="s">
        <v>403</v>
      </c>
      <c r="D492" s="192">
        <v>0</v>
      </c>
      <c r="E492" s="192">
        <v>0</v>
      </c>
      <c r="F492" s="192">
        <f t="shared" si="48"/>
        <v>0</v>
      </c>
      <c r="G492" s="192">
        <v>1</v>
      </c>
      <c r="H492" s="192">
        <v>1</v>
      </c>
      <c r="I492" s="192">
        <f t="shared" si="49"/>
        <v>2</v>
      </c>
      <c r="J492" s="192">
        <f t="shared" si="50"/>
        <v>1</v>
      </c>
      <c r="K492" s="192">
        <f t="shared" si="50"/>
        <v>1</v>
      </c>
      <c r="L492" s="192">
        <f t="shared" si="51"/>
        <v>2</v>
      </c>
    </row>
    <row r="493" spans="1:12">
      <c r="A493" s="317">
        <v>15</v>
      </c>
      <c r="B493" s="317">
        <v>250</v>
      </c>
      <c r="C493" s="318" t="s">
        <v>404</v>
      </c>
      <c r="D493" s="192">
        <v>16</v>
      </c>
      <c r="E493" s="192">
        <v>19</v>
      </c>
      <c r="F493" s="192">
        <f t="shared" si="48"/>
        <v>35</v>
      </c>
      <c r="G493" s="192">
        <v>7</v>
      </c>
      <c r="H493" s="192">
        <v>7</v>
      </c>
      <c r="I493" s="192">
        <f t="shared" si="49"/>
        <v>14</v>
      </c>
      <c r="J493" s="192">
        <f t="shared" si="50"/>
        <v>23</v>
      </c>
      <c r="K493" s="192">
        <f t="shared" si="50"/>
        <v>26</v>
      </c>
      <c r="L493" s="192">
        <f t="shared" si="51"/>
        <v>49</v>
      </c>
    </row>
    <row r="494" spans="1:12" ht="25.5">
      <c r="A494" s="317">
        <v>16</v>
      </c>
      <c r="B494" s="167" t="s">
        <v>405</v>
      </c>
      <c r="C494" s="318" t="s">
        <v>406</v>
      </c>
      <c r="D494" s="192">
        <v>1</v>
      </c>
      <c r="E494" s="192">
        <v>0</v>
      </c>
      <c r="F494" s="192">
        <f t="shared" si="48"/>
        <v>1</v>
      </c>
      <c r="G494" s="192">
        <v>3</v>
      </c>
      <c r="H494" s="192">
        <v>4</v>
      </c>
      <c r="I494" s="192">
        <f t="shared" si="49"/>
        <v>7</v>
      </c>
      <c r="J494" s="192">
        <f t="shared" si="50"/>
        <v>4</v>
      </c>
      <c r="K494" s="192">
        <f t="shared" si="50"/>
        <v>4</v>
      </c>
      <c r="L494" s="192">
        <f t="shared" si="51"/>
        <v>8</v>
      </c>
    </row>
    <row r="495" spans="1:12">
      <c r="A495" s="317">
        <v>17</v>
      </c>
      <c r="B495" s="167" t="s">
        <v>407</v>
      </c>
      <c r="C495" s="319" t="s">
        <v>777</v>
      </c>
      <c r="D495" s="192">
        <v>1</v>
      </c>
      <c r="E495" s="192">
        <v>1</v>
      </c>
      <c r="F495" s="192">
        <f t="shared" si="48"/>
        <v>2</v>
      </c>
      <c r="G495" s="192">
        <v>7</v>
      </c>
      <c r="H495" s="192">
        <v>1</v>
      </c>
      <c r="I495" s="192">
        <f t="shared" si="49"/>
        <v>8</v>
      </c>
      <c r="J495" s="192">
        <f t="shared" si="50"/>
        <v>8</v>
      </c>
      <c r="K495" s="192">
        <f t="shared" si="50"/>
        <v>2</v>
      </c>
      <c r="L495" s="192">
        <f t="shared" si="51"/>
        <v>10</v>
      </c>
    </row>
    <row r="496" spans="1:12" ht="38.25">
      <c r="A496" s="317">
        <v>18</v>
      </c>
      <c r="B496" s="1372" t="s">
        <v>408</v>
      </c>
      <c r="C496" s="318" t="s">
        <v>409</v>
      </c>
      <c r="D496" s="192">
        <v>78</v>
      </c>
      <c r="E496" s="192">
        <v>60</v>
      </c>
      <c r="F496" s="192">
        <f t="shared" si="48"/>
        <v>138</v>
      </c>
      <c r="G496" s="192">
        <v>55</v>
      </c>
      <c r="H496" s="192">
        <v>43</v>
      </c>
      <c r="I496" s="192">
        <f t="shared" si="49"/>
        <v>98</v>
      </c>
      <c r="J496" s="192">
        <f t="shared" si="50"/>
        <v>133</v>
      </c>
      <c r="K496" s="192">
        <f t="shared" si="50"/>
        <v>103</v>
      </c>
      <c r="L496" s="192">
        <f t="shared" si="51"/>
        <v>236</v>
      </c>
    </row>
    <row r="497" spans="1:12" ht="25.5">
      <c r="A497" s="317">
        <v>19</v>
      </c>
      <c r="B497" s="167" t="s">
        <v>410</v>
      </c>
      <c r="C497" s="318" t="s">
        <v>411</v>
      </c>
      <c r="D497" s="192">
        <v>1</v>
      </c>
      <c r="E497" s="192">
        <v>1</v>
      </c>
      <c r="F497" s="192">
        <f t="shared" si="48"/>
        <v>2</v>
      </c>
      <c r="G497" s="192">
        <v>5</v>
      </c>
      <c r="H497" s="192">
        <v>3</v>
      </c>
      <c r="I497" s="192">
        <f t="shared" si="49"/>
        <v>8</v>
      </c>
      <c r="J497" s="192">
        <f t="shared" si="50"/>
        <v>6</v>
      </c>
      <c r="K497" s="192">
        <f t="shared" si="50"/>
        <v>4</v>
      </c>
      <c r="L497" s="192">
        <f t="shared" si="51"/>
        <v>10</v>
      </c>
    </row>
    <row r="498" spans="1:12">
      <c r="A498" s="317">
        <v>20</v>
      </c>
      <c r="B498" s="167" t="s">
        <v>412</v>
      </c>
      <c r="C498" s="320" t="s">
        <v>413</v>
      </c>
      <c r="D498" s="192">
        <v>1</v>
      </c>
      <c r="E498" s="192">
        <v>1</v>
      </c>
      <c r="F498" s="192">
        <f t="shared" si="48"/>
        <v>2</v>
      </c>
      <c r="G498" s="192">
        <v>4</v>
      </c>
      <c r="H498" s="192">
        <v>5</v>
      </c>
      <c r="I498" s="192">
        <f t="shared" si="49"/>
        <v>9</v>
      </c>
      <c r="J498" s="192">
        <f t="shared" si="50"/>
        <v>5</v>
      </c>
      <c r="K498" s="192">
        <f t="shared" si="50"/>
        <v>6</v>
      </c>
      <c r="L498" s="192">
        <f t="shared" si="51"/>
        <v>11</v>
      </c>
    </row>
    <row r="499" spans="1:12">
      <c r="A499" s="317">
        <v>21</v>
      </c>
      <c r="B499" s="317">
        <v>487</v>
      </c>
      <c r="C499" s="318" t="s">
        <v>414</v>
      </c>
      <c r="D499" s="192">
        <v>0</v>
      </c>
      <c r="E499" s="192">
        <v>0</v>
      </c>
      <c r="F499" s="192">
        <f t="shared" si="48"/>
        <v>0</v>
      </c>
      <c r="G499" s="192">
        <v>0</v>
      </c>
      <c r="H499" s="192">
        <v>0</v>
      </c>
      <c r="I499" s="192">
        <f t="shared" si="49"/>
        <v>0</v>
      </c>
      <c r="J499" s="192">
        <f t="shared" si="50"/>
        <v>0</v>
      </c>
      <c r="K499" s="192">
        <f t="shared" si="50"/>
        <v>0</v>
      </c>
      <c r="L499" s="192">
        <f t="shared" si="51"/>
        <v>0</v>
      </c>
    </row>
    <row r="500" spans="1:12">
      <c r="A500" s="317">
        <v>22</v>
      </c>
      <c r="B500" s="167" t="s">
        <v>415</v>
      </c>
      <c r="C500" s="318" t="s">
        <v>416</v>
      </c>
      <c r="D500" s="192">
        <v>1</v>
      </c>
      <c r="E500" s="192">
        <v>0</v>
      </c>
      <c r="F500" s="192">
        <f t="shared" si="48"/>
        <v>1</v>
      </c>
      <c r="G500" s="192"/>
      <c r="H500" s="192"/>
      <c r="I500" s="192">
        <f t="shared" si="49"/>
        <v>0</v>
      </c>
      <c r="J500" s="192">
        <f t="shared" si="50"/>
        <v>1</v>
      </c>
      <c r="K500" s="192">
        <f t="shared" si="50"/>
        <v>0</v>
      </c>
      <c r="L500" s="192">
        <f t="shared" si="51"/>
        <v>1</v>
      </c>
    </row>
    <row r="501" spans="1:12">
      <c r="A501" s="317">
        <v>23</v>
      </c>
      <c r="B501" s="167" t="s">
        <v>417</v>
      </c>
      <c r="C501" s="318" t="s">
        <v>418</v>
      </c>
      <c r="D501" s="192">
        <v>0</v>
      </c>
      <c r="E501" s="192">
        <v>2</v>
      </c>
      <c r="F501" s="192">
        <f t="shared" si="48"/>
        <v>2</v>
      </c>
      <c r="G501" s="192">
        <v>2</v>
      </c>
      <c r="H501" s="192">
        <v>0</v>
      </c>
      <c r="I501" s="192">
        <f t="shared" si="49"/>
        <v>2</v>
      </c>
      <c r="J501" s="192">
        <f t="shared" si="50"/>
        <v>2</v>
      </c>
      <c r="K501" s="192">
        <f t="shared" si="50"/>
        <v>2</v>
      </c>
      <c r="L501" s="192">
        <f t="shared" si="51"/>
        <v>4</v>
      </c>
    </row>
    <row r="502" spans="1:12" ht="24">
      <c r="A502" s="317">
        <v>24</v>
      </c>
      <c r="B502" s="167" t="s">
        <v>419</v>
      </c>
      <c r="C502" s="321" t="s">
        <v>778</v>
      </c>
      <c r="D502" s="192">
        <v>1</v>
      </c>
      <c r="E502" s="192">
        <v>0</v>
      </c>
      <c r="F502" s="192">
        <f t="shared" si="48"/>
        <v>1</v>
      </c>
      <c r="G502" s="192">
        <v>1</v>
      </c>
      <c r="H502" s="192">
        <v>1</v>
      </c>
      <c r="I502" s="192">
        <f t="shared" si="49"/>
        <v>2</v>
      </c>
      <c r="J502" s="192">
        <f t="shared" si="50"/>
        <v>2</v>
      </c>
      <c r="K502" s="192">
        <f t="shared" si="50"/>
        <v>1</v>
      </c>
      <c r="L502" s="192">
        <f t="shared" si="51"/>
        <v>3</v>
      </c>
    </row>
    <row r="503" spans="1:12">
      <c r="A503" s="317">
        <v>25</v>
      </c>
      <c r="B503" s="167" t="s">
        <v>420</v>
      </c>
      <c r="C503" s="318" t="s">
        <v>421</v>
      </c>
      <c r="D503" s="192"/>
      <c r="E503" s="192"/>
      <c r="F503" s="192">
        <f t="shared" si="48"/>
        <v>0</v>
      </c>
      <c r="G503" s="192">
        <v>0</v>
      </c>
      <c r="H503" s="192">
        <v>0</v>
      </c>
      <c r="I503" s="192">
        <f t="shared" si="49"/>
        <v>0</v>
      </c>
      <c r="J503" s="192">
        <f t="shared" si="50"/>
        <v>0</v>
      </c>
      <c r="K503" s="192">
        <f t="shared" si="50"/>
        <v>0</v>
      </c>
      <c r="L503" s="192">
        <f t="shared" si="51"/>
        <v>0</v>
      </c>
    </row>
    <row r="504" spans="1:12" ht="25.5">
      <c r="A504" s="317">
        <v>26</v>
      </c>
      <c r="B504" s="317">
        <v>571</v>
      </c>
      <c r="C504" s="318" t="s">
        <v>422</v>
      </c>
      <c r="D504" s="192">
        <v>3</v>
      </c>
      <c r="E504" s="192">
        <v>2</v>
      </c>
      <c r="F504" s="192">
        <f t="shared" si="48"/>
        <v>5</v>
      </c>
      <c r="G504" s="192">
        <v>28</v>
      </c>
      <c r="H504" s="192">
        <v>23</v>
      </c>
      <c r="I504" s="192">
        <f t="shared" si="49"/>
        <v>51</v>
      </c>
      <c r="J504" s="192">
        <f t="shared" si="50"/>
        <v>31</v>
      </c>
      <c r="K504" s="192">
        <f t="shared" si="50"/>
        <v>25</v>
      </c>
      <c r="L504" s="192">
        <f t="shared" si="51"/>
        <v>56</v>
      </c>
    </row>
    <row r="505" spans="1:12" ht="25.5">
      <c r="A505" s="317">
        <v>27</v>
      </c>
      <c r="B505" s="167" t="s">
        <v>423</v>
      </c>
      <c r="C505" s="318" t="s">
        <v>424</v>
      </c>
      <c r="D505" s="192">
        <v>0</v>
      </c>
      <c r="E505" s="192">
        <v>0</v>
      </c>
      <c r="F505" s="192">
        <f t="shared" si="48"/>
        <v>0</v>
      </c>
      <c r="G505" s="192">
        <v>4</v>
      </c>
      <c r="H505" s="192">
        <v>2</v>
      </c>
      <c r="I505" s="192">
        <f t="shared" si="49"/>
        <v>6</v>
      </c>
      <c r="J505" s="192">
        <f t="shared" si="50"/>
        <v>4</v>
      </c>
      <c r="K505" s="192">
        <f t="shared" si="50"/>
        <v>2</v>
      </c>
      <c r="L505" s="192">
        <f t="shared" si="51"/>
        <v>6</v>
      </c>
    </row>
    <row r="506" spans="1:12" ht="25.5">
      <c r="A506" s="317">
        <v>28</v>
      </c>
      <c r="B506" s="167" t="s">
        <v>425</v>
      </c>
      <c r="C506" s="318" t="s">
        <v>426</v>
      </c>
      <c r="D506" s="192">
        <v>0</v>
      </c>
      <c r="E506" s="192">
        <v>0</v>
      </c>
      <c r="F506" s="192">
        <f t="shared" si="48"/>
        <v>0</v>
      </c>
      <c r="G506" s="192">
        <v>0</v>
      </c>
      <c r="H506" s="192">
        <v>0</v>
      </c>
      <c r="I506" s="192">
        <f t="shared" si="49"/>
        <v>0</v>
      </c>
      <c r="J506" s="192">
        <f t="shared" si="50"/>
        <v>0</v>
      </c>
      <c r="K506" s="192">
        <f t="shared" si="50"/>
        <v>0</v>
      </c>
      <c r="L506" s="192">
        <f t="shared" si="51"/>
        <v>0</v>
      </c>
    </row>
    <row r="507" spans="1:12" ht="38.25">
      <c r="A507" s="317">
        <v>29</v>
      </c>
      <c r="B507" s="167" t="s">
        <v>427</v>
      </c>
      <c r="C507" s="318" t="s">
        <v>779</v>
      </c>
      <c r="D507" s="192">
        <v>0</v>
      </c>
      <c r="E507" s="192">
        <v>0</v>
      </c>
      <c r="F507" s="192">
        <f t="shared" si="48"/>
        <v>0</v>
      </c>
      <c r="G507" s="192">
        <v>0</v>
      </c>
      <c r="H507" s="192">
        <v>0</v>
      </c>
      <c r="I507" s="192">
        <f t="shared" si="49"/>
        <v>0</v>
      </c>
      <c r="J507" s="192">
        <f t="shared" si="50"/>
        <v>0</v>
      </c>
      <c r="K507" s="192">
        <f t="shared" si="50"/>
        <v>0</v>
      </c>
      <c r="L507" s="192">
        <f t="shared" si="51"/>
        <v>0</v>
      </c>
    </row>
    <row r="508" spans="1:12" ht="25.5">
      <c r="A508" s="317">
        <v>30</v>
      </c>
      <c r="B508" s="317">
        <v>797</v>
      </c>
      <c r="C508" s="318" t="s">
        <v>428</v>
      </c>
      <c r="D508" s="192">
        <v>55</v>
      </c>
      <c r="E508" s="192">
        <v>53</v>
      </c>
      <c r="F508" s="192">
        <f t="shared" si="48"/>
        <v>108</v>
      </c>
      <c r="G508" s="192">
        <v>260</v>
      </c>
      <c r="H508" s="192">
        <v>195</v>
      </c>
      <c r="I508" s="192">
        <f t="shared" si="49"/>
        <v>455</v>
      </c>
      <c r="J508" s="192">
        <f t="shared" si="50"/>
        <v>315</v>
      </c>
      <c r="K508" s="192">
        <f t="shared" si="50"/>
        <v>248</v>
      </c>
      <c r="L508" s="192">
        <f t="shared" si="51"/>
        <v>563</v>
      </c>
    </row>
    <row r="509" spans="1:12" ht="25.5">
      <c r="A509" s="317">
        <v>31</v>
      </c>
      <c r="B509" s="317">
        <v>799</v>
      </c>
      <c r="C509" s="318" t="s">
        <v>780</v>
      </c>
      <c r="D509" s="192">
        <v>135</v>
      </c>
      <c r="E509" s="192">
        <v>118</v>
      </c>
      <c r="F509" s="192">
        <f t="shared" si="48"/>
        <v>253</v>
      </c>
      <c r="G509" s="192">
        <v>131</v>
      </c>
      <c r="H509" s="192">
        <v>95</v>
      </c>
      <c r="I509" s="192">
        <f t="shared" si="49"/>
        <v>226</v>
      </c>
      <c r="J509" s="192">
        <f t="shared" si="50"/>
        <v>266</v>
      </c>
      <c r="K509" s="192">
        <f t="shared" si="50"/>
        <v>213</v>
      </c>
      <c r="L509" s="192">
        <f t="shared" si="51"/>
        <v>479</v>
      </c>
    </row>
    <row r="510" spans="1:12" ht="51">
      <c r="A510" s="317">
        <v>32</v>
      </c>
      <c r="B510" s="167" t="s">
        <v>429</v>
      </c>
      <c r="C510" s="318" t="s">
        <v>430</v>
      </c>
      <c r="D510" s="192">
        <v>0</v>
      </c>
      <c r="E510" s="192">
        <v>0</v>
      </c>
      <c r="F510" s="192">
        <f t="shared" si="48"/>
        <v>0</v>
      </c>
      <c r="G510" s="192">
        <v>0</v>
      </c>
      <c r="H510" s="192">
        <v>0</v>
      </c>
      <c r="I510" s="192">
        <f t="shared" si="49"/>
        <v>0</v>
      </c>
      <c r="J510" s="192">
        <f t="shared" si="50"/>
        <v>0</v>
      </c>
      <c r="K510" s="192">
        <f t="shared" si="50"/>
        <v>0</v>
      </c>
      <c r="L510" s="192">
        <f t="shared" si="51"/>
        <v>0</v>
      </c>
    </row>
    <row r="511" spans="1:12" ht="25.5">
      <c r="A511" s="317">
        <v>33</v>
      </c>
      <c r="B511" s="167" t="s">
        <v>431</v>
      </c>
      <c r="C511" s="318" t="s">
        <v>432</v>
      </c>
      <c r="D511" s="192">
        <v>0</v>
      </c>
      <c r="E511" s="192">
        <v>0</v>
      </c>
      <c r="F511" s="192">
        <f t="shared" si="48"/>
        <v>0</v>
      </c>
      <c r="G511" s="192">
        <v>0</v>
      </c>
      <c r="H511" s="192">
        <v>0</v>
      </c>
      <c r="I511" s="192">
        <f t="shared" si="49"/>
        <v>0</v>
      </c>
      <c r="J511" s="192">
        <f t="shared" si="50"/>
        <v>0</v>
      </c>
      <c r="K511" s="192">
        <f t="shared" si="50"/>
        <v>0</v>
      </c>
      <c r="L511" s="192">
        <f t="shared" si="51"/>
        <v>0</v>
      </c>
    </row>
    <row r="512" spans="1:12">
      <c r="A512" s="317">
        <v>34</v>
      </c>
      <c r="B512" s="167" t="s">
        <v>433</v>
      </c>
      <c r="C512" s="318" t="s">
        <v>434</v>
      </c>
      <c r="D512" s="192">
        <v>0</v>
      </c>
      <c r="E512" s="192">
        <v>1</v>
      </c>
      <c r="F512" s="192">
        <f t="shared" si="48"/>
        <v>1</v>
      </c>
      <c r="G512" s="192">
        <v>0</v>
      </c>
      <c r="H512" s="192">
        <v>0</v>
      </c>
      <c r="I512" s="192">
        <f t="shared" si="49"/>
        <v>0</v>
      </c>
      <c r="J512" s="192">
        <f t="shared" si="50"/>
        <v>0</v>
      </c>
      <c r="K512" s="192">
        <f t="shared" si="50"/>
        <v>1</v>
      </c>
      <c r="L512" s="192">
        <f t="shared" si="51"/>
        <v>1</v>
      </c>
    </row>
    <row r="513" spans="1:12" ht="25.5">
      <c r="A513" s="317">
        <v>35</v>
      </c>
      <c r="B513" s="167" t="s">
        <v>435</v>
      </c>
      <c r="C513" s="318" t="s">
        <v>436</v>
      </c>
      <c r="D513" s="192">
        <v>5</v>
      </c>
      <c r="E513" s="192">
        <v>2</v>
      </c>
      <c r="F513" s="192">
        <f t="shared" si="48"/>
        <v>7</v>
      </c>
      <c r="G513" s="192">
        <v>2</v>
      </c>
      <c r="H513" s="192">
        <v>0</v>
      </c>
      <c r="I513" s="192">
        <f t="shared" si="49"/>
        <v>2</v>
      </c>
      <c r="J513" s="192">
        <f t="shared" si="50"/>
        <v>7</v>
      </c>
      <c r="K513" s="192">
        <f t="shared" si="50"/>
        <v>2</v>
      </c>
      <c r="L513" s="192">
        <f t="shared" si="51"/>
        <v>9</v>
      </c>
    </row>
    <row r="514" spans="1:12" ht="51">
      <c r="A514" s="317">
        <v>36</v>
      </c>
      <c r="B514" s="167" t="s">
        <v>437</v>
      </c>
      <c r="C514" s="318" t="s">
        <v>438</v>
      </c>
      <c r="D514" s="192">
        <v>34</v>
      </c>
      <c r="E514" s="192">
        <v>7</v>
      </c>
      <c r="F514" s="192">
        <f t="shared" si="48"/>
        <v>41</v>
      </c>
      <c r="G514" s="192">
        <v>17</v>
      </c>
      <c r="H514" s="192">
        <v>3</v>
      </c>
      <c r="I514" s="192">
        <f t="shared" si="49"/>
        <v>20</v>
      </c>
      <c r="J514" s="192">
        <f t="shared" si="50"/>
        <v>51</v>
      </c>
      <c r="K514" s="192">
        <f t="shared" si="50"/>
        <v>10</v>
      </c>
      <c r="L514" s="192">
        <f t="shared" si="51"/>
        <v>61</v>
      </c>
    </row>
    <row r="515" spans="1:12">
      <c r="A515" s="317">
        <v>37</v>
      </c>
      <c r="B515" s="167" t="s">
        <v>439</v>
      </c>
      <c r="C515" s="318" t="s">
        <v>781</v>
      </c>
      <c r="D515" s="192">
        <v>6</v>
      </c>
      <c r="E515" s="192">
        <v>1</v>
      </c>
      <c r="F515" s="192">
        <f t="shared" si="48"/>
        <v>7</v>
      </c>
      <c r="G515" s="192">
        <v>4</v>
      </c>
      <c r="H515" s="192">
        <v>2</v>
      </c>
      <c r="I515" s="192">
        <f t="shared" si="49"/>
        <v>6</v>
      </c>
      <c r="J515" s="192">
        <f t="shared" si="50"/>
        <v>10</v>
      </c>
      <c r="K515" s="192">
        <f t="shared" si="50"/>
        <v>3</v>
      </c>
      <c r="L515" s="192">
        <f t="shared" si="51"/>
        <v>13</v>
      </c>
    </row>
    <row r="516" spans="1:12" ht="25.5">
      <c r="A516" s="317">
        <v>38</v>
      </c>
      <c r="B516" s="167" t="s">
        <v>440</v>
      </c>
      <c r="C516" s="318" t="s">
        <v>782</v>
      </c>
      <c r="D516" s="192">
        <v>2</v>
      </c>
      <c r="E516" s="192">
        <v>0</v>
      </c>
      <c r="F516" s="192">
        <f t="shared" si="48"/>
        <v>2</v>
      </c>
      <c r="G516" s="192">
        <v>2</v>
      </c>
      <c r="H516" s="192">
        <v>2</v>
      </c>
      <c r="I516" s="192">
        <f t="shared" si="49"/>
        <v>4</v>
      </c>
      <c r="J516" s="192">
        <f t="shared" si="50"/>
        <v>4</v>
      </c>
      <c r="K516" s="192">
        <f t="shared" si="50"/>
        <v>2</v>
      </c>
      <c r="L516" s="192">
        <f t="shared" si="51"/>
        <v>6</v>
      </c>
    </row>
    <row r="517" spans="1:12">
      <c r="A517" s="317">
        <v>39</v>
      </c>
      <c r="B517" s="317"/>
      <c r="C517" s="318" t="s">
        <v>441</v>
      </c>
      <c r="D517" s="192">
        <v>2184</v>
      </c>
      <c r="E517" s="192">
        <v>1643</v>
      </c>
      <c r="F517" s="192">
        <f t="shared" si="48"/>
        <v>3827</v>
      </c>
      <c r="G517" s="192">
        <v>1067</v>
      </c>
      <c r="H517" s="192">
        <v>710</v>
      </c>
      <c r="I517" s="192">
        <f t="shared" si="49"/>
        <v>1777</v>
      </c>
      <c r="J517" s="192">
        <f t="shared" si="50"/>
        <v>3251</v>
      </c>
      <c r="K517" s="192">
        <f t="shared" si="50"/>
        <v>2353</v>
      </c>
      <c r="L517" s="192">
        <f t="shared" si="51"/>
        <v>5604</v>
      </c>
    </row>
    <row r="518" spans="1:12">
      <c r="A518" s="1373">
        <v>40</v>
      </c>
      <c r="B518" s="1373" t="s">
        <v>874</v>
      </c>
      <c r="C518" s="318" t="s">
        <v>876</v>
      </c>
      <c r="D518" s="570">
        <v>2</v>
      </c>
      <c r="E518" s="570">
        <v>2</v>
      </c>
      <c r="F518" s="192">
        <f t="shared" si="48"/>
        <v>4</v>
      </c>
      <c r="G518" s="570">
        <v>22</v>
      </c>
      <c r="H518" s="570">
        <v>19</v>
      </c>
      <c r="I518" s="192">
        <f t="shared" si="49"/>
        <v>41</v>
      </c>
      <c r="J518" s="192">
        <f t="shared" si="50"/>
        <v>24</v>
      </c>
      <c r="K518" s="192">
        <f t="shared" si="50"/>
        <v>21</v>
      </c>
      <c r="L518" s="192">
        <f t="shared" si="50"/>
        <v>45</v>
      </c>
    </row>
    <row r="519" spans="1:12">
      <c r="A519" s="1373">
        <v>41</v>
      </c>
      <c r="B519" s="1373" t="s">
        <v>873</v>
      </c>
      <c r="C519" s="318" t="s">
        <v>875</v>
      </c>
      <c r="D519" s="570">
        <v>2</v>
      </c>
      <c r="E519" s="570">
        <v>1</v>
      </c>
      <c r="F519" s="192">
        <f t="shared" si="48"/>
        <v>3</v>
      </c>
      <c r="G519" s="570">
        <v>2</v>
      </c>
      <c r="H519" s="570">
        <v>6</v>
      </c>
      <c r="I519" s="192">
        <f t="shared" si="49"/>
        <v>8</v>
      </c>
      <c r="J519" s="192">
        <f t="shared" si="50"/>
        <v>4</v>
      </c>
      <c r="K519" s="192">
        <f t="shared" si="50"/>
        <v>7</v>
      </c>
      <c r="L519" s="192">
        <f t="shared" si="50"/>
        <v>11</v>
      </c>
    </row>
    <row r="520" spans="1:12">
      <c r="A520" s="317"/>
      <c r="B520" s="317"/>
      <c r="C520" s="167" t="s">
        <v>6</v>
      </c>
      <c r="D520" s="192">
        <f>SUM(D479:D519)</f>
        <v>2530</v>
      </c>
      <c r="E520" s="192">
        <f t="shared" ref="E520:L520" si="52">SUM(E479:E519)</f>
        <v>1914</v>
      </c>
      <c r="F520" s="192">
        <f t="shared" si="52"/>
        <v>4444</v>
      </c>
      <c r="G520" s="192">
        <f t="shared" si="52"/>
        <v>1625</v>
      </c>
      <c r="H520" s="192">
        <f t="shared" si="52"/>
        <v>1123</v>
      </c>
      <c r="I520" s="192">
        <f t="shared" si="52"/>
        <v>2748</v>
      </c>
      <c r="J520" s="192">
        <f t="shared" si="52"/>
        <v>4155</v>
      </c>
      <c r="K520" s="192">
        <f t="shared" si="52"/>
        <v>3037</v>
      </c>
      <c r="L520" s="192">
        <f t="shared" si="52"/>
        <v>7192</v>
      </c>
    </row>
    <row r="523" spans="1:12">
      <c r="A523" s="229" t="s">
        <v>384</v>
      </c>
      <c r="B523" s="229"/>
    </row>
    <row r="524" spans="1:12" ht="18.75">
      <c r="A524" s="1913" t="s">
        <v>385</v>
      </c>
      <c r="B524" s="1913"/>
      <c r="C524" s="1913"/>
      <c r="D524" s="1913"/>
      <c r="E524" s="1913"/>
      <c r="F524" s="1913"/>
      <c r="G524" s="1913"/>
      <c r="H524" s="1913"/>
      <c r="K524" s="174" t="s">
        <v>61</v>
      </c>
    </row>
    <row r="525" spans="1:12" ht="15.75">
      <c r="A525" s="1370"/>
      <c r="B525" s="1370"/>
      <c r="C525" s="1370"/>
    </row>
    <row r="526" spans="1:12">
      <c r="A526" s="1914" t="s">
        <v>193</v>
      </c>
      <c r="B526" s="1914" t="s">
        <v>386</v>
      </c>
      <c r="C526" s="1914" t="s">
        <v>387</v>
      </c>
      <c r="D526" s="1918" t="s">
        <v>96</v>
      </c>
      <c r="E526" s="1918"/>
      <c r="F526" s="1918"/>
      <c r="G526" s="1917" t="s">
        <v>0</v>
      </c>
      <c r="H526" s="1917"/>
      <c r="I526" s="1917"/>
      <c r="J526" s="1917" t="s">
        <v>6</v>
      </c>
      <c r="K526" s="1917"/>
      <c r="L526" s="1917"/>
    </row>
    <row r="527" spans="1:12">
      <c r="A527" s="1914"/>
      <c r="B527" s="1914"/>
      <c r="C527" s="1914"/>
      <c r="D527" s="1373" t="s">
        <v>242</v>
      </c>
      <c r="E527" s="1373" t="s">
        <v>243</v>
      </c>
      <c r="F527" s="1373" t="s">
        <v>236</v>
      </c>
      <c r="G527" s="1373" t="s">
        <v>242</v>
      </c>
      <c r="H527" s="1373" t="s">
        <v>243</v>
      </c>
      <c r="I527" s="1373" t="s">
        <v>236</v>
      </c>
      <c r="J527" s="1373" t="s">
        <v>242</v>
      </c>
      <c r="K527" s="1373" t="s">
        <v>243</v>
      </c>
      <c r="L527" s="1373" t="s">
        <v>236</v>
      </c>
    </row>
    <row r="528" spans="1:12">
      <c r="A528" s="317">
        <v>1</v>
      </c>
      <c r="B528" s="317">
        <v>1</v>
      </c>
      <c r="C528" s="318" t="s">
        <v>388</v>
      </c>
      <c r="D528" s="192">
        <v>0</v>
      </c>
      <c r="E528" s="192">
        <v>0</v>
      </c>
      <c r="F528" s="192">
        <f>SUM(D528:E528)</f>
        <v>0</v>
      </c>
      <c r="G528" s="192">
        <v>0</v>
      </c>
      <c r="H528" s="192">
        <v>0</v>
      </c>
      <c r="I528" s="192">
        <f>SUM(G528:H528)</f>
        <v>0</v>
      </c>
      <c r="J528" s="192">
        <f>D528+G528</f>
        <v>0</v>
      </c>
      <c r="K528" s="192">
        <f t="shared" ref="K528:L565" si="53">E528+H528</f>
        <v>0</v>
      </c>
      <c r="L528" s="192">
        <f t="shared" si="53"/>
        <v>0</v>
      </c>
    </row>
    <row r="529" spans="1:12" ht="25.5">
      <c r="A529" s="317">
        <v>2</v>
      </c>
      <c r="B529" s="317">
        <v>2</v>
      </c>
      <c r="C529" s="318" t="s">
        <v>389</v>
      </c>
      <c r="D529" s="192">
        <v>2</v>
      </c>
      <c r="E529" s="192">
        <v>1</v>
      </c>
      <c r="F529" s="192">
        <f t="shared" ref="F529:F568" si="54">SUM(D529:E529)</f>
        <v>3</v>
      </c>
      <c r="G529" s="192">
        <v>6</v>
      </c>
      <c r="H529" s="192">
        <v>5</v>
      </c>
      <c r="I529" s="192">
        <f t="shared" ref="I529:I565" si="55">SUM(G529:H529)</f>
        <v>11</v>
      </c>
      <c r="J529" s="192">
        <f t="shared" ref="J529:J565" si="56">D529+G529</f>
        <v>8</v>
      </c>
      <c r="K529" s="192">
        <f t="shared" si="53"/>
        <v>6</v>
      </c>
      <c r="L529" s="192">
        <f t="shared" si="53"/>
        <v>14</v>
      </c>
    </row>
    <row r="530" spans="1:12" ht="25.5">
      <c r="A530" s="317">
        <v>3</v>
      </c>
      <c r="B530" s="317">
        <v>3</v>
      </c>
      <c r="C530" s="318" t="s">
        <v>390</v>
      </c>
      <c r="D530" s="192">
        <v>0</v>
      </c>
      <c r="E530" s="192">
        <v>0</v>
      </c>
      <c r="F530" s="192">
        <f t="shared" si="54"/>
        <v>0</v>
      </c>
      <c r="G530" s="192">
        <v>14</v>
      </c>
      <c r="H530" s="192">
        <v>18</v>
      </c>
      <c r="I530" s="192">
        <f t="shared" si="55"/>
        <v>32</v>
      </c>
      <c r="J530" s="192">
        <f t="shared" si="56"/>
        <v>14</v>
      </c>
      <c r="K530" s="192">
        <f t="shared" si="53"/>
        <v>18</v>
      </c>
      <c r="L530" s="192">
        <f t="shared" si="53"/>
        <v>32</v>
      </c>
    </row>
    <row r="531" spans="1:12" ht="25.5">
      <c r="A531" s="317">
        <v>4</v>
      </c>
      <c r="B531" s="167" t="s">
        <v>391</v>
      </c>
      <c r="C531" s="318" t="s">
        <v>392</v>
      </c>
      <c r="D531" s="192">
        <v>1</v>
      </c>
      <c r="E531" s="192">
        <v>0</v>
      </c>
      <c r="F531" s="192">
        <f t="shared" si="54"/>
        <v>1</v>
      </c>
      <c r="G531" s="192">
        <v>17</v>
      </c>
      <c r="H531" s="192">
        <v>12</v>
      </c>
      <c r="I531" s="192">
        <f t="shared" si="55"/>
        <v>29</v>
      </c>
      <c r="J531" s="192">
        <f t="shared" si="56"/>
        <v>18</v>
      </c>
      <c r="K531" s="192">
        <f t="shared" si="53"/>
        <v>12</v>
      </c>
      <c r="L531" s="192">
        <f t="shared" si="53"/>
        <v>30</v>
      </c>
    </row>
    <row r="532" spans="1:12">
      <c r="A532" s="317">
        <v>5</v>
      </c>
      <c r="B532" s="167" t="s">
        <v>393</v>
      </c>
      <c r="C532" s="318" t="s">
        <v>394</v>
      </c>
      <c r="D532" s="192">
        <v>41</v>
      </c>
      <c r="E532" s="192">
        <v>18</v>
      </c>
      <c r="F532" s="192">
        <f t="shared" si="54"/>
        <v>59</v>
      </c>
      <c r="G532" s="192">
        <v>52</v>
      </c>
      <c r="H532" s="192">
        <v>18</v>
      </c>
      <c r="I532" s="192">
        <f t="shared" si="55"/>
        <v>70</v>
      </c>
      <c r="J532" s="192">
        <f t="shared" si="56"/>
        <v>93</v>
      </c>
      <c r="K532" s="192">
        <f t="shared" si="53"/>
        <v>36</v>
      </c>
      <c r="L532" s="192">
        <f t="shared" si="53"/>
        <v>129</v>
      </c>
    </row>
    <row r="533" spans="1:12">
      <c r="A533" s="317">
        <v>6</v>
      </c>
      <c r="B533" s="317">
        <v>30</v>
      </c>
      <c r="C533" s="318" t="s">
        <v>395</v>
      </c>
      <c r="D533" s="192">
        <v>0</v>
      </c>
      <c r="E533" s="192">
        <v>0</v>
      </c>
      <c r="F533" s="192">
        <f t="shared" si="54"/>
        <v>0</v>
      </c>
      <c r="G533" s="192">
        <v>0</v>
      </c>
      <c r="H533" s="192">
        <v>0</v>
      </c>
      <c r="I533" s="192">
        <f t="shared" si="55"/>
        <v>0</v>
      </c>
      <c r="J533" s="192">
        <f t="shared" si="56"/>
        <v>0</v>
      </c>
      <c r="K533" s="192">
        <f t="shared" si="53"/>
        <v>0</v>
      </c>
      <c r="L533" s="192">
        <f t="shared" si="53"/>
        <v>0</v>
      </c>
    </row>
    <row r="534" spans="1:12">
      <c r="A534" s="317">
        <v>7</v>
      </c>
      <c r="B534" s="317">
        <v>32</v>
      </c>
      <c r="C534" s="318" t="s">
        <v>396</v>
      </c>
      <c r="D534" s="192">
        <v>0</v>
      </c>
      <c r="E534" s="192">
        <v>0</v>
      </c>
      <c r="F534" s="192">
        <f t="shared" si="54"/>
        <v>0</v>
      </c>
      <c r="G534" s="192">
        <v>0</v>
      </c>
      <c r="H534" s="192">
        <v>0</v>
      </c>
      <c r="I534" s="192">
        <f t="shared" si="55"/>
        <v>0</v>
      </c>
      <c r="J534" s="192">
        <f t="shared" si="56"/>
        <v>0</v>
      </c>
      <c r="K534" s="192">
        <f t="shared" si="53"/>
        <v>0</v>
      </c>
      <c r="L534" s="192">
        <f t="shared" si="53"/>
        <v>0</v>
      </c>
    </row>
    <row r="535" spans="1:12">
      <c r="A535" s="317">
        <v>8</v>
      </c>
      <c r="B535" s="317">
        <v>33</v>
      </c>
      <c r="C535" s="318" t="s">
        <v>397</v>
      </c>
      <c r="D535" s="192">
        <v>0</v>
      </c>
      <c r="E535" s="192">
        <v>0</v>
      </c>
      <c r="F535" s="192">
        <f t="shared" si="54"/>
        <v>0</v>
      </c>
      <c r="G535" s="192">
        <v>0</v>
      </c>
      <c r="H535" s="192">
        <v>0</v>
      </c>
      <c r="I535" s="192">
        <f t="shared" si="55"/>
        <v>0</v>
      </c>
      <c r="J535" s="192">
        <f t="shared" si="56"/>
        <v>0</v>
      </c>
      <c r="K535" s="192">
        <f t="shared" si="53"/>
        <v>0</v>
      </c>
      <c r="L535" s="192">
        <f t="shared" si="53"/>
        <v>0</v>
      </c>
    </row>
    <row r="536" spans="1:12">
      <c r="A536" s="317">
        <v>9</v>
      </c>
      <c r="B536" s="317">
        <v>37</v>
      </c>
      <c r="C536" s="318" t="s">
        <v>398</v>
      </c>
      <c r="D536" s="192">
        <v>0</v>
      </c>
      <c r="E536" s="192">
        <v>0</v>
      </c>
      <c r="F536" s="192">
        <f t="shared" si="54"/>
        <v>0</v>
      </c>
      <c r="G536" s="192">
        <v>0</v>
      </c>
      <c r="H536" s="192">
        <v>0</v>
      </c>
      <c r="I536" s="192">
        <f t="shared" si="55"/>
        <v>0</v>
      </c>
      <c r="J536" s="192">
        <f t="shared" si="56"/>
        <v>0</v>
      </c>
      <c r="K536" s="192">
        <f t="shared" si="53"/>
        <v>0</v>
      </c>
      <c r="L536" s="192">
        <f t="shared" si="53"/>
        <v>0</v>
      </c>
    </row>
    <row r="537" spans="1:12">
      <c r="A537" s="317">
        <v>10</v>
      </c>
      <c r="B537" s="317">
        <v>45</v>
      </c>
      <c r="C537" s="318" t="s">
        <v>399</v>
      </c>
      <c r="D537" s="192">
        <v>0</v>
      </c>
      <c r="E537" s="192">
        <v>0</v>
      </c>
      <c r="F537" s="192">
        <f t="shared" si="54"/>
        <v>0</v>
      </c>
      <c r="G537" s="192">
        <v>0</v>
      </c>
      <c r="H537" s="192">
        <v>0</v>
      </c>
      <c r="I537" s="192">
        <f t="shared" si="55"/>
        <v>0</v>
      </c>
      <c r="J537" s="192">
        <f t="shared" si="56"/>
        <v>0</v>
      </c>
      <c r="K537" s="192">
        <f t="shared" si="53"/>
        <v>0</v>
      </c>
      <c r="L537" s="192">
        <f t="shared" si="53"/>
        <v>0</v>
      </c>
    </row>
    <row r="538" spans="1:12">
      <c r="A538" s="317">
        <v>11</v>
      </c>
      <c r="B538" s="317">
        <v>55</v>
      </c>
      <c r="C538" s="318" t="s">
        <v>400</v>
      </c>
      <c r="D538" s="192">
        <v>0</v>
      </c>
      <c r="E538" s="192">
        <v>0</v>
      </c>
      <c r="F538" s="192">
        <f t="shared" si="54"/>
        <v>0</v>
      </c>
      <c r="G538" s="192">
        <v>0</v>
      </c>
      <c r="H538" s="192">
        <v>0</v>
      </c>
      <c r="I538" s="192">
        <f t="shared" si="55"/>
        <v>0</v>
      </c>
      <c r="J538" s="192">
        <f t="shared" si="56"/>
        <v>0</v>
      </c>
      <c r="K538" s="192">
        <f t="shared" si="53"/>
        <v>0</v>
      </c>
      <c r="L538" s="192">
        <f t="shared" si="53"/>
        <v>0</v>
      </c>
    </row>
    <row r="539" spans="1:12">
      <c r="A539" s="317">
        <v>12</v>
      </c>
      <c r="B539" s="317">
        <v>71</v>
      </c>
      <c r="C539" s="318" t="s">
        <v>401</v>
      </c>
      <c r="D539" s="192">
        <v>0</v>
      </c>
      <c r="E539" s="192">
        <v>0</v>
      </c>
      <c r="F539" s="192">
        <f t="shared" si="54"/>
        <v>0</v>
      </c>
      <c r="G539" s="192">
        <v>1</v>
      </c>
      <c r="H539" s="192">
        <v>0</v>
      </c>
      <c r="I539" s="192">
        <f t="shared" si="55"/>
        <v>1</v>
      </c>
      <c r="J539" s="192">
        <f t="shared" si="56"/>
        <v>1</v>
      </c>
      <c r="K539" s="192">
        <f t="shared" si="53"/>
        <v>0</v>
      </c>
      <c r="L539" s="192">
        <f t="shared" si="53"/>
        <v>1</v>
      </c>
    </row>
    <row r="540" spans="1:12">
      <c r="A540" s="317">
        <v>13</v>
      </c>
      <c r="B540" s="317">
        <v>84</v>
      </c>
      <c r="C540" s="318" t="s">
        <v>776</v>
      </c>
      <c r="D540" s="192">
        <v>0</v>
      </c>
      <c r="E540" s="192">
        <v>0</v>
      </c>
      <c r="F540" s="192">
        <f t="shared" si="54"/>
        <v>0</v>
      </c>
      <c r="G540" s="192">
        <v>3</v>
      </c>
      <c r="H540" s="192">
        <v>2</v>
      </c>
      <c r="I540" s="192">
        <f t="shared" si="55"/>
        <v>5</v>
      </c>
      <c r="J540" s="192">
        <f t="shared" si="56"/>
        <v>3</v>
      </c>
      <c r="K540" s="192">
        <f t="shared" si="53"/>
        <v>2</v>
      </c>
      <c r="L540" s="192">
        <f t="shared" si="53"/>
        <v>5</v>
      </c>
    </row>
    <row r="541" spans="1:12">
      <c r="A541" s="317">
        <v>14</v>
      </c>
      <c r="B541" s="167" t="s">
        <v>402</v>
      </c>
      <c r="C541" s="318" t="s">
        <v>403</v>
      </c>
      <c r="D541" s="192">
        <v>24</v>
      </c>
      <c r="E541" s="192">
        <v>17</v>
      </c>
      <c r="F541" s="192">
        <f t="shared" si="54"/>
        <v>41</v>
      </c>
      <c r="G541" s="192">
        <v>0</v>
      </c>
      <c r="H541" s="192">
        <v>0</v>
      </c>
      <c r="I541" s="192">
        <f t="shared" si="55"/>
        <v>0</v>
      </c>
      <c r="J541" s="192">
        <f t="shared" si="56"/>
        <v>24</v>
      </c>
      <c r="K541" s="192">
        <f t="shared" si="53"/>
        <v>17</v>
      </c>
      <c r="L541" s="192">
        <f t="shared" si="53"/>
        <v>41</v>
      </c>
    </row>
    <row r="542" spans="1:12">
      <c r="A542" s="317">
        <v>15</v>
      </c>
      <c r="B542" s="317">
        <v>250</v>
      </c>
      <c r="C542" s="318" t="s">
        <v>404</v>
      </c>
      <c r="D542" s="192">
        <v>202</v>
      </c>
      <c r="E542" s="192">
        <v>116</v>
      </c>
      <c r="F542" s="192">
        <f t="shared" si="54"/>
        <v>318</v>
      </c>
      <c r="G542" s="192">
        <v>325</v>
      </c>
      <c r="H542" s="192">
        <v>178</v>
      </c>
      <c r="I542" s="192">
        <f t="shared" si="55"/>
        <v>503</v>
      </c>
      <c r="J542" s="192">
        <f t="shared" si="56"/>
        <v>527</v>
      </c>
      <c r="K542" s="192">
        <f t="shared" si="53"/>
        <v>294</v>
      </c>
      <c r="L542" s="192">
        <f t="shared" si="53"/>
        <v>821</v>
      </c>
    </row>
    <row r="543" spans="1:12" ht="25.5">
      <c r="A543" s="317">
        <v>16</v>
      </c>
      <c r="B543" s="167" t="s">
        <v>405</v>
      </c>
      <c r="C543" s="318" t="s">
        <v>406</v>
      </c>
      <c r="D543" s="192">
        <v>27</v>
      </c>
      <c r="E543" s="192">
        <v>33</v>
      </c>
      <c r="F543" s="192">
        <f t="shared" si="54"/>
        <v>60</v>
      </c>
      <c r="G543" s="192">
        <v>36</v>
      </c>
      <c r="H543" s="192">
        <v>19</v>
      </c>
      <c r="I543" s="192">
        <f t="shared" si="55"/>
        <v>55</v>
      </c>
      <c r="J543" s="192">
        <f t="shared" si="56"/>
        <v>63</v>
      </c>
      <c r="K543" s="192">
        <f t="shared" si="53"/>
        <v>52</v>
      </c>
      <c r="L543" s="192">
        <f t="shared" si="53"/>
        <v>115</v>
      </c>
    </row>
    <row r="544" spans="1:12">
      <c r="A544" s="317">
        <v>17</v>
      </c>
      <c r="B544" s="167" t="s">
        <v>407</v>
      </c>
      <c r="C544" s="319" t="s">
        <v>777</v>
      </c>
      <c r="D544" s="192">
        <v>9</v>
      </c>
      <c r="E544" s="192">
        <v>2</v>
      </c>
      <c r="F544" s="192">
        <f t="shared" si="54"/>
        <v>11</v>
      </c>
      <c r="G544" s="192">
        <v>374</v>
      </c>
      <c r="H544" s="192">
        <v>272</v>
      </c>
      <c r="I544" s="192">
        <f t="shared" si="55"/>
        <v>646</v>
      </c>
      <c r="J544" s="192">
        <f t="shared" si="56"/>
        <v>383</v>
      </c>
      <c r="K544" s="192">
        <f t="shared" si="53"/>
        <v>274</v>
      </c>
      <c r="L544" s="192">
        <f t="shared" si="53"/>
        <v>657</v>
      </c>
    </row>
    <row r="545" spans="1:12" ht="38.25">
      <c r="A545" s="317">
        <v>18</v>
      </c>
      <c r="B545" s="1372" t="s">
        <v>408</v>
      </c>
      <c r="C545" s="318" t="s">
        <v>409</v>
      </c>
      <c r="D545" s="192">
        <v>1783</v>
      </c>
      <c r="E545" s="192">
        <v>1293</v>
      </c>
      <c r="F545" s="192">
        <f t="shared" si="54"/>
        <v>3076</v>
      </c>
      <c r="G545" s="192">
        <v>2251</v>
      </c>
      <c r="H545" s="192">
        <v>1804</v>
      </c>
      <c r="I545" s="192">
        <f t="shared" si="55"/>
        <v>4055</v>
      </c>
      <c r="J545" s="192">
        <f t="shared" si="56"/>
        <v>4034</v>
      </c>
      <c r="K545" s="192">
        <f t="shared" si="53"/>
        <v>3097</v>
      </c>
      <c r="L545" s="192">
        <f t="shared" si="53"/>
        <v>7131</v>
      </c>
    </row>
    <row r="546" spans="1:12" ht="25.5">
      <c r="A546" s="317">
        <v>19</v>
      </c>
      <c r="B546" s="167" t="s">
        <v>410</v>
      </c>
      <c r="C546" s="318" t="s">
        <v>411</v>
      </c>
      <c r="D546" s="192">
        <v>30</v>
      </c>
      <c r="E546" s="192">
        <v>23</v>
      </c>
      <c r="F546" s="192">
        <f t="shared" si="54"/>
        <v>53</v>
      </c>
      <c r="G546" s="192">
        <v>220</v>
      </c>
      <c r="H546" s="192">
        <v>101</v>
      </c>
      <c r="I546" s="192">
        <f t="shared" si="55"/>
        <v>321</v>
      </c>
      <c r="J546" s="192">
        <f t="shared" si="56"/>
        <v>250</v>
      </c>
      <c r="K546" s="192">
        <f t="shared" si="53"/>
        <v>124</v>
      </c>
      <c r="L546" s="192">
        <f t="shared" si="53"/>
        <v>374</v>
      </c>
    </row>
    <row r="547" spans="1:12">
      <c r="A547" s="317">
        <v>20</v>
      </c>
      <c r="B547" s="167" t="s">
        <v>412</v>
      </c>
      <c r="C547" s="320" t="s">
        <v>413</v>
      </c>
      <c r="D547" s="192">
        <v>1</v>
      </c>
      <c r="E547" s="192">
        <v>0</v>
      </c>
      <c r="F547" s="192">
        <f t="shared" si="54"/>
        <v>1</v>
      </c>
      <c r="G547" s="192">
        <v>45</v>
      </c>
      <c r="H547" s="192">
        <v>41</v>
      </c>
      <c r="I547" s="192">
        <f t="shared" si="55"/>
        <v>86</v>
      </c>
      <c r="J547" s="192">
        <f t="shared" si="56"/>
        <v>46</v>
      </c>
      <c r="K547" s="192">
        <f t="shared" si="53"/>
        <v>41</v>
      </c>
      <c r="L547" s="192">
        <f t="shared" si="53"/>
        <v>87</v>
      </c>
    </row>
    <row r="548" spans="1:12">
      <c r="A548" s="317">
        <v>21</v>
      </c>
      <c r="B548" s="317">
        <v>487</v>
      </c>
      <c r="C548" s="318" t="s">
        <v>414</v>
      </c>
      <c r="D548" s="192">
        <v>0</v>
      </c>
      <c r="E548" s="192">
        <v>0</v>
      </c>
      <c r="F548" s="192">
        <f t="shared" si="54"/>
        <v>0</v>
      </c>
      <c r="G548" s="192">
        <v>0</v>
      </c>
      <c r="H548" s="192">
        <v>0</v>
      </c>
      <c r="I548" s="192">
        <f t="shared" si="55"/>
        <v>0</v>
      </c>
      <c r="J548" s="192">
        <f t="shared" si="56"/>
        <v>0</v>
      </c>
      <c r="K548" s="192">
        <f t="shared" si="53"/>
        <v>0</v>
      </c>
      <c r="L548" s="192">
        <f t="shared" si="53"/>
        <v>0</v>
      </c>
    </row>
    <row r="549" spans="1:12">
      <c r="A549" s="317">
        <v>22</v>
      </c>
      <c r="B549" s="167" t="s">
        <v>415</v>
      </c>
      <c r="C549" s="318" t="s">
        <v>416</v>
      </c>
      <c r="D549" s="192">
        <v>88</v>
      </c>
      <c r="E549" s="192">
        <v>55</v>
      </c>
      <c r="F549" s="192">
        <f t="shared" si="54"/>
        <v>143</v>
      </c>
      <c r="G549" s="192">
        <v>191</v>
      </c>
      <c r="H549" s="192">
        <v>151</v>
      </c>
      <c r="I549" s="192">
        <f t="shared" si="55"/>
        <v>342</v>
      </c>
      <c r="J549" s="192">
        <f t="shared" si="56"/>
        <v>279</v>
      </c>
      <c r="K549" s="192">
        <f t="shared" si="53"/>
        <v>206</v>
      </c>
      <c r="L549" s="192">
        <f t="shared" si="53"/>
        <v>485</v>
      </c>
    </row>
    <row r="550" spans="1:12">
      <c r="A550" s="317">
        <v>23</v>
      </c>
      <c r="B550" s="167" t="s">
        <v>417</v>
      </c>
      <c r="C550" s="318" t="s">
        <v>418</v>
      </c>
      <c r="D550" s="192">
        <v>16</v>
      </c>
      <c r="E550" s="192">
        <v>11</v>
      </c>
      <c r="F550" s="192">
        <f t="shared" si="54"/>
        <v>27</v>
      </c>
      <c r="G550" s="192">
        <v>76</v>
      </c>
      <c r="H550" s="192">
        <v>45</v>
      </c>
      <c r="I550" s="192">
        <f t="shared" si="55"/>
        <v>121</v>
      </c>
      <c r="J550" s="192">
        <f t="shared" si="56"/>
        <v>92</v>
      </c>
      <c r="K550" s="192">
        <f t="shared" si="53"/>
        <v>56</v>
      </c>
      <c r="L550" s="192">
        <f t="shared" si="53"/>
        <v>148</v>
      </c>
    </row>
    <row r="551" spans="1:12" ht="24">
      <c r="A551" s="317">
        <v>24</v>
      </c>
      <c r="B551" s="167" t="s">
        <v>419</v>
      </c>
      <c r="C551" s="321" t="s">
        <v>778</v>
      </c>
      <c r="D551" s="192">
        <v>6</v>
      </c>
      <c r="E551" s="192">
        <v>4</v>
      </c>
      <c r="F551" s="192">
        <f t="shared" si="54"/>
        <v>10</v>
      </c>
      <c r="G551" s="192">
        <v>4</v>
      </c>
      <c r="H551" s="192">
        <v>7</v>
      </c>
      <c r="I551" s="192">
        <f t="shared" si="55"/>
        <v>11</v>
      </c>
      <c r="J551" s="192">
        <f t="shared" si="56"/>
        <v>10</v>
      </c>
      <c r="K551" s="192">
        <f t="shared" si="53"/>
        <v>11</v>
      </c>
      <c r="L551" s="192">
        <f t="shared" si="53"/>
        <v>21</v>
      </c>
    </row>
    <row r="552" spans="1:12">
      <c r="A552" s="317">
        <v>25</v>
      </c>
      <c r="B552" s="167" t="s">
        <v>420</v>
      </c>
      <c r="C552" s="318" t="s">
        <v>421</v>
      </c>
      <c r="D552" s="192">
        <v>0</v>
      </c>
      <c r="E552" s="192">
        <v>0</v>
      </c>
      <c r="F552" s="192">
        <f t="shared" si="54"/>
        <v>0</v>
      </c>
      <c r="G552" s="192">
        <v>0</v>
      </c>
      <c r="H552" s="192">
        <v>0</v>
      </c>
      <c r="I552" s="192">
        <f t="shared" si="55"/>
        <v>0</v>
      </c>
      <c r="J552" s="192">
        <f t="shared" si="56"/>
        <v>0</v>
      </c>
      <c r="K552" s="192">
        <f t="shared" si="53"/>
        <v>0</v>
      </c>
      <c r="L552" s="192">
        <f t="shared" si="53"/>
        <v>0</v>
      </c>
    </row>
    <row r="553" spans="1:12" ht="25.5">
      <c r="A553" s="317">
        <v>26</v>
      </c>
      <c r="B553" s="317">
        <v>571</v>
      </c>
      <c r="C553" s="318" t="s">
        <v>422</v>
      </c>
      <c r="D553" s="192">
        <v>84</v>
      </c>
      <c r="E553" s="192">
        <v>56</v>
      </c>
      <c r="F553" s="192">
        <f t="shared" si="54"/>
        <v>140</v>
      </c>
      <c r="G553" s="192">
        <v>271</v>
      </c>
      <c r="H553" s="192">
        <v>86</v>
      </c>
      <c r="I553" s="192">
        <f t="shared" si="55"/>
        <v>357</v>
      </c>
      <c r="J553" s="192">
        <f t="shared" si="56"/>
        <v>355</v>
      </c>
      <c r="K553" s="192">
        <f t="shared" si="53"/>
        <v>142</v>
      </c>
      <c r="L553" s="192">
        <f t="shared" si="53"/>
        <v>497</v>
      </c>
    </row>
    <row r="554" spans="1:12" ht="25.5">
      <c r="A554" s="317">
        <v>27</v>
      </c>
      <c r="B554" s="167" t="s">
        <v>423</v>
      </c>
      <c r="C554" s="318" t="s">
        <v>424</v>
      </c>
      <c r="D554" s="192">
        <v>7</v>
      </c>
      <c r="E554" s="192">
        <v>8</v>
      </c>
      <c r="F554" s="192">
        <f t="shared" si="54"/>
        <v>15</v>
      </c>
      <c r="G554" s="192">
        <v>24</v>
      </c>
      <c r="H554" s="192">
        <v>15</v>
      </c>
      <c r="I554" s="192">
        <f t="shared" si="55"/>
        <v>39</v>
      </c>
      <c r="J554" s="192">
        <f t="shared" si="56"/>
        <v>31</v>
      </c>
      <c r="K554" s="192">
        <f t="shared" si="53"/>
        <v>23</v>
      </c>
      <c r="L554" s="192">
        <f t="shared" si="53"/>
        <v>54</v>
      </c>
    </row>
    <row r="555" spans="1:12" ht="25.5">
      <c r="A555" s="317">
        <v>28</v>
      </c>
      <c r="B555" s="167" t="s">
        <v>425</v>
      </c>
      <c r="C555" s="318" t="s">
        <v>426</v>
      </c>
      <c r="D555" s="192">
        <v>0</v>
      </c>
      <c r="E555" s="192">
        <v>0</v>
      </c>
      <c r="F555" s="192">
        <f t="shared" si="54"/>
        <v>0</v>
      </c>
      <c r="G555" s="192">
        <v>0</v>
      </c>
      <c r="H555" s="192">
        <v>17</v>
      </c>
      <c r="I555" s="192">
        <f t="shared" si="55"/>
        <v>17</v>
      </c>
      <c r="J555" s="192">
        <f t="shared" si="56"/>
        <v>0</v>
      </c>
      <c r="K555" s="192">
        <f t="shared" si="53"/>
        <v>17</v>
      </c>
      <c r="L555" s="192">
        <f t="shared" si="53"/>
        <v>17</v>
      </c>
    </row>
    <row r="556" spans="1:12" ht="38.25">
      <c r="A556" s="317">
        <v>29</v>
      </c>
      <c r="B556" s="167" t="s">
        <v>427</v>
      </c>
      <c r="C556" s="318" t="s">
        <v>779</v>
      </c>
      <c r="D556" s="192">
        <v>0</v>
      </c>
      <c r="E556" s="192">
        <v>1</v>
      </c>
      <c r="F556" s="192">
        <f t="shared" si="54"/>
        <v>1</v>
      </c>
      <c r="G556" s="192">
        <v>85</v>
      </c>
      <c r="H556" s="192">
        <v>12</v>
      </c>
      <c r="I556" s="192">
        <f t="shared" si="55"/>
        <v>97</v>
      </c>
      <c r="J556" s="192">
        <f t="shared" si="56"/>
        <v>85</v>
      </c>
      <c r="K556" s="192">
        <f t="shared" si="53"/>
        <v>13</v>
      </c>
      <c r="L556" s="192">
        <f t="shared" si="53"/>
        <v>98</v>
      </c>
    </row>
    <row r="557" spans="1:12" ht="25.5">
      <c r="A557" s="317">
        <v>30</v>
      </c>
      <c r="B557" s="317">
        <v>797</v>
      </c>
      <c r="C557" s="318" t="s">
        <v>428</v>
      </c>
      <c r="D557" s="192">
        <v>822</v>
      </c>
      <c r="E557" s="192">
        <v>514</v>
      </c>
      <c r="F557" s="192">
        <f t="shared" si="54"/>
        <v>1336</v>
      </c>
      <c r="G557" s="192">
        <v>1420</v>
      </c>
      <c r="H557" s="192">
        <v>859</v>
      </c>
      <c r="I557" s="192">
        <f t="shared" si="55"/>
        <v>2279</v>
      </c>
      <c r="J557" s="192">
        <f t="shared" si="56"/>
        <v>2242</v>
      </c>
      <c r="K557" s="192">
        <f t="shared" si="53"/>
        <v>1373</v>
      </c>
      <c r="L557" s="192">
        <f t="shared" si="53"/>
        <v>3615</v>
      </c>
    </row>
    <row r="558" spans="1:12" ht="25.5">
      <c r="A558" s="317">
        <v>31</v>
      </c>
      <c r="B558" s="317">
        <v>799</v>
      </c>
      <c r="C558" s="318" t="s">
        <v>780</v>
      </c>
      <c r="D558" s="192">
        <v>1760</v>
      </c>
      <c r="E558" s="192">
        <v>1407</v>
      </c>
      <c r="F558" s="192">
        <f t="shared" si="54"/>
        <v>3167</v>
      </c>
      <c r="G558" s="192">
        <v>5437</v>
      </c>
      <c r="H558" s="192">
        <v>2624</v>
      </c>
      <c r="I558" s="192">
        <f t="shared" si="55"/>
        <v>8061</v>
      </c>
      <c r="J558" s="192">
        <f t="shared" si="56"/>
        <v>7197</v>
      </c>
      <c r="K558" s="192">
        <f t="shared" si="53"/>
        <v>4031</v>
      </c>
      <c r="L558" s="192">
        <f t="shared" si="53"/>
        <v>11228</v>
      </c>
    </row>
    <row r="559" spans="1:12" ht="51">
      <c r="A559" s="317">
        <v>32</v>
      </c>
      <c r="B559" s="167" t="s">
        <v>429</v>
      </c>
      <c r="C559" s="318" t="s">
        <v>430</v>
      </c>
      <c r="D559" s="192">
        <v>0</v>
      </c>
      <c r="E559" s="192">
        <v>0</v>
      </c>
      <c r="F559" s="192">
        <f t="shared" si="54"/>
        <v>0</v>
      </c>
      <c r="G559" s="192">
        <v>15</v>
      </c>
      <c r="H559" s="192">
        <v>10</v>
      </c>
      <c r="I559" s="192">
        <f t="shared" si="55"/>
        <v>25</v>
      </c>
      <c r="J559" s="192">
        <f t="shared" si="56"/>
        <v>15</v>
      </c>
      <c r="K559" s="192">
        <f t="shared" si="53"/>
        <v>10</v>
      </c>
      <c r="L559" s="192">
        <f t="shared" si="53"/>
        <v>25</v>
      </c>
    </row>
    <row r="560" spans="1:12" ht="25.5">
      <c r="A560" s="317">
        <v>33</v>
      </c>
      <c r="B560" s="167" t="s">
        <v>431</v>
      </c>
      <c r="C560" s="318" t="s">
        <v>432</v>
      </c>
      <c r="D560" s="192">
        <v>20</v>
      </c>
      <c r="E560" s="192">
        <v>10</v>
      </c>
      <c r="F560" s="192">
        <f t="shared" si="54"/>
        <v>30</v>
      </c>
      <c r="G560" s="192">
        <v>43</v>
      </c>
      <c r="H560" s="192">
        <v>20</v>
      </c>
      <c r="I560" s="192">
        <f t="shared" si="55"/>
        <v>63</v>
      </c>
      <c r="J560" s="192">
        <f t="shared" si="56"/>
        <v>63</v>
      </c>
      <c r="K560" s="192">
        <f t="shared" si="53"/>
        <v>30</v>
      </c>
      <c r="L560" s="192">
        <f t="shared" si="53"/>
        <v>93</v>
      </c>
    </row>
    <row r="561" spans="1:18">
      <c r="A561" s="317">
        <v>34</v>
      </c>
      <c r="B561" s="167" t="s">
        <v>433</v>
      </c>
      <c r="C561" s="318" t="s">
        <v>434</v>
      </c>
      <c r="D561" s="192">
        <v>0</v>
      </c>
      <c r="E561" s="192">
        <v>1</v>
      </c>
      <c r="F561" s="192">
        <f t="shared" si="54"/>
        <v>1</v>
      </c>
      <c r="G561" s="192">
        <v>1</v>
      </c>
      <c r="H561" s="192">
        <v>0</v>
      </c>
      <c r="I561" s="192">
        <f t="shared" si="55"/>
        <v>1</v>
      </c>
      <c r="J561" s="192">
        <f t="shared" si="56"/>
        <v>1</v>
      </c>
      <c r="K561" s="192">
        <f t="shared" si="53"/>
        <v>1</v>
      </c>
      <c r="L561" s="192">
        <f t="shared" si="53"/>
        <v>2</v>
      </c>
    </row>
    <row r="562" spans="1:18" ht="25.5">
      <c r="A562" s="317">
        <v>35</v>
      </c>
      <c r="B562" s="167" t="s">
        <v>435</v>
      </c>
      <c r="C562" s="318" t="s">
        <v>436</v>
      </c>
      <c r="D562" s="192">
        <v>10</v>
      </c>
      <c r="E562" s="192">
        <v>4</v>
      </c>
      <c r="F562" s="192">
        <f t="shared" si="54"/>
        <v>14</v>
      </c>
      <c r="G562" s="192">
        <v>57</v>
      </c>
      <c r="H562" s="192">
        <v>12</v>
      </c>
      <c r="I562" s="192">
        <f t="shared" si="55"/>
        <v>69</v>
      </c>
      <c r="J562" s="192">
        <f t="shared" si="56"/>
        <v>67</v>
      </c>
      <c r="K562" s="192">
        <f t="shared" si="53"/>
        <v>16</v>
      </c>
      <c r="L562" s="192">
        <f t="shared" si="53"/>
        <v>83</v>
      </c>
    </row>
    <row r="563" spans="1:18" ht="51">
      <c r="A563" s="317">
        <v>36</v>
      </c>
      <c r="B563" s="167" t="s">
        <v>437</v>
      </c>
      <c r="C563" s="318" t="s">
        <v>438</v>
      </c>
      <c r="D563" s="192">
        <v>259</v>
      </c>
      <c r="E563" s="192">
        <v>96</v>
      </c>
      <c r="F563" s="192">
        <f t="shared" si="54"/>
        <v>355</v>
      </c>
      <c r="G563" s="192">
        <v>854</v>
      </c>
      <c r="H563" s="192">
        <v>454</v>
      </c>
      <c r="I563" s="192">
        <f t="shared" si="55"/>
        <v>1308</v>
      </c>
      <c r="J563" s="192">
        <f t="shared" si="56"/>
        <v>1113</v>
      </c>
      <c r="K563" s="192">
        <f t="shared" si="53"/>
        <v>550</v>
      </c>
      <c r="L563" s="192">
        <f t="shared" si="53"/>
        <v>1663</v>
      </c>
    </row>
    <row r="564" spans="1:18">
      <c r="A564" s="317">
        <v>37</v>
      </c>
      <c r="B564" s="167" t="s">
        <v>439</v>
      </c>
      <c r="C564" s="318" t="s">
        <v>781</v>
      </c>
      <c r="D564" s="192">
        <v>56</v>
      </c>
      <c r="E564" s="192">
        <v>16</v>
      </c>
      <c r="F564" s="192">
        <f t="shared" si="54"/>
        <v>72</v>
      </c>
      <c r="G564" s="192">
        <v>197</v>
      </c>
      <c r="H564" s="192">
        <v>167</v>
      </c>
      <c r="I564" s="192">
        <f t="shared" si="55"/>
        <v>364</v>
      </c>
      <c r="J564" s="192">
        <f t="shared" si="56"/>
        <v>253</v>
      </c>
      <c r="K564" s="192">
        <f t="shared" si="53"/>
        <v>183</v>
      </c>
      <c r="L564" s="192">
        <f t="shared" si="53"/>
        <v>436</v>
      </c>
    </row>
    <row r="565" spans="1:18" ht="25.5">
      <c r="A565" s="317">
        <v>38</v>
      </c>
      <c r="B565" s="167" t="s">
        <v>440</v>
      </c>
      <c r="C565" s="318" t="s">
        <v>782</v>
      </c>
      <c r="D565" s="192">
        <v>0</v>
      </c>
      <c r="E565" s="192">
        <v>0</v>
      </c>
      <c r="F565" s="192">
        <f t="shared" si="54"/>
        <v>0</v>
      </c>
      <c r="G565" s="192">
        <v>293</v>
      </c>
      <c r="H565" s="192">
        <v>107</v>
      </c>
      <c r="I565" s="192">
        <f t="shared" si="55"/>
        <v>400</v>
      </c>
      <c r="J565" s="192">
        <f t="shared" si="56"/>
        <v>293</v>
      </c>
      <c r="K565" s="192">
        <f t="shared" si="53"/>
        <v>107</v>
      </c>
      <c r="L565" s="192">
        <f t="shared" si="53"/>
        <v>400</v>
      </c>
    </row>
    <row r="566" spans="1:18">
      <c r="A566" s="317">
        <v>39</v>
      </c>
      <c r="B566" s="317"/>
      <c r="C566" s="318" t="s">
        <v>441</v>
      </c>
      <c r="D566" s="192">
        <v>1632</v>
      </c>
      <c r="E566" s="192">
        <v>1221</v>
      </c>
      <c r="F566" s="192">
        <f t="shared" si="54"/>
        <v>2853</v>
      </c>
      <c r="G566" s="192">
        <v>687</v>
      </c>
      <c r="H566" s="192">
        <v>652</v>
      </c>
      <c r="I566" s="192">
        <f>SUM(G566:H566)</f>
        <v>1339</v>
      </c>
      <c r="J566" s="192">
        <f>D566+G566</f>
        <v>2319</v>
      </c>
      <c r="K566" s="192">
        <f>E566+H566</f>
        <v>1873</v>
      </c>
      <c r="L566" s="192">
        <f t="shared" ref="L566:L568" si="57">F566+I566</f>
        <v>4192</v>
      </c>
    </row>
    <row r="567" spans="1:18">
      <c r="A567" s="1373">
        <v>40</v>
      </c>
      <c r="B567" s="1373" t="s">
        <v>874</v>
      </c>
      <c r="C567" s="318" t="s">
        <v>876</v>
      </c>
      <c r="D567" s="570"/>
      <c r="E567" s="570"/>
      <c r="F567" s="192">
        <f t="shared" si="54"/>
        <v>0</v>
      </c>
      <c r="G567" s="570">
        <v>258</v>
      </c>
      <c r="H567" s="570">
        <v>40</v>
      </c>
      <c r="I567" s="192">
        <f>SUM(G567:H567)</f>
        <v>298</v>
      </c>
      <c r="J567" s="192">
        <f>D567+G567</f>
        <v>258</v>
      </c>
      <c r="K567" s="192">
        <f>E567+H567</f>
        <v>40</v>
      </c>
      <c r="L567" s="192">
        <f t="shared" si="57"/>
        <v>298</v>
      </c>
    </row>
    <row r="568" spans="1:18">
      <c r="A568" s="1373">
        <v>41</v>
      </c>
      <c r="B568" s="1373" t="s">
        <v>873</v>
      </c>
      <c r="C568" s="318" t="s">
        <v>875</v>
      </c>
      <c r="D568" s="570">
        <v>60</v>
      </c>
      <c r="E568" s="570">
        <v>30</v>
      </c>
      <c r="F568" s="192">
        <f t="shared" si="54"/>
        <v>90</v>
      </c>
      <c r="G568" s="570">
        <v>910</v>
      </c>
      <c r="H568" s="570">
        <v>833</v>
      </c>
      <c r="I568" s="192">
        <f t="shared" ref="I568" si="58">SUM(G568:H568)</f>
        <v>1743</v>
      </c>
      <c r="J568" s="192">
        <f t="shared" ref="J568:K568" si="59">D568+G568</f>
        <v>970</v>
      </c>
      <c r="K568" s="192">
        <f t="shared" si="59"/>
        <v>863</v>
      </c>
      <c r="L568" s="192">
        <f t="shared" si="57"/>
        <v>1833</v>
      </c>
    </row>
    <row r="569" spans="1:18">
      <c r="A569" s="317"/>
      <c r="B569" s="317"/>
      <c r="C569" s="167" t="s">
        <v>6</v>
      </c>
      <c r="D569" s="192">
        <f>SUM(D528:D568)</f>
        <v>6940</v>
      </c>
      <c r="E569" s="192">
        <f t="shared" ref="E569:L569" si="60">SUM(E528:E568)</f>
        <v>4937</v>
      </c>
      <c r="F569" s="192">
        <f t="shared" si="60"/>
        <v>11877</v>
      </c>
      <c r="G569" s="192">
        <f t="shared" si="60"/>
        <v>14167</v>
      </c>
      <c r="H569" s="192">
        <f t="shared" si="60"/>
        <v>8581</v>
      </c>
      <c r="I569" s="192">
        <f t="shared" si="60"/>
        <v>22748</v>
      </c>
      <c r="J569" s="192">
        <f t="shared" si="60"/>
        <v>21107</v>
      </c>
      <c r="K569" s="192">
        <f t="shared" si="60"/>
        <v>13518</v>
      </c>
      <c r="L569" s="192">
        <f t="shared" si="60"/>
        <v>34625</v>
      </c>
    </row>
    <row r="570" spans="1:18" ht="15.75">
      <c r="K570" s="1913"/>
      <c r="L570" s="1913"/>
      <c r="M570" s="1913"/>
      <c r="N570" s="1913"/>
      <c r="O570" s="1913"/>
      <c r="P570" s="1913"/>
      <c r="Q570" s="1913"/>
      <c r="R570" s="1913"/>
    </row>
    <row r="571" spans="1:18" ht="21">
      <c r="B571" s="1913" t="s">
        <v>385</v>
      </c>
      <c r="C571" s="1913"/>
      <c r="D571" s="1913"/>
      <c r="E571" s="1913"/>
      <c r="F571" s="1913"/>
      <c r="G571" s="1913"/>
      <c r="H571" s="1913"/>
      <c r="I571" s="1913"/>
      <c r="K571" s="175" t="s">
        <v>62</v>
      </c>
      <c r="L571" s="174"/>
    </row>
    <row r="573" spans="1:18">
      <c r="B573" s="1914" t="s">
        <v>386</v>
      </c>
      <c r="C573" s="1914" t="s">
        <v>387</v>
      </c>
      <c r="D573" s="1914" t="s">
        <v>96</v>
      </c>
      <c r="E573" s="1914"/>
      <c r="F573" s="1914"/>
      <c r="G573" s="1914" t="s">
        <v>0</v>
      </c>
      <c r="H573" s="1914"/>
      <c r="I573" s="1914"/>
      <c r="J573" s="1914" t="s">
        <v>6</v>
      </c>
      <c r="K573" s="1914"/>
      <c r="L573" s="1914"/>
    </row>
    <row r="574" spans="1:18">
      <c r="B574" s="1914"/>
      <c r="C574" s="1914"/>
      <c r="D574" s="1373" t="s">
        <v>242</v>
      </c>
      <c r="E574" s="1373" t="s">
        <v>243</v>
      </c>
      <c r="F574" s="1373" t="s">
        <v>236</v>
      </c>
      <c r="G574" s="1373" t="s">
        <v>242</v>
      </c>
      <c r="H574" s="1373" t="s">
        <v>243</v>
      </c>
      <c r="I574" s="1373" t="s">
        <v>236</v>
      </c>
      <c r="J574" s="1373" t="s">
        <v>242</v>
      </c>
      <c r="K574" s="1373" t="s">
        <v>243</v>
      </c>
      <c r="L574" s="1373" t="s">
        <v>236</v>
      </c>
    </row>
    <row r="575" spans="1:18">
      <c r="A575" s="229">
        <v>1</v>
      </c>
      <c r="B575" s="317">
        <v>1</v>
      </c>
      <c r="C575" s="318" t="s">
        <v>388</v>
      </c>
      <c r="D575" s="192">
        <v>0</v>
      </c>
      <c r="E575" s="192">
        <v>0</v>
      </c>
      <c r="F575" s="192">
        <f>SUM(D575:E575)</f>
        <v>0</v>
      </c>
      <c r="G575" s="192">
        <v>0</v>
      </c>
      <c r="H575" s="192">
        <v>0</v>
      </c>
      <c r="I575" s="192">
        <f>SUM(G575:H575)</f>
        <v>0</v>
      </c>
      <c r="J575" s="192">
        <f>D575+G575</f>
        <v>0</v>
      </c>
      <c r="K575" s="192">
        <f t="shared" ref="K575:L615" si="61">E575+H575</f>
        <v>0</v>
      </c>
      <c r="L575" s="192">
        <f t="shared" si="61"/>
        <v>0</v>
      </c>
    </row>
    <row r="576" spans="1:18" ht="25.5">
      <c r="A576" s="229">
        <v>2</v>
      </c>
      <c r="B576" s="317">
        <v>2</v>
      </c>
      <c r="C576" s="318" t="s">
        <v>389</v>
      </c>
      <c r="D576" s="192">
        <v>0</v>
      </c>
      <c r="E576" s="192">
        <v>0</v>
      </c>
      <c r="F576" s="192">
        <f t="shared" ref="F576:F615" si="62">SUM(D576:E576)</f>
        <v>0</v>
      </c>
      <c r="G576" s="192">
        <v>2</v>
      </c>
      <c r="H576" s="192">
        <v>3</v>
      </c>
      <c r="I576" s="192">
        <f t="shared" ref="I576:I615" si="63">SUM(G576:H576)</f>
        <v>5</v>
      </c>
      <c r="J576" s="192">
        <f t="shared" ref="J576:J615" si="64">D576+G576</f>
        <v>2</v>
      </c>
      <c r="K576" s="192">
        <f t="shared" si="61"/>
        <v>3</v>
      </c>
      <c r="L576" s="192">
        <f t="shared" si="61"/>
        <v>5</v>
      </c>
    </row>
    <row r="577" spans="1:12" ht="25.5">
      <c r="A577" s="229">
        <v>3</v>
      </c>
      <c r="B577" s="317">
        <v>3</v>
      </c>
      <c r="C577" s="318" t="s">
        <v>390</v>
      </c>
      <c r="D577" s="192">
        <v>0</v>
      </c>
      <c r="E577" s="192">
        <v>0</v>
      </c>
      <c r="F577" s="192">
        <f t="shared" si="62"/>
        <v>0</v>
      </c>
      <c r="G577" s="192">
        <v>0</v>
      </c>
      <c r="H577" s="192">
        <v>0</v>
      </c>
      <c r="I577" s="192">
        <f t="shared" si="63"/>
        <v>0</v>
      </c>
      <c r="J577" s="192">
        <f t="shared" si="64"/>
        <v>0</v>
      </c>
      <c r="K577" s="192">
        <f t="shared" si="61"/>
        <v>0</v>
      </c>
      <c r="L577" s="192">
        <f t="shared" si="61"/>
        <v>0</v>
      </c>
    </row>
    <row r="578" spans="1:12" ht="25.5">
      <c r="A578" s="229">
        <v>4</v>
      </c>
      <c r="B578" s="167" t="s">
        <v>391</v>
      </c>
      <c r="C578" s="318" t="s">
        <v>392</v>
      </c>
      <c r="D578" s="192">
        <v>0</v>
      </c>
      <c r="E578" s="192">
        <v>0</v>
      </c>
      <c r="F578" s="192">
        <f t="shared" si="62"/>
        <v>0</v>
      </c>
      <c r="G578" s="192">
        <v>0</v>
      </c>
      <c r="H578" s="192">
        <v>0</v>
      </c>
      <c r="I578" s="192">
        <f t="shared" si="63"/>
        <v>0</v>
      </c>
      <c r="J578" s="192">
        <f t="shared" si="64"/>
        <v>0</v>
      </c>
      <c r="K578" s="192">
        <f t="shared" si="61"/>
        <v>0</v>
      </c>
      <c r="L578" s="192">
        <f t="shared" si="61"/>
        <v>0</v>
      </c>
    </row>
    <row r="579" spans="1:12">
      <c r="A579" s="229">
        <v>5</v>
      </c>
      <c r="B579" s="167" t="s">
        <v>393</v>
      </c>
      <c r="C579" s="318" t="s">
        <v>394</v>
      </c>
      <c r="D579" s="192">
        <v>12</v>
      </c>
      <c r="E579" s="192">
        <v>8</v>
      </c>
      <c r="F579" s="192">
        <f t="shared" si="62"/>
        <v>20</v>
      </c>
      <c r="G579" s="192">
        <v>7</v>
      </c>
      <c r="H579" s="192">
        <v>1</v>
      </c>
      <c r="I579" s="192">
        <f t="shared" si="63"/>
        <v>8</v>
      </c>
      <c r="J579" s="192">
        <f t="shared" si="64"/>
        <v>19</v>
      </c>
      <c r="K579" s="192">
        <f t="shared" si="61"/>
        <v>9</v>
      </c>
      <c r="L579" s="192">
        <f t="shared" si="61"/>
        <v>28</v>
      </c>
    </row>
    <row r="580" spans="1:12">
      <c r="A580" s="229">
        <v>6</v>
      </c>
      <c r="B580" s="317">
        <v>30</v>
      </c>
      <c r="C580" s="318" t="s">
        <v>395</v>
      </c>
      <c r="D580" s="192">
        <v>0</v>
      </c>
      <c r="E580" s="192">
        <v>0</v>
      </c>
      <c r="F580" s="192">
        <f t="shared" si="62"/>
        <v>0</v>
      </c>
      <c r="G580" s="192">
        <v>0</v>
      </c>
      <c r="H580" s="192">
        <v>0</v>
      </c>
      <c r="I580" s="192">
        <f t="shared" si="63"/>
        <v>0</v>
      </c>
      <c r="J580" s="192">
        <f t="shared" si="64"/>
        <v>0</v>
      </c>
      <c r="K580" s="192">
        <f t="shared" si="61"/>
        <v>0</v>
      </c>
      <c r="L580" s="192">
        <f t="shared" si="61"/>
        <v>0</v>
      </c>
    </row>
    <row r="581" spans="1:12">
      <c r="A581" s="229">
        <v>7</v>
      </c>
      <c r="B581" s="317">
        <v>32</v>
      </c>
      <c r="C581" s="318" t="s">
        <v>396</v>
      </c>
      <c r="D581" s="192">
        <v>0</v>
      </c>
      <c r="E581" s="192">
        <v>0</v>
      </c>
      <c r="F581" s="192">
        <f t="shared" si="62"/>
        <v>0</v>
      </c>
      <c r="G581" s="192">
        <v>0</v>
      </c>
      <c r="H581" s="192">
        <v>0</v>
      </c>
      <c r="I581" s="192">
        <f t="shared" si="63"/>
        <v>0</v>
      </c>
      <c r="J581" s="192">
        <f t="shared" si="64"/>
        <v>0</v>
      </c>
      <c r="K581" s="192">
        <f t="shared" si="61"/>
        <v>0</v>
      </c>
      <c r="L581" s="192">
        <f t="shared" si="61"/>
        <v>0</v>
      </c>
    </row>
    <row r="582" spans="1:12">
      <c r="A582" s="229">
        <v>8</v>
      </c>
      <c r="B582" s="317">
        <v>33</v>
      </c>
      <c r="C582" s="318" t="s">
        <v>397</v>
      </c>
      <c r="D582" s="192">
        <v>0</v>
      </c>
      <c r="E582" s="192">
        <v>0</v>
      </c>
      <c r="F582" s="192">
        <f t="shared" si="62"/>
        <v>0</v>
      </c>
      <c r="G582" s="192">
        <v>0</v>
      </c>
      <c r="H582" s="192">
        <v>0</v>
      </c>
      <c r="I582" s="192">
        <f t="shared" si="63"/>
        <v>0</v>
      </c>
      <c r="J582" s="192">
        <f t="shared" si="64"/>
        <v>0</v>
      </c>
      <c r="K582" s="192">
        <f t="shared" si="61"/>
        <v>0</v>
      </c>
      <c r="L582" s="192">
        <f t="shared" si="61"/>
        <v>0</v>
      </c>
    </row>
    <row r="583" spans="1:12">
      <c r="A583" s="229">
        <v>9</v>
      </c>
      <c r="B583" s="317">
        <v>37</v>
      </c>
      <c r="C583" s="318" t="s">
        <v>398</v>
      </c>
      <c r="D583" s="192">
        <v>0</v>
      </c>
      <c r="E583" s="192">
        <v>0</v>
      </c>
      <c r="F583" s="192">
        <f t="shared" si="62"/>
        <v>0</v>
      </c>
      <c r="G583" s="192">
        <v>0</v>
      </c>
      <c r="H583" s="192">
        <v>0</v>
      </c>
      <c r="I583" s="192">
        <f t="shared" si="63"/>
        <v>0</v>
      </c>
      <c r="J583" s="192">
        <f t="shared" si="64"/>
        <v>0</v>
      </c>
      <c r="K583" s="192">
        <f t="shared" si="61"/>
        <v>0</v>
      </c>
      <c r="L583" s="192">
        <f t="shared" si="61"/>
        <v>0</v>
      </c>
    </row>
    <row r="584" spans="1:12">
      <c r="A584" s="229">
        <v>10</v>
      </c>
      <c r="B584" s="317">
        <v>45</v>
      </c>
      <c r="C584" s="318" t="s">
        <v>399</v>
      </c>
      <c r="D584" s="192">
        <v>0</v>
      </c>
      <c r="E584" s="192">
        <v>0</v>
      </c>
      <c r="F584" s="192">
        <f t="shared" si="62"/>
        <v>0</v>
      </c>
      <c r="G584" s="192">
        <v>0</v>
      </c>
      <c r="H584" s="192">
        <v>0</v>
      </c>
      <c r="I584" s="192">
        <f t="shared" si="63"/>
        <v>0</v>
      </c>
      <c r="J584" s="192">
        <f t="shared" si="64"/>
        <v>0</v>
      </c>
      <c r="K584" s="192">
        <f t="shared" si="61"/>
        <v>0</v>
      </c>
      <c r="L584" s="192">
        <f t="shared" si="61"/>
        <v>0</v>
      </c>
    </row>
    <row r="585" spans="1:12">
      <c r="A585" s="229">
        <v>11</v>
      </c>
      <c r="B585" s="317">
        <v>55</v>
      </c>
      <c r="C585" s="318" t="s">
        <v>400</v>
      </c>
      <c r="D585" s="192">
        <v>0</v>
      </c>
      <c r="E585" s="192">
        <v>0</v>
      </c>
      <c r="F585" s="192">
        <f t="shared" si="62"/>
        <v>0</v>
      </c>
      <c r="G585" s="192">
        <v>0</v>
      </c>
      <c r="H585" s="192">
        <v>0</v>
      </c>
      <c r="I585" s="192">
        <f t="shared" si="63"/>
        <v>0</v>
      </c>
      <c r="J585" s="192">
        <f t="shared" si="64"/>
        <v>0</v>
      </c>
      <c r="K585" s="192">
        <f t="shared" si="61"/>
        <v>0</v>
      </c>
      <c r="L585" s="192">
        <f t="shared" si="61"/>
        <v>0</v>
      </c>
    </row>
    <row r="586" spans="1:12">
      <c r="A586" s="229">
        <v>12</v>
      </c>
      <c r="B586" s="317">
        <v>71</v>
      </c>
      <c r="C586" s="318" t="s">
        <v>401</v>
      </c>
      <c r="D586" s="192">
        <v>0</v>
      </c>
      <c r="E586" s="192">
        <v>0</v>
      </c>
      <c r="F586" s="192">
        <f t="shared" si="62"/>
        <v>0</v>
      </c>
      <c r="G586" s="192">
        <v>0</v>
      </c>
      <c r="H586" s="192">
        <v>0</v>
      </c>
      <c r="I586" s="192">
        <f t="shared" si="63"/>
        <v>0</v>
      </c>
      <c r="J586" s="192">
        <f t="shared" si="64"/>
        <v>0</v>
      </c>
      <c r="K586" s="192">
        <f t="shared" si="61"/>
        <v>0</v>
      </c>
      <c r="L586" s="192">
        <f t="shared" si="61"/>
        <v>0</v>
      </c>
    </row>
    <row r="587" spans="1:12">
      <c r="A587" s="229">
        <v>13</v>
      </c>
      <c r="B587" s="317">
        <v>84</v>
      </c>
      <c r="C587" s="318" t="s">
        <v>776</v>
      </c>
      <c r="D587" s="192">
        <v>0</v>
      </c>
      <c r="E587" s="192">
        <v>0</v>
      </c>
      <c r="F587" s="192">
        <f t="shared" si="62"/>
        <v>0</v>
      </c>
      <c r="G587" s="192">
        <v>0</v>
      </c>
      <c r="H587" s="192">
        <v>1</v>
      </c>
      <c r="I587" s="192">
        <f t="shared" si="63"/>
        <v>1</v>
      </c>
      <c r="J587" s="192">
        <f t="shared" si="64"/>
        <v>0</v>
      </c>
      <c r="K587" s="192">
        <f t="shared" si="61"/>
        <v>1</v>
      </c>
      <c r="L587" s="192">
        <f t="shared" si="61"/>
        <v>1</v>
      </c>
    </row>
    <row r="588" spans="1:12">
      <c r="A588" s="229">
        <v>14</v>
      </c>
      <c r="B588" s="167" t="s">
        <v>402</v>
      </c>
      <c r="C588" s="318" t="s">
        <v>403</v>
      </c>
      <c r="D588" s="192">
        <v>0</v>
      </c>
      <c r="E588" s="192">
        <v>0</v>
      </c>
      <c r="F588" s="192">
        <f t="shared" si="62"/>
        <v>0</v>
      </c>
      <c r="G588" s="192">
        <v>32</v>
      </c>
      <c r="H588" s="192">
        <v>23</v>
      </c>
      <c r="I588" s="192">
        <f t="shared" si="63"/>
        <v>55</v>
      </c>
      <c r="J588" s="192">
        <f t="shared" si="64"/>
        <v>32</v>
      </c>
      <c r="K588" s="192">
        <f t="shared" si="61"/>
        <v>23</v>
      </c>
      <c r="L588" s="192">
        <f t="shared" si="61"/>
        <v>55</v>
      </c>
    </row>
    <row r="589" spans="1:12">
      <c r="A589" s="229">
        <v>15</v>
      </c>
      <c r="B589" s="317">
        <v>250</v>
      </c>
      <c r="C589" s="318" t="s">
        <v>404</v>
      </c>
      <c r="D589" s="192">
        <v>311</v>
      </c>
      <c r="E589" s="192">
        <v>155</v>
      </c>
      <c r="F589" s="192">
        <f t="shared" si="62"/>
        <v>466</v>
      </c>
      <c r="G589" s="192">
        <v>22</v>
      </c>
      <c r="H589" s="192">
        <v>16</v>
      </c>
      <c r="I589" s="192">
        <f t="shared" si="63"/>
        <v>38</v>
      </c>
      <c r="J589" s="192">
        <f t="shared" si="64"/>
        <v>333</v>
      </c>
      <c r="K589" s="192">
        <f t="shared" si="61"/>
        <v>171</v>
      </c>
      <c r="L589" s="192">
        <f t="shared" si="61"/>
        <v>504</v>
      </c>
    </row>
    <row r="590" spans="1:12" ht="25.5">
      <c r="A590" s="229">
        <v>16</v>
      </c>
      <c r="B590" s="167" t="s">
        <v>405</v>
      </c>
      <c r="C590" s="318" t="s">
        <v>406</v>
      </c>
      <c r="D590" s="192">
        <v>0</v>
      </c>
      <c r="E590" s="192">
        <v>0</v>
      </c>
      <c r="F590" s="192">
        <f t="shared" si="62"/>
        <v>0</v>
      </c>
      <c r="G590" s="192">
        <v>0</v>
      </c>
      <c r="H590" s="192">
        <v>3</v>
      </c>
      <c r="I590" s="192">
        <f t="shared" si="63"/>
        <v>3</v>
      </c>
      <c r="J590" s="192">
        <f t="shared" si="64"/>
        <v>0</v>
      </c>
      <c r="K590" s="192">
        <f t="shared" si="61"/>
        <v>3</v>
      </c>
      <c r="L590" s="192">
        <f t="shared" si="61"/>
        <v>3</v>
      </c>
    </row>
    <row r="591" spans="1:12">
      <c r="A591" s="229">
        <v>17</v>
      </c>
      <c r="B591" s="167" t="s">
        <v>407</v>
      </c>
      <c r="C591" s="319" t="s">
        <v>777</v>
      </c>
      <c r="D591" s="192">
        <v>25</v>
      </c>
      <c r="E591" s="192">
        <v>21</v>
      </c>
      <c r="F591" s="192">
        <f t="shared" si="62"/>
        <v>46</v>
      </c>
      <c r="G591" s="192">
        <v>1</v>
      </c>
      <c r="H591" s="192">
        <v>0</v>
      </c>
      <c r="I591" s="192">
        <f t="shared" si="63"/>
        <v>1</v>
      </c>
      <c r="J591" s="192">
        <f t="shared" si="64"/>
        <v>26</v>
      </c>
      <c r="K591" s="192">
        <f t="shared" si="61"/>
        <v>21</v>
      </c>
      <c r="L591" s="192">
        <f t="shared" si="61"/>
        <v>47</v>
      </c>
    </row>
    <row r="592" spans="1:12" ht="38.25">
      <c r="A592" s="229">
        <v>18</v>
      </c>
      <c r="B592" s="1372" t="s">
        <v>408</v>
      </c>
      <c r="C592" s="318" t="s">
        <v>409</v>
      </c>
      <c r="D592" s="192">
        <v>697</v>
      </c>
      <c r="E592" s="192">
        <v>456</v>
      </c>
      <c r="F592" s="192">
        <f t="shared" si="62"/>
        <v>1153</v>
      </c>
      <c r="G592" s="192">
        <v>224</v>
      </c>
      <c r="H592" s="192">
        <v>110</v>
      </c>
      <c r="I592" s="192">
        <f t="shared" si="63"/>
        <v>334</v>
      </c>
      <c r="J592" s="192">
        <f t="shared" si="64"/>
        <v>921</v>
      </c>
      <c r="K592" s="192">
        <f t="shared" si="61"/>
        <v>566</v>
      </c>
      <c r="L592" s="192">
        <f t="shared" si="61"/>
        <v>1487</v>
      </c>
    </row>
    <row r="593" spans="1:12" ht="25.5">
      <c r="A593" s="229">
        <v>19</v>
      </c>
      <c r="B593" s="167" t="s">
        <v>410</v>
      </c>
      <c r="C593" s="318" t="s">
        <v>411</v>
      </c>
      <c r="D593" s="192">
        <v>33</v>
      </c>
      <c r="E593" s="192">
        <v>21</v>
      </c>
      <c r="F593" s="192">
        <f t="shared" si="62"/>
        <v>54</v>
      </c>
      <c r="G593" s="192">
        <v>9</v>
      </c>
      <c r="H593" s="192">
        <v>4</v>
      </c>
      <c r="I593" s="192">
        <f t="shared" si="63"/>
        <v>13</v>
      </c>
      <c r="J593" s="192">
        <f t="shared" si="64"/>
        <v>42</v>
      </c>
      <c r="K593" s="192">
        <f t="shared" si="61"/>
        <v>25</v>
      </c>
      <c r="L593" s="192">
        <f t="shared" si="61"/>
        <v>67</v>
      </c>
    </row>
    <row r="594" spans="1:12">
      <c r="A594" s="229">
        <v>20</v>
      </c>
      <c r="B594" s="167" t="s">
        <v>412</v>
      </c>
      <c r="C594" s="320" t="s">
        <v>413</v>
      </c>
      <c r="D594" s="192">
        <v>0</v>
      </c>
      <c r="E594" s="192">
        <v>0</v>
      </c>
      <c r="F594" s="192">
        <f t="shared" si="62"/>
        <v>0</v>
      </c>
      <c r="G594" s="192">
        <v>2</v>
      </c>
      <c r="H594" s="192">
        <v>2</v>
      </c>
      <c r="I594" s="192">
        <f t="shared" si="63"/>
        <v>4</v>
      </c>
      <c r="J594" s="192">
        <f t="shared" si="64"/>
        <v>2</v>
      </c>
      <c r="K594" s="192">
        <f t="shared" si="61"/>
        <v>2</v>
      </c>
      <c r="L594" s="192">
        <f t="shared" si="61"/>
        <v>4</v>
      </c>
    </row>
    <row r="595" spans="1:12">
      <c r="A595" s="229">
        <v>21</v>
      </c>
      <c r="B595" s="317">
        <v>487</v>
      </c>
      <c r="C595" s="318" t="s">
        <v>414</v>
      </c>
      <c r="D595" s="192">
        <v>0</v>
      </c>
      <c r="E595" s="192">
        <v>0</v>
      </c>
      <c r="F595" s="192">
        <f t="shared" si="62"/>
        <v>0</v>
      </c>
      <c r="G595" s="192">
        <v>0</v>
      </c>
      <c r="H595" s="192">
        <v>0</v>
      </c>
      <c r="I595" s="192">
        <f t="shared" si="63"/>
        <v>0</v>
      </c>
      <c r="J595" s="192">
        <f t="shared" si="64"/>
        <v>0</v>
      </c>
      <c r="K595" s="192">
        <f t="shared" si="61"/>
        <v>0</v>
      </c>
      <c r="L595" s="192">
        <f t="shared" si="61"/>
        <v>0</v>
      </c>
    </row>
    <row r="596" spans="1:12">
      <c r="A596" s="229">
        <v>22</v>
      </c>
      <c r="B596" s="167" t="s">
        <v>415</v>
      </c>
      <c r="C596" s="318" t="s">
        <v>416</v>
      </c>
      <c r="D596" s="192">
        <v>8</v>
      </c>
      <c r="E596" s="192">
        <v>16</v>
      </c>
      <c r="F596" s="192">
        <f t="shared" si="62"/>
        <v>24</v>
      </c>
      <c r="G596" s="192">
        <v>5</v>
      </c>
      <c r="H596" s="192">
        <v>0</v>
      </c>
      <c r="I596" s="192">
        <f t="shared" si="63"/>
        <v>5</v>
      </c>
      <c r="J596" s="192">
        <f t="shared" si="64"/>
        <v>13</v>
      </c>
      <c r="K596" s="192">
        <f t="shared" si="61"/>
        <v>16</v>
      </c>
      <c r="L596" s="192">
        <f t="shared" si="61"/>
        <v>29</v>
      </c>
    </row>
    <row r="597" spans="1:12">
      <c r="A597" s="229">
        <v>23</v>
      </c>
      <c r="B597" s="167" t="s">
        <v>417</v>
      </c>
      <c r="C597" s="318" t="s">
        <v>418</v>
      </c>
      <c r="D597" s="192">
        <v>1</v>
      </c>
      <c r="E597" s="192">
        <v>1</v>
      </c>
      <c r="F597" s="192">
        <f t="shared" si="62"/>
        <v>2</v>
      </c>
      <c r="G597" s="192">
        <v>0</v>
      </c>
      <c r="H597" s="192">
        <v>2</v>
      </c>
      <c r="I597" s="192">
        <f t="shared" si="63"/>
        <v>2</v>
      </c>
      <c r="J597" s="192">
        <f t="shared" si="64"/>
        <v>1</v>
      </c>
      <c r="K597" s="192">
        <f t="shared" si="61"/>
        <v>3</v>
      </c>
      <c r="L597" s="192">
        <f t="shared" si="61"/>
        <v>4</v>
      </c>
    </row>
    <row r="598" spans="1:12" ht="24">
      <c r="A598" s="229">
        <v>24</v>
      </c>
      <c r="B598" s="167" t="s">
        <v>419</v>
      </c>
      <c r="C598" s="321" t="s">
        <v>778</v>
      </c>
      <c r="D598" s="192">
        <v>71</v>
      </c>
      <c r="E598" s="192">
        <v>48</v>
      </c>
      <c r="F598" s="192">
        <f t="shared" si="62"/>
        <v>119</v>
      </c>
      <c r="G598" s="192">
        <v>0</v>
      </c>
      <c r="H598" s="192">
        <v>0</v>
      </c>
      <c r="I598" s="192">
        <f t="shared" si="63"/>
        <v>0</v>
      </c>
      <c r="J598" s="192">
        <f t="shared" si="64"/>
        <v>71</v>
      </c>
      <c r="K598" s="192">
        <f t="shared" si="61"/>
        <v>48</v>
      </c>
      <c r="L598" s="192">
        <f t="shared" si="61"/>
        <v>119</v>
      </c>
    </row>
    <row r="599" spans="1:12">
      <c r="A599" s="229">
        <v>25</v>
      </c>
      <c r="B599" s="167" t="s">
        <v>420</v>
      </c>
      <c r="C599" s="318" t="s">
        <v>421</v>
      </c>
      <c r="D599" s="192">
        <v>0</v>
      </c>
      <c r="E599" s="192">
        <v>0</v>
      </c>
      <c r="F599" s="192">
        <f t="shared" si="62"/>
        <v>0</v>
      </c>
      <c r="G599" s="192">
        <v>1</v>
      </c>
      <c r="H599" s="192">
        <v>0</v>
      </c>
      <c r="I599" s="192">
        <f t="shared" si="63"/>
        <v>1</v>
      </c>
      <c r="J599" s="192">
        <f t="shared" si="64"/>
        <v>1</v>
      </c>
      <c r="K599" s="192">
        <f t="shared" si="61"/>
        <v>0</v>
      </c>
      <c r="L599" s="192">
        <f t="shared" si="61"/>
        <v>1</v>
      </c>
    </row>
    <row r="600" spans="1:12" ht="25.5">
      <c r="A600" s="229">
        <v>26</v>
      </c>
      <c r="B600" s="317">
        <v>571</v>
      </c>
      <c r="C600" s="318" t="s">
        <v>422</v>
      </c>
      <c r="D600" s="192">
        <v>21</v>
      </c>
      <c r="E600" s="192">
        <v>13</v>
      </c>
      <c r="F600" s="192">
        <f t="shared" si="62"/>
        <v>34</v>
      </c>
      <c r="G600" s="192">
        <v>8</v>
      </c>
      <c r="H600" s="192">
        <v>2</v>
      </c>
      <c r="I600" s="192">
        <f t="shared" si="63"/>
        <v>10</v>
      </c>
      <c r="J600" s="192">
        <f t="shared" si="64"/>
        <v>29</v>
      </c>
      <c r="K600" s="192">
        <f t="shared" si="61"/>
        <v>15</v>
      </c>
      <c r="L600" s="192">
        <f t="shared" si="61"/>
        <v>44</v>
      </c>
    </row>
    <row r="601" spans="1:12" ht="25.5">
      <c r="A601" s="229">
        <v>27</v>
      </c>
      <c r="B601" s="167" t="s">
        <v>423</v>
      </c>
      <c r="C601" s="318" t="s">
        <v>424</v>
      </c>
      <c r="D601" s="192">
        <v>0</v>
      </c>
      <c r="E601" s="192">
        <v>0</v>
      </c>
      <c r="F601" s="192">
        <f t="shared" si="62"/>
        <v>0</v>
      </c>
      <c r="G601" s="192">
        <v>1</v>
      </c>
      <c r="H601" s="192">
        <v>0</v>
      </c>
      <c r="I601" s="192">
        <f t="shared" si="63"/>
        <v>1</v>
      </c>
      <c r="J601" s="192">
        <f t="shared" si="64"/>
        <v>1</v>
      </c>
      <c r="K601" s="192">
        <f t="shared" si="61"/>
        <v>0</v>
      </c>
      <c r="L601" s="192">
        <f t="shared" si="61"/>
        <v>1</v>
      </c>
    </row>
    <row r="602" spans="1:12" ht="25.5">
      <c r="A602" s="229">
        <v>28</v>
      </c>
      <c r="B602" s="167" t="s">
        <v>425</v>
      </c>
      <c r="C602" s="318" t="s">
        <v>426</v>
      </c>
      <c r="D602" s="192">
        <v>0</v>
      </c>
      <c r="E602" s="192">
        <v>0</v>
      </c>
      <c r="F602" s="192">
        <f t="shared" si="62"/>
        <v>0</v>
      </c>
      <c r="G602" s="192">
        <v>0</v>
      </c>
      <c r="H602" s="192">
        <v>0</v>
      </c>
      <c r="I602" s="192">
        <f t="shared" si="63"/>
        <v>0</v>
      </c>
      <c r="J602" s="192">
        <f t="shared" si="64"/>
        <v>0</v>
      </c>
      <c r="K602" s="192">
        <f t="shared" si="61"/>
        <v>0</v>
      </c>
      <c r="L602" s="192">
        <f t="shared" si="61"/>
        <v>0</v>
      </c>
    </row>
    <row r="603" spans="1:12" ht="38.25">
      <c r="A603" s="229">
        <v>29</v>
      </c>
      <c r="B603" s="167" t="s">
        <v>427</v>
      </c>
      <c r="C603" s="318" t="s">
        <v>779</v>
      </c>
      <c r="D603" s="192">
        <v>0</v>
      </c>
      <c r="E603" s="192">
        <v>0</v>
      </c>
      <c r="F603" s="192">
        <f t="shared" si="62"/>
        <v>0</v>
      </c>
      <c r="G603" s="192">
        <v>0</v>
      </c>
      <c r="H603" s="192">
        <v>0</v>
      </c>
      <c r="I603" s="192">
        <f t="shared" si="63"/>
        <v>0</v>
      </c>
      <c r="J603" s="192">
        <f t="shared" si="64"/>
        <v>0</v>
      </c>
      <c r="K603" s="192">
        <f t="shared" si="61"/>
        <v>0</v>
      </c>
      <c r="L603" s="192">
        <f t="shared" si="61"/>
        <v>0</v>
      </c>
    </row>
    <row r="604" spans="1:12" ht="25.5">
      <c r="A604" s="229">
        <v>30</v>
      </c>
      <c r="B604" s="317">
        <v>797</v>
      </c>
      <c r="C604" s="318" t="s">
        <v>428</v>
      </c>
      <c r="D604" s="192">
        <v>987</v>
      </c>
      <c r="E604" s="192">
        <v>864</v>
      </c>
      <c r="F604" s="192">
        <f t="shared" si="62"/>
        <v>1851</v>
      </c>
      <c r="G604" s="192">
        <v>685</v>
      </c>
      <c r="H604" s="192">
        <v>415</v>
      </c>
      <c r="I604" s="192">
        <f t="shared" si="63"/>
        <v>1100</v>
      </c>
      <c r="J604" s="192">
        <f t="shared" si="64"/>
        <v>1672</v>
      </c>
      <c r="K604" s="192">
        <f t="shared" si="61"/>
        <v>1279</v>
      </c>
      <c r="L604" s="192">
        <f t="shared" si="61"/>
        <v>2951</v>
      </c>
    </row>
    <row r="605" spans="1:12" ht="25.5">
      <c r="A605" s="229">
        <v>31</v>
      </c>
      <c r="B605" s="317">
        <v>799</v>
      </c>
      <c r="C605" s="318" t="s">
        <v>780</v>
      </c>
      <c r="D605" s="192">
        <v>0</v>
      </c>
      <c r="E605" s="192">
        <v>0</v>
      </c>
      <c r="F605" s="192">
        <f t="shared" si="62"/>
        <v>0</v>
      </c>
      <c r="G605" s="192">
        <v>13</v>
      </c>
      <c r="H605" s="192">
        <v>5</v>
      </c>
      <c r="I605" s="192">
        <f t="shared" si="63"/>
        <v>18</v>
      </c>
      <c r="J605" s="192">
        <f t="shared" si="64"/>
        <v>13</v>
      </c>
      <c r="K605" s="192">
        <f t="shared" si="61"/>
        <v>5</v>
      </c>
      <c r="L605" s="192">
        <f t="shared" si="61"/>
        <v>18</v>
      </c>
    </row>
    <row r="606" spans="1:12" ht="51">
      <c r="A606" s="229">
        <v>32</v>
      </c>
      <c r="B606" s="167" t="s">
        <v>429</v>
      </c>
      <c r="C606" s="318" t="s">
        <v>430</v>
      </c>
      <c r="D606" s="192">
        <v>32</v>
      </c>
      <c r="E606" s="192">
        <v>2</v>
      </c>
      <c r="F606" s="192">
        <f t="shared" si="62"/>
        <v>34</v>
      </c>
      <c r="G606" s="192">
        <v>0</v>
      </c>
      <c r="H606" s="192">
        <v>0</v>
      </c>
      <c r="I606" s="192">
        <f t="shared" si="63"/>
        <v>0</v>
      </c>
      <c r="J606" s="192">
        <f t="shared" si="64"/>
        <v>32</v>
      </c>
      <c r="K606" s="192">
        <f t="shared" si="61"/>
        <v>2</v>
      </c>
      <c r="L606" s="192">
        <f t="shared" si="61"/>
        <v>34</v>
      </c>
    </row>
    <row r="607" spans="1:12" ht="25.5">
      <c r="A607" s="229">
        <v>33</v>
      </c>
      <c r="B607" s="167" t="s">
        <v>431</v>
      </c>
      <c r="C607" s="318" t="s">
        <v>432</v>
      </c>
      <c r="D607" s="192">
        <v>0</v>
      </c>
      <c r="E607" s="192">
        <v>0</v>
      </c>
      <c r="F607" s="192">
        <f t="shared" si="62"/>
        <v>0</v>
      </c>
      <c r="G607" s="192">
        <v>19</v>
      </c>
      <c r="H607" s="192">
        <v>1</v>
      </c>
      <c r="I607" s="192">
        <f t="shared" si="63"/>
        <v>20</v>
      </c>
      <c r="J607" s="192">
        <f t="shared" si="64"/>
        <v>19</v>
      </c>
      <c r="K607" s="192">
        <f t="shared" si="61"/>
        <v>1</v>
      </c>
      <c r="L607" s="192">
        <f t="shared" si="61"/>
        <v>20</v>
      </c>
    </row>
    <row r="608" spans="1:12">
      <c r="A608" s="229">
        <v>34</v>
      </c>
      <c r="B608" s="167" t="s">
        <v>433</v>
      </c>
      <c r="C608" s="318" t="s">
        <v>434</v>
      </c>
      <c r="D608" s="192">
        <v>0</v>
      </c>
      <c r="E608" s="192">
        <v>0</v>
      </c>
      <c r="F608" s="192">
        <f t="shared" si="62"/>
        <v>0</v>
      </c>
      <c r="G608" s="192">
        <v>2</v>
      </c>
      <c r="H608" s="192">
        <v>0</v>
      </c>
      <c r="I608" s="192">
        <f t="shared" si="63"/>
        <v>2</v>
      </c>
      <c r="J608" s="192">
        <f t="shared" si="64"/>
        <v>2</v>
      </c>
      <c r="K608" s="192">
        <f t="shared" si="61"/>
        <v>0</v>
      </c>
      <c r="L608" s="192">
        <f t="shared" si="61"/>
        <v>2</v>
      </c>
    </row>
    <row r="609" spans="1:12" ht="25.5">
      <c r="A609" s="229">
        <v>35</v>
      </c>
      <c r="B609" s="167" t="s">
        <v>435</v>
      </c>
      <c r="C609" s="318" t="s">
        <v>436</v>
      </c>
      <c r="D609" s="192">
        <v>44</v>
      </c>
      <c r="E609" s="192">
        <v>13</v>
      </c>
      <c r="F609" s="192">
        <f t="shared" si="62"/>
        <v>57</v>
      </c>
      <c r="G609" s="192">
        <v>10</v>
      </c>
      <c r="H609" s="192">
        <v>2</v>
      </c>
      <c r="I609" s="192">
        <f t="shared" si="63"/>
        <v>12</v>
      </c>
      <c r="J609" s="192">
        <f t="shared" si="64"/>
        <v>54</v>
      </c>
      <c r="K609" s="192">
        <f t="shared" si="61"/>
        <v>15</v>
      </c>
      <c r="L609" s="192">
        <f t="shared" si="61"/>
        <v>69</v>
      </c>
    </row>
    <row r="610" spans="1:12" ht="51">
      <c r="A610" s="229">
        <v>36</v>
      </c>
      <c r="B610" s="167" t="s">
        <v>437</v>
      </c>
      <c r="C610" s="318" t="s">
        <v>438</v>
      </c>
      <c r="D610" s="192">
        <v>25</v>
      </c>
      <c r="E610" s="192">
        <v>9</v>
      </c>
      <c r="F610" s="192">
        <f t="shared" si="62"/>
        <v>34</v>
      </c>
      <c r="G610" s="192">
        <v>25</v>
      </c>
      <c r="H610" s="192">
        <v>3</v>
      </c>
      <c r="I610" s="192">
        <f t="shared" si="63"/>
        <v>28</v>
      </c>
      <c r="J610" s="192">
        <f t="shared" si="64"/>
        <v>50</v>
      </c>
      <c r="K610" s="192">
        <f t="shared" si="61"/>
        <v>12</v>
      </c>
      <c r="L610" s="192">
        <f t="shared" si="61"/>
        <v>62</v>
      </c>
    </row>
    <row r="611" spans="1:12">
      <c r="A611" s="229">
        <v>37</v>
      </c>
      <c r="B611" s="167" t="s">
        <v>439</v>
      </c>
      <c r="C611" s="318" t="s">
        <v>781</v>
      </c>
      <c r="D611" s="192">
        <v>40</v>
      </c>
      <c r="E611" s="192">
        <v>7</v>
      </c>
      <c r="F611" s="192">
        <f t="shared" si="62"/>
        <v>47</v>
      </c>
      <c r="G611" s="192">
        <v>14</v>
      </c>
      <c r="H611" s="192">
        <v>5</v>
      </c>
      <c r="I611" s="192">
        <f t="shared" si="63"/>
        <v>19</v>
      </c>
      <c r="J611" s="192">
        <f t="shared" si="64"/>
        <v>54</v>
      </c>
      <c r="K611" s="192">
        <f t="shared" si="61"/>
        <v>12</v>
      </c>
      <c r="L611" s="192">
        <f t="shared" si="61"/>
        <v>66</v>
      </c>
    </row>
    <row r="612" spans="1:12" ht="25.5">
      <c r="A612" s="229">
        <v>38</v>
      </c>
      <c r="B612" s="167" t="s">
        <v>440</v>
      </c>
      <c r="C612" s="318" t="s">
        <v>782</v>
      </c>
      <c r="D612" s="192">
        <v>0</v>
      </c>
      <c r="E612" s="192">
        <v>0</v>
      </c>
      <c r="F612" s="192">
        <f t="shared" si="62"/>
        <v>0</v>
      </c>
      <c r="G612" s="192">
        <v>16</v>
      </c>
      <c r="H612" s="192">
        <v>12</v>
      </c>
      <c r="I612" s="192">
        <f t="shared" si="63"/>
        <v>28</v>
      </c>
      <c r="J612" s="192">
        <f t="shared" si="64"/>
        <v>16</v>
      </c>
      <c r="K612" s="192">
        <f t="shared" si="61"/>
        <v>12</v>
      </c>
      <c r="L612" s="192">
        <f t="shared" si="61"/>
        <v>28</v>
      </c>
    </row>
    <row r="613" spans="1:12">
      <c r="A613" s="229">
        <v>39</v>
      </c>
      <c r="B613" s="317"/>
      <c r="C613" s="318" t="s">
        <v>441</v>
      </c>
      <c r="D613" s="192">
        <v>110</v>
      </c>
      <c r="E613" s="192">
        <v>156</v>
      </c>
      <c r="F613" s="192">
        <f t="shared" si="62"/>
        <v>266</v>
      </c>
      <c r="G613" s="192">
        <v>88</v>
      </c>
      <c r="H613" s="192">
        <v>72</v>
      </c>
      <c r="I613" s="192">
        <f t="shared" si="63"/>
        <v>160</v>
      </c>
      <c r="J613" s="192">
        <f t="shared" si="64"/>
        <v>198</v>
      </c>
      <c r="K613" s="192">
        <f t="shared" si="61"/>
        <v>228</v>
      </c>
      <c r="L613" s="192">
        <f t="shared" si="61"/>
        <v>426</v>
      </c>
    </row>
    <row r="614" spans="1:12">
      <c r="A614" s="1373">
        <v>40</v>
      </c>
      <c r="B614" s="1373" t="s">
        <v>874</v>
      </c>
      <c r="C614" s="318" t="s">
        <v>877</v>
      </c>
      <c r="D614" s="570">
        <v>37</v>
      </c>
      <c r="E614" s="570">
        <v>10</v>
      </c>
      <c r="F614" s="192">
        <f t="shared" si="62"/>
        <v>47</v>
      </c>
      <c r="G614" s="570">
        <v>68</v>
      </c>
      <c r="H614" s="570">
        <v>70</v>
      </c>
      <c r="I614" s="192">
        <f t="shared" si="63"/>
        <v>138</v>
      </c>
      <c r="J614" s="192">
        <f t="shared" si="64"/>
        <v>105</v>
      </c>
      <c r="K614" s="192">
        <f t="shared" si="61"/>
        <v>80</v>
      </c>
      <c r="L614" s="192">
        <f t="shared" si="61"/>
        <v>185</v>
      </c>
    </row>
    <row r="615" spans="1:12">
      <c r="A615" s="1373">
        <v>41</v>
      </c>
      <c r="B615" s="1373" t="s">
        <v>873</v>
      </c>
      <c r="C615" s="318" t="s">
        <v>875</v>
      </c>
      <c r="D615" s="570"/>
      <c r="E615" s="570"/>
      <c r="F615" s="192">
        <f t="shared" si="62"/>
        <v>0</v>
      </c>
      <c r="G615" s="570"/>
      <c r="H615" s="570"/>
      <c r="I615" s="192">
        <f t="shared" si="63"/>
        <v>0</v>
      </c>
      <c r="J615" s="192">
        <f t="shared" si="64"/>
        <v>0</v>
      </c>
      <c r="K615" s="192">
        <f t="shared" si="61"/>
        <v>0</v>
      </c>
      <c r="L615" s="192">
        <f t="shared" si="61"/>
        <v>0</v>
      </c>
    </row>
    <row r="616" spans="1:12">
      <c r="A616" s="317"/>
      <c r="B616" s="317"/>
      <c r="C616" s="167" t="s">
        <v>6</v>
      </c>
      <c r="D616" s="192">
        <f>SUM(D575:D615)</f>
        <v>2454</v>
      </c>
      <c r="E616" s="192">
        <f t="shared" ref="E616:L616" si="65">SUM(E575:E615)</f>
        <v>1800</v>
      </c>
      <c r="F616" s="192">
        <f t="shared" si="65"/>
        <v>4254</v>
      </c>
      <c r="G616" s="192">
        <f t="shared" si="65"/>
        <v>1254</v>
      </c>
      <c r="H616" s="192">
        <f t="shared" si="65"/>
        <v>752</v>
      </c>
      <c r="I616" s="192">
        <f t="shared" si="65"/>
        <v>2006</v>
      </c>
      <c r="J616" s="192">
        <f t="shared" si="65"/>
        <v>3708</v>
      </c>
      <c r="K616" s="192">
        <f t="shared" si="65"/>
        <v>2552</v>
      </c>
      <c r="L616" s="192">
        <f t="shared" si="65"/>
        <v>6260</v>
      </c>
    </row>
    <row r="617" spans="1:12">
      <c r="D617" s="669"/>
      <c r="E617" s="669"/>
      <c r="G617" s="669"/>
      <c r="H617" s="669"/>
    </row>
    <row r="619" spans="1:12" ht="21">
      <c r="B619" s="1913" t="s">
        <v>385</v>
      </c>
      <c r="C619" s="1913"/>
      <c r="D619" s="1913"/>
      <c r="E619" s="1913"/>
      <c r="F619" s="1913"/>
      <c r="G619" s="1913"/>
      <c r="H619" s="1913"/>
      <c r="I619" s="1913"/>
      <c r="K619" s="175" t="s">
        <v>69</v>
      </c>
      <c r="L619" s="174"/>
    </row>
    <row r="621" spans="1:12">
      <c r="B621" s="1914" t="s">
        <v>386</v>
      </c>
      <c r="C621" s="1914" t="s">
        <v>387</v>
      </c>
      <c r="D621" s="1914" t="s">
        <v>96</v>
      </c>
      <c r="E621" s="1914"/>
      <c r="F621" s="1914"/>
      <c r="G621" s="1914" t="s">
        <v>0</v>
      </c>
      <c r="H621" s="1914"/>
      <c r="I621" s="1914"/>
      <c r="J621" s="1914" t="s">
        <v>6</v>
      </c>
      <c r="K621" s="1914"/>
      <c r="L621" s="1914"/>
    </row>
    <row r="622" spans="1:12">
      <c r="B622" s="1914"/>
      <c r="C622" s="1914"/>
      <c r="D622" s="1373" t="s">
        <v>242</v>
      </c>
      <c r="E622" s="1373" t="s">
        <v>243</v>
      </c>
      <c r="F622" s="1373" t="s">
        <v>236</v>
      </c>
      <c r="G622" s="1373" t="s">
        <v>242</v>
      </c>
      <c r="H622" s="1373" t="s">
        <v>243</v>
      </c>
      <c r="I622" s="1373" t="s">
        <v>236</v>
      </c>
      <c r="J622" s="1373" t="s">
        <v>242</v>
      </c>
      <c r="K622" s="1373" t="s">
        <v>243</v>
      </c>
      <c r="L622" s="1373" t="s">
        <v>236</v>
      </c>
    </row>
    <row r="623" spans="1:12">
      <c r="A623" s="229">
        <v>1</v>
      </c>
      <c r="B623" s="317">
        <v>1</v>
      </c>
      <c r="C623" s="318" t="s">
        <v>388</v>
      </c>
      <c r="D623" s="192">
        <v>0</v>
      </c>
      <c r="E623" s="192">
        <v>0</v>
      </c>
      <c r="F623" s="192">
        <f>SUM(D623:E623)</f>
        <v>0</v>
      </c>
      <c r="G623" s="192">
        <v>0</v>
      </c>
      <c r="H623" s="192">
        <v>0</v>
      </c>
      <c r="I623" s="192">
        <f>SUM(G623:H623)</f>
        <v>0</v>
      </c>
      <c r="J623" s="192">
        <f>D623+G623</f>
        <v>0</v>
      </c>
      <c r="K623" s="192">
        <f t="shared" ref="K623:L663" si="66">E623+H623</f>
        <v>0</v>
      </c>
      <c r="L623" s="192">
        <f t="shared" si="66"/>
        <v>0</v>
      </c>
    </row>
    <row r="624" spans="1:12" ht="25.5">
      <c r="A624" s="229">
        <v>2</v>
      </c>
      <c r="B624" s="317">
        <v>2</v>
      </c>
      <c r="C624" s="318" t="s">
        <v>389</v>
      </c>
      <c r="D624" s="192">
        <v>18</v>
      </c>
      <c r="E624" s="192">
        <v>9</v>
      </c>
      <c r="F624" s="192">
        <f t="shared" ref="F624:F663" si="67">SUM(D624:E624)</f>
        <v>27</v>
      </c>
      <c r="G624" s="192">
        <v>76</v>
      </c>
      <c r="H624" s="192">
        <v>88</v>
      </c>
      <c r="I624" s="192">
        <f t="shared" ref="I624:I663" si="68">SUM(G624:H624)</f>
        <v>164</v>
      </c>
      <c r="J624" s="192">
        <f t="shared" ref="J624:J663" si="69">D624+G624</f>
        <v>94</v>
      </c>
      <c r="K624" s="192">
        <f t="shared" si="66"/>
        <v>97</v>
      </c>
      <c r="L624" s="192">
        <f t="shared" si="66"/>
        <v>191</v>
      </c>
    </row>
    <row r="625" spans="1:12" ht="25.5">
      <c r="A625" s="229">
        <v>3</v>
      </c>
      <c r="B625" s="317">
        <v>3</v>
      </c>
      <c r="C625" s="318" t="s">
        <v>390</v>
      </c>
      <c r="D625" s="192">
        <v>0</v>
      </c>
      <c r="E625" s="192">
        <v>0</v>
      </c>
      <c r="F625" s="192">
        <f t="shared" si="67"/>
        <v>0</v>
      </c>
      <c r="G625" s="192">
        <v>4</v>
      </c>
      <c r="H625" s="192">
        <v>8</v>
      </c>
      <c r="I625" s="192">
        <f t="shared" si="68"/>
        <v>12</v>
      </c>
      <c r="J625" s="192">
        <f t="shared" si="69"/>
        <v>4</v>
      </c>
      <c r="K625" s="192">
        <f t="shared" si="66"/>
        <v>8</v>
      </c>
      <c r="L625" s="192">
        <f t="shared" si="66"/>
        <v>12</v>
      </c>
    </row>
    <row r="626" spans="1:12" ht="25.5">
      <c r="A626" s="229">
        <v>4</v>
      </c>
      <c r="B626" s="167" t="s">
        <v>391</v>
      </c>
      <c r="C626" s="318" t="s">
        <v>392</v>
      </c>
      <c r="D626" s="192">
        <v>0</v>
      </c>
      <c r="E626" s="192">
        <v>0</v>
      </c>
      <c r="F626" s="192">
        <f t="shared" si="67"/>
        <v>0</v>
      </c>
      <c r="G626" s="192">
        <v>7</v>
      </c>
      <c r="H626" s="192">
        <v>2</v>
      </c>
      <c r="I626" s="192">
        <f t="shared" si="68"/>
        <v>9</v>
      </c>
      <c r="J626" s="192">
        <f t="shared" si="69"/>
        <v>7</v>
      </c>
      <c r="K626" s="192">
        <f t="shared" si="66"/>
        <v>2</v>
      </c>
      <c r="L626" s="192">
        <f t="shared" si="66"/>
        <v>9</v>
      </c>
    </row>
    <row r="627" spans="1:12">
      <c r="A627" s="229">
        <v>5</v>
      </c>
      <c r="B627" s="167" t="s">
        <v>393</v>
      </c>
      <c r="C627" s="318" t="s">
        <v>394</v>
      </c>
      <c r="D627" s="192">
        <v>23</v>
      </c>
      <c r="E627" s="192">
        <v>16</v>
      </c>
      <c r="F627" s="192">
        <f t="shared" si="67"/>
        <v>39</v>
      </c>
      <c r="G627" s="192">
        <v>10</v>
      </c>
      <c r="H627" s="192">
        <v>1</v>
      </c>
      <c r="I627" s="192">
        <f t="shared" si="68"/>
        <v>11</v>
      </c>
      <c r="J627" s="192">
        <f t="shared" si="69"/>
        <v>33</v>
      </c>
      <c r="K627" s="192">
        <f t="shared" si="66"/>
        <v>17</v>
      </c>
      <c r="L627" s="192">
        <f t="shared" si="66"/>
        <v>50</v>
      </c>
    </row>
    <row r="628" spans="1:12">
      <c r="A628" s="229">
        <v>6</v>
      </c>
      <c r="B628" s="317">
        <v>30</v>
      </c>
      <c r="C628" s="318" t="s">
        <v>395</v>
      </c>
      <c r="D628" s="192">
        <v>0</v>
      </c>
      <c r="E628" s="192">
        <v>0</v>
      </c>
      <c r="F628" s="192">
        <f t="shared" si="67"/>
        <v>0</v>
      </c>
      <c r="G628" s="192">
        <v>0</v>
      </c>
      <c r="H628" s="192">
        <v>0</v>
      </c>
      <c r="I628" s="192">
        <f t="shared" si="68"/>
        <v>0</v>
      </c>
      <c r="J628" s="192">
        <f t="shared" si="69"/>
        <v>0</v>
      </c>
      <c r="K628" s="192">
        <f t="shared" si="66"/>
        <v>0</v>
      </c>
      <c r="L628" s="192">
        <f t="shared" si="66"/>
        <v>0</v>
      </c>
    </row>
    <row r="629" spans="1:12">
      <c r="A629" s="229">
        <v>7</v>
      </c>
      <c r="B629" s="317">
        <v>32</v>
      </c>
      <c r="C629" s="318" t="s">
        <v>396</v>
      </c>
      <c r="D629" s="192">
        <v>0</v>
      </c>
      <c r="E629" s="192">
        <v>0</v>
      </c>
      <c r="F629" s="192">
        <f t="shared" si="67"/>
        <v>0</v>
      </c>
      <c r="G629" s="192">
        <v>0</v>
      </c>
      <c r="H629" s="192">
        <v>0</v>
      </c>
      <c r="I629" s="192">
        <f t="shared" si="68"/>
        <v>0</v>
      </c>
      <c r="J629" s="192">
        <f t="shared" si="69"/>
        <v>0</v>
      </c>
      <c r="K629" s="192">
        <f t="shared" si="66"/>
        <v>0</v>
      </c>
      <c r="L629" s="192">
        <f t="shared" si="66"/>
        <v>0</v>
      </c>
    </row>
    <row r="630" spans="1:12">
      <c r="A630" s="229">
        <v>8</v>
      </c>
      <c r="B630" s="317">
        <v>33</v>
      </c>
      <c r="C630" s="318" t="s">
        <v>397</v>
      </c>
      <c r="D630" s="192">
        <v>0</v>
      </c>
      <c r="E630" s="192">
        <v>0</v>
      </c>
      <c r="F630" s="192">
        <f t="shared" si="67"/>
        <v>0</v>
      </c>
      <c r="G630" s="192">
        <v>0</v>
      </c>
      <c r="H630" s="192">
        <v>0</v>
      </c>
      <c r="I630" s="192">
        <f t="shared" si="68"/>
        <v>0</v>
      </c>
      <c r="J630" s="192">
        <f t="shared" si="69"/>
        <v>0</v>
      </c>
      <c r="K630" s="192">
        <f t="shared" si="66"/>
        <v>0</v>
      </c>
      <c r="L630" s="192">
        <f t="shared" si="66"/>
        <v>0</v>
      </c>
    </row>
    <row r="631" spans="1:12">
      <c r="A631" s="229">
        <v>9</v>
      </c>
      <c r="B631" s="317">
        <v>37</v>
      </c>
      <c r="C631" s="318" t="s">
        <v>398</v>
      </c>
      <c r="D631" s="192">
        <v>0</v>
      </c>
      <c r="E631" s="192">
        <v>0</v>
      </c>
      <c r="F631" s="192">
        <f t="shared" si="67"/>
        <v>0</v>
      </c>
      <c r="G631" s="192">
        <v>0</v>
      </c>
      <c r="H631" s="192">
        <v>0</v>
      </c>
      <c r="I631" s="192">
        <f t="shared" si="68"/>
        <v>0</v>
      </c>
      <c r="J631" s="192">
        <f t="shared" si="69"/>
        <v>0</v>
      </c>
      <c r="K631" s="192">
        <f t="shared" si="66"/>
        <v>0</v>
      </c>
      <c r="L631" s="192">
        <f t="shared" si="66"/>
        <v>0</v>
      </c>
    </row>
    <row r="632" spans="1:12">
      <c r="A632" s="229">
        <v>10</v>
      </c>
      <c r="B632" s="317">
        <v>45</v>
      </c>
      <c r="C632" s="318" t="s">
        <v>399</v>
      </c>
      <c r="D632" s="192">
        <v>0</v>
      </c>
      <c r="E632" s="192">
        <v>0</v>
      </c>
      <c r="F632" s="192">
        <f t="shared" si="67"/>
        <v>0</v>
      </c>
      <c r="G632" s="192">
        <v>0</v>
      </c>
      <c r="H632" s="192">
        <v>0</v>
      </c>
      <c r="I632" s="192">
        <f t="shared" si="68"/>
        <v>0</v>
      </c>
      <c r="J632" s="192">
        <f t="shared" si="69"/>
        <v>0</v>
      </c>
      <c r="K632" s="192">
        <f t="shared" si="66"/>
        <v>0</v>
      </c>
      <c r="L632" s="192">
        <f t="shared" si="66"/>
        <v>0</v>
      </c>
    </row>
    <row r="633" spans="1:12">
      <c r="A633" s="229">
        <v>11</v>
      </c>
      <c r="B633" s="317">
        <v>55</v>
      </c>
      <c r="C633" s="318" t="s">
        <v>400</v>
      </c>
      <c r="D633" s="192">
        <v>0</v>
      </c>
      <c r="E633" s="192">
        <v>0</v>
      </c>
      <c r="F633" s="192">
        <f t="shared" si="67"/>
        <v>0</v>
      </c>
      <c r="G633" s="192">
        <v>0</v>
      </c>
      <c r="H633" s="192">
        <v>0</v>
      </c>
      <c r="I633" s="192">
        <f t="shared" si="68"/>
        <v>0</v>
      </c>
      <c r="J633" s="192">
        <f t="shared" si="69"/>
        <v>0</v>
      </c>
      <c r="K633" s="192">
        <f t="shared" si="66"/>
        <v>0</v>
      </c>
      <c r="L633" s="192">
        <f t="shared" si="66"/>
        <v>0</v>
      </c>
    </row>
    <row r="634" spans="1:12">
      <c r="A634" s="229">
        <v>12</v>
      </c>
      <c r="B634" s="317">
        <v>71</v>
      </c>
      <c r="C634" s="318" t="s">
        <v>401</v>
      </c>
      <c r="D634" s="192">
        <v>0</v>
      </c>
      <c r="E634" s="192">
        <v>0</v>
      </c>
      <c r="F634" s="192">
        <f t="shared" si="67"/>
        <v>0</v>
      </c>
      <c r="G634" s="192">
        <v>0</v>
      </c>
      <c r="H634" s="192">
        <v>0</v>
      </c>
      <c r="I634" s="192">
        <f t="shared" si="68"/>
        <v>0</v>
      </c>
      <c r="J634" s="192">
        <f t="shared" si="69"/>
        <v>0</v>
      </c>
      <c r="K634" s="192">
        <f t="shared" si="66"/>
        <v>0</v>
      </c>
      <c r="L634" s="192">
        <f t="shared" si="66"/>
        <v>0</v>
      </c>
    </row>
    <row r="635" spans="1:12">
      <c r="A635" s="229">
        <v>13</v>
      </c>
      <c r="B635" s="317">
        <v>84</v>
      </c>
      <c r="C635" s="318" t="s">
        <v>776</v>
      </c>
      <c r="D635" s="192">
        <v>0</v>
      </c>
      <c r="E635" s="192">
        <v>0</v>
      </c>
      <c r="F635" s="192">
        <f t="shared" si="67"/>
        <v>0</v>
      </c>
      <c r="G635" s="192">
        <v>7</v>
      </c>
      <c r="H635" s="192">
        <v>1</v>
      </c>
      <c r="I635" s="192">
        <f t="shared" si="68"/>
        <v>8</v>
      </c>
      <c r="J635" s="192">
        <f t="shared" si="69"/>
        <v>7</v>
      </c>
      <c r="K635" s="192">
        <f t="shared" si="66"/>
        <v>1</v>
      </c>
      <c r="L635" s="192">
        <f t="shared" si="66"/>
        <v>8</v>
      </c>
    </row>
    <row r="636" spans="1:12">
      <c r="A636" s="229">
        <v>14</v>
      </c>
      <c r="B636" s="167" t="s">
        <v>402</v>
      </c>
      <c r="C636" s="318" t="s">
        <v>403</v>
      </c>
      <c r="D636" s="192">
        <v>16</v>
      </c>
      <c r="E636" s="192">
        <v>24</v>
      </c>
      <c r="F636" s="192">
        <f t="shared" si="67"/>
        <v>40</v>
      </c>
      <c r="G636" s="192">
        <v>12</v>
      </c>
      <c r="H636" s="192">
        <v>10</v>
      </c>
      <c r="I636" s="192">
        <f t="shared" si="68"/>
        <v>22</v>
      </c>
      <c r="J636" s="192">
        <f t="shared" si="69"/>
        <v>28</v>
      </c>
      <c r="K636" s="192">
        <f t="shared" si="66"/>
        <v>34</v>
      </c>
      <c r="L636" s="192">
        <f t="shared" si="66"/>
        <v>62</v>
      </c>
    </row>
    <row r="637" spans="1:12">
      <c r="A637" s="229">
        <v>15</v>
      </c>
      <c r="B637" s="317">
        <v>250</v>
      </c>
      <c r="C637" s="318" t="s">
        <v>404</v>
      </c>
      <c r="D637" s="192">
        <v>92</v>
      </c>
      <c r="E637" s="192">
        <v>70</v>
      </c>
      <c r="F637" s="192">
        <f t="shared" si="67"/>
        <v>162</v>
      </c>
      <c r="G637" s="192">
        <v>34</v>
      </c>
      <c r="H637" s="192">
        <v>45</v>
      </c>
      <c r="I637" s="192">
        <f t="shared" si="68"/>
        <v>79</v>
      </c>
      <c r="J637" s="192">
        <f t="shared" si="69"/>
        <v>126</v>
      </c>
      <c r="K637" s="192">
        <f t="shared" si="66"/>
        <v>115</v>
      </c>
      <c r="L637" s="192">
        <f t="shared" si="66"/>
        <v>241</v>
      </c>
    </row>
    <row r="638" spans="1:12" ht="25.5">
      <c r="A638" s="229">
        <v>16</v>
      </c>
      <c r="B638" s="167" t="s">
        <v>405</v>
      </c>
      <c r="C638" s="318" t="s">
        <v>406</v>
      </c>
      <c r="D638" s="192">
        <v>0</v>
      </c>
      <c r="E638" s="192">
        <v>0</v>
      </c>
      <c r="F638" s="192">
        <f t="shared" si="67"/>
        <v>0</v>
      </c>
      <c r="G638" s="192">
        <v>8</v>
      </c>
      <c r="H638" s="192">
        <v>3</v>
      </c>
      <c r="I638" s="192">
        <f t="shared" si="68"/>
        <v>11</v>
      </c>
      <c r="J638" s="192">
        <f t="shared" si="69"/>
        <v>8</v>
      </c>
      <c r="K638" s="192">
        <f t="shared" si="66"/>
        <v>3</v>
      </c>
      <c r="L638" s="192">
        <f t="shared" si="66"/>
        <v>11</v>
      </c>
    </row>
    <row r="639" spans="1:12">
      <c r="A639" s="229">
        <v>17</v>
      </c>
      <c r="B639" s="167" t="s">
        <v>407</v>
      </c>
      <c r="C639" s="319" t="s">
        <v>777</v>
      </c>
      <c r="D639" s="192">
        <v>22</v>
      </c>
      <c r="E639" s="192">
        <v>26</v>
      </c>
      <c r="F639" s="192">
        <f t="shared" si="67"/>
        <v>48</v>
      </c>
      <c r="G639" s="192">
        <v>152</v>
      </c>
      <c r="H639" s="192">
        <v>146</v>
      </c>
      <c r="I639" s="192">
        <f t="shared" si="68"/>
        <v>298</v>
      </c>
      <c r="J639" s="192">
        <f t="shared" si="69"/>
        <v>174</v>
      </c>
      <c r="K639" s="192">
        <f t="shared" si="66"/>
        <v>172</v>
      </c>
      <c r="L639" s="192">
        <f t="shared" si="66"/>
        <v>346</v>
      </c>
    </row>
    <row r="640" spans="1:12" ht="38.25">
      <c r="A640" s="229">
        <v>18</v>
      </c>
      <c r="B640" s="1372" t="s">
        <v>408</v>
      </c>
      <c r="C640" s="318" t="s">
        <v>409</v>
      </c>
      <c r="D640" s="192">
        <v>1247</v>
      </c>
      <c r="E640" s="192">
        <v>907</v>
      </c>
      <c r="F640" s="192">
        <f t="shared" si="67"/>
        <v>2154</v>
      </c>
      <c r="G640" s="192">
        <v>912</v>
      </c>
      <c r="H640" s="192">
        <v>522</v>
      </c>
      <c r="I640" s="192">
        <f t="shared" si="68"/>
        <v>1434</v>
      </c>
      <c r="J640" s="192">
        <f t="shared" si="69"/>
        <v>2159</v>
      </c>
      <c r="K640" s="192">
        <f t="shared" si="66"/>
        <v>1429</v>
      </c>
      <c r="L640" s="192">
        <f t="shared" si="66"/>
        <v>3588</v>
      </c>
    </row>
    <row r="641" spans="1:12" ht="25.5">
      <c r="A641" s="229">
        <v>19</v>
      </c>
      <c r="B641" s="167" t="s">
        <v>410</v>
      </c>
      <c r="C641" s="318" t="s">
        <v>411</v>
      </c>
      <c r="D641" s="192">
        <v>102</v>
      </c>
      <c r="E641" s="192">
        <v>50</v>
      </c>
      <c r="F641" s="192">
        <f t="shared" si="67"/>
        <v>152</v>
      </c>
      <c r="G641" s="192">
        <v>17</v>
      </c>
      <c r="H641" s="192">
        <v>6</v>
      </c>
      <c r="I641" s="192">
        <f t="shared" si="68"/>
        <v>23</v>
      </c>
      <c r="J641" s="192">
        <f t="shared" si="69"/>
        <v>119</v>
      </c>
      <c r="K641" s="192">
        <f t="shared" si="66"/>
        <v>56</v>
      </c>
      <c r="L641" s="192">
        <f t="shared" si="66"/>
        <v>175</v>
      </c>
    </row>
    <row r="642" spans="1:12">
      <c r="A642" s="229">
        <v>20</v>
      </c>
      <c r="B642" s="167" t="s">
        <v>412</v>
      </c>
      <c r="C642" s="320" t="s">
        <v>413</v>
      </c>
      <c r="D642" s="192">
        <v>9</v>
      </c>
      <c r="E642" s="192">
        <v>6</v>
      </c>
      <c r="F642" s="192">
        <f t="shared" si="67"/>
        <v>15</v>
      </c>
      <c r="G642" s="192">
        <v>46</v>
      </c>
      <c r="H642" s="192">
        <v>34</v>
      </c>
      <c r="I642" s="192">
        <f t="shared" si="68"/>
        <v>80</v>
      </c>
      <c r="J642" s="192">
        <f t="shared" si="69"/>
        <v>55</v>
      </c>
      <c r="K642" s="192">
        <f t="shared" si="66"/>
        <v>40</v>
      </c>
      <c r="L642" s="192">
        <f t="shared" si="66"/>
        <v>95</v>
      </c>
    </row>
    <row r="643" spans="1:12">
      <c r="A643" s="229">
        <v>21</v>
      </c>
      <c r="B643" s="317">
        <v>487</v>
      </c>
      <c r="C643" s="318" t="s">
        <v>414</v>
      </c>
      <c r="D643" s="192">
        <v>0</v>
      </c>
      <c r="E643" s="192">
        <v>0</v>
      </c>
      <c r="F643" s="192">
        <f t="shared" si="67"/>
        <v>0</v>
      </c>
      <c r="G643" s="192">
        <v>0</v>
      </c>
      <c r="H643" s="192">
        <v>0</v>
      </c>
      <c r="I643" s="192">
        <f t="shared" si="68"/>
        <v>0</v>
      </c>
      <c r="J643" s="192">
        <f t="shared" si="69"/>
        <v>0</v>
      </c>
      <c r="K643" s="192">
        <f t="shared" si="66"/>
        <v>0</v>
      </c>
      <c r="L643" s="192">
        <f t="shared" si="66"/>
        <v>0</v>
      </c>
    </row>
    <row r="644" spans="1:12">
      <c r="A644" s="229">
        <v>22</v>
      </c>
      <c r="B644" s="167" t="s">
        <v>415</v>
      </c>
      <c r="C644" s="318" t="s">
        <v>416</v>
      </c>
      <c r="D644" s="192">
        <v>28</v>
      </c>
      <c r="E644" s="192">
        <v>18</v>
      </c>
      <c r="F644" s="192">
        <f t="shared" si="67"/>
        <v>46</v>
      </c>
      <c r="G644" s="192">
        <v>7</v>
      </c>
      <c r="H644" s="192">
        <v>5</v>
      </c>
      <c r="I644" s="192">
        <f t="shared" si="68"/>
        <v>12</v>
      </c>
      <c r="J644" s="192">
        <f t="shared" si="69"/>
        <v>35</v>
      </c>
      <c r="K644" s="192">
        <f t="shared" si="66"/>
        <v>23</v>
      </c>
      <c r="L644" s="192">
        <f t="shared" si="66"/>
        <v>58</v>
      </c>
    </row>
    <row r="645" spans="1:12">
      <c r="A645" s="229">
        <v>23</v>
      </c>
      <c r="B645" s="167" t="s">
        <v>417</v>
      </c>
      <c r="C645" s="318" t="s">
        <v>418</v>
      </c>
      <c r="D645" s="192">
        <v>22</v>
      </c>
      <c r="E645" s="192">
        <v>14</v>
      </c>
      <c r="F645" s="192">
        <f t="shared" si="67"/>
        <v>36</v>
      </c>
      <c r="G645" s="192">
        <v>0</v>
      </c>
      <c r="H645" s="192">
        <v>4</v>
      </c>
      <c r="I645" s="192">
        <f t="shared" si="68"/>
        <v>4</v>
      </c>
      <c r="J645" s="192">
        <f t="shared" si="69"/>
        <v>22</v>
      </c>
      <c r="K645" s="192">
        <f t="shared" si="66"/>
        <v>18</v>
      </c>
      <c r="L645" s="192">
        <f t="shared" si="66"/>
        <v>40</v>
      </c>
    </row>
    <row r="646" spans="1:12" ht="24">
      <c r="A646" s="229">
        <v>24</v>
      </c>
      <c r="B646" s="167" t="s">
        <v>419</v>
      </c>
      <c r="C646" s="321" t="s">
        <v>778</v>
      </c>
      <c r="D646" s="192">
        <v>0</v>
      </c>
      <c r="E646" s="192">
        <v>0</v>
      </c>
      <c r="F646" s="192">
        <f t="shared" si="67"/>
        <v>0</v>
      </c>
      <c r="G646" s="192">
        <v>1</v>
      </c>
      <c r="H646" s="192">
        <v>5</v>
      </c>
      <c r="I646" s="192">
        <f t="shared" si="68"/>
        <v>6</v>
      </c>
      <c r="J646" s="192">
        <f t="shared" si="69"/>
        <v>1</v>
      </c>
      <c r="K646" s="192">
        <f t="shared" si="66"/>
        <v>5</v>
      </c>
      <c r="L646" s="192">
        <f t="shared" si="66"/>
        <v>6</v>
      </c>
    </row>
    <row r="647" spans="1:12">
      <c r="A647" s="229">
        <v>25</v>
      </c>
      <c r="B647" s="167" t="s">
        <v>420</v>
      </c>
      <c r="C647" s="318" t="s">
        <v>421</v>
      </c>
      <c r="D647" s="192">
        <v>0</v>
      </c>
      <c r="E647" s="192">
        <v>0</v>
      </c>
      <c r="F647" s="192">
        <f t="shared" si="67"/>
        <v>0</v>
      </c>
      <c r="G647" s="192">
        <v>2</v>
      </c>
      <c r="H647" s="192">
        <v>1</v>
      </c>
      <c r="I647" s="192">
        <f t="shared" si="68"/>
        <v>3</v>
      </c>
      <c r="J647" s="192">
        <f t="shared" si="69"/>
        <v>2</v>
      </c>
      <c r="K647" s="192">
        <f t="shared" si="66"/>
        <v>1</v>
      </c>
      <c r="L647" s="192">
        <f t="shared" si="66"/>
        <v>3</v>
      </c>
    </row>
    <row r="648" spans="1:12" ht="25.5">
      <c r="A648" s="229">
        <v>26</v>
      </c>
      <c r="B648" s="317">
        <v>571</v>
      </c>
      <c r="C648" s="318" t="s">
        <v>422</v>
      </c>
      <c r="D648" s="192">
        <v>98</v>
      </c>
      <c r="E648" s="192">
        <v>55</v>
      </c>
      <c r="F648" s="192">
        <f t="shared" si="67"/>
        <v>153</v>
      </c>
      <c r="G648" s="192">
        <v>47</v>
      </c>
      <c r="H648" s="192">
        <v>7</v>
      </c>
      <c r="I648" s="192">
        <f t="shared" si="68"/>
        <v>54</v>
      </c>
      <c r="J648" s="192">
        <f t="shared" si="69"/>
        <v>145</v>
      </c>
      <c r="K648" s="192">
        <f t="shared" si="66"/>
        <v>62</v>
      </c>
      <c r="L648" s="192">
        <f t="shared" si="66"/>
        <v>207</v>
      </c>
    </row>
    <row r="649" spans="1:12" ht="25.5">
      <c r="A649" s="229">
        <v>27</v>
      </c>
      <c r="B649" s="167" t="s">
        <v>423</v>
      </c>
      <c r="C649" s="318" t="s">
        <v>424</v>
      </c>
      <c r="D649" s="192">
        <v>18</v>
      </c>
      <c r="E649" s="192">
        <v>7</v>
      </c>
      <c r="F649" s="192">
        <f t="shared" si="67"/>
        <v>25</v>
      </c>
      <c r="G649" s="192">
        <v>5</v>
      </c>
      <c r="H649" s="192">
        <v>0</v>
      </c>
      <c r="I649" s="192">
        <f t="shared" si="68"/>
        <v>5</v>
      </c>
      <c r="J649" s="192">
        <f t="shared" si="69"/>
        <v>23</v>
      </c>
      <c r="K649" s="192">
        <f t="shared" si="66"/>
        <v>7</v>
      </c>
      <c r="L649" s="192">
        <f t="shared" si="66"/>
        <v>30</v>
      </c>
    </row>
    <row r="650" spans="1:12" ht="25.5">
      <c r="A650" s="229">
        <v>28</v>
      </c>
      <c r="B650" s="167" t="s">
        <v>425</v>
      </c>
      <c r="C650" s="318" t="s">
        <v>426</v>
      </c>
      <c r="D650" s="192">
        <v>0</v>
      </c>
      <c r="E650" s="192">
        <v>0</v>
      </c>
      <c r="F650" s="192">
        <f t="shared" si="67"/>
        <v>0</v>
      </c>
      <c r="G650" s="192">
        <v>4</v>
      </c>
      <c r="H650" s="192">
        <v>3</v>
      </c>
      <c r="I650" s="192">
        <f t="shared" si="68"/>
        <v>7</v>
      </c>
      <c r="J650" s="192">
        <f t="shared" si="69"/>
        <v>4</v>
      </c>
      <c r="K650" s="192">
        <f t="shared" si="66"/>
        <v>3</v>
      </c>
      <c r="L650" s="192">
        <f t="shared" si="66"/>
        <v>7</v>
      </c>
    </row>
    <row r="651" spans="1:12" ht="38.25">
      <c r="A651" s="229">
        <v>29</v>
      </c>
      <c r="B651" s="167" t="s">
        <v>427</v>
      </c>
      <c r="C651" s="318" t="s">
        <v>779</v>
      </c>
      <c r="D651" s="192">
        <v>0</v>
      </c>
      <c r="E651" s="192">
        <v>0</v>
      </c>
      <c r="F651" s="192">
        <f t="shared" si="67"/>
        <v>0</v>
      </c>
      <c r="G651" s="192">
        <v>0</v>
      </c>
      <c r="H651" s="192">
        <v>0</v>
      </c>
      <c r="I651" s="192">
        <f t="shared" si="68"/>
        <v>0</v>
      </c>
      <c r="J651" s="192">
        <f t="shared" si="69"/>
        <v>0</v>
      </c>
      <c r="K651" s="192">
        <f t="shared" si="66"/>
        <v>0</v>
      </c>
      <c r="L651" s="192">
        <f t="shared" si="66"/>
        <v>0</v>
      </c>
    </row>
    <row r="652" spans="1:12" ht="25.5">
      <c r="A652" s="229">
        <v>30</v>
      </c>
      <c r="B652" s="317">
        <v>797</v>
      </c>
      <c r="C652" s="318" t="s">
        <v>428</v>
      </c>
      <c r="D652" s="192">
        <v>960</v>
      </c>
      <c r="E652" s="192">
        <v>696</v>
      </c>
      <c r="F652" s="192">
        <f t="shared" si="67"/>
        <v>1656</v>
      </c>
      <c r="G652" s="192">
        <v>0</v>
      </c>
      <c r="H652" s="192">
        <v>3</v>
      </c>
      <c r="I652" s="192">
        <f t="shared" si="68"/>
        <v>3</v>
      </c>
      <c r="J652" s="192">
        <f t="shared" si="69"/>
        <v>960</v>
      </c>
      <c r="K652" s="192">
        <f t="shared" si="66"/>
        <v>699</v>
      </c>
      <c r="L652" s="192">
        <f t="shared" si="66"/>
        <v>1659</v>
      </c>
    </row>
    <row r="653" spans="1:12" ht="25.5">
      <c r="A653" s="229">
        <v>31</v>
      </c>
      <c r="B653" s="317">
        <v>799</v>
      </c>
      <c r="C653" s="318" t="s">
        <v>780</v>
      </c>
      <c r="D653" s="192">
        <v>136</v>
      </c>
      <c r="E653" s="192">
        <v>121</v>
      </c>
      <c r="F653" s="192">
        <f t="shared" si="67"/>
        <v>257</v>
      </c>
      <c r="G653" s="192">
        <v>5</v>
      </c>
      <c r="H653" s="192">
        <v>9</v>
      </c>
      <c r="I653" s="192">
        <f t="shared" si="68"/>
        <v>14</v>
      </c>
      <c r="J653" s="192">
        <f t="shared" si="69"/>
        <v>141</v>
      </c>
      <c r="K653" s="192">
        <f t="shared" si="66"/>
        <v>130</v>
      </c>
      <c r="L653" s="192">
        <f t="shared" si="66"/>
        <v>271</v>
      </c>
    </row>
    <row r="654" spans="1:12" ht="51">
      <c r="A654" s="229">
        <v>32</v>
      </c>
      <c r="B654" s="167" t="s">
        <v>429</v>
      </c>
      <c r="C654" s="318" t="s">
        <v>430</v>
      </c>
      <c r="D654" s="192">
        <v>0</v>
      </c>
      <c r="E654" s="192">
        <v>0</v>
      </c>
      <c r="F654" s="192">
        <f t="shared" si="67"/>
        <v>0</v>
      </c>
      <c r="G654" s="192">
        <v>10</v>
      </c>
      <c r="H654" s="192">
        <v>1</v>
      </c>
      <c r="I654" s="192">
        <f t="shared" si="68"/>
        <v>11</v>
      </c>
      <c r="J654" s="192">
        <f t="shared" si="69"/>
        <v>10</v>
      </c>
      <c r="K654" s="192">
        <f t="shared" si="66"/>
        <v>1</v>
      </c>
      <c r="L654" s="192">
        <f t="shared" si="66"/>
        <v>11</v>
      </c>
    </row>
    <row r="655" spans="1:12" ht="25.5">
      <c r="A655" s="229">
        <v>33</v>
      </c>
      <c r="B655" s="167" t="s">
        <v>431</v>
      </c>
      <c r="C655" s="318" t="s">
        <v>432</v>
      </c>
      <c r="D655" s="192">
        <v>4</v>
      </c>
      <c r="E655" s="192">
        <v>0</v>
      </c>
      <c r="F655" s="192">
        <f t="shared" si="67"/>
        <v>4</v>
      </c>
      <c r="G655" s="192">
        <v>4</v>
      </c>
      <c r="H655" s="192">
        <v>1</v>
      </c>
      <c r="I655" s="192">
        <f t="shared" si="68"/>
        <v>5</v>
      </c>
      <c r="J655" s="192">
        <f t="shared" si="69"/>
        <v>8</v>
      </c>
      <c r="K655" s="192">
        <f t="shared" si="66"/>
        <v>1</v>
      </c>
      <c r="L655" s="192">
        <f t="shared" si="66"/>
        <v>9</v>
      </c>
    </row>
    <row r="656" spans="1:12">
      <c r="A656" s="229">
        <v>34</v>
      </c>
      <c r="B656" s="167" t="s">
        <v>433</v>
      </c>
      <c r="C656" s="318" t="s">
        <v>434</v>
      </c>
      <c r="D656" s="192">
        <v>2</v>
      </c>
      <c r="E656" s="192">
        <v>0</v>
      </c>
      <c r="F656" s="192">
        <f t="shared" si="67"/>
        <v>2</v>
      </c>
      <c r="G656" s="192">
        <v>0</v>
      </c>
      <c r="H656" s="192">
        <v>0</v>
      </c>
      <c r="I656" s="192">
        <f t="shared" si="68"/>
        <v>0</v>
      </c>
      <c r="J656" s="192">
        <f t="shared" si="69"/>
        <v>2</v>
      </c>
      <c r="K656" s="192">
        <f t="shared" si="66"/>
        <v>0</v>
      </c>
      <c r="L656" s="192">
        <f t="shared" si="66"/>
        <v>2</v>
      </c>
    </row>
    <row r="657" spans="1:12" ht="25.5">
      <c r="A657" s="229">
        <v>35</v>
      </c>
      <c r="B657" s="167" t="s">
        <v>435</v>
      </c>
      <c r="C657" s="318" t="s">
        <v>436</v>
      </c>
      <c r="D657" s="192">
        <v>16</v>
      </c>
      <c r="E657" s="192">
        <v>3</v>
      </c>
      <c r="F657" s="192">
        <f t="shared" si="67"/>
        <v>19</v>
      </c>
      <c r="G657" s="192">
        <v>12</v>
      </c>
      <c r="H657" s="192">
        <v>6</v>
      </c>
      <c r="I657" s="192">
        <f t="shared" si="68"/>
        <v>18</v>
      </c>
      <c r="J657" s="192">
        <f t="shared" si="69"/>
        <v>28</v>
      </c>
      <c r="K657" s="192">
        <f t="shared" si="66"/>
        <v>9</v>
      </c>
      <c r="L657" s="192">
        <f t="shared" si="66"/>
        <v>37</v>
      </c>
    </row>
    <row r="658" spans="1:12" ht="51">
      <c r="A658" s="229">
        <v>36</v>
      </c>
      <c r="B658" s="167" t="s">
        <v>437</v>
      </c>
      <c r="C658" s="318" t="s">
        <v>438</v>
      </c>
      <c r="D658" s="192">
        <v>81</v>
      </c>
      <c r="E658" s="192">
        <v>18</v>
      </c>
      <c r="F658" s="192">
        <f t="shared" si="67"/>
        <v>99</v>
      </c>
      <c r="G658" s="192">
        <v>30</v>
      </c>
      <c r="H658" s="192">
        <v>11</v>
      </c>
      <c r="I658" s="192">
        <f t="shared" si="68"/>
        <v>41</v>
      </c>
      <c r="J658" s="192">
        <f t="shared" si="69"/>
        <v>111</v>
      </c>
      <c r="K658" s="192">
        <f t="shared" si="66"/>
        <v>29</v>
      </c>
      <c r="L658" s="192">
        <f t="shared" si="66"/>
        <v>140</v>
      </c>
    </row>
    <row r="659" spans="1:12">
      <c r="A659" s="229">
        <v>37</v>
      </c>
      <c r="B659" s="167" t="s">
        <v>439</v>
      </c>
      <c r="C659" s="318" t="s">
        <v>781</v>
      </c>
      <c r="D659" s="192">
        <v>15</v>
      </c>
      <c r="E659" s="192">
        <v>2</v>
      </c>
      <c r="F659" s="192">
        <f t="shared" si="67"/>
        <v>17</v>
      </c>
      <c r="G659" s="192">
        <v>31</v>
      </c>
      <c r="H659" s="192">
        <v>1</v>
      </c>
      <c r="I659" s="192">
        <f t="shared" si="68"/>
        <v>32</v>
      </c>
      <c r="J659" s="192">
        <f t="shared" si="69"/>
        <v>46</v>
      </c>
      <c r="K659" s="192">
        <f t="shared" si="66"/>
        <v>3</v>
      </c>
      <c r="L659" s="192">
        <f t="shared" si="66"/>
        <v>49</v>
      </c>
    </row>
    <row r="660" spans="1:12" ht="25.5">
      <c r="A660" s="229">
        <v>38</v>
      </c>
      <c r="B660" s="167" t="s">
        <v>440</v>
      </c>
      <c r="C660" s="318" t="s">
        <v>782</v>
      </c>
      <c r="D660" s="192">
        <v>3</v>
      </c>
      <c r="E660" s="192">
        <v>0</v>
      </c>
      <c r="F660" s="192">
        <f t="shared" si="67"/>
        <v>3</v>
      </c>
      <c r="G660" s="192">
        <v>1</v>
      </c>
      <c r="H660" s="192">
        <v>2</v>
      </c>
      <c r="I660" s="192">
        <f t="shared" si="68"/>
        <v>3</v>
      </c>
      <c r="J660" s="192">
        <f t="shared" si="69"/>
        <v>4</v>
      </c>
      <c r="K660" s="192">
        <f t="shared" si="66"/>
        <v>2</v>
      </c>
      <c r="L660" s="192">
        <f t="shared" si="66"/>
        <v>6</v>
      </c>
    </row>
    <row r="661" spans="1:12">
      <c r="A661" s="229">
        <v>39</v>
      </c>
      <c r="B661" s="317"/>
      <c r="C661" s="318" t="s">
        <v>441</v>
      </c>
      <c r="D661" s="192">
        <v>645</v>
      </c>
      <c r="E661" s="192">
        <v>515</v>
      </c>
      <c r="F661" s="192">
        <f t="shared" si="67"/>
        <v>1160</v>
      </c>
      <c r="G661" s="192">
        <v>726</v>
      </c>
      <c r="H661" s="192">
        <v>416</v>
      </c>
      <c r="I661" s="192">
        <f t="shared" si="68"/>
        <v>1142</v>
      </c>
      <c r="J661" s="192">
        <f t="shared" si="69"/>
        <v>1371</v>
      </c>
      <c r="K661" s="192">
        <f t="shared" si="66"/>
        <v>931</v>
      </c>
      <c r="L661" s="192">
        <f t="shared" si="66"/>
        <v>2302</v>
      </c>
    </row>
    <row r="662" spans="1:12">
      <c r="A662" s="1373">
        <v>40</v>
      </c>
      <c r="B662" s="1373" t="s">
        <v>874</v>
      </c>
      <c r="C662" s="318" t="s">
        <v>876</v>
      </c>
      <c r="D662" s="570">
        <v>16</v>
      </c>
      <c r="E662" s="570">
        <v>10</v>
      </c>
      <c r="F662" s="192">
        <f t="shared" si="67"/>
        <v>26</v>
      </c>
      <c r="G662" s="570">
        <v>116</v>
      </c>
      <c r="H662" s="570">
        <v>69</v>
      </c>
      <c r="I662" s="192">
        <f t="shared" si="68"/>
        <v>185</v>
      </c>
      <c r="J662" s="192">
        <f t="shared" si="69"/>
        <v>132</v>
      </c>
      <c r="K662" s="192">
        <f t="shared" si="66"/>
        <v>79</v>
      </c>
      <c r="L662" s="192">
        <f t="shared" si="66"/>
        <v>211</v>
      </c>
    </row>
    <row r="663" spans="1:12">
      <c r="A663" s="1373">
        <v>41</v>
      </c>
      <c r="B663" s="1373" t="s">
        <v>873</v>
      </c>
      <c r="C663" s="318" t="s">
        <v>875</v>
      </c>
      <c r="D663" s="570"/>
      <c r="E663" s="570"/>
      <c r="F663" s="192">
        <f t="shared" si="67"/>
        <v>0</v>
      </c>
      <c r="G663" s="570"/>
      <c r="H663" s="570"/>
      <c r="I663" s="192">
        <f t="shared" si="68"/>
        <v>0</v>
      </c>
      <c r="J663" s="192">
        <f t="shared" si="69"/>
        <v>0</v>
      </c>
      <c r="K663" s="192">
        <f t="shared" si="66"/>
        <v>0</v>
      </c>
      <c r="L663" s="192">
        <f t="shared" si="66"/>
        <v>0</v>
      </c>
    </row>
    <row r="664" spans="1:12">
      <c r="A664" s="317"/>
      <c r="B664" s="317"/>
      <c r="C664" s="167" t="s">
        <v>6</v>
      </c>
      <c r="D664" s="192">
        <f>SUM(D623:D663)</f>
        <v>3573</v>
      </c>
      <c r="E664" s="192">
        <f t="shared" ref="E664:L664" si="70">SUM(E623:E663)</f>
        <v>2567</v>
      </c>
      <c r="F664" s="192">
        <f t="shared" si="70"/>
        <v>6140</v>
      </c>
      <c r="G664" s="192">
        <f t="shared" si="70"/>
        <v>2286</v>
      </c>
      <c r="H664" s="192">
        <f t="shared" si="70"/>
        <v>1410</v>
      </c>
      <c r="I664" s="192">
        <f t="shared" si="70"/>
        <v>3696</v>
      </c>
      <c r="J664" s="192">
        <f t="shared" si="70"/>
        <v>5859</v>
      </c>
      <c r="K664" s="192">
        <f t="shared" si="70"/>
        <v>3977</v>
      </c>
      <c r="L664" s="192">
        <f t="shared" si="70"/>
        <v>9836</v>
      </c>
    </row>
    <row r="666" spans="1:12" ht="21">
      <c r="B666" s="1913" t="s">
        <v>385</v>
      </c>
      <c r="C666" s="1913"/>
      <c r="D666" s="1913"/>
      <c r="E666" s="1913"/>
      <c r="F666" s="1913"/>
      <c r="G666" s="1913"/>
      <c r="H666" s="1913"/>
      <c r="I666" s="1913"/>
      <c r="K666" s="175" t="s">
        <v>256</v>
      </c>
      <c r="L666" s="174"/>
    </row>
    <row r="668" spans="1:12" ht="15" customHeight="1">
      <c r="A668" s="1914" t="s">
        <v>193</v>
      </c>
      <c r="B668" s="1914" t="s">
        <v>386</v>
      </c>
      <c r="C668" s="1914" t="s">
        <v>387</v>
      </c>
      <c r="D668" s="1914" t="s">
        <v>96</v>
      </c>
      <c r="E668" s="1914"/>
      <c r="F668" s="1914"/>
      <c r="G668" s="1916" t="s">
        <v>0</v>
      </c>
      <c r="H668" s="1916"/>
      <c r="I668" s="1916"/>
      <c r="J668" s="1914" t="s">
        <v>6</v>
      </c>
      <c r="K668" s="1914"/>
      <c r="L668" s="1914"/>
    </row>
    <row r="669" spans="1:12">
      <c r="A669" s="1914"/>
      <c r="B669" s="1914"/>
      <c r="C669" s="1914"/>
      <c r="D669" s="1373" t="s">
        <v>242</v>
      </c>
      <c r="E669" s="1373" t="s">
        <v>243</v>
      </c>
      <c r="F669" s="1373" t="s">
        <v>236</v>
      </c>
      <c r="G669" s="326" t="s">
        <v>242</v>
      </c>
      <c r="H669" s="326" t="s">
        <v>243</v>
      </c>
      <c r="I669" s="326" t="s">
        <v>236</v>
      </c>
      <c r="J669" s="1373" t="s">
        <v>242</v>
      </c>
      <c r="K669" s="1373" t="s">
        <v>243</v>
      </c>
      <c r="L669" s="1373" t="s">
        <v>236</v>
      </c>
    </row>
    <row r="670" spans="1:12">
      <c r="A670" s="317">
        <v>1</v>
      </c>
      <c r="B670" s="317">
        <v>1</v>
      </c>
      <c r="C670" s="318" t="s">
        <v>388</v>
      </c>
      <c r="D670" s="192">
        <v>0</v>
      </c>
      <c r="E670" s="192">
        <v>0</v>
      </c>
      <c r="F670" s="192">
        <f>SUM(D670:E670)</f>
        <v>0</v>
      </c>
      <c r="G670" s="192">
        <v>0</v>
      </c>
      <c r="H670" s="192">
        <v>0</v>
      </c>
      <c r="I670" s="192">
        <f>SUM(G670:H670)</f>
        <v>0</v>
      </c>
      <c r="J670" s="192">
        <f>D670+G670</f>
        <v>0</v>
      </c>
      <c r="K670" s="192">
        <f t="shared" ref="K670:L710" si="71">E670+H670</f>
        <v>0</v>
      </c>
      <c r="L670" s="192">
        <f t="shared" si="71"/>
        <v>0</v>
      </c>
    </row>
    <row r="671" spans="1:12" ht="25.5">
      <c r="A671" s="317">
        <v>2</v>
      </c>
      <c r="B671" s="317">
        <v>2</v>
      </c>
      <c r="C671" s="318" t="s">
        <v>389</v>
      </c>
      <c r="D671" s="192">
        <v>1</v>
      </c>
      <c r="E671" s="192">
        <v>3</v>
      </c>
      <c r="F671" s="192">
        <f t="shared" ref="F671:F710" si="72">SUM(D671:E671)</f>
        <v>4</v>
      </c>
      <c r="G671" s="192">
        <v>0</v>
      </c>
      <c r="H671" s="192">
        <v>0</v>
      </c>
      <c r="I671" s="192">
        <f t="shared" ref="I671:I710" si="73">SUM(G671:H671)</f>
        <v>0</v>
      </c>
      <c r="J671" s="192">
        <f t="shared" ref="J671:J710" si="74">D671+G671</f>
        <v>1</v>
      </c>
      <c r="K671" s="192">
        <f t="shared" si="71"/>
        <v>3</v>
      </c>
      <c r="L671" s="192">
        <f t="shared" si="71"/>
        <v>4</v>
      </c>
    </row>
    <row r="672" spans="1:12" ht="25.5">
      <c r="A672" s="317">
        <v>3</v>
      </c>
      <c r="B672" s="317">
        <v>3</v>
      </c>
      <c r="C672" s="318" t="s">
        <v>390</v>
      </c>
      <c r="D672" s="192">
        <v>0</v>
      </c>
      <c r="E672" s="192">
        <v>0</v>
      </c>
      <c r="F672" s="192">
        <f t="shared" si="72"/>
        <v>0</v>
      </c>
      <c r="G672" s="192">
        <v>0</v>
      </c>
      <c r="H672" s="192">
        <v>0</v>
      </c>
      <c r="I672" s="192">
        <f t="shared" si="73"/>
        <v>0</v>
      </c>
      <c r="J672" s="192">
        <f t="shared" si="74"/>
        <v>0</v>
      </c>
      <c r="K672" s="192">
        <f t="shared" si="71"/>
        <v>0</v>
      </c>
      <c r="L672" s="192">
        <f t="shared" si="71"/>
        <v>0</v>
      </c>
    </row>
    <row r="673" spans="1:12" ht="25.5">
      <c r="A673" s="317">
        <v>4</v>
      </c>
      <c r="B673" s="167" t="s">
        <v>391</v>
      </c>
      <c r="C673" s="318" t="s">
        <v>392</v>
      </c>
      <c r="D673" s="192">
        <v>2</v>
      </c>
      <c r="E673" s="192">
        <v>2</v>
      </c>
      <c r="F673" s="192">
        <f t="shared" si="72"/>
        <v>4</v>
      </c>
      <c r="G673" s="192">
        <v>0</v>
      </c>
      <c r="H673" s="192">
        <v>0</v>
      </c>
      <c r="I673" s="192">
        <f t="shared" si="73"/>
        <v>0</v>
      </c>
      <c r="J673" s="192">
        <f t="shared" si="74"/>
        <v>2</v>
      </c>
      <c r="K673" s="192">
        <f t="shared" si="71"/>
        <v>2</v>
      </c>
      <c r="L673" s="192">
        <f t="shared" si="71"/>
        <v>4</v>
      </c>
    </row>
    <row r="674" spans="1:12">
      <c r="A674" s="317">
        <v>5</v>
      </c>
      <c r="B674" s="167" t="s">
        <v>393</v>
      </c>
      <c r="C674" s="318" t="s">
        <v>394</v>
      </c>
      <c r="D674" s="192">
        <v>35</v>
      </c>
      <c r="E674" s="192">
        <v>17</v>
      </c>
      <c r="F674" s="192">
        <f t="shared" si="72"/>
        <v>52</v>
      </c>
      <c r="G674" s="192">
        <v>23</v>
      </c>
      <c r="H674" s="192">
        <v>13</v>
      </c>
      <c r="I674" s="192">
        <f t="shared" si="73"/>
        <v>36</v>
      </c>
      <c r="J674" s="192">
        <f t="shared" si="74"/>
        <v>58</v>
      </c>
      <c r="K674" s="192">
        <f t="shared" si="71"/>
        <v>30</v>
      </c>
      <c r="L674" s="192">
        <f t="shared" si="71"/>
        <v>88</v>
      </c>
    </row>
    <row r="675" spans="1:12">
      <c r="A675" s="317">
        <v>6</v>
      </c>
      <c r="B675" s="317">
        <v>30</v>
      </c>
      <c r="C675" s="318" t="s">
        <v>395</v>
      </c>
      <c r="D675" s="192">
        <v>0</v>
      </c>
      <c r="E675" s="192">
        <v>0</v>
      </c>
      <c r="F675" s="192">
        <f t="shared" si="72"/>
        <v>0</v>
      </c>
      <c r="G675" s="192">
        <v>0</v>
      </c>
      <c r="H675" s="192">
        <v>0</v>
      </c>
      <c r="I675" s="192">
        <f t="shared" si="73"/>
        <v>0</v>
      </c>
      <c r="J675" s="192">
        <f t="shared" si="74"/>
        <v>0</v>
      </c>
      <c r="K675" s="192">
        <f t="shared" si="71"/>
        <v>0</v>
      </c>
      <c r="L675" s="192">
        <f t="shared" si="71"/>
        <v>0</v>
      </c>
    </row>
    <row r="676" spans="1:12">
      <c r="A676" s="317">
        <v>7</v>
      </c>
      <c r="B676" s="317">
        <v>32</v>
      </c>
      <c r="C676" s="318" t="s">
        <v>396</v>
      </c>
      <c r="D676" s="192">
        <v>0</v>
      </c>
      <c r="E676" s="192">
        <v>0</v>
      </c>
      <c r="F676" s="192">
        <f t="shared" si="72"/>
        <v>0</v>
      </c>
      <c r="G676" s="192">
        <v>0</v>
      </c>
      <c r="H676" s="192">
        <v>0</v>
      </c>
      <c r="I676" s="192">
        <f t="shared" si="73"/>
        <v>0</v>
      </c>
      <c r="J676" s="192">
        <f t="shared" si="74"/>
        <v>0</v>
      </c>
      <c r="K676" s="192">
        <f t="shared" si="71"/>
        <v>0</v>
      </c>
      <c r="L676" s="192">
        <f t="shared" si="71"/>
        <v>0</v>
      </c>
    </row>
    <row r="677" spans="1:12">
      <c r="A677" s="317">
        <v>8</v>
      </c>
      <c r="B677" s="317">
        <v>33</v>
      </c>
      <c r="C677" s="318" t="s">
        <v>397</v>
      </c>
      <c r="D677" s="192">
        <v>0</v>
      </c>
      <c r="E677" s="192">
        <v>0</v>
      </c>
      <c r="F677" s="192">
        <f t="shared" si="72"/>
        <v>0</v>
      </c>
      <c r="G677" s="192">
        <v>0</v>
      </c>
      <c r="H677" s="192">
        <v>0</v>
      </c>
      <c r="I677" s="192">
        <f t="shared" si="73"/>
        <v>0</v>
      </c>
      <c r="J677" s="192">
        <f t="shared" si="74"/>
        <v>0</v>
      </c>
      <c r="K677" s="192">
        <f t="shared" si="71"/>
        <v>0</v>
      </c>
      <c r="L677" s="192">
        <f t="shared" si="71"/>
        <v>0</v>
      </c>
    </row>
    <row r="678" spans="1:12">
      <c r="A678" s="317">
        <v>9</v>
      </c>
      <c r="B678" s="317">
        <v>37</v>
      </c>
      <c r="C678" s="318" t="s">
        <v>398</v>
      </c>
      <c r="D678" s="192">
        <v>0</v>
      </c>
      <c r="E678" s="192">
        <v>0</v>
      </c>
      <c r="F678" s="192">
        <f t="shared" si="72"/>
        <v>0</v>
      </c>
      <c r="G678" s="192">
        <v>0</v>
      </c>
      <c r="H678" s="192">
        <v>0</v>
      </c>
      <c r="I678" s="192">
        <f t="shared" si="73"/>
        <v>0</v>
      </c>
      <c r="J678" s="192">
        <f t="shared" si="74"/>
        <v>0</v>
      </c>
      <c r="K678" s="192">
        <f t="shared" si="71"/>
        <v>0</v>
      </c>
      <c r="L678" s="192">
        <f t="shared" si="71"/>
        <v>0</v>
      </c>
    </row>
    <row r="679" spans="1:12">
      <c r="A679" s="317">
        <v>10</v>
      </c>
      <c r="B679" s="317">
        <v>45</v>
      </c>
      <c r="C679" s="318" t="s">
        <v>399</v>
      </c>
      <c r="D679" s="192">
        <v>0</v>
      </c>
      <c r="E679" s="192">
        <v>0</v>
      </c>
      <c r="F679" s="192">
        <f t="shared" si="72"/>
        <v>0</v>
      </c>
      <c r="G679" s="192">
        <v>0</v>
      </c>
      <c r="H679" s="192">
        <v>0</v>
      </c>
      <c r="I679" s="192">
        <f t="shared" si="73"/>
        <v>0</v>
      </c>
      <c r="J679" s="192">
        <f t="shared" si="74"/>
        <v>0</v>
      </c>
      <c r="K679" s="192">
        <f t="shared" si="71"/>
        <v>0</v>
      </c>
      <c r="L679" s="192">
        <f t="shared" si="71"/>
        <v>0</v>
      </c>
    </row>
    <row r="680" spans="1:12">
      <c r="A680" s="317">
        <v>11</v>
      </c>
      <c r="B680" s="317">
        <v>55</v>
      </c>
      <c r="C680" s="318" t="s">
        <v>400</v>
      </c>
      <c r="D680" s="192">
        <v>0</v>
      </c>
      <c r="E680" s="192">
        <v>0</v>
      </c>
      <c r="F680" s="192">
        <f t="shared" si="72"/>
        <v>0</v>
      </c>
      <c r="G680" s="192">
        <v>0</v>
      </c>
      <c r="H680" s="192">
        <v>0</v>
      </c>
      <c r="I680" s="192">
        <f t="shared" si="73"/>
        <v>0</v>
      </c>
      <c r="J680" s="192">
        <f t="shared" si="74"/>
        <v>0</v>
      </c>
      <c r="K680" s="192">
        <f t="shared" si="71"/>
        <v>0</v>
      </c>
      <c r="L680" s="192">
        <f t="shared" si="71"/>
        <v>0</v>
      </c>
    </row>
    <row r="681" spans="1:12">
      <c r="A681" s="317">
        <v>12</v>
      </c>
      <c r="B681" s="317">
        <v>71</v>
      </c>
      <c r="C681" s="318" t="s">
        <v>401</v>
      </c>
      <c r="D681" s="192">
        <v>0</v>
      </c>
      <c r="E681" s="192">
        <v>0</v>
      </c>
      <c r="F681" s="192">
        <f t="shared" si="72"/>
        <v>0</v>
      </c>
      <c r="G681" s="192">
        <v>0</v>
      </c>
      <c r="H681" s="192">
        <v>0</v>
      </c>
      <c r="I681" s="192">
        <f t="shared" si="73"/>
        <v>0</v>
      </c>
      <c r="J681" s="192">
        <f t="shared" si="74"/>
        <v>0</v>
      </c>
      <c r="K681" s="192">
        <f t="shared" si="71"/>
        <v>0</v>
      </c>
      <c r="L681" s="192">
        <f t="shared" si="71"/>
        <v>0</v>
      </c>
    </row>
    <row r="682" spans="1:12">
      <c r="A682" s="317">
        <v>13</v>
      </c>
      <c r="B682" s="317">
        <v>84</v>
      </c>
      <c r="C682" s="318" t="s">
        <v>776</v>
      </c>
      <c r="D682" s="192">
        <v>0</v>
      </c>
      <c r="E682" s="192">
        <v>1</v>
      </c>
      <c r="F682" s="192">
        <f t="shared" si="72"/>
        <v>1</v>
      </c>
      <c r="G682" s="192">
        <v>1</v>
      </c>
      <c r="H682" s="192">
        <v>0</v>
      </c>
      <c r="I682" s="192">
        <f t="shared" si="73"/>
        <v>1</v>
      </c>
      <c r="J682" s="192">
        <f t="shared" si="74"/>
        <v>1</v>
      </c>
      <c r="K682" s="192">
        <f t="shared" si="71"/>
        <v>1</v>
      </c>
      <c r="L682" s="192">
        <f t="shared" si="71"/>
        <v>2</v>
      </c>
    </row>
    <row r="683" spans="1:12">
      <c r="A683" s="317">
        <v>14</v>
      </c>
      <c r="B683" s="167" t="s">
        <v>402</v>
      </c>
      <c r="C683" s="318" t="s">
        <v>403</v>
      </c>
      <c r="D683" s="192">
        <v>92</v>
      </c>
      <c r="E683" s="192">
        <v>99</v>
      </c>
      <c r="F683" s="192">
        <f t="shared" si="72"/>
        <v>191</v>
      </c>
      <c r="G683" s="192">
        <v>47</v>
      </c>
      <c r="H683" s="192">
        <v>49</v>
      </c>
      <c r="I683" s="192">
        <f t="shared" si="73"/>
        <v>96</v>
      </c>
      <c r="J683" s="192">
        <f t="shared" si="74"/>
        <v>139</v>
      </c>
      <c r="K683" s="192">
        <f t="shared" si="71"/>
        <v>148</v>
      </c>
      <c r="L683" s="192">
        <f t="shared" si="71"/>
        <v>287</v>
      </c>
    </row>
    <row r="684" spans="1:12">
      <c r="A684" s="317">
        <v>15</v>
      </c>
      <c r="B684" s="317">
        <v>250</v>
      </c>
      <c r="C684" s="318" t="s">
        <v>404</v>
      </c>
      <c r="D684" s="192">
        <v>85</v>
      </c>
      <c r="E684" s="192">
        <v>85</v>
      </c>
      <c r="F684" s="192">
        <f t="shared" si="72"/>
        <v>170</v>
      </c>
      <c r="G684" s="192">
        <v>24</v>
      </c>
      <c r="H684" s="192">
        <v>21</v>
      </c>
      <c r="I684" s="192">
        <f t="shared" si="73"/>
        <v>45</v>
      </c>
      <c r="J684" s="192">
        <f t="shared" si="74"/>
        <v>109</v>
      </c>
      <c r="K684" s="192">
        <f t="shared" si="71"/>
        <v>106</v>
      </c>
      <c r="L684" s="192">
        <f t="shared" si="71"/>
        <v>215</v>
      </c>
    </row>
    <row r="685" spans="1:12" ht="25.5">
      <c r="A685" s="317">
        <v>16</v>
      </c>
      <c r="B685" s="167" t="s">
        <v>405</v>
      </c>
      <c r="C685" s="318" t="s">
        <v>406</v>
      </c>
      <c r="D685" s="192">
        <v>16</v>
      </c>
      <c r="E685" s="192">
        <v>6</v>
      </c>
      <c r="F685" s="192">
        <f t="shared" si="72"/>
        <v>22</v>
      </c>
      <c r="G685" s="192">
        <v>19</v>
      </c>
      <c r="H685" s="192">
        <v>24</v>
      </c>
      <c r="I685" s="192">
        <f t="shared" si="73"/>
        <v>43</v>
      </c>
      <c r="J685" s="192">
        <f t="shared" si="74"/>
        <v>35</v>
      </c>
      <c r="K685" s="192">
        <f t="shared" si="71"/>
        <v>30</v>
      </c>
      <c r="L685" s="192">
        <f t="shared" si="71"/>
        <v>65</v>
      </c>
    </row>
    <row r="686" spans="1:12">
      <c r="A686" s="317">
        <v>17</v>
      </c>
      <c r="B686" s="167" t="s">
        <v>407</v>
      </c>
      <c r="C686" s="319" t="s">
        <v>777</v>
      </c>
      <c r="D686" s="192">
        <v>30</v>
      </c>
      <c r="E686" s="192">
        <v>27</v>
      </c>
      <c r="F686" s="192">
        <f t="shared" si="72"/>
        <v>57</v>
      </c>
      <c r="G686" s="192">
        <v>17</v>
      </c>
      <c r="H686" s="192">
        <v>11</v>
      </c>
      <c r="I686" s="192">
        <f t="shared" si="73"/>
        <v>28</v>
      </c>
      <c r="J686" s="192">
        <f t="shared" si="74"/>
        <v>47</v>
      </c>
      <c r="K686" s="192">
        <f t="shared" si="71"/>
        <v>38</v>
      </c>
      <c r="L686" s="192">
        <f t="shared" si="71"/>
        <v>85</v>
      </c>
    </row>
    <row r="687" spans="1:12" ht="38.25">
      <c r="A687" s="317">
        <v>18</v>
      </c>
      <c r="B687" s="1372" t="s">
        <v>408</v>
      </c>
      <c r="C687" s="318" t="s">
        <v>409</v>
      </c>
      <c r="D687" s="192">
        <v>1041</v>
      </c>
      <c r="E687" s="192">
        <v>530</v>
      </c>
      <c r="F687" s="192">
        <f t="shared" si="72"/>
        <v>1571</v>
      </c>
      <c r="G687" s="192">
        <v>347</v>
      </c>
      <c r="H687" s="192">
        <v>246</v>
      </c>
      <c r="I687" s="192">
        <f t="shared" si="73"/>
        <v>593</v>
      </c>
      <c r="J687" s="192">
        <f t="shared" si="74"/>
        <v>1388</v>
      </c>
      <c r="K687" s="192">
        <f t="shared" si="71"/>
        <v>776</v>
      </c>
      <c r="L687" s="192">
        <f t="shared" si="71"/>
        <v>2164</v>
      </c>
    </row>
    <row r="688" spans="1:12" ht="25.5">
      <c r="A688" s="317">
        <v>19</v>
      </c>
      <c r="B688" s="167" t="s">
        <v>410</v>
      </c>
      <c r="C688" s="318" t="s">
        <v>411</v>
      </c>
      <c r="D688" s="192">
        <v>3</v>
      </c>
      <c r="E688" s="192">
        <v>3</v>
      </c>
      <c r="F688" s="192">
        <f t="shared" si="72"/>
        <v>6</v>
      </c>
      <c r="G688" s="192">
        <v>2</v>
      </c>
      <c r="H688" s="192">
        <v>0</v>
      </c>
      <c r="I688" s="192">
        <f t="shared" si="73"/>
        <v>2</v>
      </c>
      <c r="J688" s="192">
        <f t="shared" si="74"/>
        <v>5</v>
      </c>
      <c r="K688" s="192">
        <f t="shared" si="71"/>
        <v>3</v>
      </c>
      <c r="L688" s="192">
        <f t="shared" si="71"/>
        <v>8</v>
      </c>
    </row>
    <row r="689" spans="1:12">
      <c r="A689" s="317">
        <v>20</v>
      </c>
      <c r="B689" s="167" t="s">
        <v>412</v>
      </c>
      <c r="C689" s="320" t="s">
        <v>413</v>
      </c>
      <c r="D689" s="192">
        <v>6</v>
      </c>
      <c r="E689" s="192">
        <v>7</v>
      </c>
      <c r="F689" s="192">
        <f t="shared" si="72"/>
        <v>13</v>
      </c>
      <c r="G689" s="192">
        <v>10</v>
      </c>
      <c r="H689" s="192">
        <v>3</v>
      </c>
      <c r="I689" s="192">
        <f t="shared" si="73"/>
        <v>13</v>
      </c>
      <c r="J689" s="192">
        <f t="shared" si="74"/>
        <v>16</v>
      </c>
      <c r="K689" s="192">
        <f t="shared" si="71"/>
        <v>10</v>
      </c>
      <c r="L689" s="192">
        <f t="shared" si="71"/>
        <v>26</v>
      </c>
    </row>
    <row r="690" spans="1:12">
      <c r="A690" s="317">
        <v>21</v>
      </c>
      <c r="B690" s="317">
        <v>487</v>
      </c>
      <c r="C690" s="318" t="s">
        <v>414</v>
      </c>
      <c r="D690" s="192">
        <v>0</v>
      </c>
      <c r="E690" s="192">
        <v>0</v>
      </c>
      <c r="F690" s="192">
        <f t="shared" si="72"/>
        <v>0</v>
      </c>
      <c r="G690" s="192">
        <v>0</v>
      </c>
      <c r="H690" s="192">
        <v>0</v>
      </c>
      <c r="I690" s="192">
        <f t="shared" si="73"/>
        <v>0</v>
      </c>
      <c r="J690" s="192">
        <f t="shared" si="74"/>
        <v>0</v>
      </c>
      <c r="K690" s="192">
        <f t="shared" si="71"/>
        <v>0</v>
      </c>
      <c r="L690" s="192">
        <f t="shared" si="71"/>
        <v>0</v>
      </c>
    </row>
    <row r="691" spans="1:12">
      <c r="A691" s="317">
        <v>22</v>
      </c>
      <c r="B691" s="167" t="s">
        <v>415</v>
      </c>
      <c r="C691" s="318" t="s">
        <v>416</v>
      </c>
      <c r="D691" s="192">
        <v>36</v>
      </c>
      <c r="E691" s="192">
        <v>14</v>
      </c>
      <c r="F691" s="192">
        <f t="shared" si="72"/>
        <v>50</v>
      </c>
      <c r="G691" s="192">
        <v>84</v>
      </c>
      <c r="H691" s="192">
        <v>29</v>
      </c>
      <c r="I691" s="192">
        <f t="shared" si="73"/>
        <v>113</v>
      </c>
      <c r="J691" s="192">
        <f t="shared" si="74"/>
        <v>120</v>
      </c>
      <c r="K691" s="192">
        <f t="shared" si="71"/>
        <v>43</v>
      </c>
      <c r="L691" s="192">
        <f t="shared" si="71"/>
        <v>163</v>
      </c>
    </row>
    <row r="692" spans="1:12">
      <c r="A692" s="317">
        <v>23</v>
      </c>
      <c r="B692" s="167" t="s">
        <v>417</v>
      </c>
      <c r="C692" s="318" t="s">
        <v>418</v>
      </c>
      <c r="D692" s="192">
        <v>25</v>
      </c>
      <c r="E692" s="192">
        <v>13</v>
      </c>
      <c r="F692" s="192">
        <f t="shared" si="72"/>
        <v>38</v>
      </c>
      <c r="G692" s="192">
        <v>4</v>
      </c>
      <c r="H692" s="192">
        <v>0</v>
      </c>
      <c r="I692" s="192">
        <f t="shared" si="73"/>
        <v>4</v>
      </c>
      <c r="J692" s="192">
        <f t="shared" si="74"/>
        <v>29</v>
      </c>
      <c r="K692" s="192">
        <f t="shared" si="71"/>
        <v>13</v>
      </c>
      <c r="L692" s="192">
        <f t="shared" si="71"/>
        <v>42</v>
      </c>
    </row>
    <row r="693" spans="1:12" ht="24">
      <c r="A693" s="317">
        <v>24</v>
      </c>
      <c r="B693" s="167" t="s">
        <v>419</v>
      </c>
      <c r="C693" s="321" t="s">
        <v>778</v>
      </c>
      <c r="D693" s="192">
        <v>0</v>
      </c>
      <c r="E693" s="192">
        <v>0</v>
      </c>
      <c r="F693" s="192">
        <f t="shared" si="72"/>
        <v>0</v>
      </c>
      <c r="G693" s="192">
        <v>0</v>
      </c>
      <c r="H693" s="192">
        <v>0</v>
      </c>
      <c r="I693" s="192">
        <f t="shared" si="73"/>
        <v>0</v>
      </c>
      <c r="J693" s="192">
        <f t="shared" si="74"/>
        <v>0</v>
      </c>
      <c r="K693" s="192">
        <f t="shared" si="71"/>
        <v>0</v>
      </c>
      <c r="L693" s="192">
        <f t="shared" si="71"/>
        <v>0</v>
      </c>
    </row>
    <row r="694" spans="1:12">
      <c r="A694" s="317">
        <v>25</v>
      </c>
      <c r="B694" s="167" t="s">
        <v>420</v>
      </c>
      <c r="C694" s="318" t="s">
        <v>421</v>
      </c>
      <c r="D694" s="192">
        <v>0</v>
      </c>
      <c r="E694" s="192">
        <v>0</v>
      </c>
      <c r="F694" s="192">
        <f t="shared" si="72"/>
        <v>0</v>
      </c>
      <c r="G694" s="192">
        <v>0</v>
      </c>
      <c r="H694" s="192">
        <v>1</v>
      </c>
      <c r="I694" s="192">
        <f t="shared" si="73"/>
        <v>1</v>
      </c>
      <c r="J694" s="192">
        <f t="shared" si="74"/>
        <v>0</v>
      </c>
      <c r="K694" s="192">
        <f t="shared" si="71"/>
        <v>1</v>
      </c>
      <c r="L694" s="192">
        <f t="shared" si="71"/>
        <v>1</v>
      </c>
    </row>
    <row r="695" spans="1:12" ht="25.5">
      <c r="A695" s="317">
        <v>26</v>
      </c>
      <c r="B695" s="317">
        <v>571</v>
      </c>
      <c r="C695" s="318" t="s">
        <v>422</v>
      </c>
      <c r="D695" s="192">
        <v>62</v>
      </c>
      <c r="E695" s="192">
        <v>29</v>
      </c>
      <c r="F695" s="192">
        <f t="shared" si="72"/>
        <v>91</v>
      </c>
      <c r="G695" s="192">
        <v>35</v>
      </c>
      <c r="H695" s="192">
        <v>22</v>
      </c>
      <c r="I695" s="192">
        <f t="shared" si="73"/>
        <v>57</v>
      </c>
      <c r="J695" s="192">
        <f t="shared" si="74"/>
        <v>97</v>
      </c>
      <c r="K695" s="192">
        <f t="shared" si="71"/>
        <v>51</v>
      </c>
      <c r="L695" s="192">
        <f t="shared" si="71"/>
        <v>148</v>
      </c>
    </row>
    <row r="696" spans="1:12" ht="25.5">
      <c r="A696" s="317">
        <v>27</v>
      </c>
      <c r="B696" s="167" t="s">
        <v>423</v>
      </c>
      <c r="C696" s="318" t="s">
        <v>424</v>
      </c>
      <c r="D696" s="192">
        <v>48</v>
      </c>
      <c r="E696" s="192">
        <v>27</v>
      </c>
      <c r="F696" s="192">
        <f t="shared" si="72"/>
        <v>75</v>
      </c>
      <c r="G696" s="192">
        <v>0</v>
      </c>
      <c r="H696" s="192">
        <v>0</v>
      </c>
      <c r="I696" s="192">
        <f t="shared" si="73"/>
        <v>0</v>
      </c>
      <c r="J696" s="192">
        <f t="shared" si="74"/>
        <v>48</v>
      </c>
      <c r="K696" s="192">
        <f t="shared" si="71"/>
        <v>27</v>
      </c>
      <c r="L696" s="192">
        <f t="shared" si="71"/>
        <v>75</v>
      </c>
    </row>
    <row r="697" spans="1:12" ht="25.5">
      <c r="A697" s="317">
        <v>28</v>
      </c>
      <c r="B697" s="167" t="s">
        <v>425</v>
      </c>
      <c r="C697" s="318" t="s">
        <v>426</v>
      </c>
      <c r="D697" s="192">
        <v>0</v>
      </c>
      <c r="E697" s="192">
        <v>0</v>
      </c>
      <c r="F697" s="192">
        <f t="shared" si="72"/>
        <v>0</v>
      </c>
      <c r="G697" s="192">
        <v>0</v>
      </c>
      <c r="H697" s="192">
        <v>0</v>
      </c>
      <c r="I697" s="192">
        <f t="shared" si="73"/>
        <v>0</v>
      </c>
      <c r="J697" s="192">
        <f t="shared" si="74"/>
        <v>0</v>
      </c>
      <c r="K697" s="192">
        <f t="shared" si="71"/>
        <v>0</v>
      </c>
      <c r="L697" s="192">
        <f t="shared" si="71"/>
        <v>0</v>
      </c>
    </row>
    <row r="698" spans="1:12" ht="38.25">
      <c r="A698" s="317">
        <v>29</v>
      </c>
      <c r="B698" s="167" t="s">
        <v>427</v>
      </c>
      <c r="C698" s="318" t="s">
        <v>779</v>
      </c>
      <c r="D698" s="192">
        <v>0</v>
      </c>
      <c r="E698" s="192">
        <v>0</v>
      </c>
      <c r="F698" s="192">
        <f t="shared" si="72"/>
        <v>0</v>
      </c>
      <c r="G698" s="192">
        <v>0</v>
      </c>
      <c r="H698" s="192">
        <v>0</v>
      </c>
      <c r="I698" s="192">
        <f t="shared" si="73"/>
        <v>0</v>
      </c>
      <c r="J698" s="192">
        <f t="shared" si="74"/>
        <v>0</v>
      </c>
      <c r="K698" s="192">
        <f t="shared" si="71"/>
        <v>0</v>
      </c>
      <c r="L698" s="192">
        <f t="shared" si="71"/>
        <v>0</v>
      </c>
    </row>
    <row r="699" spans="1:12" ht="25.5">
      <c r="A699" s="317">
        <v>30</v>
      </c>
      <c r="B699" s="317">
        <v>797</v>
      </c>
      <c r="C699" s="318" t="s">
        <v>428</v>
      </c>
      <c r="D699" s="192">
        <v>263</v>
      </c>
      <c r="E699" s="192">
        <v>366</v>
      </c>
      <c r="F699" s="192">
        <f t="shared" si="72"/>
        <v>629</v>
      </c>
      <c r="G699" s="192">
        <v>33</v>
      </c>
      <c r="H699" s="192">
        <v>23</v>
      </c>
      <c r="I699" s="192">
        <f t="shared" si="73"/>
        <v>56</v>
      </c>
      <c r="J699" s="192">
        <f t="shared" si="74"/>
        <v>296</v>
      </c>
      <c r="K699" s="192">
        <f t="shared" si="71"/>
        <v>389</v>
      </c>
      <c r="L699" s="192">
        <f t="shared" si="71"/>
        <v>685</v>
      </c>
    </row>
    <row r="700" spans="1:12" ht="25.5">
      <c r="A700" s="317">
        <v>31</v>
      </c>
      <c r="B700" s="317">
        <v>799</v>
      </c>
      <c r="C700" s="318" t="s">
        <v>780</v>
      </c>
      <c r="D700" s="192">
        <v>399</v>
      </c>
      <c r="E700" s="192">
        <v>418</v>
      </c>
      <c r="F700" s="192">
        <f t="shared" si="72"/>
        <v>817</v>
      </c>
      <c r="G700" s="192">
        <v>598</v>
      </c>
      <c r="H700" s="192">
        <v>541</v>
      </c>
      <c r="I700" s="192">
        <f t="shared" si="73"/>
        <v>1139</v>
      </c>
      <c r="J700" s="192">
        <f t="shared" si="74"/>
        <v>997</v>
      </c>
      <c r="K700" s="192">
        <f t="shared" si="71"/>
        <v>959</v>
      </c>
      <c r="L700" s="192">
        <f t="shared" si="71"/>
        <v>1956</v>
      </c>
    </row>
    <row r="701" spans="1:12" ht="51">
      <c r="A701" s="317">
        <v>32</v>
      </c>
      <c r="B701" s="167" t="s">
        <v>429</v>
      </c>
      <c r="C701" s="318" t="s">
        <v>430</v>
      </c>
      <c r="D701" s="192">
        <v>5</v>
      </c>
      <c r="E701" s="192">
        <v>0</v>
      </c>
      <c r="F701" s="192">
        <f t="shared" si="72"/>
        <v>5</v>
      </c>
      <c r="G701" s="192">
        <v>0</v>
      </c>
      <c r="H701" s="192">
        <v>0</v>
      </c>
      <c r="I701" s="192">
        <f t="shared" si="73"/>
        <v>0</v>
      </c>
      <c r="J701" s="192">
        <f t="shared" si="74"/>
        <v>5</v>
      </c>
      <c r="K701" s="192">
        <f t="shared" si="71"/>
        <v>0</v>
      </c>
      <c r="L701" s="192">
        <f t="shared" si="71"/>
        <v>5</v>
      </c>
    </row>
    <row r="702" spans="1:12" ht="25.5">
      <c r="A702" s="317">
        <v>33</v>
      </c>
      <c r="B702" s="167" t="s">
        <v>431</v>
      </c>
      <c r="C702" s="318" t="s">
        <v>432</v>
      </c>
      <c r="D702" s="192">
        <v>18</v>
      </c>
      <c r="E702" s="192">
        <v>7</v>
      </c>
      <c r="F702" s="192">
        <f t="shared" si="72"/>
        <v>25</v>
      </c>
      <c r="G702" s="192">
        <v>3</v>
      </c>
      <c r="H702" s="192">
        <v>1</v>
      </c>
      <c r="I702" s="192">
        <f t="shared" si="73"/>
        <v>4</v>
      </c>
      <c r="J702" s="192">
        <f t="shared" si="74"/>
        <v>21</v>
      </c>
      <c r="K702" s="192">
        <f t="shared" si="71"/>
        <v>8</v>
      </c>
      <c r="L702" s="192">
        <f t="shared" si="71"/>
        <v>29</v>
      </c>
    </row>
    <row r="703" spans="1:12">
      <c r="A703" s="317">
        <v>34</v>
      </c>
      <c r="B703" s="167" t="s">
        <v>433</v>
      </c>
      <c r="C703" s="318" t="s">
        <v>434</v>
      </c>
      <c r="D703" s="192">
        <v>2</v>
      </c>
      <c r="E703" s="192">
        <v>3</v>
      </c>
      <c r="F703" s="192">
        <f t="shared" si="72"/>
        <v>5</v>
      </c>
      <c r="G703" s="192">
        <v>0</v>
      </c>
      <c r="H703" s="192">
        <v>0</v>
      </c>
      <c r="I703" s="192">
        <f t="shared" si="73"/>
        <v>0</v>
      </c>
      <c r="J703" s="192">
        <f t="shared" si="74"/>
        <v>2</v>
      </c>
      <c r="K703" s="192">
        <f t="shared" si="71"/>
        <v>3</v>
      </c>
      <c r="L703" s="192">
        <f t="shared" si="71"/>
        <v>5</v>
      </c>
    </row>
    <row r="704" spans="1:12" ht="25.5">
      <c r="A704" s="317">
        <v>35</v>
      </c>
      <c r="B704" s="167" t="s">
        <v>435</v>
      </c>
      <c r="C704" s="318" t="s">
        <v>436</v>
      </c>
      <c r="D704" s="192">
        <v>7</v>
      </c>
      <c r="E704" s="192">
        <v>2</v>
      </c>
      <c r="F704" s="192">
        <f t="shared" si="72"/>
        <v>9</v>
      </c>
      <c r="G704" s="192">
        <v>42</v>
      </c>
      <c r="H704" s="192">
        <v>12</v>
      </c>
      <c r="I704" s="192">
        <f t="shared" si="73"/>
        <v>54</v>
      </c>
      <c r="J704" s="192">
        <f t="shared" si="74"/>
        <v>49</v>
      </c>
      <c r="K704" s="192">
        <f t="shared" si="71"/>
        <v>14</v>
      </c>
      <c r="L704" s="192">
        <f t="shared" si="71"/>
        <v>63</v>
      </c>
    </row>
    <row r="705" spans="1:12" ht="51">
      <c r="A705" s="317">
        <v>36</v>
      </c>
      <c r="B705" s="167" t="s">
        <v>437</v>
      </c>
      <c r="C705" s="318" t="s">
        <v>438</v>
      </c>
      <c r="D705" s="192">
        <v>42</v>
      </c>
      <c r="E705" s="192">
        <v>14</v>
      </c>
      <c r="F705" s="192">
        <f t="shared" si="72"/>
        <v>56</v>
      </c>
      <c r="G705" s="192">
        <v>16</v>
      </c>
      <c r="H705" s="192">
        <v>2</v>
      </c>
      <c r="I705" s="192">
        <f t="shared" si="73"/>
        <v>18</v>
      </c>
      <c r="J705" s="192">
        <f t="shared" si="74"/>
        <v>58</v>
      </c>
      <c r="K705" s="192">
        <f t="shared" si="71"/>
        <v>16</v>
      </c>
      <c r="L705" s="192">
        <f t="shared" si="71"/>
        <v>74</v>
      </c>
    </row>
    <row r="706" spans="1:12">
      <c r="A706" s="317">
        <v>37</v>
      </c>
      <c r="B706" s="167" t="s">
        <v>439</v>
      </c>
      <c r="C706" s="318" t="s">
        <v>781</v>
      </c>
      <c r="D706" s="192">
        <v>17</v>
      </c>
      <c r="E706" s="192">
        <v>6</v>
      </c>
      <c r="F706" s="192">
        <f t="shared" si="72"/>
        <v>23</v>
      </c>
      <c r="G706" s="192">
        <v>4</v>
      </c>
      <c r="H706" s="192">
        <v>3</v>
      </c>
      <c r="I706" s="192">
        <f t="shared" si="73"/>
        <v>7</v>
      </c>
      <c r="J706" s="192">
        <f t="shared" si="74"/>
        <v>21</v>
      </c>
      <c r="K706" s="192">
        <f t="shared" si="71"/>
        <v>9</v>
      </c>
      <c r="L706" s="192">
        <f t="shared" si="71"/>
        <v>30</v>
      </c>
    </row>
    <row r="707" spans="1:12" ht="25.5">
      <c r="A707" s="317">
        <v>38</v>
      </c>
      <c r="B707" s="167" t="s">
        <v>440</v>
      </c>
      <c r="C707" s="318" t="s">
        <v>782</v>
      </c>
      <c r="D707" s="192">
        <v>2</v>
      </c>
      <c r="E707" s="192">
        <v>0</v>
      </c>
      <c r="F707" s="192">
        <f t="shared" si="72"/>
        <v>2</v>
      </c>
      <c r="G707" s="192">
        <v>0</v>
      </c>
      <c r="H707" s="192">
        <v>2</v>
      </c>
      <c r="I707" s="192">
        <f t="shared" si="73"/>
        <v>2</v>
      </c>
      <c r="J707" s="192">
        <f t="shared" si="74"/>
        <v>2</v>
      </c>
      <c r="K707" s="192">
        <f t="shared" si="71"/>
        <v>2</v>
      </c>
      <c r="L707" s="192">
        <f t="shared" si="71"/>
        <v>4</v>
      </c>
    </row>
    <row r="708" spans="1:12">
      <c r="A708" s="317">
        <v>39</v>
      </c>
      <c r="B708" s="317"/>
      <c r="C708" s="318" t="s">
        <v>441</v>
      </c>
      <c r="D708" s="192">
        <v>49</v>
      </c>
      <c r="E708" s="192">
        <v>31</v>
      </c>
      <c r="F708" s="192">
        <f t="shared" si="72"/>
        <v>80</v>
      </c>
      <c r="G708" s="192">
        <v>62</v>
      </c>
      <c r="H708" s="192">
        <v>49</v>
      </c>
      <c r="I708" s="192">
        <f t="shared" si="73"/>
        <v>111</v>
      </c>
      <c r="J708" s="192">
        <f t="shared" si="74"/>
        <v>111</v>
      </c>
      <c r="K708" s="192">
        <f t="shared" si="71"/>
        <v>80</v>
      </c>
      <c r="L708" s="192">
        <f t="shared" si="71"/>
        <v>191</v>
      </c>
    </row>
    <row r="709" spans="1:12">
      <c r="A709" s="1373">
        <v>40</v>
      </c>
      <c r="B709" s="1373" t="s">
        <v>874</v>
      </c>
      <c r="C709" s="318" t="s">
        <v>876</v>
      </c>
      <c r="D709" s="570">
        <v>11</v>
      </c>
      <c r="E709" s="570">
        <v>4</v>
      </c>
      <c r="F709" s="192">
        <f t="shared" si="72"/>
        <v>15</v>
      </c>
      <c r="G709" s="570">
        <v>27</v>
      </c>
      <c r="H709" s="570">
        <v>26</v>
      </c>
      <c r="I709" s="192">
        <f t="shared" si="73"/>
        <v>53</v>
      </c>
      <c r="J709" s="192">
        <f t="shared" si="74"/>
        <v>38</v>
      </c>
      <c r="K709" s="192">
        <f t="shared" si="71"/>
        <v>30</v>
      </c>
      <c r="L709" s="192">
        <f t="shared" si="71"/>
        <v>68</v>
      </c>
    </row>
    <row r="710" spans="1:12">
      <c r="A710" s="1373">
        <v>41</v>
      </c>
      <c r="B710" s="1373" t="s">
        <v>873</v>
      </c>
      <c r="C710" s="318" t="s">
        <v>875</v>
      </c>
      <c r="D710" s="570">
        <v>523</v>
      </c>
      <c r="E710" s="570">
        <v>417</v>
      </c>
      <c r="F710" s="192">
        <f t="shared" si="72"/>
        <v>940</v>
      </c>
      <c r="G710" s="570">
        <v>0</v>
      </c>
      <c r="H710" s="570">
        <v>0</v>
      </c>
      <c r="I710" s="192">
        <f t="shared" si="73"/>
        <v>0</v>
      </c>
      <c r="J710" s="192">
        <f t="shared" si="74"/>
        <v>523</v>
      </c>
      <c r="K710" s="192">
        <f t="shared" si="71"/>
        <v>417</v>
      </c>
      <c r="L710" s="192">
        <f t="shared" si="71"/>
        <v>940</v>
      </c>
    </row>
    <row r="711" spans="1:12">
      <c r="A711" s="317"/>
      <c r="B711" s="317"/>
      <c r="C711" s="167" t="s">
        <v>6</v>
      </c>
      <c r="D711" s="212">
        <f>SUM(D670:D710)</f>
        <v>2820</v>
      </c>
      <c r="E711" s="192">
        <f t="shared" ref="E711:L711" si="75">SUM(E670:E710)</f>
        <v>2131</v>
      </c>
      <c r="F711" s="192">
        <f t="shared" si="75"/>
        <v>4951</v>
      </c>
      <c r="G711" s="192">
        <f t="shared" si="75"/>
        <v>1398</v>
      </c>
      <c r="H711" s="192">
        <f t="shared" si="75"/>
        <v>1078</v>
      </c>
      <c r="I711" s="192">
        <f t="shared" si="75"/>
        <v>2476</v>
      </c>
      <c r="J711" s="192">
        <f t="shared" si="75"/>
        <v>4218</v>
      </c>
      <c r="K711" s="192">
        <f t="shared" si="75"/>
        <v>3209</v>
      </c>
      <c r="L711" s="192">
        <f t="shared" si="75"/>
        <v>7427</v>
      </c>
    </row>
    <row r="713" spans="1:12" ht="21">
      <c r="B713" s="1913" t="s">
        <v>385</v>
      </c>
      <c r="C713" s="1913"/>
      <c r="D713" s="1913"/>
      <c r="E713" s="1913"/>
      <c r="F713" s="1913"/>
      <c r="G713" s="1913"/>
      <c r="H713" s="1913"/>
      <c r="I713" s="1913"/>
      <c r="K713" s="175" t="s">
        <v>73</v>
      </c>
      <c r="L713" s="174"/>
    </row>
    <row r="715" spans="1:12">
      <c r="B715" s="1915" t="s">
        <v>386</v>
      </c>
      <c r="C715" s="1914" t="s">
        <v>387</v>
      </c>
      <c r="D715" s="1914" t="s">
        <v>96</v>
      </c>
      <c r="E715" s="1914"/>
      <c r="F715" s="1914"/>
      <c r="G715" s="1914" t="s">
        <v>0</v>
      </c>
      <c r="H715" s="1914"/>
      <c r="I715" s="1914"/>
      <c r="J715" s="1914" t="s">
        <v>6</v>
      </c>
      <c r="K715" s="1914"/>
      <c r="L715" s="1914"/>
    </row>
    <row r="716" spans="1:12">
      <c r="B716" s="1915"/>
      <c r="C716" s="1914"/>
      <c r="D716" s="1373" t="s">
        <v>242</v>
      </c>
      <c r="E716" s="1373" t="s">
        <v>243</v>
      </c>
      <c r="F716" s="1373" t="s">
        <v>236</v>
      </c>
      <c r="G716" s="1373" t="s">
        <v>242</v>
      </c>
      <c r="H716" s="1373" t="s">
        <v>243</v>
      </c>
      <c r="I716" s="1373" t="s">
        <v>236</v>
      </c>
      <c r="J716" s="1373" t="s">
        <v>242</v>
      </c>
      <c r="K716" s="1373" t="s">
        <v>243</v>
      </c>
      <c r="L716" s="1373" t="s">
        <v>236</v>
      </c>
    </row>
    <row r="717" spans="1:12">
      <c r="A717" s="229">
        <v>1</v>
      </c>
      <c r="B717" s="327">
        <v>1</v>
      </c>
      <c r="C717" s="318" t="s">
        <v>388</v>
      </c>
      <c r="D717" s="192">
        <v>1</v>
      </c>
      <c r="E717" s="192">
        <v>1</v>
      </c>
      <c r="F717" s="192">
        <f>SUM(D717:E717)</f>
        <v>2</v>
      </c>
      <c r="G717" s="192">
        <v>0</v>
      </c>
      <c r="H717" s="192">
        <v>0</v>
      </c>
      <c r="I717" s="192">
        <f>SUM(G717:H717)</f>
        <v>0</v>
      </c>
      <c r="J717" s="192">
        <f>D717+G717</f>
        <v>1</v>
      </c>
      <c r="K717" s="192">
        <f t="shared" ref="K717:L757" si="76">E717+H717</f>
        <v>1</v>
      </c>
      <c r="L717" s="192">
        <f t="shared" si="76"/>
        <v>2</v>
      </c>
    </row>
    <row r="718" spans="1:12" ht="25.5">
      <c r="A718" s="229">
        <v>2</v>
      </c>
      <c r="B718" s="327">
        <v>2</v>
      </c>
      <c r="C718" s="318" t="s">
        <v>389</v>
      </c>
      <c r="D718" s="192">
        <v>29</v>
      </c>
      <c r="E718" s="192">
        <v>22</v>
      </c>
      <c r="F718" s="192">
        <f t="shared" ref="F718:F757" si="77">SUM(D718:E718)</f>
        <v>51</v>
      </c>
      <c r="G718" s="192">
        <v>17</v>
      </c>
      <c r="H718" s="192">
        <v>11</v>
      </c>
      <c r="I718" s="192">
        <f t="shared" ref="I718:I757" si="78">SUM(G718:H718)</f>
        <v>28</v>
      </c>
      <c r="J718" s="192">
        <f t="shared" ref="J718:J757" si="79">D718+G718</f>
        <v>46</v>
      </c>
      <c r="K718" s="192">
        <f t="shared" si="76"/>
        <v>33</v>
      </c>
      <c r="L718" s="192">
        <f t="shared" si="76"/>
        <v>79</v>
      </c>
    </row>
    <row r="719" spans="1:12" ht="25.5">
      <c r="A719" s="229">
        <v>3</v>
      </c>
      <c r="B719" s="327">
        <v>3</v>
      </c>
      <c r="C719" s="318" t="s">
        <v>390</v>
      </c>
      <c r="D719" s="192">
        <v>3</v>
      </c>
      <c r="E719" s="192">
        <v>0</v>
      </c>
      <c r="F719" s="192">
        <f t="shared" si="77"/>
        <v>3</v>
      </c>
      <c r="G719" s="192">
        <v>0</v>
      </c>
      <c r="H719" s="192">
        <v>0</v>
      </c>
      <c r="I719" s="192">
        <f t="shared" si="78"/>
        <v>0</v>
      </c>
      <c r="J719" s="192">
        <f t="shared" si="79"/>
        <v>3</v>
      </c>
      <c r="K719" s="192">
        <f t="shared" si="76"/>
        <v>0</v>
      </c>
      <c r="L719" s="192">
        <f t="shared" si="76"/>
        <v>3</v>
      </c>
    </row>
    <row r="720" spans="1:12" ht="25.5">
      <c r="A720" s="229">
        <v>4</v>
      </c>
      <c r="B720" s="328" t="s">
        <v>391</v>
      </c>
      <c r="C720" s="318" t="s">
        <v>392</v>
      </c>
      <c r="D720" s="192">
        <v>2</v>
      </c>
      <c r="E720" s="192">
        <v>1</v>
      </c>
      <c r="F720" s="192">
        <f t="shared" si="77"/>
        <v>3</v>
      </c>
      <c r="G720" s="192">
        <v>0</v>
      </c>
      <c r="H720" s="192">
        <v>0</v>
      </c>
      <c r="I720" s="192">
        <f t="shared" si="78"/>
        <v>0</v>
      </c>
      <c r="J720" s="192">
        <f t="shared" si="79"/>
        <v>2</v>
      </c>
      <c r="K720" s="192">
        <f t="shared" si="76"/>
        <v>1</v>
      </c>
      <c r="L720" s="192">
        <f t="shared" si="76"/>
        <v>3</v>
      </c>
    </row>
    <row r="721" spans="1:12">
      <c r="A721" s="229">
        <v>5</v>
      </c>
      <c r="B721" s="328" t="s">
        <v>393</v>
      </c>
      <c r="C721" s="318" t="s">
        <v>394</v>
      </c>
      <c r="D721" s="192">
        <v>48</v>
      </c>
      <c r="E721" s="192">
        <v>22</v>
      </c>
      <c r="F721" s="192">
        <f t="shared" si="77"/>
        <v>70</v>
      </c>
      <c r="G721" s="192">
        <v>23</v>
      </c>
      <c r="H721" s="192">
        <v>18</v>
      </c>
      <c r="I721" s="192">
        <f t="shared" si="78"/>
        <v>41</v>
      </c>
      <c r="J721" s="192">
        <f t="shared" si="79"/>
        <v>71</v>
      </c>
      <c r="K721" s="192">
        <f t="shared" si="76"/>
        <v>40</v>
      </c>
      <c r="L721" s="192">
        <f t="shared" si="76"/>
        <v>111</v>
      </c>
    </row>
    <row r="722" spans="1:12">
      <c r="A722" s="229">
        <v>6</v>
      </c>
      <c r="B722" s="327">
        <v>30</v>
      </c>
      <c r="C722" s="318" t="s">
        <v>395</v>
      </c>
      <c r="D722" s="192">
        <v>0</v>
      </c>
      <c r="E722" s="192">
        <v>0</v>
      </c>
      <c r="F722" s="192">
        <f t="shared" si="77"/>
        <v>0</v>
      </c>
      <c r="G722" s="192">
        <v>0</v>
      </c>
      <c r="H722" s="192">
        <v>0</v>
      </c>
      <c r="I722" s="192">
        <f t="shared" si="78"/>
        <v>0</v>
      </c>
      <c r="J722" s="192">
        <f t="shared" si="79"/>
        <v>0</v>
      </c>
      <c r="K722" s="192">
        <f t="shared" si="76"/>
        <v>0</v>
      </c>
      <c r="L722" s="192">
        <f t="shared" si="76"/>
        <v>0</v>
      </c>
    </row>
    <row r="723" spans="1:12">
      <c r="A723" s="229">
        <v>7</v>
      </c>
      <c r="B723" s="327">
        <v>32</v>
      </c>
      <c r="C723" s="318" t="s">
        <v>396</v>
      </c>
      <c r="D723" s="192">
        <v>0</v>
      </c>
      <c r="E723" s="192">
        <v>0</v>
      </c>
      <c r="F723" s="192">
        <f t="shared" si="77"/>
        <v>0</v>
      </c>
      <c r="G723" s="192">
        <v>0</v>
      </c>
      <c r="H723" s="192">
        <v>0</v>
      </c>
      <c r="I723" s="192">
        <f t="shared" si="78"/>
        <v>0</v>
      </c>
      <c r="J723" s="192">
        <f t="shared" si="79"/>
        <v>0</v>
      </c>
      <c r="K723" s="192">
        <f t="shared" si="76"/>
        <v>0</v>
      </c>
      <c r="L723" s="192">
        <f t="shared" si="76"/>
        <v>0</v>
      </c>
    </row>
    <row r="724" spans="1:12">
      <c r="A724" s="229">
        <v>8</v>
      </c>
      <c r="B724" s="327">
        <v>33</v>
      </c>
      <c r="C724" s="318" t="s">
        <v>397</v>
      </c>
      <c r="D724" s="192">
        <v>0</v>
      </c>
      <c r="E724" s="192">
        <v>0</v>
      </c>
      <c r="F724" s="192">
        <f t="shared" si="77"/>
        <v>0</v>
      </c>
      <c r="G724" s="192">
        <v>0</v>
      </c>
      <c r="H724" s="192">
        <v>0</v>
      </c>
      <c r="I724" s="192">
        <f t="shared" si="78"/>
        <v>0</v>
      </c>
      <c r="J724" s="192">
        <f t="shared" si="79"/>
        <v>0</v>
      </c>
      <c r="K724" s="192">
        <f t="shared" si="76"/>
        <v>0</v>
      </c>
      <c r="L724" s="192">
        <f t="shared" si="76"/>
        <v>0</v>
      </c>
    </row>
    <row r="725" spans="1:12">
      <c r="A725" s="229">
        <v>9</v>
      </c>
      <c r="B725" s="327">
        <v>37</v>
      </c>
      <c r="C725" s="318" t="s">
        <v>398</v>
      </c>
      <c r="D725" s="192">
        <v>0</v>
      </c>
      <c r="E725" s="192">
        <v>0</v>
      </c>
      <c r="F725" s="192">
        <f t="shared" si="77"/>
        <v>0</v>
      </c>
      <c r="G725" s="192">
        <v>0</v>
      </c>
      <c r="H725" s="192">
        <v>0</v>
      </c>
      <c r="I725" s="192">
        <f t="shared" si="78"/>
        <v>0</v>
      </c>
      <c r="J725" s="192">
        <f t="shared" si="79"/>
        <v>0</v>
      </c>
      <c r="K725" s="192">
        <f t="shared" si="76"/>
        <v>0</v>
      </c>
      <c r="L725" s="192">
        <f t="shared" si="76"/>
        <v>0</v>
      </c>
    </row>
    <row r="726" spans="1:12">
      <c r="A726" s="229">
        <v>10</v>
      </c>
      <c r="B726" s="327">
        <v>45</v>
      </c>
      <c r="C726" s="318" t="s">
        <v>399</v>
      </c>
      <c r="D726" s="192">
        <v>0</v>
      </c>
      <c r="E726" s="192">
        <v>0</v>
      </c>
      <c r="F726" s="192">
        <f t="shared" si="77"/>
        <v>0</v>
      </c>
      <c r="G726" s="192">
        <v>0</v>
      </c>
      <c r="H726" s="192">
        <v>0</v>
      </c>
      <c r="I726" s="192">
        <f t="shared" si="78"/>
        <v>0</v>
      </c>
      <c r="J726" s="192">
        <f t="shared" si="79"/>
        <v>0</v>
      </c>
      <c r="K726" s="192">
        <f t="shared" si="76"/>
        <v>0</v>
      </c>
      <c r="L726" s="192">
        <f t="shared" si="76"/>
        <v>0</v>
      </c>
    </row>
    <row r="727" spans="1:12">
      <c r="A727" s="229">
        <v>11</v>
      </c>
      <c r="B727" s="327">
        <v>55</v>
      </c>
      <c r="C727" s="318" t="s">
        <v>400</v>
      </c>
      <c r="D727" s="192">
        <v>0</v>
      </c>
      <c r="E727" s="192">
        <v>0</v>
      </c>
      <c r="F727" s="192">
        <f t="shared" si="77"/>
        <v>0</v>
      </c>
      <c r="G727" s="192">
        <v>0</v>
      </c>
      <c r="H727" s="192">
        <v>0</v>
      </c>
      <c r="I727" s="192">
        <f t="shared" si="78"/>
        <v>0</v>
      </c>
      <c r="J727" s="192">
        <f t="shared" si="79"/>
        <v>0</v>
      </c>
      <c r="K727" s="192">
        <f t="shared" si="76"/>
        <v>0</v>
      </c>
      <c r="L727" s="192">
        <f t="shared" si="76"/>
        <v>0</v>
      </c>
    </row>
    <row r="728" spans="1:12">
      <c r="A728" s="229">
        <v>12</v>
      </c>
      <c r="B728" s="327">
        <v>71</v>
      </c>
      <c r="C728" s="318" t="s">
        <v>401</v>
      </c>
      <c r="D728" s="192">
        <v>0</v>
      </c>
      <c r="E728" s="192">
        <v>0</v>
      </c>
      <c r="F728" s="192">
        <f t="shared" si="77"/>
        <v>0</v>
      </c>
      <c r="G728" s="192">
        <v>0</v>
      </c>
      <c r="H728" s="192">
        <v>0</v>
      </c>
      <c r="I728" s="192">
        <f t="shared" si="78"/>
        <v>0</v>
      </c>
      <c r="J728" s="192">
        <f t="shared" si="79"/>
        <v>0</v>
      </c>
      <c r="K728" s="192">
        <f t="shared" si="76"/>
        <v>0</v>
      </c>
      <c r="L728" s="192">
        <f t="shared" si="76"/>
        <v>0</v>
      </c>
    </row>
    <row r="729" spans="1:12">
      <c r="A729" s="229">
        <v>13</v>
      </c>
      <c r="B729" s="327">
        <v>84</v>
      </c>
      <c r="C729" s="318" t="s">
        <v>776</v>
      </c>
      <c r="D729" s="192">
        <v>0</v>
      </c>
      <c r="E729" s="192">
        <v>0</v>
      </c>
      <c r="F729" s="192">
        <f t="shared" si="77"/>
        <v>0</v>
      </c>
      <c r="G729" s="192">
        <v>0</v>
      </c>
      <c r="H729" s="192">
        <v>0</v>
      </c>
      <c r="I729" s="192">
        <f t="shared" si="78"/>
        <v>0</v>
      </c>
      <c r="J729" s="192">
        <f t="shared" si="79"/>
        <v>0</v>
      </c>
      <c r="K729" s="192">
        <f t="shared" si="76"/>
        <v>0</v>
      </c>
      <c r="L729" s="192">
        <f t="shared" si="76"/>
        <v>0</v>
      </c>
    </row>
    <row r="730" spans="1:12">
      <c r="A730" s="229">
        <v>14</v>
      </c>
      <c r="B730" s="328" t="s">
        <v>402</v>
      </c>
      <c r="C730" s="318" t="s">
        <v>403</v>
      </c>
      <c r="D730" s="192">
        <v>39</v>
      </c>
      <c r="E730" s="192">
        <v>37</v>
      </c>
      <c r="F730" s="192">
        <f t="shared" si="77"/>
        <v>76</v>
      </c>
      <c r="G730" s="192">
        <v>0</v>
      </c>
      <c r="H730" s="192">
        <v>0</v>
      </c>
      <c r="I730" s="192">
        <f t="shared" si="78"/>
        <v>0</v>
      </c>
      <c r="J730" s="192">
        <f t="shared" si="79"/>
        <v>39</v>
      </c>
      <c r="K730" s="192">
        <f t="shared" si="76"/>
        <v>37</v>
      </c>
      <c r="L730" s="192">
        <f t="shared" si="76"/>
        <v>76</v>
      </c>
    </row>
    <row r="731" spans="1:12">
      <c r="A731" s="229">
        <v>15</v>
      </c>
      <c r="B731" s="327">
        <v>250</v>
      </c>
      <c r="C731" s="318" t="s">
        <v>404</v>
      </c>
      <c r="D731" s="192">
        <v>95</v>
      </c>
      <c r="E731" s="192">
        <v>107</v>
      </c>
      <c r="F731" s="192">
        <f t="shared" si="77"/>
        <v>202</v>
      </c>
      <c r="G731" s="192">
        <v>47</v>
      </c>
      <c r="H731" s="192">
        <v>44</v>
      </c>
      <c r="I731" s="192">
        <f t="shared" si="78"/>
        <v>91</v>
      </c>
      <c r="J731" s="192">
        <f t="shared" si="79"/>
        <v>142</v>
      </c>
      <c r="K731" s="192">
        <f t="shared" si="76"/>
        <v>151</v>
      </c>
      <c r="L731" s="192">
        <f t="shared" si="76"/>
        <v>293</v>
      </c>
    </row>
    <row r="732" spans="1:12" ht="25.5">
      <c r="A732" s="229">
        <v>16</v>
      </c>
      <c r="B732" s="328" t="s">
        <v>405</v>
      </c>
      <c r="C732" s="318" t="s">
        <v>406</v>
      </c>
      <c r="D732" s="192">
        <v>17</v>
      </c>
      <c r="E732" s="192">
        <v>6</v>
      </c>
      <c r="F732" s="192">
        <f t="shared" si="77"/>
        <v>23</v>
      </c>
      <c r="G732" s="192">
        <v>16</v>
      </c>
      <c r="H732" s="192">
        <v>23</v>
      </c>
      <c r="I732" s="192">
        <f t="shared" si="78"/>
        <v>39</v>
      </c>
      <c r="J732" s="192">
        <f t="shared" si="79"/>
        <v>33</v>
      </c>
      <c r="K732" s="192">
        <f t="shared" si="76"/>
        <v>29</v>
      </c>
      <c r="L732" s="192">
        <f t="shared" si="76"/>
        <v>62</v>
      </c>
    </row>
    <row r="733" spans="1:12">
      <c r="A733" s="229">
        <v>17</v>
      </c>
      <c r="B733" s="328" t="s">
        <v>407</v>
      </c>
      <c r="C733" s="319" t="s">
        <v>777</v>
      </c>
      <c r="D733" s="192">
        <v>14</v>
      </c>
      <c r="E733" s="192">
        <v>9</v>
      </c>
      <c r="F733" s="192">
        <f t="shared" si="77"/>
        <v>23</v>
      </c>
      <c r="G733" s="192">
        <v>1</v>
      </c>
      <c r="H733" s="192">
        <v>0</v>
      </c>
      <c r="I733" s="192">
        <f t="shared" si="78"/>
        <v>1</v>
      </c>
      <c r="J733" s="192">
        <f t="shared" si="79"/>
        <v>15</v>
      </c>
      <c r="K733" s="192">
        <f t="shared" si="76"/>
        <v>9</v>
      </c>
      <c r="L733" s="192">
        <f t="shared" si="76"/>
        <v>24</v>
      </c>
    </row>
    <row r="734" spans="1:12" ht="38.25">
      <c r="A734" s="229">
        <v>18</v>
      </c>
      <c r="B734" s="329" t="s">
        <v>408</v>
      </c>
      <c r="C734" s="318" t="s">
        <v>409</v>
      </c>
      <c r="D734" s="192">
        <v>771</v>
      </c>
      <c r="E734" s="192">
        <v>415</v>
      </c>
      <c r="F734" s="192">
        <f t="shared" si="77"/>
        <v>1186</v>
      </c>
      <c r="G734" s="192">
        <v>441</v>
      </c>
      <c r="H734" s="192">
        <v>339</v>
      </c>
      <c r="I734" s="192">
        <f t="shared" si="78"/>
        <v>780</v>
      </c>
      <c r="J734" s="192">
        <f t="shared" si="79"/>
        <v>1212</v>
      </c>
      <c r="K734" s="192">
        <f t="shared" si="76"/>
        <v>754</v>
      </c>
      <c r="L734" s="192">
        <f t="shared" si="76"/>
        <v>1966</v>
      </c>
    </row>
    <row r="735" spans="1:12" ht="25.5">
      <c r="A735" s="229">
        <v>19</v>
      </c>
      <c r="B735" s="328" t="s">
        <v>410</v>
      </c>
      <c r="C735" s="318" t="s">
        <v>411</v>
      </c>
      <c r="D735" s="192">
        <v>40</v>
      </c>
      <c r="E735" s="192">
        <v>29</v>
      </c>
      <c r="F735" s="192">
        <f t="shared" si="77"/>
        <v>69</v>
      </c>
      <c r="G735" s="192">
        <v>0</v>
      </c>
      <c r="H735" s="192">
        <v>0</v>
      </c>
      <c r="I735" s="192">
        <f t="shared" si="78"/>
        <v>0</v>
      </c>
      <c r="J735" s="192">
        <f t="shared" si="79"/>
        <v>40</v>
      </c>
      <c r="K735" s="192">
        <f t="shared" si="76"/>
        <v>29</v>
      </c>
      <c r="L735" s="192">
        <f t="shared" si="76"/>
        <v>69</v>
      </c>
    </row>
    <row r="736" spans="1:12">
      <c r="A736" s="229">
        <v>20</v>
      </c>
      <c r="B736" s="328" t="s">
        <v>412</v>
      </c>
      <c r="C736" s="320" t="s">
        <v>413</v>
      </c>
      <c r="D736" s="192">
        <v>23</v>
      </c>
      <c r="E736" s="192">
        <v>14</v>
      </c>
      <c r="F736" s="192">
        <f t="shared" si="77"/>
        <v>37</v>
      </c>
      <c r="G736" s="192">
        <v>12</v>
      </c>
      <c r="H736" s="192">
        <v>8</v>
      </c>
      <c r="I736" s="192">
        <f t="shared" si="78"/>
        <v>20</v>
      </c>
      <c r="J736" s="192">
        <f t="shared" si="79"/>
        <v>35</v>
      </c>
      <c r="K736" s="192">
        <f t="shared" si="76"/>
        <v>22</v>
      </c>
      <c r="L736" s="192">
        <f t="shared" si="76"/>
        <v>57</v>
      </c>
    </row>
    <row r="737" spans="1:12">
      <c r="A737" s="229">
        <v>21</v>
      </c>
      <c r="B737" s="327">
        <v>487</v>
      </c>
      <c r="C737" s="318" t="s">
        <v>414</v>
      </c>
      <c r="D737" s="192">
        <v>3</v>
      </c>
      <c r="E737" s="192">
        <v>0</v>
      </c>
      <c r="F737" s="192">
        <f t="shared" si="77"/>
        <v>3</v>
      </c>
      <c r="G737" s="192">
        <v>0</v>
      </c>
      <c r="H737" s="192">
        <v>0</v>
      </c>
      <c r="I737" s="192">
        <f t="shared" si="78"/>
        <v>0</v>
      </c>
      <c r="J737" s="192">
        <f t="shared" si="79"/>
        <v>3</v>
      </c>
      <c r="K737" s="192">
        <f t="shared" si="76"/>
        <v>0</v>
      </c>
      <c r="L737" s="192">
        <f t="shared" si="76"/>
        <v>3</v>
      </c>
    </row>
    <row r="738" spans="1:12">
      <c r="A738" s="229">
        <v>22</v>
      </c>
      <c r="B738" s="328" t="s">
        <v>415</v>
      </c>
      <c r="C738" s="318" t="s">
        <v>416</v>
      </c>
      <c r="D738" s="192">
        <v>91</v>
      </c>
      <c r="E738" s="192">
        <v>59</v>
      </c>
      <c r="F738" s="192">
        <f t="shared" si="77"/>
        <v>150</v>
      </c>
      <c r="G738" s="192">
        <v>7</v>
      </c>
      <c r="H738" s="192">
        <v>13</v>
      </c>
      <c r="I738" s="192">
        <f t="shared" si="78"/>
        <v>20</v>
      </c>
      <c r="J738" s="192">
        <f t="shared" si="79"/>
        <v>98</v>
      </c>
      <c r="K738" s="192">
        <f t="shared" si="76"/>
        <v>72</v>
      </c>
      <c r="L738" s="192">
        <f t="shared" si="76"/>
        <v>170</v>
      </c>
    </row>
    <row r="739" spans="1:12">
      <c r="A739" s="229">
        <v>23</v>
      </c>
      <c r="B739" s="328" t="s">
        <v>417</v>
      </c>
      <c r="C739" s="318" t="s">
        <v>418</v>
      </c>
      <c r="D739" s="192">
        <v>24</v>
      </c>
      <c r="E739" s="192">
        <v>13</v>
      </c>
      <c r="F739" s="192">
        <f t="shared" si="77"/>
        <v>37</v>
      </c>
      <c r="G739" s="192">
        <v>6</v>
      </c>
      <c r="H739" s="192">
        <v>3</v>
      </c>
      <c r="I739" s="192">
        <f t="shared" si="78"/>
        <v>9</v>
      </c>
      <c r="J739" s="192">
        <f t="shared" si="79"/>
        <v>30</v>
      </c>
      <c r="K739" s="192">
        <f t="shared" si="76"/>
        <v>16</v>
      </c>
      <c r="L739" s="192">
        <f t="shared" si="76"/>
        <v>46</v>
      </c>
    </row>
    <row r="740" spans="1:12" ht="24">
      <c r="A740" s="229">
        <v>24</v>
      </c>
      <c r="B740" s="328" t="s">
        <v>419</v>
      </c>
      <c r="C740" s="321" t="s">
        <v>778</v>
      </c>
      <c r="D740" s="192">
        <v>3</v>
      </c>
      <c r="E740" s="192">
        <v>3</v>
      </c>
      <c r="F740" s="192">
        <f t="shared" si="77"/>
        <v>6</v>
      </c>
      <c r="G740" s="192">
        <v>0</v>
      </c>
      <c r="H740" s="192">
        <v>0</v>
      </c>
      <c r="I740" s="192">
        <f t="shared" si="78"/>
        <v>0</v>
      </c>
      <c r="J740" s="192">
        <f t="shared" si="79"/>
        <v>3</v>
      </c>
      <c r="K740" s="192">
        <f t="shared" si="76"/>
        <v>3</v>
      </c>
      <c r="L740" s="192">
        <f t="shared" si="76"/>
        <v>6</v>
      </c>
    </row>
    <row r="741" spans="1:12">
      <c r="A741" s="229">
        <v>25</v>
      </c>
      <c r="B741" s="328" t="s">
        <v>420</v>
      </c>
      <c r="C741" s="318" t="s">
        <v>421</v>
      </c>
      <c r="D741" s="192">
        <v>1</v>
      </c>
      <c r="E741" s="192">
        <v>0</v>
      </c>
      <c r="F741" s="192">
        <f t="shared" si="77"/>
        <v>1</v>
      </c>
      <c r="G741" s="192">
        <v>0</v>
      </c>
      <c r="H741" s="192">
        <v>0</v>
      </c>
      <c r="I741" s="192">
        <f t="shared" si="78"/>
        <v>0</v>
      </c>
      <c r="J741" s="192">
        <f t="shared" si="79"/>
        <v>1</v>
      </c>
      <c r="K741" s="192">
        <f t="shared" si="76"/>
        <v>0</v>
      </c>
      <c r="L741" s="192">
        <f t="shared" si="76"/>
        <v>1</v>
      </c>
    </row>
    <row r="742" spans="1:12" ht="25.5">
      <c r="A742" s="229">
        <v>26</v>
      </c>
      <c r="B742" s="327">
        <v>571</v>
      </c>
      <c r="C742" s="318" t="s">
        <v>422</v>
      </c>
      <c r="D742" s="192">
        <v>49</v>
      </c>
      <c r="E742" s="192">
        <v>39</v>
      </c>
      <c r="F742" s="192">
        <f t="shared" si="77"/>
        <v>88</v>
      </c>
      <c r="G742" s="192">
        <v>7</v>
      </c>
      <c r="H742" s="192">
        <v>5</v>
      </c>
      <c r="I742" s="192">
        <f t="shared" si="78"/>
        <v>12</v>
      </c>
      <c r="J742" s="192">
        <f t="shared" si="79"/>
        <v>56</v>
      </c>
      <c r="K742" s="192">
        <f t="shared" si="76"/>
        <v>44</v>
      </c>
      <c r="L742" s="192">
        <f t="shared" si="76"/>
        <v>100</v>
      </c>
    </row>
    <row r="743" spans="1:12" ht="25.5">
      <c r="A743" s="229">
        <v>27</v>
      </c>
      <c r="B743" s="328" t="s">
        <v>423</v>
      </c>
      <c r="C743" s="318" t="s">
        <v>424</v>
      </c>
      <c r="D743" s="192">
        <v>10</v>
      </c>
      <c r="E743" s="192">
        <v>18</v>
      </c>
      <c r="F743" s="192">
        <f t="shared" si="77"/>
        <v>28</v>
      </c>
      <c r="G743" s="192">
        <v>0</v>
      </c>
      <c r="H743" s="192">
        <v>0</v>
      </c>
      <c r="I743" s="192">
        <f t="shared" si="78"/>
        <v>0</v>
      </c>
      <c r="J743" s="192">
        <f t="shared" si="79"/>
        <v>10</v>
      </c>
      <c r="K743" s="192">
        <f t="shared" si="76"/>
        <v>18</v>
      </c>
      <c r="L743" s="192">
        <f t="shared" si="76"/>
        <v>28</v>
      </c>
    </row>
    <row r="744" spans="1:12" ht="25.5">
      <c r="A744" s="229">
        <v>28</v>
      </c>
      <c r="B744" s="328" t="s">
        <v>425</v>
      </c>
      <c r="C744" s="318" t="s">
        <v>426</v>
      </c>
      <c r="D744" s="192">
        <v>0</v>
      </c>
      <c r="E744" s="192">
        <v>0</v>
      </c>
      <c r="F744" s="192">
        <f t="shared" si="77"/>
        <v>0</v>
      </c>
      <c r="G744" s="192">
        <v>0</v>
      </c>
      <c r="H744" s="192">
        <v>0</v>
      </c>
      <c r="I744" s="192">
        <f t="shared" si="78"/>
        <v>0</v>
      </c>
      <c r="J744" s="192">
        <f t="shared" si="79"/>
        <v>0</v>
      </c>
      <c r="K744" s="192">
        <f t="shared" si="76"/>
        <v>0</v>
      </c>
      <c r="L744" s="192">
        <f t="shared" si="76"/>
        <v>0</v>
      </c>
    </row>
    <row r="745" spans="1:12" ht="38.25">
      <c r="A745" s="229">
        <v>29</v>
      </c>
      <c r="B745" s="328" t="s">
        <v>427</v>
      </c>
      <c r="C745" s="318" t="s">
        <v>779</v>
      </c>
      <c r="D745" s="192">
        <v>0</v>
      </c>
      <c r="E745" s="192">
        <v>0</v>
      </c>
      <c r="F745" s="192">
        <f t="shared" si="77"/>
        <v>0</v>
      </c>
      <c r="G745" s="192">
        <v>0</v>
      </c>
      <c r="H745" s="192">
        <v>0</v>
      </c>
      <c r="I745" s="192">
        <f t="shared" si="78"/>
        <v>0</v>
      </c>
      <c r="J745" s="192">
        <f t="shared" si="79"/>
        <v>0</v>
      </c>
      <c r="K745" s="192">
        <f t="shared" si="76"/>
        <v>0</v>
      </c>
      <c r="L745" s="192">
        <f t="shared" si="76"/>
        <v>0</v>
      </c>
    </row>
    <row r="746" spans="1:12" ht="25.5">
      <c r="A746" s="229">
        <v>30</v>
      </c>
      <c r="B746" s="327">
        <v>797</v>
      </c>
      <c r="C746" s="318" t="s">
        <v>428</v>
      </c>
      <c r="D746" s="192">
        <v>153</v>
      </c>
      <c r="E746" s="192">
        <v>96</v>
      </c>
      <c r="F746" s="192">
        <f t="shared" si="77"/>
        <v>249</v>
      </c>
      <c r="G746" s="192">
        <v>120</v>
      </c>
      <c r="H746" s="192">
        <v>59</v>
      </c>
      <c r="I746" s="192">
        <f t="shared" si="78"/>
        <v>179</v>
      </c>
      <c r="J746" s="192">
        <f t="shared" si="79"/>
        <v>273</v>
      </c>
      <c r="K746" s="192">
        <f t="shared" si="76"/>
        <v>155</v>
      </c>
      <c r="L746" s="192">
        <f t="shared" si="76"/>
        <v>428</v>
      </c>
    </row>
    <row r="747" spans="1:12" ht="25.5">
      <c r="A747" s="229">
        <v>31</v>
      </c>
      <c r="B747" s="327">
        <v>799</v>
      </c>
      <c r="C747" s="318" t="s">
        <v>780</v>
      </c>
      <c r="D747" s="192">
        <v>300</v>
      </c>
      <c r="E747" s="192">
        <v>421</v>
      </c>
      <c r="F747" s="192">
        <f t="shared" si="77"/>
        <v>721</v>
      </c>
      <c r="G747" s="192">
        <v>281</v>
      </c>
      <c r="H747" s="192">
        <v>191</v>
      </c>
      <c r="I747" s="192">
        <f t="shared" si="78"/>
        <v>472</v>
      </c>
      <c r="J747" s="192">
        <f t="shared" si="79"/>
        <v>581</v>
      </c>
      <c r="K747" s="192">
        <f t="shared" si="76"/>
        <v>612</v>
      </c>
      <c r="L747" s="192">
        <f t="shared" si="76"/>
        <v>1193</v>
      </c>
    </row>
    <row r="748" spans="1:12" ht="51">
      <c r="A748" s="229">
        <v>32</v>
      </c>
      <c r="B748" s="328" t="s">
        <v>429</v>
      </c>
      <c r="C748" s="318" t="s">
        <v>430</v>
      </c>
      <c r="D748" s="192">
        <v>3</v>
      </c>
      <c r="E748" s="192">
        <v>3</v>
      </c>
      <c r="F748" s="192">
        <f t="shared" si="77"/>
        <v>6</v>
      </c>
      <c r="G748" s="192">
        <v>0</v>
      </c>
      <c r="H748" s="192">
        <v>0</v>
      </c>
      <c r="I748" s="192">
        <f t="shared" si="78"/>
        <v>0</v>
      </c>
      <c r="J748" s="192">
        <f t="shared" si="79"/>
        <v>3</v>
      </c>
      <c r="K748" s="192">
        <f t="shared" si="76"/>
        <v>3</v>
      </c>
      <c r="L748" s="192">
        <f t="shared" si="76"/>
        <v>6</v>
      </c>
    </row>
    <row r="749" spans="1:12" ht="25.5">
      <c r="A749" s="229">
        <v>33</v>
      </c>
      <c r="B749" s="328" t="s">
        <v>431</v>
      </c>
      <c r="C749" s="318" t="s">
        <v>432</v>
      </c>
      <c r="D749" s="192">
        <v>1</v>
      </c>
      <c r="E749" s="192">
        <v>1</v>
      </c>
      <c r="F749" s="192">
        <f t="shared" si="77"/>
        <v>2</v>
      </c>
      <c r="G749" s="192">
        <v>0</v>
      </c>
      <c r="H749" s="192">
        <v>0</v>
      </c>
      <c r="I749" s="192">
        <f t="shared" si="78"/>
        <v>0</v>
      </c>
      <c r="J749" s="192">
        <f t="shared" si="79"/>
        <v>1</v>
      </c>
      <c r="K749" s="192">
        <f t="shared" si="76"/>
        <v>1</v>
      </c>
      <c r="L749" s="192">
        <f t="shared" si="76"/>
        <v>2</v>
      </c>
    </row>
    <row r="750" spans="1:12">
      <c r="A750" s="229">
        <v>34</v>
      </c>
      <c r="B750" s="328" t="s">
        <v>433</v>
      </c>
      <c r="C750" s="318" t="s">
        <v>434</v>
      </c>
      <c r="D750" s="192">
        <v>1</v>
      </c>
      <c r="E750" s="192">
        <v>0</v>
      </c>
      <c r="F750" s="192">
        <f t="shared" si="77"/>
        <v>1</v>
      </c>
      <c r="G750" s="192">
        <v>0</v>
      </c>
      <c r="H750" s="192">
        <v>0</v>
      </c>
      <c r="I750" s="192">
        <f t="shared" si="78"/>
        <v>0</v>
      </c>
      <c r="J750" s="192">
        <f t="shared" si="79"/>
        <v>1</v>
      </c>
      <c r="K750" s="192">
        <f t="shared" si="76"/>
        <v>0</v>
      </c>
      <c r="L750" s="192">
        <f t="shared" si="76"/>
        <v>1</v>
      </c>
    </row>
    <row r="751" spans="1:12" ht="25.5">
      <c r="A751" s="229">
        <v>35</v>
      </c>
      <c r="B751" s="328" t="s">
        <v>435</v>
      </c>
      <c r="C751" s="318" t="s">
        <v>436</v>
      </c>
      <c r="D751" s="192">
        <v>14</v>
      </c>
      <c r="E751" s="192">
        <v>3</v>
      </c>
      <c r="F751" s="192">
        <f t="shared" si="77"/>
        <v>17</v>
      </c>
      <c r="G751" s="192">
        <v>0</v>
      </c>
      <c r="H751" s="192">
        <v>1</v>
      </c>
      <c r="I751" s="192">
        <f t="shared" si="78"/>
        <v>1</v>
      </c>
      <c r="J751" s="192">
        <f t="shared" si="79"/>
        <v>14</v>
      </c>
      <c r="K751" s="192">
        <f t="shared" si="76"/>
        <v>4</v>
      </c>
      <c r="L751" s="192">
        <f t="shared" si="76"/>
        <v>18</v>
      </c>
    </row>
    <row r="752" spans="1:12" ht="51">
      <c r="A752" s="229">
        <v>36</v>
      </c>
      <c r="B752" s="328" t="s">
        <v>437</v>
      </c>
      <c r="C752" s="318" t="s">
        <v>438</v>
      </c>
      <c r="D752" s="192">
        <v>95</v>
      </c>
      <c r="E752" s="192">
        <v>70</v>
      </c>
      <c r="F752" s="192">
        <f t="shared" si="77"/>
        <v>165</v>
      </c>
      <c r="G752" s="192">
        <v>8</v>
      </c>
      <c r="H752" s="192">
        <v>3</v>
      </c>
      <c r="I752" s="192">
        <f t="shared" si="78"/>
        <v>11</v>
      </c>
      <c r="J752" s="192">
        <f t="shared" si="79"/>
        <v>103</v>
      </c>
      <c r="K752" s="192">
        <f t="shared" si="76"/>
        <v>73</v>
      </c>
      <c r="L752" s="192">
        <f t="shared" si="76"/>
        <v>176</v>
      </c>
    </row>
    <row r="753" spans="1:12">
      <c r="A753" s="229">
        <v>37</v>
      </c>
      <c r="B753" s="328" t="s">
        <v>439</v>
      </c>
      <c r="C753" s="318" t="s">
        <v>781</v>
      </c>
      <c r="D753" s="192">
        <v>5</v>
      </c>
      <c r="E753" s="192">
        <v>1</v>
      </c>
      <c r="F753" s="192">
        <f t="shared" si="77"/>
        <v>6</v>
      </c>
      <c r="G753" s="192">
        <v>4</v>
      </c>
      <c r="H753" s="192">
        <v>0</v>
      </c>
      <c r="I753" s="192">
        <f t="shared" si="78"/>
        <v>4</v>
      </c>
      <c r="J753" s="192">
        <f t="shared" si="79"/>
        <v>9</v>
      </c>
      <c r="K753" s="192">
        <f t="shared" si="76"/>
        <v>1</v>
      </c>
      <c r="L753" s="192">
        <f t="shared" si="76"/>
        <v>10</v>
      </c>
    </row>
    <row r="754" spans="1:12" ht="25.5">
      <c r="A754" s="229">
        <v>38</v>
      </c>
      <c r="B754" s="328" t="s">
        <v>440</v>
      </c>
      <c r="C754" s="318" t="s">
        <v>782</v>
      </c>
      <c r="D754" s="192">
        <v>10</v>
      </c>
      <c r="E754" s="192">
        <v>8</v>
      </c>
      <c r="F754" s="192">
        <f t="shared" si="77"/>
        <v>18</v>
      </c>
      <c r="G754" s="192">
        <v>0</v>
      </c>
      <c r="H754" s="192">
        <v>0</v>
      </c>
      <c r="I754" s="192">
        <f t="shared" si="78"/>
        <v>0</v>
      </c>
      <c r="J754" s="192">
        <f t="shared" si="79"/>
        <v>10</v>
      </c>
      <c r="K754" s="192">
        <f t="shared" si="76"/>
        <v>8</v>
      </c>
      <c r="L754" s="192">
        <f t="shared" si="76"/>
        <v>18</v>
      </c>
    </row>
    <row r="755" spans="1:12">
      <c r="A755" s="229">
        <v>39</v>
      </c>
      <c r="B755" s="327"/>
      <c r="C755" s="318" t="s">
        <v>441</v>
      </c>
      <c r="D755" s="192">
        <v>232</v>
      </c>
      <c r="E755" s="192">
        <v>189</v>
      </c>
      <c r="F755" s="192">
        <f t="shared" si="77"/>
        <v>421</v>
      </c>
      <c r="G755" s="192">
        <v>55</v>
      </c>
      <c r="H755" s="192">
        <v>35</v>
      </c>
      <c r="I755" s="192">
        <f t="shared" si="78"/>
        <v>90</v>
      </c>
      <c r="J755" s="192">
        <f t="shared" si="79"/>
        <v>287</v>
      </c>
      <c r="K755" s="192">
        <f t="shared" si="76"/>
        <v>224</v>
      </c>
      <c r="L755" s="192">
        <f t="shared" si="76"/>
        <v>511</v>
      </c>
    </row>
    <row r="756" spans="1:12">
      <c r="A756" s="1373">
        <v>40</v>
      </c>
      <c r="B756" s="1373" t="s">
        <v>874</v>
      </c>
      <c r="C756" s="318" t="s">
        <v>877</v>
      </c>
      <c r="D756" s="570">
        <v>110</v>
      </c>
      <c r="E756" s="570">
        <v>94</v>
      </c>
      <c r="F756" s="192">
        <f t="shared" si="77"/>
        <v>204</v>
      </c>
      <c r="G756" s="570">
        <v>53</v>
      </c>
      <c r="H756" s="570">
        <v>32</v>
      </c>
      <c r="I756" s="192">
        <f t="shared" si="78"/>
        <v>85</v>
      </c>
      <c r="J756" s="192">
        <f t="shared" si="79"/>
        <v>163</v>
      </c>
      <c r="K756" s="192">
        <f t="shared" si="76"/>
        <v>126</v>
      </c>
      <c r="L756" s="192">
        <f t="shared" si="76"/>
        <v>289</v>
      </c>
    </row>
    <row r="757" spans="1:12">
      <c r="A757" s="1373">
        <v>41</v>
      </c>
      <c r="B757" s="1373" t="s">
        <v>873</v>
      </c>
      <c r="C757" s="318" t="s">
        <v>875</v>
      </c>
      <c r="D757" s="570">
        <v>1</v>
      </c>
      <c r="E757" s="570">
        <v>1</v>
      </c>
      <c r="F757" s="192">
        <f t="shared" si="77"/>
        <v>2</v>
      </c>
      <c r="G757" s="570">
        <v>16</v>
      </c>
      <c r="H757" s="570">
        <v>5</v>
      </c>
      <c r="I757" s="192">
        <f t="shared" si="78"/>
        <v>21</v>
      </c>
      <c r="J757" s="192">
        <f t="shared" si="79"/>
        <v>17</v>
      </c>
      <c r="K757" s="192">
        <f t="shared" si="76"/>
        <v>6</v>
      </c>
      <c r="L757" s="192">
        <f t="shared" si="76"/>
        <v>23</v>
      </c>
    </row>
    <row r="758" spans="1:12">
      <c r="A758" s="317"/>
      <c r="B758" s="317"/>
      <c r="C758" s="167" t="s">
        <v>6</v>
      </c>
      <c r="D758" s="212">
        <f>SUM(D717:D757)</f>
        <v>2188</v>
      </c>
      <c r="E758" s="212">
        <f t="shared" ref="E758:L758" si="80">SUM(E717:E757)</f>
        <v>1682</v>
      </c>
      <c r="F758" s="212">
        <f t="shared" si="80"/>
        <v>3870</v>
      </c>
      <c r="G758" s="212">
        <f t="shared" si="80"/>
        <v>1114</v>
      </c>
      <c r="H758" s="212">
        <f t="shared" si="80"/>
        <v>790</v>
      </c>
      <c r="I758" s="212">
        <f t="shared" si="80"/>
        <v>1904</v>
      </c>
      <c r="J758" s="192">
        <f t="shared" si="80"/>
        <v>3302</v>
      </c>
      <c r="K758" s="192">
        <f t="shared" si="80"/>
        <v>2472</v>
      </c>
      <c r="L758" s="192">
        <f t="shared" si="80"/>
        <v>5774</v>
      </c>
    </row>
    <row r="760" spans="1:12">
      <c r="A760" s="229" t="s">
        <v>384</v>
      </c>
      <c r="B760" s="229"/>
      <c r="K760" s="315" t="s">
        <v>75</v>
      </c>
    </row>
    <row r="761" spans="1:12" ht="15.75">
      <c r="A761" s="1913" t="s">
        <v>385</v>
      </c>
      <c r="B761" s="1913"/>
      <c r="C761" s="1913"/>
      <c r="D761" s="1913"/>
      <c r="E761" s="1913"/>
      <c r="F761" s="1913"/>
      <c r="G761" s="1913"/>
      <c r="H761" s="1913"/>
      <c r="I761" s="1913"/>
      <c r="J761" s="1913"/>
      <c r="K761" s="1913"/>
      <c r="L761" s="1913"/>
    </row>
    <row r="762" spans="1:12" ht="15.75">
      <c r="A762" s="1370"/>
      <c r="B762" s="1370"/>
      <c r="C762" s="1370"/>
      <c r="D762" s="1370"/>
      <c r="E762" s="1370"/>
      <c r="F762" s="1370"/>
      <c r="G762" s="1370"/>
      <c r="H762" s="1370"/>
      <c r="I762" s="1370"/>
      <c r="J762" s="1370"/>
      <c r="K762" s="1370"/>
      <c r="L762" s="1370"/>
    </row>
    <row r="763" spans="1:12" ht="15" customHeight="1">
      <c r="A763" s="1914" t="s">
        <v>193</v>
      </c>
      <c r="B763" s="1914" t="s">
        <v>386</v>
      </c>
      <c r="C763" s="1914" t="s">
        <v>387</v>
      </c>
      <c r="D763" s="1914" t="s">
        <v>96</v>
      </c>
      <c r="E763" s="1914"/>
      <c r="F763" s="1914"/>
      <c r="G763" s="1914" t="s">
        <v>0</v>
      </c>
      <c r="H763" s="1914"/>
      <c r="I763" s="1914"/>
      <c r="J763" s="1914" t="s">
        <v>6</v>
      </c>
      <c r="K763" s="1914"/>
      <c r="L763" s="1914"/>
    </row>
    <row r="764" spans="1:12">
      <c r="A764" s="1914"/>
      <c r="B764" s="1914"/>
      <c r="C764" s="1914"/>
      <c r="D764" s="1373" t="s">
        <v>242</v>
      </c>
      <c r="E764" s="1373" t="s">
        <v>243</v>
      </c>
      <c r="F764" s="1373" t="s">
        <v>236</v>
      </c>
      <c r="G764" s="1373" t="s">
        <v>242</v>
      </c>
      <c r="H764" s="1373" t="s">
        <v>243</v>
      </c>
      <c r="I764" s="1373" t="s">
        <v>236</v>
      </c>
      <c r="J764" s="1373" t="s">
        <v>242</v>
      </c>
      <c r="K764" s="1373" t="s">
        <v>243</v>
      </c>
      <c r="L764" s="1373" t="s">
        <v>236</v>
      </c>
    </row>
    <row r="765" spans="1:12">
      <c r="A765" s="317">
        <v>1</v>
      </c>
      <c r="B765" s="317">
        <v>1</v>
      </c>
      <c r="C765" s="318" t="s">
        <v>388</v>
      </c>
      <c r="D765" s="192">
        <v>0</v>
      </c>
      <c r="E765" s="192">
        <v>0</v>
      </c>
      <c r="F765" s="192">
        <f>SUM(D765:E765)</f>
        <v>0</v>
      </c>
      <c r="G765" s="192">
        <v>0</v>
      </c>
      <c r="H765" s="192">
        <v>0</v>
      </c>
      <c r="I765" s="192">
        <f>SUM(G765:H765)</f>
        <v>0</v>
      </c>
      <c r="J765" s="192">
        <f>D765+G765</f>
        <v>0</v>
      </c>
      <c r="K765" s="192">
        <f t="shared" ref="K765:L805" si="81">E765+H765</f>
        <v>0</v>
      </c>
      <c r="L765" s="192">
        <f t="shared" si="81"/>
        <v>0</v>
      </c>
    </row>
    <row r="766" spans="1:12" ht="25.5">
      <c r="A766" s="317">
        <v>2</v>
      </c>
      <c r="B766" s="317">
        <v>2</v>
      </c>
      <c r="C766" s="318" t="s">
        <v>389</v>
      </c>
      <c r="D766" s="192">
        <v>0</v>
      </c>
      <c r="E766" s="192">
        <v>0</v>
      </c>
      <c r="F766" s="192">
        <f t="shared" ref="F766:F805" si="82">SUM(D766:E766)</f>
        <v>0</v>
      </c>
      <c r="G766" s="192"/>
      <c r="H766" s="192"/>
      <c r="I766" s="192">
        <f t="shared" ref="I766:I805" si="83">SUM(G766:H766)</f>
        <v>0</v>
      </c>
      <c r="J766" s="192">
        <f t="shared" ref="J766:J805" si="84">D766+G766</f>
        <v>0</v>
      </c>
      <c r="K766" s="192">
        <f t="shared" si="81"/>
        <v>0</v>
      </c>
      <c r="L766" s="192">
        <f t="shared" si="81"/>
        <v>0</v>
      </c>
    </row>
    <row r="767" spans="1:12" ht="25.5">
      <c r="A767" s="317">
        <v>3</v>
      </c>
      <c r="B767" s="317">
        <v>3</v>
      </c>
      <c r="C767" s="318" t="s">
        <v>390</v>
      </c>
      <c r="D767" s="192"/>
      <c r="E767" s="192">
        <v>0</v>
      </c>
      <c r="F767" s="192">
        <f t="shared" si="82"/>
        <v>0</v>
      </c>
      <c r="G767" s="192"/>
      <c r="H767" s="192"/>
      <c r="I767" s="192">
        <f t="shared" si="83"/>
        <v>0</v>
      </c>
      <c r="J767" s="192">
        <f t="shared" si="84"/>
        <v>0</v>
      </c>
      <c r="K767" s="192">
        <f t="shared" si="81"/>
        <v>0</v>
      </c>
      <c r="L767" s="192">
        <f t="shared" si="81"/>
        <v>0</v>
      </c>
    </row>
    <row r="768" spans="1:12" ht="25.5">
      <c r="A768" s="317">
        <v>4</v>
      </c>
      <c r="B768" s="167" t="s">
        <v>391</v>
      </c>
      <c r="C768" s="318" t="s">
        <v>392</v>
      </c>
      <c r="D768" s="192"/>
      <c r="E768" s="192"/>
      <c r="F768" s="192">
        <f t="shared" si="82"/>
        <v>0</v>
      </c>
      <c r="G768" s="192"/>
      <c r="H768" s="192"/>
      <c r="I768" s="192">
        <f t="shared" si="83"/>
        <v>0</v>
      </c>
      <c r="J768" s="192">
        <f t="shared" si="84"/>
        <v>0</v>
      </c>
      <c r="K768" s="192">
        <f t="shared" si="81"/>
        <v>0</v>
      </c>
      <c r="L768" s="192">
        <f t="shared" si="81"/>
        <v>0</v>
      </c>
    </row>
    <row r="769" spans="1:12">
      <c r="A769" s="317">
        <v>5</v>
      </c>
      <c r="B769" s="167" t="s">
        <v>393</v>
      </c>
      <c r="C769" s="318" t="s">
        <v>394</v>
      </c>
      <c r="D769" s="192">
        <v>144</v>
      </c>
      <c r="E769" s="192">
        <v>107</v>
      </c>
      <c r="F769" s="192">
        <f t="shared" si="82"/>
        <v>251</v>
      </c>
      <c r="G769" s="192">
        <v>116</v>
      </c>
      <c r="H769" s="192">
        <v>108</v>
      </c>
      <c r="I769" s="192">
        <f t="shared" si="83"/>
        <v>224</v>
      </c>
      <c r="J769" s="192">
        <f t="shared" si="84"/>
        <v>260</v>
      </c>
      <c r="K769" s="192">
        <f t="shared" si="81"/>
        <v>215</v>
      </c>
      <c r="L769" s="192">
        <f t="shared" si="81"/>
        <v>475</v>
      </c>
    </row>
    <row r="770" spans="1:12">
      <c r="A770" s="317">
        <v>6</v>
      </c>
      <c r="B770" s="317">
        <v>30</v>
      </c>
      <c r="C770" s="318" t="s">
        <v>395</v>
      </c>
      <c r="D770" s="192"/>
      <c r="E770" s="192"/>
      <c r="F770" s="192">
        <f t="shared" si="82"/>
        <v>0</v>
      </c>
      <c r="G770" s="192"/>
      <c r="H770" s="192"/>
      <c r="I770" s="192">
        <f t="shared" si="83"/>
        <v>0</v>
      </c>
      <c r="J770" s="192">
        <f t="shared" si="84"/>
        <v>0</v>
      </c>
      <c r="K770" s="192">
        <f t="shared" si="81"/>
        <v>0</v>
      </c>
      <c r="L770" s="192">
        <f t="shared" si="81"/>
        <v>0</v>
      </c>
    </row>
    <row r="771" spans="1:12">
      <c r="A771" s="317">
        <v>7</v>
      </c>
      <c r="B771" s="317">
        <v>32</v>
      </c>
      <c r="C771" s="318" t="s">
        <v>396</v>
      </c>
      <c r="D771" s="192"/>
      <c r="E771" s="192"/>
      <c r="F771" s="192">
        <f t="shared" si="82"/>
        <v>0</v>
      </c>
      <c r="G771" s="192"/>
      <c r="H771" s="192"/>
      <c r="I771" s="192">
        <f t="shared" si="83"/>
        <v>0</v>
      </c>
      <c r="J771" s="192">
        <f t="shared" si="84"/>
        <v>0</v>
      </c>
      <c r="K771" s="192">
        <f t="shared" si="81"/>
        <v>0</v>
      </c>
      <c r="L771" s="192">
        <f t="shared" si="81"/>
        <v>0</v>
      </c>
    </row>
    <row r="772" spans="1:12">
      <c r="A772" s="317">
        <v>8</v>
      </c>
      <c r="B772" s="317">
        <v>33</v>
      </c>
      <c r="C772" s="318" t="s">
        <v>397</v>
      </c>
      <c r="D772" s="192"/>
      <c r="E772" s="192"/>
      <c r="F772" s="192">
        <f t="shared" si="82"/>
        <v>0</v>
      </c>
      <c r="G772" s="192"/>
      <c r="H772" s="192"/>
      <c r="I772" s="192">
        <f t="shared" si="83"/>
        <v>0</v>
      </c>
      <c r="J772" s="192">
        <f t="shared" si="84"/>
        <v>0</v>
      </c>
      <c r="K772" s="192">
        <f t="shared" si="81"/>
        <v>0</v>
      </c>
      <c r="L772" s="192">
        <f t="shared" si="81"/>
        <v>0</v>
      </c>
    </row>
    <row r="773" spans="1:12">
      <c r="A773" s="317">
        <v>9</v>
      </c>
      <c r="B773" s="317">
        <v>37</v>
      </c>
      <c r="C773" s="318" t="s">
        <v>398</v>
      </c>
      <c r="D773" s="192"/>
      <c r="E773" s="192"/>
      <c r="F773" s="192">
        <f t="shared" si="82"/>
        <v>0</v>
      </c>
      <c r="G773" s="192"/>
      <c r="H773" s="192"/>
      <c r="I773" s="192">
        <f t="shared" si="83"/>
        <v>0</v>
      </c>
      <c r="J773" s="192">
        <f t="shared" si="84"/>
        <v>0</v>
      </c>
      <c r="K773" s="192">
        <f t="shared" si="81"/>
        <v>0</v>
      </c>
      <c r="L773" s="192">
        <f t="shared" si="81"/>
        <v>0</v>
      </c>
    </row>
    <row r="774" spans="1:12">
      <c r="A774" s="317">
        <v>10</v>
      </c>
      <c r="B774" s="317">
        <v>45</v>
      </c>
      <c r="C774" s="318" t="s">
        <v>399</v>
      </c>
      <c r="D774" s="192"/>
      <c r="E774" s="192"/>
      <c r="F774" s="192">
        <f t="shared" si="82"/>
        <v>0</v>
      </c>
      <c r="G774" s="192"/>
      <c r="H774" s="192"/>
      <c r="I774" s="192">
        <f t="shared" si="83"/>
        <v>0</v>
      </c>
      <c r="J774" s="192">
        <f t="shared" si="84"/>
        <v>0</v>
      </c>
      <c r="K774" s="192">
        <f t="shared" si="81"/>
        <v>0</v>
      </c>
      <c r="L774" s="192">
        <f t="shared" si="81"/>
        <v>0</v>
      </c>
    </row>
    <row r="775" spans="1:12">
      <c r="A775" s="317">
        <v>11</v>
      </c>
      <c r="B775" s="317">
        <v>55</v>
      </c>
      <c r="C775" s="318" t="s">
        <v>400</v>
      </c>
      <c r="D775" s="192"/>
      <c r="E775" s="192"/>
      <c r="F775" s="192">
        <f t="shared" si="82"/>
        <v>0</v>
      </c>
      <c r="G775" s="192"/>
      <c r="H775" s="192"/>
      <c r="I775" s="192">
        <f t="shared" si="83"/>
        <v>0</v>
      </c>
      <c r="J775" s="192">
        <f t="shared" si="84"/>
        <v>0</v>
      </c>
      <c r="K775" s="192">
        <f t="shared" si="81"/>
        <v>0</v>
      </c>
      <c r="L775" s="192">
        <f t="shared" si="81"/>
        <v>0</v>
      </c>
    </row>
    <row r="776" spans="1:12">
      <c r="A776" s="317">
        <v>12</v>
      </c>
      <c r="B776" s="317">
        <v>71</v>
      </c>
      <c r="C776" s="318" t="s">
        <v>401</v>
      </c>
      <c r="D776" s="192"/>
      <c r="E776" s="192"/>
      <c r="F776" s="192">
        <f t="shared" si="82"/>
        <v>0</v>
      </c>
      <c r="G776" s="192"/>
      <c r="H776" s="192"/>
      <c r="I776" s="192">
        <f t="shared" si="83"/>
        <v>0</v>
      </c>
      <c r="J776" s="192">
        <f t="shared" si="84"/>
        <v>0</v>
      </c>
      <c r="K776" s="192">
        <f t="shared" si="81"/>
        <v>0</v>
      </c>
      <c r="L776" s="192">
        <f t="shared" si="81"/>
        <v>0</v>
      </c>
    </row>
    <row r="777" spans="1:12">
      <c r="A777" s="317">
        <v>13</v>
      </c>
      <c r="B777" s="317">
        <v>84</v>
      </c>
      <c r="C777" s="318" t="s">
        <v>776</v>
      </c>
      <c r="D777" s="192"/>
      <c r="E777" s="192"/>
      <c r="F777" s="192">
        <f t="shared" si="82"/>
        <v>0</v>
      </c>
      <c r="G777" s="192"/>
      <c r="H777" s="192"/>
      <c r="I777" s="192">
        <f t="shared" si="83"/>
        <v>0</v>
      </c>
      <c r="J777" s="192">
        <f t="shared" si="84"/>
        <v>0</v>
      </c>
      <c r="K777" s="192">
        <f t="shared" si="81"/>
        <v>0</v>
      </c>
      <c r="L777" s="192">
        <f t="shared" si="81"/>
        <v>0</v>
      </c>
    </row>
    <row r="778" spans="1:12">
      <c r="A778" s="317">
        <v>14</v>
      </c>
      <c r="B778" s="167" t="s">
        <v>402</v>
      </c>
      <c r="C778" s="318" t="s">
        <v>403</v>
      </c>
      <c r="D778" s="192">
        <v>2</v>
      </c>
      <c r="E778" s="192">
        <v>1</v>
      </c>
      <c r="F778" s="192">
        <f t="shared" si="82"/>
        <v>3</v>
      </c>
      <c r="G778" s="192">
        <v>32</v>
      </c>
      <c r="H778" s="192">
        <v>29</v>
      </c>
      <c r="I778" s="192">
        <f t="shared" si="83"/>
        <v>61</v>
      </c>
      <c r="J778" s="192">
        <f t="shared" si="84"/>
        <v>34</v>
      </c>
      <c r="K778" s="192">
        <f t="shared" si="81"/>
        <v>30</v>
      </c>
      <c r="L778" s="192">
        <f t="shared" si="81"/>
        <v>64</v>
      </c>
    </row>
    <row r="779" spans="1:12">
      <c r="A779" s="317">
        <v>15</v>
      </c>
      <c r="B779" s="317">
        <v>250</v>
      </c>
      <c r="C779" s="318" t="s">
        <v>404</v>
      </c>
      <c r="D779" s="192">
        <v>208</v>
      </c>
      <c r="E779" s="192">
        <v>198</v>
      </c>
      <c r="F779" s="192">
        <f t="shared" si="82"/>
        <v>406</v>
      </c>
      <c r="G779" s="192">
        <v>223</v>
      </c>
      <c r="H779" s="192">
        <v>190</v>
      </c>
      <c r="I779" s="192">
        <f t="shared" si="83"/>
        <v>413</v>
      </c>
      <c r="J779" s="192">
        <f t="shared" si="84"/>
        <v>431</v>
      </c>
      <c r="K779" s="192">
        <f t="shared" si="81"/>
        <v>388</v>
      </c>
      <c r="L779" s="192">
        <f t="shared" si="81"/>
        <v>819</v>
      </c>
    </row>
    <row r="780" spans="1:12" ht="25.5">
      <c r="A780" s="317">
        <v>16</v>
      </c>
      <c r="B780" s="167" t="s">
        <v>405</v>
      </c>
      <c r="C780" s="318" t="s">
        <v>406</v>
      </c>
      <c r="D780" s="192">
        <v>19</v>
      </c>
      <c r="E780" s="192">
        <v>16</v>
      </c>
      <c r="F780" s="192">
        <f t="shared" si="82"/>
        <v>35</v>
      </c>
      <c r="G780" s="192">
        <v>32</v>
      </c>
      <c r="H780" s="192">
        <v>31</v>
      </c>
      <c r="I780" s="192">
        <f t="shared" si="83"/>
        <v>63</v>
      </c>
      <c r="J780" s="192">
        <f t="shared" si="84"/>
        <v>51</v>
      </c>
      <c r="K780" s="192">
        <f t="shared" si="81"/>
        <v>47</v>
      </c>
      <c r="L780" s="192">
        <f t="shared" si="81"/>
        <v>98</v>
      </c>
    </row>
    <row r="781" spans="1:12">
      <c r="A781" s="317">
        <v>17</v>
      </c>
      <c r="B781" s="167" t="s">
        <v>407</v>
      </c>
      <c r="C781" s="319" t="s">
        <v>777</v>
      </c>
      <c r="D781" s="192"/>
      <c r="E781" s="192"/>
      <c r="F781" s="192">
        <f t="shared" si="82"/>
        <v>0</v>
      </c>
      <c r="G781" s="192"/>
      <c r="H781" s="192"/>
      <c r="I781" s="192">
        <f t="shared" si="83"/>
        <v>0</v>
      </c>
      <c r="J781" s="192">
        <f t="shared" si="84"/>
        <v>0</v>
      </c>
      <c r="K781" s="192">
        <f t="shared" si="81"/>
        <v>0</v>
      </c>
      <c r="L781" s="192">
        <f t="shared" si="81"/>
        <v>0</v>
      </c>
    </row>
    <row r="782" spans="1:12" ht="38.25">
      <c r="A782" s="317">
        <v>18</v>
      </c>
      <c r="B782" s="1372" t="s">
        <v>408</v>
      </c>
      <c r="C782" s="318" t="s">
        <v>409</v>
      </c>
      <c r="D782" s="192">
        <v>386</v>
      </c>
      <c r="E782" s="192">
        <v>344</v>
      </c>
      <c r="F782" s="192">
        <f t="shared" si="82"/>
        <v>730</v>
      </c>
      <c r="G782" s="192">
        <v>1481</v>
      </c>
      <c r="H782" s="192">
        <v>957</v>
      </c>
      <c r="I782" s="192">
        <f t="shared" si="83"/>
        <v>2438</v>
      </c>
      <c r="J782" s="192">
        <f t="shared" si="84"/>
        <v>1867</v>
      </c>
      <c r="K782" s="192">
        <f t="shared" si="81"/>
        <v>1301</v>
      </c>
      <c r="L782" s="192">
        <f t="shared" si="81"/>
        <v>3168</v>
      </c>
    </row>
    <row r="783" spans="1:12" ht="25.5">
      <c r="A783" s="317">
        <v>19</v>
      </c>
      <c r="B783" s="167" t="s">
        <v>410</v>
      </c>
      <c r="C783" s="318" t="s">
        <v>411</v>
      </c>
      <c r="D783" s="192">
        <v>46</v>
      </c>
      <c r="E783" s="192">
        <v>23</v>
      </c>
      <c r="F783" s="192">
        <f t="shared" si="82"/>
        <v>69</v>
      </c>
      <c r="G783" s="192">
        <v>49</v>
      </c>
      <c r="H783" s="192">
        <v>29</v>
      </c>
      <c r="I783" s="192">
        <f t="shared" si="83"/>
        <v>78</v>
      </c>
      <c r="J783" s="192">
        <f t="shared" si="84"/>
        <v>95</v>
      </c>
      <c r="K783" s="192">
        <f t="shared" si="81"/>
        <v>52</v>
      </c>
      <c r="L783" s="192">
        <f t="shared" si="81"/>
        <v>147</v>
      </c>
    </row>
    <row r="784" spans="1:12">
      <c r="A784" s="317">
        <v>20</v>
      </c>
      <c r="B784" s="167" t="s">
        <v>412</v>
      </c>
      <c r="C784" s="320" t="s">
        <v>413</v>
      </c>
      <c r="D784" s="192">
        <v>67</v>
      </c>
      <c r="E784" s="192">
        <v>56</v>
      </c>
      <c r="F784" s="192">
        <f t="shared" si="82"/>
        <v>123</v>
      </c>
      <c r="G784" s="192">
        <v>96</v>
      </c>
      <c r="H784" s="192">
        <v>85</v>
      </c>
      <c r="I784" s="192">
        <f t="shared" si="83"/>
        <v>181</v>
      </c>
      <c r="J784" s="192">
        <f t="shared" si="84"/>
        <v>163</v>
      </c>
      <c r="K784" s="192">
        <f t="shared" si="81"/>
        <v>141</v>
      </c>
      <c r="L784" s="192">
        <f t="shared" si="81"/>
        <v>304</v>
      </c>
    </row>
    <row r="785" spans="1:12">
      <c r="A785" s="317">
        <v>21</v>
      </c>
      <c r="B785" s="317">
        <v>487</v>
      </c>
      <c r="C785" s="318" t="s">
        <v>414</v>
      </c>
      <c r="D785" s="192">
        <v>7</v>
      </c>
      <c r="E785" s="192">
        <v>12</v>
      </c>
      <c r="F785" s="192">
        <f t="shared" si="82"/>
        <v>19</v>
      </c>
      <c r="G785" s="192">
        <v>99</v>
      </c>
      <c r="H785" s="192">
        <v>82</v>
      </c>
      <c r="I785" s="192">
        <f t="shared" si="83"/>
        <v>181</v>
      </c>
      <c r="J785" s="192">
        <f t="shared" si="84"/>
        <v>106</v>
      </c>
      <c r="K785" s="192">
        <f t="shared" si="81"/>
        <v>94</v>
      </c>
      <c r="L785" s="192">
        <f t="shared" si="81"/>
        <v>200</v>
      </c>
    </row>
    <row r="786" spans="1:12">
      <c r="A786" s="317">
        <v>22</v>
      </c>
      <c r="B786" s="167" t="s">
        <v>415</v>
      </c>
      <c r="C786" s="318" t="s">
        <v>416</v>
      </c>
      <c r="D786" s="192">
        <v>3</v>
      </c>
      <c r="E786" s="192">
        <v>3</v>
      </c>
      <c r="F786" s="192">
        <f t="shared" si="82"/>
        <v>6</v>
      </c>
      <c r="G786" s="192">
        <v>5</v>
      </c>
      <c r="H786" s="192">
        <v>5</v>
      </c>
      <c r="I786" s="192">
        <f t="shared" si="83"/>
        <v>10</v>
      </c>
      <c r="J786" s="192">
        <f t="shared" si="84"/>
        <v>8</v>
      </c>
      <c r="K786" s="192">
        <f t="shared" si="81"/>
        <v>8</v>
      </c>
      <c r="L786" s="192">
        <f t="shared" si="81"/>
        <v>16</v>
      </c>
    </row>
    <row r="787" spans="1:12">
      <c r="A787" s="317">
        <v>23</v>
      </c>
      <c r="B787" s="167" t="s">
        <v>417</v>
      </c>
      <c r="C787" s="318" t="s">
        <v>418</v>
      </c>
      <c r="D787" s="192"/>
      <c r="E787" s="192"/>
      <c r="F787" s="192">
        <f t="shared" si="82"/>
        <v>0</v>
      </c>
      <c r="G787" s="192"/>
      <c r="H787" s="192"/>
      <c r="I787" s="192">
        <f t="shared" si="83"/>
        <v>0</v>
      </c>
      <c r="J787" s="192">
        <f t="shared" si="84"/>
        <v>0</v>
      </c>
      <c r="K787" s="192">
        <f t="shared" si="81"/>
        <v>0</v>
      </c>
      <c r="L787" s="192">
        <f t="shared" si="81"/>
        <v>0</v>
      </c>
    </row>
    <row r="788" spans="1:12" ht="24">
      <c r="A788" s="317">
        <v>24</v>
      </c>
      <c r="B788" s="167" t="s">
        <v>419</v>
      </c>
      <c r="C788" s="321" t="s">
        <v>778</v>
      </c>
      <c r="D788" s="192"/>
      <c r="E788" s="192"/>
      <c r="F788" s="192">
        <f t="shared" si="82"/>
        <v>0</v>
      </c>
      <c r="G788" s="192"/>
      <c r="H788" s="192"/>
      <c r="I788" s="192">
        <f t="shared" si="83"/>
        <v>0</v>
      </c>
      <c r="J788" s="192">
        <f t="shared" si="84"/>
        <v>0</v>
      </c>
      <c r="K788" s="192">
        <f t="shared" si="81"/>
        <v>0</v>
      </c>
      <c r="L788" s="192">
        <f t="shared" si="81"/>
        <v>0</v>
      </c>
    </row>
    <row r="789" spans="1:12">
      <c r="A789" s="317">
        <v>25</v>
      </c>
      <c r="B789" s="167" t="s">
        <v>420</v>
      </c>
      <c r="C789" s="318" t="s">
        <v>421</v>
      </c>
      <c r="D789" s="192"/>
      <c r="E789" s="192"/>
      <c r="F789" s="192">
        <f t="shared" si="82"/>
        <v>0</v>
      </c>
      <c r="G789" s="192"/>
      <c r="H789" s="192"/>
      <c r="I789" s="192">
        <f t="shared" si="83"/>
        <v>0</v>
      </c>
      <c r="J789" s="192">
        <f t="shared" si="84"/>
        <v>0</v>
      </c>
      <c r="K789" s="192">
        <f t="shared" si="81"/>
        <v>0</v>
      </c>
      <c r="L789" s="192">
        <f t="shared" si="81"/>
        <v>0</v>
      </c>
    </row>
    <row r="790" spans="1:12" ht="25.5">
      <c r="A790" s="317">
        <v>26</v>
      </c>
      <c r="B790" s="317">
        <v>571</v>
      </c>
      <c r="C790" s="318" t="s">
        <v>422</v>
      </c>
      <c r="D790" s="192">
        <v>42</v>
      </c>
      <c r="E790" s="192">
        <v>32</v>
      </c>
      <c r="F790" s="192">
        <f t="shared" si="82"/>
        <v>74</v>
      </c>
      <c r="G790" s="192">
        <v>94</v>
      </c>
      <c r="H790" s="192">
        <v>44</v>
      </c>
      <c r="I790" s="192">
        <f t="shared" si="83"/>
        <v>138</v>
      </c>
      <c r="J790" s="192">
        <f t="shared" si="84"/>
        <v>136</v>
      </c>
      <c r="K790" s="192">
        <f t="shared" si="81"/>
        <v>76</v>
      </c>
      <c r="L790" s="192">
        <f t="shared" si="81"/>
        <v>212</v>
      </c>
    </row>
    <row r="791" spans="1:12" ht="25.5">
      <c r="A791" s="317">
        <v>27</v>
      </c>
      <c r="B791" s="167" t="s">
        <v>423</v>
      </c>
      <c r="C791" s="318" t="s">
        <v>424</v>
      </c>
      <c r="D791" s="192"/>
      <c r="E791" s="192"/>
      <c r="F791" s="192">
        <f t="shared" si="82"/>
        <v>0</v>
      </c>
      <c r="G791" s="192"/>
      <c r="H791" s="192"/>
      <c r="I791" s="192">
        <f t="shared" si="83"/>
        <v>0</v>
      </c>
      <c r="J791" s="192">
        <f t="shared" si="84"/>
        <v>0</v>
      </c>
      <c r="K791" s="192">
        <f t="shared" si="81"/>
        <v>0</v>
      </c>
      <c r="L791" s="192">
        <f t="shared" si="81"/>
        <v>0</v>
      </c>
    </row>
    <row r="792" spans="1:12" ht="25.5">
      <c r="A792" s="317">
        <v>28</v>
      </c>
      <c r="B792" s="167" t="s">
        <v>425</v>
      </c>
      <c r="C792" s="318" t="s">
        <v>426</v>
      </c>
      <c r="D792" s="192"/>
      <c r="E792" s="192"/>
      <c r="F792" s="192">
        <f t="shared" si="82"/>
        <v>0</v>
      </c>
      <c r="G792" s="192"/>
      <c r="H792" s="192"/>
      <c r="I792" s="192">
        <f t="shared" si="83"/>
        <v>0</v>
      </c>
      <c r="J792" s="192">
        <f t="shared" si="84"/>
        <v>0</v>
      </c>
      <c r="K792" s="192">
        <f t="shared" si="81"/>
        <v>0</v>
      </c>
      <c r="L792" s="192">
        <f t="shared" si="81"/>
        <v>0</v>
      </c>
    </row>
    <row r="793" spans="1:12" ht="38.25">
      <c r="A793" s="317">
        <v>29</v>
      </c>
      <c r="B793" s="167" t="s">
        <v>427</v>
      </c>
      <c r="C793" s="318" t="s">
        <v>779</v>
      </c>
      <c r="D793" s="192"/>
      <c r="E793" s="192"/>
      <c r="F793" s="192">
        <f t="shared" si="82"/>
        <v>0</v>
      </c>
      <c r="G793" s="192"/>
      <c r="H793" s="192"/>
      <c r="I793" s="192">
        <f t="shared" si="83"/>
        <v>0</v>
      </c>
      <c r="J793" s="192">
        <f t="shared" si="84"/>
        <v>0</v>
      </c>
      <c r="K793" s="192">
        <f t="shared" si="81"/>
        <v>0</v>
      </c>
      <c r="L793" s="192">
        <f t="shared" si="81"/>
        <v>0</v>
      </c>
    </row>
    <row r="794" spans="1:12" ht="25.5">
      <c r="A794" s="317">
        <v>30</v>
      </c>
      <c r="B794" s="317">
        <v>797</v>
      </c>
      <c r="C794" s="318" t="s">
        <v>428</v>
      </c>
      <c r="D794" s="192">
        <v>1652</v>
      </c>
      <c r="E794" s="192">
        <v>1370</v>
      </c>
      <c r="F794" s="192">
        <f t="shared" si="82"/>
        <v>3022</v>
      </c>
      <c r="G794" s="192">
        <v>1023</v>
      </c>
      <c r="H794" s="192">
        <v>1004</v>
      </c>
      <c r="I794" s="192">
        <f t="shared" si="83"/>
        <v>2027</v>
      </c>
      <c r="J794" s="192">
        <f t="shared" si="84"/>
        <v>2675</v>
      </c>
      <c r="K794" s="192">
        <f t="shared" si="81"/>
        <v>2374</v>
      </c>
      <c r="L794" s="192">
        <f t="shared" si="81"/>
        <v>5049</v>
      </c>
    </row>
    <row r="795" spans="1:12" ht="25.5">
      <c r="A795" s="317">
        <v>31</v>
      </c>
      <c r="B795" s="317">
        <v>799</v>
      </c>
      <c r="C795" s="318" t="s">
        <v>780</v>
      </c>
      <c r="D795" s="192">
        <v>1529</v>
      </c>
      <c r="E795" s="192">
        <v>916</v>
      </c>
      <c r="F795" s="192">
        <f t="shared" si="82"/>
        <v>2445</v>
      </c>
      <c r="G795" s="192">
        <v>1259</v>
      </c>
      <c r="H795" s="192">
        <v>733</v>
      </c>
      <c r="I795" s="192">
        <f t="shared" si="83"/>
        <v>1992</v>
      </c>
      <c r="J795" s="192">
        <f t="shared" si="84"/>
        <v>2788</v>
      </c>
      <c r="K795" s="192">
        <f t="shared" si="81"/>
        <v>1649</v>
      </c>
      <c r="L795" s="192">
        <f t="shared" si="81"/>
        <v>4437</v>
      </c>
    </row>
    <row r="796" spans="1:12" ht="51">
      <c r="A796" s="317">
        <v>32</v>
      </c>
      <c r="B796" s="167" t="s">
        <v>429</v>
      </c>
      <c r="C796" s="318" t="s">
        <v>430</v>
      </c>
      <c r="D796" s="192"/>
      <c r="E796" s="192"/>
      <c r="F796" s="192">
        <f t="shared" si="82"/>
        <v>0</v>
      </c>
      <c r="G796" s="192"/>
      <c r="H796" s="192"/>
      <c r="I796" s="192">
        <f t="shared" si="83"/>
        <v>0</v>
      </c>
      <c r="J796" s="192">
        <f t="shared" si="84"/>
        <v>0</v>
      </c>
      <c r="K796" s="192">
        <f t="shared" si="81"/>
        <v>0</v>
      </c>
      <c r="L796" s="192">
        <f t="shared" si="81"/>
        <v>0</v>
      </c>
    </row>
    <row r="797" spans="1:12" ht="25.5">
      <c r="A797" s="317">
        <v>33</v>
      </c>
      <c r="B797" s="167" t="s">
        <v>431</v>
      </c>
      <c r="C797" s="318" t="s">
        <v>432</v>
      </c>
      <c r="D797" s="192">
        <v>12</v>
      </c>
      <c r="E797" s="192">
        <v>6</v>
      </c>
      <c r="F797" s="192">
        <f t="shared" si="82"/>
        <v>18</v>
      </c>
      <c r="G797" s="192">
        <v>10</v>
      </c>
      <c r="H797" s="192">
        <v>7</v>
      </c>
      <c r="I797" s="192">
        <f t="shared" si="83"/>
        <v>17</v>
      </c>
      <c r="J797" s="192">
        <f t="shared" si="84"/>
        <v>22</v>
      </c>
      <c r="K797" s="192">
        <f t="shared" si="81"/>
        <v>13</v>
      </c>
      <c r="L797" s="192">
        <f t="shared" si="81"/>
        <v>35</v>
      </c>
    </row>
    <row r="798" spans="1:12">
      <c r="A798" s="317">
        <v>34</v>
      </c>
      <c r="B798" s="167" t="s">
        <v>433</v>
      </c>
      <c r="C798" s="318" t="s">
        <v>434</v>
      </c>
      <c r="D798" s="192">
        <v>1</v>
      </c>
      <c r="E798" s="192">
        <v>3</v>
      </c>
      <c r="F798" s="192">
        <f t="shared" si="82"/>
        <v>4</v>
      </c>
      <c r="G798" s="192">
        <v>7</v>
      </c>
      <c r="H798" s="192">
        <v>4</v>
      </c>
      <c r="I798" s="192">
        <f t="shared" si="83"/>
        <v>11</v>
      </c>
      <c r="J798" s="192">
        <f t="shared" si="84"/>
        <v>8</v>
      </c>
      <c r="K798" s="192">
        <f t="shared" si="81"/>
        <v>7</v>
      </c>
      <c r="L798" s="192">
        <f t="shared" si="81"/>
        <v>15</v>
      </c>
    </row>
    <row r="799" spans="1:12" ht="25.5">
      <c r="A799" s="317">
        <v>35</v>
      </c>
      <c r="B799" s="167" t="s">
        <v>435</v>
      </c>
      <c r="C799" s="318" t="s">
        <v>436</v>
      </c>
      <c r="D799" s="192">
        <v>14</v>
      </c>
      <c r="E799" s="192">
        <v>12</v>
      </c>
      <c r="F799" s="192">
        <f t="shared" si="82"/>
        <v>26</v>
      </c>
      <c r="G799" s="192">
        <v>15</v>
      </c>
      <c r="H799" s="192">
        <v>14</v>
      </c>
      <c r="I799" s="192">
        <f t="shared" si="83"/>
        <v>29</v>
      </c>
      <c r="J799" s="192">
        <f t="shared" si="84"/>
        <v>29</v>
      </c>
      <c r="K799" s="192">
        <f t="shared" si="81"/>
        <v>26</v>
      </c>
      <c r="L799" s="192">
        <f t="shared" si="81"/>
        <v>55</v>
      </c>
    </row>
    <row r="800" spans="1:12" ht="51">
      <c r="A800" s="317">
        <v>36</v>
      </c>
      <c r="B800" s="167" t="s">
        <v>437</v>
      </c>
      <c r="C800" s="318" t="s">
        <v>438</v>
      </c>
      <c r="D800" s="192">
        <v>179</v>
      </c>
      <c r="E800" s="192">
        <v>69</v>
      </c>
      <c r="F800" s="192">
        <f t="shared" si="82"/>
        <v>248</v>
      </c>
      <c r="G800" s="192">
        <v>230</v>
      </c>
      <c r="H800" s="192">
        <v>224</v>
      </c>
      <c r="I800" s="192">
        <f t="shared" si="83"/>
        <v>454</v>
      </c>
      <c r="J800" s="192">
        <f t="shared" si="84"/>
        <v>409</v>
      </c>
      <c r="K800" s="192">
        <f t="shared" si="81"/>
        <v>293</v>
      </c>
      <c r="L800" s="192">
        <f t="shared" si="81"/>
        <v>702</v>
      </c>
    </row>
    <row r="801" spans="1:12">
      <c r="A801" s="317">
        <v>37</v>
      </c>
      <c r="B801" s="167" t="s">
        <v>439</v>
      </c>
      <c r="C801" s="318" t="s">
        <v>781</v>
      </c>
      <c r="D801" s="192">
        <v>12</v>
      </c>
      <c r="E801" s="192">
        <v>10</v>
      </c>
      <c r="F801" s="192">
        <f t="shared" si="82"/>
        <v>22</v>
      </c>
      <c r="G801" s="192">
        <v>19</v>
      </c>
      <c r="H801" s="192">
        <v>14</v>
      </c>
      <c r="I801" s="192">
        <f t="shared" si="83"/>
        <v>33</v>
      </c>
      <c r="J801" s="192">
        <f t="shared" si="84"/>
        <v>31</v>
      </c>
      <c r="K801" s="192">
        <f t="shared" si="81"/>
        <v>24</v>
      </c>
      <c r="L801" s="192">
        <f t="shared" si="81"/>
        <v>55</v>
      </c>
    </row>
    <row r="802" spans="1:12" ht="25.5">
      <c r="A802" s="317">
        <v>38</v>
      </c>
      <c r="B802" s="167" t="s">
        <v>440</v>
      </c>
      <c r="C802" s="318" t="s">
        <v>782</v>
      </c>
      <c r="D802" s="192"/>
      <c r="E802" s="192"/>
      <c r="F802" s="192">
        <f t="shared" si="82"/>
        <v>0</v>
      </c>
      <c r="G802" s="192"/>
      <c r="H802" s="192"/>
      <c r="I802" s="192">
        <f t="shared" si="83"/>
        <v>0</v>
      </c>
      <c r="J802" s="192">
        <f t="shared" si="84"/>
        <v>0</v>
      </c>
      <c r="K802" s="192">
        <f t="shared" si="81"/>
        <v>0</v>
      </c>
      <c r="L802" s="192">
        <f t="shared" si="81"/>
        <v>0</v>
      </c>
    </row>
    <row r="803" spans="1:12">
      <c r="A803" s="317">
        <v>39</v>
      </c>
      <c r="B803" s="317"/>
      <c r="C803" s="318" t="s">
        <v>441</v>
      </c>
      <c r="D803" s="192"/>
      <c r="E803" s="192"/>
      <c r="F803" s="192">
        <f t="shared" si="82"/>
        <v>0</v>
      </c>
      <c r="G803" s="192"/>
      <c r="H803" s="192"/>
      <c r="I803" s="192">
        <f t="shared" si="83"/>
        <v>0</v>
      </c>
      <c r="J803" s="192">
        <f t="shared" si="84"/>
        <v>0</v>
      </c>
      <c r="K803" s="192">
        <f t="shared" si="81"/>
        <v>0</v>
      </c>
      <c r="L803" s="192">
        <f t="shared" si="81"/>
        <v>0</v>
      </c>
    </row>
    <row r="804" spans="1:12">
      <c r="A804" s="1373">
        <v>40</v>
      </c>
      <c r="B804" s="1373" t="s">
        <v>874</v>
      </c>
      <c r="C804" s="318" t="s">
        <v>876</v>
      </c>
      <c r="D804" s="570">
        <v>163</v>
      </c>
      <c r="E804" s="570">
        <v>73</v>
      </c>
      <c r="F804" s="192">
        <f t="shared" si="82"/>
        <v>236</v>
      </c>
      <c r="G804" s="570">
        <v>1211</v>
      </c>
      <c r="H804" s="570">
        <v>898</v>
      </c>
      <c r="I804" s="192">
        <f t="shared" si="83"/>
        <v>2109</v>
      </c>
      <c r="J804" s="192">
        <f t="shared" si="84"/>
        <v>1374</v>
      </c>
      <c r="K804" s="192">
        <f t="shared" si="81"/>
        <v>971</v>
      </c>
      <c r="L804" s="192">
        <f t="shared" si="81"/>
        <v>2345</v>
      </c>
    </row>
    <row r="805" spans="1:12">
      <c r="A805" s="1373">
        <v>41</v>
      </c>
      <c r="B805" s="1373" t="s">
        <v>873</v>
      </c>
      <c r="C805" s="318" t="s">
        <v>875</v>
      </c>
      <c r="D805" s="570"/>
      <c r="E805" s="570"/>
      <c r="F805" s="192">
        <f t="shared" si="82"/>
        <v>0</v>
      </c>
      <c r="G805" s="570"/>
      <c r="H805" s="570"/>
      <c r="I805" s="192">
        <f t="shared" si="83"/>
        <v>0</v>
      </c>
      <c r="J805" s="192">
        <f t="shared" si="84"/>
        <v>0</v>
      </c>
      <c r="K805" s="192">
        <f t="shared" si="81"/>
        <v>0</v>
      </c>
      <c r="L805" s="192">
        <f t="shared" si="81"/>
        <v>0</v>
      </c>
    </row>
    <row r="806" spans="1:12">
      <c r="A806" s="317"/>
      <c r="B806" s="317"/>
      <c r="C806" s="167" t="s">
        <v>6</v>
      </c>
      <c r="D806" s="192">
        <f>SUM(D765:D805)</f>
        <v>4486</v>
      </c>
      <c r="E806" s="192">
        <f t="shared" ref="E806:L806" si="85">SUM(E765:E805)</f>
        <v>3251</v>
      </c>
      <c r="F806" s="192">
        <f t="shared" si="85"/>
        <v>7737</v>
      </c>
      <c r="G806" s="192">
        <f t="shared" si="85"/>
        <v>6001</v>
      </c>
      <c r="H806" s="192">
        <f t="shared" si="85"/>
        <v>4458</v>
      </c>
      <c r="I806" s="192">
        <f t="shared" si="85"/>
        <v>10459</v>
      </c>
      <c r="J806" s="192">
        <f t="shared" si="85"/>
        <v>10487</v>
      </c>
      <c r="K806" s="192">
        <f t="shared" si="85"/>
        <v>7709</v>
      </c>
      <c r="L806" s="192">
        <f t="shared" si="85"/>
        <v>18196</v>
      </c>
    </row>
    <row r="808" spans="1:12">
      <c r="A808" s="229" t="s">
        <v>384</v>
      </c>
      <c r="B808" s="229"/>
    </row>
    <row r="809" spans="1:12" ht="15.75">
      <c r="A809" s="1913" t="s">
        <v>385</v>
      </c>
      <c r="B809" s="1913"/>
      <c r="C809" s="1913"/>
      <c r="D809" s="1913"/>
      <c r="E809" s="1913"/>
      <c r="F809" s="1913"/>
      <c r="G809" s="1913"/>
      <c r="H809" s="1913"/>
      <c r="I809" s="1913"/>
      <c r="J809" s="1913"/>
      <c r="K809" s="1913"/>
      <c r="L809" s="1913"/>
    </row>
    <row r="810" spans="1:12" ht="15.75">
      <c r="A810" s="1370"/>
      <c r="B810" s="1370"/>
      <c r="C810" s="1370"/>
      <c r="D810" s="1370"/>
      <c r="E810" s="1370"/>
      <c r="F810" s="1370"/>
      <c r="G810" s="1370"/>
      <c r="H810" s="1370"/>
      <c r="I810" s="1370"/>
      <c r="J810" s="1370"/>
      <c r="K810" s="1370" t="s">
        <v>161</v>
      </c>
      <c r="L810" s="1370"/>
    </row>
    <row r="811" spans="1:12">
      <c r="A811" s="1914" t="s">
        <v>283</v>
      </c>
      <c r="B811" s="1914" t="s">
        <v>386</v>
      </c>
      <c r="C811" s="1914" t="s">
        <v>387</v>
      </c>
      <c r="D811" s="1914" t="s">
        <v>96</v>
      </c>
      <c r="E811" s="1914"/>
      <c r="F811" s="1914"/>
      <c r="G811" s="1914" t="s">
        <v>0</v>
      </c>
      <c r="H811" s="1914"/>
      <c r="I811" s="1914"/>
      <c r="J811" s="1914" t="s">
        <v>6</v>
      </c>
      <c r="K811" s="1914"/>
      <c r="L811" s="1914"/>
    </row>
    <row r="812" spans="1:12">
      <c r="A812" s="1914"/>
      <c r="B812" s="1914"/>
      <c r="C812" s="1914"/>
      <c r="D812" s="1373" t="s">
        <v>242</v>
      </c>
      <c r="E812" s="1373" t="s">
        <v>243</v>
      </c>
      <c r="F812" s="1373" t="s">
        <v>236</v>
      </c>
      <c r="G812" s="1373" t="s">
        <v>242</v>
      </c>
      <c r="H812" s="1373" t="s">
        <v>243</v>
      </c>
      <c r="I812" s="1373" t="s">
        <v>236</v>
      </c>
      <c r="J812" s="1373" t="s">
        <v>242</v>
      </c>
      <c r="K812" s="1373" t="s">
        <v>243</v>
      </c>
      <c r="L812" s="1373" t="s">
        <v>236</v>
      </c>
    </row>
    <row r="813" spans="1:12">
      <c r="A813" s="317">
        <v>1</v>
      </c>
      <c r="B813" s="317">
        <v>1</v>
      </c>
      <c r="C813" s="318" t="s">
        <v>388</v>
      </c>
      <c r="D813" s="192">
        <v>0</v>
      </c>
      <c r="E813" s="192">
        <v>0</v>
      </c>
      <c r="F813" s="192">
        <f>SUM(D813:E813)</f>
        <v>0</v>
      </c>
      <c r="G813" s="192">
        <v>0</v>
      </c>
      <c r="H813" s="192">
        <v>0</v>
      </c>
      <c r="I813" s="192">
        <f>SUM(G813:H813)</f>
        <v>0</v>
      </c>
      <c r="J813" s="192">
        <f>D813+G813</f>
        <v>0</v>
      </c>
      <c r="K813" s="192">
        <f t="shared" ref="K813:L853" si="86">E813+H813</f>
        <v>0</v>
      </c>
      <c r="L813" s="192">
        <f t="shared" si="86"/>
        <v>0</v>
      </c>
    </row>
    <row r="814" spans="1:12" ht="25.5">
      <c r="A814" s="317">
        <v>2</v>
      </c>
      <c r="B814" s="317">
        <v>2</v>
      </c>
      <c r="C814" s="318" t="s">
        <v>389</v>
      </c>
      <c r="D814" s="192">
        <v>19</v>
      </c>
      <c r="E814" s="192">
        <v>14</v>
      </c>
      <c r="F814" s="192">
        <f t="shared" ref="F814:F853" si="87">SUM(D814:E814)</f>
        <v>33</v>
      </c>
      <c r="G814" s="192">
        <v>24</v>
      </c>
      <c r="H814" s="192">
        <v>6</v>
      </c>
      <c r="I814" s="192">
        <f t="shared" ref="I814:I853" si="88">SUM(G814:H814)</f>
        <v>30</v>
      </c>
      <c r="J814" s="192">
        <f t="shared" ref="J814:J853" si="89">D814+G814</f>
        <v>43</v>
      </c>
      <c r="K814" s="192">
        <f t="shared" si="86"/>
        <v>20</v>
      </c>
      <c r="L814" s="192">
        <f t="shared" si="86"/>
        <v>63</v>
      </c>
    </row>
    <row r="815" spans="1:12" ht="25.5">
      <c r="A815" s="317">
        <v>3</v>
      </c>
      <c r="B815" s="317">
        <v>3</v>
      </c>
      <c r="C815" s="318" t="s">
        <v>390</v>
      </c>
      <c r="D815" s="192">
        <v>0</v>
      </c>
      <c r="E815" s="192">
        <v>0</v>
      </c>
      <c r="F815" s="192">
        <f t="shared" si="87"/>
        <v>0</v>
      </c>
      <c r="G815" s="192">
        <v>14</v>
      </c>
      <c r="H815" s="192">
        <v>14</v>
      </c>
      <c r="I815" s="192">
        <f t="shared" si="88"/>
        <v>28</v>
      </c>
      <c r="J815" s="192">
        <f t="shared" si="89"/>
        <v>14</v>
      </c>
      <c r="K815" s="192">
        <f t="shared" si="86"/>
        <v>14</v>
      </c>
      <c r="L815" s="192">
        <f t="shared" si="86"/>
        <v>28</v>
      </c>
    </row>
    <row r="816" spans="1:12" ht="25.5">
      <c r="A816" s="317">
        <v>4</v>
      </c>
      <c r="B816" s="167" t="s">
        <v>391</v>
      </c>
      <c r="C816" s="318" t="s">
        <v>392</v>
      </c>
      <c r="D816" s="192">
        <v>3</v>
      </c>
      <c r="E816" s="192">
        <v>4</v>
      </c>
      <c r="F816" s="192">
        <f t="shared" si="87"/>
        <v>7</v>
      </c>
      <c r="G816" s="192">
        <v>0</v>
      </c>
      <c r="H816" s="192">
        <v>0</v>
      </c>
      <c r="I816" s="192">
        <f t="shared" si="88"/>
        <v>0</v>
      </c>
      <c r="J816" s="192">
        <f t="shared" si="89"/>
        <v>3</v>
      </c>
      <c r="K816" s="192">
        <f t="shared" si="86"/>
        <v>4</v>
      </c>
      <c r="L816" s="192">
        <f t="shared" si="86"/>
        <v>7</v>
      </c>
    </row>
    <row r="817" spans="1:12">
      <c r="A817" s="317">
        <v>5</v>
      </c>
      <c r="B817" s="167" t="s">
        <v>393</v>
      </c>
      <c r="C817" s="318" t="s">
        <v>394</v>
      </c>
      <c r="D817" s="192">
        <v>11</v>
      </c>
      <c r="E817" s="192">
        <v>9</v>
      </c>
      <c r="F817" s="192">
        <f t="shared" si="87"/>
        <v>20</v>
      </c>
      <c r="G817" s="192">
        <v>20</v>
      </c>
      <c r="H817" s="192">
        <v>8</v>
      </c>
      <c r="I817" s="192">
        <f t="shared" si="88"/>
        <v>28</v>
      </c>
      <c r="J817" s="192">
        <f t="shared" si="89"/>
        <v>31</v>
      </c>
      <c r="K817" s="192">
        <f t="shared" si="86"/>
        <v>17</v>
      </c>
      <c r="L817" s="192">
        <f t="shared" si="86"/>
        <v>48</v>
      </c>
    </row>
    <row r="818" spans="1:12">
      <c r="A818" s="317">
        <v>6</v>
      </c>
      <c r="B818" s="317">
        <v>30</v>
      </c>
      <c r="C818" s="318" t="s">
        <v>395</v>
      </c>
      <c r="D818" s="192">
        <v>0</v>
      </c>
      <c r="E818" s="192">
        <v>0</v>
      </c>
      <c r="F818" s="192">
        <f t="shared" si="87"/>
        <v>0</v>
      </c>
      <c r="G818" s="192">
        <v>0</v>
      </c>
      <c r="H818" s="192">
        <v>0</v>
      </c>
      <c r="I818" s="192">
        <f t="shared" si="88"/>
        <v>0</v>
      </c>
      <c r="J818" s="192">
        <f t="shared" si="89"/>
        <v>0</v>
      </c>
      <c r="K818" s="192">
        <f t="shared" si="86"/>
        <v>0</v>
      </c>
      <c r="L818" s="192">
        <f t="shared" si="86"/>
        <v>0</v>
      </c>
    </row>
    <row r="819" spans="1:12">
      <c r="A819" s="317">
        <v>7</v>
      </c>
      <c r="B819" s="317">
        <v>32</v>
      </c>
      <c r="C819" s="318" t="s">
        <v>396</v>
      </c>
      <c r="D819" s="192">
        <v>0</v>
      </c>
      <c r="E819" s="192">
        <v>0</v>
      </c>
      <c r="F819" s="192">
        <f t="shared" si="87"/>
        <v>0</v>
      </c>
      <c r="G819" s="192">
        <v>0</v>
      </c>
      <c r="H819" s="192">
        <v>0</v>
      </c>
      <c r="I819" s="192">
        <f t="shared" si="88"/>
        <v>0</v>
      </c>
      <c r="J819" s="192">
        <f t="shared" si="89"/>
        <v>0</v>
      </c>
      <c r="K819" s="192">
        <f t="shared" si="86"/>
        <v>0</v>
      </c>
      <c r="L819" s="192">
        <f t="shared" si="86"/>
        <v>0</v>
      </c>
    </row>
    <row r="820" spans="1:12">
      <c r="A820" s="317">
        <v>8</v>
      </c>
      <c r="B820" s="317">
        <v>33</v>
      </c>
      <c r="C820" s="318" t="s">
        <v>397</v>
      </c>
      <c r="D820" s="192">
        <v>0</v>
      </c>
      <c r="E820" s="192">
        <v>0</v>
      </c>
      <c r="F820" s="192">
        <f t="shared" si="87"/>
        <v>0</v>
      </c>
      <c r="G820" s="192">
        <v>0</v>
      </c>
      <c r="H820" s="192">
        <v>0</v>
      </c>
      <c r="I820" s="192">
        <f t="shared" si="88"/>
        <v>0</v>
      </c>
      <c r="J820" s="192">
        <f t="shared" si="89"/>
        <v>0</v>
      </c>
      <c r="K820" s="192">
        <f t="shared" si="86"/>
        <v>0</v>
      </c>
      <c r="L820" s="192">
        <f t="shared" si="86"/>
        <v>0</v>
      </c>
    </row>
    <row r="821" spans="1:12">
      <c r="A821" s="317">
        <v>9</v>
      </c>
      <c r="B821" s="317">
        <v>37</v>
      </c>
      <c r="C821" s="318" t="s">
        <v>398</v>
      </c>
      <c r="D821" s="192">
        <v>0</v>
      </c>
      <c r="E821" s="192">
        <v>0</v>
      </c>
      <c r="F821" s="192">
        <f t="shared" si="87"/>
        <v>0</v>
      </c>
      <c r="G821" s="192">
        <v>0</v>
      </c>
      <c r="H821" s="192">
        <v>0</v>
      </c>
      <c r="I821" s="192">
        <f t="shared" si="88"/>
        <v>0</v>
      </c>
      <c r="J821" s="192">
        <f t="shared" si="89"/>
        <v>0</v>
      </c>
      <c r="K821" s="192">
        <f t="shared" si="86"/>
        <v>0</v>
      </c>
      <c r="L821" s="192">
        <f t="shared" si="86"/>
        <v>0</v>
      </c>
    </row>
    <row r="822" spans="1:12">
      <c r="A822" s="317">
        <v>10</v>
      </c>
      <c r="B822" s="317">
        <v>45</v>
      </c>
      <c r="C822" s="318" t="s">
        <v>399</v>
      </c>
      <c r="D822" s="192">
        <v>0</v>
      </c>
      <c r="E822" s="192">
        <v>0</v>
      </c>
      <c r="F822" s="192">
        <f t="shared" si="87"/>
        <v>0</v>
      </c>
      <c r="G822" s="192">
        <v>0</v>
      </c>
      <c r="H822" s="192">
        <v>0</v>
      </c>
      <c r="I822" s="192">
        <f t="shared" si="88"/>
        <v>0</v>
      </c>
      <c r="J822" s="192">
        <f t="shared" si="89"/>
        <v>0</v>
      </c>
      <c r="K822" s="192">
        <f t="shared" si="86"/>
        <v>0</v>
      </c>
      <c r="L822" s="192">
        <f t="shared" si="86"/>
        <v>0</v>
      </c>
    </row>
    <row r="823" spans="1:12">
      <c r="A823" s="317">
        <v>11</v>
      </c>
      <c r="B823" s="317">
        <v>55</v>
      </c>
      <c r="C823" s="318" t="s">
        <v>400</v>
      </c>
      <c r="D823" s="192">
        <v>0</v>
      </c>
      <c r="E823" s="192">
        <v>0</v>
      </c>
      <c r="F823" s="192">
        <f t="shared" si="87"/>
        <v>0</v>
      </c>
      <c r="G823" s="192">
        <v>0</v>
      </c>
      <c r="H823" s="192">
        <v>0</v>
      </c>
      <c r="I823" s="192">
        <f t="shared" si="88"/>
        <v>0</v>
      </c>
      <c r="J823" s="192">
        <f t="shared" si="89"/>
        <v>0</v>
      </c>
      <c r="K823" s="192">
        <f t="shared" si="86"/>
        <v>0</v>
      </c>
      <c r="L823" s="192">
        <f t="shared" si="86"/>
        <v>0</v>
      </c>
    </row>
    <row r="824" spans="1:12">
      <c r="A824" s="317">
        <v>12</v>
      </c>
      <c r="B824" s="317">
        <v>71</v>
      </c>
      <c r="C824" s="318" t="s">
        <v>401</v>
      </c>
      <c r="D824" s="192">
        <v>0</v>
      </c>
      <c r="E824" s="192">
        <v>0</v>
      </c>
      <c r="F824" s="192">
        <f t="shared" si="87"/>
        <v>0</v>
      </c>
      <c r="G824" s="192">
        <v>0</v>
      </c>
      <c r="H824" s="192">
        <v>0</v>
      </c>
      <c r="I824" s="192">
        <f t="shared" si="88"/>
        <v>0</v>
      </c>
      <c r="J824" s="192">
        <f t="shared" si="89"/>
        <v>0</v>
      </c>
      <c r="K824" s="192">
        <f t="shared" si="86"/>
        <v>0</v>
      </c>
      <c r="L824" s="192">
        <f t="shared" si="86"/>
        <v>0</v>
      </c>
    </row>
    <row r="825" spans="1:12">
      <c r="A825" s="317">
        <v>13</v>
      </c>
      <c r="B825" s="317">
        <v>84</v>
      </c>
      <c r="C825" s="318" t="s">
        <v>776</v>
      </c>
      <c r="D825" s="192">
        <v>0</v>
      </c>
      <c r="E825" s="192">
        <v>0</v>
      </c>
      <c r="F825" s="192">
        <f t="shared" si="87"/>
        <v>0</v>
      </c>
      <c r="G825" s="192">
        <v>0</v>
      </c>
      <c r="H825" s="192">
        <v>0</v>
      </c>
      <c r="I825" s="192">
        <f t="shared" si="88"/>
        <v>0</v>
      </c>
      <c r="J825" s="192">
        <f t="shared" si="89"/>
        <v>0</v>
      </c>
      <c r="K825" s="192">
        <f t="shared" si="86"/>
        <v>0</v>
      </c>
      <c r="L825" s="192">
        <f t="shared" si="86"/>
        <v>0</v>
      </c>
    </row>
    <row r="826" spans="1:12">
      <c r="A826" s="317">
        <v>14</v>
      </c>
      <c r="B826" s="167" t="s">
        <v>402</v>
      </c>
      <c r="C826" s="318" t="s">
        <v>403</v>
      </c>
      <c r="D826" s="192">
        <v>34</v>
      </c>
      <c r="E826" s="192">
        <v>36</v>
      </c>
      <c r="F826" s="192">
        <f t="shared" si="87"/>
        <v>70</v>
      </c>
      <c r="G826" s="192">
        <v>47</v>
      </c>
      <c r="H826" s="192">
        <v>17</v>
      </c>
      <c r="I826" s="192">
        <f t="shared" si="88"/>
        <v>64</v>
      </c>
      <c r="J826" s="192">
        <f t="shared" si="89"/>
        <v>81</v>
      </c>
      <c r="K826" s="192">
        <f t="shared" si="86"/>
        <v>53</v>
      </c>
      <c r="L826" s="192">
        <f t="shared" si="86"/>
        <v>134</v>
      </c>
    </row>
    <row r="827" spans="1:12">
      <c r="A827" s="317">
        <v>15</v>
      </c>
      <c r="B827" s="317">
        <v>250</v>
      </c>
      <c r="C827" s="318" t="s">
        <v>404</v>
      </c>
      <c r="D827" s="192">
        <v>141</v>
      </c>
      <c r="E827" s="192">
        <v>92</v>
      </c>
      <c r="F827" s="192">
        <f t="shared" si="87"/>
        <v>233</v>
      </c>
      <c r="G827" s="192">
        <v>117</v>
      </c>
      <c r="H827" s="192">
        <v>56</v>
      </c>
      <c r="I827" s="192">
        <f t="shared" si="88"/>
        <v>173</v>
      </c>
      <c r="J827" s="192">
        <f t="shared" si="89"/>
        <v>258</v>
      </c>
      <c r="K827" s="192">
        <f t="shared" si="86"/>
        <v>148</v>
      </c>
      <c r="L827" s="192">
        <f t="shared" si="86"/>
        <v>406</v>
      </c>
    </row>
    <row r="828" spans="1:12" ht="25.5">
      <c r="A828" s="317">
        <v>16</v>
      </c>
      <c r="B828" s="167" t="s">
        <v>405</v>
      </c>
      <c r="C828" s="318" t="s">
        <v>406</v>
      </c>
      <c r="D828" s="192">
        <v>8</v>
      </c>
      <c r="E828" s="192">
        <v>7</v>
      </c>
      <c r="F828" s="192">
        <f t="shared" si="87"/>
        <v>15</v>
      </c>
      <c r="G828" s="192">
        <v>2</v>
      </c>
      <c r="H828" s="192">
        <v>0</v>
      </c>
      <c r="I828" s="192">
        <f t="shared" si="88"/>
        <v>2</v>
      </c>
      <c r="J828" s="192">
        <f t="shared" si="89"/>
        <v>10</v>
      </c>
      <c r="K828" s="192">
        <f t="shared" si="86"/>
        <v>7</v>
      </c>
      <c r="L828" s="192">
        <f t="shared" si="86"/>
        <v>17</v>
      </c>
    </row>
    <row r="829" spans="1:12">
      <c r="A829" s="317">
        <v>17</v>
      </c>
      <c r="B829" s="167" t="s">
        <v>407</v>
      </c>
      <c r="C829" s="319" t="s">
        <v>777</v>
      </c>
      <c r="D829" s="192">
        <v>23</v>
      </c>
      <c r="E829" s="192">
        <v>17</v>
      </c>
      <c r="F829" s="192">
        <f t="shared" si="87"/>
        <v>40</v>
      </c>
      <c r="G829" s="192">
        <v>16</v>
      </c>
      <c r="H829" s="192">
        <v>2</v>
      </c>
      <c r="I829" s="192">
        <f t="shared" si="88"/>
        <v>18</v>
      </c>
      <c r="J829" s="192">
        <f t="shared" si="89"/>
        <v>39</v>
      </c>
      <c r="K829" s="192">
        <f t="shared" si="86"/>
        <v>19</v>
      </c>
      <c r="L829" s="192">
        <f t="shared" si="86"/>
        <v>58</v>
      </c>
    </row>
    <row r="830" spans="1:12" ht="38.25">
      <c r="A830" s="317">
        <v>18</v>
      </c>
      <c r="B830" s="1372" t="s">
        <v>408</v>
      </c>
      <c r="C830" s="318" t="s">
        <v>409</v>
      </c>
      <c r="D830" s="192">
        <v>379</v>
      </c>
      <c r="E830" s="192">
        <v>393</v>
      </c>
      <c r="F830" s="192">
        <f t="shared" si="87"/>
        <v>772</v>
      </c>
      <c r="G830" s="192">
        <v>246</v>
      </c>
      <c r="H830" s="192">
        <v>192</v>
      </c>
      <c r="I830" s="192">
        <f t="shared" si="88"/>
        <v>438</v>
      </c>
      <c r="J830" s="192">
        <f t="shared" si="89"/>
        <v>625</v>
      </c>
      <c r="K830" s="192">
        <f t="shared" si="86"/>
        <v>585</v>
      </c>
      <c r="L830" s="192">
        <f t="shared" si="86"/>
        <v>1210</v>
      </c>
    </row>
    <row r="831" spans="1:12" ht="25.5">
      <c r="A831" s="317">
        <v>19</v>
      </c>
      <c r="B831" s="167" t="s">
        <v>410</v>
      </c>
      <c r="C831" s="318" t="s">
        <v>411</v>
      </c>
      <c r="D831" s="192">
        <v>21</v>
      </c>
      <c r="E831" s="192">
        <v>10</v>
      </c>
      <c r="F831" s="192">
        <f t="shared" si="87"/>
        <v>31</v>
      </c>
      <c r="G831" s="192">
        <v>2</v>
      </c>
      <c r="H831" s="192">
        <v>7</v>
      </c>
      <c r="I831" s="192">
        <f t="shared" si="88"/>
        <v>9</v>
      </c>
      <c r="J831" s="192">
        <f t="shared" si="89"/>
        <v>23</v>
      </c>
      <c r="K831" s="192">
        <f t="shared" si="86"/>
        <v>17</v>
      </c>
      <c r="L831" s="192">
        <f t="shared" si="86"/>
        <v>40</v>
      </c>
    </row>
    <row r="832" spans="1:12">
      <c r="A832" s="317">
        <v>20</v>
      </c>
      <c r="B832" s="167" t="s">
        <v>412</v>
      </c>
      <c r="C832" s="320" t="s">
        <v>413</v>
      </c>
      <c r="D832" s="192">
        <v>11</v>
      </c>
      <c r="E832" s="192">
        <v>17</v>
      </c>
      <c r="F832" s="192">
        <f t="shared" si="87"/>
        <v>28</v>
      </c>
      <c r="G832" s="192">
        <v>14</v>
      </c>
      <c r="H832" s="192">
        <v>4</v>
      </c>
      <c r="I832" s="192">
        <f t="shared" si="88"/>
        <v>18</v>
      </c>
      <c r="J832" s="192">
        <f t="shared" si="89"/>
        <v>25</v>
      </c>
      <c r="K832" s="192">
        <f t="shared" si="86"/>
        <v>21</v>
      </c>
      <c r="L832" s="192">
        <f t="shared" si="86"/>
        <v>46</v>
      </c>
    </row>
    <row r="833" spans="1:12">
      <c r="A833" s="317">
        <v>21</v>
      </c>
      <c r="B833" s="317">
        <v>487</v>
      </c>
      <c r="C833" s="318" t="s">
        <v>414</v>
      </c>
      <c r="D833" s="192">
        <v>14</v>
      </c>
      <c r="E833" s="192">
        <v>4</v>
      </c>
      <c r="F833" s="192">
        <f t="shared" si="87"/>
        <v>18</v>
      </c>
      <c r="G833" s="192">
        <v>3</v>
      </c>
      <c r="H833" s="192">
        <v>0</v>
      </c>
      <c r="I833" s="192">
        <f t="shared" si="88"/>
        <v>3</v>
      </c>
      <c r="J833" s="192">
        <f t="shared" si="89"/>
        <v>17</v>
      </c>
      <c r="K833" s="192">
        <f t="shared" si="86"/>
        <v>4</v>
      </c>
      <c r="L833" s="192">
        <f t="shared" si="86"/>
        <v>21</v>
      </c>
    </row>
    <row r="834" spans="1:12">
      <c r="A834" s="317">
        <v>22</v>
      </c>
      <c r="B834" s="167" t="s">
        <v>415</v>
      </c>
      <c r="C834" s="318" t="s">
        <v>416</v>
      </c>
      <c r="D834" s="192">
        <v>176</v>
      </c>
      <c r="E834" s="192">
        <v>46</v>
      </c>
      <c r="F834" s="192">
        <f t="shared" si="87"/>
        <v>222</v>
      </c>
      <c r="G834" s="192">
        <v>121</v>
      </c>
      <c r="H834" s="192">
        <v>68</v>
      </c>
      <c r="I834" s="192">
        <f t="shared" si="88"/>
        <v>189</v>
      </c>
      <c r="J834" s="192">
        <f t="shared" si="89"/>
        <v>297</v>
      </c>
      <c r="K834" s="192">
        <f t="shared" si="86"/>
        <v>114</v>
      </c>
      <c r="L834" s="192">
        <f t="shared" si="86"/>
        <v>411</v>
      </c>
    </row>
    <row r="835" spans="1:12">
      <c r="A835" s="317">
        <v>23</v>
      </c>
      <c r="B835" s="167" t="s">
        <v>417</v>
      </c>
      <c r="C835" s="318" t="s">
        <v>418</v>
      </c>
      <c r="D835" s="192">
        <v>8</v>
      </c>
      <c r="E835" s="192">
        <v>9</v>
      </c>
      <c r="F835" s="192">
        <f t="shared" si="87"/>
        <v>17</v>
      </c>
      <c r="G835" s="192">
        <v>21</v>
      </c>
      <c r="H835" s="192">
        <v>3</v>
      </c>
      <c r="I835" s="192">
        <f t="shared" si="88"/>
        <v>24</v>
      </c>
      <c r="J835" s="192">
        <f t="shared" si="89"/>
        <v>29</v>
      </c>
      <c r="K835" s="192">
        <f t="shared" si="86"/>
        <v>12</v>
      </c>
      <c r="L835" s="192">
        <f t="shared" si="86"/>
        <v>41</v>
      </c>
    </row>
    <row r="836" spans="1:12" ht="24">
      <c r="A836" s="317">
        <v>24</v>
      </c>
      <c r="B836" s="167" t="s">
        <v>419</v>
      </c>
      <c r="C836" s="321" t="s">
        <v>778</v>
      </c>
      <c r="D836" s="192">
        <v>13</v>
      </c>
      <c r="E836" s="192">
        <v>6</v>
      </c>
      <c r="F836" s="192">
        <f t="shared" si="87"/>
        <v>19</v>
      </c>
      <c r="G836" s="192">
        <v>0</v>
      </c>
      <c r="H836" s="192">
        <v>0</v>
      </c>
      <c r="I836" s="192">
        <f t="shared" si="88"/>
        <v>0</v>
      </c>
      <c r="J836" s="192">
        <f t="shared" si="89"/>
        <v>13</v>
      </c>
      <c r="K836" s="192">
        <f t="shared" si="86"/>
        <v>6</v>
      </c>
      <c r="L836" s="192">
        <f t="shared" si="86"/>
        <v>19</v>
      </c>
    </row>
    <row r="837" spans="1:12">
      <c r="A837" s="317">
        <v>25</v>
      </c>
      <c r="B837" s="167" t="s">
        <v>420</v>
      </c>
      <c r="C837" s="318" t="s">
        <v>421</v>
      </c>
      <c r="D837" s="192">
        <v>8</v>
      </c>
      <c r="E837" s="192">
        <v>3</v>
      </c>
      <c r="F837" s="192">
        <f t="shared" si="87"/>
        <v>11</v>
      </c>
      <c r="G837" s="192">
        <v>16</v>
      </c>
      <c r="H837" s="192">
        <v>30</v>
      </c>
      <c r="I837" s="192">
        <f t="shared" si="88"/>
        <v>46</v>
      </c>
      <c r="J837" s="192">
        <f t="shared" si="89"/>
        <v>24</v>
      </c>
      <c r="K837" s="192">
        <f t="shared" si="86"/>
        <v>33</v>
      </c>
      <c r="L837" s="192">
        <f t="shared" si="86"/>
        <v>57</v>
      </c>
    </row>
    <row r="838" spans="1:12" ht="25.5">
      <c r="A838" s="317">
        <v>26</v>
      </c>
      <c r="B838" s="317">
        <v>571</v>
      </c>
      <c r="C838" s="318" t="s">
        <v>422</v>
      </c>
      <c r="D838" s="192">
        <v>35</v>
      </c>
      <c r="E838" s="192">
        <v>14</v>
      </c>
      <c r="F838" s="192">
        <f t="shared" si="87"/>
        <v>49</v>
      </c>
      <c r="G838" s="192">
        <v>18</v>
      </c>
      <c r="H838" s="192">
        <v>8</v>
      </c>
      <c r="I838" s="192">
        <f t="shared" si="88"/>
        <v>26</v>
      </c>
      <c r="J838" s="192">
        <f t="shared" si="89"/>
        <v>53</v>
      </c>
      <c r="K838" s="192">
        <f t="shared" si="86"/>
        <v>22</v>
      </c>
      <c r="L838" s="192">
        <f t="shared" si="86"/>
        <v>75</v>
      </c>
    </row>
    <row r="839" spans="1:12" ht="25.5">
      <c r="A839" s="317">
        <v>27</v>
      </c>
      <c r="B839" s="167" t="s">
        <v>423</v>
      </c>
      <c r="C839" s="318" t="s">
        <v>424</v>
      </c>
      <c r="D839" s="192">
        <v>14</v>
      </c>
      <c r="E839" s="192">
        <v>4</v>
      </c>
      <c r="F839" s="192">
        <f t="shared" si="87"/>
        <v>18</v>
      </c>
      <c r="G839" s="192">
        <v>3</v>
      </c>
      <c r="H839" s="192">
        <v>0</v>
      </c>
      <c r="I839" s="192">
        <f t="shared" si="88"/>
        <v>3</v>
      </c>
      <c r="J839" s="192">
        <f t="shared" si="89"/>
        <v>17</v>
      </c>
      <c r="K839" s="192">
        <f t="shared" si="86"/>
        <v>4</v>
      </c>
      <c r="L839" s="192">
        <f t="shared" si="86"/>
        <v>21</v>
      </c>
    </row>
    <row r="840" spans="1:12" ht="25.5">
      <c r="A840" s="317">
        <v>28</v>
      </c>
      <c r="B840" s="167" t="s">
        <v>425</v>
      </c>
      <c r="C840" s="318" t="s">
        <v>426</v>
      </c>
      <c r="D840" s="192">
        <v>0</v>
      </c>
      <c r="E840" s="192">
        <v>0</v>
      </c>
      <c r="F840" s="192">
        <f t="shared" si="87"/>
        <v>0</v>
      </c>
      <c r="G840" s="192">
        <v>0</v>
      </c>
      <c r="H840" s="192">
        <v>0</v>
      </c>
      <c r="I840" s="192">
        <f t="shared" si="88"/>
        <v>0</v>
      </c>
      <c r="J840" s="192">
        <f t="shared" si="89"/>
        <v>0</v>
      </c>
      <c r="K840" s="192">
        <f t="shared" si="86"/>
        <v>0</v>
      </c>
      <c r="L840" s="192">
        <f t="shared" si="86"/>
        <v>0</v>
      </c>
    </row>
    <row r="841" spans="1:12" ht="38.25">
      <c r="A841" s="317">
        <v>29</v>
      </c>
      <c r="B841" s="167" t="s">
        <v>427</v>
      </c>
      <c r="C841" s="318" t="s">
        <v>779</v>
      </c>
      <c r="D841" s="192">
        <v>0</v>
      </c>
      <c r="E841" s="192">
        <v>0</v>
      </c>
      <c r="F841" s="192">
        <f t="shared" si="87"/>
        <v>0</v>
      </c>
      <c r="G841" s="192">
        <v>11</v>
      </c>
      <c r="H841" s="192">
        <v>8</v>
      </c>
      <c r="I841" s="192">
        <f t="shared" si="88"/>
        <v>19</v>
      </c>
      <c r="J841" s="192">
        <f t="shared" si="89"/>
        <v>11</v>
      </c>
      <c r="K841" s="192">
        <f t="shared" si="86"/>
        <v>8</v>
      </c>
      <c r="L841" s="192">
        <f t="shared" si="86"/>
        <v>19</v>
      </c>
    </row>
    <row r="842" spans="1:12" ht="25.5">
      <c r="A842" s="317">
        <v>30</v>
      </c>
      <c r="B842" s="317">
        <v>797</v>
      </c>
      <c r="C842" s="318" t="s">
        <v>428</v>
      </c>
      <c r="D842" s="192">
        <v>493</v>
      </c>
      <c r="E842" s="192">
        <v>429</v>
      </c>
      <c r="F842" s="192">
        <f t="shared" si="87"/>
        <v>922</v>
      </c>
      <c r="G842" s="192">
        <v>131</v>
      </c>
      <c r="H842" s="192">
        <v>124</v>
      </c>
      <c r="I842" s="192">
        <f t="shared" si="88"/>
        <v>255</v>
      </c>
      <c r="J842" s="192">
        <f t="shared" si="89"/>
        <v>624</v>
      </c>
      <c r="K842" s="192">
        <f t="shared" si="86"/>
        <v>553</v>
      </c>
      <c r="L842" s="192">
        <f t="shared" si="86"/>
        <v>1177</v>
      </c>
    </row>
    <row r="843" spans="1:12" ht="25.5">
      <c r="A843" s="317">
        <v>31</v>
      </c>
      <c r="B843" s="317">
        <v>799</v>
      </c>
      <c r="C843" s="318" t="s">
        <v>780</v>
      </c>
      <c r="D843" s="192">
        <v>296</v>
      </c>
      <c r="E843" s="192">
        <v>196</v>
      </c>
      <c r="F843" s="192">
        <f t="shared" si="87"/>
        <v>492</v>
      </c>
      <c r="G843" s="192">
        <v>81</v>
      </c>
      <c r="H843" s="192">
        <v>71</v>
      </c>
      <c r="I843" s="192">
        <f t="shared" si="88"/>
        <v>152</v>
      </c>
      <c r="J843" s="192">
        <f t="shared" si="89"/>
        <v>377</v>
      </c>
      <c r="K843" s="192">
        <f t="shared" si="86"/>
        <v>267</v>
      </c>
      <c r="L843" s="192">
        <f t="shared" si="86"/>
        <v>644</v>
      </c>
    </row>
    <row r="844" spans="1:12" ht="51">
      <c r="A844" s="317">
        <v>32</v>
      </c>
      <c r="B844" s="167" t="s">
        <v>429</v>
      </c>
      <c r="C844" s="318" t="s">
        <v>430</v>
      </c>
      <c r="D844" s="192">
        <v>7</v>
      </c>
      <c r="E844" s="192">
        <v>3</v>
      </c>
      <c r="F844" s="192">
        <f t="shared" si="87"/>
        <v>10</v>
      </c>
      <c r="G844" s="192">
        <v>0</v>
      </c>
      <c r="H844" s="192">
        <v>0</v>
      </c>
      <c r="I844" s="192">
        <f t="shared" si="88"/>
        <v>0</v>
      </c>
      <c r="J844" s="192">
        <f t="shared" si="89"/>
        <v>7</v>
      </c>
      <c r="K844" s="192">
        <f t="shared" si="86"/>
        <v>3</v>
      </c>
      <c r="L844" s="192">
        <f t="shared" si="86"/>
        <v>10</v>
      </c>
    </row>
    <row r="845" spans="1:12" ht="25.5">
      <c r="A845" s="317">
        <v>33</v>
      </c>
      <c r="B845" s="167" t="s">
        <v>431</v>
      </c>
      <c r="C845" s="318" t="s">
        <v>432</v>
      </c>
      <c r="D845" s="192">
        <v>9</v>
      </c>
      <c r="E845" s="192">
        <v>0</v>
      </c>
      <c r="F845" s="192">
        <f t="shared" si="87"/>
        <v>9</v>
      </c>
      <c r="G845" s="192">
        <v>12</v>
      </c>
      <c r="H845" s="192">
        <v>1</v>
      </c>
      <c r="I845" s="192">
        <f t="shared" si="88"/>
        <v>13</v>
      </c>
      <c r="J845" s="192">
        <f t="shared" si="89"/>
        <v>21</v>
      </c>
      <c r="K845" s="192">
        <f t="shared" si="86"/>
        <v>1</v>
      </c>
      <c r="L845" s="192">
        <f t="shared" si="86"/>
        <v>22</v>
      </c>
    </row>
    <row r="846" spans="1:12">
      <c r="A846" s="317">
        <v>34</v>
      </c>
      <c r="B846" s="167" t="s">
        <v>433</v>
      </c>
      <c r="C846" s="318" t="s">
        <v>434</v>
      </c>
      <c r="D846" s="192">
        <v>19</v>
      </c>
      <c r="E846" s="192">
        <v>8</v>
      </c>
      <c r="F846" s="192">
        <f t="shared" si="87"/>
        <v>27</v>
      </c>
      <c r="G846" s="192">
        <v>0</v>
      </c>
      <c r="H846" s="192">
        <v>0</v>
      </c>
      <c r="I846" s="192">
        <f t="shared" si="88"/>
        <v>0</v>
      </c>
      <c r="J846" s="192">
        <f t="shared" si="89"/>
        <v>19</v>
      </c>
      <c r="K846" s="192">
        <f t="shared" si="86"/>
        <v>8</v>
      </c>
      <c r="L846" s="192">
        <f t="shared" si="86"/>
        <v>27</v>
      </c>
    </row>
    <row r="847" spans="1:12" ht="25.5">
      <c r="A847" s="317">
        <v>35</v>
      </c>
      <c r="B847" s="167" t="s">
        <v>435</v>
      </c>
      <c r="C847" s="318" t="s">
        <v>436</v>
      </c>
      <c r="D847" s="192">
        <v>31</v>
      </c>
      <c r="E847" s="192">
        <v>19</v>
      </c>
      <c r="F847" s="192">
        <f t="shared" si="87"/>
        <v>50</v>
      </c>
      <c r="G847" s="192">
        <v>8</v>
      </c>
      <c r="H847" s="192">
        <v>4</v>
      </c>
      <c r="I847" s="192">
        <f t="shared" si="88"/>
        <v>12</v>
      </c>
      <c r="J847" s="192">
        <f t="shared" si="89"/>
        <v>39</v>
      </c>
      <c r="K847" s="192">
        <f t="shared" si="86"/>
        <v>23</v>
      </c>
      <c r="L847" s="192">
        <f t="shared" si="86"/>
        <v>62</v>
      </c>
    </row>
    <row r="848" spans="1:12" ht="51">
      <c r="A848" s="317">
        <v>36</v>
      </c>
      <c r="B848" s="167" t="s">
        <v>437</v>
      </c>
      <c r="C848" s="318" t="s">
        <v>438</v>
      </c>
      <c r="D848" s="192">
        <v>87</v>
      </c>
      <c r="E848" s="192">
        <v>49</v>
      </c>
      <c r="F848" s="192">
        <f t="shared" si="87"/>
        <v>136</v>
      </c>
      <c r="G848" s="192">
        <v>44</v>
      </c>
      <c r="H848" s="192">
        <v>18</v>
      </c>
      <c r="I848" s="192">
        <f t="shared" si="88"/>
        <v>62</v>
      </c>
      <c r="J848" s="192">
        <f t="shared" si="89"/>
        <v>131</v>
      </c>
      <c r="K848" s="192">
        <f t="shared" si="86"/>
        <v>67</v>
      </c>
      <c r="L848" s="192">
        <f t="shared" si="86"/>
        <v>198</v>
      </c>
    </row>
    <row r="849" spans="1:12">
      <c r="A849" s="317">
        <v>37</v>
      </c>
      <c r="B849" s="167" t="s">
        <v>439</v>
      </c>
      <c r="C849" s="318" t="s">
        <v>781</v>
      </c>
      <c r="D849" s="192">
        <v>9</v>
      </c>
      <c r="E849" s="192">
        <v>5</v>
      </c>
      <c r="F849" s="192">
        <f t="shared" si="87"/>
        <v>14</v>
      </c>
      <c r="G849" s="192">
        <v>9</v>
      </c>
      <c r="H849" s="192">
        <v>8</v>
      </c>
      <c r="I849" s="192">
        <f t="shared" si="88"/>
        <v>17</v>
      </c>
      <c r="J849" s="192">
        <f t="shared" si="89"/>
        <v>18</v>
      </c>
      <c r="K849" s="192">
        <f t="shared" si="86"/>
        <v>13</v>
      </c>
      <c r="L849" s="192">
        <f t="shared" si="86"/>
        <v>31</v>
      </c>
    </row>
    <row r="850" spans="1:12" ht="25.5">
      <c r="A850" s="317">
        <v>38</v>
      </c>
      <c r="B850" s="167" t="s">
        <v>440</v>
      </c>
      <c r="C850" s="318" t="s">
        <v>782</v>
      </c>
      <c r="D850" s="192">
        <v>6</v>
      </c>
      <c r="E850" s="192">
        <v>0</v>
      </c>
      <c r="F850" s="192">
        <f t="shared" si="87"/>
        <v>6</v>
      </c>
      <c r="G850" s="192">
        <v>6</v>
      </c>
      <c r="H850" s="192">
        <v>4</v>
      </c>
      <c r="I850" s="192">
        <f t="shared" si="88"/>
        <v>10</v>
      </c>
      <c r="J850" s="192">
        <f t="shared" si="89"/>
        <v>12</v>
      </c>
      <c r="K850" s="192">
        <f t="shared" si="86"/>
        <v>4</v>
      </c>
      <c r="L850" s="192">
        <f t="shared" si="86"/>
        <v>16</v>
      </c>
    </row>
    <row r="851" spans="1:12">
      <c r="A851" s="317">
        <v>39</v>
      </c>
      <c r="B851" s="317"/>
      <c r="C851" s="318" t="s">
        <v>441</v>
      </c>
      <c r="D851" s="192">
        <v>34</v>
      </c>
      <c r="E851" s="192">
        <v>28</v>
      </c>
      <c r="F851" s="192">
        <f t="shared" si="87"/>
        <v>62</v>
      </c>
      <c r="G851" s="192">
        <v>11</v>
      </c>
      <c r="H851" s="192">
        <v>16</v>
      </c>
      <c r="I851" s="192">
        <f t="shared" si="88"/>
        <v>27</v>
      </c>
      <c r="J851" s="192">
        <f t="shared" si="89"/>
        <v>45</v>
      </c>
      <c r="K851" s="192">
        <f t="shared" si="86"/>
        <v>44</v>
      </c>
      <c r="L851" s="192">
        <f t="shared" si="86"/>
        <v>89</v>
      </c>
    </row>
    <row r="852" spans="1:12">
      <c r="A852" s="1373">
        <v>40</v>
      </c>
      <c r="B852" s="1373" t="s">
        <v>874</v>
      </c>
      <c r="C852" s="318" t="s">
        <v>877</v>
      </c>
      <c r="D852" s="570">
        <v>0</v>
      </c>
      <c r="E852" s="570">
        <v>0</v>
      </c>
      <c r="F852" s="192">
        <f t="shared" si="87"/>
        <v>0</v>
      </c>
      <c r="G852" s="570">
        <v>0</v>
      </c>
      <c r="H852" s="570">
        <v>0</v>
      </c>
      <c r="I852" s="192">
        <f t="shared" si="88"/>
        <v>0</v>
      </c>
      <c r="J852" s="192">
        <f t="shared" si="89"/>
        <v>0</v>
      </c>
      <c r="K852" s="192">
        <f t="shared" si="86"/>
        <v>0</v>
      </c>
      <c r="L852" s="192">
        <f t="shared" si="86"/>
        <v>0</v>
      </c>
    </row>
    <row r="853" spans="1:12">
      <c r="A853" s="1373">
        <v>41</v>
      </c>
      <c r="B853" s="1373" t="s">
        <v>873</v>
      </c>
      <c r="C853" s="318" t="s">
        <v>875</v>
      </c>
      <c r="D853" s="570">
        <v>184</v>
      </c>
      <c r="E853" s="570">
        <v>142</v>
      </c>
      <c r="F853" s="192">
        <f t="shared" si="87"/>
        <v>326</v>
      </c>
      <c r="G853" s="570">
        <v>84</v>
      </c>
      <c r="H853" s="570">
        <v>75</v>
      </c>
      <c r="I853" s="192">
        <f t="shared" si="88"/>
        <v>159</v>
      </c>
      <c r="J853" s="192">
        <f t="shared" si="89"/>
        <v>268</v>
      </c>
      <c r="K853" s="192">
        <f t="shared" si="86"/>
        <v>217</v>
      </c>
      <c r="L853" s="192">
        <f t="shared" si="86"/>
        <v>485</v>
      </c>
    </row>
    <row r="854" spans="1:12">
      <c r="A854" s="317"/>
      <c r="B854" s="317"/>
      <c r="C854" s="167" t="s">
        <v>6</v>
      </c>
      <c r="D854" s="192">
        <f>SUM(D813:D853)</f>
        <v>2093</v>
      </c>
      <c r="E854" s="192">
        <f t="shared" ref="E854:L854" si="90">SUM(E813:E853)</f>
        <v>1564</v>
      </c>
      <c r="F854" s="192">
        <f t="shared" si="90"/>
        <v>3657</v>
      </c>
      <c r="G854" s="192">
        <f t="shared" si="90"/>
        <v>1081</v>
      </c>
      <c r="H854" s="192">
        <f t="shared" si="90"/>
        <v>744</v>
      </c>
      <c r="I854" s="192">
        <f t="shared" si="90"/>
        <v>1825</v>
      </c>
      <c r="J854" s="192">
        <f t="shared" si="90"/>
        <v>3174</v>
      </c>
      <c r="K854" s="192">
        <f t="shared" si="90"/>
        <v>2308</v>
      </c>
      <c r="L854" s="192">
        <f t="shared" si="90"/>
        <v>5482</v>
      </c>
    </row>
    <row r="855" spans="1:12">
      <c r="G855" s="669"/>
      <c r="H855" s="669"/>
    </row>
    <row r="856" spans="1:12">
      <c r="A856" s="229" t="s">
        <v>384</v>
      </c>
      <c r="B856" s="229"/>
    </row>
    <row r="857" spans="1:12" ht="15.75">
      <c r="A857" s="1913" t="s">
        <v>385</v>
      </c>
      <c r="B857" s="1913"/>
      <c r="C857" s="1913"/>
      <c r="D857" s="1913"/>
      <c r="E857" s="1913"/>
      <c r="F857" s="1913"/>
      <c r="G857" s="1913"/>
      <c r="H857" s="1913"/>
      <c r="I857" s="1913"/>
      <c r="J857" s="1913"/>
      <c r="K857" s="1913"/>
      <c r="L857" s="1913"/>
    </row>
    <row r="858" spans="1:12" ht="15.75">
      <c r="A858" s="1370"/>
      <c r="B858" s="1370"/>
      <c r="C858" s="1370"/>
      <c r="D858" s="1370"/>
      <c r="E858" s="1370"/>
      <c r="F858" s="1370"/>
      <c r="G858" s="1370"/>
      <c r="H858" s="1370"/>
      <c r="I858" s="1370"/>
      <c r="J858" s="1370"/>
      <c r="K858" s="1370" t="s">
        <v>143</v>
      </c>
      <c r="L858" s="1370"/>
    </row>
    <row r="859" spans="1:12">
      <c r="A859" s="1914" t="s">
        <v>193</v>
      </c>
      <c r="B859" s="1914" t="s">
        <v>386</v>
      </c>
      <c r="C859" s="1914" t="s">
        <v>387</v>
      </c>
      <c r="D859" s="1914" t="s">
        <v>96</v>
      </c>
      <c r="E859" s="1914"/>
      <c r="F859" s="1914"/>
      <c r="G859" s="1914" t="s">
        <v>0</v>
      </c>
      <c r="H859" s="1914"/>
      <c r="I859" s="1914"/>
      <c r="J859" s="1914" t="s">
        <v>6</v>
      </c>
      <c r="K859" s="1914"/>
      <c r="L859" s="1914"/>
    </row>
    <row r="860" spans="1:12">
      <c r="A860" s="1914"/>
      <c r="B860" s="1914"/>
      <c r="C860" s="1914"/>
      <c r="D860" s="1373" t="s">
        <v>242</v>
      </c>
      <c r="E860" s="1373" t="s">
        <v>243</v>
      </c>
      <c r="F860" s="1373" t="s">
        <v>236</v>
      </c>
      <c r="G860" s="1373" t="s">
        <v>242</v>
      </c>
      <c r="H860" s="1373" t="s">
        <v>243</v>
      </c>
      <c r="I860" s="1373" t="s">
        <v>236</v>
      </c>
      <c r="J860" s="1373" t="s">
        <v>242</v>
      </c>
      <c r="K860" s="1373" t="s">
        <v>243</v>
      </c>
      <c r="L860" s="1373" t="s">
        <v>236</v>
      </c>
    </row>
    <row r="861" spans="1:12">
      <c r="A861" s="317">
        <v>1</v>
      </c>
      <c r="B861" s="317">
        <v>1</v>
      </c>
      <c r="C861" s="318" t="s">
        <v>388</v>
      </c>
      <c r="D861" s="192">
        <v>0</v>
      </c>
      <c r="E861" s="192">
        <v>0</v>
      </c>
      <c r="F861" s="192">
        <f>SUM(D861:E861)</f>
        <v>0</v>
      </c>
      <c r="G861" s="192">
        <v>0</v>
      </c>
      <c r="H861" s="192">
        <v>0</v>
      </c>
      <c r="I861" s="192">
        <f>SUM(G861:H861)</f>
        <v>0</v>
      </c>
      <c r="J861" s="192">
        <f>D861+G861</f>
        <v>0</v>
      </c>
      <c r="K861" s="192">
        <f t="shared" ref="K861:L901" si="91">E861+H861</f>
        <v>0</v>
      </c>
      <c r="L861" s="192">
        <f t="shared" si="91"/>
        <v>0</v>
      </c>
    </row>
    <row r="862" spans="1:12" ht="25.5">
      <c r="A862" s="317">
        <v>2</v>
      </c>
      <c r="B862" s="317">
        <v>2</v>
      </c>
      <c r="C862" s="318" t="s">
        <v>389</v>
      </c>
      <c r="D862" s="192">
        <v>0</v>
      </c>
      <c r="E862" s="192">
        <v>0</v>
      </c>
      <c r="F862" s="192">
        <f t="shared" ref="F862:F901" si="92">SUM(D862:E862)</f>
        <v>0</v>
      </c>
      <c r="G862" s="192">
        <v>0</v>
      </c>
      <c r="H862" s="192">
        <v>1</v>
      </c>
      <c r="I862" s="192">
        <f t="shared" ref="I862:I901" si="93">SUM(G862:H862)</f>
        <v>1</v>
      </c>
      <c r="J862" s="192">
        <f t="shared" ref="J862:J901" si="94">D862+G862</f>
        <v>0</v>
      </c>
      <c r="K862" s="192">
        <f t="shared" si="91"/>
        <v>1</v>
      </c>
      <c r="L862" s="192">
        <f t="shared" si="91"/>
        <v>1</v>
      </c>
    </row>
    <row r="863" spans="1:12" ht="25.5">
      <c r="A863" s="317">
        <v>3</v>
      </c>
      <c r="B863" s="317">
        <v>3</v>
      </c>
      <c r="C863" s="318" t="s">
        <v>390</v>
      </c>
      <c r="D863" s="192">
        <v>0</v>
      </c>
      <c r="E863" s="192">
        <v>0</v>
      </c>
      <c r="F863" s="192">
        <f t="shared" si="92"/>
        <v>0</v>
      </c>
      <c r="G863" s="192">
        <v>0</v>
      </c>
      <c r="H863" s="192">
        <v>0</v>
      </c>
      <c r="I863" s="192">
        <f t="shared" si="93"/>
        <v>0</v>
      </c>
      <c r="J863" s="192">
        <f t="shared" si="94"/>
        <v>0</v>
      </c>
      <c r="K863" s="192">
        <f t="shared" si="91"/>
        <v>0</v>
      </c>
      <c r="L863" s="192">
        <f t="shared" si="91"/>
        <v>0</v>
      </c>
    </row>
    <row r="864" spans="1:12" ht="25.5">
      <c r="A864" s="317">
        <v>4</v>
      </c>
      <c r="B864" s="167" t="s">
        <v>391</v>
      </c>
      <c r="C864" s="318" t="s">
        <v>392</v>
      </c>
      <c r="D864" s="192">
        <v>0</v>
      </c>
      <c r="E864" s="192">
        <v>0</v>
      </c>
      <c r="F864" s="192">
        <f t="shared" si="92"/>
        <v>0</v>
      </c>
      <c r="G864" s="192">
        <v>0</v>
      </c>
      <c r="H864" s="192">
        <v>0</v>
      </c>
      <c r="I864" s="192">
        <f t="shared" si="93"/>
        <v>0</v>
      </c>
      <c r="J864" s="192">
        <f t="shared" si="94"/>
        <v>0</v>
      </c>
      <c r="K864" s="192">
        <f t="shared" si="91"/>
        <v>0</v>
      </c>
      <c r="L864" s="192">
        <f t="shared" si="91"/>
        <v>0</v>
      </c>
    </row>
    <row r="865" spans="1:12">
      <c r="A865" s="317">
        <v>5</v>
      </c>
      <c r="B865" s="167" t="s">
        <v>393</v>
      </c>
      <c r="C865" s="318" t="s">
        <v>394</v>
      </c>
      <c r="D865" s="192">
        <v>19</v>
      </c>
      <c r="E865" s="192">
        <v>6</v>
      </c>
      <c r="F865" s="192">
        <f t="shared" si="92"/>
        <v>25</v>
      </c>
      <c r="G865" s="192">
        <v>33</v>
      </c>
      <c r="H865" s="192">
        <v>15</v>
      </c>
      <c r="I865" s="192">
        <f t="shared" si="93"/>
        <v>48</v>
      </c>
      <c r="J865" s="192">
        <f t="shared" si="94"/>
        <v>52</v>
      </c>
      <c r="K865" s="192">
        <f t="shared" si="91"/>
        <v>21</v>
      </c>
      <c r="L865" s="192">
        <f t="shared" si="91"/>
        <v>73</v>
      </c>
    </row>
    <row r="866" spans="1:12">
      <c r="A866" s="317">
        <v>6</v>
      </c>
      <c r="B866" s="317">
        <v>30</v>
      </c>
      <c r="C866" s="318" t="s">
        <v>395</v>
      </c>
      <c r="D866" s="192">
        <v>0</v>
      </c>
      <c r="E866" s="192">
        <v>0</v>
      </c>
      <c r="F866" s="192">
        <f t="shared" si="92"/>
        <v>0</v>
      </c>
      <c r="G866" s="192">
        <v>0</v>
      </c>
      <c r="H866" s="192">
        <v>0</v>
      </c>
      <c r="I866" s="192">
        <f t="shared" si="93"/>
        <v>0</v>
      </c>
      <c r="J866" s="192">
        <f t="shared" si="94"/>
        <v>0</v>
      </c>
      <c r="K866" s="192">
        <f t="shared" si="91"/>
        <v>0</v>
      </c>
      <c r="L866" s="192">
        <f t="shared" si="91"/>
        <v>0</v>
      </c>
    </row>
    <row r="867" spans="1:12">
      <c r="A867" s="317">
        <v>7</v>
      </c>
      <c r="B867" s="317">
        <v>32</v>
      </c>
      <c r="C867" s="318" t="s">
        <v>396</v>
      </c>
      <c r="D867" s="192">
        <v>0</v>
      </c>
      <c r="E867" s="192">
        <v>0</v>
      </c>
      <c r="F867" s="192">
        <f t="shared" si="92"/>
        <v>0</v>
      </c>
      <c r="G867" s="192">
        <v>0</v>
      </c>
      <c r="H867" s="192">
        <v>0</v>
      </c>
      <c r="I867" s="192">
        <f t="shared" si="93"/>
        <v>0</v>
      </c>
      <c r="J867" s="192">
        <f t="shared" si="94"/>
        <v>0</v>
      </c>
      <c r="K867" s="192">
        <f t="shared" si="91"/>
        <v>0</v>
      </c>
      <c r="L867" s="192">
        <f t="shared" si="91"/>
        <v>0</v>
      </c>
    </row>
    <row r="868" spans="1:12">
      <c r="A868" s="317">
        <v>8</v>
      </c>
      <c r="B868" s="317">
        <v>33</v>
      </c>
      <c r="C868" s="318" t="s">
        <v>397</v>
      </c>
      <c r="D868" s="192">
        <v>0</v>
      </c>
      <c r="E868" s="192">
        <v>0</v>
      </c>
      <c r="F868" s="192">
        <f t="shared" si="92"/>
        <v>0</v>
      </c>
      <c r="G868" s="192">
        <v>0</v>
      </c>
      <c r="H868" s="192">
        <v>0</v>
      </c>
      <c r="I868" s="192">
        <f t="shared" si="93"/>
        <v>0</v>
      </c>
      <c r="J868" s="192">
        <f t="shared" si="94"/>
        <v>0</v>
      </c>
      <c r="K868" s="192">
        <f t="shared" si="91"/>
        <v>0</v>
      </c>
      <c r="L868" s="192">
        <f t="shared" si="91"/>
        <v>0</v>
      </c>
    </row>
    <row r="869" spans="1:12">
      <c r="A869" s="317">
        <v>9</v>
      </c>
      <c r="B869" s="317">
        <v>37</v>
      </c>
      <c r="C869" s="318" t="s">
        <v>398</v>
      </c>
      <c r="D869" s="192">
        <v>0</v>
      </c>
      <c r="E869" s="192">
        <v>0</v>
      </c>
      <c r="F869" s="192">
        <f t="shared" si="92"/>
        <v>0</v>
      </c>
      <c r="G869" s="192">
        <v>0</v>
      </c>
      <c r="H869" s="192">
        <v>0</v>
      </c>
      <c r="I869" s="192">
        <f t="shared" si="93"/>
        <v>0</v>
      </c>
      <c r="J869" s="192">
        <f t="shared" si="94"/>
        <v>0</v>
      </c>
      <c r="K869" s="192">
        <f t="shared" si="91"/>
        <v>0</v>
      </c>
      <c r="L869" s="192">
        <f t="shared" si="91"/>
        <v>0</v>
      </c>
    </row>
    <row r="870" spans="1:12">
      <c r="A870" s="317">
        <v>10</v>
      </c>
      <c r="B870" s="317">
        <v>45</v>
      </c>
      <c r="C870" s="318" t="s">
        <v>399</v>
      </c>
      <c r="D870" s="192">
        <v>0</v>
      </c>
      <c r="E870" s="192">
        <v>0</v>
      </c>
      <c r="F870" s="192">
        <f t="shared" si="92"/>
        <v>0</v>
      </c>
      <c r="G870" s="192">
        <v>0</v>
      </c>
      <c r="H870" s="192">
        <v>0</v>
      </c>
      <c r="I870" s="192">
        <f t="shared" si="93"/>
        <v>0</v>
      </c>
      <c r="J870" s="192">
        <f t="shared" si="94"/>
        <v>0</v>
      </c>
      <c r="K870" s="192">
        <f t="shared" si="91"/>
        <v>0</v>
      </c>
      <c r="L870" s="192">
        <f t="shared" si="91"/>
        <v>0</v>
      </c>
    </row>
    <row r="871" spans="1:12">
      <c r="A871" s="317">
        <v>11</v>
      </c>
      <c r="B871" s="317">
        <v>55</v>
      </c>
      <c r="C871" s="318" t="s">
        <v>400</v>
      </c>
      <c r="D871" s="192">
        <v>0</v>
      </c>
      <c r="E871" s="192">
        <v>0</v>
      </c>
      <c r="F871" s="192">
        <f t="shared" si="92"/>
        <v>0</v>
      </c>
      <c r="G871" s="192">
        <v>0</v>
      </c>
      <c r="H871" s="192">
        <v>0</v>
      </c>
      <c r="I871" s="192">
        <f t="shared" si="93"/>
        <v>0</v>
      </c>
      <c r="J871" s="192">
        <f t="shared" si="94"/>
        <v>0</v>
      </c>
      <c r="K871" s="192">
        <f t="shared" si="91"/>
        <v>0</v>
      </c>
      <c r="L871" s="192">
        <f t="shared" si="91"/>
        <v>0</v>
      </c>
    </row>
    <row r="872" spans="1:12">
      <c r="A872" s="317">
        <v>12</v>
      </c>
      <c r="B872" s="317">
        <v>71</v>
      </c>
      <c r="C872" s="318" t="s">
        <v>401</v>
      </c>
      <c r="D872" s="192">
        <v>0</v>
      </c>
      <c r="E872" s="192">
        <v>0</v>
      </c>
      <c r="F872" s="192">
        <f t="shared" si="92"/>
        <v>0</v>
      </c>
      <c r="G872" s="192">
        <v>0</v>
      </c>
      <c r="H872" s="192">
        <v>0</v>
      </c>
      <c r="I872" s="192">
        <f t="shared" si="93"/>
        <v>0</v>
      </c>
      <c r="J872" s="192">
        <f t="shared" si="94"/>
        <v>0</v>
      </c>
      <c r="K872" s="192">
        <f t="shared" si="91"/>
        <v>0</v>
      </c>
      <c r="L872" s="192">
        <f t="shared" si="91"/>
        <v>0</v>
      </c>
    </row>
    <row r="873" spans="1:12">
      <c r="A873" s="317">
        <v>13</v>
      </c>
      <c r="B873" s="317">
        <v>84</v>
      </c>
      <c r="C873" s="318" t="s">
        <v>776</v>
      </c>
      <c r="D873" s="192">
        <v>0</v>
      </c>
      <c r="E873" s="192">
        <v>0</v>
      </c>
      <c r="F873" s="192">
        <f t="shared" si="92"/>
        <v>0</v>
      </c>
      <c r="G873" s="192">
        <v>0</v>
      </c>
      <c r="H873" s="192">
        <v>0</v>
      </c>
      <c r="I873" s="192">
        <f t="shared" si="93"/>
        <v>0</v>
      </c>
      <c r="J873" s="192">
        <f t="shared" si="94"/>
        <v>0</v>
      </c>
      <c r="K873" s="192">
        <f t="shared" si="91"/>
        <v>0</v>
      </c>
      <c r="L873" s="192">
        <f t="shared" si="91"/>
        <v>0</v>
      </c>
    </row>
    <row r="874" spans="1:12">
      <c r="A874" s="317">
        <v>14</v>
      </c>
      <c r="B874" s="167" t="s">
        <v>402</v>
      </c>
      <c r="C874" s="318" t="s">
        <v>403</v>
      </c>
      <c r="D874" s="192">
        <v>76</v>
      </c>
      <c r="E874" s="192">
        <v>62</v>
      </c>
      <c r="F874" s="192">
        <f t="shared" si="92"/>
        <v>138</v>
      </c>
      <c r="G874" s="192">
        <v>250</v>
      </c>
      <c r="H874" s="192">
        <v>192</v>
      </c>
      <c r="I874" s="192">
        <f t="shared" si="93"/>
        <v>442</v>
      </c>
      <c r="J874" s="192">
        <f t="shared" si="94"/>
        <v>326</v>
      </c>
      <c r="K874" s="192">
        <f t="shared" si="91"/>
        <v>254</v>
      </c>
      <c r="L874" s="192">
        <f t="shared" si="91"/>
        <v>580</v>
      </c>
    </row>
    <row r="875" spans="1:12">
      <c r="A875" s="317">
        <v>15</v>
      </c>
      <c r="B875" s="317">
        <v>250</v>
      </c>
      <c r="C875" s="318" t="s">
        <v>404</v>
      </c>
      <c r="D875" s="192">
        <v>34</v>
      </c>
      <c r="E875" s="192">
        <v>30</v>
      </c>
      <c r="F875" s="192">
        <f t="shared" si="92"/>
        <v>64</v>
      </c>
      <c r="G875" s="192">
        <v>62</v>
      </c>
      <c r="H875" s="192">
        <v>60</v>
      </c>
      <c r="I875" s="192">
        <f t="shared" si="93"/>
        <v>122</v>
      </c>
      <c r="J875" s="192">
        <f t="shared" si="94"/>
        <v>96</v>
      </c>
      <c r="K875" s="192">
        <f t="shared" si="91"/>
        <v>90</v>
      </c>
      <c r="L875" s="192">
        <f t="shared" si="91"/>
        <v>186</v>
      </c>
    </row>
    <row r="876" spans="1:12" ht="25.5">
      <c r="A876" s="317">
        <v>16</v>
      </c>
      <c r="B876" s="167" t="s">
        <v>405</v>
      </c>
      <c r="C876" s="318" t="s">
        <v>406</v>
      </c>
      <c r="D876" s="192">
        <v>5</v>
      </c>
      <c r="E876" s="192">
        <v>3</v>
      </c>
      <c r="F876" s="192">
        <f t="shared" si="92"/>
        <v>8</v>
      </c>
      <c r="G876" s="192">
        <v>3</v>
      </c>
      <c r="H876" s="192">
        <v>1</v>
      </c>
      <c r="I876" s="192">
        <f t="shared" si="93"/>
        <v>4</v>
      </c>
      <c r="J876" s="192">
        <f t="shared" si="94"/>
        <v>8</v>
      </c>
      <c r="K876" s="192">
        <f t="shared" si="91"/>
        <v>4</v>
      </c>
      <c r="L876" s="192">
        <f t="shared" si="91"/>
        <v>12</v>
      </c>
    </row>
    <row r="877" spans="1:12">
      <c r="A877" s="317">
        <v>17</v>
      </c>
      <c r="B877" s="167" t="s">
        <v>407</v>
      </c>
      <c r="C877" s="319" t="s">
        <v>777</v>
      </c>
      <c r="D877" s="192">
        <v>6</v>
      </c>
      <c r="E877" s="192">
        <v>4</v>
      </c>
      <c r="F877" s="192">
        <f t="shared" si="92"/>
        <v>10</v>
      </c>
      <c r="G877" s="192">
        <v>42</v>
      </c>
      <c r="H877" s="192">
        <v>17</v>
      </c>
      <c r="I877" s="192">
        <f t="shared" si="93"/>
        <v>59</v>
      </c>
      <c r="J877" s="192">
        <f t="shared" si="94"/>
        <v>48</v>
      </c>
      <c r="K877" s="192">
        <f t="shared" si="91"/>
        <v>21</v>
      </c>
      <c r="L877" s="192">
        <f t="shared" si="91"/>
        <v>69</v>
      </c>
    </row>
    <row r="878" spans="1:12" ht="38.25">
      <c r="A878" s="317">
        <v>18</v>
      </c>
      <c r="B878" s="1372" t="s">
        <v>408</v>
      </c>
      <c r="C878" s="318" t="s">
        <v>409</v>
      </c>
      <c r="D878" s="192">
        <v>816</v>
      </c>
      <c r="E878" s="192">
        <v>539</v>
      </c>
      <c r="F878" s="192">
        <f t="shared" si="92"/>
        <v>1355</v>
      </c>
      <c r="G878" s="192">
        <v>1279</v>
      </c>
      <c r="H878" s="192">
        <v>755</v>
      </c>
      <c r="I878" s="192">
        <f t="shared" si="93"/>
        <v>2034</v>
      </c>
      <c r="J878" s="192">
        <f t="shared" si="94"/>
        <v>2095</v>
      </c>
      <c r="K878" s="192">
        <f t="shared" si="91"/>
        <v>1294</v>
      </c>
      <c r="L878" s="192">
        <f t="shared" si="91"/>
        <v>3389</v>
      </c>
    </row>
    <row r="879" spans="1:12" ht="25.5">
      <c r="A879" s="317">
        <v>19</v>
      </c>
      <c r="B879" s="167" t="s">
        <v>410</v>
      </c>
      <c r="C879" s="318" t="s">
        <v>411</v>
      </c>
      <c r="D879" s="192">
        <v>27</v>
      </c>
      <c r="E879" s="192">
        <v>18</v>
      </c>
      <c r="F879" s="192">
        <f t="shared" si="92"/>
        <v>45</v>
      </c>
      <c r="G879" s="192">
        <v>15</v>
      </c>
      <c r="H879" s="192">
        <v>14</v>
      </c>
      <c r="I879" s="192">
        <f t="shared" si="93"/>
        <v>29</v>
      </c>
      <c r="J879" s="192">
        <f t="shared" si="94"/>
        <v>42</v>
      </c>
      <c r="K879" s="192">
        <f t="shared" si="91"/>
        <v>32</v>
      </c>
      <c r="L879" s="192">
        <f t="shared" si="91"/>
        <v>74</v>
      </c>
    </row>
    <row r="880" spans="1:12">
      <c r="A880" s="317">
        <v>20</v>
      </c>
      <c r="B880" s="167" t="s">
        <v>412</v>
      </c>
      <c r="C880" s="320" t="s">
        <v>413</v>
      </c>
      <c r="D880" s="192">
        <v>0</v>
      </c>
      <c r="E880" s="192">
        <v>0</v>
      </c>
      <c r="F880" s="192">
        <f t="shared" si="92"/>
        <v>0</v>
      </c>
      <c r="G880" s="192">
        <v>3</v>
      </c>
      <c r="H880" s="192">
        <v>0</v>
      </c>
      <c r="I880" s="192">
        <f t="shared" si="93"/>
        <v>3</v>
      </c>
      <c r="J880" s="192">
        <f t="shared" si="94"/>
        <v>3</v>
      </c>
      <c r="K880" s="192">
        <f t="shared" si="91"/>
        <v>0</v>
      </c>
      <c r="L880" s="192">
        <f t="shared" si="91"/>
        <v>3</v>
      </c>
    </row>
    <row r="881" spans="1:12">
      <c r="A881" s="317">
        <v>21</v>
      </c>
      <c r="B881" s="317">
        <v>487</v>
      </c>
      <c r="C881" s="318" t="s">
        <v>414</v>
      </c>
      <c r="D881" s="192">
        <v>0</v>
      </c>
      <c r="E881" s="192">
        <v>0</v>
      </c>
      <c r="F881" s="192">
        <f t="shared" si="92"/>
        <v>0</v>
      </c>
      <c r="G881" s="192">
        <v>0</v>
      </c>
      <c r="H881" s="192">
        <v>0</v>
      </c>
      <c r="I881" s="192">
        <f t="shared" si="93"/>
        <v>0</v>
      </c>
      <c r="J881" s="192">
        <f t="shared" si="94"/>
        <v>0</v>
      </c>
      <c r="K881" s="192">
        <f t="shared" si="91"/>
        <v>0</v>
      </c>
      <c r="L881" s="192">
        <f t="shared" si="91"/>
        <v>0</v>
      </c>
    </row>
    <row r="882" spans="1:12">
      <c r="A882" s="317">
        <v>22</v>
      </c>
      <c r="B882" s="167" t="s">
        <v>415</v>
      </c>
      <c r="C882" s="318" t="s">
        <v>416</v>
      </c>
      <c r="D882" s="192">
        <v>0</v>
      </c>
      <c r="E882" s="192">
        <v>0</v>
      </c>
      <c r="F882" s="192">
        <f t="shared" si="92"/>
        <v>0</v>
      </c>
      <c r="G882" s="192">
        <v>5</v>
      </c>
      <c r="H882" s="192">
        <v>4</v>
      </c>
      <c r="I882" s="192">
        <f t="shared" si="93"/>
        <v>9</v>
      </c>
      <c r="J882" s="192">
        <f t="shared" si="94"/>
        <v>5</v>
      </c>
      <c r="K882" s="192">
        <f t="shared" si="91"/>
        <v>4</v>
      </c>
      <c r="L882" s="192">
        <f t="shared" si="91"/>
        <v>9</v>
      </c>
    </row>
    <row r="883" spans="1:12">
      <c r="A883" s="317">
        <v>23</v>
      </c>
      <c r="B883" s="167" t="s">
        <v>417</v>
      </c>
      <c r="C883" s="318" t="s">
        <v>418</v>
      </c>
      <c r="D883" s="192">
        <v>4</v>
      </c>
      <c r="E883" s="192">
        <v>1</v>
      </c>
      <c r="F883" s="192">
        <f t="shared" si="92"/>
        <v>5</v>
      </c>
      <c r="G883" s="192">
        <v>10</v>
      </c>
      <c r="H883" s="192">
        <v>4</v>
      </c>
      <c r="I883" s="192">
        <f t="shared" si="93"/>
        <v>14</v>
      </c>
      <c r="J883" s="192">
        <f t="shared" si="94"/>
        <v>14</v>
      </c>
      <c r="K883" s="192">
        <f t="shared" si="91"/>
        <v>5</v>
      </c>
      <c r="L883" s="192">
        <f t="shared" si="91"/>
        <v>19</v>
      </c>
    </row>
    <row r="884" spans="1:12" ht="24">
      <c r="A884" s="317">
        <v>24</v>
      </c>
      <c r="B884" s="167" t="s">
        <v>419</v>
      </c>
      <c r="C884" s="321" t="s">
        <v>778</v>
      </c>
      <c r="D884" s="192">
        <v>1</v>
      </c>
      <c r="E884" s="192">
        <v>0</v>
      </c>
      <c r="F884" s="192">
        <f t="shared" si="92"/>
        <v>1</v>
      </c>
      <c r="G884" s="192">
        <v>5</v>
      </c>
      <c r="H884" s="192">
        <v>4</v>
      </c>
      <c r="I884" s="192">
        <f t="shared" si="93"/>
        <v>9</v>
      </c>
      <c r="J884" s="192">
        <f t="shared" si="94"/>
        <v>6</v>
      </c>
      <c r="K884" s="192">
        <f t="shared" si="91"/>
        <v>4</v>
      </c>
      <c r="L884" s="192">
        <f t="shared" si="91"/>
        <v>10</v>
      </c>
    </row>
    <row r="885" spans="1:12">
      <c r="A885" s="317">
        <v>25</v>
      </c>
      <c r="B885" s="167" t="s">
        <v>420</v>
      </c>
      <c r="C885" s="318" t="s">
        <v>421</v>
      </c>
      <c r="D885" s="192">
        <v>0</v>
      </c>
      <c r="E885" s="192">
        <v>0</v>
      </c>
      <c r="F885" s="192">
        <f t="shared" si="92"/>
        <v>0</v>
      </c>
      <c r="G885" s="192">
        <v>2</v>
      </c>
      <c r="H885" s="192">
        <v>0</v>
      </c>
      <c r="I885" s="192">
        <f t="shared" si="93"/>
        <v>2</v>
      </c>
      <c r="J885" s="192">
        <f t="shared" si="94"/>
        <v>2</v>
      </c>
      <c r="K885" s="192">
        <f t="shared" si="91"/>
        <v>0</v>
      </c>
      <c r="L885" s="192">
        <f t="shared" si="91"/>
        <v>2</v>
      </c>
    </row>
    <row r="886" spans="1:12" ht="25.5">
      <c r="A886" s="317">
        <v>26</v>
      </c>
      <c r="B886" s="317">
        <v>571</v>
      </c>
      <c r="C886" s="318" t="s">
        <v>422</v>
      </c>
      <c r="D886" s="192">
        <v>28</v>
      </c>
      <c r="E886" s="192">
        <v>11</v>
      </c>
      <c r="F886" s="192">
        <f t="shared" si="92"/>
        <v>39</v>
      </c>
      <c r="G886" s="192">
        <v>35</v>
      </c>
      <c r="H886" s="192">
        <v>15</v>
      </c>
      <c r="I886" s="192">
        <f t="shared" si="93"/>
        <v>50</v>
      </c>
      <c r="J886" s="192">
        <f t="shared" si="94"/>
        <v>63</v>
      </c>
      <c r="K886" s="192">
        <f t="shared" si="91"/>
        <v>26</v>
      </c>
      <c r="L886" s="192">
        <f t="shared" si="91"/>
        <v>89</v>
      </c>
    </row>
    <row r="887" spans="1:12" ht="25.5">
      <c r="A887" s="317">
        <v>27</v>
      </c>
      <c r="B887" s="167" t="s">
        <v>423</v>
      </c>
      <c r="C887" s="318" t="s">
        <v>424</v>
      </c>
      <c r="D887" s="192">
        <v>0</v>
      </c>
      <c r="E887" s="192">
        <v>0</v>
      </c>
      <c r="F887" s="192">
        <f t="shared" si="92"/>
        <v>0</v>
      </c>
      <c r="G887" s="192">
        <v>1</v>
      </c>
      <c r="H887" s="192">
        <v>0</v>
      </c>
      <c r="I887" s="192">
        <f t="shared" si="93"/>
        <v>1</v>
      </c>
      <c r="J887" s="192">
        <f t="shared" si="94"/>
        <v>1</v>
      </c>
      <c r="K887" s="192">
        <f t="shared" si="91"/>
        <v>0</v>
      </c>
      <c r="L887" s="192">
        <f t="shared" si="91"/>
        <v>1</v>
      </c>
    </row>
    <row r="888" spans="1:12" ht="25.5">
      <c r="A888" s="317">
        <v>28</v>
      </c>
      <c r="B888" s="167" t="s">
        <v>425</v>
      </c>
      <c r="C888" s="318" t="s">
        <v>426</v>
      </c>
      <c r="D888" s="192">
        <v>0</v>
      </c>
      <c r="E888" s="192">
        <v>0</v>
      </c>
      <c r="F888" s="192">
        <f t="shared" si="92"/>
        <v>0</v>
      </c>
      <c r="G888" s="192">
        <v>0</v>
      </c>
      <c r="H888" s="192">
        <v>0</v>
      </c>
      <c r="I888" s="192">
        <f t="shared" si="93"/>
        <v>0</v>
      </c>
      <c r="J888" s="192">
        <f t="shared" si="94"/>
        <v>0</v>
      </c>
      <c r="K888" s="192">
        <f t="shared" si="91"/>
        <v>0</v>
      </c>
      <c r="L888" s="192">
        <f t="shared" si="91"/>
        <v>0</v>
      </c>
    </row>
    <row r="889" spans="1:12" ht="38.25">
      <c r="A889" s="317">
        <v>29</v>
      </c>
      <c r="B889" s="167" t="s">
        <v>427</v>
      </c>
      <c r="C889" s="318" t="s">
        <v>779</v>
      </c>
      <c r="D889" s="192">
        <v>0</v>
      </c>
      <c r="E889" s="192">
        <v>0</v>
      </c>
      <c r="F889" s="192">
        <f t="shared" si="92"/>
        <v>0</v>
      </c>
      <c r="G889" s="192">
        <v>4</v>
      </c>
      <c r="H889" s="192">
        <v>1</v>
      </c>
      <c r="I889" s="192">
        <f t="shared" si="93"/>
        <v>5</v>
      </c>
      <c r="J889" s="192">
        <f t="shared" si="94"/>
        <v>4</v>
      </c>
      <c r="K889" s="192">
        <f t="shared" si="91"/>
        <v>1</v>
      </c>
      <c r="L889" s="192">
        <f t="shared" si="91"/>
        <v>5</v>
      </c>
    </row>
    <row r="890" spans="1:12" ht="25.5">
      <c r="A890" s="317">
        <v>30</v>
      </c>
      <c r="B890" s="317">
        <v>797</v>
      </c>
      <c r="C890" s="318" t="s">
        <v>428</v>
      </c>
      <c r="D890" s="192">
        <v>601</v>
      </c>
      <c r="E890" s="192">
        <v>400</v>
      </c>
      <c r="F890" s="192">
        <f t="shared" si="92"/>
        <v>1001</v>
      </c>
      <c r="G890" s="192">
        <v>899</v>
      </c>
      <c r="H890" s="192">
        <v>604</v>
      </c>
      <c r="I890" s="192">
        <f t="shared" si="93"/>
        <v>1503</v>
      </c>
      <c r="J890" s="192">
        <f t="shared" si="94"/>
        <v>1500</v>
      </c>
      <c r="K890" s="192">
        <f t="shared" si="91"/>
        <v>1004</v>
      </c>
      <c r="L890" s="192">
        <f t="shared" si="91"/>
        <v>2504</v>
      </c>
    </row>
    <row r="891" spans="1:12" ht="25.5">
      <c r="A891" s="317">
        <v>31</v>
      </c>
      <c r="B891" s="317">
        <v>799</v>
      </c>
      <c r="C891" s="318" t="s">
        <v>780</v>
      </c>
      <c r="D891" s="192">
        <v>168</v>
      </c>
      <c r="E891" s="192">
        <v>119</v>
      </c>
      <c r="F891" s="192">
        <f t="shared" si="92"/>
        <v>287</v>
      </c>
      <c r="G891" s="192">
        <v>963</v>
      </c>
      <c r="H891" s="192">
        <v>735</v>
      </c>
      <c r="I891" s="192">
        <f t="shared" si="93"/>
        <v>1698</v>
      </c>
      <c r="J891" s="192">
        <f t="shared" si="94"/>
        <v>1131</v>
      </c>
      <c r="K891" s="192">
        <f t="shared" si="91"/>
        <v>854</v>
      </c>
      <c r="L891" s="192">
        <f t="shared" si="91"/>
        <v>1985</v>
      </c>
    </row>
    <row r="892" spans="1:12" ht="51">
      <c r="A892" s="317">
        <v>32</v>
      </c>
      <c r="B892" s="167" t="s">
        <v>429</v>
      </c>
      <c r="C892" s="318" t="s">
        <v>430</v>
      </c>
      <c r="D892" s="192">
        <v>0</v>
      </c>
      <c r="E892" s="192">
        <v>0</v>
      </c>
      <c r="F892" s="192">
        <f t="shared" si="92"/>
        <v>0</v>
      </c>
      <c r="G892" s="192">
        <v>1</v>
      </c>
      <c r="H892" s="192">
        <v>0</v>
      </c>
      <c r="I892" s="192">
        <f t="shared" si="93"/>
        <v>1</v>
      </c>
      <c r="J892" s="192">
        <f t="shared" si="94"/>
        <v>1</v>
      </c>
      <c r="K892" s="192">
        <f t="shared" si="91"/>
        <v>0</v>
      </c>
      <c r="L892" s="192">
        <f t="shared" si="91"/>
        <v>1</v>
      </c>
    </row>
    <row r="893" spans="1:12" ht="25.5">
      <c r="A893" s="317">
        <v>33</v>
      </c>
      <c r="B893" s="167" t="s">
        <v>431</v>
      </c>
      <c r="C893" s="318" t="s">
        <v>432</v>
      </c>
      <c r="D893" s="192">
        <v>0</v>
      </c>
      <c r="E893" s="192">
        <v>0</v>
      </c>
      <c r="F893" s="192">
        <f t="shared" si="92"/>
        <v>0</v>
      </c>
      <c r="G893" s="192">
        <v>6</v>
      </c>
      <c r="H893" s="192">
        <v>4</v>
      </c>
      <c r="I893" s="192">
        <f t="shared" si="93"/>
        <v>10</v>
      </c>
      <c r="J893" s="192">
        <f t="shared" si="94"/>
        <v>6</v>
      </c>
      <c r="K893" s="192">
        <f t="shared" si="91"/>
        <v>4</v>
      </c>
      <c r="L893" s="192">
        <f t="shared" si="91"/>
        <v>10</v>
      </c>
    </row>
    <row r="894" spans="1:12">
      <c r="A894" s="317">
        <v>34</v>
      </c>
      <c r="B894" s="167" t="s">
        <v>433</v>
      </c>
      <c r="C894" s="318" t="s">
        <v>434</v>
      </c>
      <c r="D894" s="192">
        <v>0</v>
      </c>
      <c r="E894" s="192">
        <v>0</v>
      </c>
      <c r="F894" s="192">
        <f t="shared" si="92"/>
        <v>0</v>
      </c>
      <c r="G894" s="192">
        <v>2</v>
      </c>
      <c r="H894" s="192">
        <v>0</v>
      </c>
      <c r="I894" s="192">
        <f t="shared" si="93"/>
        <v>2</v>
      </c>
      <c r="J894" s="192">
        <f t="shared" si="94"/>
        <v>2</v>
      </c>
      <c r="K894" s="192">
        <f t="shared" si="91"/>
        <v>0</v>
      </c>
      <c r="L894" s="192">
        <f t="shared" si="91"/>
        <v>2</v>
      </c>
    </row>
    <row r="895" spans="1:12" ht="25.5">
      <c r="A895" s="317">
        <v>35</v>
      </c>
      <c r="B895" s="167" t="s">
        <v>435</v>
      </c>
      <c r="C895" s="318" t="s">
        <v>436</v>
      </c>
      <c r="D895" s="192">
        <v>0</v>
      </c>
      <c r="E895" s="192">
        <v>0</v>
      </c>
      <c r="F895" s="192">
        <f t="shared" si="92"/>
        <v>0</v>
      </c>
      <c r="G895" s="192">
        <v>3</v>
      </c>
      <c r="H895" s="192">
        <v>0</v>
      </c>
      <c r="I895" s="192">
        <f t="shared" si="93"/>
        <v>3</v>
      </c>
      <c r="J895" s="192">
        <f t="shared" si="94"/>
        <v>3</v>
      </c>
      <c r="K895" s="192">
        <f t="shared" si="91"/>
        <v>0</v>
      </c>
      <c r="L895" s="192">
        <f t="shared" si="91"/>
        <v>3</v>
      </c>
    </row>
    <row r="896" spans="1:12" ht="51">
      <c r="A896" s="317">
        <v>36</v>
      </c>
      <c r="B896" s="167" t="s">
        <v>437</v>
      </c>
      <c r="C896" s="318" t="s">
        <v>438</v>
      </c>
      <c r="D896" s="192">
        <v>54</v>
      </c>
      <c r="E896" s="192">
        <v>13</v>
      </c>
      <c r="F896" s="192">
        <f t="shared" si="92"/>
        <v>67</v>
      </c>
      <c r="G896" s="192">
        <v>102</v>
      </c>
      <c r="H896" s="192">
        <v>25</v>
      </c>
      <c r="I896" s="192">
        <f t="shared" si="93"/>
        <v>127</v>
      </c>
      <c r="J896" s="192">
        <f t="shared" si="94"/>
        <v>156</v>
      </c>
      <c r="K896" s="192">
        <f t="shared" si="91"/>
        <v>38</v>
      </c>
      <c r="L896" s="192">
        <f t="shared" si="91"/>
        <v>194</v>
      </c>
    </row>
    <row r="897" spans="1:12">
      <c r="A897" s="317">
        <v>37</v>
      </c>
      <c r="B897" s="167" t="s">
        <v>439</v>
      </c>
      <c r="C897" s="318" t="s">
        <v>781</v>
      </c>
      <c r="D897" s="192">
        <v>0</v>
      </c>
      <c r="E897" s="192">
        <v>0</v>
      </c>
      <c r="F897" s="192">
        <f t="shared" si="92"/>
        <v>0</v>
      </c>
      <c r="G897" s="192">
        <v>21</v>
      </c>
      <c r="H897" s="192">
        <v>7</v>
      </c>
      <c r="I897" s="192">
        <f t="shared" si="93"/>
        <v>28</v>
      </c>
      <c r="J897" s="192">
        <f t="shared" si="94"/>
        <v>21</v>
      </c>
      <c r="K897" s="192">
        <f t="shared" si="91"/>
        <v>7</v>
      </c>
      <c r="L897" s="192">
        <f t="shared" si="91"/>
        <v>28</v>
      </c>
    </row>
    <row r="898" spans="1:12" ht="25.5">
      <c r="A898" s="317">
        <v>38</v>
      </c>
      <c r="B898" s="167" t="s">
        <v>440</v>
      </c>
      <c r="C898" s="318" t="s">
        <v>782</v>
      </c>
      <c r="D898" s="192">
        <v>0</v>
      </c>
      <c r="E898" s="192">
        <v>0</v>
      </c>
      <c r="F898" s="192">
        <f t="shared" si="92"/>
        <v>0</v>
      </c>
      <c r="G898" s="192">
        <v>3</v>
      </c>
      <c r="H898" s="192">
        <v>1</v>
      </c>
      <c r="I898" s="192">
        <f t="shared" si="93"/>
        <v>4</v>
      </c>
      <c r="J898" s="192">
        <f t="shared" si="94"/>
        <v>3</v>
      </c>
      <c r="K898" s="192">
        <f t="shared" si="91"/>
        <v>1</v>
      </c>
      <c r="L898" s="192">
        <f t="shared" si="91"/>
        <v>4</v>
      </c>
    </row>
    <row r="899" spans="1:12">
      <c r="A899" s="317">
        <v>39</v>
      </c>
      <c r="B899" s="317"/>
      <c r="C899" s="318" t="s">
        <v>441</v>
      </c>
      <c r="D899" s="192">
        <v>26</v>
      </c>
      <c r="E899" s="192">
        <v>35</v>
      </c>
      <c r="F899" s="192">
        <f t="shared" si="92"/>
        <v>61</v>
      </c>
      <c r="G899" s="192">
        <v>532</v>
      </c>
      <c r="H899" s="192">
        <v>357</v>
      </c>
      <c r="I899" s="192">
        <f t="shared" si="93"/>
        <v>889</v>
      </c>
      <c r="J899" s="192">
        <f t="shared" si="94"/>
        <v>558</v>
      </c>
      <c r="K899" s="192">
        <f t="shared" si="91"/>
        <v>392</v>
      </c>
      <c r="L899" s="192">
        <f t="shared" si="91"/>
        <v>950</v>
      </c>
    </row>
    <row r="900" spans="1:12">
      <c r="A900" s="1373">
        <v>40</v>
      </c>
      <c r="B900" s="1373" t="s">
        <v>874</v>
      </c>
      <c r="C900" s="318" t="s">
        <v>876</v>
      </c>
      <c r="D900" s="570">
        <v>20</v>
      </c>
      <c r="E900" s="570">
        <v>7</v>
      </c>
      <c r="F900" s="192">
        <f t="shared" si="92"/>
        <v>27</v>
      </c>
      <c r="G900" s="570">
        <v>832</v>
      </c>
      <c r="H900" s="570">
        <v>443</v>
      </c>
      <c r="I900" s="192">
        <f t="shared" si="93"/>
        <v>1275</v>
      </c>
      <c r="J900" s="192">
        <f t="shared" si="94"/>
        <v>852</v>
      </c>
      <c r="K900" s="192">
        <f t="shared" si="91"/>
        <v>450</v>
      </c>
      <c r="L900" s="192">
        <f t="shared" si="91"/>
        <v>1302</v>
      </c>
    </row>
    <row r="901" spans="1:12">
      <c r="A901" s="1373">
        <v>41</v>
      </c>
      <c r="B901" s="1373" t="s">
        <v>873</v>
      </c>
      <c r="C901" s="318" t="s">
        <v>875</v>
      </c>
      <c r="D901" s="570"/>
      <c r="E901" s="570"/>
      <c r="F901" s="192">
        <f t="shared" si="92"/>
        <v>0</v>
      </c>
      <c r="G901" s="570"/>
      <c r="H901" s="570"/>
      <c r="I901" s="192">
        <f t="shared" si="93"/>
        <v>0</v>
      </c>
      <c r="J901" s="192">
        <f t="shared" si="94"/>
        <v>0</v>
      </c>
      <c r="K901" s="192">
        <f t="shared" si="91"/>
        <v>0</v>
      </c>
      <c r="L901" s="192">
        <f t="shared" si="91"/>
        <v>0</v>
      </c>
    </row>
    <row r="902" spans="1:12">
      <c r="A902" s="317"/>
      <c r="B902" s="317"/>
      <c r="C902" s="167" t="s">
        <v>6</v>
      </c>
      <c r="D902" s="192">
        <f>SUM(D861:D901)</f>
        <v>1885</v>
      </c>
      <c r="E902" s="192">
        <f t="shared" ref="E902:L902" si="95">SUM(E861:E901)</f>
        <v>1248</v>
      </c>
      <c r="F902" s="192">
        <f t="shared" si="95"/>
        <v>3133</v>
      </c>
      <c r="G902" s="192">
        <f t="shared" si="95"/>
        <v>5113</v>
      </c>
      <c r="H902" s="192">
        <f t="shared" si="95"/>
        <v>3259</v>
      </c>
      <c r="I902" s="192">
        <f t="shared" si="95"/>
        <v>8372</v>
      </c>
      <c r="J902" s="192">
        <f t="shared" si="95"/>
        <v>6998</v>
      </c>
      <c r="K902" s="192">
        <f t="shared" si="95"/>
        <v>4507</v>
      </c>
      <c r="L902" s="192">
        <f t="shared" si="95"/>
        <v>11505</v>
      </c>
    </row>
    <row r="904" spans="1:12">
      <c r="A904" s="229" t="s">
        <v>528</v>
      </c>
      <c r="B904" s="229"/>
    </row>
    <row r="905" spans="1:12" ht="15.75">
      <c r="A905" s="1913" t="s">
        <v>385</v>
      </c>
      <c r="B905" s="1913"/>
      <c r="C905" s="1913"/>
      <c r="D905" s="1913"/>
      <c r="E905" s="1913"/>
      <c r="F905" s="1913"/>
      <c r="G905" s="1913"/>
      <c r="H905" s="1913"/>
      <c r="I905" s="1913"/>
      <c r="J905" s="1913"/>
      <c r="K905" s="1913"/>
      <c r="L905" s="1913"/>
    </row>
    <row r="906" spans="1:12" ht="15.75">
      <c r="A906" s="1370"/>
      <c r="B906" s="1370"/>
      <c r="C906" s="1370"/>
      <c r="D906" s="1370"/>
      <c r="E906" s="1370"/>
      <c r="F906" s="1370"/>
      <c r="G906" s="1370"/>
      <c r="H906" s="1370"/>
      <c r="I906" s="1370"/>
      <c r="J906" s="1370"/>
      <c r="K906" s="1370" t="s">
        <v>191</v>
      </c>
      <c r="L906" s="1370"/>
    </row>
    <row r="907" spans="1:12">
      <c r="A907" s="1914" t="s">
        <v>193</v>
      </c>
      <c r="B907" s="1914" t="s">
        <v>386</v>
      </c>
      <c r="C907" s="1914" t="s">
        <v>387</v>
      </c>
      <c r="D907" s="1914" t="s">
        <v>96</v>
      </c>
      <c r="E907" s="1914"/>
      <c r="F907" s="1914"/>
      <c r="G907" s="1914" t="s">
        <v>0</v>
      </c>
      <c r="H907" s="1914"/>
      <c r="I907" s="1914"/>
      <c r="J907" s="1914" t="s">
        <v>6</v>
      </c>
      <c r="K907" s="1914"/>
      <c r="L907" s="1914"/>
    </row>
    <row r="908" spans="1:12">
      <c r="A908" s="1914"/>
      <c r="B908" s="1914"/>
      <c r="C908" s="1914"/>
      <c r="D908" s="1373" t="s">
        <v>242</v>
      </c>
      <c r="E908" s="1373" t="s">
        <v>243</v>
      </c>
      <c r="F908" s="1373" t="s">
        <v>236</v>
      </c>
      <c r="G908" s="1373" t="s">
        <v>242</v>
      </c>
      <c r="H908" s="1373" t="s">
        <v>243</v>
      </c>
      <c r="I908" s="1373" t="s">
        <v>236</v>
      </c>
      <c r="J908" s="1373" t="s">
        <v>242</v>
      </c>
      <c r="K908" s="1373" t="s">
        <v>243</v>
      </c>
      <c r="L908" s="1373" t="s">
        <v>236</v>
      </c>
    </row>
    <row r="909" spans="1:12">
      <c r="A909" s="317">
        <v>1</v>
      </c>
      <c r="B909" s="317">
        <v>1</v>
      </c>
      <c r="C909" s="318" t="s">
        <v>388</v>
      </c>
      <c r="D909" s="192">
        <v>0</v>
      </c>
      <c r="E909" s="192">
        <v>0</v>
      </c>
      <c r="F909" s="192">
        <f>SUM(D909:E909)</f>
        <v>0</v>
      </c>
      <c r="G909" s="192">
        <v>0</v>
      </c>
      <c r="H909" s="192">
        <v>1</v>
      </c>
      <c r="I909" s="192">
        <f>SUM(G909:H909)</f>
        <v>1</v>
      </c>
      <c r="J909" s="192">
        <f>D909+G909</f>
        <v>0</v>
      </c>
      <c r="K909" s="192">
        <f t="shared" ref="K909:L949" si="96">E909+H909</f>
        <v>1</v>
      </c>
      <c r="L909" s="192">
        <f t="shared" si="96"/>
        <v>1</v>
      </c>
    </row>
    <row r="910" spans="1:12" ht="25.5">
      <c r="A910" s="317">
        <v>2</v>
      </c>
      <c r="B910" s="317">
        <v>2</v>
      </c>
      <c r="C910" s="318" t="s">
        <v>389</v>
      </c>
      <c r="D910" s="192">
        <v>5</v>
      </c>
      <c r="E910" s="192">
        <v>3</v>
      </c>
      <c r="F910" s="192">
        <f t="shared" ref="F910:F949" si="97">SUM(D910:E910)</f>
        <v>8</v>
      </c>
      <c r="G910" s="192">
        <v>28</v>
      </c>
      <c r="H910" s="192">
        <v>10</v>
      </c>
      <c r="I910" s="192">
        <f t="shared" ref="I910:I949" si="98">SUM(G910:H910)</f>
        <v>38</v>
      </c>
      <c r="J910" s="192">
        <f t="shared" ref="J910:J949" si="99">D910+G910</f>
        <v>33</v>
      </c>
      <c r="K910" s="192">
        <f t="shared" si="96"/>
        <v>13</v>
      </c>
      <c r="L910" s="192">
        <f t="shared" si="96"/>
        <v>46</v>
      </c>
    </row>
    <row r="911" spans="1:12" ht="25.5">
      <c r="A911" s="317">
        <v>3</v>
      </c>
      <c r="B911" s="317">
        <v>3</v>
      </c>
      <c r="C911" s="318" t="s">
        <v>390</v>
      </c>
      <c r="D911" s="192">
        <v>0</v>
      </c>
      <c r="E911" s="192">
        <v>0</v>
      </c>
      <c r="F911" s="192">
        <f t="shared" si="97"/>
        <v>0</v>
      </c>
      <c r="G911" s="192">
        <v>0</v>
      </c>
      <c r="H911" s="192">
        <v>0</v>
      </c>
      <c r="I911" s="192">
        <f t="shared" si="98"/>
        <v>0</v>
      </c>
      <c r="J911" s="192">
        <f t="shared" si="99"/>
        <v>0</v>
      </c>
      <c r="K911" s="192">
        <f t="shared" si="96"/>
        <v>0</v>
      </c>
      <c r="L911" s="192">
        <f t="shared" si="96"/>
        <v>0</v>
      </c>
    </row>
    <row r="912" spans="1:12" ht="25.5">
      <c r="A912" s="317">
        <v>4</v>
      </c>
      <c r="B912" s="167" t="s">
        <v>391</v>
      </c>
      <c r="C912" s="318" t="s">
        <v>392</v>
      </c>
      <c r="D912" s="192">
        <v>0</v>
      </c>
      <c r="E912" s="192">
        <v>2</v>
      </c>
      <c r="F912" s="192">
        <f t="shared" si="97"/>
        <v>2</v>
      </c>
      <c r="G912" s="192">
        <v>0</v>
      </c>
      <c r="H912" s="192">
        <v>0</v>
      </c>
      <c r="I912" s="192">
        <f t="shared" si="98"/>
        <v>0</v>
      </c>
      <c r="J912" s="192">
        <f t="shared" si="99"/>
        <v>0</v>
      </c>
      <c r="K912" s="192">
        <f t="shared" si="96"/>
        <v>2</v>
      </c>
      <c r="L912" s="192">
        <f t="shared" si="96"/>
        <v>2</v>
      </c>
    </row>
    <row r="913" spans="1:12">
      <c r="A913" s="317">
        <v>5</v>
      </c>
      <c r="B913" s="167" t="s">
        <v>393</v>
      </c>
      <c r="C913" s="318" t="s">
        <v>394</v>
      </c>
      <c r="D913" s="192">
        <v>17</v>
      </c>
      <c r="E913" s="192">
        <v>14</v>
      </c>
      <c r="F913" s="192">
        <f t="shared" si="97"/>
        <v>31</v>
      </c>
      <c r="G913" s="192">
        <v>22</v>
      </c>
      <c r="H913" s="192">
        <v>9</v>
      </c>
      <c r="I913" s="192">
        <f t="shared" si="98"/>
        <v>31</v>
      </c>
      <c r="J913" s="192">
        <f t="shared" si="99"/>
        <v>39</v>
      </c>
      <c r="K913" s="192">
        <f t="shared" si="96"/>
        <v>23</v>
      </c>
      <c r="L913" s="192">
        <f t="shared" si="96"/>
        <v>62</v>
      </c>
    </row>
    <row r="914" spans="1:12">
      <c r="A914" s="317">
        <v>6</v>
      </c>
      <c r="B914" s="317">
        <v>30</v>
      </c>
      <c r="C914" s="318" t="s">
        <v>395</v>
      </c>
      <c r="D914" s="192">
        <v>0</v>
      </c>
      <c r="E914" s="192">
        <v>0</v>
      </c>
      <c r="F914" s="192">
        <f t="shared" si="97"/>
        <v>0</v>
      </c>
      <c r="G914" s="192">
        <v>0</v>
      </c>
      <c r="H914" s="192">
        <v>0</v>
      </c>
      <c r="I914" s="192">
        <f t="shared" si="98"/>
        <v>0</v>
      </c>
      <c r="J914" s="192">
        <f t="shared" si="99"/>
        <v>0</v>
      </c>
      <c r="K914" s="192">
        <f t="shared" si="96"/>
        <v>0</v>
      </c>
      <c r="L914" s="192">
        <f t="shared" si="96"/>
        <v>0</v>
      </c>
    </row>
    <row r="915" spans="1:12">
      <c r="A915" s="317">
        <v>7</v>
      </c>
      <c r="B915" s="317">
        <v>32</v>
      </c>
      <c r="C915" s="318" t="s">
        <v>396</v>
      </c>
      <c r="D915" s="192">
        <v>0</v>
      </c>
      <c r="E915" s="192">
        <v>0</v>
      </c>
      <c r="F915" s="192">
        <f t="shared" si="97"/>
        <v>0</v>
      </c>
      <c r="G915" s="192">
        <v>0</v>
      </c>
      <c r="H915" s="192">
        <v>0</v>
      </c>
      <c r="I915" s="192">
        <f t="shared" si="98"/>
        <v>0</v>
      </c>
      <c r="J915" s="192">
        <f t="shared" si="99"/>
        <v>0</v>
      </c>
      <c r="K915" s="192">
        <f t="shared" si="96"/>
        <v>0</v>
      </c>
      <c r="L915" s="192">
        <f t="shared" si="96"/>
        <v>0</v>
      </c>
    </row>
    <row r="916" spans="1:12">
      <c r="A916" s="317">
        <v>8</v>
      </c>
      <c r="B916" s="317">
        <v>33</v>
      </c>
      <c r="C916" s="318" t="s">
        <v>397</v>
      </c>
      <c r="D916" s="192">
        <v>0</v>
      </c>
      <c r="E916" s="192">
        <v>0</v>
      </c>
      <c r="F916" s="192">
        <f t="shared" si="97"/>
        <v>0</v>
      </c>
      <c r="G916" s="192">
        <v>0</v>
      </c>
      <c r="H916" s="192">
        <v>0</v>
      </c>
      <c r="I916" s="192">
        <f t="shared" si="98"/>
        <v>0</v>
      </c>
      <c r="J916" s="192">
        <f t="shared" si="99"/>
        <v>0</v>
      </c>
      <c r="K916" s="192">
        <f t="shared" si="96"/>
        <v>0</v>
      </c>
      <c r="L916" s="192">
        <f t="shared" si="96"/>
        <v>0</v>
      </c>
    </row>
    <row r="917" spans="1:12">
      <c r="A917" s="317">
        <v>9</v>
      </c>
      <c r="B917" s="317">
        <v>37</v>
      </c>
      <c r="C917" s="318" t="s">
        <v>398</v>
      </c>
      <c r="D917" s="192">
        <v>0</v>
      </c>
      <c r="E917" s="192">
        <v>0</v>
      </c>
      <c r="F917" s="192">
        <f t="shared" si="97"/>
        <v>0</v>
      </c>
      <c r="G917" s="192">
        <v>0</v>
      </c>
      <c r="H917" s="192">
        <v>0</v>
      </c>
      <c r="I917" s="192">
        <f t="shared" si="98"/>
        <v>0</v>
      </c>
      <c r="J917" s="192">
        <f t="shared" si="99"/>
        <v>0</v>
      </c>
      <c r="K917" s="192">
        <f t="shared" si="96"/>
        <v>0</v>
      </c>
      <c r="L917" s="192">
        <f t="shared" si="96"/>
        <v>0</v>
      </c>
    </row>
    <row r="918" spans="1:12">
      <c r="A918" s="317">
        <v>10</v>
      </c>
      <c r="B918" s="317">
        <v>45</v>
      </c>
      <c r="C918" s="318" t="s">
        <v>399</v>
      </c>
      <c r="D918" s="192">
        <v>0</v>
      </c>
      <c r="E918" s="192">
        <v>0</v>
      </c>
      <c r="F918" s="192">
        <f t="shared" si="97"/>
        <v>0</v>
      </c>
      <c r="G918" s="192">
        <v>0</v>
      </c>
      <c r="H918" s="192">
        <v>0</v>
      </c>
      <c r="I918" s="192">
        <f t="shared" si="98"/>
        <v>0</v>
      </c>
      <c r="J918" s="192">
        <f t="shared" si="99"/>
        <v>0</v>
      </c>
      <c r="K918" s="192">
        <f t="shared" si="96"/>
        <v>0</v>
      </c>
      <c r="L918" s="192">
        <f t="shared" si="96"/>
        <v>0</v>
      </c>
    </row>
    <row r="919" spans="1:12">
      <c r="A919" s="317">
        <v>11</v>
      </c>
      <c r="B919" s="317">
        <v>55</v>
      </c>
      <c r="C919" s="318" t="s">
        <v>400</v>
      </c>
      <c r="D919" s="192">
        <v>0</v>
      </c>
      <c r="E919" s="192">
        <v>0</v>
      </c>
      <c r="F919" s="192">
        <f t="shared" si="97"/>
        <v>0</v>
      </c>
      <c r="G919" s="192">
        <v>0</v>
      </c>
      <c r="H919" s="192">
        <v>0</v>
      </c>
      <c r="I919" s="192">
        <f t="shared" si="98"/>
        <v>0</v>
      </c>
      <c r="J919" s="192">
        <f t="shared" si="99"/>
        <v>0</v>
      </c>
      <c r="K919" s="192">
        <f t="shared" si="96"/>
        <v>0</v>
      </c>
      <c r="L919" s="192">
        <f t="shared" si="96"/>
        <v>0</v>
      </c>
    </row>
    <row r="920" spans="1:12">
      <c r="A920" s="317">
        <v>12</v>
      </c>
      <c r="B920" s="317">
        <v>71</v>
      </c>
      <c r="C920" s="318" t="s">
        <v>401</v>
      </c>
      <c r="D920" s="192">
        <v>0</v>
      </c>
      <c r="E920" s="192">
        <v>0</v>
      </c>
      <c r="F920" s="192">
        <f t="shared" si="97"/>
        <v>0</v>
      </c>
      <c r="G920" s="192">
        <v>0</v>
      </c>
      <c r="H920" s="192">
        <v>0</v>
      </c>
      <c r="I920" s="192">
        <f t="shared" si="98"/>
        <v>0</v>
      </c>
      <c r="J920" s="192">
        <f t="shared" si="99"/>
        <v>0</v>
      </c>
      <c r="K920" s="192">
        <f t="shared" si="96"/>
        <v>0</v>
      </c>
      <c r="L920" s="192">
        <f t="shared" si="96"/>
        <v>0</v>
      </c>
    </row>
    <row r="921" spans="1:12">
      <c r="A921" s="317">
        <v>13</v>
      </c>
      <c r="B921" s="317">
        <v>84</v>
      </c>
      <c r="C921" s="318" t="s">
        <v>776</v>
      </c>
      <c r="D921" s="192">
        <v>0</v>
      </c>
      <c r="E921" s="192">
        <v>0</v>
      </c>
      <c r="F921" s="192">
        <f t="shared" si="97"/>
        <v>0</v>
      </c>
      <c r="G921" s="192">
        <v>0</v>
      </c>
      <c r="H921" s="192">
        <v>0</v>
      </c>
      <c r="I921" s="192">
        <f t="shared" si="98"/>
        <v>0</v>
      </c>
      <c r="J921" s="192">
        <f t="shared" si="99"/>
        <v>0</v>
      </c>
      <c r="K921" s="192">
        <f t="shared" si="96"/>
        <v>0</v>
      </c>
      <c r="L921" s="192">
        <f t="shared" si="96"/>
        <v>0</v>
      </c>
    </row>
    <row r="922" spans="1:12">
      <c r="A922" s="317">
        <v>14</v>
      </c>
      <c r="B922" s="167" t="s">
        <v>402</v>
      </c>
      <c r="C922" s="318" t="s">
        <v>403</v>
      </c>
      <c r="D922" s="192">
        <v>53</v>
      </c>
      <c r="E922" s="192">
        <v>44</v>
      </c>
      <c r="F922" s="192">
        <f t="shared" si="97"/>
        <v>97</v>
      </c>
      <c r="G922" s="192">
        <v>12</v>
      </c>
      <c r="H922" s="192">
        <v>19</v>
      </c>
      <c r="I922" s="192">
        <f t="shared" si="98"/>
        <v>31</v>
      </c>
      <c r="J922" s="192">
        <f t="shared" si="99"/>
        <v>65</v>
      </c>
      <c r="K922" s="192">
        <f t="shared" si="96"/>
        <v>63</v>
      </c>
      <c r="L922" s="192">
        <f t="shared" si="96"/>
        <v>128</v>
      </c>
    </row>
    <row r="923" spans="1:12">
      <c r="A923" s="317">
        <v>15</v>
      </c>
      <c r="B923" s="317">
        <v>250</v>
      </c>
      <c r="C923" s="318" t="s">
        <v>404</v>
      </c>
      <c r="D923" s="192">
        <v>83</v>
      </c>
      <c r="E923" s="192">
        <v>96</v>
      </c>
      <c r="F923" s="192">
        <f t="shared" si="97"/>
        <v>179</v>
      </c>
      <c r="G923" s="192">
        <v>55</v>
      </c>
      <c r="H923" s="192">
        <v>31</v>
      </c>
      <c r="I923" s="192">
        <f t="shared" si="98"/>
        <v>86</v>
      </c>
      <c r="J923" s="192">
        <f t="shared" si="99"/>
        <v>138</v>
      </c>
      <c r="K923" s="192">
        <f t="shared" si="96"/>
        <v>127</v>
      </c>
      <c r="L923" s="192">
        <f t="shared" si="96"/>
        <v>265</v>
      </c>
    </row>
    <row r="924" spans="1:12" ht="25.5">
      <c r="A924" s="317">
        <v>16</v>
      </c>
      <c r="B924" s="167" t="s">
        <v>405</v>
      </c>
      <c r="C924" s="318" t="s">
        <v>406</v>
      </c>
      <c r="D924" s="192">
        <v>17</v>
      </c>
      <c r="E924" s="192">
        <v>18</v>
      </c>
      <c r="F924" s="192">
        <f t="shared" si="97"/>
        <v>35</v>
      </c>
      <c r="G924" s="192">
        <v>3</v>
      </c>
      <c r="H924" s="192">
        <v>4</v>
      </c>
      <c r="I924" s="192">
        <f t="shared" si="98"/>
        <v>7</v>
      </c>
      <c r="J924" s="192">
        <f t="shared" si="99"/>
        <v>20</v>
      </c>
      <c r="K924" s="192">
        <f t="shared" si="96"/>
        <v>22</v>
      </c>
      <c r="L924" s="192">
        <f t="shared" si="96"/>
        <v>42</v>
      </c>
    </row>
    <row r="925" spans="1:12">
      <c r="A925" s="317">
        <v>17</v>
      </c>
      <c r="B925" s="167" t="s">
        <v>407</v>
      </c>
      <c r="C925" s="319" t="s">
        <v>777</v>
      </c>
      <c r="D925" s="192">
        <v>34</v>
      </c>
      <c r="E925" s="192">
        <v>33</v>
      </c>
      <c r="F925" s="192">
        <f t="shared" si="97"/>
        <v>67</v>
      </c>
      <c r="G925" s="192">
        <v>2</v>
      </c>
      <c r="H925" s="192">
        <v>0</v>
      </c>
      <c r="I925" s="192">
        <f t="shared" si="98"/>
        <v>2</v>
      </c>
      <c r="J925" s="192">
        <f t="shared" si="99"/>
        <v>36</v>
      </c>
      <c r="K925" s="192">
        <f t="shared" si="96"/>
        <v>33</v>
      </c>
      <c r="L925" s="192">
        <f t="shared" si="96"/>
        <v>69</v>
      </c>
    </row>
    <row r="926" spans="1:12" ht="38.25">
      <c r="A926" s="317">
        <v>18</v>
      </c>
      <c r="B926" s="1372" t="s">
        <v>408</v>
      </c>
      <c r="C926" s="318" t="s">
        <v>409</v>
      </c>
      <c r="D926" s="192">
        <v>1202</v>
      </c>
      <c r="E926" s="192">
        <v>802</v>
      </c>
      <c r="F926" s="192">
        <f t="shared" si="97"/>
        <v>2004</v>
      </c>
      <c r="G926" s="192">
        <v>151</v>
      </c>
      <c r="H926" s="192">
        <v>113</v>
      </c>
      <c r="I926" s="192">
        <f t="shared" si="98"/>
        <v>264</v>
      </c>
      <c r="J926" s="192">
        <f t="shared" si="99"/>
        <v>1353</v>
      </c>
      <c r="K926" s="192">
        <f t="shared" si="96"/>
        <v>915</v>
      </c>
      <c r="L926" s="192">
        <f t="shared" si="96"/>
        <v>2268</v>
      </c>
    </row>
    <row r="927" spans="1:12" ht="25.5">
      <c r="A927" s="317">
        <v>19</v>
      </c>
      <c r="B927" s="167" t="s">
        <v>410</v>
      </c>
      <c r="C927" s="318" t="s">
        <v>411</v>
      </c>
      <c r="D927" s="192">
        <v>27</v>
      </c>
      <c r="E927" s="192">
        <v>15</v>
      </c>
      <c r="F927" s="192">
        <f t="shared" si="97"/>
        <v>42</v>
      </c>
      <c r="G927" s="192">
        <v>44</v>
      </c>
      <c r="H927" s="192">
        <v>22</v>
      </c>
      <c r="I927" s="192">
        <f t="shared" si="98"/>
        <v>66</v>
      </c>
      <c r="J927" s="192">
        <f t="shared" si="99"/>
        <v>71</v>
      </c>
      <c r="K927" s="192">
        <f t="shared" si="96"/>
        <v>37</v>
      </c>
      <c r="L927" s="192">
        <f t="shared" si="96"/>
        <v>108</v>
      </c>
    </row>
    <row r="928" spans="1:12">
      <c r="A928" s="317">
        <v>20</v>
      </c>
      <c r="B928" s="167" t="s">
        <v>412</v>
      </c>
      <c r="C928" s="320" t="s">
        <v>413</v>
      </c>
      <c r="D928" s="192">
        <v>10</v>
      </c>
      <c r="E928" s="192">
        <v>1</v>
      </c>
      <c r="F928" s="192">
        <f t="shared" si="97"/>
        <v>11</v>
      </c>
      <c r="G928" s="192">
        <v>37</v>
      </c>
      <c r="H928" s="192">
        <v>26</v>
      </c>
      <c r="I928" s="192">
        <f t="shared" si="98"/>
        <v>63</v>
      </c>
      <c r="J928" s="192">
        <f t="shared" si="99"/>
        <v>47</v>
      </c>
      <c r="K928" s="192">
        <f t="shared" si="96"/>
        <v>27</v>
      </c>
      <c r="L928" s="192">
        <f t="shared" si="96"/>
        <v>74</v>
      </c>
    </row>
    <row r="929" spans="1:12">
      <c r="A929" s="317">
        <v>21</v>
      </c>
      <c r="B929" s="317">
        <v>487</v>
      </c>
      <c r="C929" s="318" t="s">
        <v>414</v>
      </c>
      <c r="D929" s="192">
        <v>0</v>
      </c>
      <c r="E929" s="192">
        <v>0</v>
      </c>
      <c r="F929" s="192">
        <f t="shared" si="97"/>
        <v>0</v>
      </c>
      <c r="G929" s="192">
        <v>0</v>
      </c>
      <c r="H929" s="192">
        <v>0</v>
      </c>
      <c r="I929" s="192">
        <f t="shared" si="98"/>
        <v>0</v>
      </c>
      <c r="J929" s="192">
        <f t="shared" si="99"/>
        <v>0</v>
      </c>
      <c r="K929" s="192">
        <f t="shared" si="96"/>
        <v>0</v>
      </c>
      <c r="L929" s="192">
        <f t="shared" si="96"/>
        <v>0</v>
      </c>
    </row>
    <row r="930" spans="1:12">
      <c r="A930" s="317">
        <v>22</v>
      </c>
      <c r="B930" s="167" t="s">
        <v>415</v>
      </c>
      <c r="C930" s="318" t="s">
        <v>416</v>
      </c>
      <c r="D930" s="192">
        <v>58</v>
      </c>
      <c r="E930" s="192">
        <v>28</v>
      </c>
      <c r="F930" s="192">
        <f t="shared" si="97"/>
        <v>86</v>
      </c>
      <c r="G930" s="192">
        <v>14</v>
      </c>
      <c r="H930" s="192">
        <v>22</v>
      </c>
      <c r="I930" s="192">
        <f t="shared" si="98"/>
        <v>36</v>
      </c>
      <c r="J930" s="192">
        <f t="shared" si="99"/>
        <v>72</v>
      </c>
      <c r="K930" s="192">
        <f t="shared" si="96"/>
        <v>50</v>
      </c>
      <c r="L930" s="192">
        <f t="shared" si="96"/>
        <v>122</v>
      </c>
    </row>
    <row r="931" spans="1:12">
      <c r="A931" s="317">
        <v>23</v>
      </c>
      <c r="B931" s="167" t="s">
        <v>417</v>
      </c>
      <c r="C931" s="318" t="s">
        <v>418</v>
      </c>
      <c r="D931" s="192">
        <v>6</v>
      </c>
      <c r="E931" s="192">
        <v>2</v>
      </c>
      <c r="F931" s="192">
        <f t="shared" si="97"/>
        <v>8</v>
      </c>
      <c r="G931" s="192">
        <v>1</v>
      </c>
      <c r="H931" s="192">
        <v>1</v>
      </c>
      <c r="I931" s="192">
        <f t="shared" si="98"/>
        <v>2</v>
      </c>
      <c r="J931" s="192">
        <f t="shared" si="99"/>
        <v>7</v>
      </c>
      <c r="K931" s="192">
        <f t="shared" si="96"/>
        <v>3</v>
      </c>
      <c r="L931" s="192">
        <f t="shared" si="96"/>
        <v>10</v>
      </c>
    </row>
    <row r="932" spans="1:12" ht="24">
      <c r="A932" s="317">
        <v>24</v>
      </c>
      <c r="B932" s="167" t="s">
        <v>419</v>
      </c>
      <c r="C932" s="321" t="s">
        <v>778</v>
      </c>
      <c r="D932" s="192">
        <v>16</v>
      </c>
      <c r="E932" s="192">
        <v>8</v>
      </c>
      <c r="F932" s="192">
        <f t="shared" si="97"/>
        <v>24</v>
      </c>
      <c r="G932" s="192">
        <v>28</v>
      </c>
      <c r="H932" s="192">
        <v>16</v>
      </c>
      <c r="I932" s="192">
        <f t="shared" si="98"/>
        <v>44</v>
      </c>
      <c r="J932" s="192">
        <f t="shared" si="99"/>
        <v>44</v>
      </c>
      <c r="K932" s="192">
        <f t="shared" si="96"/>
        <v>24</v>
      </c>
      <c r="L932" s="192">
        <f t="shared" si="96"/>
        <v>68</v>
      </c>
    </row>
    <row r="933" spans="1:12">
      <c r="A933" s="317">
        <v>25</v>
      </c>
      <c r="B933" s="167" t="s">
        <v>420</v>
      </c>
      <c r="C933" s="318" t="s">
        <v>421</v>
      </c>
      <c r="D933" s="192">
        <v>0</v>
      </c>
      <c r="E933" s="192">
        <v>2</v>
      </c>
      <c r="F933" s="192">
        <f t="shared" si="97"/>
        <v>2</v>
      </c>
      <c r="G933" s="192">
        <v>0</v>
      </c>
      <c r="H933" s="192">
        <v>0</v>
      </c>
      <c r="I933" s="192">
        <f t="shared" si="98"/>
        <v>0</v>
      </c>
      <c r="J933" s="192">
        <f t="shared" si="99"/>
        <v>0</v>
      </c>
      <c r="K933" s="192">
        <f t="shared" si="96"/>
        <v>2</v>
      </c>
      <c r="L933" s="192">
        <f t="shared" si="96"/>
        <v>2</v>
      </c>
    </row>
    <row r="934" spans="1:12" ht="25.5">
      <c r="A934" s="317">
        <v>26</v>
      </c>
      <c r="B934" s="317">
        <v>571</v>
      </c>
      <c r="C934" s="318" t="s">
        <v>422</v>
      </c>
      <c r="D934" s="192">
        <v>56</v>
      </c>
      <c r="E934" s="192">
        <v>23</v>
      </c>
      <c r="F934" s="192">
        <f t="shared" si="97"/>
        <v>79</v>
      </c>
      <c r="G934" s="192">
        <v>2</v>
      </c>
      <c r="H934" s="192">
        <v>3</v>
      </c>
      <c r="I934" s="192">
        <f t="shared" si="98"/>
        <v>5</v>
      </c>
      <c r="J934" s="192">
        <f t="shared" si="99"/>
        <v>58</v>
      </c>
      <c r="K934" s="192">
        <f t="shared" si="96"/>
        <v>26</v>
      </c>
      <c r="L934" s="192">
        <f t="shared" si="96"/>
        <v>84</v>
      </c>
    </row>
    <row r="935" spans="1:12" ht="25.5">
      <c r="A935" s="317">
        <v>27</v>
      </c>
      <c r="B935" s="167" t="s">
        <v>423</v>
      </c>
      <c r="C935" s="318" t="s">
        <v>424</v>
      </c>
      <c r="D935" s="192">
        <v>14</v>
      </c>
      <c r="E935" s="192">
        <v>8</v>
      </c>
      <c r="F935" s="192">
        <f t="shared" si="97"/>
        <v>22</v>
      </c>
      <c r="G935" s="192">
        <v>0</v>
      </c>
      <c r="H935" s="192">
        <v>0</v>
      </c>
      <c r="I935" s="192">
        <f t="shared" si="98"/>
        <v>0</v>
      </c>
      <c r="J935" s="192">
        <f t="shared" si="99"/>
        <v>14</v>
      </c>
      <c r="K935" s="192">
        <f t="shared" si="96"/>
        <v>8</v>
      </c>
      <c r="L935" s="192">
        <f t="shared" si="96"/>
        <v>22</v>
      </c>
    </row>
    <row r="936" spans="1:12" ht="25.5">
      <c r="A936" s="317">
        <v>28</v>
      </c>
      <c r="B936" s="167" t="s">
        <v>425</v>
      </c>
      <c r="C936" s="318" t="s">
        <v>426</v>
      </c>
      <c r="D936" s="192">
        <v>0</v>
      </c>
      <c r="E936" s="192">
        <v>0</v>
      </c>
      <c r="F936" s="192">
        <f t="shared" si="97"/>
        <v>0</v>
      </c>
      <c r="G936" s="192">
        <v>0</v>
      </c>
      <c r="H936" s="192">
        <v>0</v>
      </c>
      <c r="I936" s="192">
        <f t="shared" si="98"/>
        <v>0</v>
      </c>
      <c r="J936" s="192">
        <f t="shared" si="99"/>
        <v>0</v>
      </c>
      <c r="K936" s="192">
        <f t="shared" si="96"/>
        <v>0</v>
      </c>
      <c r="L936" s="192">
        <f t="shared" si="96"/>
        <v>0</v>
      </c>
    </row>
    <row r="937" spans="1:12" ht="38.25">
      <c r="A937" s="317">
        <v>29</v>
      </c>
      <c r="B937" s="167" t="s">
        <v>427</v>
      </c>
      <c r="C937" s="318" t="s">
        <v>779</v>
      </c>
      <c r="D937" s="192">
        <v>0</v>
      </c>
      <c r="E937" s="192">
        <v>0</v>
      </c>
      <c r="F937" s="192">
        <f t="shared" si="97"/>
        <v>0</v>
      </c>
      <c r="G937" s="192">
        <v>0</v>
      </c>
      <c r="H937" s="192">
        <v>0</v>
      </c>
      <c r="I937" s="192">
        <f t="shared" si="98"/>
        <v>0</v>
      </c>
      <c r="J937" s="192">
        <f t="shared" si="99"/>
        <v>0</v>
      </c>
      <c r="K937" s="192">
        <f t="shared" si="96"/>
        <v>0</v>
      </c>
      <c r="L937" s="192">
        <f t="shared" si="96"/>
        <v>0</v>
      </c>
    </row>
    <row r="938" spans="1:12" ht="25.5">
      <c r="A938" s="317">
        <v>30</v>
      </c>
      <c r="B938" s="317">
        <v>797</v>
      </c>
      <c r="C938" s="318" t="s">
        <v>428</v>
      </c>
      <c r="D938" s="192">
        <v>363</v>
      </c>
      <c r="E938" s="192">
        <v>366</v>
      </c>
      <c r="F938" s="192">
        <f t="shared" si="97"/>
        <v>729</v>
      </c>
      <c r="G938" s="192">
        <v>291</v>
      </c>
      <c r="H938" s="192">
        <v>223</v>
      </c>
      <c r="I938" s="192">
        <f t="shared" si="98"/>
        <v>514</v>
      </c>
      <c r="J938" s="192">
        <f t="shared" si="99"/>
        <v>654</v>
      </c>
      <c r="K938" s="192">
        <f t="shared" si="96"/>
        <v>589</v>
      </c>
      <c r="L938" s="192">
        <f t="shared" si="96"/>
        <v>1243</v>
      </c>
    </row>
    <row r="939" spans="1:12" ht="25.5">
      <c r="A939" s="317">
        <v>31</v>
      </c>
      <c r="B939" s="317">
        <v>799</v>
      </c>
      <c r="C939" s="318" t="s">
        <v>780</v>
      </c>
      <c r="D939" s="192">
        <v>496</v>
      </c>
      <c r="E939" s="192">
        <v>407</v>
      </c>
      <c r="F939" s="192">
        <f t="shared" si="97"/>
        <v>903</v>
      </c>
      <c r="G939" s="192">
        <v>142</v>
      </c>
      <c r="H939" s="192">
        <v>93</v>
      </c>
      <c r="I939" s="192">
        <f t="shared" si="98"/>
        <v>235</v>
      </c>
      <c r="J939" s="192">
        <f t="shared" si="99"/>
        <v>638</v>
      </c>
      <c r="K939" s="192">
        <f t="shared" si="96"/>
        <v>500</v>
      </c>
      <c r="L939" s="192">
        <f t="shared" si="96"/>
        <v>1138</v>
      </c>
    </row>
    <row r="940" spans="1:12" ht="51">
      <c r="A940" s="317">
        <v>32</v>
      </c>
      <c r="B940" s="167" t="s">
        <v>429</v>
      </c>
      <c r="C940" s="318" t="s">
        <v>430</v>
      </c>
      <c r="D940" s="192">
        <v>0</v>
      </c>
      <c r="E940" s="192">
        <v>0</v>
      </c>
      <c r="F940" s="192">
        <f t="shared" si="97"/>
        <v>0</v>
      </c>
      <c r="G940" s="192">
        <v>0</v>
      </c>
      <c r="H940" s="192">
        <v>0</v>
      </c>
      <c r="I940" s="192">
        <f t="shared" si="98"/>
        <v>0</v>
      </c>
      <c r="J940" s="192">
        <f t="shared" si="99"/>
        <v>0</v>
      </c>
      <c r="K940" s="192">
        <f t="shared" si="96"/>
        <v>0</v>
      </c>
      <c r="L940" s="192">
        <f t="shared" si="96"/>
        <v>0</v>
      </c>
    </row>
    <row r="941" spans="1:12" ht="25.5">
      <c r="A941" s="317">
        <v>33</v>
      </c>
      <c r="B941" s="167" t="s">
        <v>431</v>
      </c>
      <c r="C941" s="318" t="s">
        <v>432</v>
      </c>
      <c r="D941" s="192">
        <v>0</v>
      </c>
      <c r="E941" s="192">
        <v>0</v>
      </c>
      <c r="F941" s="192">
        <f t="shared" si="97"/>
        <v>0</v>
      </c>
      <c r="G941" s="192">
        <v>0</v>
      </c>
      <c r="H941" s="192">
        <v>0</v>
      </c>
      <c r="I941" s="192">
        <f t="shared" si="98"/>
        <v>0</v>
      </c>
      <c r="J941" s="192">
        <f t="shared" si="99"/>
        <v>0</v>
      </c>
      <c r="K941" s="192">
        <f t="shared" si="96"/>
        <v>0</v>
      </c>
      <c r="L941" s="192">
        <f t="shared" si="96"/>
        <v>0</v>
      </c>
    </row>
    <row r="942" spans="1:12">
      <c r="A942" s="317">
        <v>34</v>
      </c>
      <c r="B942" s="167" t="s">
        <v>433</v>
      </c>
      <c r="C942" s="318" t="s">
        <v>434</v>
      </c>
      <c r="D942" s="192">
        <v>0</v>
      </c>
      <c r="E942" s="192">
        <v>0</v>
      </c>
      <c r="F942" s="192">
        <f t="shared" si="97"/>
        <v>0</v>
      </c>
      <c r="G942" s="192">
        <v>0</v>
      </c>
      <c r="H942" s="192">
        <v>0</v>
      </c>
      <c r="I942" s="192">
        <f t="shared" si="98"/>
        <v>0</v>
      </c>
      <c r="J942" s="192">
        <f t="shared" si="99"/>
        <v>0</v>
      </c>
      <c r="K942" s="192">
        <f t="shared" si="96"/>
        <v>0</v>
      </c>
      <c r="L942" s="192">
        <f t="shared" si="96"/>
        <v>0</v>
      </c>
    </row>
    <row r="943" spans="1:12" ht="25.5">
      <c r="A943" s="317">
        <v>35</v>
      </c>
      <c r="B943" s="167" t="s">
        <v>435</v>
      </c>
      <c r="C943" s="318" t="s">
        <v>436</v>
      </c>
      <c r="D943" s="192">
        <v>13</v>
      </c>
      <c r="E943" s="192">
        <v>3</v>
      </c>
      <c r="F943" s="192">
        <f t="shared" si="97"/>
        <v>16</v>
      </c>
      <c r="G943" s="192">
        <v>0</v>
      </c>
      <c r="H943" s="192">
        <v>0</v>
      </c>
      <c r="I943" s="192">
        <f t="shared" si="98"/>
        <v>0</v>
      </c>
      <c r="J943" s="192">
        <f t="shared" si="99"/>
        <v>13</v>
      </c>
      <c r="K943" s="192">
        <f t="shared" si="96"/>
        <v>3</v>
      </c>
      <c r="L943" s="192">
        <f t="shared" si="96"/>
        <v>16</v>
      </c>
    </row>
    <row r="944" spans="1:12" ht="51">
      <c r="A944" s="317">
        <v>36</v>
      </c>
      <c r="B944" s="167" t="s">
        <v>437</v>
      </c>
      <c r="C944" s="318" t="s">
        <v>438</v>
      </c>
      <c r="D944" s="192">
        <v>63</v>
      </c>
      <c r="E944" s="192">
        <v>16</v>
      </c>
      <c r="F944" s="192">
        <f t="shared" si="97"/>
        <v>79</v>
      </c>
      <c r="G944" s="192">
        <v>67</v>
      </c>
      <c r="H944" s="192">
        <v>23</v>
      </c>
      <c r="I944" s="192">
        <f t="shared" si="98"/>
        <v>90</v>
      </c>
      <c r="J944" s="192">
        <f t="shared" si="99"/>
        <v>130</v>
      </c>
      <c r="K944" s="192">
        <f t="shared" si="96"/>
        <v>39</v>
      </c>
      <c r="L944" s="192">
        <f t="shared" si="96"/>
        <v>169</v>
      </c>
    </row>
    <row r="945" spans="1:12">
      <c r="A945" s="317">
        <v>37</v>
      </c>
      <c r="B945" s="167" t="s">
        <v>439</v>
      </c>
      <c r="C945" s="318" t="s">
        <v>781</v>
      </c>
      <c r="D945" s="192">
        <v>23</v>
      </c>
      <c r="E945" s="192">
        <v>4</v>
      </c>
      <c r="F945" s="192">
        <f t="shared" si="97"/>
        <v>27</v>
      </c>
      <c r="G945" s="192">
        <v>23</v>
      </c>
      <c r="H945" s="192">
        <v>16</v>
      </c>
      <c r="I945" s="192">
        <f t="shared" si="98"/>
        <v>39</v>
      </c>
      <c r="J945" s="192">
        <f t="shared" si="99"/>
        <v>46</v>
      </c>
      <c r="K945" s="192">
        <f t="shared" si="96"/>
        <v>20</v>
      </c>
      <c r="L945" s="192">
        <f t="shared" si="96"/>
        <v>66</v>
      </c>
    </row>
    <row r="946" spans="1:12" ht="25.5">
      <c r="A946" s="317">
        <v>38</v>
      </c>
      <c r="B946" s="167" t="s">
        <v>440</v>
      </c>
      <c r="C946" s="318" t="s">
        <v>782</v>
      </c>
      <c r="D946" s="192">
        <v>6</v>
      </c>
      <c r="E946" s="192">
        <v>2</v>
      </c>
      <c r="F946" s="192">
        <f t="shared" si="97"/>
        <v>8</v>
      </c>
      <c r="G946" s="192">
        <v>1</v>
      </c>
      <c r="H946" s="192">
        <v>0</v>
      </c>
      <c r="I946" s="192">
        <f t="shared" si="98"/>
        <v>1</v>
      </c>
      <c r="J946" s="192">
        <f t="shared" si="99"/>
        <v>7</v>
      </c>
      <c r="K946" s="192">
        <f t="shared" si="96"/>
        <v>2</v>
      </c>
      <c r="L946" s="192">
        <f t="shared" si="96"/>
        <v>9</v>
      </c>
    </row>
    <row r="947" spans="1:12">
      <c r="A947" s="317">
        <v>39</v>
      </c>
      <c r="B947" s="317"/>
      <c r="C947" s="318" t="s">
        <v>441</v>
      </c>
      <c r="D947" s="192">
        <v>18</v>
      </c>
      <c r="E947" s="192">
        <v>14</v>
      </c>
      <c r="F947" s="192">
        <f t="shared" si="97"/>
        <v>32</v>
      </c>
      <c r="G947" s="192">
        <v>0</v>
      </c>
      <c r="H947" s="192">
        <v>0</v>
      </c>
      <c r="I947" s="192">
        <f t="shared" si="98"/>
        <v>0</v>
      </c>
      <c r="J947" s="192">
        <f t="shared" si="99"/>
        <v>18</v>
      </c>
      <c r="K947" s="192">
        <f t="shared" si="96"/>
        <v>14</v>
      </c>
      <c r="L947" s="192">
        <f t="shared" si="96"/>
        <v>32</v>
      </c>
    </row>
    <row r="948" spans="1:12">
      <c r="A948" s="1373">
        <v>40</v>
      </c>
      <c r="B948" s="1373" t="s">
        <v>874</v>
      </c>
      <c r="C948" s="318" t="s">
        <v>876</v>
      </c>
      <c r="D948" s="570">
        <v>4</v>
      </c>
      <c r="E948" s="570">
        <v>3</v>
      </c>
      <c r="F948" s="192">
        <f t="shared" si="97"/>
        <v>7</v>
      </c>
      <c r="G948" s="570">
        <v>95</v>
      </c>
      <c r="H948" s="570">
        <v>74</v>
      </c>
      <c r="I948" s="192">
        <f t="shared" si="98"/>
        <v>169</v>
      </c>
      <c r="J948" s="192">
        <f t="shared" si="99"/>
        <v>99</v>
      </c>
      <c r="K948" s="192">
        <f t="shared" si="96"/>
        <v>77</v>
      </c>
      <c r="L948" s="192">
        <f t="shared" si="96"/>
        <v>176</v>
      </c>
    </row>
    <row r="949" spans="1:12">
      <c r="A949" s="1373">
        <v>41</v>
      </c>
      <c r="B949" s="1373" t="s">
        <v>873</v>
      </c>
      <c r="C949" s="318" t="s">
        <v>875</v>
      </c>
      <c r="D949" s="570"/>
      <c r="E949" s="570"/>
      <c r="F949" s="192">
        <f t="shared" si="97"/>
        <v>0</v>
      </c>
      <c r="G949" s="570">
        <v>8</v>
      </c>
      <c r="H949" s="570">
        <v>6</v>
      </c>
      <c r="I949" s="192">
        <f t="shared" si="98"/>
        <v>14</v>
      </c>
      <c r="J949" s="192">
        <f t="shared" si="99"/>
        <v>8</v>
      </c>
      <c r="K949" s="192">
        <f t="shared" si="96"/>
        <v>6</v>
      </c>
      <c r="L949" s="192">
        <f t="shared" si="96"/>
        <v>14</v>
      </c>
    </row>
    <row r="950" spans="1:12">
      <c r="A950" s="317"/>
      <c r="B950" s="317"/>
      <c r="C950" s="167" t="s">
        <v>6</v>
      </c>
      <c r="D950" s="192">
        <f>SUM(D909:D949)</f>
        <v>2584</v>
      </c>
      <c r="E950" s="192">
        <f t="shared" ref="E950:L950" si="100">SUM(E909:E949)</f>
        <v>1914</v>
      </c>
      <c r="F950" s="192">
        <f t="shared" si="100"/>
        <v>4498</v>
      </c>
      <c r="G950" s="192">
        <f t="shared" si="100"/>
        <v>1026</v>
      </c>
      <c r="H950" s="192">
        <f t="shared" si="100"/>
        <v>712</v>
      </c>
      <c r="I950" s="192">
        <f t="shared" si="100"/>
        <v>1738</v>
      </c>
      <c r="J950" s="192">
        <f t="shared" si="100"/>
        <v>3610</v>
      </c>
      <c r="K950" s="192">
        <f t="shared" si="100"/>
        <v>2626</v>
      </c>
      <c r="L950" s="192">
        <f t="shared" si="100"/>
        <v>6236</v>
      </c>
    </row>
    <row r="951" spans="1:12">
      <c r="A951" s="452"/>
      <c r="B951" s="452"/>
      <c r="C951" s="453"/>
      <c r="D951" s="454"/>
      <c r="E951" s="454"/>
      <c r="F951" s="454"/>
      <c r="G951" s="454"/>
      <c r="H951" s="454"/>
      <c r="I951" s="454"/>
      <c r="J951" s="454"/>
      <c r="K951" s="454"/>
      <c r="L951" s="454"/>
    </row>
    <row r="952" spans="1:12">
      <c r="A952" s="452"/>
      <c r="B952" s="452"/>
      <c r="C952" s="453"/>
      <c r="D952" s="454"/>
      <c r="E952" s="454"/>
      <c r="F952" s="454"/>
      <c r="G952" s="454"/>
      <c r="H952" s="454"/>
      <c r="I952" s="454"/>
      <c r="J952" s="454"/>
      <c r="K952" s="454"/>
      <c r="L952" s="454"/>
    </row>
    <row r="953" spans="1:12">
      <c r="A953" s="229" t="s">
        <v>528</v>
      </c>
      <c r="B953" s="229"/>
    </row>
    <row r="954" spans="1:12" ht="15.75">
      <c r="A954" s="1913" t="s">
        <v>385</v>
      </c>
      <c r="B954" s="1913"/>
      <c r="C954" s="1913"/>
      <c r="D954" s="1913"/>
      <c r="E954" s="1913"/>
      <c r="F954" s="1913"/>
      <c r="G954" s="1913"/>
      <c r="H954" s="1913"/>
      <c r="I954" s="1913"/>
      <c r="J954" s="1913"/>
      <c r="K954" s="1913"/>
      <c r="L954" s="1913"/>
    </row>
    <row r="955" spans="1:12" ht="15.75">
      <c r="A955" s="1370"/>
      <c r="B955" s="1370"/>
      <c r="C955" s="1370"/>
      <c r="D955" s="1370"/>
      <c r="E955" s="1370"/>
      <c r="F955" s="1370"/>
      <c r="G955" s="1370"/>
      <c r="H955" s="1370"/>
      <c r="I955" s="1370"/>
      <c r="J955" s="1370"/>
      <c r="K955" s="1370" t="s">
        <v>86</v>
      </c>
      <c r="L955" s="1370"/>
    </row>
    <row r="956" spans="1:12">
      <c r="A956" s="1914" t="s">
        <v>193</v>
      </c>
      <c r="B956" s="1914" t="s">
        <v>386</v>
      </c>
      <c r="C956" s="1914" t="s">
        <v>387</v>
      </c>
      <c r="D956" s="1914" t="s">
        <v>96</v>
      </c>
      <c r="E956" s="1914"/>
      <c r="F956" s="1914"/>
      <c r="G956" s="1914" t="s">
        <v>0</v>
      </c>
      <c r="H956" s="1914"/>
      <c r="I956" s="1914"/>
      <c r="J956" s="1914" t="s">
        <v>6</v>
      </c>
      <c r="K956" s="1914"/>
      <c r="L956" s="1914"/>
    </row>
    <row r="957" spans="1:12">
      <c r="A957" s="1914"/>
      <c r="B957" s="1914"/>
      <c r="C957" s="1914"/>
      <c r="D957" s="1373" t="s">
        <v>242</v>
      </c>
      <c r="E957" s="1373" t="s">
        <v>243</v>
      </c>
      <c r="F957" s="1373" t="s">
        <v>236</v>
      </c>
      <c r="G957" s="1373" t="s">
        <v>242</v>
      </c>
      <c r="H957" s="1373" t="s">
        <v>243</v>
      </c>
      <c r="I957" s="1373" t="s">
        <v>236</v>
      </c>
      <c r="J957" s="1373" t="s">
        <v>242</v>
      </c>
      <c r="K957" s="1373" t="s">
        <v>243</v>
      </c>
      <c r="L957" s="1373" t="s">
        <v>236</v>
      </c>
    </row>
    <row r="958" spans="1:12">
      <c r="A958" s="317">
        <v>1</v>
      </c>
      <c r="B958" s="317">
        <v>1</v>
      </c>
      <c r="C958" s="318" t="s">
        <v>388</v>
      </c>
      <c r="D958" s="192">
        <v>0</v>
      </c>
      <c r="E958" s="192">
        <v>0</v>
      </c>
      <c r="F958" s="192">
        <f>SUM(D958:E958)</f>
        <v>0</v>
      </c>
      <c r="G958" s="192">
        <v>0</v>
      </c>
      <c r="H958" s="192">
        <v>0</v>
      </c>
      <c r="I958" s="192">
        <f>SUM(G958:H958)</f>
        <v>0</v>
      </c>
      <c r="J958" s="192">
        <f>D958+G958</f>
        <v>0</v>
      </c>
      <c r="K958" s="192">
        <f t="shared" ref="K958:L998" si="101">E958+H958</f>
        <v>0</v>
      </c>
      <c r="L958" s="192">
        <f t="shared" si="101"/>
        <v>0</v>
      </c>
    </row>
    <row r="959" spans="1:12" ht="25.5">
      <c r="A959" s="317">
        <v>2</v>
      </c>
      <c r="B959" s="317">
        <v>2</v>
      </c>
      <c r="C959" s="318" t="s">
        <v>389</v>
      </c>
      <c r="D959" s="192">
        <v>19</v>
      </c>
      <c r="E959" s="192">
        <v>8</v>
      </c>
      <c r="F959" s="192">
        <f t="shared" ref="F959:F998" si="102">SUM(D959:E959)</f>
        <v>27</v>
      </c>
      <c r="G959" s="192">
        <v>42</v>
      </c>
      <c r="H959" s="192">
        <v>19</v>
      </c>
      <c r="I959" s="192">
        <f t="shared" ref="I959:I998" si="103">SUM(G959:H959)</f>
        <v>61</v>
      </c>
      <c r="J959" s="192">
        <f t="shared" ref="J959:J998" si="104">D959+G959</f>
        <v>61</v>
      </c>
      <c r="K959" s="192">
        <f t="shared" si="101"/>
        <v>27</v>
      </c>
      <c r="L959" s="192">
        <f t="shared" si="101"/>
        <v>88</v>
      </c>
    </row>
    <row r="960" spans="1:12" ht="25.5">
      <c r="A960" s="317">
        <v>3</v>
      </c>
      <c r="B960" s="317">
        <v>3</v>
      </c>
      <c r="C960" s="318" t="s">
        <v>390</v>
      </c>
      <c r="D960" s="192">
        <v>1</v>
      </c>
      <c r="E960" s="192">
        <v>1</v>
      </c>
      <c r="F960" s="192">
        <f t="shared" si="102"/>
        <v>2</v>
      </c>
      <c r="G960" s="192">
        <v>16</v>
      </c>
      <c r="H960" s="192">
        <v>12</v>
      </c>
      <c r="I960" s="192">
        <f t="shared" si="103"/>
        <v>28</v>
      </c>
      <c r="J960" s="192">
        <f t="shared" si="104"/>
        <v>17</v>
      </c>
      <c r="K960" s="192">
        <f t="shared" si="101"/>
        <v>13</v>
      </c>
      <c r="L960" s="192">
        <f t="shared" si="101"/>
        <v>30</v>
      </c>
    </row>
    <row r="961" spans="1:12" ht="25.5">
      <c r="A961" s="317">
        <v>4</v>
      </c>
      <c r="B961" s="167" t="s">
        <v>391</v>
      </c>
      <c r="C961" s="318" t="s">
        <v>392</v>
      </c>
      <c r="D961" s="192">
        <v>4</v>
      </c>
      <c r="E961" s="192">
        <v>4</v>
      </c>
      <c r="F961" s="192">
        <f t="shared" si="102"/>
        <v>8</v>
      </c>
      <c r="G961" s="192">
        <v>4</v>
      </c>
      <c r="H961" s="192">
        <v>2</v>
      </c>
      <c r="I961" s="192">
        <f t="shared" si="103"/>
        <v>6</v>
      </c>
      <c r="J961" s="192">
        <f t="shared" si="104"/>
        <v>8</v>
      </c>
      <c r="K961" s="192">
        <f t="shared" si="101"/>
        <v>6</v>
      </c>
      <c r="L961" s="192">
        <f t="shared" si="101"/>
        <v>14</v>
      </c>
    </row>
    <row r="962" spans="1:12">
      <c r="A962" s="317">
        <v>5</v>
      </c>
      <c r="B962" s="167" t="s">
        <v>393</v>
      </c>
      <c r="C962" s="318" t="s">
        <v>394</v>
      </c>
      <c r="D962" s="192">
        <v>21</v>
      </c>
      <c r="E962" s="192">
        <v>12</v>
      </c>
      <c r="F962" s="192">
        <f t="shared" si="102"/>
        <v>33</v>
      </c>
      <c r="G962" s="192">
        <v>15</v>
      </c>
      <c r="H962" s="192">
        <v>4</v>
      </c>
      <c r="I962" s="192">
        <f t="shared" si="103"/>
        <v>19</v>
      </c>
      <c r="J962" s="192">
        <f t="shared" si="104"/>
        <v>36</v>
      </c>
      <c r="K962" s="192">
        <f t="shared" si="101"/>
        <v>16</v>
      </c>
      <c r="L962" s="192">
        <f t="shared" si="101"/>
        <v>52</v>
      </c>
    </row>
    <row r="963" spans="1:12">
      <c r="A963" s="317">
        <v>6</v>
      </c>
      <c r="B963" s="317">
        <v>30</v>
      </c>
      <c r="C963" s="318" t="s">
        <v>395</v>
      </c>
      <c r="D963" s="192">
        <v>0</v>
      </c>
      <c r="E963" s="192">
        <v>0</v>
      </c>
      <c r="F963" s="192">
        <f t="shared" si="102"/>
        <v>0</v>
      </c>
      <c r="G963" s="192">
        <v>0</v>
      </c>
      <c r="H963" s="192">
        <v>0</v>
      </c>
      <c r="I963" s="192">
        <f t="shared" si="103"/>
        <v>0</v>
      </c>
      <c r="J963" s="192">
        <f t="shared" si="104"/>
        <v>0</v>
      </c>
      <c r="K963" s="192">
        <f t="shared" si="101"/>
        <v>0</v>
      </c>
      <c r="L963" s="192">
        <f t="shared" si="101"/>
        <v>0</v>
      </c>
    </row>
    <row r="964" spans="1:12">
      <c r="A964" s="317">
        <v>7</v>
      </c>
      <c r="B964" s="317">
        <v>32</v>
      </c>
      <c r="C964" s="318" t="s">
        <v>396</v>
      </c>
      <c r="D964" s="192">
        <v>0</v>
      </c>
      <c r="E964" s="192">
        <v>0</v>
      </c>
      <c r="F964" s="192">
        <f t="shared" si="102"/>
        <v>0</v>
      </c>
      <c r="G964" s="192">
        <v>0</v>
      </c>
      <c r="H964" s="192">
        <v>0</v>
      </c>
      <c r="I964" s="192">
        <f t="shared" si="103"/>
        <v>0</v>
      </c>
      <c r="J964" s="192">
        <f t="shared" si="104"/>
        <v>0</v>
      </c>
      <c r="K964" s="192">
        <f t="shared" si="101"/>
        <v>0</v>
      </c>
      <c r="L964" s="192">
        <f t="shared" si="101"/>
        <v>0</v>
      </c>
    </row>
    <row r="965" spans="1:12">
      <c r="A965" s="317">
        <v>8</v>
      </c>
      <c r="B965" s="317">
        <v>33</v>
      </c>
      <c r="C965" s="318" t="s">
        <v>397</v>
      </c>
      <c r="D965" s="192">
        <v>0</v>
      </c>
      <c r="E965" s="192">
        <v>0</v>
      </c>
      <c r="F965" s="192">
        <f t="shared" si="102"/>
        <v>0</v>
      </c>
      <c r="G965" s="192">
        <v>0</v>
      </c>
      <c r="H965" s="192">
        <v>0</v>
      </c>
      <c r="I965" s="192">
        <f t="shared" si="103"/>
        <v>0</v>
      </c>
      <c r="J965" s="192">
        <f t="shared" si="104"/>
        <v>0</v>
      </c>
      <c r="K965" s="192">
        <f t="shared" si="101"/>
        <v>0</v>
      </c>
      <c r="L965" s="192">
        <f t="shared" si="101"/>
        <v>0</v>
      </c>
    </row>
    <row r="966" spans="1:12">
      <c r="A966" s="317">
        <v>9</v>
      </c>
      <c r="B966" s="317">
        <v>37</v>
      </c>
      <c r="C966" s="318" t="s">
        <v>398</v>
      </c>
      <c r="D966" s="192">
        <v>0</v>
      </c>
      <c r="E966" s="192">
        <v>0</v>
      </c>
      <c r="F966" s="192">
        <f t="shared" si="102"/>
        <v>0</v>
      </c>
      <c r="G966" s="192">
        <v>0</v>
      </c>
      <c r="H966" s="192">
        <v>0</v>
      </c>
      <c r="I966" s="192">
        <f t="shared" si="103"/>
        <v>0</v>
      </c>
      <c r="J966" s="192">
        <f t="shared" si="104"/>
        <v>0</v>
      </c>
      <c r="K966" s="192">
        <f t="shared" si="101"/>
        <v>0</v>
      </c>
      <c r="L966" s="192">
        <f t="shared" si="101"/>
        <v>0</v>
      </c>
    </row>
    <row r="967" spans="1:12">
      <c r="A967" s="317">
        <v>10</v>
      </c>
      <c r="B967" s="317">
        <v>45</v>
      </c>
      <c r="C967" s="318" t="s">
        <v>399</v>
      </c>
      <c r="D967" s="192">
        <v>0</v>
      </c>
      <c r="E967" s="192">
        <v>0</v>
      </c>
      <c r="F967" s="192">
        <f t="shared" si="102"/>
        <v>0</v>
      </c>
      <c r="G967" s="192">
        <v>0</v>
      </c>
      <c r="H967" s="192">
        <v>0</v>
      </c>
      <c r="I967" s="192">
        <f t="shared" si="103"/>
        <v>0</v>
      </c>
      <c r="J967" s="192">
        <f t="shared" si="104"/>
        <v>0</v>
      </c>
      <c r="K967" s="192">
        <f t="shared" si="101"/>
        <v>0</v>
      </c>
      <c r="L967" s="192">
        <f t="shared" si="101"/>
        <v>0</v>
      </c>
    </row>
    <row r="968" spans="1:12">
      <c r="A968" s="317">
        <v>11</v>
      </c>
      <c r="B968" s="317">
        <v>55</v>
      </c>
      <c r="C968" s="318" t="s">
        <v>400</v>
      </c>
      <c r="D968" s="192">
        <v>0</v>
      </c>
      <c r="E968" s="192">
        <v>0</v>
      </c>
      <c r="F968" s="192">
        <f t="shared" si="102"/>
        <v>0</v>
      </c>
      <c r="G968" s="192">
        <v>0</v>
      </c>
      <c r="H968" s="192">
        <v>0</v>
      </c>
      <c r="I968" s="192">
        <f t="shared" si="103"/>
        <v>0</v>
      </c>
      <c r="J968" s="192">
        <f t="shared" si="104"/>
        <v>0</v>
      </c>
      <c r="K968" s="192">
        <f t="shared" si="101"/>
        <v>0</v>
      </c>
      <c r="L968" s="192">
        <f t="shared" si="101"/>
        <v>0</v>
      </c>
    </row>
    <row r="969" spans="1:12">
      <c r="A969" s="317">
        <v>12</v>
      </c>
      <c r="B969" s="317">
        <v>71</v>
      </c>
      <c r="C969" s="318" t="s">
        <v>401</v>
      </c>
      <c r="D969" s="192">
        <v>0</v>
      </c>
      <c r="E969" s="192">
        <v>0</v>
      </c>
      <c r="F969" s="192">
        <f t="shared" si="102"/>
        <v>0</v>
      </c>
      <c r="G969" s="192">
        <v>0</v>
      </c>
      <c r="H969" s="192">
        <v>0</v>
      </c>
      <c r="I969" s="192">
        <f t="shared" si="103"/>
        <v>0</v>
      </c>
      <c r="J969" s="192">
        <f t="shared" si="104"/>
        <v>0</v>
      </c>
      <c r="K969" s="192">
        <f t="shared" si="101"/>
        <v>0</v>
      </c>
      <c r="L969" s="192">
        <f t="shared" si="101"/>
        <v>0</v>
      </c>
    </row>
    <row r="970" spans="1:12">
      <c r="A970" s="317">
        <v>13</v>
      </c>
      <c r="B970" s="317">
        <v>84</v>
      </c>
      <c r="C970" s="318" t="s">
        <v>776</v>
      </c>
      <c r="D970" s="192">
        <v>0</v>
      </c>
      <c r="E970" s="192">
        <v>0</v>
      </c>
      <c r="F970" s="192">
        <f t="shared" si="102"/>
        <v>0</v>
      </c>
      <c r="G970" s="192">
        <v>0</v>
      </c>
      <c r="H970" s="192">
        <v>0</v>
      </c>
      <c r="I970" s="192">
        <f t="shared" si="103"/>
        <v>0</v>
      </c>
      <c r="J970" s="192">
        <f t="shared" si="104"/>
        <v>0</v>
      </c>
      <c r="K970" s="192">
        <f t="shared" si="101"/>
        <v>0</v>
      </c>
      <c r="L970" s="192">
        <f t="shared" si="101"/>
        <v>0</v>
      </c>
    </row>
    <row r="971" spans="1:12">
      <c r="A971" s="317">
        <v>14</v>
      </c>
      <c r="B971" s="167" t="s">
        <v>402</v>
      </c>
      <c r="C971" s="318" t="s">
        <v>403</v>
      </c>
      <c r="D971" s="192">
        <v>214</v>
      </c>
      <c r="E971" s="192">
        <v>152</v>
      </c>
      <c r="F971" s="192">
        <f t="shared" si="102"/>
        <v>366</v>
      </c>
      <c r="G971" s="192">
        <v>122</v>
      </c>
      <c r="H971" s="192">
        <v>101</v>
      </c>
      <c r="I971" s="192">
        <f t="shared" si="103"/>
        <v>223</v>
      </c>
      <c r="J971" s="192">
        <f t="shared" si="104"/>
        <v>336</v>
      </c>
      <c r="K971" s="192">
        <f t="shared" si="101"/>
        <v>253</v>
      </c>
      <c r="L971" s="192">
        <f t="shared" si="101"/>
        <v>589</v>
      </c>
    </row>
    <row r="972" spans="1:12">
      <c r="A972" s="317">
        <v>15</v>
      </c>
      <c r="B972" s="317">
        <v>250</v>
      </c>
      <c r="C972" s="318" t="s">
        <v>404</v>
      </c>
      <c r="D972" s="192">
        <v>320</v>
      </c>
      <c r="E972" s="192">
        <v>230</v>
      </c>
      <c r="F972" s="192">
        <f t="shared" si="102"/>
        <v>550</v>
      </c>
      <c r="G972" s="192">
        <v>80</v>
      </c>
      <c r="H972" s="192">
        <v>96</v>
      </c>
      <c r="I972" s="192">
        <f t="shared" si="103"/>
        <v>176</v>
      </c>
      <c r="J972" s="192">
        <f t="shared" si="104"/>
        <v>400</v>
      </c>
      <c r="K972" s="192">
        <f t="shared" si="101"/>
        <v>326</v>
      </c>
      <c r="L972" s="192">
        <f t="shared" si="101"/>
        <v>726</v>
      </c>
    </row>
    <row r="973" spans="1:12" ht="25.5">
      <c r="A973" s="317">
        <v>16</v>
      </c>
      <c r="B973" s="167" t="s">
        <v>405</v>
      </c>
      <c r="C973" s="318" t="s">
        <v>406</v>
      </c>
      <c r="D973" s="192">
        <v>22</v>
      </c>
      <c r="E973" s="192">
        <v>15</v>
      </c>
      <c r="F973" s="192">
        <f t="shared" si="102"/>
        <v>37</v>
      </c>
      <c r="G973" s="192">
        <v>20</v>
      </c>
      <c r="H973" s="192">
        <v>12</v>
      </c>
      <c r="I973" s="192">
        <f t="shared" si="103"/>
        <v>32</v>
      </c>
      <c r="J973" s="192">
        <f t="shared" si="104"/>
        <v>42</v>
      </c>
      <c r="K973" s="192">
        <f t="shared" si="101"/>
        <v>27</v>
      </c>
      <c r="L973" s="192">
        <f t="shared" si="101"/>
        <v>69</v>
      </c>
    </row>
    <row r="974" spans="1:12">
      <c r="A974" s="317">
        <v>17</v>
      </c>
      <c r="B974" s="167" t="s">
        <v>407</v>
      </c>
      <c r="C974" s="319" t="s">
        <v>777</v>
      </c>
      <c r="D974" s="192">
        <v>52</v>
      </c>
      <c r="E974" s="192">
        <v>34</v>
      </c>
      <c r="F974" s="192">
        <f t="shared" si="102"/>
        <v>86</v>
      </c>
      <c r="G974" s="192">
        <v>15</v>
      </c>
      <c r="H974" s="192">
        <v>25</v>
      </c>
      <c r="I974" s="192">
        <f t="shared" si="103"/>
        <v>40</v>
      </c>
      <c r="J974" s="192">
        <f t="shared" si="104"/>
        <v>67</v>
      </c>
      <c r="K974" s="192">
        <f t="shared" si="101"/>
        <v>59</v>
      </c>
      <c r="L974" s="192">
        <f t="shared" si="101"/>
        <v>126</v>
      </c>
    </row>
    <row r="975" spans="1:12" ht="38.25">
      <c r="A975" s="317">
        <v>18</v>
      </c>
      <c r="B975" s="1372" t="s">
        <v>408</v>
      </c>
      <c r="C975" s="318" t="s">
        <v>409</v>
      </c>
      <c r="D975" s="192">
        <v>2264</v>
      </c>
      <c r="E975" s="192">
        <v>1244</v>
      </c>
      <c r="F975" s="192">
        <f t="shared" si="102"/>
        <v>3508</v>
      </c>
      <c r="G975" s="192">
        <v>1191</v>
      </c>
      <c r="H975" s="192">
        <v>765</v>
      </c>
      <c r="I975" s="192">
        <f t="shared" si="103"/>
        <v>1956</v>
      </c>
      <c r="J975" s="192">
        <f t="shared" si="104"/>
        <v>3455</v>
      </c>
      <c r="K975" s="192">
        <f t="shared" si="101"/>
        <v>2009</v>
      </c>
      <c r="L975" s="192">
        <f t="shared" si="101"/>
        <v>5464</v>
      </c>
    </row>
    <row r="976" spans="1:12" ht="25.5">
      <c r="A976" s="317">
        <v>19</v>
      </c>
      <c r="B976" s="167" t="s">
        <v>410</v>
      </c>
      <c r="C976" s="318" t="s">
        <v>411</v>
      </c>
      <c r="D976" s="192">
        <v>33</v>
      </c>
      <c r="E976" s="192">
        <v>21</v>
      </c>
      <c r="F976" s="192">
        <f t="shared" si="102"/>
        <v>54</v>
      </c>
      <c r="G976" s="192">
        <v>23</v>
      </c>
      <c r="H976" s="192">
        <v>15</v>
      </c>
      <c r="I976" s="192">
        <f t="shared" si="103"/>
        <v>38</v>
      </c>
      <c r="J976" s="192">
        <f t="shared" si="104"/>
        <v>56</v>
      </c>
      <c r="K976" s="192">
        <f t="shared" si="101"/>
        <v>36</v>
      </c>
      <c r="L976" s="192">
        <f t="shared" si="101"/>
        <v>92</v>
      </c>
    </row>
    <row r="977" spans="1:12">
      <c r="A977" s="317">
        <v>20</v>
      </c>
      <c r="B977" s="167" t="s">
        <v>412</v>
      </c>
      <c r="C977" s="320" t="s">
        <v>413</v>
      </c>
      <c r="D977" s="192">
        <v>6</v>
      </c>
      <c r="E977" s="192">
        <v>0</v>
      </c>
      <c r="F977" s="192">
        <f t="shared" si="102"/>
        <v>6</v>
      </c>
      <c r="G977" s="192">
        <v>13</v>
      </c>
      <c r="H977" s="192">
        <v>12</v>
      </c>
      <c r="I977" s="192">
        <f t="shared" si="103"/>
        <v>25</v>
      </c>
      <c r="J977" s="192">
        <f t="shared" si="104"/>
        <v>19</v>
      </c>
      <c r="K977" s="192">
        <f t="shared" si="101"/>
        <v>12</v>
      </c>
      <c r="L977" s="192">
        <f t="shared" si="101"/>
        <v>31</v>
      </c>
    </row>
    <row r="978" spans="1:12">
      <c r="A978" s="317">
        <v>21</v>
      </c>
      <c r="B978" s="317">
        <v>487</v>
      </c>
      <c r="C978" s="318" t="s">
        <v>414</v>
      </c>
      <c r="D978" s="192">
        <v>0</v>
      </c>
      <c r="E978" s="192">
        <v>0</v>
      </c>
      <c r="F978" s="192">
        <f t="shared" si="102"/>
        <v>0</v>
      </c>
      <c r="G978" s="192">
        <v>0</v>
      </c>
      <c r="H978" s="192">
        <v>0</v>
      </c>
      <c r="I978" s="192">
        <f t="shared" si="103"/>
        <v>0</v>
      </c>
      <c r="J978" s="192">
        <f t="shared" si="104"/>
        <v>0</v>
      </c>
      <c r="K978" s="192">
        <f t="shared" si="101"/>
        <v>0</v>
      </c>
      <c r="L978" s="192">
        <f t="shared" si="101"/>
        <v>0</v>
      </c>
    </row>
    <row r="979" spans="1:12">
      <c r="A979" s="317">
        <v>22</v>
      </c>
      <c r="B979" s="167" t="s">
        <v>415</v>
      </c>
      <c r="C979" s="318" t="s">
        <v>416</v>
      </c>
      <c r="D979" s="192">
        <v>80</v>
      </c>
      <c r="E979" s="192">
        <v>77</v>
      </c>
      <c r="F979" s="192">
        <f t="shared" si="102"/>
        <v>157</v>
      </c>
      <c r="G979" s="192">
        <v>44</v>
      </c>
      <c r="H979" s="192">
        <v>18</v>
      </c>
      <c r="I979" s="192">
        <f t="shared" si="103"/>
        <v>62</v>
      </c>
      <c r="J979" s="192">
        <f t="shared" si="104"/>
        <v>124</v>
      </c>
      <c r="K979" s="192">
        <f t="shared" si="101"/>
        <v>95</v>
      </c>
      <c r="L979" s="192">
        <f t="shared" si="101"/>
        <v>219</v>
      </c>
    </row>
    <row r="980" spans="1:12">
      <c r="A980" s="317">
        <v>23</v>
      </c>
      <c r="B980" s="167" t="s">
        <v>417</v>
      </c>
      <c r="C980" s="318" t="s">
        <v>418</v>
      </c>
      <c r="D980" s="192">
        <v>18</v>
      </c>
      <c r="E980" s="192">
        <v>6</v>
      </c>
      <c r="F980" s="192">
        <f t="shared" si="102"/>
        <v>24</v>
      </c>
      <c r="G980" s="192">
        <v>4</v>
      </c>
      <c r="H980" s="192">
        <v>2</v>
      </c>
      <c r="I980" s="192">
        <f t="shared" si="103"/>
        <v>6</v>
      </c>
      <c r="J980" s="192">
        <f t="shared" si="104"/>
        <v>22</v>
      </c>
      <c r="K980" s="192">
        <f t="shared" si="101"/>
        <v>8</v>
      </c>
      <c r="L980" s="192">
        <f t="shared" si="101"/>
        <v>30</v>
      </c>
    </row>
    <row r="981" spans="1:12" ht="24">
      <c r="A981" s="317">
        <v>24</v>
      </c>
      <c r="B981" s="167" t="s">
        <v>419</v>
      </c>
      <c r="C981" s="321" t="s">
        <v>778</v>
      </c>
      <c r="D981" s="192">
        <v>3</v>
      </c>
      <c r="E981" s="192">
        <v>0</v>
      </c>
      <c r="F981" s="192">
        <f t="shared" si="102"/>
        <v>3</v>
      </c>
      <c r="G981" s="192">
        <v>10</v>
      </c>
      <c r="H981" s="192">
        <v>11</v>
      </c>
      <c r="I981" s="192">
        <f t="shared" si="103"/>
        <v>21</v>
      </c>
      <c r="J981" s="192">
        <f t="shared" si="104"/>
        <v>13</v>
      </c>
      <c r="K981" s="192">
        <f t="shared" si="101"/>
        <v>11</v>
      </c>
      <c r="L981" s="192">
        <f t="shared" si="101"/>
        <v>24</v>
      </c>
    </row>
    <row r="982" spans="1:12">
      <c r="A982" s="317">
        <v>25</v>
      </c>
      <c r="B982" s="167" t="s">
        <v>420</v>
      </c>
      <c r="C982" s="318" t="s">
        <v>421</v>
      </c>
      <c r="D982" s="192">
        <v>5</v>
      </c>
      <c r="E982" s="192">
        <v>1</v>
      </c>
      <c r="F982" s="192">
        <f t="shared" si="102"/>
        <v>6</v>
      </c>
      <c r="G982" s="192">
        <v>0</v>
      </c>
      <c r="H982" s="192">
        <v>0</v>
      </c>
      <c r="I982" s="192">
        <f t="shared" si="103"/>
        <v>0</v>
      </c>
      <c r="J982" s="192">
        <f t="shared" si="104"/>
        <v>5</v>
      </c>
      <c r="K982" s="192">
        <f t="shared" si="101"/>
        <v>1</v>
      </c>
      <c r="L982" s="192">
        <f t="shared" si="101"/>
        <v>6</v>
      </c>
    </row>
    <row r="983" spans="1:12" ht="25.5">
      <c r="A983" s="317">
        <v>26</v>
      </c>
      <c r="B983" s="317">
        <v>571</v>
      </c>
      <c r="C983" s="318" t="s">
        <v>422</v>
      </c>
      <c r="D983" s="192">
        <v>54</v>
      </c>
      <c r="E983" s="192">
        <v>20</v>
      </c>
      <c r="F983" s="192">
        <f t="shared" si="102"/>
        <v>74</v>
      </c>
      <c r="G983" s="192">
        <v>63</v>
      </c>
      <c r="H983" s="192">
        <v>25</v>
      </c>
      <c r="I983" s="192">
        <f t="shared" si="103"/>
        <v>88</v>
      </c>
      <c r="J983" s="192">
        <f t="shared" si="104"/>
        <v>117</v>
      </c>
      <c r="K983" s="192">
        <f t="shared" si="101"/>
        <v>45</v>
      </c>
      <c r="L983" s="192">
        <f t="shared" si="101"/>
        <v>162</v>
      </c>
    </row>
    <row r="984" spans="1:12" ht="25.5">
      <c r="A984" s="317">
        <v>27</v>
      </c>
      <c r="B984" s="167" t="s">
        <v>423</v>
      </c>
      <c r="C984" s="318" t="s">
        <v>424</v>
      </c>
      <c r="D984" s="192">
        <v>52</v>
      </c>
      <c r="E984" s="192">
        <v>36</v>
      </c>
      <c r="F984" s="192">
        <f t="shared" si="102"/>
        <v>88</v>
      </c>
      <c r="G984" s="192">
        <v>40</v>
      </c>
      <c r="H984" s="192">
        <v>18</v>
      </c>
      <c r="I984" s="192">
        <f t="shared" si="103"/>
        <v>58</v>
      </c>
      <c r="J984" s="192">
        <f t="shared" si="104"/>
        <v>92</v>
      </c>
      <c r="K984" s="192">
        <f t="shared" si="101"/>
        <v>54</v>
      </c>
      <c r="L984" s="192">
        <f t="shared" si="101"/>
        <v>146</v>
      </c>
    </row>
    <row r="985" spans="1:12" ht="25.5">
      <c r="A985" s="317">
        <v>28</v>
      </c>
      <c r="B985" s="167" t="s">
        <v>425</v>
      </c>
      <c r="C985" s="318" t="s">
        <v>426</v>
      </c>
      <c r="D985" s="192">
        <v>0</v>
      </c>
      <c r="E985" s="192">
        <v>0</v>
      </c>
      <c r="F985" s="192">
        <f t="shared" si="102"/>
        <v>0</v>
      </c>
      <c r="G985" s="192">
        <v>0</v>
      </c>
      <c r="H985" s="192">
        <v>2</v>
      </c>
      <c r="I985" s="192">
        <f t="shared" si="103"/>
        <v>2</v>
      </c>
      <c r="J985" s="192">
        <f t="shared" si="104"/>
        <v>0</v>
      </c>
      <c r="K985" s="192">
        <f t="shared" si="101"/>
        <v>2</v>
      </c>
      <c r="L985" s="192">
        <f t="shared" si="101"/>
        <v>2</v>
      </c>
    </row>
    <row r="986" spans="1:12" ht="38.25">
      <c r="A986" s="317">
        <v>29</v>
      </c>
      <c r="B986" s="167" t="s">
        <v>427</v>
      </c>
      <c r="C986" s="318" t="s">
        <v>779</v>
      </c>
      <c r="D986" s="192">
        <v>0</v>
      </c>
      <c r="E986" s="192">
        <v>0</v>
      </c>
      <c r="F986" s="192">
        <f t="shared" si="102"/>
        <v>0</v>
      </c>
      <c r="G986" s="192">
        <v>0</v>
      </c>
      <c r="H986" s="192">
        <v>0</v>
      </c>
      <c r="I986" s="192">
        <f t="shared" si="103"/>
        <v>0</v>
      </c>
      <c r="J986" s="192">
        <f t="shared" si="104"/>
        <v>0</v>
      </c>
      <c r="K986" s="192">
        <f t="shared" si="101"/>
        <v>0</v>
      </c>
      <c r="L986" s="192">
        <f t="shared" si="101"/>
        <v>0</v>
      </c>
    </row>
    <row r="987" spans="1:12" ht="25.5">
      <c r="A987" s="317">
        <v>30</v>
      </c>
      <c r="B987" s="317">
        <v>797</v>
      </c>
      <c r="C987" s="318" t="s">
        <v>428</v>
      </c>
      <c r="D987" s="192">
        <v>1681</v>
      </c>
      <c r="E987" s="192">
        <v>1337</v>
      </c>
      <c r="F987" s="192">
        <f t="shared" si="102"/>
        <v>3018</v>
      </c>
      <c r="G987" s="192">
        <v>441</v>
      </c>
      <c r="H987" s="192">
        <v>417</v>
      </c>
      <c r="I987" s="192">
        <f t="shared" si="103"/>
        <v>858</v>
      </c>
      <c r="J987" s="192">
        <f t="shared" si="104"/>
        <v>2122</v>
      </c>
      <c r="K987" s="192">
        <f t="shared" si="101"/>
        <v>1754</v>
      </c>
      <c r="L987" s="192">
        <f t="shared" si="101"/>
        <v>3876</v>
      </c>
    </row>
    <row r="988" spans="1:12" ht="25.5">
      <c r="A988" s="317">
        <v>31</v>
      </c>
      <c r="B988" s="317">
        <v>799</v>
      </c>
      <c r="C988" s="318" t="s">
        <v>780</v>
      </c>
      <c r="D988" s="192">
        <v>12</v>
      </c>
      <c r="E988" s="192">
        <v>12</v>
      </c>
      <c r="F988" s="192">
        <f t="shared" si="102"/>
        <v>24</v>
      </c>
      <c r="G988" s="192">
        <v>14</v>
      </c>
      <c r="H988" s="192">
        <v>14</v>
      </c>
      <c r="I988" s="192">
        <f t="shared" si="103"/>
        <v>28</v>
      </c>
      <c r="J988" s="192">
        <f t="shared" si="104"/>
        <v>26</v>
      </c>
      <c r="K988" s="192">
        <f t="shared" si="101"/>
        <v>26</v>
      </c>
      <c r="L988" s="192">
        <f t="shared" si="101"/>
        <v>52</v>
      </c>
    </row>
    <row r="989" spans="1:12" ht="51">
      <c r="A989" s="317">
        <v>32</v>
      </c>
      <c r="B989" s="167" t="s">
        <v>429</v>
      </c>
      <c r="C989" s="318" t="s">
        <v>430</v>
      </c>
      <c r="D989" s="192">
        <v>14</v>
      </c>
      <c r="E989" s="192">
        <v>2</v>
      </c>
      <c r="F989" s="192">
        <f t="shared" si="102"/>
        <v>16</v>
      </c>
      <c r="G989" s="192">
        <v>2</v>
      </c>
      <c r="H989" s="192">
        <v>3</v>
      </c>
      <c r="I989" s="192">
        <f t="shared" si="103"/>
        <v>5</v>
      </c>
      <c r="J989" s="192">
        <f t="shared" si="104"/>
        <v>16</v>
      </c>
      <c r="K989" s="192">
        <f t="shared" si="101"/>
        <v>5</v>
      </c>
      <c r="L989" s="192">
        <f t="shared" si="101"/>
        <v>21</v>
      </c>
    </row>
    <row r="990" spans="1:12" ht="25.5">
      <c r="A990" s="317">
        <v>33</v>
      </c>
      <c r="B990" s="167" t="s">
        <v>431</v>
      </c>
      <c r="C990" s="318" t="s">
        <v>432</v>
      </c>
      <c r="D990" s="192">
        <v>41</v>
      </c>
      <c r="E990" s="192">
        <v>26</v>
      </c>
      <c r="F990" s="192">
        <f t="shared" si="102"/>
        <v>67</v>
      </c>
      <c r="G990" s="192">
        <v>13</v>
      </c>
      <c r="H990" s="192">
        <v>3</v>
      </c>
      <c r="I990" s="192">
        <f t="shared" si="103"/>
        <v>16</v>
      </c>
      <c r="J990" s="192">
        <f t="shared" si="104"/>
        <v>54</v>
      </c>
      <c r="K990" s="192">
        <f t="shared" si="101"/>
        <v>29</v>
      </c>
      <c r="L990" s="192">
        <f t="shared" si="101"/>
        <v>83</v>
      </c>
    </row>
    <row r="991" spans="1:12">
      <c r="A991" s="317">
        <v>34</v>
      </c>
      <c r="B991" s="167" t="s">
        <v>433</v>
      </c>
      <c r="C991" s="318" t="s">
        <v>434</v>
      </c>
      <c r="D991" s="192">
        <v>27</v>
      </c>
      <c r="E991" s="192">
        <v>13</v>
      </c>
      <c r="F991" s="192">
        <f t="shared" si="102"/>
        <v>40</v>
      </c>
      <c r="G991" s="192">
        <v>3</v>
      </c>
      <c r="H991" s="192">
        <v>0</v>
      </c>
      <c r="I991" s="192">
        <f t="shared" si="103"/>
        <v>3</v>
      </c>
      <c r="J991" s="192">
        <f t="shared" si="104"/>
        <v>30</v>
      </c>
      <c r="K991" s="192">
        <f t="shared" si="101"/>
        <v>13</v>
      </c>
      <c r="L991" s="192">
        <f t="shared" si="101"/>
        <v>43</v>
      </c>
    </row>
    <row r="992" spans="1:12" ht="25.5">
      <c r="A992" s="317">
        <v>35</v>
      </c>
      <c r="B992" s="167" t="s">
        <v>435</v>
      </c>
      <c r="C992" s="318" t="s">
        <v>436</v>
      </c>
      <c r="D992" s="192">
        <v>60</v>
      </c>
      <c r="E992" s="192">
        <v>36</v>
      </c>
      <c r="F992" s="192">
        <f t="shared" si="102"/>
        <v>96</v>
      </c>
      <c r="G992" s="192">
        <v>8</v>
      </c>
      <c r="H992" s="192">
        <v>1</v>
      </c>
      <c r="I992" s="192">
        <f t="shared" si="103"/>
        <v>9</v>
      </c>
      <c r="J992" s="192">
        <f t="shared" si="104"/>
        <v>68</v>
      </c>
      <c r="K992" s="192">
        <f t="shared" si="101"/>
        <v>37</v>
      </c>
      <c r="L992" s="192">
        <f t="shared" si="101"/>
        <v>105</v>
      </c>
    </row>
    <row r="993" spans="1:12" ht="51">
      <c r="A993" s="317">
        <v>36</v>
      </c>
      <c r="B993" s="167" t="s">
        <v>437</v>
      </c>
      <c r="C993" s="318" t="s">
        <v>438</v>
      </c>
      <c r="D993" s="192">
        <v>171</v>
      </c>
      <c r="E993" s="192">
        <v>69</v>
      </c>
      <c r="F993" s="192">
        <f t="shared" si="102"/>
        <v>240</v>
      </c>
      <c r="G993" s="192">
        <v>82</v>
      </c>
      <c r="H993" s="192">
        <v>9</v>
      </c>
      <c r="I993" s="192">
        <f t="shared" si="103"/>
        <v>91</v>
      </c>
      <c r="J993" s="192">
        <f t="shared" si="104"/>
        <v>253</v>
      </c>
      <c r="K993" s="192">
        <f t="shared" si="101"/>
        <v>78</v>
      </c>
      <c r="L993" s="192">
        <f t="shared" si="101"/>
        <v>331</v>
      </c>
    </row>
    <row r="994" spans="1:12">
      <c r="A994" s="317">
        <v>37</v>
      </c>
      <c r="B994" s="167" t="s">
        <v>439</v>
      </c>
      <c r="C994" s="318" t="s">
        <v>781</v>
      </c>
      <c r="D994" s="192">
        <v>84</v>
      </c>
      <c r="E994" s="192">
        <v>28</v>
      </c>
      <c r="F994" s="192">
        <f t="shared" si="102"/>
        <v>112</v>
      </c>
      <c r="G994" s="192">
        <v>22</v>
      </c>
      <c r="H994" s="192">
        <v>5</v>
      </c>
      <c r="I994" s="192">
        <f t="shared" si="103"/>
        <v>27</v>
      </c>
      <c r="J994" s="192">
        <f t="shared" si="104"/>
        <v>106</v>
      </c>
      <c r="K994" s="192">
        <f t="shared" si="101"/>
        <v>33</v>
      </c>
      <c r="L994" s="192">
        <f t="shared" si="101"/>
        <v>139</v>
      </c>
    </row>
    <row r="995" spans="1:12" ht="25.5">
      <c r="A995" s="317">
        <v>38</v>
      </c>
      <c r="B995" s="167" t="s">
        <v>440</v>
      </c>
      <c r="C995" s="318" t="s">
        <v>782</v>
      </c>
      <c r="D995" s="192">
        <v>7</v>
      </c>
      <c r="E995" s="192">
        <v>2</v>
      </c>
      <c r="F995" s="192">
        <f t="shared" si="102"/>
        <v>9</v>
      </c>
      <c r="G995" s="192">
        <v>2</v>
      </c>
      <c r="H995" s="192">
        <v>1</v>
      </c>
      <c r="I995" s="192">
        <f t="shared" si="103"/>
        <v>3</v>
      </c>
      <c r="J995" s="192">
        <f t="shared" si="104"/>
        <v>9</v>
      </c>
      <c r="K995" s="192">
        <f t="shared" si="101"/>
        <v>3</v>
      </c>
      <c r="L995" s="192">
        <f t="shared" si="101"/>
        <v>12</v>
      </c>
    </row>
    <row r="996" spans="1:12">
      <c r="A996" s="317">
        <v>39</v>
      </c>
      <c r="B996" s="317"/>
      <c r="C996" s="318" t="s">
        <v>441</v>
      </c>
      <c r="D996" s="192">
        <v>772</v>
      </c>
      <c r="E996" s="192">
        <v>663</v>
      </c>
      <c r="F996" s="192">
        <f t="shared" si="102"/>
        <v>1435</v>
      </c>
      <c r="G996" s="192">
        <v>417</v>
      </c>
      <c r="H996" s="192">
        <v>302</v>
      </c>
      <c r="I996" s="192">
        <f t="shared" si="103"/>
        <v>719</v>
      </c>
      <c r="J996" s="192">
        <f t="shared" si="104"/>
        <v>1189</v>
      </c>
      <c r="K996" s="192">
        <f t="shared" si="101"/>
        <v>965</v>
      </c>
      <c r="L996" s="192">
        <f t="shared" si="101"/>
        <v>2154</v>
      </c>
    </row>
    <row r="997" spans="1:12">
      <c r="A997" s="1373">
        <v>40</v>
      </c>
      <c r="B997" s="1373" t="s">
        <v>874</v>
      </c>
      <c r="C997" s="318" t="s">
        <v>876</v>
      </c>
      <c r="D997" s="570">
        <v>27</v>
      </c>
      <c r="E997" s="570">
        <v>15</v>
      </c>
      <c r="F997" s="192">
        <f t="shared" si="102"/>
        <v>42</v>
      </c>
      <c r="G997" s="570">
        <v>99</v>
      </c>
      <c r="H997" s="570">
        <v>78</v>
      </c>
      <c r="I997" s="192">
        <f t="shared" si="103"/>
        <v>177</v>
      </c>
      <c r="J997" s="192">
        <f t="shared" si="104"/>
        <v>126</v>
      </c>
      <c r="K997" s="192">
        <f t="shared" si="101"/>
        <v>93</v>
      </c>
      <c r="L997" s="192">
        <f t="shared" si="101"/>
        <v>219</v>
      </c>
    </row>
    <row r="998" spans="1:12">
      <c r="A998" s="1373">
        <v>41</v>
      </c>
      <c r="B998" s="1373" t="s">
        <v>873</v>
      </c>
      <c r="C998" s="318" t="s">
        <v>875</v>
      </c>
      <c r="D998" s="570"/>
      <c r="E998" s="570"/>
      <c r="F998" s="192">
        <f t="shared" si="102"/>
        <v>0</v>
      </c>
      <c r="G998" s="570"/>
      <c r="H998" s="570"/>
      <c r="I998" s="192">
        <f t="shared" si="103"/>
        <v>0</v>
      </c>
      <c r="J998" s="192">
        <f t="shared" si="104"/>
        <v>0</v>
      </c>
      <c r="K998" s="192">
        <f t="shared" si="101"/>
        <v>0</v>
      </c>
      <c r="L998" s="192">
        <f t="shared" si="101"/>
        <v>0</v>
      </c>
    </row>
    <row r="999" spans="1:12">
      <c r="A999" s="317"/>
      <c r="B999" s="317"/>
      <c r="C999" s="167" t="s">
        <v>6</v>
      </c>
      <c r="D999" s="192">
        <f>SUM(D958:D998)</f>
        <v>6064</v>
      </c>
      <c r="E999" s="192">
        <f t="shared" ref="E999:L999" si="105">SUM(E958:E998)</f>
        <v>4064</v>
      </c>
      <c r="F999" s="192">
        <f t="shared" si="105"/>
        <v>10128</v>
      </c>
      <c r="G999" s="192">
        <f t="shared" si="105"/>
        <v>2805</v>
      </c>
      <c r="H999" s="192">
        <f t="shared" si="105"/>
        <v>1972</v>
      </c>
      <c r="I999" s="192">
        <f t="shared" si="105"/>
        <v>4777</v>
      </c>
      <c r="J999" s="192">
        <f t="shared" si="105"/>
        <v>8869</v>
      </c>
      <c r="K999" s="192">
        <f t="shared" si="105"/>
        <v>6036</v>
      </c>
      <c r="L999" s="192">
        <f t="shared" si="105"/>
        <v>14905</v>
      </c>
    </row>
    <row r="1002" spans="1:12" ht="15.75">
      <c r="A1002" s="1913" t="s">
        <v>385</v>
      </c>
      <c r="B1002" s="1913"/>
      <c r="C1002" s="1913"/>
      <c r="D1002" s="1913"/>
      <c r="E1002" s="1913"/>
      <c r="F1002" s="1913"/>
      <c r="G1002" s="1913"/>
      <c r="H1002" s="1913"/>
      <c r="I1002" s="1913"/>
      <c r="J1002" s="1913"/>
      <c r="K1002" s="1913"/>
      <c r="L1002" s="1913"/>
    </row>
    <row r="1003" spans="1:12" ht="15.75">
      <c r="A1003" s="1370"/>
      <c r="B1003" s="1370"/>
      <c r="C1003" s="1370"/>
      <c r="D1003" s="1370"/>
      <c r="E1003" s="1370"/>
      <c r="F1003" s="1370"/>
      <c r="G1003" s="1370"/>
      <c r="H1003" s="1370"/>
      <c r="I1003" s="1370"/>
      <c r="J1003" s="1370"/>
      <c r="K1003" s="1370" t="s">
        <v>145</v>
      </c>
      <c r="L1003" s="1370"/>
    </row>
    <row r="1004" spans="1:12" s="316" customFormat="1">
      <c r="A1004" s="1914" t="s">
        <v>193</v>
      </c>
      <c r="B1004" s="1914" t="s">
        <v>386</v>
      </c>
      <c r="C1004" s="1914" t="s">
        <v>387</v>
      </c>
      <c r="D1004" s="1914" t="s">
        <v>96</v>
      </c>
      <c r="E1004" s="1914"/>
      <c r="F1004" s="1914"/>
      <c r="G1004" s="1914" t="s">
        <v>0</v>
      </c>
      <c r="H1004" s="1914"/>
      <c r="I1004" s="1914"/>
      <c r="J1004" s="1914" t="s">
        <v>6</v>
      </c>
      <c r="K1004" s="1914"/>
      <c r="L1004" s="1914"/>
    </row>
    <row r="1005" spans="1:12" s="316" customFormat="1" ht="15" customHeight="1">
      <c r="A1005" s="1914"/>
      <c r="B1005" s="1914"/>
      <c r="C1005" s="1914"/>
      <c r="D1005" s="1373" t="s">
        <v>242</v>
      </c>
      <c r="E1005" s="1373" t="s">
        <v>243</v>
      </c>
      <c r="F1005" s="1373" t="s">
        <v>236</v>
      </c>
      <c r="G1005" s="1373" t="s">
        <v>242</v>
      </c>
      <c r="H1005" s="1373" t="s">
        <v>243</v>
      </c>
      <c r="I1005" s="1373" t="s">
        <v>236</v>
      </c>
      <c r="J1005" s="1373" t="s">
        <v>242</v>
      </c>
      <c r="K1005" s="1373" t="s">
        <v>243</v>
      </c>
      <c r="L1005" s="1373" t="s">
        <v>236</v>
      </c>
    </row>
    <row r="1006" spans="1:12">
      <c r="A1006" s="317">
        <v>1</v>
      </c>
      <c r="B1006" s="317">
        <v>1</v>
      </c>
      <c r="C1006" s="318" t="s">
        <v>388</v>
      </c>
      <c r="D1006" s="192">
        <v>0</v>
      </c>
      <c r="E1006" s="192">
        <v>0</v>
      </c>
      <c r="F1006" s="192">
        <f>SUM(D1006:E1006)</f>
        <v>0</v>
      </c>
      <c r="G1006" s="192">
        <v>0</v>
      </c>
      <c r="H1006" s="192">
        <v>0</v>
      </c>
      <c r="I1006" s="192">
        <f>SUM(G1006:H1006)</f>
        <v>0</v>
      </c>
      <c r="J1006" s="192">
        <f>D1006+G1006</f>
        <v>0</v>
      </c>
      <c r="K1006" s="192">
        <f t="shared" ref="K1006:L1046" si="106">E1006+H1006</f>
        <v>0</v>
      </c>
      <c r="L1006" s="192">
        <f t="shared" si="106"/>
        <v>0</v>
      </c>
    </row>
    <row r="1007" spans="1:12" ht="25.5">
      <c r="A1007" s="317">
        <v>2</v>
      </c>
      <c r="B1007" s="317">
        <v>2</v>
      </c>
      <c r="C1007" s="318" t="s">
        <v>389</v>
      </c>
      <c r="D1007" s="192">
        <v>141</v>
      </c>
      <c r="E1007" s="192">
        <v>87</v>
      </c>
      <c r="F1007" s="192">
        <f t="shared" ref="F1007:F1046" si="107">SUM(D1007:E1007)</f>
        <v>228</v>
      </c>
      <c r="G1007" s="192">
        <v>8</v>
      </c>
      <c r="H1007" s="192">
        <v>7</v>
      </c>
      <c r="I1007" s="192">
        <f t="shared" ref="I1007:I1046" si="108">SUM(G1007:H1007)</f>
        <v>15</v>
      </c>
      <c r="J1007" s="192">
        <f t="shared" ref="J1007:J1046" si="109">D1007+G1007</f>
        <v>149</v>
      </c>
      <c r="K1007" s="192">
        <f t="shared" si="106"/>
        <v>94</v>
      </c>
      <c r="L1007" s="192">
        <f t="shared" si="106"/>
        <v>243</v>
      </c>
    </row>
    <row r="1008" spans="1:12" ht="25.5">
      <c r="A1008" s="317">
        <v>3</v>
      </c>
      <c r="B1008" s="317">
        <v>3</v>
      </c>
      <c r="C1008" s="318" t="s">
        <v>390</v>
      </c>
      <c r="D1008" s="192"/>
      <c r="E1008" s="192"/>
      <c r="F1008" s="192">
        <f t="shared" si="107"/>
        <v>0</v>
      </c>
      <c r="G1008" s="192"/>
      <c r="H1008" s="192">
        <v>1</v>
      </c>
      <c r="I1008" s="192">
        <f t="shared" si="108"/>
        <v>1</v>
      </c>
      <c r="J1008" s="192">
        <f t="shared" si="109"/>
        <v>0</v>
      </c>
      <c r="K1008" s="192">
        <f t="shared" si="106"/>
        <v>1</v>
      </c>
      <c r="L1008" s="192">
        <f t="shared" si="106"/>
        <v>1</v>
      </c>
    </row>
    <row r="1009" spans="1:12" ht="25.5">
      <c r="A1009" s="317">
        <v>4</v>
      </c>
      <c r="B1009" s="167" t="s">
        <v>391</v>
      </c>
      <c r="C1009" s="318" t="s">
        <v>392</v>
      </c>
      <c r="D1009" s="192"/>
      <c r="E1009" s="192"/>
      <c r="F1009" s="192">
        <f t="shared" si="107"/>
        <v>0</v>
      </c>
      <c r="G1009" s="192">
        <v>3</v>
      </c>
      <c r="H1009" s="192">
        <v>4</v>
      </c>
      <c r="I1009" s="192">
        <f t="shared" si="108"/>
        <v>7</v>
      </c>
      <c r="J1009" s="192">
        <f t="shared" si="109"/>
        <v>3</v>
      </c>
      <c r="K1009" s="192">
        <f t="shared" si="106"/>
        <v>4</v>
      </c>
      <c r="L1009" s="192">
        <f t="shared" si="106"/>
        <v>7</v>
      </c>
    </row>
    <row r="1010" spans="1:12">
      <c r="A1010" s="317">
        <v>5</v>
      </c>
      <c r="B1010" s="167" t="s">
        <v>393</v>
      </c>
      <c r="C1010" s="318" t="s">
        <v>394</v>
      </c>
      <c r="D1010" s="192">
        <v>20</v>
      </c>
      <c r="E1010" s="192">
        <v>6</v>
      </c>
      <c r="F1010" s="192">
        <f t="shared" si="107"/>
        <v>26</v>
      </c>
      <c r="G1010" s="192"/>
      <c r="H1010" s="192"/>
      <c r="I1010" s="192">
        <f t="shared" si="108"/>
        <v>0</v>
      </c>
      <c r="J1010" s="192">
        <f t="shared" si="109"/>
        <v>20</v>
      </c>
      <c r="K1010" s="192">
        <f t="shared" si="106"/>
        <v>6</v>
      </c>
      <c r="L1010" s="192">
        <f t="shared" si="106"/>
        <v>26</v>
      </c>
    </row>
    <row r="1011" spans="1:12">
      <c r="A1011" s="317">
        <v>6</v>
      </c>
      <c r="B1011" s="317">
        <v>30</v>
      </c>
      <c r="C1011" s="318" t="s">
        <v>395</v>
      </c>
      <c r="D1011" s="192"/>
      <c r="E1011" s="192"/>
      <c r="F1011" s="192">
        <f t="shared" si="107"/>
        <v>0</v>
      </c>
      <c r="G1011" s="192"/>
      <c r="H1011" s="192"/>
      <c r="I1011" s="192">
        <f t="shared" si="108"/>
        <v>0</v>
      </c>
      <c r="J1011" s="192">
        <f t="shared" si="109"/>
        <v>0</v>
      </c>
      <c r="K1011" s="192">
        <f t="shared" si="106"/>
        <v>0</v>
      </c>
      <c r="L1011" s="192">
        <f t="shared" si="106"/>
        <v>0</v>
      </c>
    </row>
    <row r="1012" spans="1:12">
      <c r="A1012" s="317">
        <v>7</v>
      </c>
      <c r="B1012" s="317">
        <v>32</v>
      </c>
      <c r="C1012" s="318" t="s">
        <v>396</v>
      </c>
      <c r="D1012" s="192"/>
      <c r="E1012" s="192"/>
      <c r="F1012" s="192">
        <f t="shared" si="107"/>
        <v>0</v>
      </c>
      <c r="G1012" s="192"/>
      <c r="H1012" s="192"/>
      <c r="I1012" s="192">
        <f t="shared" si="108"/>
        <v>0</v>
      </c>
      <c r="J1012" s="192">
        <f t="shared" si="109"/>
        <v>0</v>
      </c>
      <c r="K1012" s="192">
        <f t="shared" si="106"/>
        <v>0</v>
      </c>
      <c r="L1012" s="192">
        <f t="shared" si="106"/>
        <v>0</v>
      </c>
    </row>
    <row r="1013" spans="1:12">
      <c r="A1013" s="317">
        <v>8</v>
      </c>
      <c r="B1013" s="317">
        <v>33</v>
      </c>
      <c r="C1013" s="318" t="s">
        <v>397</v>
      </c>
      <c r="D1013" s="192"/>
      <c r="E1013" s="192"/>
      <c r="F1013" s="192">
        <f t="shared" si="107"/>
        <v>0</v>
      </c>
      <c r="G1013" s="192"/>
      <c r="H1013" s="192"/>
      <c r="I1013" s="192">
        <f t="shared" si="108"/>
        <v>0</v>
      </c>
      <c r="J1013" s="192">
        <f t="shared" si="109"/>
        <v>0</v>
      </c>
      <c r="K1013" s="192">
        <f t="shared" si="106"/>
        <v>0</v>
      </c>
      <c r="L1013" s="192">
        <f t="shared" si="106"/>
        <v>0</v>
      </c>
    </row>
    <row r="1014" spans="1:12">
      <c r="A1014" s="317">
        <v>9</v>
      </c>
      <c r="B1014" s="317">
        <v>37</v>
      </c>
      <c r="C1014" s="318" t="s">
        <v>398</v>
      </c>
      <c r="D1014" s="192"/>
      <c r="E1014" s="192"/>
      <c r="F1014" s="192">
        <f t="shared" si="107"/>
        <v>0</v>
      </c>
      <c r="G1014" s="192"/>
      <c r="H1014" s="192"/>
      <c r="I1014" s="192">
        <f t="shared" si="108"/>
        <v>0</v>
      </c>
      <c r="J1014" s="192">
        <f t="shared" si="109"/>
        <v>0</v>
      </c>
      <c r="K1014" s="192">
        <f t="shared" si="106"/>
        <v>0</v>
      </c>
      <c r="L1014" s="192">
        <f t="shared" si="106"/>
        <v>0</v>
      </c>
    </row>
    <row r="1015" spans="1:12">
      <c r="A1015" s="317">
        <v>10</v>
      </c>
      <c r="B1015" s="317">
        <v>45</v>
      </c>
      <c r="C1015" s="318" t="s">
        <v>399</v>
      </c>
      <c r="D1015" s="192"/>
      <c r="E1015" s="192"/>
      <c r="F1015" s="192">
        <f t="shared" si="107"/>
        <v>0</v>
      </c>
      <c r="G1015" s="192"/>
      <c r="H1015" s="192"/>
      <c r="I1015" s="192">
        <f t="shared" si="108"/>
        <v>0</v>
      </c>
      <c r="J1015" s="192">
        <f t="shared" si="109"/>
        <v>0</v>
      </c>
      <c r="K1015" s="192">
        <f t="shared" si="106"/>
        <v>0</v>
      </c>
      <c r="L1015" s="192">
        <f t="shared" si="106"/>
        <v>0</v>
      </c>
    </row>
    <row r="1016" spans="1:12">
      <c r="A1016" s="317">
        <v>11</v>
      </c>
      <c r="B1016" s="317">
        <v>55</v>
      </c>
      <c r="C1016" s="318" t="s">
        <v>400</v>
      </c>
      <c r="D1016" s="192"/>
      <c r="E1016" s="192"/>
      <c r="F1016" s="192">
        <f t="shared" si="107"/>
        <v>0</v>
      </c>
      <c r="G1016" s="192"/>
      <c r="H1016" s="192"/>
      <c r="I1016" s="192">
        <f t="shared" si="108"/>
        <v>0</v>
      </c>
      <c r="J1016" s="192">
        <f t="shared" si="109"/>
        <v>0</v>
      </c>
      <c r="K1016" s="192">
        <f t="shared" si="106"/>
        <v>0</v>
      </c>
      <c r="L1016" s="192">
        <f t="shared" si="106"/>
        <v>0</v>
      </c>
    </row>
    <row r="1017" spans="1:12">
      <c r="A1017" s="317">
        <v>12</v>
      </c>
      <c r="B1017" s="317">
        <v>71</v>
      </c>
      <c r="C1017" s="318" t="s">
        <v>401</v>
      </c>
      <c r="D1017" s="192"/>
      <c r="E1017" s="192"/>
      <c r="F1017" s="192">
        <f t="shared" si="107"/>
        <v>0</v>
      </c>
      <c r="G1017" s="192"/>
      <c r="H1017" s="192"/>
      <c r="I1017" s="192">
        <f t="shared" si="108"/>
        <v>0</v>
      </c>
      <c r="J1017" s="192">
        <f t="shared" si="109"/>
        <v>0</v>
      </c>
      <c r="K1017" s="192">
        <f t="shared" si="106"/>
        <v>0</v>
      </c>
      <c r="L1017" s="192">
        <f t="shared" si="106"/>
        <v>0</v>
      </c>
    </row>
    <row r="1018" spans="1:12">
      <c r="A1018" s="317">
        <v>13</v>
      </c>
      <c r="B1018" s="317">
        <v>84</v>
      </c>
      <c r="C1018" s="318" t="s">
        <v>776</v>
      </c>
      <c r="D1018" s="192"/>
      <c r="E1018" s="192"/>
      <c r="F1018" s="192">
        <f t="shared" si="107"/>
        <v>0</v>
      </c>
      <c r="G1018" s="192"/>
      <c r="H1018" s="192"/>
      <c r="I1018" s="192">
        <f t="shared" si="108"/>
        <v>0</v>
      </c>
      <c r="J1018" s="192">
        <f t="shared" si="109"/>
        <v>0</v>
      </c>
      <c r="K1018" s="192">
        <f t="shared" si="106"/>
        <v>0</v>
      </c>
      <c r="L1018" s="192">
        <f t="shared" si="106"/>
        <v>0</v>
      </c>
    </row>
    <row r="1019" spans="1:12">
      <c r="A1019" s="317">
        <v>14</v>
      </c>
      <c r="B1019" s="167" t="s">
        <v>402</v>
      </c>
      <c r="C1019" s="318" t="s">
        <v>403</v>
      </c>
      <c r="D1019" s="192"/>
      <c r="E1019" s="192"/>
      <c r="F1019" s="192">
        <f t="shared" si="107"/>
        <v>0</v>
      </c>
      <c r="G1019" s="192"/>
      <c r="H1019" s="192"/>
      <c r="I1019" s="192">
        <f t="shared" si="108"/>
        <v>0</v>
      </c>
      <c r="J1019" s="192">
        <f t="shared" si="109"/>
        <v>0</v>
      </c>
      <c r="K1019" s="192">
        <f t="shared" si="106"/>
        <v>0</v>
      </c>
      <c r="L1019" s="192">
        <f t="shared" si="106"/>
        <v>0</v>
      </c>
    </row>
    <row r="1020" spans="1:12">
      <c r="A1020" s="317">
        <v>15</v>
      </c>
      <c r="B1020" s="317">
        <v>250</v>
      </c>
      <c r="C1020" s="318" t="s">
        <v>404</v>
      </c>
      <c r="D1020" s="192">
        <v>292</v>
      </c>
      <c r="E1020" s="192">
        <v>177</v>
      </c>
      <c r="F1020" s="192">
        <f t="shared" si="107"/>
        <v>469</v>
      </c>
      <c r="G1020" s="192">
        <v>71</v>
      </c>
      <c r="H1020" s="192">
        <v>41</v>
      </c>
      <c r="I1020" s="192">
        <f t="shared" si="108"/>
        <v>112</v>
      </c>
      <c r="J1020" s="192">
        <f t="shared" si="109"/>
        <v>363</v>
      </c>
      <c r="K1020" s="192">
        <f t="shared" si="106"/>
        <v>218</v>
      </c>
      <c r="L1020" s="192">
        <f t="shared" si="106"/>
        <v>581</v>
      </c>
    </row>
    <row r="1021" spans="1:12" ht="25.5">
      <c r="A1021" s="317">
        <v>16</v>
      </c>
      <c r="B1021" s="167" t="s">
        <v>405</v>
      </c>
      <c r="C1021" s="318" t="s">
        <v>406</v>
      </c>
      <c r="D1021" s="192">
        <v>29</v>
      </c>
      <c r="E1021" s="192">
        <v>24</v>
      </c>
      <c r="F1021" s="192">
        <f t="shared" si="107"/>
        <v>53</v>
      </c>
      <c r="G1021" s="192">
        <v>19</v>
      </c>
      <c r="H1021" s="192">
        <v>13</v>
      </c>
      <c r="I1021" s="192">
        <f t="shared" si="108"/>
        <v>32</v>
      </c>
      <c r="J1021" s="192">
        <f t="shared" si="109"/>
        <v>48</v>
      </c>
      <c r="K1021" s="192">
        <f t="shared" si="106"/>
        <v>37</v>
      </c>
      <c r="L1021" s="192">
        <f t="shared" si="106"/>
        <v>85</v>
      </c>
    </row>
    <row r="1022" spans="1:12">
      <c r="A1022" s="317">
        <v>17</v>
      </c>
      <c r="B1022" s="167" t="s">
        <v>407</v>
      </c>
      <c r="C1022" s="319" t="s">
        <v>777</v>
      </c>
      <c r="D1022" s="192">
        <v>48</v>
      </c>
      <c r="E1022" s="192">
        <v>27</v>
      </c>
      <c r="F1022" s="192">
        <f t="shared" si="107"/>
        <v>75</v>
      </c>
      <c r="G1022" s="192">
        <v>39</v>
      </c>
      <c r="H1022" s="192">
        <v>46</v>
      </c>
      <c r="I1022" s="192">
        <f t="shared" si="108"/>
        <v>85</v>
      </c>
      <c r="J1022" s="192">
        <f t="shared" si="109"/>
        <v>87</v>
      </c>
      <c r="K1022" s="192">
        <f t="shared" si="106"/>
        <v>73</v>
      </c>
      <c r="L1022" s="192">
        <f t="shared" si="106"/>
        <v>160</v>
      </c>
    </row>
    <row r="1023" spans="1:12" ht="38.25">
      <c r="A1023" s="317">
        <v>18</v>
      </c>
      <c r="B1023" s="1372" t="s">
        <v>408</v>
      </c>
      <c r="C1023" s="318" t="s">
        <v>409</v>
      </c>
      <c r="D1023" s="192">
        <v>2975</v>
      </c>
      <c r="E1023" s="192">
        <v>1760</v>
      </c>
      <c r="F1023" s="192">
        <f t="shared" si="107"/>
        <v>4735</v>
      </c>
      <c r="G1023" s="192">
        <v>278</v>
      </c>
      <c r="H1023" s="192">
        <v>201</v>
      </c>
      <c r="I1023" s="192">
        <f t="shared" si="108"/>
        <v>479</v>
      </c>
      <c r="J1023" s="192">
        <f t="shared" si="109"/>
        <v>3253</v>
      </c>
      <c r="K1023" s="192">
        <f t="shared" si="106"/>
        <v>1961</v>
      </c>
      <c r="L1023" s="192">
        <f t="shared" si="106"/>
        <v>5214</v>
      </c>
    </row>
    <row r="1024" spans="1:12" ht="25.5">
      <c r="A1024" s="317">
        <v>19</v>
      </c>
      <c r="B1024" s="167" t="s">
        <v>410</v>
      </c>
      <c r="C1024" s="318" t="s">
        <v>411</v>
      </c>
      <c r="D1024" s="192">
        <v>2</v>
      </c>
      <c r="E1024" s="192">
        <v>2</v>
      </c>
      <c r="F1024" s="192">
        <f t="shared" si="107"/>
        <v>4</v>
      </c>
      <c r="G1024" s="192">
        <v>22</v>
      </c>
      <c r="H1024" s="192">
        <v>5</v>
      </c>
      <c r="I1024" s="192">
        <f t="shared" si="108"/>
        <v>27</v>
      </c>
      <c r="J1024" s="192">
        <f t="shared" si="109"/>
        <v>24</v>
      </c>
      <c r="K1024" s="192">
        <f t="shared" si="106"/>
        <v>7</v>
      </c>
      <c r="L1024" s="192">
        <f t="shared" si="106"/>
        <v>31</v>
      </c>
    </row>
    <row r="1025" spans="1:12">
      <c r="A1025" s="317">
        <v>20</v>
      </c>
      <c r="B1025" s="167" t="s">
        <v>412</v>
      </c>
      <c r="C1025" s="320" t="s">
        <v>413</v>
      </c>
      <c r="D1025" s="192">
        <v>11</v>
      </c>
      <c r="E1025" s="192">
        <v>6</v>
      </c>
      <c r="F1025" s="192">
        <f t="shared" si="107"/>
        <v>17</v>
      </c>
      <c r="G1025" s="192">
        <v>1</v>
      </c>
      <c r="H1025" s="192">
        <v>4</v>
      </c>
      <c r="I1025" s="192">
        <f t="shared" si="108"/>
        <v>5</v>
      </c>
      <c r="J1025" s="192">
        <f t="shared" si="109"/>
        <v>12</v>
      </c>
      <c r="K1025" s="192">
        <f t="shared" si="106"/>
        <v>10</v>
      </c>
      <c r="L1025" s="192">
        <f t="shared" si="106"/>
        <v>22</v>
      </c>
    </row>
    <row r="1026" spans="1:12">
      <c r="A1026" s="317">
        <v>21</v>
      </c>
      <c r="B1026" s="317">
        <v>487</v>
      </c>
      <c r="C1026" s="318" t="s">
        <v>414</v>
      </c>
      <c r="D1026" s="192"/>
      <c r="E1026" s="192"/>
      <c r="F1026" s="192">
        <f t="shared" si="107"/>
        <v>0</v>
      </c>
      <c r="G1026" s="192">
        <v>0</v>
      </c>
      <c r="H1026" s="192">
        <v>0</v>
      </c>
      <c r="I1026" s="192">
        <f t="shared" si="108"/>
        <v>0</v>
      </c>
      <c r="J1026" s="192">
        <f t="shared" si="109"/>
        <v>0</v>
      </c>
      <c r="K1026" s="192">
        <f t="shared" si="106"/>
        <v>0</v>
      </c>
      <c r="L1026" s="192">
        <f t="shared" si="106"/>
        <v>0</v>
      </c>
    </row>
    <row r="1027" spans="1:12">
      <c r="A1027" s="317">
        <v>22</v>
      </c>
      <c r="B1027" s="167" t="s">
        <v>415</v>
      </c>
      <c r="C1027" s="318" t="s">
        <v>416</v>
      </c>
      <c r="D1027" s="192">
        <v>6</v>
      </c>
      <c r="E1027" s="192">
        <v>4</v>
      </c>
      <c r="F1027" s="192">
        <f t="shared" si="107"/>
        <v>10</v>
      </c>
      <c r="G1027" s="192">
        <v>8</v>
      </c>
      <c r="H1027" s="192">
        <v>6</v>
      </c>
      <c r="I1027" s="192">
        <f t="shared" si="108"/>
        <v>14</v>
      </c>
      <c r="J1027" s="192">
        <f t="shared" si="109"/>
        <v>14</v>
      </c>
      <c r="K1027" s="192">
        <f t="shared" si="106"/>
        <v>10</v>
      </c>
      <c r="L1027" s="192">
        <f t="shared" si="106"/>
        <v>24</v>
      </c>
    </row>
    <row r="1028" spans="1:12">
      <c r="A1028" s="317">
        <v>23</v>
      </c>
      <c r="B1028" s="167" t="s">
        <v>417</v>
      </c>
      <c r="C1028" s="318" t="s">
        <v>418</v>
      </c>
      <c r="D1028" s="192">
        <v>17</v>
      </c>
      <c r="E1028" s="192">
        <v>15</v>
      </c>
      <c r="F1028" s="192">
        <f t="shared" si="107"/>
        <v>32</v>
      </c>
      <c r="G1028" s="192">
        <v>11</v>
      </c>
      <c r="H1028" s="192">
        <v>0</v>
      </c>
      <c r="I1028" s="192">
        <f t="shared" si="108"/>
        <v>11</v>
      </c>
      <c r="J1028" s="192">
        <f t="shared" si="109"/>
        <v>28</v>
      </c>
      <c r="K1028" s="192">
        <f t="shared" si="106"/>
        <v>15</v>
      </c>
      <c r="L1028" s="192">
        <f t="shared" si="106"/>
        <v>43</v>
      </c>
    </row>
    <row r="1029" spans="1:12" ht="24">
      <c r="A1029" s="317">
        <v>24</v>
      </c>
      <c r="B1029" s="167" t="s">
        <v>419</v>
      </c>
      <c r="C1029" s="321" t="s">
        <v>778</v>
      </c>
      <c r="D1029" s="192">
        <v>26</v>
      </c>
      <c r="E1029" s="192">
        <v>14</v>
      </c>
      <c r="F1029" s="192">
        <f t="shared" si="107"/>
        <v>40</v>
      </c>
      <c r="G1029" s="192">
        <v>0</v>
      </c>
      <c r="H1029" s="192">
        <v>1</v>
      </c>
      <c r="I1029" s="192">
        <f t="shared" si="108"/>
        <v>1</v>
      </c>
      <c r="J1029" s="192">
        <f t="shared" si="109"/>
        <v>26</v>
      </c>
      <c r="K1029" s="192">
        <f t="shared" si="106"/>
        <v>15</v>
      </c>
      <c r="L1029" s="192">
        <f t="shared" si="106"/>
        <v>41</v>
      </c>
    </row>
    <row r="1030" spans="1:12">
      <c r="A1030" s="317">
        <v>25</v>
      </c>
      <c r="B1030" s="167" t="s">
        <v>420</v>
      </c>
      <c r="C1030" s="318" t="s">
        <v>421</v>
      </c>
      <c r="D1030" s="192"/>
      <c r="E1030" s="192"/>
      <c r="F1030" s="192">
        <f t="shared" si="107"/>
        <v>0</v>
      </c>
      <c r="G1030" s="192">
        <v>5</v>
      </c>
      <c r="H1030" s="192">
        <v>5</v>
      </c>
      <c r="I1030" s="192">
        <f t="shared" si="108"/>
        <v>10</v>
      </c>
      <c r="J1030" s="192">
        <f t="shared" si="109"/>
        <v>5</v>
      </c>
      <c r="K1030" s="192">
        <f t="shared" si="106"/>
        <v>5</v>
      </c>
      <c r="L1030" s="192">
        <f t="shared" si="106"/>
        <v>10</v>
      </c>
    </row>
    <row r="1031" spans="1:12" ht="25.5">
      <c r="A1031" s="317">
        <v>26</v>
      </c>
      <c r="B1031" s="317">
        <v>571</v>
      </c>
      <c r="C1031" s="318" t="s">
        <v>422</v>
      </c>
      <c r="D1031" s="192">
        <v>313</v>
      </c>
      <c r="E1031" s="192">
        <v>230</v>
      </c>
      <c r="F1031" s="192">
        <f t="shared" si="107"/>
        <v>543</v>
      </c>
      <c r="G1031" s="192">
        <v>27</v>
      </c>
      <c r="H1031" s="192">
        <v>15</v>
      </c>
      <c r="I1031" s="192">
        <f t="shared" si="108"/>
        <v>42</v>
      </c>
      <c r="J1031" s="192">
        <f t="shared" si="109"/>
        <v>340</v>
      </c>
      <c r="K1031" s="192">
        <f t="shared" si="106"/>
        <v>245</v>
      </c>
      <c r="L1031" s="192">
        <f t="shared" si="106"/>
        <v>585</v>
      </c>
    </row>
    <row r="1032" spans="1:12" ht="25.5">
      <c r="A1032" s="317">
        <v>27</v>
      </c>
      <c r="B1032" s="167" t="s">
        <v>423</v>
      </c>
      <c r="C1032" s="318" t="s">
        <v>424</v>
      </c>
      <c r="D1032" s="192">
        <v>15</v>
      </c>
      <c r="E1032" s="192">
        <v>8</v>
      </c>
      <c r="F1032" s="192">
        <f t="shared" si="107"/>
        <v>23</v>
      </c>
      <c r="G1032" s="192"/>
      <c r="H1032" s="192"/>
      <c r="I1032" s="192">
        <f t="shared" si="108"/>
        <v>0</v>
      </c>
      <c r="J1032" s="192">
        <f t="shared" si="109"/>
        <v>15</v>
      </c>
      <c r="K1032" s="192">
        <f t="shared" si="106"/>
        <v>8</v>
      </c>
      <c r="L1032" s="192">
        <f t="shared" si="106"/>
        <v>23</v>
      </c>
    </row>
    <row r="1033" spans="1:12" ht="25.5">
      <c r="A1033" s="317">
        <v>28</v>
      </c>
      <c r="B1033" s="167" t="s">
        <v>425</v>
      </c>
      <c r="C1033" s="318" t="s">
        <v>426</v>
      </c>
      <c r="D1033" s="192"/>
      <c r="E1033" s="192"/>
      <c r="F1033" s="192">
        <f t="shared" si="107"/>
        <v>0</v>
      </c>
      <c r="G1033" s="192"/>
      <c r="H1033" s="192">
        <v>1</v>
      </c>
      <c r="I1033" s="192">
        <f t="shared" si="108"/>
        <v>1</v>
      </c>
      <c r="J1033" s="192">
        <f t="shared" si="109"/>
        <v>0</v>
      </c>
      <c r="K1033" s="192">
        <f t="shared" si="106"/>
        <v>1</v>
      </c>
      <c r="L1033" s="192">
        <f t="shared" si="106"/>
        <v>1</v>
      </c>
    </row>
    <row r="1034" spans="1:12" ht="38.25">
      <c r="A1034" s="317">
        <v>29</v>
      </c>
      <c r="B1034" s="167" t="s">
        <v>427</v>
      </c>
      <c r="C1034" s="318" t="s">
        <v>779</v>
      </c>
      <c r="D1034" s="192">
        <v>3</v>
      </c>
      <c r="E1034" s="192">
        <v>2</v>
      </c>
      <c r="F1034" s="192">
        <f t="shared" si="107"/>
        <v>5</v>
      </c>
      <c r="G1034" s="192"/>
      <c r="H1034" s="192">
        <v>3</v>
      </c>
      <c r="I1034" s="192">
        <f t="shared" si="108"/>
        <v>3</v>
      </c>
      <c r="J1034" s="192">
        <f t="shared" si="109"/>
        <v>3</v>
      </c>
      <c r="K1034" s="192">
        <f t="shared" si="106"/>
        <v>5</v>
      </c>
      <c r="L1034" s="192">
        <f t="shared" si="106"/>
        <v>8</v>
      </c>
    </row>
    <row r="1035" spans="1:12" ht="25.5">
      <c r="A1035" s="317">
        <v>30</v>
      </c>
      <c r="B1035" s="317">
        <v>797</v>
      </c>
      <c r="C1035" s="318" t="s">
        <v>428</v>
      </c>
      <c r="D1035" s="192"/>
      <c r="E1035" s="192"/>
      <c r="F1035" s="192">
        <f t="shared" si="107"/>
        <v>0</v>
      </c>
      <c r="G1035" s="192">
        <v>33</v>
      </c>
      <c r="H1035" s="192">
        <v>36</v>
      </c>
      <c r="I1035" s="192">
        <f t="shared" si="108"/>
        <v>69</v>
      </c>
      <c r="J1035" s="192">
        <f t="shared" si="109"/>
        <v>33</v>
      </c>
      <c r="K1035" s="192">
        <f t="shared" si="106"/>
        <v>36</v>
      </c>
      <c r="L1035" s="192">
        <f t="shared" si="106"/>
        <v>69</v>
      </c>
    </row>
    <row r="1036" spans="1:12" ht="25.5">
      <c r="A1036" s="317">
        <v>31</v>
      </c>
      <c r="B1036" s="317">
        <v>799</v>
      </c>
      <c r="C1036" s="318" t="s">
        <v>780</v>
      </c>
      <c r="D1036" s="192">
        <v>235</v>
      </c>
      <c r="E1036" s="192">
        <v>147</v>
      </c>
      <c r="F1036" s="192">
        <f t="shared" si="107"/>
        <v>382</v>
      </c>
      <c r="G1036" s="192">
        <v>160</v>
      </c>
      <c r="H1036" s="192">
        <v>100</v>
      </c>
      <c r="I1036" s="192">
        <f t="shared" si="108"/>
        <v>260</v>
      </c>
      <c r="J1036" s="192">
        <f t="shared" si="109"/>
        <v>395</v>
      </c>
      <c r="K1036" s="192">
        <f t="shared" si="106"/>
        <v>247</v>
      </c>
      <c r="L1036" s="192">
        <f t="shared" si="106"/>
        <v>642</v>
      </c>
    </row>
    <row r="1037" spans="1:12" ht="51">
      <c r="A1037" s="317">
        <v>32</v>
      </c>
      <c r="B1037" s="167" t="s">
        <v>429</v>
      </c>
      <c r="C1037" s="318" t="s">
        <v>430</v>
      </c>
      <c r="D1037" s="192">
        <v>34</v>
      </c>
      <c r="E1037" s="192">
        <v>11</v>
      </c>
      <c r="F1037" s="192">
        <f t="shared" si="107"/>
        <v>45</v>
      </c>
      <c r="G1037" s="192">
        <v>16</v>
      </c>
      <c r="H1037" s="192">
        <v>4</v>
      </c>
      <c r="I1037" s="192">
        <f t="shared" si="108"/>
        <v>20</v>
      </c>
      <c r="J1037" s="192">
        <f t="shared" si="109"/>
        <v>50</v>
      </c>
      <c r="K1037" s="192">
        <f t="shared" si="106"/>
        <v>15</v>
      </c>
      <c r="L1037" s="192">
        <f t="shared" si="106"/>
        <v>65</v>
      </c>
    </row>
    <row r="1038" spans="1:12" ht="25.5">
      <c r="A1038" s="317">
        <v>33</v>
      </c>
      <c r="B1038" s="167" t="s">
        <v>431</v>
      </c>
      <c r="C1038" s="318" t="s">
        <v>432</v>
      </c>
      <c r="D1038" s="192">
        <v>10</v>
      </c>
      <c r="E1038" s="192">
        <v>11</v>
      </c>
      <c r="F1038" s="192">
        <f t="shared" si="107"/>
        <v>21</v>
      </c>
      <c r="G1038" s="192">
        <v>10</v>
      </c>
      <c r="H1038" s="192">
        <v>0</v>
      </c>
      <c r="I1038" s="192">
        <f t="shared" si="108"/>
        <v>10</v>
      </c>
      <c r="J1038" s="192">
        <f t="shared" si="109"/>
        <v>20</v>
      </c>
      <c r="K1038" s="192">
        <f t="shared" si="106"/>
        <v>11</v>
      </c>
      <c r="L1038" s="192">
        <f t="shared" si="106"/>
        <v>31</v>
      </c>
    </row>
    <row r="1039" spans="1:12">
      <c r="A1039" s="317">
        <v>34</v>
      </c>
      <c r="B1039" s="167" t="s">
        <v>433</v>
      </c>
      <c r="C1039" s="318" t="s">
        <v>434</v>
      </c>
      <c r="D1039" s="192">
        <v>42</v>
      </c>
      <c r="E1039" s="192">
        <v>16</v>
      </c>
      <c r="F1039" s="192">
        <f t="shared" si="107"/>
        <v>58</v>
      </c>
      <c r="G1039" s="192"/>
      <c r="H1039" s="192"/>
      <c r="I1039" s="192">
        <f t="shared" si="108"/>
        <v>0</v>
      </c>
      <c r="J1039" s="192">
        <f t="shared" si="109"/>
        <v>42</v>
      </c>
      <c r="K1039" s="192">
        <f t="shared" si="106"/>
        <v>16</v>
      </c>
      <c r="L1039" s="192">
        <f t="shared" si="106"/>
        <v>58</v>
      </c>
    </row>
    <row r="1040" spans="1:12" ht="25.5">
      <c r="A1040" s="317">
        <v>35</v>
      </c>
      <c r="B1040" s="167" t="s">
        <v>435</v>
      </c>
      <c r="C1040" s="318" t="s">
        <v>436</v>
      </c>
      <c r="D1040" s="192">
        <v>27</v>
      </c>
      <c r="E1040" s="192">
        <v>15</v>
      </c>
      <c r="F1040" s="192">
        <f t="shared" si="107"/>
        <v>42</v>
      </c>
      <c r="G1040" s="192">
        <v>36</v>
      </c>
      <c r="H1040" s="192">
        <v>13</v>
      </c>
      <c r="I1040" s="192">
        <f t="shared" si="108"/>
        <v>49</v>
      </c>
      <c r="J1040" s="192">
        <f t="shared" si="109"/>
        <v>63</v>
      </c>
      <c r="K1040" s="192">
        <f t="shared" si="106"/>
        <v>28</v>
      </c>
      <c r="L1040" s="192">
        <f t="shared" si="106"/>
        <v>91</v>
      </c>
    </row>
    <row r="1041" spans="1:12" ht="51">
      <c r="A1041" s="317">
        <v>36</v>
      </c>
      <c r="B1041" s="167" t="s">
        <v>437</v>
      </c>
      <c r="C1041" s="318" t="s">
        <v>438</v>
      </c>
      <c r="D1041" s="192">
        <v>78</v>
      </c>
      <c r="E1041" s="192">
        <v>24</v>
      </c>
      <c r="F1041" s="192">
        <f t="shared" si="107"/>
        <v>102</v>
      </c>
      <c r="G1041" s="192">
        <v>30</v>
      </c>
      <c r="H1041" s="192">
        <v>5</v>
      </c>
      <c r="I1041" s="192">
        <f t="shared" si="108"/>
        <v>35</v>
      </c>
      <c r="J1041" s="192">
        <f t="shared" si="109"/>
        <v>108</v>
      </c>
      <c r="K1041" s="192">
        <f t="shared" si="106"/>
        <v>29</v>
      </c>
      <c r="L1041" s="192">
        <f t="shared" si="106"/>
        <v>137</v>
      </c>
    </row>
    <row r="1042" spans="1:12">
      <c r="A1042" s="317">
        <v>37</v>
      </c>
      <c r="B1042" s="167" t="s">
        <v>439</v>
      </c>
      <c r="C1042" s="318" t="s">
        <v>781</v>
      </c>
      <c r="D1042" s="192">
        <v>40</v>
      </c>
      <c r="E1042" s="192">
        <v>10</v>
      </c>
      <c r="F1042" s="192">
        <f t="shared" si="107"/>
        <v>50</v>
      </c>
      <c r="G1042" s="192">
        <v>2</v>
      </c>
      <c r="H1042" s="192"/>
      <c r="I1042" s="192">
        <f t="shared" si="108"/>
        <v>2</v>
      </c>
      <c r="J1042" s="192">
        <f t="shared" si="109"/>
        <v>42</v>
      </c>
      <c r="K1042" s="192">
        <f t="shared" si="106"/>
        <v>10</v>
      </c>
      <c r="L1042" s="192">
        <f t="shared" si="106"/>
        <v>52</v>
      </c>
    </row>
    <row r="1043" spans="1:12" ht="25.5">
      <c r="A1043" s="317">
        <v>38</v>
      </c>
      <c r="B1043" s="167" t="s">
        <v>440</v>
      </c>
      <c r="C1043" s="318" t="s">
        <v>782</v>
      </c>
      <c r="D1043" s="192"/>
      <c r="E1043" s="192"/>
      <c r="F1043" s="192">
        <f t="shared" si="107"/>
        <v>0</v>
      </c>
      <c r="G1043" s="192">
        <v>4</v>
      </c>
      <c r="H1043" s="192"/>
      <c r="I1043" s="192">
        <f t="shared" si="108"/>
        <v>4</v>
      </c>
      <c r="J1043" s="192">
        <f t="shared" si="109"/>
        <v>4</v>
      </c>
      <c r="K1043" s="192">
        <f t="shared" si="106"/>
        <v>0</v>
      </c>
      <c r="L1043" s="192">
        <f t="shared" si="106"/>
        <v>4</v>
      </c>
    </row>
    <row r="1044" spans="1:12">
      <c r="A1044" s="317">
        <v>39</v>
      </c>
      <c r="B1044" s="317"/>
      <c r="C1044" s="318" t="s">
        <v>441</v>
      </c>
      <c r="D1044" s="192">
        <v>537</v>
      </c>
      <c r="E1044" s="192">
        <v>1075</v>
      </c>
      <c r="F1044" s="192">
        <f t="shared" si="107"/>
        <v>1612</v>
      </c>
      <c r="G1044" s="192">
        <v>273</v>
      </c>
      <c r="H1044" s="192">
        <v>171</v>
      </c>
      <c r="I1044" s="192">
        <f t="shared" si="108"/>
        <v>444</v>
      </c>
      <c r="J1044" s="192">
        <f t="shared" si="109"/>
        <v>810</v>
      </c>
      <c r="K1044" s="192">
        <f t="shared" si="106"/>
        <v>1246</v>
      </c>
      <c r="L1044" s="192">
        <f t="shared" si="106"/>
        <v>2056</v>
      </c>
    </row>
    <row r="1045" spans="1:12">
      <c r="A1045" s="1373">
        <v>40</v>
      </c>
      <c r="B1045" s="1373" t="s">
        <v>874</v>
      </c>
      <c r="C1045" s="318" t="s">
        <v>877</v>
      </c>
      <c r="D1045" s="570">
        <v>13</v>
      </c>
      <c r="E1045" s="570">
        <v>3</v>
      </c>
      <c r="F1045" s="192">
        <f t="shared" si="107"/>
        <v>16</v>
      </c>
      <c r="G1045" s="570">
        <v>17</v>
      </c>
      <c r="H1045" s="570">
        <v>16</v>
      </c>
      <c r="I1045" s="192">
        <f t="shared" si="108"/>
        <v>33</v>
      </c>
      <c r="J1045" s="192">
        <f t="shared" si="109"/>
        <v>30</v>
      </c>
      <c r="K1045" s="192">
        <f t="shared" si="106"/>
        <v>19</v>
      </c>
      <c r="L1045" s="192">
        <f t="shared" si="106"/>
        <v>49</v>
      </c>
    </row>
    <row r="1046" spans="1:12">
      <c r="A1046" s="1373">
        <v>41</v>
      </c>
      <c r="B1046" s="1373" t="s">
        <v>873</v>
      </c>
      <c r="C1046" s="318" t="s">
        <v>875</v>
      </c>
      <c r="D1046" s="570"/>
      <c r="E1046" s="570"/>
      <c r="F1046" s="192">
        <f t="shared" si="107"/>
        <v>0</v>
      </c>
      <c r="G1046" s="570"/>
      <c r="H1046" s="570"/>
      <c r="I1046" s="192">
        <f t="shared" si="108"/>
        <v>0</v>
      </c>
      <c r="J1046" s="192">
        <f t="shared" si="109"/>
        <v>0</v>
      </c>
      <c r="K1046" s="192">
        <f t="shared" si="106"/>
        <v>0</v>
      </c>
      <c r="L1046" s="192">
        <f t="shared" si="106"/>
        <v>0</v>
      </c>
    </row>
    <row r="1047" spans="1:12">
      <c r="A1047" s="317"/>
      <c r="B1047" s="317"/>
      <c r="C1047" s="167" t="s">
        <v>6</v>
      </c>
      <c r="D1047" s="192">
        <f>SUM(D1006:D1046)</f>
        <v>4914</v>
      </c>
      <c r="E1047" s="192">
        <f t="shared" ref="E1047:L1047" si="110">SUM(E1006:E1046)</f>
        <v>3674</v>
      </c>
      <c r="F1047" s="192">
        <f t="shared" si="110"/>
        <v>8588</v>
      </c>
      <c r="G1047" s="192">
        <f t="shared" si="110"/>
        <v>1073</v>
      </c>
      <c r="H1047" s="192">
        <f t="shared" si="110"/>
        <v>698</v>
      </c>
      <c r="I1047" s="192">
        <f t="shared" si="110"/>
        <v>1771</v>
      </c>
      <c r="J1047" s="192">
        <f t="shared" si="110"/>
        <v>5987</v>
      </c>
      <c r="K1047" s="192">
        <f t="shared" si="110"/>
        <v>4372</v>
      </c>
      <c r="L1047" s="192">
        <f t="shared" si="110"/>
        <v>10359</v>
      </c>
    </row>
    <row r="1050" spans="1:12" ht="21">
      <c r="A1050" s="1910" t="s">
        <v>549</v>
      </c>
      <c r="B1050" s="1910"/>
      <c r="C1050" s="1910"/>
      <c r="D1050" s="1910"/>
      <c r="E1050" s="1910"/>
      <c r="F1050" s="1910"/>
      <c r="G1050" s="1910"/>
      <c r="H1050" s="1910"/>
      <c r="I1050" s="1910"/>
      <c r="J1050" s="1910"/>
      <c r="K1050" s="1910"/>
      <c r="L1050" s="1910"/>
    </row>
    <row r="1051" spans="1:12" ht="15.75" customHeight="1">
      <c r="A1051" s="1911" t="s">
        <v>881</v>
      </c>
      <c r="B1051" s="1911"/>
      <c r="C1051" s="1911"/>
      <c r="D1051" s="1911"/>
      <c r="E1051" s="1911"/>
      <c r="F1051" s="1911"/>
      <c r="G1051" s="1911"/>
      <c r="H1051" s="1911"/>
      <c r="I1051" s="1911"/>
      <c r="J1051" s="1911"/>
      <c r="K1051" s="1911"/>
      <c r="L1051" s="1911"/>
    </row>
    <row r="1052" spans="1:12" ht="19.5" customHeight="1">
      <c r="A1052" s="331" t="s">
        <v>548</v>
      </c>
      <c r="B1052" s="1370"/>
      <c r="C1052" s="1370"/>
      <c r="D1052" s="1370"/>
      <c r="E1052" s="1370"/>
      <c r="F1052" s="1370"/>
      <c r="G1052" s="1370"/>
      <c r="H1052" s="1370"/>
      <c r="I1052" s="1370"/>
      <c r="J1052" s="1370"/>
      <c r="K1052" s="1370"/>
      <c r="L1052" s="1370"/>
    </row>
    <row r="1053" spans="1:12" s="316" customFormat="1">
      <c r="A1053" s="1912" t="s">
        <v>193</v>
      </c>
      <c r="B1053" s="1912" t="s">
        <v>386</v>
      </c>
      <c r="C1053" s="1912" t="s">
        <v>550</v>
      </c>
      <c r="D1053" s="1912" t="s">
        <v>96</v>
      </c>
      <c r="E1053" s="1912"/>
      <c r="F1053" s="1912"/>
      <c r="G1053" s="1912" t="s">
        <v>0</v>
      </c>
      <c r="H1053" s="1912"/>
      <c r="I1053" s="1912"/>
      <c r="J1053" s="1912" t="s">
        <v>6</v>
      </c>
      <c r="K1053" s="1912"/>
      <c r="L1053" s="1912"/>
    </row>
    <row r="1054" spans="1:12" s="316" customFormat="1" ht="15" customHeight="1">
      <c r="A1054" s="1912"/>
      <c r="B1054" s="1912"/>
      <c r="C1054" s="1912"/>
      <c r="D1054" s="218" t="s">
        <v>242</v>
      </c>
      <c r="E1054" s="218" t="s">
        <v>243</v>
      </c>
      <c r="F1054" s="218" t="s">
        <v>236</v>
      </c>
      <c r="G1054" s="218" t="s">
        <v>242</v>
      </c>
      <c r="H1054" s="218" t="s">
        <v>243</v>
      </c>
      <c r="I1054" s="218" t="s">
        <v>236</v>
      </c>
      <c r="J1054" s="218" t="s">
        <v>242</v>
      </c>
      <c r="K1054" s="218" t="s">
        <v>243</v>
      </c>
      <c r="L1054" s="218" t="s">
        <v>236</v>
      </c>
    </row>
    <row r="1055" spans="1:12">
      <c r="A1055" s="317">
        <v>1</v>
      </c>
      <c r="B1055" s="317">
        <v>1</v>
      </c>
      <c r="C1055" s="318" t="s">
        <v>388</v>
      </c>
      <c r="D1055" s="192">
        <f t="shared" ref="D1055:L1070" si="111">D6+D54+D102+D149+D196+D243+D290+D337+D384+D431+D479+D528+D575+D623+D670+D717+D765+D813+D861+D909+D958+D1006</f>
        <v>1</v>
      </c>
      <c r="E1055" s="192">
        <f t="shared" si="111"/>
        <v>2</v>
      </c>
      <c r="F1055" s="192">
        <f t="shared" si="111"/>
        <v>3</v>
      </c>
      <c r="G1055" s="192">
        <f t="shared" si="111"/>
        <v>3</v>
      </c>
      <c r="H1055" s="192">
        <f t="shared" si="111"/>
        <v>1</v>
      </c>
      <c r="I1055" s="192">
        <f t="shared" si="111"/>
        <v>4</v>
      </c>
      <c r="J1055" s="192">
        <f t="shared" si="111"/>
        <v>4</v>
      </c>
      <c r="K1055" s="192">
        <f t="shared" si="111"/>
        <v>3</v>
      </c>
      <c r="L1055" s="192">
        <f t="shared" si="111"/>
        <v>7</v>
      </c>
    </row>
    <row r="1056" spans="1:12" ht="25.5">
      <c r="A1056" s="317">
        <v>2</v>
      </c>
      <c r="B1056" s="317">
        <v>2</v>
      </c>
      <c r="C1056" s="318" t="s">
        <v>389</v>
      </c>
      <c r="D1056" s="192">
        <f t="shared" si="111"/>
        <v>434</v>
      </c>
      <c r="E1056" s="192">
        <f t="shared" si="111"/>
        <v>281</v>
      </c>
      <c r="F1056" s="192">
        <f t="shared" si="111"/>
        <v>715</v>
      </c>
      <c r="G1056" s="192">
        <f t="shared" si="111"/>
        <v>287</v>
      </c>
      <c r="H1056" s="192">
        <f t="shared" si="111"/>
        <v>208</v>
      </c>
      <c r="I1056" s="192">
        <f t="shared" si="111"/>
        <v>495</v>
      </c>
      <c r="J1056" s="192">
        <f t="shared" si="111"/>
        <v>721</v>
      </c>
      <c r="K1056" s="192">
        <f t="shared" si="111"/>
        <v>489</v>
      </c>
      <c r="L1056" s="192">
        <f t="shared" si="111"/>
        <v>1210</v>
      </c>
    </row>
    <row r="1057" spans="1:12" ht="25.5">
      <c r="A1057" s="317">
        <v>3</v>
      </c>
      <c r="B1057" s="317">
        <v>3</v>
      </c>
      <c r="C1057" s="318" t="s">
        <v>390</v>
      </c>
      <c r="D1057" s="192">
        <f t="shared" si="111"/>
        <v>17</v>
      </c>
      <c r="E1057" s="192">
        <f t="shared" si="111"/>
        <v>7</v>
      </c>
      <c r="F1057" s="192">
        <f t="shared" si="111"/>
        <v>24</v>
      </c>
      <c r="G1057" s="192">
        <f t="shared" si="111"/>
        <v>66</v>
      </c>
      <c r="H1057" s="192">
        <f t="shared" si="111"/>
        <v>59</v>
      </c>
      <c r="I1057" s="192">
        <f t="shared" si="111"/>
        <v>125</v>
      </c>
      <c r="J1057" s="192">
        <f t="shared" si="111"/>
        <v>83</v>
      </c>
      <c r="K1057" s="192">
        <f t="shared" si="111"/>
        <v>66</v>
      </c>
      <c r="L1057" s="192">
        <f t="shared" si="111"/>
        <v>149</v>
      </c>
    </row>
    <row r="1058" spans="1:12" ht="25.5">
      <c r="A1058" s="317">
        <v>4</v>
      </c>
      <c r="B1058" s="167" t="s">
        <v>391</v>
      </c>
      <c r="C1058" s="318" t="s">
        <v>392</v>
      </c>
      <c r="D1058" s="192">
        <f t="shared" si="111"/>
        <v>26</v>
      </c>
      <c r="E1058" s="192">
        <f t="shared" si="111"/>
        <v>23</v>
      </c>
      <c r="F1058" s="192">
        <f t="shared" si="111"/>
        <v>49</v>
      </c>
      <c r="G1058" s="192">
        <f t="shared" si="111"/>
        <v>54</v>
      </c>
      <c r="H1058" s="192">
        <f t="shared" si="111"/>
        <v>32</v>
      </c>
      <c r="I1058" s="192">
        <f t="shared" si="111"/>
        <v>86</v>
      </c>
      <c r="J1058" s="192">
        <f t="shared" si="111"/>
        <v>80</v>
      </c>
      <c r="K1058" s="192">
        <f t="shared" si="111"/>
        <v>55</v>
      </c>
      <c r="L1058" s="192">
        <f t="shared" si="111"/>
        <v>135</v>
      </c>
    </row>
    <row r="1059" spans="1:12">
      <c r="A1059" s="317">
        <v>5</v>
      </c>
      <c r="B1059" s="167" t="s">
        <v>393</v>
      </c>
      <c r="C1059" s="318" t="s">
        <v>394</v>
      </c>
      <c r="D1059" s="192">
        <f t="shared" si="111"/>
        <v>681</v>
      </c>
      <c r="E1059" s="192">
        <f t="shared" si="111"/>
        <v>439</v>
      </c>
      <c r="F1059" s="192">
        <f t="shared" si="111"/>
        <v>1120</v>
      </c>
      <c r="G1059" s="192">
        <f t="shared" si="111"/>
        <v>654</v>
      </c>
      <c r="H1059" s="192">
        <f t="shared" si="111"/>
        <v>354</v>
      </c>
      <c r="I1059" s="192">
        <f t="shared" si="111"/>
        <v>1008</v>
      </c>
      <c r="J1059" s="192">
        <f t="shared" si="111"/>
        <v>1335</v>
      </c>
      <c r="K1059" s="192">
        <f t="shared" si="111"/>
        <v>793</v>
      </c>
      <c r="L1059" s="192">
        <f t="shared" si="111"/>
        <v>2128</v>
      </c>
    </row>
    <row r="1060" spans="1:12">
      <c r="A1060" s="317">
        <v>6</v>
      </c>
      <c r="B1060" s="317">
        <v>30</v>
      </c>
      <c r="C1060" s="318" t="s">
        <v>395</v>
      </c>
      <c r="D1060" s="192">
        <f t="shared" si="111"/>
        <v>0</v>
      </c>
      <c r="E1060" s="192">
        <f t="shared" si="111"/>
        <v>0</v>
      </c>
      <c r="F1060" s="192">
        <f t="shared" si="111"/>
        <v>0</v>
      </c>
      <c r="G1060" s="192">
        <f t="shared" si="111"/>
        <v>0</v>
      </c>
      <c r="H1060" s="192">
        <f t="shared" si="111"/>
        <v>0</v>
      </c>
      <c r="I1060" s="192">
        <f t="shared" si="111"/>
        <v>0</v>
      </c>
      <c r="J1060" s="192">
        <f t="shared" si="111"/>
        <v>0</v>
      </c>
      <c r="K1060" s="192">
        <f t="shared" si="111"/>
        <v>0</v>
      </c>
      <c r="L1060" s="192">
        <f t="shared" si="111"/>
        <v>0</v>
      </c>
    </row>
    <row r="1061" spans="1:12">
      <c r="A1061" s="317">
        <v>7</v>
      </c>
      <c r="B1061" s="317">
        <v>32</v>
      </c>
      <c r="C1061" s="318" t="s">
        <v>396</v>
      </c>
      <c r="D1061" s="192">
        <f t="shared" si="111"/>
        <v>0</v>
      </c>
      <c r="E1061" s="192">
        <f t="shared" si="111"/>
        <v>0</v>
      </c>
      <c r="F1061" s="192">
        <f t="shared" si="111"/>
        <v>0</v>
      </c>
      <c r="G1061" s="192">
        <f t="shared" si="111"/>
        <v>0</v>
      </c>
      <c r="H1061" s="192">
        <f t="shared" si="111"/>
        <v>0</v>
      </c>
      <c r="I1061" s="192">
        <f t="shared" si="111"/>
        <v>0</v>
      </c>
      <c r="J1061" s="192">
        <f t="shared" si="111"/>
        <v>0</v>
      </c>
      <c r="K1061" s="192">
        <f t="shared" si="111"/>
        <v>0</v>
      </c>
      <c r="L1061" s="192">
        <f t="shared" si="111"/>
        <v>0</v>
      </c>
    </row>
    <row r="1062" spans="1:12">
      <c r="A1062" s="317">
        <v>8</v>
      </c>
      <c r="B1062" s="317">
        <v>33</v>
      </c>
      <c r="C1062" s="318" t="s">
        <v>397</v>
      </c>
      <c r="D1062" s="192">
        <f t="shared" si="111"/>
        <v>0</v>
      </c>
      <c r="E1062" s="192">
        <f t="shared" si="111"/>
        <v>0</v>
      </c>
      <c r="F1062" s="192">
        <f t="shared" si="111"/>
        <v>0</v>
      </c>
      <c r="G1062" s="192">
        <f t="shared" si="111"/>
        <v>0</v>
      </c>
      <c r="H1062" s="192">
        <f t="shared" si="111"/>
        <v>0</v>
      </c>
      <c r="I1062" s="192">
        <f t="shared" si="111"/>
        <v>0</v>
      </c>
      <c r="J1062" s="192">
        <f t="shared" si="111"/>
        <v>0</v>
      </c>
      <c r="K1062" s="192">
        <f t="shared" si="111"/>
        <v>0</v>
      </c>
      <c r="L1062" s="192">
        <f t="shared" si="111"/>
        <v>0</v>
      </c>
    </row>
    <row r="1063" spans="1:12">
      <c r="A1063" s="317">
        <v>9</v>
      </c>
      <c r="B1063" s="317">
        <v>37</v>
      </c>
      <c r="C1063" s="318" t="s">
        <v>398</v>
      </c>
      <c r="D1063" s="192">
        <f t="shared" si="111"/>
        <v>0</v>
      </c>
      <c r="E1063" s="192">
        <f t="shared" si="111"/>
        <v>0</v>
      </c>
      <c r="F1063" s="192">
        <f t="shared" si="111"/>
        <v>0</v>
      </c>
      <c r="G1063" s="192">
        <f t="shared" si="111"/>
        <v>0</v>
      </c>
      <c r="H1063" s="192">
        <f t="shared" si="111"/>
        <v>0</v>
      </c>
      <c r="I1063" s="192">
        <f t="shared" si="111"/>
        <v>0</v>
      </c>
      <c r="J1063" s="192">
        <f t="shared" si="111"/>
        <v>0</v>
      </c>
      <c r="K1063" s="192">
        <f t="shared" si="111"/>
        <v>0</v>
      </c>
      <c r="L1063" s="192">
        <f t="shared" si="111"/>
        <v>0</v>
      </c>
    </row>
    <row r="1064" spans="1:12">
      <c r="A1064" s="416">
        <v>10</v>
      </c>
      <c r="B1064" s="416">
        <v>45</v>
      </c>
      <c r="C1064" s="318" t="s">
        <v>399</v>
      </c>
      <c r="D1064" s="192">
        <f t="shared" si="111"/>
        <v>0</v>
      </c>
      <c r="E1064" s="192">
        <f t="shared" si="111"/>
        <v>0</v>
      </c>
      <c r="F1064" s="192">
        <f t="shared" si="111"/>
        <v>0</v>
      </c>
      <c r="G1064" s="192">
        <f t="shared" si="111"/>
        <v>0</v>
      </c>
      <c r="H1064" s="192">
        <f t="shared" si="111"/>
        <v>0</v>
      </c>
      <c r="I1064" s="192">
        <f t="shared" si="111"/>
        <v>0</v>
      </c>
      <c r="J1064" s="192">
        <f t="shared" si="111"/>
        <v>0</v>
      </c>
      <c r="K1064" s="192">
        <f t="shared" si="111"/>
        <v>0</v>
      </c>
      <c r="L1064" s="192">
        <f t="shared" si="111"/>
        <v>0</v>
      </c>
    </row>
    <row r="1065" spans="1:12">
      <c r="A1065" s="317">
        <v>11</v>
      </c>
      <c r="B1065" s="317">
        <v>55</v>
      </c>
      <c r="C1065" s="318" t="s">
        <v>400</v>
      </c>
      <c r="D1065" s="192">
        <f t="shared" si="111"/>
        <v>0</v>
      </c>
      <c r="E1065" s="192">
        <f t="shared" si="111"/>
        <v>0</v>
      </c>
      <c r="F1065" s="192">
        <f t="shared" si="111"/>
        <v>0</v>
      </c>
      <c r="G1065" s="192">
        <f t="shared" si="111"/>
        <v>0</v>
      </c>
      <c r="H1065" s="192">
        <f t="shared" si="111"/>
        <v>0</v>
      </c>
      <c r="I1065" s="192">
        <f t="shared" si="111"/>
        <v>0</v>
      </c>
      <c r="J1065" s="192">
        <f t="shared" si="111"/>
        <v>0</v>
      </c>
      <c r="K1065" s="192">
        <f t="shared" si="111"/>
        <v>0</v>
      </c>
      <c r="L1065" s="192">
        <f t="shared" si="111"/>
        <v>0</v>
      </c>
    </row>
    <row r="1066" spans="1:12">
      <c r="A1066" s="317">
        <v>12</v>
      </c>
      <c r="B1066" s="317">
        <v>71</v>
      </c>
      <c r="C1066" s="318" t="s">
        <v>401</v>
      </c>
      <c r="D1066" s="192">
        <f t="shared" si="111"/>
        <v>0</v>
      </c>
      <c r="E1066" s="192">
        <f t="shared" si="111"/>
        <v>0</v>
      </c>
      <c r="F1066" s="192">
        <f t="shared" si="111"/>
        <v>0</v>
      </c>
      <c r="G1066" s="192">
        <f t="shared" si="111"/>
        <v>1</v>
      </c>
      <c r="H1066" s="192">
        <f t="shared" si="111"/>
        <v>0</v>
      </c>
      <c r="I1066" s="192">
        <f t="shared" si="111"/>
        <v>1</v>
      </c>
      <c r="J1066" s="192">
        <f t="shared" si="111"/>
        <v>1</v>
      </c>
      <c r="K1066" s="192">
        <f t="shared" si="111"/>
        <v>0</v>
      </c>
      <c r="L1066" s="192">
        <f t="shared" si="111"/>
        <v>1</v>
      </c>
    </row>
    <row r="1067" spans="1:12">
      <c r="A1067" s="317">
        <v>13</v>
      </c>
      <c r="B1067" s="317">
        <v>84</v>
      </c>
      <c r="C1067" s="318" t="s">
        <v>776</v>
      </c>
      <c r="D1067" s="192">
        <f t="shared" si="111"/>
        <v>0</v>
      </c>
      <c r="E1067" s="192">
        <f t="shared" si="111"/>
        <v>1</v>
      </c>
      <c r="F1067" s="192">
        <f t="shared" si="111"/>
        <v>1</v>
      </c>
      <c r="G1067" s="192">
        <f t="shared" si="111"/>
        <v>35</v>
      </c>
      <c r="H1067" s="192">
        <f t="shared" si="111"/>
        <v>31</v>
      </c>
      <c r="I1067" s="192">
        <f t="shared" si="111"/>
        <v>66</v>
      </c>
      <c r="J1067" s="192">
        <f t="shared" si="111"/>
        <v>35</v>
      </c>
      <c r="K1067" s="192">
        <f t="shared" si="111"/>
        <v>32</v>
      </c>
      <c r="L1067" s="192">
        <f t="shared" si="111"/>
        <v>67</v>
      </c>
    </row>
    <row r="1068" spans="1:12">
      <c r="A1068" s="317">
        <v>14</v>
      </c>
      <c r="B1068" s="167" t="s">
        <v>402</v>
      </c>
      <c r="C1068" s="318" t="s">
        <v>403</v>
      </c>
      <c r="D1068" s="192">
        <f t="shared" si="111"/>
        <v>818</v>
      </c>
      <c r="E1068" s="192">
        <f t="shared" si="111"/>
        <v>785</v>
      </c>
      <c r="F1068" s="192">
        <f t="shared" si="111"/>
        <v>1603</v>
      </c>
      <c r="G1068" s="192">
        <f t="shared" si="111"/>
        <v>755</v>
      </c>
      <c r="H1068" s="192">
        <f t="shared" si="111"/>
        <v>647</v>
      </c>
      <c r="I1068" s="192">
        <f t="shared" si="111"/>
        <v>1402</v>
      </c>
      <c r="J1068" s="192">
        <f t="shared" si="111"/>
        <v>1573</v>
      </c>
      <c r="K1068" s="192">
        <f t="shared" si="111"/>
        <v>1432</v>
      </c>
      <c r="L1068" s="192">
        <f t="shared" si="111"/>
        <v>3005</v>
      </c>
    </row>
    <row r="1069" spans="1:12">
      <c r="A1069" s="317">
        <v>15</v>
      </c>
      <c r="B1069" s="317">
        <v>250</v>
      </c>
      <c r="C1069" s="318" t="s">
        <v>404</v>
      </c>
      <c r="D1069" s="192">
        <f t="shared" si="111"/>
        <v>3592</v>
      </c>
      <c r="E1069" s="192">
        <f t="shared" si="111"/>
        <v>2837</v>
      </c>
      <c r="F1069" s="192">
        <f t="shared" si="111"/>
        <v>6429</v>
      </c>
      <c r="G1069" s="192">
        <f t="shared" si="111"/>
        <v>1818</v>
      </c>
      <c r="H1069" s="192">
        <f t="shared" si="111"/>
        <v>1368</v>
      </c>
      <c r="I1069" s="192">
        <f t="shared" si="111"/>
        <v>3186</v>
      </c>
      <c r="J1069" s="192">
        <f t="shared" si="111"/>
        <v>5410</v>
      </c>
      <c r="K1069" s="192">
        <f t="shared" si="111"/>
        <v>4205</v>
      </c>
      <c r="L1069" s="192">
        <f t="shared" si="111"/>
        <v>9615</v>
      </c>
    </row>
    <row r="1070" spans="1:12" ht="25.5">
      <c r="A1070" s="317">
        <v>16</v>
      </c>
      <c r="B1070" s="167" t="s">
        <v>405</v>
      </c>
      <c r="C1070" s="318" t="s">
        <v>406</v>
      </c>
      <c r="D1070" s="192">
        <f t="shared" si="111"/>
        <v>224</v>
      </c>
      <c r="E1070" s="192">
        <f t="shared" si="111"/>
        <v>194</v>
      </c>
      <c r="F1070" s="192">
        <f t="shared" si="111"/>
        <v>418</v>
      </c>
      <c r="G1070" s="192">
        <f t="shared" si="111"/>
        <v>410</v>
      </c>
      <c r="H1070" s="192">
        <f t="shared" si="111"/>
        <v>274</v>
      </c>
      <c r="I1070" s="192">
        <f t="shared" si="111"/>
        <v>684</v>
      </c>
      <c r="J1070" s="192">
        <f t="shared" si="111"/>
        <v>634</v>
      </c>
      <c r="K1070" s="192">
        <f t="shared" si="111"/>
        <v>468</v>
      </c>
      <c r="L1070" s="192">
        <f t="shared" si="111"/>
        <v>1102</v>
      </c>
    </row>
    <row r="1071" spans="1:12">
      <c r="A1071" s="317">
        <v>17</v>
      </c>
      <c r="B1071" s="167" t="s">
        <v>407</v>
      </c>
      <c r="C1071" s="319" t="s">
        <v>777</v>
      </c>
      <c r="D1071" s="192">
        <f t="shared" ref="D1071:L1086" si="112">D22+D70+D118+D165+D212+D259+D306+D353+D400+D447+D495+D544+D591+D639+D686+D733+D781+D829+D877+D925+D974+D1022</f>
        <v>361</v>
      </c>
      <c r="E1071" s="192">
        <f t="shared" si="112"/>
        <v>295</v>
      </c>
      <c r="F1071" s="192">
        <f t="shared" si="112"/>
        <v>656</v>
      </c>
      <c r="G1071" s="192">
        <f t="shared" si="112"/>
        <v>962</v>
      </c>
      <c r="H1071" s="192">
        <f t="shared" si="112"/>
        <v>690</v>
      </c>
      <c r="I1071" s="192">
        <f t="shared" si="112"/>
        <v>1652</v>
      </c>
      <c r="J1071" s="192">
        <f t="shared" si="112"/>
        <v>1323</v>
      </c>
      <c r="K1071" s="192">
        <f t="shared" si="112"/>
        <v>985</v>
      </c>
      <c r="L1071" s="192">
        <f t="shared" si="112"/>
        <v>2308</v>
      </c>
    </row>
    <row r="1072" spans="1:12" ht="38.25">
      <c r="A1072" s="317">
        <v>18</v>
      </c>
      <c r="B1072" s="1372" t="s">
        <v>408</v>
      </c>
      <c r="C1072" s="318" t="s">
        <v>409</v>
      </c>
      <c r="D1072" s="192">
        <f t="shared" si="112"/>
        <v>25877</v>
      </c>
      <c r="E1072" s="192">
        <f t="shared" si="112"/>
        <v>17759</v>
      </c>
      <c r="F1072" s="192">
        <f t="shared" si="112"/>
        <v>43636</v>
      </c>
      <c r="G1072" s="192">
        <f t="shared" si="112"/>
        <v>21751</v>
      </c>
      <c r="H1072" s="192">
        <f t="shared" si="112"/>
        <v>15700</v>
      </c>
      <c r="I1072" s="192">
        <f t="shared" si="112"/>
        <v>37451</v>
      </c>
      <c r="J1072" s="192">
        <f t="shared" si="112"/>
        <v>47628</v>
      </c>
      <c r="K1072" s="192">
        <f t="shared" si="112"/>
        <v>33459</v>
      </c>
      <c r="L1072" s="192">
        <f t="shared" si="112"/>
        <v>81087</v>
      </c>
    </row>
    <row r="1073" spans="1:12" ht="25.5">
      <c r="A1073" s="317">
        <v>19</v>
      </c>
      <c r="B1073" s="167" t="s">
        <v>410</v>
      </c>
      <c r="C1073" s="318" t="s">
        <v>411</v>
      </c>
      <c r="D1073" s="192">
        <f t="shared" si="112"/>
        <v>619</v>
      </c>
      <c r="E1073" s="192">
        <f t="shared" si="112"/>
        <v>414</v>
      </c>
      <c r="F1073" s="192">
        <f t="shared" si="112"/>
        <v>1033</v>
      </c>
      <c r="G1073" s="192">
        <f t="shared" si="112"/>
        <v>532</v>
      </c>
      <c r="H1073" s="192">
        <f t="shared" si="112"/>
        <v>268</v>
      </c>
      <c r="I1073" s="192">
        <f t="shared" si="112"/>
        <v>800</v>
      </c>
      <c r="J1073" s="192">
        <f t="shared" si="112"/>
        <v>1151</v>
      </c>
      <c r="K1073" s="192">
        <f t="shared" si="112"/>
        <v>682</v>
      </c>
      <c r="L1073" s="192">
        <f t="shared" si="112"/>
        <v>1833</v>
      </c>
    </row>
    <row r="1074" spans="1:12">
      <c r="A1074" s="317">
        <v>20</v>
      </c>
      <c r="B1074" s="167" t="s">
        <v>412</v>
      </c>
      <c r="C1074" s="320" t="s">
        <v>413</v>
      </c>
      <c r="D1074" s="192">
        <f t="shared" si="112"/>
        <v>205</v>
      </c>
      <c r="E1074" s="192">
        <f t="shared" si="112"/>
        <v>142</v>
      </c>
      <c r="F1074" s="192">
        <f t="shared" si="112"/>
        <v>347</v>
      </c>
      <c r="G1074" s="192">
        <f t="shared" si="112"/>
        <v>1006</v>
      </c>
      <c r="H1074" s="192">
        <f t="shared" si="112"/>
        <v>801</v>
      </c>
      <c r="I1074" s="192">
        <f t="shared" si="112"/>
        <v>1807</v>
      </c>
      <c r="J1074" s="192">
        <f t="shared" si="112"/>
        <v>1211</v>
      </c>
      <c r="K1074" s="192">
        <f t="shared" si="112"/>
        <v>943</v>
      </c>
      <c r="L1074" s="192">
        <f t="shared" si="112"/>
        <v>2154</v>
      </c>
    </row>
    <row r="1075" spans="1:12">
      <c r="A1075" s="317">
        <v>21</v>
      </c>
      <c r="B1075" s="317">
        <v>487</v>
      </c>
      <c r="C1075" s="318" t="s">
        <v>414</v>
      </c>
      <c r="D1075" s="192">
        <f t="shared" si="112"/>
        <v>56</v>
      </c>
      <c r="E1075" s="192">
        <f t="shared" si="112"/>
        <v>35</v>
      </c>
      <c r="F1075" s="192">
        <f t="shared" si="112"/>
        <v>91</v>
      </c>
      <c r="G1075" s="192">
        <f t="shared" si="112"/>
        <v>122</v>
      </c>
      <c r="H1075" s="192">
        <f t="shared" si="112"/>
        <v>104</v>
      </c>
      <c r="I1075" s="192">
        <f t="shared" si="112"/>
        <v>226</v>
      </c>
      <c r="J1075" s="192">
        <f t="shared" si="112"/>
        <v>178</v>
      </c>
      <c r="K1075" s="192">
        <f t="shared" si="112"/>
        <v>139</v>
      </c>
      <c r="L1075" s="192">
        <f t="shared" si="112"/>
        <v>317</v>
      </c>
    </row>
    <row r="1076" spans="1:12">
      <c r="A1076" s="317">
        <v>22</v>
      </c>
      <c r="B1076" s="167" t="s">
        <v>415</v>
      </c>
      <c r="C1076" s="318" t="s">
        <v>416</v>
      </c>
      <c r="D1076" s="192">
        <f t="shared" si="112"/>
        <v>1159</v>
      </c>
      <c r="E1076" s="192">
        <f t="shared" si="112"/>
        <v>786</v>
      </c>
      <c r="F1076" s="192">
        <f t="shared" si="112"/>
        <v>1945</v>
      </c>
      <c r="G1076" s="192">
        <f t="shared" si="112"/>
        <v>1028</v>
      </c>
      <c r="H1076" s="192">
        <f t="shared" si="112"/>
        <v>818</v>
      </c>
      <c r="I1076" s="192">
        <f t="shared" si="112"/>
        <v>1846</v>
      </c>
      <c r="J1076" s="192">
        <f t="shared" si="112"/>
        <v>2187</v>
      </c>
      <c r="K1076" s="192">
        <f t="shared" si="112"/>
        <v>1604</v>
      </c>
      <c r="L1076" s="192">
        <f t="shared" si="112"/>
        <v>3791</v>
      </c>
    </row>
    <row r="1077" spans="1:12">
      <c r="A1077" s="317">
        <v>23</v>
      </c>
      <c r="B1077" s="167" t="s">
        <v>417</v>
      </c>
      <c r="C1077" s="318" t="s">
        <v>418</v>
      </c>
      <c r="D1077" s="192">
        <f t="shared" si="112"/>
        <v>273</v>
      </c>
      <c r="E1077" s="192">
        <f t="shared" si="112"/>
        <v>170</v>
      </c>
      <c r="F1077" s="192">
        <f t="shared" si="112"/>
        <v>443</v>
      </c>
      <c r="G1077" s="192">
        <f t="shared" si="112"/>
        <v>183</v>
      </c>
      <c r="H1077" s="192">
        <f t="shared" si="112"/>
        <v>85</v>
      </c>
      <c r="I1077" s="192">
        <f t="shared" si="112"/>
        <v>268</v>
      </c>
      <c r="J1077" s="192">
        <f t="shared" si="112"/>
        <v>456</v>
      </c>
      <c r="K1077" s="192">
        <f t="shared" si="112"/>
        <v>255</v>
      </c>
      <c r="L1077" s="192">
        <f t="shared" si="112"/>
        <v>711</v>
      </c>
    </row>
    <row r="1078" spans="1:12" ht="24">
      <c r="A1078" s="317">
        <v>24</v>
      </c>
      <c r="B1078" s="167" t="s">
        <v>419</v>
      </c>
      <c r="C1078" s="321" t="s">
        <v>778</v>
      </c>
      <c r="D1078" s="192">
        <f t="shared" si="112"/>
        <v>217</v>
      </c>
      <c r="E1078" s="192">
        <f t="shared" si="112"/>
        <v>122</v>
      </c>
      <c r="F1078" s="192">
        <f t="shared" si="112"/>
        <v>339</v>
      </c>
      <c r="G1078" s="192">
        <f t="shared" si="112"/>
        <v>172</v>
      </c>
      <c r="H1078" s="192">
        <f t="shared" si="112"/>
        <v>117</v>
      </c>
      <c r="I1078" s="192">
        <f t="shared" si="112"/>
        <v>289</v>
      </c>
      <c r="J1078" s="192">
        <f t="shared" si="112"/>
        <v>389</v>
      </c>
      <c r="K1078" s="192">
        <f t="shared" si="112"/>
        <v>239</v>
      </c>
      <c r="L1078" s="192">
        <f t="shared" si="112"/>
        <v>628</v>
      </c>
    </row>
    <row r="1079" spans="1:12">
      <c r="A1079" s="317">
        <v>25</v>
      </c>
      <c r="B1079" s="167" t="s">
        <v>420</v>
      </c>
      <c r="C1079" s="318" t="s">
        <v>421</v>
      </c>
      <c r="D1079" s="192">
        <f t="shared" si="112"/>
        <v>60</v>
      </c>
      <c r="E1079" s="192">
        <f t="shared" si="112"/>
        <v>32</v>
      </c>
      <c r="F1079" s="192">
        <f t="shared" si="112"/>
        <v>92</v>
      </c>
      <c r="G1079" s="192">
        <f t="shared" si="112"/>
        <v>28</v>
      </c>
      <c r="H1079" s="192">
        <f t="shared" si="112"/>
        <v>38</v>
      </c>
      <c r="I1079" s="192">
        <f t="shared" si="112"/>
        <v>66</v>
      </c>
      <c r="J1079" s="192">
        <f t="shared" si="112"/>
        <v>88</v>
      </c>
      <c r="K1079" s="192">
        <f t="shared" si="112"/>
        <v>70</v>
      </c>
      <c r="L1079" s="192">
        <f t="shared" si="112"/>
        <v>158</v>
      </c>
    </row>
    <row r="1080" spans="1:12" ht="25.5">
      <c r="A1080" s="317">
        <v>26</v>
      </c>
      <c r="B1080" s="317">
        <v>571</v>
      </c>
      <c r="C1080" s="318" t="s">
        <v>422</v>
      </c>
      <c r="D1080" s="192">
        <f t="shared" si="112"/>
        <v>1306</v>
      </c>
      <c r="E1080" s="192">
        <f t="shared" si="112"/>
        <v>811</v>
      </c>
      <c r="F1080" s="192">
        <f t="shared" si="112"/>
        <v>2117</v>
      </c>
      <c r="G1080" s="192">
        <f t="shared" si="112"/>
        <v>929</v>
      </c>
      <c r="H1080" s="192">
        <f t="shared" si="112"/>
        <v>405</v>
      </c>
      <c r="I1080" s="192">
        <f t="shared" si="112"/>
        <v>1334</v>
      </c>
      <c r="J1080" s="192">
        <f t="shared" si="112"/>
        <v>2235</v>
      </c>
      <c r="K1080" s="192">
        <f t="shared" si="112"/>
        <v>1216</v>
      </c>
      <c r="L1080" s="192">
        <f t="shared" si="112"/>
        <v>3451</v>
      </c>
    </row>
    <row r="1081" spans="1:12" ht="25.5">
      <c r="A1081" s="317">
        <v>27</v>
      </c>
      <c r="B1081" s="167" t="s">
        <v>423</v>
      </c>
      <c r="C1081" s="318" t="s">
        <v>424</v>
      </c>
      <c r="D1081" s="192">
        <f t="shared" si="112"/>
        <v>288</v>
      </c>
      <c r="E1081" s="192">
        <f t="shared" si="112"/>
        <v>199</v>
      </c>
      <c r="F1081" s="192">
        <f t="shared" si="112"/>
        <v>487</v>
      </c>
      <c r="G1081" s="192">
        <f t="shared" si="112"/>
        <v>156</v>
      </c>
      <c r="H1081" s="192">
        <f t="shared" si="112"/>
        <v>106</v>
      </c>
      <c r="I1081" s="192">
        <f t="shared" si="112"/>
        <v>262</v>
      </c>
      <c r="J1081" s="192">
        <f t="shared" si="112"/>
        <v>444</v>
      </c>
      <c r="K1081" s="192">
        <f t="shared" si="112"/>
        <v>305</v>
      </c>
      <c r="L1081" s="192">
        <f t="shared" si="112"/>
        <v>749</v>
      </c>
    </row>
    <row r="1082" spans="1:12" ht="25.5">
      <c r="A1082" s="317">
        <v>28</v>
      </c>
      <c r="B1082" s="167" t="s">
        <v>425</v>
      </c>
      <c r="C1082" s="318" t="s">
        <v>426</v>
      </c>
      <c r="D1082" s="192">
        <f t="shared" si="112"/>
        <v>0</v>
      </c>
      <c r="E1082" s="192">
        <f t="shared" si="112"/>
        <v>1</v>
      </c>
      <c r="F1082" s="192">
        <f t="shared" si="112"/>
        <v>1</v>
      </c>
      <c r="G1082" s="192">
        <f t="shared" si="112"/>
        <v>5</v>
      </c>
      <c r="H1082" s="192">
        <f t="shared" si="112"/>
        <v>51</v>
      </c>
      <c r="I1082" s="192">
        <f t="shared" si="112"/>
        <v>56</v>
      </c>
      <c r="J1082" s="192">
        <f t="shared" si="112"/>
        <v>5</v>
      </c>
      <c r="K1082" s="192">
        <f t="shared" si="112"/>
        <v>52</v>
      </c>
      <c r="L1082" s="192">
        <f t="shared" si="112"/>
        <v>57</v>
      </c>
    </row>
    <row r="1083" spans="1:12" ht="38.25">
      <c r="A1083" s="317">
        <v>29</v>
      </c>
      <c r="B1083" s="167" t="s">
        <v>427</v>
      </c>
      <c r="C1083" s="318" t="s">
        <v>779</v>
      </c>
      <c r="D1083" s="192">
        <f t="shared" si="112"/>
        <v>35</v>
      </c>
      <c r="E1083" s="192">
        <f t="shared" si="112"/>
        <v>48</v>
      </c>
      <c r="F1083" s="192">
        <f t="shared" si="112"/>
        <v>83</v>
      </c>
      <c r="G1083" s="192">
        <f t="shared" si="112"/>
        <v>710</v>
      </c>
      <c r="H1083" s="192">
        <f t="shared" si="112"/>
        <v>466</v>
      </c>
      <c r="I1083" s="192">
        <f t="shared" si="112"/>
        <v>1176</v>
      </c>
      <c r="J1083" s="192">
        <f t="shared" si="112"/>
        <v>745</v>
      </c>
      <c r="K1083" s="192">
        <f t="shared" si="112"/>
        <v>514</v>
      </c>
      <c r="L1083" s="192">
        <f t="shared" si="112"/>
        <v>1259</v>
      </c>
    </row>
    <row r="1084" spans="1:12" ht="25.5">
      <c r="A1084" s="317">
        <v>30</v>
      </c>
      <c r="B1084" s="317">
        <v>797</v>
      </c>
      <c r="C1084" s="318" t="s">
        <v>428</v>
      </c>
      <c r="D1084" s="192">
        <f t="shared" si="112"/>
        <v>12986</v>
      </c>
      <c r="E1084" s="192">
        <f t="shared" si="112"/>
        <v>10318</v>
      </c>
      <c r="F1084" s="192">
        <f t="shared" si="112"/>
        <v>23304</v>
      </c>
      <c r="G1084" s="192">
        <f t="shared" si="112"/>
        <v>7150</v>
      </c>
      <c r="H1084" s="192">
        <f t="shared" si="112"/>
        <v>5200</v>
      </c>
      <c r="I1084" s="192">
        <f t="shared" si="112"/>
        <v>12350</v>
      </c>
      <c r="J1084" s="192">
        <f t="shared" si="112"/>
        <v>20136</v>
      </c>
      <c r="K1084" s="192">
        <f t="shared" si="112"/>
        <v>15518</v>
      </c>
      <c r="L1084" s="192">
        <f t="shared" si="112"/>
        <v>35654</v>
      </c>
    </row>
    <row r="1085" spans="1:12" ht="25.5">
      <c r="A1085" s="317">
        <v>31</v>
      </c>
      <c r="B1085" s="317">
        <v>799</v>
      </c>
      <c r="C1085" s="318" t="s">
        <v>780</v>
      </c>
      <c r="D1085" s="192">
        <f t="shared" si="112"/>
        <v>11387</v>
      </c>
      <c r="E1085" s="192">
        <f t="shared" si="112"/>
        <v>8845</v>
      </c>
      <c r="F1085" s="192">
        <f t="shared" si="112"/>
        <v>20232</v>
      </c>
      <c r="G1085" s="192">
        <f t="shared" si="112"/>
        <v>12827</v>
      </c>
      <c r="H1085" s="192">
        <f t="shared" si="112"/>
        <v>7779</v>
      </c>
      <c r="I1085" s="192">
        <f t="shared" si="112"/>
        <v>20606</v>
      </c>
      <c r="J1085" s="192">
        <f t="shared" si="112"/>
        <v>24214</v>
      </c>
      <c r="K1085" s="192">
        <f t="shared" si="112"/>
        <v>16624</v>
      </c>
      <c r="L1085" s="192">
        <f t="shared" si="112"/>
        <v>40838</v>
      </c>
    </row>
    <row r="1086" spans="1:12" ht="51">
      <c r="A1086" s="317">
        <v>32</v>
      </c>
      <c r="B1086" s="167" t="s">
        <v>429</v>
      </c>
      <c r="C1086" s="318" t="s">
        <v>430</v>
      </c>
      <c r="D1086" s="192">
        <f t="shared" si="112"/>
        <v>141</v>
      </c>
      <c r="E1086" s="192">
        <f t="shared" si="112"/>
        <v>38</v>
      </c>
      <c r="F1086" s="192">
        <f t="shared" si="112"/>
        <v>179</v>
      </c>
      <c r="G1086" s="192">
        <f t="shared" si="112"/>
        <v>52</v>
      </c>
      <c r="H1086" s="192">
        <f t="shared" si="112"/>
        <v>19</v>
      </c>
      <c r="I1086" s="192">
        <f t="shared" si="112"/>
        <v>71</v>
      </c>
      <c r="J1086" s="192">
        <f t="shared" si="112"/>
        <v>193</v>
      </c>
      <c r="K1086" s="192">
        <f t="shared" si="112"/>
        <v>57</v>
      </c>
      <c r="L1086" s="192">
        <f t="shared" si="112"/>
        <v>250</v>
      </c>
    </row>
    <row r="1087" spans="1:12" ht="25.5">
      <c r="A1087" s="317">
        <v>33</v>
      </c>
      <c r="B1087" s="167" t="s">
        <v>431</v>
      </c>
      <c r="C1087" s="318" t="s">
        <v>432</v>
      </c>
      <c r="D1087" s="192">
        <f t="shared" ref="D1087:L1096" si="113">D38+D86+D134+D181+D228+D275+D322+D369+D416+D463+D511+D560+D607+D655+D702+D749+D797+D845+D893+D941+D990+D1038</f>
        <v>242</v>
      </c>
      <c r="E1087" s="192">
        <f t="shared" si="113"/>
        <v>91</v>
      </c>
      <c r="F1087" s="192">
        <f t="shared" si="113"/>
        <v>333</v>
      </c>
      <c r="G1087" s="192">
        <f t="shared" si="113"/>
        <v>145</v>
      </c>
      <c r="H1087" s="192">
        <f t="shared" si="113"/>
        <v>49</v>
      </c>
      <c r="I1087" s="192">
        <f t="shared" si="113"/>
        <v>194</v>
      </c>
      <c r="J1087" s="192">
        <f t="shared" si="113"/>
        <v>387</v>
      </c>
      <c r="K1087" s="192">
        <f t="shared" si="113"/>
        <v>140</v>
      </c>
      <c r="L1087" s="192">
        <f t="shared" si="113"/>
        <v>527</v>
      </c>
    </row>
    <row r="1088" spans="1:12">
      <c r="A1088" s="317">
        <v>34</v>
      </c>
      <c r="B1088" s="167" t="s">
        <v>433</v>
      </c>
      <c r="C1088" s="318" t="s">
        <v>434</v>
      </c>
      <c r="D1088" s="192">
        <f t="shared" si="113"/>
        <v>109</v>
      </c>
      <c r="E1088" s="192">
        <f t="shared" si="113"/>
        <v>47</v>
      </c>
      <c r="F1088" s="192">
        <f t="shared" si="113"/>
        <v>156</v>
      </c>
      <c r="G1088" s="192">
        <f t="shared" si="113"/>
        <v>25</v>
      </c>
      <c r="H1088" s="192">
        <f t="shared" si="113"/>
        <v>10</v>
      </c>
      <c r="I1088" s="192">
        <f t="shared" si="113"/>
        <v>35</v>
      </c>
      <c r="J1088" s="192">
        <f t="shared" si="113"/>
        <v>134</v>
      </c>
      <c r="K1088" s="192">
        <f t="shared" si="113"/>
        <v>57</v>
      </c>
      <c r="L1088" s="192">
        <f t="shared" si="113"/>
        <v>191</v>
      </c>
    </row>
    <row r="1089" spans="1:14" ht="25.5">
      <c r="A1089" s="317">
        <v>35</v>
      </c>
      <c r="B1089" s="167" t="s">
        <v>435</v>
      </c>
      <c r="C1089" s="318" t="s">
        <v>436</v>
      </c>
      <c r="D1089" s="192">
        <f t="shared" si="113"/>
        <v>802</v>
      </c>
      <c r="E1089" s="192">
        <f t="shared" si="113"/>
        <v>554</v>
      </c>
      <c r="F1089" s="192">
        <f t="shared" si="113"/>
        <v>1356</v>
      </c>
      <c r="G1089" s="192">
        <f t="shared" si="113"/>
        <v>327</v>
      </c>
      <c r="H1089" s="192">
        <f t="shared" si="113"/>
        <v>175</v>
      </c>
      <c r="I1089" s="192">
        <f t="shared" si="113"/>
        <v>502</v>
      </c>
      <c r="J1089" s="192">
        <f t="shared" si="113"/>
        <v>1129</v>
      </c>
      <c r="K1089" s="192">
        <f t="shared" si="113"/>
        <v>729</v>
      </c>
      <c r="L1089" s="192">
        <f t="shared" si="113"/>
        <v>1858</v>
      </c>
    </row>
    <row r="1090" spans="1:14" ht="51">
      <c r="A1090" s="317">
        <v>36</v>
      </c>
      <c r="B1090" s="167" t="s">
        <v>437</v>
      </c>
      <c r="C1090" s="318" t="s">
        <v>438</v>
      </c>
      <c r="D1090" s="192">
        <f t="shared" si="113"/>
        <v>2079</v>
      </c>
      <c r="E1090" s="192">
        <f t="shared" si="113"/>
        <v>948</v>
      </c>
      <c r="F1090" s="192">
        <f t="shared" si="113"/>
        <v>3027</v>
      </c>
      <c r="G1090" s="192">
        <f t="shared" si="113"/>
        <v>1897</v>
      </c>
      <c r="H1090" s="192">
        <f t="shared" si="113"/>
        <v>978</v>
      </c>
      <c r="I1090" s="192">
        <f t="shared" si="113"/>
        <v>2875</v>
      </c>
      <c r="J1090" s="192">
        <f t="shared" si="113"/>
        <v>3976</v>
      </c>
      <c r="K1090" s="192">
        <f t="shared" si="113"/>
        <v>1926</v>
      </c>
      <c r="L1090" s="192">
        <f t="shared" si="113"/>
        <v>5902</v>
      </c>
    </row>
    <row r="1091" spans="1:14">
      <c r="A1091" s="317">
        <v>37</v>
      </c>
      <c r="B1091" s="167" t="s">
        <v>439</v>
      </c>
      <c r="C1091" s="318" t="s">
        <v>781</v>
      </c>
      <c r="D1091" s="192">
        <f t="shared" si="113"/>
        <v>534</v>
      </c>
      <c r="E1091" s="192">
        <f t="shared" si="113"/>
        <v>161</v>
      </c>
      <c r="F1091" s="192">
        <f t="shared" si="113"/>
        <v>695</v>
      </c>
      <c r="G1091" s="192">
        <f t="shared" si="113"/>
        <v>422</v>
      </c>
      <c r="H1091" s="192">
        <f t="shared" si="113"/>
        <v>253</v>
      </c>
      <c r="I1091" s="192">
        <f t="shared" si="113"/>
        <v>675</v>
      </c>
      <c r="J1091" s="192">
        <f t="shared" si="113"/>
        <v>956</v>
      </c>
      <c r="K1091" s="192">
        <f t="shared" si="113"/>
        <v>414</v>
      </c>
      <c r="L1091" s="192">
        <f t="shared" si="113"/>
        <v>1370</v>
      </c>
    </row>
    <row r="1092" spans="1:14" ht="25.5">
      <c r="A1092" s="317">
        <v>38</v>
      </c>
      <c r="B1092" s="167" t="s">
        <v>440</v>
      </c>
      <c r="C1092" s="318" t="s">
        <v>782</v>
      </c>
      <c r="D1092" s="192">
        <f t="shared" si="113"/>
        <v>191</v>
      </c>
      <c r="E1092" s="192">
        <f t="shared" si="113"/>
        <v>112</v>
      </c>
      <c r="F1092" s="192">
        <f t="shared" si="113"/>
        <v>303</v>
      </c>
      <c r="G1092" s="192">
        <f t="shared" si="113"/>
        <v>349</v>
      </c>
      <c r="H1092" s="192">
        <f t="shared" si="113"/>
        <v>147</v>
      </c>
      <c r="I1092" s="192">
        <f t="shared" si="113"/>
        <v>496</v>
      </c>
      <c r="J1092" s="192">
        <f t="shared" si="113"/>
        <v>540</v>
      </c>
      <c r="K1092" s="192">
        <f t="shared" si="113"/>
        <v>259</v>
      </c>
      <c r="L1092" s="192">
        <f t="shared" si="113"/>
        <v>799</v>
      </c>
    </row>
    <row r="1093" spans="1:14" ht="17.25" customHeight="1">
      <c r="A1093" s="317">
        <v>39</v>
      </c>
      <c r="B1093" s="317"/>
      <c r="C1093" s="318" t="s">
        <v>441</v>
      </c>
      <c r="D1093" s="192">
        <f t="shared" si="113"/>
        <v>12943</v>
      </c>
      <c r="E1093" s="192">
        <f t="shared" si="113"/>
        <v>10752</v>
      </c>
      <c r="F1093" s="192">
        <f t="shared" si="113"/>
        <v>23695</v>
      </c>
      <c r="G1093" s="192">
        <f t="shared" si="113"/>
        <v>15127</v>
      </c>
      <c r="H1093" s="192">
        <f t="shared" si="113"/>
        <v>10280</v>
      </c>
      <c r="I1093" s="192">
        <f t="shared" si="113"/>
        <v>25407</v>
      </c>
      <c r="J1093" s="192">
        <f t="shared" si="113"/>
        <v>28070</v>
      </c>
      <c r="K1093" s="192">
        <f t="shared" si="113"/>
        <v>21032</v>
      </c>
      <c r="L1093" s="192">
        <f t="shared" si="113"/>
        <v>49102</v>
      </c>
    </row>
    <row r="1094" spans="1:14" ht="30.75" customHeight="1">
      <c r="A1094" s="1373">
        <v>40</v>
      </c>
      <c r="B1094" s="1373" t="s">
        <v>874</v>
      </c>
      <c r="C1094" s="318" t="s">
        <v>877</v>
      </c>
      <c r="D1094" s="192">
        <f t="shared" si="113"/>
        <v>623</v>
      </c>
      <c r="E1094" s="192">
        <f t="shared" si="113"/>
        <v>397</v>
      </c>
      <c r="F1094" s="192">
        <f t="shared" si="113"/>
        <v>1020</v>
      </c>
      <c r="G1094" s="192">
        <f t="shared" si="113"/>
        <v>5171</v>
      </c>
      <c r="H1094" s="192">
        <f t="shared" si="113"/>
        <v>3776</v>
      </c>
      <c r="I1094" s="192">
        <f t="shared" si="113"/>
        <v>8947</v>
      </c>
      <c r="J1094" s="192">
        <f t="shared" si="113"/>
        <v>5794</v>
      </c>
      <c r="K1094" s="192">
        <f t="shared" si="113"/>
        <v>4173</v>
      </c>
      <c r="L1094" s="192">
        <f t="shared" si="113"/>
        <v>9967</v>
      </c>
      <c r="N1094" s="1377"/>
    </row>
    <row r="1095" spans="1:14" ht="30.75" customHeight="1">
      <c r="A1095" s="1373">
        <v>41</v>
      </c>
      <c r="B1095" s="1373" t="s">
        <v>873</v>
      </c>
      <c r="C1095" s="318" t="s">
        <v>875</v>
      </c>
      <c r="D1095" s="192">
        <f t="shared" si="113"/>
        <v>1240</v>
      </c>
      <c r="E1095" s="192">
        <f t="shared" si="113"/>
        <v>848</v>
      </c>
      <c r="F1095" s="192">
        <f t="shared" si="113"/>
        <v>2088</v>
      </c>
      <c r="G1095" s="192">
        <f t="shared" si="113"/>
        <v>1450</v>
      </c>
      <c r="H1095" s="192">
        <f t="shared" si="113"/>
        <v>1218</v>
      </c>
      <c r="I1095" s="192">
        <f t="shared" si="113"/>
        <v>2668</v>
      </c>
      <c r="J1095" s="192">
        <f t="shared" si="113"/>
        <v>2690</v>
      </c>
      <c r="K1095" s="192">
        <f t="shared" si="113"/>
        <v>2066</v>
      </c>
      <c r="L1095" s="192">
        <f t="shared" si="113"/>
        <v>4756</v>
      </c>
      <c r="N1095" s="1377"/>
    </row>
    <row r="1096" spans="1:14" ht="20.25" customHeight="1">
      <c r="A1096" s="317"/>
      <c r="B1096" s="317"/>
      <c r="C1096" s="167" t="s">
        <v>6</v>
      </c>
      <c r="D1096" s="192">
        <f t="shared" si="113"/>
        <v>79526</v>
      </c>
      <c r="E1096" s="192">
        <f t="shared" si="113"/>
        <v>58494</v>
      </c>
      <c r="F1096" s="192">
        <f t="shared" si="113"/>
        <v>138020</v>
      </c>
      <c r="G1096" s="192">
        <f t="shared" si="113"/>
        <v>76609</v>
      </c>
      <c r="H1096" s="192">
        <f t="shared" si="113"/>
        <v>52507</v>
      </c>
      <c r="I1096" s="192">
        <f t="shared" si="113"/>
        <v>129116</v>
      </c>
      <c r="J1096" s="192">
        <f t="shared" si="113"/>
        <v>156135</v>
      </c>
      <c r="K1096" s="192">
        <f t="shared" si="113"/>
        <v>111001</v>
      </c>
      <c r="L1096" s="192">
        <f t="shared" si="113"/>
        <v>267136</v>
      </c>
    </row>
    <row r="1099" spans="1:14" ht="15.75">
      <c r="D1099" s="619" t="str">
        <f>IF(D1096='[2]Master Table'!R28,"TRUE","FALSE")</f>
        <v>TRUE</v>
      </c>
      <c r="E1099" s="619" t="str">
        <f>IF(E1096='[2]Master Table'!S28,"TRUE","FALSE")</f>
        <v>TRUE</v>
      </c>
      <c r="F1099" s="619" t="str">
        <f>IF(F1096='[2]Master Table'!T28,"TRUE","FALSE")</f>
        <v>TRUE</v>
      </c>
      <c r="G1099" s="619" t="str">
        <f>IF(G1096='[2]Master Table'!R57,"TRUE","FALSE")</f>
        <v>TRUE</v>
      </c>
      <c r="H1099" s="619" t="str">
        <f>IF(H1096='[2]Master Table'!S57,"TRUE","FALSE")</f>
        <v>TRUE</v>
      </c>
      <c r="I1099" s="619" t="str">
        <f>IF(I1096='[2]Master Table'!T57,"TRUE","FALSE")</f>
        <v>TRUE</v>
      </c>
    </row>
  </sheetData>
  <mergeCells count="161">
    <mergeCell ref="A50:L50"/>
    <mergeCell ref="A52:A53"/>
    <mergeCell ref="B52:B53"/>
    <mergeCell ref="C52:C53"/>
    <mergeCell ref="D52:F52"/>
    <mergeCell ref="G52:I52"/>
    <mergeCell ref="J52:L52"/>
    <mergeCell ref="A2:L2"/>
    <mergeCell ref="A4:A5"/>
    <mergeCell ref="B4:B5"/>
    <mergeCell ref="C4:C5"/>
    <mergeCell ref="D4:F4"/>
    <mergeCell ref="G4:I4"/>
    <mergeCell ref="J4:L4"/>
    <mergeCell ref="A146:K146"/>
    <mergeCell ref="A147:A148"/>
    <mergeCell ref="B147:B148"/>
    <mergeCell ref="C147:C148"/>
    <mergeCell ref="D147:F147"/>
    <mergeCell ref="G147:I147"/>
    <mergeCell ref="J147:L147"/>
    <mergeCell ref="A98:L98"/>
    <mergeCell ref="A100:A101"/>
    <mergeCell ref="B100:B101"/>
    <mergeCell ref="C100:C101"/>
    <mergeCell ref="D100:F100"/>
    <mergeCell ref="G100:I100"/>
    <mergeCell ref="J100:L100"/>
    <mergeCell ref="A239:L239"/>
    <mergeCell ref="A241:A242"/>
    <mergeCell ref="B241:B242"/>
    <mergeCell ref="C241:C242"/>
    <mergeCell ref="D241:F241"/>
    <mergeCell ref="G241:I241"/>
    <mergeCell ref="J241:L241"/>
    <mergeCell ref="A192:L192"/>
    <mergeCell ref="K193:L193"/>
    <mergeCell ref="A194:A195"/>
    <mergeCell ref="B194:B195"/>
    <mergeCell ref="C194:C195"/>
    <mergeCell ref="D194:F194"/>
    <mergeCell ref="G194:I194"/>
    <mergeCell ref="J194:L194"/>
    <mergeCell ref="A333:L333"/>
    <mergeCell ref="A335:A336"/>
    <mergeCell ref="B335:B336"/>
    <mergeCell ref="C335:C336"/>
    <mergeCell ref="D335:F335"/>
    <mergeCell ref="G335:I335"/>
    <mergeCell ref="J335:L335"/>
    <mergeCell ref="A286:L286"/>
    <mergeCell ref="A288:A289"/>
    <mergeCell ref="B288:B289"/>
    <mergeCell ref="C288:C289"/>
    <mergeCell ref="D288:F288"/>
    <mergeCell ref="G288:I288"/>
    <mergeCell ref="J288:L288"/>
    <mergeCell ref="A427:L427"/>
    <mergeCell ref="A429:A430"/>
    <mergeCell ref="B429:B430"/>
    <mergeCell ref="C429:C430"/>
    <mergeCell ref="D429:F429"/>
    <mergeCell ref="G429:I429"/>
    <mergeCell ref="J429:L429"/>
    <mergeCell ref="A380:L380"/>
    <mergeCell ref="A382:A383"/>
    <mergeCell ref="B382:B383"/>
    <mergeCell ref="C382:C383"/>
    <mergeCell ref="D382:F382"/>
    <mergeCell ref="G382:I382"/>
    <mergeCell ref="J382:L382"/>
    <mergeCell ref="A524:H524"/>
    <mergeCell ref="A526:A527"/>
    <mergeCell ref="B526:B527"/>
    <mergeCell ref="C526:C527"/>
    <mergeCell ref="D526:F526"/>
    <mergeCell ref="G526:I526"/>
    <mergeCell ref="A475:L475"/>
    <mergeCell ref="A477:A478"/>
    <mergeCell ref="B477:B478"/>
    <mergeCell ref="C477:C478"/>
    <mergeCell ref="D477:F477"/>
    <mergeCell ref="G477:I477"/>
    <mergeCell ref="J477:L477"/>
    <mergeCell ref="J621:L621"/>
    <mergeCell ref="J526:L526"/>
    <mergeCell ref="K570:R570"/>
    <mergeCell ref="B571:I571"/>
    <mergeCell ref="B573:B574"/>
    <mergeCell ref="C573:C574"/>
    <mergeCell ref="D573:F573"/>
    <mergeCell ref="G573:I573"/>
    <mergeCell ref="J573:L573"/>
    <mergeCell ref="B666:I666"/>
    <mergeCell ref="A668:A669"/>
    <mergeCell ref="B668:B669"/>
    <mergeCell ref="C668:C669"/>
    <mergeCell ref="D668:F668"/>
    <mergeCell ref="G668:I668"/>
    <mergeCell ref="B619:I619"/>
    <mergeCell ref="B621:B622"/>
    <mergeCell ref="C621:C622"/>
    <mergeCell ref="D621:F621"/>
    <mergeCell ref="G621:I621"/>
    <mergeCell ref="A761:L761"/>
    <mergeCell ref="A763:A764"/>
    <mergeCell ref="B763:B764"/>
    <mergeCell ref="C763:C764"/>
    <mergeCell ref="D763:F763"/>
    <mergeCell ref="G763:I763"/>
    <mergeCell ref="J763:L763"/>
    <mergeCell ref="J668:L668"/>
    <mergeCell ref="B713:I713"/>
    <mergeCell ref="B715:B716"/>
    <mergeCell ref="C715:C716"/>
    <mergeCell ref="D715:F715"/>
    <mergeCell ref="G715:I715"/>
    <mergeCell ref="J715:L715"/>
    <mergeCell ref="A857:L857"/>
    <mergeCell ref="A859:A860"/>
    <mergeCell ref="B859:B860"/>
    <mergeCell ref="C859:C860"/>
    <mergeCell ref="D859:F859"/>
    <mergeCell ref="G859:I859"/>
    <mergeCell ref="J859:L859"/>
    <mergeCell ref="A809:L809"/>
    <mergeCell ref="A811:A812"/>
    <mergeCell ref="B811:B812"/>
    <mergeCell ref="C811:C812"/>
    <mergeCell ref="D811:F811"/>
    <mergeCell ref="G811:I811"/>
    <mergeCell ref="J811:L811"/>
    <mergeCell ref="A954:L954"/>
    <mergeCell ref="A956:A957"/>
    <mergeCell ref="B956:B957"/>
    <mergeCell ref="C956:C957"/>
    <mergeCell ref="D956:F956"/>
    <mergeCell ref="G956:I956"/>
    <mergeCell ref="J956:L956"/>
    <mergeCell ref="A905:L905"/>
    <mergeCell ref="A907:A908"/>
    <mergeCell ref="B907:B908"/>
    <mergeCell ref="C907:C908"/>
    <mergeCell ref="D907:F907"/>
    <mergeCell ref="G907:I907"/>
    <mergeCell ref="J907:L907"/>
    <mergeCell ref="A1050:L1050"/>
    <mergeCell ref="A1051:L1051"/>
    <mergeCell ref="A1053:A1054"/>
    <mergeCell ref="B1053:B1054"/>
    <mergeCell ref="C1053:C1054"/>
    <mergeCell ref="D1053:F1053"/>
    <mergeCell ref="G1053:I1053"/>
    <mergeCell ref="J1053:L1053"/>
    <mergeCell ref="A1002:L1002"/>
    <mergeCell ref="A1004:A1005"/>
    <mergeCell ref="B1004:B1005"/>
    <mergeCell ref="C1004:C1005"/>
    <mergeCell ref="D1004:F1004"/>
    <mergeCell ref="G1004:I1004"/>
    <mergeCell ref="J1004:L1004"/>
  </mergeCells>
  <printOptions horizontalCentered="1" verticalCentered="1"/>
  <pageMargins left="0.70866141732283472" right="0.70866141732283472" top="0.43307086614173229" bottom="0.39370078740157483" header="0.31496062992125984" footer="0.31496062992125984"/>
  <pageSetup paperSize="5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C00000"/>
  </sheetPr>
  <dimension ref="A1:AK128"/>
  <sheetViews>
    <sheetView zoomScale="104" zoomScaleNormal="104" workbookViewId="0">
      <pane xSplit="3" ySplit="5" topLeftCell="D63" activePane="bottomRight" state="frozen"/>
      <selection pane="topRight" activeCell="D1" sqref="D1"/>
      <selection pane="bottomLeft" activeCell="A6" sqref="A6"/>
      <selection pane="bottomRight" activeCell="Y84" sqref="Y84"/>
    </sheetView>
  </sheetViews>
  <sheetFormatPr defaultColWidth="9.140625" defaultRowHeight="15"/>
  <cols>
    <col min="1" max="2" width="9.140625" style="290"/>
    <col min="3" max="3" width="18.140625" style="290" bestFit="1" customWidth="1"/>
    <col min="4" max="5" width="5.140625" style="290" bestFit="1" customWidth="1"/>
    <col min="6" max="6" width="6.42578125" style="290" bestFit="1" customWidth="1"/>
    <col min="7" max="9" width="5.140625" style="290" bestFit="1" customWidth="1"/>
    <col min="10" max="10" width="5.85546875" style="290" bestFit="1" customWidth="1"/>
    <col min="11" max="18" width="5.140625" style="290" bestFit="1" customWidth="1"/>
    <col min="19" max="19" width="6.42578125" style="290" bestFit="1" customWidth="1"/>
    <col min="20" max="20" width="8.42578125" style="290" customWidth="1"/>
    <col min="21" max="21" width="6.42578125" style="290" bestFit="1" customWidth="1"/>
    <col min="22" max="27" width="9.140625" style="290"/>
    <col min="28" max="28" width="33.5703125" style="290" customWidth="1"/>
    <col min="29" max="16384" width="9.140625" style="290"/>
  </cols>
  <sheetData>
    <row r="1" spans="1:37" s="194" customFormat="1" ht="21">
      <c r="C1" s="1939" t="s">
        <v>201</v>
      </c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39"/>
    </row>
    <row r="2" spans="1:37" s="194" customFormat="1" ht="23.25">
      <c r="B2" s="332" t="s">
        <v>96</v>
      </c>
      <c r="E2" s="1944" t="s">
        <v>881</v>
      </c>
      <c r="F2" s="1944"/>
      <c r="G2" s="1944"/>
      <c r="H2" s="1944"/>
      <c r="I2" s="1944"/>
      <c r="J2" s="1944"/>
      <c r="K2" s="1944"/>
      <c r="L2" s="1944"/>
      <c r="M2" s="1944"/>
      <c r="N2" s="1944"/>
      <c r="O2" s="1944"/>
      <c r="P2" s="1944"/>
    </row>
    <row r="3" spans="1:37" s="194" customFormat="1" ht="15.75">
      <c r="A3" s="195"/>
      <c r="B3" s="195"/>
      <c r="C3" s="195"/>
      <c r="D3" s="195"/>
      <c r="E3" s="195"/>
      <c r="F3" s="1945"/>
      <c r="G3" s="1945"/>
      <c r="H3" s="195"/>
      <c r="I3" s="195"/>
      <c r="J3" s="195"/>
      <c r="K3" s="195"/>
      <c r="L3" s="195"/>
      <c r="M3" s="195"/>
      <c r="N3" s="195"/>
      <c r="O3" s="195"/>
    </row>
    <row r="4" spans="1:37" s="194" customFormat="1" ht="30.75" customHeight="1">
      <c r="B4" s="1928" t="s">
        <v>193</v>
      </c>
      <c r="C4" s="1940" t="s">
        <v>156</v>
      </c>
      <c r="D4" s="1929" t="s">
        <v>202</v>
      </c>
      <c r="E4" s="1930"/>
      <c r="F4" s="1931"/>
      <c r="G4" s="1929" t="s">
        <v>203</v>
      </c>
      <c r="H4" s="1930"/>
      <c r="I4" s="1931"/>
      <c r="J4" s="1929" t="s">
        <v>204</v>
      </c>
      <c r="K4" s="1930"/>
      <c r="L4" s="1931"/>
      <c r="M4" s="1929" t="s">
        <v>205</v>
      </c>
      <c r="N4" s="1930"/>
      <c r="O4" s="1931"/>
      <c r="P4" s="1929" t="s">
        <v>206</v>
      </c>
      <c r="Q4" s="1930"/>
      <c r="R4" s="1931"/>
      <c r="S4" s="1936" t="s">
        <v>6</v>
      </c>
      <c r="T4" s="1937"/>
      <c r="U4" s="1938"/>
      <c r="AB4" s="1560" t="s">
        <v>530</v>
      </c>
      <c r="AC4" s="1560"/>
      <c r="AD4" s="1560"/>
      <c r="AE4" s="1560"/>
      <c r="AF4" s="1560"/>
      <c r="AG4" s="1560"/>
      <c r="AH4" s="1560"/>
      <c r="AI4" s="1560"/>
      <c r="AJ4" s="1560"/>
      <c r="AK4" s="1560"/>
    </row>
    <row r="5" spans="1:37" s="194" customFormat="1" ht="15.75">
      <c r="B5" s="1928"/>
      <c r="C5" s="1941"/>
      <c r="D5" s="333" t="s">
        <v>242</v>
      </c>
      <c r="E5" s="333" t="s">
        <v>243</v>
      </c>
      <c r="F5" s="333" t="s">
        <v>236</v>
      </c>
      <c r="G5" s="333" t="s">
        <v>242</v>
      </c>
      <c r="H5" s="333" t="s">
        <v>243</v>
      </c>
      <c r="I5" s="333" t="s">
        <v>236</v>
      </c>
      <c r="J5" s="333" t="s">
        <v>242</v>
      </c>
      <c r="K5" s="333" t="s">
        <v>243</v>
      </c>
      <c r="L5" s="333" t="s">
        <v>236</v>
      </c>
      <c r="M5" s="333" t="s">
        <v>242</v>
      </c>
      <c r="N5" s="333" t="s">
        <v>243</v>
      </c>
      <c r="O5" s="333" t="s">
        <v>236</v>
      </c>
      <c r="P5" s="333" t="s">
        <v>242</v>
      </c>
      <c r="Q5" s="333" t="s">
        <v>243</v>
      </c>
      <c r="R5" s="333" t="s">
        <v>236</v>
      </c>
      <c r="S5" s="333" t="s">
        <v>242</v>
      </c>
      <c r="T5" s="333" t="s">
        <v>243</v>
      </c>
      <c r="U5" s="333" t="s">
        <v>236</v>
      </c>
      <c r="AB5" s="1543" t="s">
        <v>881</v>
      </c>
      <c r="AC5" s="1543"/>
      <c r="AD5" s="1543"/>
      <c r="AE5" s="1543"/>
      <c r="AF5" s="1543"/>
      <c r="AG5" s="1543"/>
      <c r="AH5" s="1543"/>
      <c r="AI5" s="1543"/>
      <c r="AJ5" s="1543"/>
      <c r="AK5" s="1543"/>
    </row>
    <row r="6" spans="1:37" s="400" customFormat="1" ht="19.5" customHeight="1" thickBot="1">
      <c r="B6" s="607">
        <v>1</v>
      </c>
      <c r="C6" s="220" t="s">
        <v>15</v>
      </c>
      <c r="D6" s="611"/>
      <c r="E6" s="611"/>
      <c r="F6" s="221">
        <f t="shared" ref="F6:F27" si="0">D6+E6</f>
        <v>0</v>
      </c>
      <c r="G6" s="611"/>
      <c r="H6" s="611"/>
      <c r="I6" s="221">
        <f t="shared" ref="I6:I27" si="1">G6+H6</f>
        <v>0</v>
      </c>
      <c r="J6" s="611"/>
      <c r="K6" s="611"/>
      <c r="L6" s="221">
        <f t="shared" ref="L6:L27" si="2">J6+K6</f>
        <v>0</v>
      </c>
      <c r="M6" s="611"/>
      <c r="N6" s="611"/>
      <c r="O6" s="221">
        <f t="shared" ref="O6:O27" si="3">M6+N6</f>
        <v>0</v>
      </c>
      <c r="P6" s="611"/>
      <c r="Q6" s="611">
        <v>1</v>
      </c>
      <c r="R6" s="221">
        <f t="shared" ref="R6:R27" si="4">P6+Q6</f>
        <v>1</v>
      </c>
      <c r="S6" s="221">
        <f>D6+G6+J6+M6+P6</f>
        <v>0</v>
      </c>
      <c r="T6" s="221">
        <f t="shared" ref="T6:U6" si="5">E6+H6+K6+N6+Q6</f>
        <v>1</v>
      </c>
      <c r="U6" s="221">
        <f t="shared" si="5"/>
        <v>1</v>
      </c>
      <c r="W6" s="619" t="str">
        <f>IF(S6='Master Table'!U6,"TRUE","FALSE")</f>
        <v>TRUE</v>
      </c>
      <c r="X6" s="619" t="str">
        <f>IF(T6='Master Table'!V6,"TRUE","FALSE")</f>
        <v>TRUE</v>
      </c>
      <c r="Y6" s="619" t="str">
        <f>IF(U6='Master Table'!W6,"TRUE","FALSE")</f>
        <v>TRUE</v>
      </c>
      <c r="Z6" s="619"/>
      <c r="AB6" s="400" t="s">
        <v>529</v>
      </c>
      <c r="AC6" s="612"/>
      <c r="AD6" s="612"/>
      <c r="AE6" s="612"/>
      <c r="AF6" s="612"/>
      <c r="AG6" s="612"/>
      <c r="AH6" s="612"/>
      <c r="AI6" s="612"/>
      <c r="AJ6" s="612"/>
      <c r="AK6" s="612"/>
    </row>
    <row r="7" spans="1:37" s="194" customFormat="1" ht="19.5" customHeight="1">
      <c r="B7" s="28">
        <v>2</v>
      </c>
      <c r="C7" s="29" t="s">
        <v>20</v>
      </c>
      <c r="D7" s="611">
        <v>1</v>
      </c>
      <c r="E7" s="611">
        <v>2</v>
      </c>
      <c r="F7" s="221">
        <f t="shared" si="0"/>
        <v>3</v>
      </c>
      <c r="G7" s="611">
        <v>0</v>
      </c>
      <c r="H7" s="611">
        <v>1</v>
      </c>
      <c r="I7" s="221">
        <f t="shared" si="1"/>
        <v>1</v>
      </c>
      <c r="J7" s="611">
        <v>0</v>
      </c>
      <c r="K7" s="611">
        <v>1</v>
      </c>
      <c r="L7" s="221">
        <f t="shared" si="2"/>
        <v>1</v>
      </c>
      <c r="M7" s="611">
        <v>0</v>
      </c>
      <c r="N7" s="611">
        <v>1</v>
      </c>
      <c r="O7" s="221">
        <f t="shared" si="3"/>
        <v>1</v>
      </c>
      <c r="P7" s="611">
        <v>0</v>
      </c>
      <c r="Q7" s="611">
        <v>1</v>
      </c>
      <c r="R7" s="221">
        <f t="shared" si="4"/>
        <v>1</v>
      </c>
      <c r="S7" s="221">
        <f t="shared" ref="S7:S27" si="6">D7+G7+J7+M7+P7</f>
        <v>1</v>
      </c>
      <c r="T7" s="221">
        <f t="shared" ref="T7:T27" si="7">E7+H7+K7+N7+Q7</f>
        <v>6</v>
      </c>
      <c r="U7" s="221">
        <f t="shared" ref="U7:U27" si="8">F7+I7+L7+O7+R7</f>
        <v>7</v>
      </c>
      <c r="W7" s="619" t="str">
        <f>IF(S7='Master Table'!U7,"TRUE","FALSE")</f>
        <v>TRUE</v>
      </c>
      <c r="X7" s="619" t="str">
        <f>IF(T7='Master Table'!V7,"TRUE","FALSE")</f>
        <v>TRUE</v>
      </c>
      <c r="Y7" s="619" t="str">
        <f>IF(U7='Master Table'!W7,"TRUE","FALSE")</f>
        <v>TRUE</v>
      </c>
      <c r="AB7" s="1951" t="s">
        <v>195</v>
      </c>
      <c r="AC7" s="1950" t="s">
        <v>96</v>
      </c>
      <c r="AD7" s="1950" t="s">
        <v>0</v>
      </c>
      <c r="AE7" s="1950"/>
      <c r="AF7" s="1950" t="s">
        <v>0</v>
      </c>
      <c r="AG7" s="1950" t="s">
        <v>6</v>
      </c>
      <c r="AH7" s="1950"/>
      <c r="AI7" s="1950" t="s">
        <v>6</v>
      </c>
      <c r="AJ7" s="1950"/>
      <c r="AK7" s="1953"/>
    </row>
    <row r="8" spans="1:37" s="194" customFormat="1" ht="19.5" customHeight="1">
      <c r="B8" s="28">
        <v>3</v>
      </c>
      <c r="C8" s="29" t="s">
        <v>21</v>
      </c>
      <c r="D8" s="611">
        <v>2</v>
      </c>
      <c r="E8" s="611">
        <v>2</v>
      </c>
      <c r="F8" s="221">
        <f t="shared" si="0"/>
        <v>4</v>
      </c>
      <c r="G8" s="611">
        <v>7</v>
      </c>
      <c r="H8" s="611">
        <v>6</v>
      </c>
      <c r="I8" s="221">
        <f t="shared" si="1"/>
        <v>13</v>
      </c>
      <c r="J8" s="611">
        <v>5</v>
      </c>
      <c r="K8" s="611">
        <v>1</v>
      </c>
      <c r="L8" s="221">
        <f t="shared" si="2"/>
        <v>6</v>
      </c>
      <c r="M8" s="611"/>
      <c r="N8" s="611">
        <v>2</v>
      </c>
      <c r="O8" s="221">
        <f t="shared" si="3"/>
        <v>2</v>
      </c>
      <c r="P8" s="611">
        <v>6</v>
      </c>
      <c r="Q8" s="611">
        <v>16</v>
      </c>
      <c r="R8" s="221">
        <f t="shared" si="4"/>
        <v>22</v>
      </c>
      <c r="S8" s="221">
        <f t="shared" si="6"/>
        <v>20</v>
      </c>
      <c r="T8" s="221">
        <f t="shared" si="7"/>
        <v>27</v>
      </c>
      <c r="U8" s="221">
        <f t="shared" si="8"/>
        <v>47</v>
      </c>
      <c r="W8" s="619" t="str">
        <f>IF(S8='Master Table'!U8,"TRUE","FALSE")</f>
        <v>TRUE</v>
      </c>
      <c r="X8" s="619" t="str">
        <f>IF(T8='Master Table'!V8,"TRUE","FALSE")</f>
        <v>TRUE</v>
      </c>
      <c r="Y8" s="619" t="str">
        <f>IF(U8='Master Table'!W8,"TRUE","FALSE")</f>
        <v>TRUE</v>
      </c>
      <c r="AB8" s="1952"/>
      <c r="AC8" s="335" t="s">
        <v>242</v>
      </c>
      <c r="AD8" s="335" t="s">
        <v>243</v>
      </c>
      <c r="AE8" s="335" t="s">
        <v>236</v>
      </c>
      <c r="AF8" s="335" t="s">
        <v>242</v>
      </c>
      <c r="AG8" s="335" t="s">
        <v>243</v>
      </c>
      <c r="AH8" s="335" t="s">
        <v>236</v>
      </c>
      <c r="AI8" s="335" t="s">
        <v>242</v>
      </c>
      <c r="AJ8" s="335" t="s">
        <v>243</v>
      </c>
      <c r="AK8" s="335" t="s">
        <v>236</v>
      </c>
    </row>
    <row r="9" spans="1:37" s="194" customFormat="1" ht="29.25" customHeight="1">
      <c r="B9" s="28">
        <v>4</v>
      </c>
      <c r="C9" s="29" t="s">
        <v>25</v>
      </c>
      <c r="D9" s="611"/>
      <c r="E9" s="611"/>
      <c r="F9" s="221">
        <f t="shared" si="0"/>
        <v>0</v>
      </c>
      <c r="G9" s="611"/>
      <c r="H9" s="611">
        <v>1</v>
      </c>
      <c r="I9" s="221">
        <f t="shared" si="1"/>
        <v>1</v>
      </c>
      <c r="J9" s="611"/>
      <c r="K9" s="611"/>
      <c r="L9" s="221">
        <f t="shared" si="2"/>
        <v>0</v>
      </c>
      <c r="M9" s="611"/>
      <c r="N9" s="611"/>
      <c r="O9" s="221">
        <f t="shared" si="3"/>
        <v>0</v>
      </c>
      <c r="P9" s="611"/>
      <c r="Q9" s="611"/>
      <c r="R9" s="221">
        <f t="shared" si="4"/>
        <v>0</v>
      </c>
      <c r="S9" s="221">
        <f t="shared" si="6"/>
        <v>0</v>
      </c>
      <c r="T9" s="221">
        <f t="shared" si="7"/>
        <v>1</v>
      </c>
      <c r="U9" s="221">
        <f t="shared" si="8"/>
        <v>1</v>
      </c>
      <c r="W9" s="619" t="str">
        <f>IF(S9='Master Table'!U9,"TRUE","FALSE")</f>
        <v>TRUE</v>
      </c>
      <c r="X9" s="619" t="str">
        <f>IF(T9='Master Table'!V9,"TRUE","FALSE")</f>
        <v>TRUE</v>
      </c>
      <c r="Y9" s="619" t="str">
        <f>IF(U9='Master Table'!W9,"TRUE","FALSE")</f>
        <v>TRUE</v>
      </c>
      <c r="AB9" s="336" t="s">
        <v>196</v>
      </c>
      <c r="AC9" s="337">
        <f>D28</f>
        <v>29</v>
      </c>
      <c r="AD9" s="337">
        <f>E28</f>
        <v>24</v>
      </c>
      <c r="AE9" s="337">
        <f>AC9+AD9</f>
        <v>53</v>
      </c>
      <c r="AF9" s="337">
        <f>D57</f>
        <v>270</v>
      </c>
      <c r="AG9" s="337">
        <f>E57</f>
        <v>234</v>
      </c>
      <c r="AH9" s="337">
        <f>AF9+AG9</f>
        <v>504</v>
      </c>
      <c r="AI9" s="337">
        <f t="shared" ref="AI9:AJ13" si="9">AC9+AF9</f>
        <v>299</v>
      </c>
      <c r="AJ9" s="337">
        <f t="shared" si="9"/>
        <v>258</v>
      </c>
      <c r="AK9" s="338">
        <f>AI9+AJ9</f>
        <v>557</v>
      </c>
    </row>
    <row r="10" spans="1:37" s="194" customFormat="1" ht="31.5" customHeight="1">
      <c r="B10" s="28">
        <v>5</v>
      </c>
      <c r="C10" s="29" t="s">
        <v>27</v>
      </c>
      <c r="D10" s="21"/>
      <c r="E10" s="21"/>
      <c r="F10" s="221">
        <f t="shared" si="0"/>
        <v>0</v>
      </c>
      <c r="G10" s="21">
        <v>1</v>
      </c>
      <c r="H10" s="21"/>
      <c r="I10" s="221">
        <f t="shared" si="1"/>
        <v>1</v>
      </c>
      <c r="J10" s="21"/>
      <c r="K10" s="21">
        <v>1</v>
      </c>
      <c r="L10" s="221">
        <f t="shared" si="2"/>
        <v>1</v>
      </c>
      <c r="M10" s="21"/>
      <c r="N10" s="21"/>
      <c r="O10" s="221">
        <f t="shared" si="3"/>
        <v>0</v>
      </c>
      <c r="P10" s="21"/>
      <c r="Q10" s="21"/>
      <c r="R10" s="221">
        <f t="shared" si="4"/>
        <v>0</v>
      </c>
      <c r="S10" s="221">
        <f t="shared" si="6"/>
        <v>1</v>
      </c>
      <c r="T10" s="221">
        <f t="shared" si="7"/>
        <v>1</v>
      </c>
      <c r="U10" s="221">
        <f t="shared" si="8"/>
        <v>2</v>
      </c>
      <c r="W10" s="619" t="str">
        <f>IF(S10='Master Table'!U10,"TRUE","FALSE")</f>
        <v>TRUE</v>
      </c>
      <c r="X10" s="619" t="str">
        <f>IF(T10='Master Table'!V10,"TRUE","FALSE")</f>
        <v>TRUE</v>
      </c>
      <c r="Y10" s="619" t="str">
        <f>IF(U10='Master Table'!W10,"TRUE","FALSE")</f>
        <v>TRUE</v>
      </c>
      <c r="AB10" s="336" t="s">
        <v>197</v>
      </c>
      <c r="AC10" s="337">
        <f>G28</f>
        <v>33</v>
      </c>
      <c r="AD10" s="337">
        <f>H28</f>
        <v>30</v>
      </c>
      <c r="AE10" s="337">
        <f>AC10+AD10</f>
        <v>63</v>
      </c>
      <c r="AF10" s="337">
        <f>G57</f>
        <v>496</v>
      </c>
      <c r="AG10" s="337">
        <f>H57</f>
        <v>328</v>
      </c>
      <c r="AH10" s="337">
        <f>AF10+AG10</f>
        <v>824</v>
      </c>
      <c r="AI10" s="337">
        <f t="shared" si="9"/>
        <v>529</v>
      </c>
      <c r="AJ10" s="337">
        <f t="shared" si="9"/>
        <v>358</v>
      </c>
      <c r="AK10" s="338">
        <f>AI10+AJ10</f>
        <v>887</v>
      </c>
    </row>
    <row r="11" spans="1:37" s="194" customFormat="1" ht="39" customHeight="1">
      <c r="B11" s="28">
        <v>6</v>
      </c>
      <c r="C11" s="29" t="s">
        <v>29</v>
      </c>
      <c r="D11" s="611">
        <v>3</v>
      </c>
      <c r="E11" s="611">
        <v>2</v>
      </c>
      <c r="F11" s="221">
        <f t="shared" si="0"/>
        <v>5</v>
      </c>
      <c r="G11" s="611">
        <v>1</v>
      </c>
      <c r="H11" s="611"/>
      <c r="I11" s="221">
        <f t="shared" si="1"/>
        <v>1</v>
      </c>
      <c r="J11" s="611"/>
      <c r="K11" s="611"/>
      <c r="L11" s="221">
        <f t="shared" si="2"/>
        <v>0</v>
      </c>
      <c r="M11" s="611"/>
      <c r="N11" s="611"/>
      <c r="O11" s="221">
        <f t="shared" si="3"/>
        <v>0</v>
      </c>
      <c r="P11" s="611"/>
      <c r="Q11" s="611">
        <v>1</v>
      </c>
      <c r="R11" s="221">
        <f t="shared" si="4"/>
        <v>1</v>
      </c>
      <c r="S11" s="221">
        <f t="shared" si="6"/>
        <v>4</v>
      </c>
      <c r="T11" s="221">
        <f t="shared" si="7"/>
        <v>3</v>
      </c>
      <c r="U11" s="221">
        <f t="shared" si="8"/>
        <v>7</v>
      </c>
      <c r="W11" s="619" t="str">
        <f>IF(S11='Master Table'!U11,"TRUE","FALSE")</f>
        <v>TRUE</v>
      </c>
      <c r="X11" s="619" t="str">
        <f>IF(T11='Master Table'!V11,"TRUE","FALSE")</f>
        <v>TRUE</v>
      </c>
      <c r="Y11" s="619" t="str">
        <f>IF(U11='Master Table'!W11,"TRUE","FALSE")</f>
        <v>TRUE</v>
      </c>
      <c r="AB11" s="336" t="s">
        <v>198</v>
      </c>
      <c r="AC11" s="337">
        <f>J28</f>
        <v>25</v>
      </c>
      <c r="AD11" s="337">
        <f>K28</f>
        <v>17</v>
      </c>
      <c r="AE11" s="337">
        <f>AC11+AD11</f>
        <v>42</v>
      </c>
      <c r="AF11" s="337">
        <f>J57</f>
        <v>20</v>
      </c>
      <c r="AG11" s="337">
        <f>K57</f>
        <v>11</v>
      </c>
      <c r="AH11" s="337">
        <f>AF11+AG11</f>
        <v>31</v>
      </c>
      <c r="AI11" s="337">
        <f t="shared" si="9"/>
        <v>45</v>
      </c>
      <c r="AJ11" s="337">
        <f t="shared" si="9"/>
        <v>28</v>
      </c>
      <c r="AK11" s="338">
        <f>AI11+AJ11</f>
        <v>73</v>
      </c>
    </row>
    <row r="12" spans="1:37" s="194" customFormat="1" ht="33.75" customHeight="1">
      <c r="B12" s="28">
        <v>7</v>
      </c>
      <c r="C12" s="29" t="s">
        <v>142</v>
      </c>
      <c r="D12" s="21"/>
      <c r="E12" s="21"/>
      <c r="F12" s="221">
        <f t="shared" si="0"/>
        <v>0</v>
      </c>
      <c r="G12" s="21"/>
      <c r="H12" s="21"/>
      <c r="I12" s="221">
        <f t="shared" si="1"/>
        <v>0</v>
      </c>
      <c r="J12" s="21"/>
      <c r="K12" s="21"/>
      <c r="L12" s="221">
        <f t="shared" si="2"/>
        <v>0</v>
      </c>
      <c r="M12" s="21"/>
      <c r="N12" s="21"/>
      <c r="O12" s="221">
        <f t="shared" si="3"/>
        <v>0</v>
      </c>
      <c r="P12" s="21"/>
      <c r="Q12" s="21"/>
      <c r="R12" s="221">
        <f t="shared" si="4"/>
        <v>0</v>
      </c>
      <c r="S12" s="221">
        <f t="shared" si="6"/>
        <v>0</v>
      </c>
      <c r="T12" s="221">
        <f t="shared" si="7"/>
        <v>0</v>
      </c>
      <c r="U12" s="221">
        <f t="shared" si="8"/>
        <v>0</v>
      </c>
      <c r="W12" s="619" t="str">
        <f>IF(S12='Master Table'!U12,"TRUE","FALSE")</f>
        <v>TRUE</v>
      </c>
      <c r="X12" s="619" t="str">
        <f>IF(T12='Master Table'!V12,"TRUE","FALSE")</f>
        <v>TRUE</v>
      </c>
      <c r="Y12" s="619" t="str">
        <f>IF(U12='Master Table'!W12,"TRUE","FALSE")</f>
        <v>TRUE</v>
      </c>
      <c r="AB12" s="336" t="s">
        <v>199</v>
      </c>
      <c r="AC12" s="337">
        <f>M28</f>
        <v>16</v>
      </c>
      <c r="AD12" s="337">
        <f>N28</f>
        <v>13</v>
      </c>
      <c r="AE12" s="337">
        <f>AC12+AD12</f>
        <v>29</v>
      </c>
      <c r="AF12" s="337">
        <f>M57</f>
        <v>11</v>
      </c>
      <c r="AG12" s="337">
        <f>N57</f>
        <v>7</v>
      </c>
      <c r="AH12" s="337">
        <f>AF12+AG12</f>
        <v>18</v>
      </c>
      <c r="AI12" s="337">
        <f t="shared" si="9"/>
        <v>27</v>
      </c>
      <c r="AJ12" s="337">
        <f t="shared" si="9"/>
        <v>20</v>
      </c>
      <c r="AK12" s="338">
        <f>AI12+AJ12</f>
        <v>47</v>
      </c>
    </row>
    <row r="13" spans="1:37" s="194" customFormat="1" ht="36" customHeight="1">
      <c r="B13" s="28">
        <v>8</v>
      </c>
      <c r="C13" s="29" t="s">
        <v>40</v>
      </c>
      <c r="D13" s="854">
        <v>9</v>
      </c>
      <c r="E13" s="854">
        <v>6</v>
      </c>
      <c r="F13" s="221">
        <f t="shared" si="0"/>
        <v>15</v>
      </c>
      <c r="G13" s="854">
        <v>5</v>
      </c>
      <c r="H13" s="854">
        <v>2</v>
      </c>
      <c r="I13" s="221">
        <f t="shared" si="1"/>
        <v>7</v>
      </c>
      <c r="J13" s="854">
        <v>2</v>
      </c>
      <c r="K13" s="854">
        <v>1</v>
      </c>
      <c r="L13" s="221">
        <f t="shared" si="2"/>
        <v>3</v>
      </c>
      <c r="M13" s="854">
        <v>4</v>
      </c>
      <c r="N13" s="854">
        <v>6</v>
      </c>
      <c r="O13" s="221">
        <f t="shared" si="3"/>
        <v>10</v>
      </c>
      <c r="P13" s="854">
        <v>4</v>
      </c>
      <c r="Q13" s="854">
        <v>5</v>
      </c>
      <c r="R13" s="221">
        <f t="shared" si="4"/>
        <v>9</v>
      </c>
      <c r="S13" s="221">
        <f t="shared" si="6"/>
        <v>24</v>
      </c>
      <c r="T13" s="221">
        <f t="shared" si="7"/>
        <v>20</v>
      </c>
      <c r="U13" s="221">
        <f t="shared" si="8"/>
        <v>44</v>
      </c>
      <c r="W13" s="619" t="str">
        <f>IF(S13='Master Table'!U13,"TRUE","FALSE")</f>
        <v>TRUE</v>
      </c>
      <c r="X13" s="619" t="str">
        <f>IF(T13='Master Table'!V13,"TRUE","FALSE")</f>
        <v>TRUE</v>
      </c>
      <c r="Y13" s="619" t="str">
        <f>IF(U13='Master Table'!W13,"TRUE","FALSE")</f>
        <v>TRUE</v>
      </c>
      <c r="AB13" s="336" t="s">
        <v>200</v>
      </c>
      <c r="AC13" s="337">
        <f>P28</f>
        <v>16</v>
      </c>
      <c r="AD13" s="337">
        <f>Q28</f>
        <v>34</v>
      </c>
      <c r="AE13" s="337">
        <f>AC13+AD13</f>
        <v>50</v>
      </c>
      <c r="AF13" s="337">
        <f>P57</f>
        <v>118</v>
      </c>
      <c r="AG13" s="337">
        <f>Q57</f>
        <v>98</v>
      </c>
      <c r="AH13" s="337">
        <f>AF13+AG13</f>
        <v>216</v>
      </c>
      <c r="AI13" s="337">
        <f t="shared" si="9"/>
        <v>134</v>
      </c>
      <c r="AJ13" s="337">
        <f t="shared" si="9"/>
        <v>132</v>
      </c>
      <c r="AK13" s="338">
        <f>AI13+AJ13</f>
        <v>266</v>
      </c>
    </row>
    <row r="14" spans="1:37" s="194" customFormat="1" ht="19.5" customHeight="1" thickBot="1">
      <c r="B14" s="28">
        <v>9</v>
      </c>
      <c r="C14" s="29" t="s">
        <v>44</v>
      </c>
      <c r="D14" s="611">
        <v>0</v>
      </c>
      <c r="E14" s="611">
        <v>2</v>
      </c>
      <c r="F14" s="221">
        <f t="shared" si="0"/>
        <v>2</v>
      </c>
      <c r="G14" s="611">
        <v>1</v>
      </c>
      <c r="H14" s="611">
        <v>1</v>
      </c>
      <c r="I14" s="221">
        <f t="shared" si="1"/>
        <v>2</v>
      </c>
      <c r="J14" s="611"/>
      <c r="K14" s="611"/>
      <c r="L14" s="221">
        <f t="shared" si="2"/>
        <v>0</v>
      </c>
      <c r="M14" s="611">
        <v>1</v>
      </c>
      <c r="N14" s="611"/>
      <c r="O14" s="221">
        <f t="shared" si="3"/>
        <v>1</v>
      </c>
      <c r="P14" s="611">
        <v>2</v>
      </c>
      <c r="Q14" s="611">
        <v>2</v>
      </c>
      <c r="R14" s="221">
        <f t="shared" si="4"/>
        <v>4</v>
      </c>
      <c r="S14" s="221">
        <f t="shared" si="6"/>
        <v>4</v>
      </c>
      <c r="T14" s="221">
        <f t="shared" si="7"/>
        <v>5</v>
      </c>
      <c r="U14" s="221">
        <f t="shared" si="8"/>
        <v>9</v>
      </c>
      <c r="W14" s="619" t="str">
        <f>IF(S14='Master Table'!U14,"TRUE","FALSE")</f>
        <v>TRUE</v>
      </c>
      <c r="X14" s="619" t="str">
        <f>IF(T14='Master Table'!V14,"TRUE","FALSE")</f>
        <v>TRUE</v>
      </c>
      <c r="Y14" s="619" t="str">
        <f>IF(U14='Master Table'!W14,"TRUE","FALSE")</f>
        <v>TRUE</v>
      </c>
      <c r="AB14" s="339" t="s">
        <v>6</v>
      </c>
      <c r="AC14" s="340">
        <f t="shared" ref="AC14:AK14" si="10">SUM(AC9:AC13)</f>
        <v>119</v>
      </c>
      <c r="AD14" s="340">
        <f t="shared" si="10"/>
        <v>118</v>
      </c>
      <c r="AE14" s="340">
        <f t="shared" si="10"/>
        <v>237</v>
      </c>
      <c r="AF14" s="340">
        <f t="shared" si="10"/>
        <v>915</v>
      </c>
      <c r="AG14" s="340">
        <f t="shared" si="10"/>
        <v>678</v>
      </c>
      <c r="AH14" s="340">
        <f t="shared" si="10"/>
        <v>1593</v>
      </c>
      <c r="AI14" s="340">
        <f t="shared" si="10"/>
        <v>1034</v>
      </c>
      <c r="AJ14" s="340">
        <f t="shared" si="10"/>
        <v>796</v>
      </c>
      <c r="AK14" s="341">
        <f t="shared" si="10"/>
        <v>1830</v>
      </c>
    </row>
    <row r="15" spans="1:37" s="194" customFormat="1" ht="19.5" customHeight="1">
      <c r="B15" s="28">
        <v>10</v>
      </c>
      <c r="C15" s="29" t="s">
        <v>51</v>
      </c>
      <c r="D15" s="11">
        <v>3</v>
      </c>
      <c r="E15" s="11">
        <v>2</v>
      </c>
      <c r="F15" s="221">
        <f t="shared" si="0"/>
        <v>5</v>
      </c>
      <c r="G15" s="11">
        <v>2</v>
      </c>
      <c r="H15" s="11">
        <v>1</v>
      </c>
      <c r="I15" s="221">
        <f t="shared" si="1"/>
        <v>3</v>
      </c>
      <c r="J15" s="11">
        <v>1</v>
      </c>
      <c r="K15" s="11">
        <v>0</v>
      </c>
      <c r="L15" s="221">
        <f t="shared" si="2"/>
        <v>1</v>
      </c>
      <c r="M15" s="11">
        <v>1</v>
      </c>
      <c r="N15" s="11">
        <v>0</v>
      </c>
      <c r="O15" s="221">
        <f t="shared" si="3"/>
        <v>1</v>
      </c>
      <c r="P15" s="11"/>
      <c r="Q15" s="11"/>
      <c r="R15" s="221">
        <f t="shared" si="4"/>
        <v>0</v>
      </c>
      <c r="S15" s="221">
        <f t="shared" si="6"/>
        <v>7</v>
      </c>
      <c r="T15" s="221">
        <f t="shared" si="7"/>
        <v>3</v>
      </c>
      <c r="U15" s="221">
        <f t="shared" si="8"/>
        <v>10</v>
      </c>
      <c r="W15" s="619" t="str">
        <f>IF(S15='Master Table'!U15,"TRUE","FALSE")</f>
        <v>TRUE</v>
      </c>
      <c r="X15" s="619" t="str">
        <f>IF(T15='Master Table'!V15,"TRUE","FALSE")</f>
        <v>TRUE</v>
      </c>
      <c r="Y15" s="619" t="str">
        <f>IF(U15='Master Table'!W15,"TRUE","FALSE")</f>
        <v>TRUE</v>
      </c>
    </row>
    <row r="16" spans="1:37" s="194" customFormat="1" ht="19.5" customHeight="1">
      <c r="B16" s="28">
        <v>11</v>
      </c>
      <c r="C16" s="29" t="s">
        <v>57</v>
      </c>
      <c r="D16" s="11">
        <v>0</v>
      </c>
      <c r="E16" s="11">
        <v>1</v>
      </c>
      <c r="F16" s="221">
        <f t="shared" si="0"/>
        <v>1</v>
      </c>
      <c r="G16" s="11"/>
      <c r="H16" s="11"/>
      <c r="I16" s="221">
        <f t="shared" si="1"/>
        <v>0</v>
      </c>
      <c r="J16" s="11"/>
      <c r="K16" s="11"/>
      <c r="L16" s="221">
        <f t="shared" si="2"/>
        <v>0</v>
      </c>
      <c r="M16" s="11"/>
      <c r="N16" s="11"/>
      <c r="O16" s="221">
        <f t="shared" si="3"/>
        <v>0</v>
      </c>
      <c r="P16" s="11"/>
      <c r="Q16" s="11"/>
      <c r="R16" s="221">
        <f t="shared" si="4"/>
        <v>0</v>
      </c>
      <c r="S16" s="221">
        <f t="shared" si="6"/>
        <v>0</v>
      </c>
      <c r="T16" s="221">
        <f t="shared" si="7"/>
        <v>1</v>
      </c>
      <c r="U16" s="221">
        <f t="shared" si="8"/>
        <v>1</v>
      </c>
      <c r="W16" s="619" t="str">
        <f>IF(S16='Master Table'!U16,"TRUE","FALSE")</f>
        <v>TRUE</v>
      </c>
      <c r="X16" s="619" t="str">
        <f>IF(T16='Master Table'!V16,"TRUE","FALSE")</f>
        <v>TRUE</v>
      </c>
      <c r="Y16" s="619" t="str">
        <f>IF(U16='Master Table'!W16,"TRUE","FALSE")</f>
        <v>TRUE</v>
      </c>
    </row>
    <row r="17" spans="2:25" s="194" customFormat="1" ht="19.5" customHeight="1">
      <c r="B17" s="28">
        <v>12</v>
      </c>
      <c r="C17" s="29" t="s">
        <v>61</v>
      </c>
      <c r="D17" s="923">
        <v>4</v>
      </c>
      <c r="E17" s="923">
        <v>2</v>
      </c>
      <c r="F17" s="221">
        <f t="shared" si="0"/>
        <v>6</v>
      </c>
      <c r="G17" s="923">
        <v>2</v>
      </c>
      <c r="H17" s="923">
        <v>4</v>
      </c>
      <c r="I17" s="221">
        <f t="shared" si="1"/>
        <v>6</v>
      </c>
      <c r="J17" s="923">
        <v>3</v>
      </c>
      <c r="K17" s="923">
        <v>1</v>
      </c>
      <c r="L17" s="221">
        <f t="shared" si="2"/>
        <v>4</v>
      </c>
      <c r="M17" s="923">
        <v>2</v>
      </c>
      <c r="N17" s="923"/>
      <c r="O17" s="221">
        <f t="shared" si="3"/>
        <v>2</v>
      </c>
      <c r="P17" s="923"/>
      <c r="Q17" s="923">
        <v>1</v>
      </c>
      <c r="R17" s="221">
        <f t="shared" si="4"/>
        <v>1</v>
      </c>
      <c r="S17" s="221">
        <f t="shared" si="6"/>
        <v>11</v>
      </c>
      <c r="T17" s="221">
        <f t="shared" si="7"/>
        <v>8</v>
      </c>
      <c r="U17" s="221">
        <f t="shared" si="8"/>
        <v>19</v>
      </c>
      <c r="W17" s="619" t="str">
        <f>IF(S17='Master Table'!U17,"TRUE","FALSE")</f>
        <v>TRUE</v>
      </c>
      <c r="X17" s="619" t="str">
        <f>IF(T17='Master Table'!V17,"TRUE","FALSE")</f>
        <v>TRUE</v>
      </c>
      <c r="Y17" s="619" t="str">
        <f>IF(U17='Master Table'!W17,"TRUE","FALSE")</f>
        <v>TRUE</v>
      </c>
    </row>
    <row r="18" spans="2:25" s="194" customFormat="1" ht="19.5" customHeight="1">
      <c r="B18" s="28">
        <v>13</v>
      </c>
      <c r="C18" s="29" t="s">
        <v>62</v>
      </c>
      <c r="D18" s="611"/>
      <c r="E18" s="611"/>
      <c r="F18" s="221">
        <f t="shared" si="0"/>
        <v>0</v>
      </c>
      <c r="G18" s="611"/>
      <c r="H18" s="611"/>
      <c r="I18" s="221">
        <f t="shared" si="1"/>
        <v>0</v>
      </c>
      <c r="J18" s="611"/>
      <c r="K18" s="611"/>
      <c r="L18" s="221">
        <f t="shared" si="2"/>
        <v>0</v>
      </c>
      <c r="M18" s="611"/>
      <c r="N18" s="611"/>
      <c r="O18" s="221">
        <f t="shared" si="3"/>
        <v>0</v>
      </c>
      <c r="P18" s="611"/>
      <c r="Q18" s="611"/>
      <c r="R18" s="221">
        <f t="shared" si="4"/>
        <v>0</v>
      </c>
      <c r="S18" s="221">
        <f t="shared" si="6"/>
        <v>0</v>
      </c>
      <c r="T18" s="221">
        <f t="shared" si="7"/>
        <v>0</v>
      </c>
      <c r="U18" s="221">
        <f t="shared" si="8"/>
        <v>0</v>
      </c>
      <c r="W18" s="619" t="str">
        <f>IF(S18='Master Table'!U18,"TRUE","FALSE")</f>
        <v>TRUE</v>
      </c>
      <c r="X18" s="619" t="str">
        <f>IF(T18='Master Table'!V18,"TRUE","FALSE")</f>
        <v>TRUE</v>
      </c>
      <c r="Y18" s="619" t="str">
        <f>IF(U18='Master Table'!W18,"TRUE","FALSE")</f>
        <v>TRUE</v>
      </c>
    </row>
    <row r="19" spans="2:25" s="194" customFormat="1" ht="19.5" customHeight="1">
      <c r="B19" s="28">
        <v>14</v>
      </c>
      <c r="C19" s="29" t="s">
        <v>69</v>
      </c>
      <c r="D19" s="611">
        <v>0</v>
      </c>
      <c r="E19" s="611">
        <v>1</v>
      </c>
      <c r="F19" s="221">
        <f t="shared" si="0"/>
        <v>1</v>
      </c>
      <c r="G19" s="611"/>
      <c r="H19" s="611">
        <v>2</v>
      </c>
      <c r="I19" s="221">
        <f t="shared" si="1"/>
        <v>2</v>
      </c>
      <c r="J19" s="611"/>
      <c r="K19" s="611">
        <v>1</v>
      </c>
      <c r="L19" s="221">
        <f t="shared" si="2"/>
        <v>1</v>
      </c>
      <c r="M19" s="611"/>
      <c r="N19" s="611">
        <v>1</v>
      </c>
      <c r="O19" s="221">
        <f t="shared" si="3"/>
        <v>1</v>
      </c>
      <c r="P19" s="611"/>
      <c r="Q19" s="611"/>
      <c r="R19" s="221">
        <f t="shared" si="4"/>
        <v>0</v>
      </c>
      <c r="S19" s="221">
        <f t="shared" si="6"/>
        <v>0</v>
      </c>
      <c r="T19" s="221">
        <f t="shared" si="7"/>
        <v>5</v>
      </c>
      <c r="U19" s="221">
        <f t="shared" si="8"/>
        <v>5</v>
      </c>
      <c r="W19" s="619" t="str">
        <f>IF(S19='Master Table'!U19,"TRUE","FALSE")</f>
        <v>TRUE</v>
      </c>
      <c r="X19" s="619" t="str">
        <f>IF(T19='Master Table'!V19,"TRUE","FALSE")</f>
        <v>TRUE</v>
      </c>
      <c r="Y19" s="619" t="str">
        <f>IF(U19='Master Table'!W19,"TRUE","FALSE")</f>
        <v>TRUE</v>
      </c>
    </row>
    <row r="20" spans="2:25" s="194" customFormat="1" ht="19.5" customHeight="1">
      <c r="B20" s="28">
        <v>15</v>
      </c>
      <c r="C20" s="29" t="s">
        <v>256</v>
      </c>
      <c r="D20" s="1191">
        <v>0</v>
      </c>
      <c r="E20" s="1191">
        <v>0</v>
      </c>
      <c r="F20" s="221">
        <f t="shared" si="0"/>
        <v>0</v>
      </c>
      <c r="G20" s="1191">
        <v>3</v>
      </c>
      <c r="H20" s="1191">
        <v>3</v>
      </c>
      <c r="I20" s="221">
        <f t="shared" si="1"/>
        <v>6</v>
      </c>
      <c r="J20" s="1191">
        <v>1</v>
      </c>
      <c r="K20" s="1191">
        <v>2</v>
      </c>
      <c r="L20" s="221">
        <f t="shared" si="2"/>
        <v>3</v>
      </c>
      <c r="M20" s="1191"/>
      <c r="N20" s="1191"/>
      <c r="O20" s="221">
        <f t="shared" si="3"/>
        <v>0</v>
      </c>
      <c r="P20" s="1191"/>
      <c r="Q20" s="1191">
        <v>1</v>
      </c>
      <c r="R20" s="221">
        <f t="shared" si="4"/>
        <v>1</v>
      </c>
      <c r="S20" s="221">
        <f t="shared" si="6"/>
        <v>4</v>
      </c>
      <c r="T20" s="221">
        <f t="shared" si="7"/>
        <v>6</v>
      </c>
      <c r="U20" s="221">
        <f t="shared" si="8"/>
        <v>10</v>
      </c>
      <c r="W20" s="619" t="str">
        <f>IF(S20='Master Table'!U20,"TRUE","FALSE")</f>
        <v>TRUE</v>
      </c>
      <c r="X20" s="619" t="str">
        <f>IF(T20='Master Table'!V20,"TRUE","FALSE")</f>
        <v>TRUE</v>
      </c>
      <c r="Y20" s="619" t="str">
        <f>IF(U20='Master Table'!W20,"TRUE","FALSE")</f>
        <v>TRUE</v>
      </c>
    </row>
    <row r="21" spans="2:25" s="194" customFormat="1" ht="19.5" customHeight="1">
      <c r="B21" s="28">
        <v>16</v>
      </c>
      <c r="C21" s="29" t="s">
        <v>73</v>
      </c>
      <c r="D21" s="611"/>
      <c r="E21" s="611"/>
      <c r="F21" s="221">
        <f t="shared" si="0"/>
        <v>0</v>
      </c>
      <c r="G21" s="611">
        <v>5</v>
      </c>
      <c r="H21" s="611">
        <v>5</v>
      </c>
      <c r="I21" s="221">
        <f t="shared" si="1"/>
        <v>10</v>
      </c>
      <c r="J21" s="611">
        <v>7</v>
      </c>
      <c r="K21" s="611">
        <v>3</v>
      </c>
      <c r="L21" s="221">
        <f t="shared" si="2"/>
        <v>10</v>
      </c>
      <c r="M21" s="611"/>
      <c r="N21" s="611"/>
      <c r="O21" s="221">
        <f t="shared" si="3"/>
        <v>0</v>
      </c>
      <c r="P21" s="611"/>
      <c r="Q21" s="611"/>
      <c r="R21" s="221">
        <f t="shared" si="4"/>
        <v>0</v>
      </c>
      <c r="S21" s="221">
        <f t="shared" si="6"/>
        <v>12</v>
      </c>
      <c r="T21" s="221">
        <f t="shared" si="7"/>
        <v>8</v>
      </c>
      <c r="U21" s="221">
        <f t="shared" si="8"/>
        <v>20</v>
      </c>
      <c r="W21" s="619" t="str">
        <f>IF(S21='Master Table'!U21,"TRUE","FALSE")</f>
        <v>TRUE</v>
      </c>
      <c r="X21" s="619" t="str">
        <f>IF(T21='Master Table'!V21,"TRUE","FALSE")</f>
        <v>TRUE</v>
      </c>
      <c r="Y21" s="619" t="str">
        <f>IF(U21='Master Table'!W21,"TRUE","FALSE")</f>
        <v>TRUE</v>
      </c>
    </row>
    <row r="22" spans="2:25" s="194" customFormat="1" ht="19.5" customHeight="1">
      <c r="B22" s="28">
        <v>17</v>
      </c>
      <c r="C22" s="29" t="s">
        <v>75</v>
      </c>
      <c r="D22" s="611">
        <v>1</v>
      </c>
      <c r="E22" s="611">
        <v>1</v>
      </c>
      <c r="F22" s="221">
        <f t="shared" si="0"/>
        <v>2</v>
      </c>
      <c r="G22" s="611">
        <v>1</v>
      </c>
      <c r="H22" s="611">
        <v>2</v>
      </c>
      <c r="I22" s="221">
        <f t="shared" si="1"/>
        <v>3</v>
      </c>
      <c r="J22" s="611"/>
      <c r="K22" s="611"/>
      <c r="L22" s="221">
        <f t="shared" si="2"/>
        <v>0</v>
      </c>
      <c r="M22" s="611"/>
      <c r="N22" s="611"/>
      <c r="O22" s="221">
        <f t="shared" si="3"/>
        <v>0</v>
      </c>
      <c r="P22" s="611"/>
      <c r="Q22" s="611"/>
      <c r="R22" s="221">
        <f t="shared" si="4"/>
        <v>0</v>
      </c>
      <c r="S22" s="221">
        <f t="shared" si="6"/>
        <v>2</v>
      </c>
      <c r="T22" s="221">
        <f t="shared" si="7"/>
        <v>3</v>
      </c>
      <c r="U22" s="221">
        <f t="shared" si="8"/>
        <v>5</v>
      </c>
      <c r="W22" s="619" t="str">
        <f>IF(S22='Master Table'!U22,"TRUE","FALSE")</f>
        <v>TRUE</v>
      </c>
      <c r="X22" s="619" t="str">
        <f>IF(T22='Master Table'!V22,"TRUE","FALSE")</f>
        <v>TRUE</v>
      </c>
      <c r="Y22" s="619" t="str">
        <f>IF(U22='Master Table'!W22,"TRUE","FALSE")</f>
        <v>TRUE</v>
      </c>
    </row>
    <row r="23" spans="2:25" s="194" customFormat="1" ht="19.5" customHeight="1">
      <c r="B23" s="28">
        <v>18</v>
      </c>
      <c r="C23" s="30" t="s">
        <v>161</v>
      </c>
      <c r="D23" s="160">
        <v>1</v>
      </c>
      <c r="E23" s="160"/>
      <c r="F23" s="221">
        <f t="shared" si="0"/>
        <v>1</v>
      </c>
      <c r="G23" s="160"/>
      <c r="H23" s="160"/>
      <c r="I23" s="221">
        <f t="shared" si="1"/>
        <v>0</v>
      </c>
      <c r="J23" s="160"/>
      <c r="K23" s="160"/>
      <c r="L23" s="221">
        <f t="shared" si="2"/>
        <v>0</v>
      </c>
      <c r="M23" s="160"/>
      <c r="N23" s="160"/>
      <c r="O23" s="221">
        <f t="shared" si="3"/>
        <v>0</v>
      </c>
      <c r="P23" s="160"/>
      <c r="Q23" s="160"/>
      <c r="R23" s="221">
        <f t="shared" si="4"/>
        <v>0</v>
      </c>
      <c r="S23" s="221">
        <f t="shared" si="6"/>
        <v>1</v>
      </c>
      <c r="T23" s="221">
        <f t="shared" si="7"/>
        <v>0</v>
      </c>
      <c r="U23" s="221">
        <f t="shared" si="8"/>
        <v>1</v>
      </c>
      <c r="W23" s="619" t="str">
        <f>IF(S23='Master Table'!U23,"TRUE","FALSE")</f>
        <v>TRUE</v>
      </c>
      <c r="X23" s="619" t="str">
        <f>IF(T23='Master Table'!V23,"TRUE","FALSE")</f>
        <v>TRUE</v>
      </c>
      <c r="Y23" s="619" t="str">
        <f>IF(U23='Master Table'!W23,"TRUE","FALSE")</f>
        <v>TRUE</v>
      </c>
    </row>
    <row r="24" spans="2:25" s="194" customFormat="1" ht="19.5" customHeight="1">
      <c r="B24" s="28">
        <v>19</v>
      </c>
      <c r="C24" s="29" t="s">
        <v>86</v>
      </c>
      <c r="D24" s="611">
        <v>0</v>
      </c>
      <c r="E24" s="611">
        <v>0</v>
      </c>
      <c r="F24" s="221">
        <f t="shared" si="0"/>
        <v>0</v>
      </c>
      <c r="G24" s="611">
        <v>3</v>
      </c>
      <c r="H24" s="611">
        <v>0</v>
      </c>
      <c r="I24" s="221">
        <f t="shared" si="1"/>
        <v>3</v>
      </c>
      <c r="J24" s="611">
        <v>3</v>
      </c>
      <c r="K24" s="611">
        <v>3</v>
      </c>
      <c r="L24" s="221">
        <f t="shared" si="2"/>
        <v>6</v>
      </c>
      <c r="M24" s="611"/>
      <c r="N24" s="611"/>
      <c r="O24" s="221">
        <f t="shared" si="3"/>
        <v>0</v>
      </c>
      <c r="P24" s="611">
        <v>2</v>
      </c>
      <c r="Q24" s="611">
        <v>2</v>
      </c>
      <c r="R24" s="221">
        <f t="shared" si="4"/>
        <v>4</v>
      </c>
      <c r="S24" s="221">
        <f t="shared" si="6"/>
        <v>8</v>
      </c>
      <c r="T24" s="221">
        <f t="shared" si="7"/>
        <v>5</v>
      </c>
      <c r="U24" s="221">
        <f t="shared" si="8"/>
        <v>13</v>
      </c>
      <c r="W24" s="619" t="str">
        <f>IF(S24='Master Table'!U24,"TRUE","FALSE")</f>
        <v>TRUE</v>
      </c>
      <c r="X24" s="619" t="str">
        <f>IF(T24='Master Table'!V24,"TRUE","FALSE")</f>
        <v>TRUE</v>
      </c>
      <c r="Y24" s="619" t="str">
        <f>IF(U24='Master Table'!W24,"TRUE","FALSE")</f>
        <v>TRUE</v>
      </c>
    </row>
    <row r="25" spans="2:25" s="194" customFormat="1" ht="19.5" customHeight="1">
      <c r="B25" s="28">
        <v>20</v>
      </c>
      <c r="C25" s="29" t="s">
        <v>143</v>
      </c>
      <c r="D25" s="611">
        <v>0</v>
      </c>
      <c r="E25" s="611">
        <v>0</v>
      </c>
      <c r="F25" s="221">
        <f t="shared" si="0"/>
        <v>0</v>
      </c>
      <c r="G25" s="611">
        <v>0</v>
      </c>
      <c r="H25" s="611">
        <v>1</v>
      </c>
      <c r="I25" s="221">
        <f t="shared" si="1"/>
        <v>1</v>
      </c>
      <c r="J25" s="611"/>
      <c r="K25" s="611"/>
      <c r="L25" s="221">
        <f t="shared" si="2"/>
        <v>0</v>
      </c>
      <c r="M25" s="611"/>
      <c r="N25" s="611">
        <v>1</v>
      </c>
      <c r="O25" s="221">
        <f t="shared" si="3"/>
        <v>1</v>
      </c>
      <c r="P25" s="611"/>
      <c r="Q25" s="611"/>
      <c r="R25" s="221">
        <f t="shared" si="4"/>
        <v>0</v>
      </c>
      <c r="S25" s="221">
        <f t="shared" si="6"/>
        <v>0</v>
      </c>
      <c r="T25" s="221">
        <f t="shared" si="7"/>
        <v>2</v>
      </c>
      <c r="U25" s="221">
        <f t="shared" si="8"/>
        <v>2</v>
      </c>
      <c r="W25" s="619" t="str">
        <f>IF(S25='Master Table'!U25,"TRUE","FALSE")</f>
        <v>TRUE</v>
      </c>
      <c r="X25" s="619" t="str">
        <f>IF(T25='Master Table'!V25,"TRUE","FALSE")</f>
        <v>TRUE</v>
      </c>
      <c r="Y25" s="619" t="str">
        <f>IF(U25='Master Table'!W25,"TRUE","FALSE")</f>
        <v>TRUE</v>
      </c>
    </row>
    <row r="26" spans="2:25" s="194" customFormat="1" ht="19.5" customHeight="1">
      <c r="B26" s="28">
        <v>21</v>
      </c>
      <c r="C26" s="30" t="s">
        <v>144</v>
      </c>
      <c r="D26" s="1203">
        <v>2</v>
      </c>
      <c r="E26" s="1203">
        <v>1</v>
      </c>
      <c r="F26" s="221">
        <f t="shared" si="0"/>
        <v>3</v>
      </c>
      <c r="G26" s="1203">
        <v>1</v>
      </c>
      <c r="H26" s="1203"/>
      <c r="I26" s="221">
        <f t="shared" si="1"/>
        <v>1</v>
      </c>
      <c r="J26" s="1203"/>
      <c r="K26" s="1203">
        <v>1</v>
      </c>
      <c r="L26" s="221">
        <f t="shared" si="2"/>
        <v>1</v>
      </c>
      <c r="M26" s="1203">
        <v>4</v>
      </c>
      <c r="N26" s="1203"/>
      <c r="O26" s="221">
        <f t="shared" si="3"/>
        <v>4</v>
      </c>
      <c r="P26" s="1203"/>
      <c r="Q26" s="1203">
        <v>2</v>
      </c>
      <c r="R26" s="221">
        <f t="shared" si="4"/>
        <v>2</v>
      </c>
      <c r="S26" s="221">
        <f t="shared" si="6"/>
        <v>7</v>
      </c>
      <c r="T26" s="221">
        <f t="shared" si="7"/>
        <v>4</v>
      </c>
      <c r="U26" s="221">
        <f t="shared" si="8"/>
        <v>11</v>
      </c>
      <c r="W26" s="619" t="str">
        <f>IF(S26='Master Table'!U26,"TRUE","FALSE")</f>
        <v>TRUE</v>
      </c>
      <c r="X26" s="619" t="str">
        <f>IF(T26='Master Table'!V26,"TRUE","FALSE")</f>
        <v>TRUE</v>
      </c>
      <c r="Y26" s="619" t="str">
        <f>IF(U26='Master Table'!W26,"TRUE","FALSE")</f>
        <v>TRUE</v>
      </c>
    </row>
    <row r="27" spans="2:25" s="194" customFormat="1" ht="19.5" customHeight="1">
      <c r="B27" s="28">
        <v>22</v>
      </c>
      <c r="C27" s="29" t="s">
        <v>145</v>
      </c>
      <c r="D27" s="611">
        <v>3</v>
      </c>
      <c r="E27" s="611">
        <v>2</v>
      </c>
      <c r="F27" s="221">
        <f t="shared" si="0"/>
        <v>5</v>
      </c>
      <c r="G27" s="611">
        <v>1</v>
      </c>
      <c r="H27" s="611">
        <v>1</v>
      </c>
      <c r="I27" s="221">
        <f t="shared" si="1"/>
        <v>2</v>
      </c>
      <c r="J27" s="611">
        <v>3</v>
      </c>
      <c r="K27" s="611">
        <v>2</v>
      </c>
      <c r="L27" s="221">
        <f t="shared" si="2"/>
        <v>5</v>
      </c>
      <c r="M27" s="611">
        <v>4</v>
      </c>
      <c r="N27" s="611">
        <v>2</v>
      </c>
      <c r="O27" s="221">
        <f t="shared" si="3"/>
        <v>6</v>
      </c>
      <c r="P27" s="611">
        <v>2</v>
      </c>
      <c r="Q27" s="611">
        <v>2</v>
      </c>
      <c r="R27" s="221">
        <f t="shared" si="4"/>
        <v>4</v>
      </c>
      <c r="S27" s="221">
        <f t="shared" si="6"/>
        <v>13</v>
      </c>
      <c r="T27" s="221">
        <f t="shared" si="7"/>
        <v>9</v>
      </c>
      <c r="U27" s="221">
        <f t="shared" si="8"/>
        <v>22</v>
      </c>
      <c r="W27" s="619" t="str">
        <f>IF(S27='Master Table'!U27,"TRUE","FALSE")</f>
        <v>TRUE</v>
      </c>
      <c r="X27" s="619" t="str">
        <f>IF(T27='Master Table'!V27,"TRUE","FALSE")</f>
        <v>TRUE</v>
      </c>
      <c r="Y27" s="619" t="str">
        <f>IF(U27='Master Table'!W27,"TRUE","FALSE")</f>
        <v>TRUE</v>
      </c>
    </row>
    <row r="28" spans="2:25" s="194" customFormat="1" ht="19.5" customHeight="1">
      <c r="B28" s="94"/>
      <c r="C28" s="94" t="s">
        <v>6</v>
      </c>
      <c r="D28" s="94">
        <f>SUM(D6:D27)</f>
        <v>29</v>
      </c>
      <c r="E28" s="94">
        <f t="shared" ref="E28:U28" si="11">SUM(E6:E27)</f>
        <v>24</v>
      </c>
      <c r="F28" s="94">
        <f t="shared" si="11"/>
        <v>53</v>
      </c>
      <c r="G28" s="94">
        <f t="shared" si="11"/>
        <v>33</v>
      </c>
      <c r="H28" s="94">
        <f t="shared" si="11"/>
        <v>30</v>
      </c>
      <c r="I28" s="94">
        <f t="shared" si="11"/>
        <v>63</v>
      </c>
      <c r="J28" s="94">
        <f t="shared" si="11"/>
        <v>25</v>
      </c>
      <c r="K28" s="94">
        <f t="shared" si="11"/>
        <v>17</v>
      </c>
      <c r="L28" s="94">
        <f t="shared" si="11"/>
        <v>42</v>
      </c>
      <c r="M28" s="94">
        <f t="shared" si="11"/>
        <v>16</v>
      </c>
      <c r="N28" s="94">
        <f t="shared" si="11"/>
        <v>13</v>
      </c>
      <c r="O28" s="94">
        <f t="shared" si="11"/>
        <v>29</v>
      </c>
      <c r="P28" s="94">
        <f t="shared" si="11"/>
        <v>16</v>
      </c>
      <c r="Q28" s="94">
        <f t="shared" si="11"/>
        <v>34</v>
      </c>
      <c r="R28" s="94">
        <f t="shared" si="11"/>
        <v>50</v>
      </c>
      <c r="S28" s="94">
        <f t="shared" si="11"/>
        <v>119</v>
      </c>
      <c r="T28" s="94">
        <f t="shared" si="11"/>
        <v>118</v>
      </c>
      <c r="U28" s="94">
        <f t="shared" si="11"/>
        <v>237</v>
      </c>
      <c r="W28" s="619" t="str">
        <f>IF(S28='Master Table'!U28,"TRUE","FALSE")</f>
        <v>TRUE</v>
      </c>
      <c r="X28" s="619" t="str">
        <f>IF(T28='Master Table'!V28,"TRUE","FALSE")</f>
        <v>TRUE</v>
      </c>
      <c r="Y28" s="619" t="str">
        <f>IF(U28='Master Table'!W28,"TRUE","FALSE")</f>
        <v>TRUE</v>
      </c>
    </row>
    <row r="29" spans="2:25" s="194" customFormat="1" ht="15.75"/>
    <row r="30" spans="2:25" s="194" customFormat="1" ht="15.75"/>
    <row r="31" spans="2:25" s="151" customFormat="1" ht="23.25">
      <c r="B31" s="342" t="s">
        <v>0</v>
      </c>
    </row>
    <row r="32" spans="2:25" s="151" customFormat="1" ht="15.75">
      <c r="B32" s="152"/>
      <c r="C32" s="152"/>
      <c r="D32" s="152"/>
      <c r="E32" s="152"/>
      <c r="F32" s="1946"/>
      <c r="G32" s="1946"/>
      <c r="H32" s="152"/>
      <c r="I32" s="152"/>
      <c r="J32" s="152"/>
      <c r="K32" s="152"/>
      <c r="L32" s="152"/>
      <c r="M32" s="152"/>
      <c r="N32" s="152"/>
      <c r="O32" s="152"/>
    </row>
    <row r="33" spans="2:25" s="151" customFormat="1" ht="30.75" customHeight="1">
      <c r="B33" s="1932" t="s">
        <v>193</v>
      </c>
      <c r="C33" s="1942" t="s">
        <v>156</v>
      </c>
      <c r="D33" s="1933" t="s">
        <v>202</v>
      </c>
      <c r="E33" s="1934"/>
      <c r="F33" s="1935"/>
      <c r="G33" s="1933" t="s">
        <v>203</v>
      </c>
      <c r="H33" s="1934"/>
      <c r="I33" s="1935"/>
      <c r="J33" s="1933" t="s">
        <v>204</v>
      </c>
      <c r="K33" s="1934"/>
      <c r="L33" s="1935"/>
      <c r="M33" s="1933" t="s">
        <v>205</v>
      </c>
      <c r="N33" s="1934"/>
      <c r="O33" s="1935"/>
      <c r="P33" s="1933" t="s">
        <v>206</v>
      </c>
      <c r="Q33" s="1934"/>
      <c r="R33" s="1935"/>
      <c r="S33" s="1947" t="s">
        <v>6</v>
      </c>
      <c r="T33" s="1948"/>
      <c r="U33" s="1949"/>
    </row>
    <row r="34" spans="2:25" s="151" customFormat="1" ht="15.75">
      <c r="B34" s="1932"/>
      <c r="C34" s="1943"/>
      <c r="D34" s="343" t="s">
        <v>242</v>
      </c>
      <c r="E34" s="343" t="s">
        <v>243</v>
      </c>
      <c r="F34" s="343" t="s">
        <v>236</v>
      </c>
      <c r="G34" s="343" t="s">
        <v>242</v>
      </c>
      <c r="H34" s="343" t="s">
        <v>243</v>
      </c>
      <c r="I34" s="343" t="s">
        <v>236</v>
      </c>
      <c r="J34" s="343" t="s">
        <v>242</v>
      </c>
      <c r="K34" s="343" t="s">
        <v>243</v>
      </c>
      <c r="L34" s="343" t="s">
        <v>236</v>
      </c>
      <c r="M34" s="343" t="s">
        <v>242</v>
      </c>
      <c r="N34" s="343" t="s">
        <v>243</v>
      </c>
      <c r="O34" s="343" t="s">
        <v>236</v>
      </c>
      <c r="P34" s="343" t="s">
        <v>242</v>
      </c>
      <c r="Q34" s="343" t="s">
        <v>243</v>
      </c>
      <c r="R34" s="343" t="s">
        <v>236</v>
      </c>
      <c r="S34" s="343" t="s">
        <v>242</v>
      </c>
      <c r="T34" s="343" t="s">
        <v>243</v>
      </c>
      <c r="U34" s="343" t="s">
        <v>236</v>
      </c>
    </row>
    <row r="35" spans="2:25" s="151" customFormat="1" ht="15.75">
      <c r="B35" s="344">
        <v>1</v>
      </c>
      <c r="C35" s="147" t="s">
        <v>15</v>
      </c>
      <c r="D35" s="611"/>
      <c r="E35" s="611"/>
      <c r="F35" s="221">
        <f t="shared" ref="F35:F56" si="12">D35+E35</f>
        <v>0</v>
      </c>
      <c r="G35" s="611">
        <v>376</v>
      </c>
      <c r="H35" s="611">
        <v>255</v>
      </c>
      <c r="I35" s="221">
        <f t="shared" ref="I35:I56" si="13">G35+H35</f>
        <v>631</v>
      </c>
      <c r="J35" s="611"/>
      <c r="K35" s="611"/>
      <c r="L35" s="221">
        <f t="shared" ref="L35:L56" si="14">J35+K35</f>
        <v>0</v>
      </c>
      <c r="M35" s="611"/>
      <c r="N35" s="611"/>
      <c r="O35" s="221">
        <f t="shared" ref="O35:O56" si="15">M35+N35</f>
        <v>0</v>
      </c>
      <c r="P35" s="611">
        <v>101</v>
      </c>
      <c r="Q35" s="611">
        <v>93</v>
      </c>
      <c r="R35" s="221">
        <f t="shared" ref="R35:R56" si="16">P35+Q35</f>
        <v>194</v>
      </c>
      <c r="S35" s="221">
        <f t="shared" ref="S35" si="17">D35+G35+J35+M35+P35</f>
        <v>477</v>
      </c>
      <c r="T35" s="221">
        <f t="shared" ref="T35" si="18">E35+H35+K35+N35+Q35</f>
        <v>348</v>
      </c>
      <c r="U35" s="221">
        <f t="shared" ref="U35" si="19">F35+I35+L35+O35+R35</f>
        <v>825</v>
      </c>
      <c r="W35" s="619" t="str">
        <f>IF(S35='Master Table'!U35,"TRUE","FALSE")</f>
        <v>TRUE</v>
      </c>
      <c r="X35" s="619" t="str">
        <f>IF(T35='Master Table'!V35,"TRUE","FALSE")</f>
        <v>TRUE</v>
      </c>
      <c r="Y35" s="619" t="str">
        <f>IF(U35='Master Table'!W35,"TRUE","FALSE")</f>
        <v>TRUE</v>
      </c>
    </row>
    <row r="36" spans="2:25" s="151" customFormat="1" ht="15.75">
      <c r="B36" s="344">
        <v>2</v>
      </c>
      <c r="C36" s="147" t="s">
        <v>20</v>
      </c>
      <c r="D36" s="611"/>
      <c r="E36" s="611"/>
      <c r="F36" s="221">
        <f t="shared" si="12"/>
        <v>0</v>
      </c>
      <c r="G36" s="611">
        <v>1</v>
      </c>
      <c r="H36" s="611"/>
      <c r="I36" s="221">
        <f t="shared" si="13"/>
        <v>1</v>
      </c>
      <c r="J36" s="611"/>
      <c r="K36" s="611">
        <v>1</v>
      </c>
      <c r="L36" s="221">
        <f t="shared" si="14"/>
        <v>1</v>
      </c>
      <c r="M36" s="611"/>
      <c r="N36" s="611"/>
      <c r="O36" s="221">
        <f t="shared" si="15"/>
        <v>0</v>
      </c>
      <c r="P36" s="611"/>
      <c r="Q36" s="611"/>
      <c r="R36" s="221">
        <f t="shared" si="16"/>
        <v>0</v>
      </c>
      <c r="S36" s="221">
        <f t="shared" ref="S36:S43" si="20">D36+G36+J36+M36+P36</f>
        <v>1</v>
      </c>
      <c r="T36" s="221">
        <f t="shared" ref="T36:T44" si="21">E36+H36+K36+N36+Q36</f>
        <v>1</v>
      </c>
      <c r="U36" s="221">
        <f t="shared" ref="U36:U44" si="22">F36+I36+L36+O36+R36</f>
        <v>2</v>
      </c>
      <c r="W36" s="619" t="str">
        <f>IF(S36='Master Table'!U36,"TRUE","FALSE")</f>
        <v>TRUE</v>
      </c>
      <c r="X36" s="619" t="str">
        <f>IF(T36='Master Table'!V36,"TRUE","FALSE")</f>
        <v>TRUE</v>
      </c>
      <c r="Y36" s="619" t="str">
        <f>IF(U36='Master Table'!W36,"TRUE","FALSE")</f>
        <v>TRUE</v>
      </c>
    </row>
    <row r="37" spans="2:25" s="151" customFormat="1" ht="15.75">
      <c r="B37" s="344">
        <v>3</v>
      </c>
      <c r="C37" s="147" t="s">
        <v>21</v>
      </c>
      <c r="D37" s="611"/>
      <c r="E37" s="611"/>
      <c r="F37" s="221">
        <f t="shared" si="12"/>
        <v>0</v>
      </c>
      <c r="G37" s="611">
        <v>2</v>
      </c>
      <c r="H37" s="611"/>
      <c r="I37" s="221">
        <f t="shared" si="13"/>
        <v>2</v>
      </c>
      <c r="J37" s="611">
        <v>1</v>
      </c>
      <c r="K37" s="611">
        <v>1</v>
      </c>
      <c r="L37" s="221">
        <f t="shared" si="14"/>
        <v>2</v>
      </c>
      <c r="M37" s="611"/>
      <c r="N37" s="611"/>
      <c r="O37" s="221">
        <f t="shared" si="15"/>
        <v>0</v>
      </c>
      <c r="P37" s="611">
        <v>5</v>
      </c>
      <c r="Q37" s="611">
        <v>1</v>
      </c>
      <c r="R37" s="221">
        <f t="shared" si="16"/>
        <v>6</v>
      </c>
      <c r="S37" s="221">
        <f t="shared" si="20"/>
        <v>8</v>
      </c>
      <c r="T37" s="221">
        <f t="shared" si="21"/>
        <v>2</v>
      </c>
      <c r="U37" s="221">
        <f t="shared" si="22"/>
        <v>10</v>
      </c>
      <c r="W37" s="619" t="str">
        <f>IF(S37='Master Table'!U37,"TRUE","FALSE")</f>
        <v>TRUE</v>
      </c>
      <c r="X37" s="619" t="str">
        <f>IF(T37='Master Table'!V37,"TRUE","FALSE")</f>
        <v>TRUE</v>
      </c>
      <c r="Y37" s="619" t="str">
        <f>IF(U37='Master Table'!W37,"TRUE","FALSE")</f>
        <v>TRUE</v>
      </c>
    </row>
    <row r="38" spans="2:25" s="151" customFormat="1" ht="15.75">
      <c r="B38" s="344">
        <v>4</v>
      </c>
      <c r="C38" s="147" t="s">
        <v>25</v>
      </c>
      <c r="D38" s="611">
        <v>76</v>
      </c>
      <c r="E38" s="611">
        <v>47</v>
      </c>
      <c r="F38" s="221">
        <f t="shared" si="12"/>
        <v>123</v>
      </c>
      <c r="G38" s="611">
        <v>54</v>
      </c>
      <c r="H38" s="611">
        <v>31</v>
      </c>
      <c r="I38" s="221">
        <f t="shared" si="13"/>
        <v>85</v>
      </c>
      <c r="J38" s="611"/>
      <c r="K38" s="611"/>
      <c r="L38" s="221">
        <f t="shared" si="14"/>
        <v>0</v>
      </c>
      <c r="M38" s="611"/>
      <c r="N38" s="611"/>
      <c r="O38" s="221">
        <f t="shared" si="15"/>
        <v>0</v>
      </c>
      <c r="P38" s="611"/>
      <c r="Q38" s="611"/>
      <c r="R38" s="221">
        <f t="shared" si="16"/>
        <v>0</v>
      </c>
      <c r="S38" s="221">
        <f t="shared" si="20"/>
        <v>130</v>
      </c>
      <c r="T38" s="221">
        <f t="shared" si="21"/>
        <v>78</v>
      </c>
      <c r="U38" s="221">
        <f t="shared" si="22"/>
        <v>208</v>
      </c>
      <c r="W38" s="619" t="str">
        <f>IF(S38='Master Table'!U38,"TRUE","FALSE")</f>
        <v>TRUE</v>
      </c>
      <c r="X38" s="619" t="str">
        <f>IF(T38='Master Table'!V38,"TRUE","FALSE")</f>
        <v>TRUE</v>
      </c>
      <c r="Y38" s="619" t="str">
        <f>IF(U38='Master Table'!W38,"TRUE","FALSE")</f>
        <v>TRUE</v>
      </c>
    </row>
    <row r="39" spans="2:25" s="151" customFormat="1" ht="15.75">
      <c r="B39" s="344">
        <v>5</v>
      </c>
      <c r="C39" s="147" t="s">
        <v>27</v>
      </c>
      <c r="D39" s="21">
        <v>6</v>
      </c>
      <c r="E39" s="21">
        <v>5</v>
      </c>
      <c r="F39" s="221">
        <f t="shared" si="12"/>
        <v>11</v>
      </c>
      <c r="G39" s="21">
        <v>3</v>
      </c>
      <c r="H39" s="21">
        <v>6</v>
      </c>
      <c r="I39" s="221">
        <f t="shared" si="13"/>
        <v>9</v>
      </c>
      <c r="J39" s="21">
        <v>2</v>
      </c>
      <c r="K39" s="21">
        <v>1</v>
      </c>
      <c r="L39" s="221">
        <f t="shared" si="14"/>
        <v>3</v>
      </c>
      <c r="M39" s="21">
        <v>1</v>
      </c>
      <c r="N39" s="21">
        <v>2</v>
      </c>
      <c r="O39" s="221">
        <f t="shared" si="15"/>
        <v>3</v>
      </c>
      <c r="P39" s="21"/>
      <c r="Q39" s="21"/>
      <c r="R39" s="221">
        <f t="shared" si="16"/>
        <v>0</v>
      </c>
      <c r="S39" s="221">
        <f t="shared" si="20"/>
        <v>12</v>
      </c>
      <c r="T39" s="221">
        <f t="shared" si="21"/>
        <v>14</v>
      </c>
      <c r="U39" s="221">
        <f t="shared" si="22"/>
        <v>26</v>
      </c>
      <c r="W39" s="619" t="str">
        <f>IF(S39='Master Table'!U39,"TRUE","FALSE")</f>
        <v>TRUE</v>
      </c>
      <c r="X39" s="619" t="str">
        <f>IF(T39='Master Table'!V39,"TRUE","FALSE")</f>
        <v>TRUE</v>
      </c>
      <c r="Y39" s="619" t="str">
        <f>IF(U39='Master Table'!W39,"TRUE","FALSE")</f>
        <v>TRUE</v>
      </c>
    </row>
    <row r="40" spans="2:25" s="151" customFormat="1" ht="15.75">
      <c r="B40" s="344">
        <v>6</v>
      </c>
      <c r="C40" s="147" t="s">
        <v>29</v>
      </c>
      <c r="D40" s="611">
        <v>1</v>
      </c>
      <c r="E40" s="611">
        <v>2</v>
      </c>
      <c r="F40" s="221">
        <f t="shared" si="12"/>
        <v>3</v>
      </c>
      <c r="G40" s="611"/>
      <c r="H40" s="611"/>
      <c r="I40" s="221">
        <f t="shared" si="13"/>
        <v>0</v>
      </c>
      <c r="J40" s="611"/>
      <c r="K40" s="611"/>
      <c r="L40" s="221">
        <f t="shared" si="14"/>
        <v>0</v>
      </c>
      <c r="M40" s="611"/>
      <c r="N40" s="611"/>
      <c r="O40" s="221">
        <f t="shared" si="15"/>
        <v>0</v>
      </c>
      <c r="P40" s="611"/>
      <c r="Q40" s="611"/>
      <c r="R40" s="221">
        <f t="shared" si="16"/>
        <v>0</v>
      </c>
      <c r="S40" s="221">
        <f t="shared" si="20"/>
        <v>1</v>
      </c>
      <c r="T40" s="221">
        <f t="shared" si="21"/>
        <v>2</v>
      </c>
      <c r="U40" s="221">
        <f t="shared" si="22"/>
        <v>3</v>
      </c>
      <c r="W40" s="619" t="str">
        <f>IF(S40='Master Table'!U40,"TRUE","FALSE")</f>
        <v>TRUE</v>
      </c>
      <c r="X40" s="619" t="str">
        <f>IF(T40='Master Table'!V40,"TRUE","FALSE")</f>
        <v>TRUE</v>
      </c>
      <c r="Y40" s="619" t="str">
        <f>IF(U40='Master Table'!W40,"TRUE","FALSE")</f>
        <v>TRUE</v>
      </c>
    </row>
    <row r="41" spans="2:25" s="151" customFormat="1" ht="15.75">
      <c r="B41" s="344">
        <v>7</v>
      </c>
      <c r="C41" s="147" t="s">
        <v>142</v>
      </c>
      <c r="D41" s="21">
        <v>2</v>
      </c>
      <c r="E41" s="21">
        <v>3</v>
      </c>
      <c r="F41" s="221">
        <f t="shared" si="12"/>
        <v>5</v>
      </c>
      <c r="G41" s="21"/>
      <c r="H41" s="21"/>
      <c r="I41" s="221">
        <f t="shared" si="13"/>
        <v>0</v>
      </c>
      <c r="J41" s="21">
        <v>1</v>
      </c>
      <c r="K41" s="21">
        <v>1</v>
      </c>
      <c r="L41" s="221">
        <f t="shared" si="14"/>
        <v>2</v>
      </c>
      <c r="M41" s="21"/>
      <c r="N41" s="21"/>
      <c r="O41" s="221">
        <f t="shared" si="15"/>
        <v>0</v>
      </c>
      <c r="P41" s="21"/>
      <c r="Q41" s="21"/>
      <c r="R41" s="221">
        <f t="shared" si="16"/>
        <v>0</v>
      </c>
      <c r="S41" s="221">
        <f t="shared" si="20"/>
        <v>3</v>
      </c>
      <c r="T41" s="221">
        <f t="shared" si="21"/>
        <v>4</v>
      </c>
      <c r="U41" s="221">
        <f t="shared" si="22"/>
        <v>7</v>
      </c>
      <c r="W41" s="619" t="str">
        <f>IF(S41='Master Table'!U41,"TRUE","FALSE")</f>
        <v>TRUE</v>
      </c>
      <c r="X41" s="619" t="str">
        <f>IF(T41='Master Table'!V41,"TRUE","FALSE")</f>
        <v>TRUE</v>
      </c>
      <c r="Y41" s="619" t="str">
        <f>IF(U41='Master Table'!W41,"TRUE","FALSE")</f>
        <v>TRUE</v>
      </c>
    </row>
    <row r="42" spans="2:25" s="151" customFormat="1" ht="15.75">
      <c r="B42" s="344">
        <v>8</v>
      </c>
      <c r="C42" s="147" t="s">
        <v>40</v>
      </c>
      <c r="D42" s="854"/>
      <c r="E42" s="854"/>
      <c r="F42" s="221">
        <f t="shared" si="12"/>
        <v>0</v>
      </c>
      <c r="G42" s="854"/>
      <c r="H42" s="854"/>
      <c r="I42" s="221">
        <f t="shared" si="13"/>
        <v>0</v>
      </c>
      <c r="J42" s="854"/>
      <c r="K42" s="854"/>
      <c r="L42" s="221">
        <f t="shared" si="14"/>
        <v>0</v>
      </c>
      <c r="M42" s="854"/>
      <c r="N42" s="854"/>
      <c r="O42" s="221">
        <f t="shared" si="15"/>
        <v>0</v>
      </c>
      <c r="P42" s="854"/>
      <c r="Q42" s="854"/>
      <c r="R42" s="221">
        <f t="shared" si="16"/>
        <v>0</v>
      </c>
      <c r="S42" s="221">
        <f t="shared" si="20"/>
        <v>0</v>
      </c>
      <c r="T42" s="221">
        <f t="shared" si="21"/>
        <v>0</v>
      </c>
      <c r="U42" s="221">
        <f t="shared" si="22"/>
        <v>0</v>
      </c>
      <c r="W42" s="619" t="str">
        <f>IF(S42='Master Table'!U42,"TRUE","FALSE")</f>
        <v>TRUE</v>
      </c>
      <c r="X42" s="619" t="str">
        <f>IF(T42='Master Table'!V42,"TRUE","FALSE")</f>
        <v>TRUE</v>
      </c>
      <c r="Y42" s="619" t="str">
        <f>IF(U42='Master Table'!W42,"TRUE","FALSE")</f>
        <v>TRUE</v>
      </c>
    </row>
    <row r="43" spans="2:25" s="151" customFormat="1" ht="15.75">
      <c r="B43" s="344">
        <v>9</v>
      </c>
      <c r="C43" s="147" t="s">
        <v>44</v>
      </c>
      <c r="D43" s="611">
        <v>5</v>
      </c>
      <c r="E43" s="611">
        <v>8</v>
      </c>
      <c r="F43" s="221">
        <f t="shared" si="12"/>
        <v>13</v>
      </c>
      <c r="G43" s="611"/>
      <c r="H43" s="611"/>
      <c r="I43" s="221">
        <f t="shared" si="13"/>
        <v>0</v>
      </c>
      <c r="J43" s="611"/>
      <c r="K43" s="611"/>
      <c r="L43" s="221">
        <f t="shared" si="14"/>
        <v>0</v>
      </c>
      <c r="M43" s="611"/>
      <c r="N43" s="611">
        <v>2</v>
      </c>
      <c r="O43" s="221">
        <f t="shared" si="15"/>
        <v>2</v>
      </c>
      <c r="P43" s="611">
        <v>1</v>
      </c>
      <c r="Q43" s="611">
        <v>1</v>
      </c>
      <c r="R43" s="221">
        <f t="shared" si="16"/>
        <v>2</v>
      </c>
      <c r="S43" s="221">
        <f t="shared" si="20"/>
        <v>6</v>
      </c>
      <c r="T43" s="221">
        <f t="shared" si="21"/>
        <v>11</v>
      </c>
      <c r="U43" s="221">
        <f t="shared" si="22"/>
        <v>17</v>
      </c>
      <c r="W43" s="619" t="str">
        <f>IF(S43='Master Table'!U43,"TRUE","FALSE")</f>
        <v>TRUE</v>
      </c>
      <c r="X43" s="619" t="str">
        <f>IF(T43='Master Table'!V43,"TRUE","FALSE")</f>
        <v>TRUE</v>
      </c>
      <c r="Y43" s="619" t="str">
        <f>IF(U43='Master Table'!W43,"TRUE","FALSE")</f>
        <v>TRUE</v>
      </c>
    </row>
    <row r="44" spans="2:25" s="151" customFormat="1" ht="15.75">
      <c r="B44" s="344">
        <v>10</v>
      </c>
      <c r="C44" s="147" t="s">
        <v>51</v>
      </c>
      <c r="D44" s="11">
        <v>100</v>
      </c>
      <c r="E44" s="11">
        <v>87</v>
      </c>
      <c r="F44" s="221">
        <f t="shared" si="12"/>
        <v>187</v>
      </c>
      <c r="G44" s="11">
        <v>45</v>
      </c>
      <c r="H44" s="11">
        <v>20</v>
      </c>
      <c r="I44" s="221">
        <f t="shared" si="13"/>
        <v>65</v>
      </c>
      <c r="J44" s="11">
        <v>3</v>
      </c>
      <c r="K44" s="11"/>
      <c r="L44" s="221">
        <f t="shared" si="14"/>
        <v>3</v>
      </c>
      <c r="M44" s="11">
        <v>1</v>
      </c>
      <c r="N44" s="11"/>
      <c r="O44" s="221">
        <f t="shared" si="15"/>
        <v>1</v>
      </c>
      <c r="P44" s="11"/>
      <c r="Q44" s="11"/>
      <c r="R44" s="221">
        <f t="shared" si="16"/>
        <v>0</v>
      </c>
      <c r="S44" s="221">
        <f t="shared" ref="S44:S56" si="23">D44+G44+J44+M44+P44</f>
        <v>149</v>
      </c>
      <c r="T44" s="221">
        <f t="shared" si="21"/>
        <v>107</v>
      </c>
      <c r="U44" s="221">
        <f t="shared" si="22"/>
        <v>256</v>
      </c>
      <c r="W44" s="619" t="str">
        <f>IF(S44='Master Table'!U44,"TRUE","FALSE")</f>
        <v>TRUE</v>
      </c>
      <c r="X44" s="619" t="str">
        <f>IF(T44='Master Table'!V44,"TRUE","FALSE")</f>
        <v>TRUE</v>
      </c>
      <c r="Y44" s="619" t="str">
        <f>IF(U44='Master Table'!W44,"TRUE","FALSE")</f>
        <v>TRUE</v>
      </c>
    </row>
    <row r="45" spans="2:25" s="151" customFormat="1" ht="15.75">
      <c r="B45" s="344">
        <v>11</v>
      </c>
      <c r="C45" s="147" t="s">
        <v>57</v>
      </c>
      <c r="D45" s="11">
        <v>7</v>
      </c>
      <c r="E45" s="11">
        <v>9</v>
      </c>
      <c r="F45" s="221">
        <f t="shared" si="12"/>
        <v>16</v>
      </c>
      <c r="G45" s="11">
        <v>2</v>
      </c>
      <c r="H45" s="11">
        <v>1</v>
      </c>
      <c r="I45" s="221">
        <f t="shared" si="13"/>
        <v>3</v>
      </c>
      <c r="J45" s="11"/>
      <c r="K45" s="11"/>
      <c r="L45" s="221">
        <f t="shared" si="14"/>
        <v>0</v>
      </c>
      <c r="M45" s="11"/>
      <c r="N45" s="11"/>
      <c r="O45" s="221">
        <f t="shared" si="15"/>
        <v>0</v>
      </c>
      <c r="P45" s="11"/>
      <c r="Q45" s="11"/>
      <c r="R45" s="221">
        <f t="shared" si="16"/>
        <v>0</v>
      </c>
      <c r="S45" s="221">
        <f t="shared" ref="S45:S47" si="24">D45+G45+J45+M45+P45</f>
        <v>9</v>
      </c>
      <c r="T45" s="221">
        <f t="shared" ref="T45:T47" si="25">E45+H45+K45+N45+Q45</f>
        <v>10</v>
      </c>
      <c r="U45" s="221">
        <f t="shared" ref="U45:U47" si="26">F45+I45+L45+O45+R45</f>
        <v>19</v>
      </c>
      <c r="W45" s="619" t="str">
        <f>IF(S45='Master Table'!U45,"TRUE","FALSE")</f>
        <v>TRUE</v>
      </c>
      <c r="X45" s="619" t="str">
        <f>IF(T45='Master Table'!V45,"TRUE","FALSE")</f>
        <v>TRUE</v>
      </c>
      <c r="Y45" s="619" t="str">
        <f>IF(U45='Master Table'!W45,"TRUE","FALSE")</f>
        <v>TRUE</v>
      </c>
    </row>
    <row r="46" spans="2:25" s="151" customFormat="1" ht="15.75">
      <c r="B46" s="344">
        <v>12</v>
      </c>
      <c r="C46" s="147" t="s">
        <v>61</v>
      </c>
      <c r="D46" s="923"/>
      <c r="E46" s="923"/>
      <c r="F46" s="221">
        <f t="shared" si="12"/>
        <v>0</v>
      </c>
      <c r="G46" s="923"/>
      <c r="H46" s="923"/>
      <c r="I46" s="221">
        <f t="shared" si="13"/>
        <v>0</v>
      </c>
      <c r="J46" s="923"/>
      <c r="K46" s="923"/>
      <c r="L46" s="221">
        <f t="shared" si="14"/>
        <v>0</v>
      </c>
      <c r="M46" s="923"/>
      <c r="N46" s="923"/>
      <c r="O46" s="221">
        <f t="shared" si="15"/>
        <v>0</v>
      </c>
      <c r="P46" s="923"/>
      <c r="Q46" s="923"/>
      <c r="R46" s="221">
        <f t="shared" si="16"/>
        <v>0</v>
      </c>
      <c r="S46" s="221">
        <f t="shared" si="24"/>
        <v>0</v>
      </c>
      <c r="T46" s="221">
        <f t="shared" si="25"/>
        <v>0</v>
      </c>
      <c r="U46" s="221">
        <f t="shared" si="26"/>
        <v>0</v>
      </c>
      <c r="W46" s="619" t="str">
        <f>IF(S46='Master Table'!U46,"TRUE","FALSE")</f>
        <v>TRUE</v>
      </c>
      <c r="X46" s="619" t="str">
        <f>IF(T46='Master Table'!V46,"TRUE","FALSE")</f>
        <v>TRUE</v>
      </c>
      <c r="Y46" s="619" t="str">
        <f>IF(U46='Master Table'!W46,"TRUE","FALSE")</f>
        <v>TRUE</v>
      </c>
    </row>
    <row r="47" spans="2:25" s="151" customFormat="1" ht="15.75">
      <c r="B47" s="344">
        <v>13</v>
      </c>
      <c r="C47" s="147" t="s">
        <v>62</v>
      </c>
      <c r="D47" s="611"/>
      <c r="E47" s="611"/>
      <c r="F47" s="221">
        <f t="shared" si="12"/>
        <v>0</v>
      </c>
      <c r="G47" s="611"/>
      <c r="H47" s="611"/>
      <c r="I47" s="221">
        <f t="shared" si="13"/>
        <v>0</v>
      </c>
      <c r="J47" s="611"/>
      <c r="K47" s="611"/>
      <c r="L47" s="221">
        <f t="shared" si="14"/>
        <v>0</v>
      </c>
      <c r="M47" s="611"/>
      <c r="N47" s="611"/>
      <c r="O47" s="221">
        <f t="shared" si="15"/>
        <v>0</v>
      </c>
      <c r="P47" s="611"/>
      <c r="Q47" s="611"/>
      <c r="R47" s="221">
        <f t="shared" si="16"/>
        <v>0</v>
      </c>
      <c r="S47" s="221">
        <f t="shared" si="24"/>
        <v>0</v>
      </c>
      <c r="T47" s="221">
        <f t="shared" si="25"/>
        <v>0</v>
      </c>
      <c r="U47" s="221">
        <f t="shared" si="26"/>
        <v>0</v>
      </c>
      <c r="W47" s="619" t="str">
        <f>IF(S47='Master Table'!U47,"TRUE","FALSE")</f>
        <v>TRUE</v>
      </c>
      <c r="X47" s="619" t="str">
        <f>IF(T47='Master Table'!V47,"TRUE","FALSE")</f>
        <v>TRUE</v>
      </c>
      <c r="Y47" s="619" t="str">
        <f>IF(U47='Master Table'!W47,"TRUE","FALSE")</f>
        <v>TRUE</v>
      </c>
    </row>
    <row r="48" spans="2:25" s="151" customFormat="1" ht="15.75">
      <c r="B48" s="344">
        <v>14</v>
      </c>
      <c r="C48" s="147" t="s">
        <v>69</v>
      </c>
      <c r="D48" s="611">
        <v>15</v>
      </c>
      <c r="E48" s="611">
        <v>19</v>
      </c>
      <c r="F48" s="221">
        <f t="shared" si="12"/>
        <v>34</v>
      </c>
      <c r="G48" s="611">
        <v>1</v>
      </c>
      <c r="H48" s="611">
        <v>3</v>
      </c>
      <c r="I48" s="221">
        <f t="shared" si="13"/>
        <v>4</v>
      </c>
      <c r="J48" s="611">
        <v>1</v>
      </c>
      <c r="K48" s="611"/>
      <c r="L48" s="221">
        <f t="shared" si="14"/>
        <v>1</v>
      </c>
      <c r="M48" s="611"/>
      <c r="N48" s="611"/>
      <c r="O48" s="221">
        <f t="shared" si="15"/>
        <v>0</v>
      </c>
      <c r="P48" s="611"/>
      <c r="Q48" s="611"/>
      <c r="R48" s="221">
        <f t="shared" si="16"/>
        <v>0</v>
      </c>
      <c r="S48" s="221">
        <f t="shared" si="23"/>
        <v>17</v>
      </c>
      <c r="T48" s="221">
        <f t="shared" ref="T48:T56" si="27">E48+H48+K48+N48+Q48</f>
        <v>22</v>
      </c>
      <c r="U48" s="221">
        <f t="shared" ref="U48:U56" si="28">F48+I48+L48+O48+R48</f>
        <v>39</v>
      </c>
      <c r="W48" s="619" t="str">
        <f>IF(S48='Master Table'!U48,"TRUE","FALSE")</f>
        <v>TRUE</v>
      </c>
      <c r="X48" s="619" t="str">
        <f>IF(T48='Master Table'!V48,"TRUE","FALSE")</f>
        <v>TRUE</v>
      </c>
      <c r="Y48" s="619" t="str">
        <f>IF(U48='Master Table'!W48,"TRUE","FALSE")</f>
        <v>TRUE</v>
      </c>
    </row>
    <row r="49" spans="2:25" s="151" customFormat="1" ht="15.75">
      <c r="B49" s="344">
        <v>15</v>
      </c>
      <c r="C49" s="147" t="s">
        <v>256</v>
      </c>
      <c r="D49" s="1191">
        <v>6</v>
      </c>
      <c r="E49" s="1191">
        <v>2</v>
      </c>
      <c r="F49" s="221">
        <f t="shared" si="12"/>
        <v>8</v>
      </c>
      <c r="G49" s="1191"/>
      <c r="H49" s="1191"/>
      <c r="I49" s="221">
        <f t="shared" si="13"/>
        <v>0</v>
      </c>
      <c r="J49" s="1191"/>
      <c r="K49" s="1191"/>
      <c r="L49" s="221">
        <f t="shared" si="14"/>
        <v>0</v>
      </c>
      <c r="M49" s="1191"/>
      <c r="N49" s="1191"/>
      <c r="O49" s="221">
        <f t="shared" si="15"/>
        <v>0</v>
      </c>
      <c r="P49" s="1191"/>
      <c r="Q49" s="1191"/>
      <c r="R49" s="221">
        <f t="shared" si="16"/>
        <v>0</v>
      </c>
      <c r="S49" s="221">
        <f t="shared" si="23"/>
        <v>6</v>
      </c>
      <c r="T49" s="221">
        <f t="shared" si="27"/>
        <v>2</v>
      </c>
      <c r="U49" s="221">
        <f t="shared" si="28"/>
        <v>8</v>
      </c>
      <c r="W49" s="619" t="str">
        <f>IF(S49='Master Table'!U49,"TRUE","FALSE")</f>
        <v>TRUE</v>
      </c>
      <c r="X49" s="619" t="str">
        <f>IF(T49='Master Table'!V49,"TRUE","FALSE")</f>
        <v>TRUE</v>
      </c>
      <c r="Y49" s="619" t="str">
        <f>IF(U49='Master Table'!W49,"TRUE","FALSE")</f>
        <v>TRUE</v>
      </c>
    </row>
    <row r="50" spans="2:25" s="151" customFormat="1" ht="15.75">
      <c r="B50" s="344">
        <v>16</v>
      </c>
      <c r="C50" s="147" t="s">
        <v>73</v>
      </c>
      <c r="D50" s="611"/>
      <c r="E50" s="611"/>
      <c r="F50" s="221">
        <f t="shared" si="12"/>
        <v>0</v>
      </c>
      <c r="G50" s="611">
        <v>2</v>
      </c>
      <c r="H50" s="611">
        <v>1</v>
      </c>
      <c r="I50" s="221">
        <f t="shared" si="13"/>
        <v>3</v>
      </c>
      <c r="J50" s="611">
        <v>2</v>
      </c>
      <c r="K50" s="611">
        <v>1</v>
      </c>
      <c r="L50" s="221">
        <f t="shared" si="14"/>
        <v>3</v>
      </c>
      <c r="M50" s="611"/>
      <c r="N50" s="611"/>
      <c r="O50" s="221">
        <f t="shared" si="15"/>
        <v>0</v>
      </c>
      <c r="P50" s="611"/>
      <c r="Q50" s="611"/>
      <c r="R50" s="221">
        <f t="shared" si="16"/>
        <v>0</v>
      </c>
      <c r="S50" s="221">
        <f t="shared" si="23"/>
        <v>4</v>
      </c>
      <c r="T50" s="221">
        <f t="shared" si="27"/>
        <v>2</v>
      </c>
      <c r="U50" s="221">
        <f t="shared" si="28"/>
        <v>6</v>
      </c>
      <c r="W50" s="619" t="str">
        <f>IF(S50='Master Table'!U50,"TRUE","FALSE")</f>
        <v>TRUE</v>
      </c>
      <c r="X50" s="619" t="str">
        <f>IF(T50='Master Table'!V50,"TRUE","FALSE")</f>
        <v>TRUE</v>
      </c>
      <c r="Y50" s="619" t="str">
        <f>IF(U50='Master Table'!W50,"TRUE","FALSE")</f>
        <v>TRUE</v>
      </c>
    </row>
    <row r="51" spans="2:25" s="151" customFormat="1" ht="15.75">
      <c r="B51" s="344">
        <v>17</v>
      </c>
      <c r="C51" s="147" t="s">
        <v>75</v>
      </c>
      <c r="D51" s="611">
        <v>28</v>
      </c>
      <c r="E51" s="611">
        <v>37</v>
      </c>
      <c r="F51" s="221">
        <f t="shared" si="12"/>
        <v>65</v>
      </c>
      <c r="G51" s="611"/>
      <c r="H51" s="611"/>
      <c r="I51" s="221">
        <f t="shared" si="13"/>
        <v>0</v>
      </c>
      <c r="J51" s="611"/>
      <c r="K51" s="611"/>
      <c r="L51" s="221">
        <f t="shared" si="14"/>
        <v>0</v>
      </c>
      <c r="M51" s="611"/>
      <c r="N51" s="611"/>
      <c r="O51" s="221">
        <f t="shared" si="15"/>
        <v>0</v>
      </c>
      <c r="P51" s="611"/>
      <c r="Q51" s="611"/>
      <c r="R51" s="221">
        <f t="shared" si="16"/>
        <v>0</v>
      </c>
      <c r="S51" s="221">
        <f t="shared" si="23"/>
        <v>28</v>
      </c>
      <c r="T51" s="221">
        <f t="shared" si="27"/>
        <v>37</v>
      </c>
      <c r="U51" s="221">
        <f t="shared" si="28"/>
        <v>65</v>
      </c>
      <c r="W51" s="619" t="str">
        <f>IF(S51='Master Table'!U51,"TRUE","FALSE")</f>
        <v>TRUE</v>
      </c>
      <c r="X51" s="619" t="str">
        <f>IF(T51='Master Table'!V51,"TRUE","FALSE")</f>
        <v>TRUE</v>
      </c>
      <c r="Y51" s="619" t="str">
        <f>IF(U51='Master Table'!W51,"TRUE","FALSE")</f>
        <v>TRUE</v>
      </c>
    </row>
    <row r="52" spans="2:25" s="151" customFormat="1" ht="15.75">
      <c r="B52" s="344">
        <v>18</v>
      </c>
      <c r="C52" s="148" t="s">
        <v>161</v>
      </c>
      <c r="D52" s="160">
        <v>10</v>
      </c>
      <c r="E52" s="160">
        <v>2</v>
      </c>
      <c r="F52" s="221">
        <f t="shared" si="12"/>
        <v>12</v>
      </c>
      <c r="G52" s="160"/>
      <c r="H52" s="160"/>
      <c r="I52" s="221">
        <f t="shared" si="13"/>
        <v>0</v>
      </c>
      <c r="J52" s="160"/>
      <c r="K52" s="160"/>
      <c r="L52" s="221">
        <f t="shared" si="14"/>
        <v>0</v>
      </c>
      <c r="M52" s="160"/>
      <c r="N52" s="160"/>
      <c r="O52" s="221">
        <f t="shared" si="15"/>
        <v>0</v>
      </c>
      <c r="P52" s="160"/>
      <c r="Q52" s="160"/>
      <c r="R52" s="221">
        <v>0</v>
      </c>
      <c r="S52" s="221">
        <f t="shared" si="23"/>
        <v>10</v>
      </c>
      <c r="T52" s="221">
        <f t="shared" si="27"/>
        <v>2</v>
      </c>
      <c r="U52" s="221">
        <f t="shared" si="28"/>
        <v>12</v>
      </c>
      <c r="W52" s="619" t="str">
        <f>IF(S52='Master Table'!U52,"TRUE","FALSE")</f>
        <v>TRUE</v>
      </c>
      <c r="X52" s="619" t="str">
        <f>IF(T52='Master Table'!V52,"TRUE","FALSE")</f>
        <v>TRUE</v>
      </c>
      <c r="Y52" s="619" t="str">
        <f>IF(U52='Master Table'!W52,"TRUE","FALSE")</f>
        <v>TRUE</v>
      </c>
    </row>
    <row r="53" spans="2:25" s="151" customFormat="1" ht="15.75">
      <c r="B53" s="344">
        <v>19</v>
      </c>
      <c r="C53" s="147" t="s">
        <v>86</v>
      </c>
      <c r="D53" s="611">
        <v>2</v>
      </c>
      <c r="E53" s="611">
        <v>4</v>
      </c>
      <c r="F53" s="221">
        <f t="shared" si="12"/>
        <v>6</v>
      </c>
      <c r="G53" s="611">
        <v>2</v>
      </c>
      <c r="H53" s="611">
        <v>5</v>
      </c>
      <c r="I53" s="221">
        <f t="shared" si="13"/>
        <v>7</v>
      </c>
      <c r="J53" s="611">
        <v>1</v>
      </c>
      <c r="K53" s="611">
        <v>1</v>
      </c>
      <c r="L53" s="221">
        <f t="shared" si="14"/>
        <v>2</v>
      </c>
      <c r="M53" s="611"/>
      <c r="N53" s="611"/>
      <c r="O53" s="221">
        <f t="shared" si="15"/>
        <v>0</v>
      </c>
      <c r="P53" s="611">
        <v>2</v>
      </c>
      <c r="Q53" s="611">
        <v>2</v>
      </c>
      <c r="R53" s="221">
        <f t="shared" si="16"/>
        <v>4</v>
      </c>
      <c r="S53" s="221">
        <f t="shared" si="23"/>
        <v>7</v>
      </c>
      <c r="T53" s="221">
        <f t="shared" si="27"/>
        <v>12</v>
      </c>
      <c r="U53" s="221">
        <f t="shared" si="28"/>
        <v>19</v>
      </c>
      <c r="W53" s="619" t="str">
        <f>IF(S53='Master Table'!U53,"TRUE","FALSE")</f>
        <v>TRUE</v>
      </c>
      <c r="X53" s="619" t="str">
        <f>IF(T53='Master Table'!V53,"TRUE","FALSE")</f>
        <v>TRUE</v>
      </c>
      <c r="Y53" s="619" t="str">
        <f>IF(U53='Master Table'!W53,"TRUE","FALSE")</f>
        <v>TRUE</v>
      </c>
    </row>
    <row r="54" spans="2:25" s="151" customFormat="1" ht="15.75">
      <c r="B54" s="344">
        <v>20</v>
      </c>
      <c r="C54" s="147" t="s">
        <v>143</v>
      </c>
      <c r="D54" s="611">
        <v>10</v>
      </c>
      <c r="E54" s="611">
        <v>8</v>
      </c>
      <c r="F54" s="221">
        <f t="shared" si="12"/>
        <v>18</v>
      </c>
      <c r="G54" s="611">
        <v>8</v>
      </c>
      <c r="H54" s="611">
        <v>6</v>
      </c>
      <c r="I54" s="221">
        <f t="shared" si="13"/>
        <v>14</v>
      </c>
      <c r="J54" s="611">
        <v>9</v>
      </c>
      <c r="K54" s="611">
        <v>5</v>
      </c>
      <c r="L54" s="221">
        <f t="shared" si="14"/>
        <v>14</v>
      </c>
      <c r="M54" s="611">
        <v>9</v>
      </c>
      <c r="N54" s="611">
        <v>3</v>
      </c>
      <c r="O54" s="221">
        <f t="shared" si="15"/>
        <v>12</v>
      </c>
      <c r="P54" s="611">
        <v>9</v>
      </c>
      <c r="Q54" s="611">
        <v>1</v>
      </c>
      <c r="R54" s="221">
        <f t="shared" si="16"/>
        <v>10</v>
      </c>
      <c r="S54" s="221">
        <f t="shared" si="23"/>
        <v>45</v>
      </c>
      <c r="T54" s="221">
        <f t="shared" si="27"/>
        <v>23</v>
      </c>
      <c r="U54" s="221">
        <f t="shared" si="28"/>
        <v>68</v>
      </c>
      <c r="W54" s="619" t="str">
        <f>IF(S54='Master Table'!U54,"TRUE","FALSE")</f>
        <v>TRUE</v>
      </c>
      <c r="X54" s="619" t="str">
        <f>IF(T54='Master Table'!V54,"TRUE","FALSE")</f>
        <v>TRUE</v>
      </c>
      <c r="Y54" s="619" t="str">
        <f>IF(U54='Master Table'!W54,"TRUE","FALSE")</f>
        <v>TRUE</v>
      </c>
    </row>
    <row r="55" spans="2:25" s="151" customFormat="1" ht="15.75">
      <c r="B55" s="344">
        <v>21</v>
      </c>
      <c r="C55" s="148" t="s">
        <v>144</v>
      </c>
      <c r="D55" s="1203">
        <v>2</v>
      </c>
      <c r="E55" s="1203">
        <v>1</v>
      </c>
      <c r="F55" s="221">
        <f t="shared" si="12"/>
        <v>3</v>
      </c>
      <c r="G55" s="1203"/>
      <c r="H55" s="1203"/>
      <c r="I55" s="221">
        <f t="shared" si="13"/>
        <v>0</v>
      </c>
      <c r="J55" s="1203"/>
      <c r="K55" s="1203"/>
      <c r="L55" s="221">
        <f t="shared" si="14"/>
        <v>0</v>
      </c>
      <c r="M55" s="1203"/>
      <c r="N55" s="1203"/>
      <c r="O55" s="221">
        <f t="shared" si="15"/>
        <v>0</v>
      </c>
      <c r="P55" s="1203"/>
      <c r="Q55" s="1203"/>
      <c r="R55" s="221">
        <f t="shared" si="16"/>
        <v>0</v>
      </c>
      <c r="S55" s="221">
        <f t="shared" si="23"/>
        <v>2</v>
      </c>
      <c r="T55" s="221">
        <f t="shared" si="27"/>
        <v>1</v>
      </c>
      <c r="U55" s="221">
        <f t="shared" si="28"/>
        <v>3</v>
      </c>
      <c r="W55" s="619" t="str">
        <f>IF(S55='Master Table'!U55,"TRUE","FALSE")</f>
        <v>TRUE</v>
      </c>
      <c r="X55" s="619" t="str">
        <f>IF(T55='Master Table'!V55,"TRUE","FALSE")</f>
        <v>TRUE</v>
      </c>
      <c r="Y55" s="619" t="str">
        <f>IF(U55='Master Table'!W55,"TRUE","FALSE")</f>
        <v>TRUE</v>
      </c>
    </row>
    <row r="56" spans="2:25" s="151" customFormat="1" ht="15.75">
      <c r="B56" s="344">
        <v>22</v>
      </c>
      <c r="C56" s="147" t="s">
        <v>145</v>
      </c>
      <c r="D56" s="611"/>
      <c r="E56" s="611"/>
      <c r="F56" s="221">
        <f t="shared" si="12"/>
        <v>0</v>
      </c>
      <c r="G56" s="611"/>
      <c r="H56" s="611"/>
      <c r="I56" s="221">
        <f t="shared" si="13"/>
        <v>0</v>
      </c>
      <c r="J56" s="611"/>
      <c r="K56" s="611"/>
      <c r="L56" s="221">
        <f t="shared" si="14"/>
        <v>0</v>
      </c>
      <c r="M56" s="611"/>
      <c r="N56" s="611"/>
      <c r="O56" s="221">
        <f t="shared" si="15"/>
        <v>0</v>
      </c>
      <c r="P56" s="611"/>
      <c r="Q56" s="611"/>
      <c r="R56" s="221">
        <f t="shared" si="16"/>
        <v>0</v>
      </c>
      <c r="S56" s="221">
        <f t="shared" si="23"/>
        <v>0</v>
      </c>
      <c r="T56" s="221">
        <f t="shared" si="27"/>
        <v>0</v>
      </c>
      <c r="U56" s="221">
        <f t="shared" si="28"/>
        <v>0</v>
      </c>
      <c r="W56" s="619" t="str">
        <f>IF(S56='Master Table'!U56,"TRUE","FALSE")</f>
        <v>TRUE</v>
      </c>
      <c r="X56" s="619" t="str">
        <f>IF(T56='Master Table'!V56,"TRUE","FALSE")</f>
        <v>TRUE</v>
      </c>
      <c r="Y56" s="619" t="str">
        <f>IF(U56='Master Table'!W56,"TRUE","FALSE")</f>
        <v>TRUE</v>
      </c>
    </row>
    <row r="57" spans="2:25" s="151" customFormat="1" ht="15.75">
      <c r="B57" s="153"/>
      <c r="C57" s="153" t="s">
        <v>6</v>
      </c>
      <c r="D57" s="153">
        <f>SUM(D35:D56)</f>
        <v>270</v>
      </c>
      <c r="E57" s="153">
        <f>SUM(E35:E56)</f>
        <v>234</v>
      </c>
      <c r="F57" s="153">
        <f>SUM(F35:F56)</f>
        <v>504</v>
      </c>
      <c r="G57" s="153">
        <f>SUM(G35:G56)</f>
        <v>496</v>
      </c>
      <c r="H57" s="153">
        <f t="shared" ref="H57:U57" si="29">SUM(H35:H56)</f>
        <v>328</v>
      </c>
      <c r="I57" s="153">
        <f t="shared" si="29"/>
        <v>824</v>
      </c>
      <c r="J57" s="153">
        <f t="shared" si="29"/>
        <v>20</v>
      </c>
      <c r="K57" s="153">
        <f t="shared" si="29"/>
        <v>11</v>
      </c>
      <c r="L57" s="153">
        <f t="shared" si="29"/>
        <v>31</v>
      </c>
      <c r="M57" s="153">
        <f t="shared" si="29"/>
        <v>11</v>
      </c>
      <c r="N57" s="153">
        <f t="shared" si="29"/>
        <v>7</v>
      </c>
      <c r="O57" s="153">
        <f t="shared" si="29"/>
        <v>18</v>
      </c>
      <c r="P57" s="153">
        <f t="shared" si="29"/>
        <v>118</v>
      </c>
      <c r="Q57" s="153">
        <f t="shared" si="29"/>
        <v>98</v>
      </c>
      <c r="R57" s="153">
        <f t="shared" si="29"/>
        <v>216</v>
      </c>
      <c r="S57" s="153">
        <f t="shared" si="29"/>
        <v>915</v>
      </c>
      <c r="T57" s="153">
        <f t="shared" si="29"/>
        <v>678</v>
      </c>
      <c r="U57" s="153">
        <f t="shared" si="29"/>
        <v>1593</v>
      </c>
      <c r="W57" s="619" t="str">
        <f>IF(S57='Master Table'!U57,"TRUE","FALSE")</f>
        <v>TRUE</v>
      </c>
      <c r="X57" s="619" t="str">
        <f>IF(T57='Master Table'!V57,"TRUE","FALSE")</f>
        <v>TRUE</v>
      </c>
      <c r="Y57" s="619" t="str">
        <f>IF(U57='Master Table'!W57,"TRUE","FALSE")</f>
        <v>TRUE</v>
      </c>
    </row>
    <row r="58" spans="2:25" s="194" customFormat="1" ht="15.75"/>
    <row r="59" spans="2:25" s="194" customFormat="1" ht="15.75"/>
    <row r="60" spans="2:25" s="194" customFormat="1" ht="23.25">
      <c r="B60" s="332" t="s">
        <v>163</v>
      </c>
    </row>
    <row r="61" spans="2:25" s="194" customFormat="1" ht="15.75">
      <c r="B61" s="195"/>
      <c r="C61" s="195"/>
      <c r="D61" s="195"/>
      <c r="E61" s="195"/>
      <c r="F61" s="1945"/>
      <c r="G61" s="1945"/>
      <c r="H61" s="195"/>
      <c r="I61" s="195"/>
      <c r="J61" s="195"/>
      <c r="K61" s="195"/>
      <c r="L61" s="195"/>
      <c r="M61" s="195"/>
      <c r="N61" s="195"/>
      <c r="O61" s="195"/>
    </row>
    <row r="62" spans="2:25" s="194" customFormat="1" ht="30.75" customHeight="1">
      <c r="B62" s="1928" t="s">
        <v>193</v>
      </c>
      <c r="C62" s="1940" t="s">
        <v>156</v>
      </c>
      <c r="D62" s="1929" t="s">
        <v>202</v>
      </c>
      <c r="E62" s="1930"/>
      <c r="F62" s="1931"/>
      <c r="G62" s="1929" t="s">
        <v>203</v>
      </c>
      <c r="H62" s="1930"/>
      <c r="I62" s="1931"/>
      <c r="J62" s="1929" t="s">
        <v>204</v>
      </c>
      <c r="K62" s="1930"/>
      <c r="L62" s="1931"/>
      <c r="M62" s="1929" t="s">
        <v>205</v>
      </c>
      <c r="N62" s="1930"/>
      <c r="O62" s="1931"/>
      <c r="P62" s="1929" t="s">
        <v>206</v>
      </c>
      <c r="Q62" s="1930"/>
      <c r="R62" s="1931"/>
      <c r="S62" s="1936" t="s">
        <v>6</v>
      </c>
      <c r="T62" s="1937"/>
      <c r="U62" s="1938"/>
    </row>
    <row r="63" spans="2:25" s="194" customFormat="1" ht="15.75">
      <c r="B63" s="1928"/>
      <c r="C63" s="1941"/>
      <c r="D63" s="333" t="s">
        <v>242</v>
      </c>
      <c r="E63" s="333" t="s">
        <v>243</v>
      </c>
      <c r="F63" s="333" t="s">
        <v>236</v>
      </c>
      <c r="G63" s="333" t="s">
        <v>242</v>
      </c>
      <c r="H63" s="333" t="s">
        <v>243</v>
      </c>
      <c r="I63" s="333" t="s">
        <v>236</v>
      </c>
      <c r="J63" s="333" t="s">
        <v>242</v>
      </c>
      <c r="K63" s="333" t="s">
        <v>243</v>
      </c>
      <c r="L63" s="333" t="s">
        <v>236</v>
      </c>
      <c r="M63" s="333" t="s">
        <v>242</v>
      </c>
      <c r="N63" s="333" t="s">
        <v>243</v>
      </c>
      <c r="O63" s="333" t="s">
        <v>236</v>
      </c>
      <c r="P63" s="333" t="s">
        <v>242</v>
      </c>
      <c r="Q63" s="333" t="s">
        <v>243</v>
      </c>
      <c r="R63" s="333" t="s">
        <v>236</v>
      </c>
      <c r="S63" s="333" t="s">
        <v>242</v>
      </c>
      <c r="T63" s="333" t="s">
        <v>243</v>
      </c>
      <c r="U63" s="333" t="s">
        <v>236</v>
      </c>
    </row>
    <row r="64" spans="2:25" s="194" customFormat="1" ht="15.75">
      <c r="B64" s="28">
        <v>1</v>
      </c>
      <c r="C64" s="29" t="s">
        <v>15</v>
      </c>
      <c r="D64" s="334">
        <f t="shared" ref="D64:E79" si="30">D6+D35</f>
        <v>0</v>
      </c>
      <c r="E64" s="334">
        <f t="shared" si="30"/>
        <v>0</v>
      </c>
      <c r="F64" s="334">
        <f>D64+E64</f>
        <v>0</v>
      </c>
      <c r="G64" s="334">
        <f t="shared" ref="G64:H79" si="31">G6+G35</f>
        <v>376</v>
      </c>
      <c r="H64" s="334">
        <f t="shared" si="31"/>
        <v>255</v>
      </c>
      <c r="I64" s="334">
        <f>G64+H64</f>
        <v>631</v>
      </c>
      <c r="J64" s="334">
        <f t="shared" ref="J64:K79" si="32">J6+J35</f>
        <v>0</v>
      </c>
      <c r="K64" s="334">
        <f t="shared" si="32"/>
        <v>0</v>
      </c>
      <c r="L64" s="334">
        <f t="shared" ref="L64:L85" si="33">J64+K64</f>
        <v>0</v>
      </c>
      <c r="M64" s="334">
        <f t="shared" ref="M64:N79" si="34">M6+M35</f>
        <v>0</v>
      </c>
      <c r="N64" s="334">
        <f t="shared" si="34"/>
        <v>0</v>
      </c>
      <c r="O64" s="334">
        <f t="shared" ref="O64:O85" si="35">M64+N64</f>
        <v>0</v>
      </c>
      <c r="P64" s="334">
        <f t="shared" ref="P64:Q79" si="36">P6+P35</f>
        <v>101</v>
      </c>
      <c r="Q64" s="334">
        <f t="shared" si="36"/>
        <v>94</v>
      </c>
      <c r="R64" s="334">
        <f t="shared" ref="R64:R85" si="37">P64+Q64</f>
        <v>195</v>
      </c>
      <c r="S64" s="334">
        <f t="shared" ref="S64:T79" si="38">S6+S35</f>
        <v>477</v>
      </c>
      <c r="T64" s="334">
        <f t="shared" si="38"/>
        <v>349</v>
      </c>
      <c r="U64" s="334">
        <f t="shared" ref="U64:U85" si="39">S64+T64</f>
        <v>826</v>
      </c>
    </row>
    <row r="65" spans="2:21" s="194" customFormat="1" ht="15.75">
      <c r="B65" s="28">
        <v>2</v>
      </c>
      <c r="C65" s="29" t="s">
        <v>20</v>
      </c>
      <c r="D65" s="334">
        <f t="shared" si="30"/>
        <v>1</v>
      </c>
      <c r="E65" s="334">
        <f t="shared" si="30"/>
        <v>2</v>
      </c>
      <c r="F65" s="334">
        <f t="shared" ref="F65:F85" si="40">D65+E65</f>
        <v>3</v>
      </c>
      <c r="G65" s="334">
        <f t="shared" si="31"/>
        <v>1</v>
      </c>
      <c r="H65" s="334">
        <f t="shared" si="31"/>
        <v>1</v>
      </c>
      <c r="I65" s="334">
        <f t="shared" ref="I65:I85" si="41">G65+H65</f>
        <v>2</v>
      </c>
      <c r="J65" s="334">
        <f t="shared" si="32"/>
        <v>0</v>
      </c>
      <c r="K65" s="334">
        <f t="shared" si="32"/>
        <v>2</v>
      </c>
      <c r="L65" s="334">
        <f t="shared" si="33"/>
        <v>2</v>
      </c>
      <c r="M65" s="334">
        <f t="shared" si="34"/>
        <v>0</v>
      </c>
      <c r="N65" s="334">
        <f t="shared" si="34"/>
        <v>1</v>
      </c>
      <c r="O65" s="334">
        <f t="shared" si="35"/>
        <v>1</v>
      </c>
      <c r="P65" s="334">
        <f t="shared" si="36"/>
        <v>0</v>
      </c>
      <c r="Q65" s="334">
        <f t="shared" si="36"/>
        <v>1</v>
      </c>
      <c r="R65" s="334">
        <f t="shared" si="37"/>
        <v>1</v>
      </c>
      <c r="S65" s="334">
        <f t="shared" si="38"/>
        <v>2</v>
      </c>
      <c r="T65" s="334">
        <f t="shared" si="38"/>
        <v>7</v>
      </c>
      <c r="U65" s="334">
        <f t="shared" si="39"/>
        <v>9</v>
      </c>
    </row>
    <row r="66" spans="2:21" s="194" customFormat="1" ht="15.75">
      <c r="B66" s="28">
        <v>3</v>
      </c>
      <c r="C66" s="29" t="s">
        <v>21</v>
      </c>
      <c r="D66" s="334">
        <f t="shared" si="30"/>
        <v>2</v>
      </c>
      <c r="E66" s="334">
        <f t="shared" si="30"/>
        <v>2</v>
      </c>
      <c r="F66" s="334">
        <f t="shared" si="40"/>
        <v>4</v>
      </c>
      <c r="G66" s="334">
        <f t="shared" si="31"/>
        <v>9</v>
      </c>
      <c r="H66" s="334">
        <f t="shared" si="31"/>
        <v>6</v>
      </c>
      <c r="I66" s="334">
        <f t="shared" si="41"/>
        <v>15</v>
      </c>
      <c r="J66" s="334">
        <f t="shared" si="32"/>
        <v>6</v>
      </c>
      <c r="K66" s="334">
        <f t="shared" si="32"/>
        <v>2</v>
      </c>
      <c r="L66" s="334">
        <f t="shared" si="33"/>
        <v>8</v>
      </c>
      <c r="M66" s="334">
        <f t="shared" si="34"/>
        <v>0</v>
      </c>
      <c r="N66" s="334">
        <f t="shared" si="34"/>
        <v>2</v>
      </c>
      <c r="O66" s="334">
        <f t="shared" si="35"/>
        <v>2</v>
      </c>
      <c r="P66" s="334">
        <f t="shared" si="36"/>
        <v>11</v>
      </c>
      <c r="Q66" s="334">
        <f t="shared" si="36"/>
        <v>17</v>
      </c>
      <c r="R66" s="334">
        <f t="shared" si="37"/>
        <v>28</v>
      </c>
      <c r="S66" s="334">
        <f t="shared" si="38"/>
        <v>28</v>
      </c>
      <c r="T66" s="334">
        <f t="shared" si="38"/>
        <v>29</v>
      </c>
      <c r="U66" s="334">
        <f t="shared" si="39"/>
        <v>57</v>
      </c>
    </row>
    <row r="67" spans="2:21" s="194" customFormat="1" ht="15.75">
      <c r="B67" s="28">
        <v>4</v>
      </c>
      <c r="C67" s="29" t="s">
        <v>25</v>
      </c>
      <c r="D67" s="334">
        <f t="shared" si="30"/>
        <v>76</v>
      </c>
      <c r="E67" s="334">
        <f t="shared" si="30"/>
        <v>47</v>
      </c>
      <c r="F67" s="334">
        <f t="shared" si="40"/>
        <v>123</v>
      </c>
      <c r="G67" s="334">
        <f t="shared" si="31"/>
        <v>54</v>
      </c>
      <c r="H67" s="334">
        <f t="shared" si="31"/>
        <v>32</v>
      </c>
      <c r="I67" s="334">
        <f t="shared" si="41"/>
        <v>86</v>
      </c>
      <c r="J67" s="334">
        <f t="shared" si="32"/>
        <v>0</v>
      </c>
      <c r="K67" s="334">
        <f t="shared" si="32"/>
        <v>0</v>
      </c>
      <c r="L67" s="334">
        <f t="shared" si="33"/>
        <v>0</v>
      </c>
      <c r="M67" s="334">
        <f t="shared" si="34"/>
        <v>0</v>
      </c>
      <c r="N67" s="334">
        <f t="shared" si="34"/>
        <v>0</v>
      </c>
      <c r="O67" s="334">
        <f t="shared" si="35"/>
        <v>0</v>
      </c>
      <c r="P67" s="334">
        <f t="shared" si="36"/>
        <v>0</v>
      </c>
      <c r="Q67" s="334">
        <f t="shared" si="36"/>
        <v>0</v>
      </c>
      <c r="R67" s="334">
        <f t="shared" si="37"/>
        <v>0</v>
      </c>
      <c r="S67" s="334">
        <f t="shared" si="38"/>
        <v>130</v>
      </c>
      <c r="T67" s="334">
        <f t="shared" si="38"/>
        <v>79</v>
      </c>
      <c r="U67" s="334">
        <f t="shared" si="39"/>
        <v>209</v>
      </c>
    </row>
    <row r="68" spans="2:21" s="194" customFormat="1" ht="15.75">
      <c r="B68" s="28">
        <v>5</v>
      </c>
      <c r="C68" s="29" t="s">
        <v>27</v>
      </c>
      <c r="D68" s="334">
        <f t="shared" si="30"/>
        <v>6</v>
      </c>
      <c r="E68" s="334">
        <f t="shared" si="30"/>
        <v>5</v>
      </c>
      <c r="F68" s="334">
        <f t="shared" si="40"/>
        <v>11</v>
      </c>
      <c r="G68" s="334">
        <f t="shared" si="31"/>
        <v>4</v>
      </c>
      <c r="H68" s="334">
        <f t="shared" si="31"/>
        <v>6</v>
      </c>
      <c r="I68" s="334">
        <f t="shared" si="41"/>
        <v>10</v>
      </c>
      <c r="J68" s="334">
        <f t="shared" si="32"/>
        <v>2</v>
      </c>
      <c r="K68" s="334">
        <f t="shared" si="32"/>
        <v>2</v>
      </c>
      <c r="L68" s="334">
        <f t="shared" si="33"/>
        <v>4</v>
      </c>
      <c r="M68" s="334">
        <f t="shared" si="34"/>
        <v>1</v>
      </c>
      <c r="N68" s="334">
        <f t="shared" si="34"/>
        <v>2</v>
      </c>
      <c r="O68" s="334">
        <f t="shared" si="35"/>
        <v>3</v>
      </c>
      <c r="P68" s="334">
        <f t="shared" si="36"/>
        <v>0</v>
      </c>
      <c r="Q68" s="334">
        <f t="shared" si="36"/>
        <v>0</v>
      </c>
      <c r="R68" s="334">
        <f t="shared" si="37"/>
        <v>0</v>
      </c>
      <c r="S68" s="334">
        <f t="shared" si="38"/>
        <v>13</v>
      </c>
      <c r="T68" s="334">
        <f t="shared" si="38"/>
        <v>15</v>
      </c>
      <c r="U68" s="334">
        <f t="shared" si="39"/>
        <v>28</v>
      </c>
    </row>
    <row r="69" spans="2:21" s="194" customFormat="1" ht="15.75">
      <c r="B69" s="28">
        <v>6</v>
      </c>
      <c r="C69" s="29" t="s">
        <v>29</v>
      </c>
      <c r="D69" s="334">
        <f t="shared" si="30"/>
        <v>4</v>
      </c>
      <c r="E69" s="334">
        <f t="shared" si="30"/>
        <v>4</v>
      </c>
      <c r="F69" s="334">
        <f t="shared" si="40"/>
        <v>8</v>
      </c>
      <c r="G69" s="334">
        <f t="shared" si="31"/>
        <v>1</v>
      </c>
      <c r="H69" s="334">
        <f t="shared" si="31"/>
        <v>0</v>
      </c>
      <c r="I69" s="334">
        <f t="shared" si="41"/>
        <v>1</v>
      </c>
      <c r="J69" s="334">
        <f t="shared" si="32"/>
        <v>0</v>
      </c>
      <c r="K69" s="334">
        <f t="shared" si="32"/>
        <v>0</v>
      </c>
      <c r="L69" s="334">
        <f t="shared" si="33"/>
        <v>0</v>
      </c>
      <c r="M69" s="334">
        <f t="shared" si="34"/>
        <v>0</v>
      </c>
      <c r="N69" s="334">
        <f t="shared" si="34"/>
        <v>0</v>
      </c>
      <c r="O69" s="334">
        <f t="shared" si="35"/>
        <v>0</v>
      </c>
      <c r="P69" s="334">
        <f t="shared" si="36"/>
        <v>0</v>
      </c>
      <c r="Q69" s="334">
        <f t="shared" si="36"/>
        <v>1</v>
      </c>
      <c r="R69" s="334">
        <f t="shared" si="37"/>
        <v>1</v>
      </c>
      <c r="S69" s="334">
        <f t="shared" si="38"/>
        <v>5</v>
      </c>
      <c r="T69" s="334">
        <f t="shared" si="38"/>
        <v>5</v>
      </c>
      <c r="U69" s="334">
        <f t="shared" si="39"/>
        <v>10</v>
      </c>
    </row>
    <row r="70" spans="2:21" s="194" customFormat="1" ht="15.75">
      <c r="B70" s="28">
        <v>7</v>
      </c>
      <c r="C70" s="29" t="s">
        <v>142</v>
      </c>
      <c r="D70" s="334">
        <f t="shared" si="30"/>
        <v>2</v>
      </c>
      <c r="E70" s="334">
        <f t="shared" si="30"/>
        <v>3</v>
      </c>
      <c r="F70" s="334">
        <f t="shared" si="40"/>
        <v>5</v>
      </c>
      <c r="G70" s="334">
        <f t="shared" si="31"/>
        <v>0</v>
      </c>
      <c r="H70" s="334">
        <f t="shared" si="31"/>
        <v>0</v>
      </c>
      <c r="I70" s="334">
        <f t="shared" si="41"/>
        <v>0</v>
      </c>
      <c r="J70" s="334">
        <f t="shared" si="32"/>
        <v>1</v>
      </c>
      <c r="K70" s="334">
        <f t="shared" si="32"/>
        <v>1</v>
      </c>
      <c r="L70" s="334">
        <f t="shared" si="33"/>
        <v>2</v>
      </c>
      <c r="M70" s="334">
        <f t="shared" si="34"/>
        <v>0</v>
      </c>
      <c r="N70" s="334">
        <f t="shared" si="34"/>
        <v>0</v>
      </c>
      <c r="O70" s="334">
        <f t="shared" si="35"/>
        <v>0</v>
      </c>
      <c r="P70" s="334">
        <f t="shared" si="36"/>
        <v>0</v>
      </c>
      <c r="Q70" s="334">
        <f t="shared" si="36"/>
        <v>0</v>
      </c>
      <c r="R70" s="334">
        <f t="shared" si="37"/>
        <v>0</v>
      </c>
      <c r="S70" s="334">
        <f t="shared" si="38"/>
        <v>3</v>
      </c>
      <c r="T70" s="334">
        <f t="shared" si="38"/>
        <v>4</v>
      </c>
      <c r="U70" s="334">
        <f t="shared" si="39"/>
        <v>7</v>
      </c>
    </row>
    <row r="71" spans="2:21" s="194" customFormat="1" ht="15.75">
      <c r="B71" s="28">
        <v>8</v>
      </c>
      <c r="C71" s="29" t="s">
        <v>40</v>
      </c>
      <c r="D71" s="334">
        <f t="shared" si="30"/>
        <v>9</v>
      </c>
      <c r="E71" s="334">
        <f t="shared" si="30"/>
        <v>6</v>
      </c>
      <c r="F71" s="334">
        <f t="shared" si="40"/>
        <v>15</v>
      </c>
      <c r="G71" s="334">
        <f t="shared" si="31"/>
        <v>5</v>
      </c>
      <c r="H71" s="334">
        <f t="shared" si="31"/>
        <v>2</v>
      </c>
      <c r="I71" s="334">
        <f t="shared" si="41"/>
        <v>7</v>
      </c>
      <c r="J71" s="334">
        <f t="shared" si="32"/>
        <v>2</v>
      </c>
      <c r="K71" s="334">
        <f t="shared" si="32"/>
        <v>1</v>
      </c>
      <c r="L71" s="334">
        <f t="shared" si="33"/>
        <v>3</v>
      </c>
      <c r="M71" s="334">
        <f t="shared" si="34"/>
        <v>4</v>
      </c>
      <c r="N71" s="334">
        <f t="shared" si="34"/>
        <v>6</v>
      </c>
      <c r="O71" s="334">
        <f t="shared" si="35"/>
        <v>10</v>
      </c>
      <c r="P71" s="334">
        <f t="shared" si="36"/>
        <v>4</v>
      </c>
      <c r="Q71" s="334">
        <f t="shared" si="36"/>
        <v>5</v>
      </c>
      <c r="R71" s="334">
        <f t="shared" si="37"/>
        <v>9</v>
      </c>
      <c r="S71" s="334">
        <f t="shared" si="38"/>
        <v>24</v>
      </c>
      <c r="T71" s="334">
        <f t="shared" si="38"/>
        <v>20</v>
      </c>
      <c r="U71" s="334">
        <f t="shared" si="39"/>
        <v>44</v>
      </c>
    </row>
    <row r="72" spans="2:21" s="194" customFormat="1" ht="15.75">
      <c r="B72" s="28">
        <v>9</v>
      </c>
      <c r="C72" s="29" t="s">
        <v>44</v>
      </c>
      <c r="D72" s="334">
        <f t="shared" si="30"/>
        <v>5</v>
      </c>
      <c r="E72" s="334">
        <f t="shared" si="30"/>
        <v>10</v>
      </c>
      <c r="F72" s="334">
        <f t="shared" si="40"/>
        <v>15</v>
      </c>
      <c r="G72" s="334">
        <f t="shared" si="31"/>
        <v>1</v>
      </c>
      <c r="H72" s="334">
        <f t="shared" si="31"/>
        <v>1</v>
      </c>
      <c r="I72" s="334">
        <f t="shared" si="41"/>
        <v>2</v>
      </c>
      <c r="J72" s="334">
        <f t="shared" si="32"/>
        <v>0</v>
      </c>
      <c r="K72" s="334">
        <f t="shared" si="32"/>
        <v>0</v>
      </c>
      <c r="L72" s="334">
        <f t="shared" si="33"/>
        <v>0</v>
      </c>
      <c r="M72" s="334">
        <f t="shared" si="34"/>
        <v>1</v>
      </c>
      <c r="N72" s="334">
        <f t="shared" si="34"/>
        <v>2</v>
      </c>
      <c r="O72" s="334">
        <f t="shared" si="35"/>
        <v>3</v>
      </c>
      <c r="P72" s="334">
        <f t="shared" si="36"/>
        <v>3</v>
      </c>
      <c r="Q72" s="334">
        <f t="shared" si="36"/>
        <v>3</v>
      </c>
      <c r="R72" s="334">
        <f t="shared" si="37"/>
        <v>6</v>
      </c>
      <c r="S72" s="334">
        <f t="shared" si="38"/>
        <v>10</v>
      </c>
      <c r="T72" s="334">
        <f t="shared" si="38"/>
        <v>16</v>
      </c>
      <c r="U72" s="334">
        <f t="shared" si="39"/>
        <v>26</v>
      </c>
    </row>
    <row r="73" spans="2:21" s="194" customFormat="1" ht="15.75">
      <c r="B73" s="28">
        <v>10</v>
      </c>
      <c r="C73" s="29" t="s">
        <v>51</v>
      </c>
      <c r="D73" s="334">
        <f t="shared" si="30"/>
        <v>103</v>
      </c>
      <c r="E73" s="334">
        <f t="shared" si="30"/>
        <v>89</v>
      </c>
      <c r="F73" s="334">
        <f t="shared" si="40"/>
        <v>192</v>
      </c>
      <c r="G73" s="334">
        <f t="shared" si="31"/>
        <v>47</v>
      </c>
      <c r="H73" s="334">
        <f t="shared" si="31"/>
        <v>21</v>
      </c>
      <c r="I73" s="334">
        <f t="shared" si="41"/>
        <v>68</v>
      </c>
      <c r="J73" s="334">
        <f t="shared" si="32"/>
        <v>4</v>
      </c>
      <c r="K73" s="334">
        <f t="shared" si="32"/>
        <v>0</v>
      </c>
      <c r="L73" s="334">
        <f t="shared" si="33"/>
        <v>4</v>
      </c>
      <c r="M73" s="334">
        <f t="shared" si="34"/>
        <v>2</v>
      </c>
      <c r="N73" s="334">
        <f t="shared" si="34"/>
        <v>0</v>
      </c>
      <c r="O73" s="334">
        <f t="shared" si="35"/>
        <v>2</v>
      </c>
      <c r="P73" s="334">
        <f t="shared" si="36"/>
        <v>0</v>
      </c>
      <c r="Q73" s="334">
        <f t="shared" si="36"/>
        <v>0</v>
      </c>
      <c r="R73" s="334">
        <f t="shared" si="37"/>
        <v>0</v>
      </c>
      <c r="S73" s="334">
        <f t="shared" si="38"/>
        <v>156</v>
      </c>
      <c r="T73" s="334">
        <f t="shared" si="38"/>
        <v>110</v>
      </c>
      <c r="U73" s="334">
        <f t="shared" si="39"/>
        <v>266</v>
      </c>
    </row>
    <row r="74" spans="2:21" s="194" customFormat="1" ht="15.75">
      <c r="B74" s="28">
        <v>11</v>
      </c>
      <c r="C74" s="29" t="s">
        <v>57</v>
      </c>
      <c r="D74" s="334">
        <f t="shared" si="30"/>
        <v>7</v>
      </c>
      <c r="E74" s="334">
        <f t="shared" si="30"/>
        <v>10</v>
      </c>
      <c r="F74" s="334">
        <f t="shared" si="40"/>
        <v>17</v>
      </c>
      <c r="G74" s="334">
        <f t="shared" si="31"/>
        <v>2</v>
      </c>
      <c r="H74" s="334">
        <f t="shared" si="31"/>
        <v>1</v>
      </c>
      <c r="I74" s="334">
        <f t="shared" si="41"/>
        <v>3</v>
      </c>
      <c r="J74" s="334">
        <f t="shared" si="32"/>
        <v>0</v>
      </c>
      <c r="K74" s="334">
        <f t="shared" si="32"/>
        <v>0</v>
      </c>
      <c r="L74" s="334">
        <f t="shared" si="33"/>
        <v>0</v>
      </c>
      <c r="M74" s="334">
        <f t="shared" si="34"/>
        <v>0</v>
      </c>
      <c r="N74" s="334">
        <f t="shared" si="34"/>
        <v>0</v>
      </c>
      <c r="O74" s="334">
        <f t="shared" si="35"/>
        <v>0</v>
      </c>
      <c r="P74" s="334">
        <f t="shared" si="36"/>
        <v>0</v>
      </c>
      <c r="Q74" s="334">
        <f t="shared" si="36"/>
        <v>0</v>
      </c>
      <c r="R74" s="334">
        <f t="shared" si="37"/>
        <v>0</v>
      </c>
      <c r="S74" s="334">
        <f t="shared" si="38"/>
        <v>9</v>
      </c>
      <c r="T74" s="334">
        <f t="shared" si="38"/>
        <v>11</v>
      </c>
      <c r="U74" s="334">
        <f t="shared" si="39"/>
        <v>20</v>
      </c>
    </row>
    <row r="75" spans="2:21" s="194" customFormat="1" ht="15.75">
      <c r="B75" s="28">
        <v>12</v>
      </c>
      <c r="C75" s="29" t="s">
        <v>61</v>
      </c>
      <c r="D75" s="334">
        <f t="shared" si="30"/>
        <v>4</v>
      </c>
      <c r="E75" s="334">
        <f t="shared" si="30"/>
        <v>2</v>
      </c>
      <c r="F75" s="334">
        <f t="shared" si="40"/>
        <v>6</v>
      </c>
      <c r="G75" s="334">
        <f t="shared" si="31"/>
        <v>2</v>
      </c>
      <c r="H75" s="334">
        <f t="shared" si="31"/>
        <v>4</v>
      </c>
      <c r="I75" s="334">
        <f t="shared" si="41"/>
        <v>6</v>
      </c>
      <c r="J75" s="334">
        <f t="shared" si="32"/>
        <v>3</v>
      </c>
      <c r="K75" s="334">
        <f t="shared" si="32"/>
        <v>1</v>
      </c>
      <c r="L75" s="334">
        <f t="shared" si="33"/>
        <v>4</v>
      </c>
      <c r="M75" s="334">
        <f t="shared" si="34"/>
        <v>2</v>
      </c>
      <c r="N75" s="334">
        <f t="shared" si="34"/>
        <v>0</v>
      </c>
      <c r="O75" s="334">
        <f t="shared" si="35"/>
        <v>2</v>
      </c>
      <c r="P75" s="334">
        <f t="shared" si="36"/>
        <v>0</v>
      </c>
      <c r="Q75" s="334">
        <f t="shared" si="36"/>
        <v>1</v>
      </c>
      <c r="R75" s="334">
        <f t="shared" si="37"/>
        <v>1</v>
      </c>
      <c r="S75" s="334">
        <f t="shared" si="38"/>
        <v>11</v>
      </c>
      <c r="T75" s="334">
        <f t="shared" si="38"/>
        <v>8</v>
      </c>
      <c r="U75" s="334">
        <f t="shared" si="39"/>
        <v>19</v>
      </c>
    </row>
    <row r="76" spans="2:21" s="194" customFormat="1" ht="15.75">
      <c r="B76" s="28">
        <v>13</v>
      </c>
      <c r="C76" s="29" t="s">
        <v>62</v>
      </c>
      <c r="D76" s="334">
        <f t="shared" si="30"/>
        <v>0</v>
      </c>
      <c r="E76" s="334">
        <f t="shared" si="30"/>
        <v>0</v>
      </c>
      <c r="F76" s="334">
        <f t="shared" si="40"/>
        <v>0</v>
      </c>
      <c r="G76" s="334">
        <f t="shared" si="31"/>
        <v>0</v>
      </c>
      <c r="H76" s="334">
        <f t="shared" si="31"/>
        <v>0</v>
      </c>
      <c r="I76" s="334">
        <f t="shared" si="41"/>
        <v>0</v>
      </c>
      <c r="J76" s="334">
        <f t="shared" si="32"/>
        <v>0</v>
      </c>
      <c r="K76" s="334">
        <f t="shared" si="32"/>
        <v>0</v>
      </c>
      <c r="L76" s="334">
        <f t="shared" si="33"/>
        <v>0</v>
      </c>
      <c r="M76" s="334">
        <f t="shared" si="34"/>
        <v>0</v>
      </c>
      <c r="N76" s="334">
        <f t="shared" si="34"/>
        <v>0</v>
      </c>
      <c r="O76" s="334">
        <f t="shared" si="35"/>
        <v>0</v>
      </c>
      <c r="P76" s="334">
        <f t="shared" si="36"/>
        <v>0</v>
      </c>
      <c r="Q76" s="334">
        <f t="shared" si="36"/>
        <v>0</v>
      </c>
      <c r="R76" s="334">
        <f t="shared" si="37"/>
        <v>0</v>
      </c>
      <c r="S76" s="334">
        <f t="shared" si="38"/>
        <v>0</v>
      </c>
      <c r="T76" s="334">
        <f t="shared" si="38"/>
        <v>0</v>
      </c>
      <c r="U76" s="334">
        <f t="shared" si="39"/>
        <v>0</v>
      </c>
    </row>
    <row r="77" spans="2:21" s="194" customFormat="1" ht="15.75">
      <c r="B77" s="28">
        <v>14</v>
      </c>
      <c r="C77" s="29" t="s">
        <v>69</v>
      </c>
      <c r="D77" s="334">
        <f t="shared" si="30"/>
        <v>15</v>
      </c>
      <c r="E77" s="334">
        <f t="shared" si="30"/>
        <v>20</v>
      </c>
      <c r="F77" s="334">
        <f t="shared" si="40"/>
        <v>35</v>
      </c>
      <c r="G77" s="334">
        <f t="shared" si="31"/>
        <v>1</v>
      </c>
      <c r="H77" s="334">
        <f t="shared" si="31"/>
        <v>5</v>
      </c>
      <c r="I77" s="334">
        <f t="shared" si="41"/>
        <v>6</v>
      </c>
      <c r="J77" s="334">
        <f t="shared" si="32"/>
        <v>1</v>
      </c>
      <c r="K77" s="334">
        <f t="shared" si="32"/>
        <v>1</v>
      </c>
      <c r="L77" s="334">
        <f t="shared" si="33"/>
        <v>2</v>
      </c>
      <c r="M77" s="334">
        <f t="shared" si="34"/>
        <v>0</v>
      </c>
      <c r="N77" s="334">
        <f t="shared" si="34"/>
        <v>1</v>
      </c>
      <c r="O77" s="334">
        <f t="shared" si="35"/>
        <v>1</v>
      </c>
      <c r="P77" s="334">
        <f t="shared" si="36"/>
        <v>0</v>
      </c>
      <c r="Q77" s="334">
        <f t="shared" si="36"/>
        <v>0</v>
      </c>
      <c r="R77" s="334">
        <f t="shared" si="37"/>
        <v>0</v>
      </c>
      <c r="S77" s="334">
        <f t="shared" si="38"/>
        <v>17</v>
      </c>
      <c r="T77" s="334">
        <f t="shared" si="38"/>
        <v>27</v>
      </c>
      <c r="U77" s="334">
        <f t="shared" si="39"/>
        <v>44</v>
      </c>
    </row>
    <row r="78" spans="2:21" s="194" customFormat="1" ht="15.75">
      <c r="B78" s="28">
        <v>15</v>
      </c>
      <c r="C78" s="29" t="s">
        <v>256</v>
      </c>
      <c r="D78" s="334">
        <f t="shared" si="30"/>
        <v>6</v>
      </c>
      <c r="E78" s="334">
        <f t="shared" si="30"/>
        <v>2</v>
      </c>
      <c r="F78" s="334">
        <f t="shared" si="40"/>
        <v>8</v>
      </c>
      <c r="G78" s="334">
        <f t="shared" si="31"/>
        <v>3</v>
      </c>
      <c r="H78" s="334">
        <f t="shared" si="31"/>
        <v>3</v>
      </c>
      <c r="I78" s="334">
        <f t="shared" si="41"/>
        <v>6</v>
      </c>
      <c r="J78" s="334">
        <f t="shared" si="32"/>
        <v>1</v>
      </c>
      <c r="K78" s="334">
        <f t="shared" si="32"/>
        <v>2</v>
      </c>
      <c r="L78" s="334">
        <f t="shared" si="33"/>
        <v>3</v>
      </c>
      <c r="M78" s="334">
        <f t="shared" si="34"/>
        <v>0</v>
      </c>
      <c r="N78" s="334">
        <f t="shared" si="34"/>
        <v>0</v>
      </c>
      <c r="O78" s="334">
        <f t="shared" si="35"/>
        <v>0</v>
      </c>
      <c r="P78" s="334">
        <f t="shared" si="36"/>
        <v>0</v>
      </c>
      <c r="Q78" s="334">
        <f t="shared" si="36"/>
        <v>1</v>
      </c>
      <c r="R78" s="334">
        <f t="shared" si="37"/>
        <v>1</v>
      </c>
      <c r="S78" s="334">
        <f t="shared" si="38"/>
        <v>10</v>
      </c>
      <c r="T78" s="334">
        <f t="shared" si="38"/>
        <v>8</v>
      </c>
      <c r="U78" s="334">
        <f t="shared" si="39"/>
        <v>18</v>
      </c>
    </row>
    <row r="79" spans="2:21" s="194" customFormat="1" ht="15.75">
      <c r="B79" s="28">
        <v>16</v>
      </c>
      <c r="C79" s="29" t="s">
        <v>73</v>
      </c>
      <c r="D79" s="334">
        <f t="shared" si="30"/>
        <v>0</v>
      </c>
      <c r="E79" s="334">
        <f t="shared" si="30"/>
        <v>0</v>
      </c>
      <c r="F79" s="334">
        <f t="shared" si="40"/>
        <v>0</v>
      </c>
      <c r="G79" s="334">
        <f t="shared" si="31"/>
        <v>7</v>
      </c>
      <c r="H79" s="334">
        <f t="shared" si="31"/>
        <v>6</v>
      </c>
      <c r="I79" s="334">
        <f t="shared" si="41"/>
        <v>13</v>
      </c>
      <c r="J79" s="334">
        <f t="shared" si="32"/>
        <v>9</v>
      </c>
      <c r="K79" s="334">
        <f t="shared" si="32"/>
        <v>4</v>
      </c>
      <c r="L79" s="334">
        <f t="shared" si="33"/>
        <v>13</v>
      </c>
      <c r="M79" s="334">
        <f t="shared" si="34"/>
        <v>0</v>
      </c>
      <c r="N79" s="334">
        <f t="shared" si="34"/>
        <v>0</v>
      </c>
      <c r="O79" s="334">
        <f t="shared" si="35"/>
        <v>0</v>
      </c>
      <c r="P79" s="334">
        <f t="shared" si="36"/>
        <v>0</v>
      </c>
      <c r="Q79" s="334">
        <f t="shared" si="36"/>
        <v>0</v>
      </c>
      <c r="R79" s="334">
        <f t="shared" si="37"/>
        <v>0</v>
      </c>
      <c r="S79" s="334">
        <f t="shared" si="38"/>
        <v>16</v>
      </c>
      <c r="T79" s="334">
        <f t="shared" si="38"/>
        <v>10</v>
      </c>
      <c r="U79" s="334">
        <f t="shared" si="39"/>
        <v>26</v>
      </c>
    </row>
    <row r="80" spans="2:21" s="194" customFormat="1" ht="15.75">
      <c r="B80" s="28">
        <v>17</v>
      </c>
      <c r="C80" s="29" t="s">
        <v>75</v>
      </c>
      <c r="D80" s="334">
        <f t="shared" ref="D80:E85" si="42">D22+D51</f>
        <v>29</v>
      </c>
      <c r="E80" s="334">
        <f t="shared" si="42"/>
        <v>38</v>
      </c>
      <c r="F80" s="334">
        <f t="shared" si="40"/>
        <v>67</v>
      </c>
      <c r="G80" s="334">
        <f t="shared" ref="G80:H85" si="43">G22+G51</f>
        <v>1</v>
      </c>
      <c r="H80" s="334">
        <f t="shared" si="43"/>
        <v>2</v>
      </c>
      <c r="I80" s="334">
        <f t="shared" si="41"/>
        <v>3</v>
      </c>
      <c r="J80" s="334">
        <f t="shared" ref="J80:K85" si="44">J22+J51</f>
        <v>0</v>
      </c>
      <c r="K80" s="334">
        <f t="shared" si="44"/>
        <v>0</v>
      </c>
      <c r="L80" s="334">
        <f t="shared" si="33"/>
        <v>0</v>
      </c>
      <c r="M80" s="334">
        <f t="shared" ref="M80:N85" si="45">M22+M51</f>
        <v>0</v>
      </c>
      <c r="N80" s="334">
        <f t="shared" si="45"/>
        <v>0</v>
      </c>
      <c r="O80" s="334">
        <f t="shared" si="35"/>
        <v>0</v>
      </c>
      <c r="P80" s="334">
        <f t="shared" ref="P80:Q85" si="46">P22+P51</f>
        <v>0</v>
      </c>
      <c r="Q80" s="334">
        <f t="shared" si="46"/>
        <v>0</v>
      </c>
      <c r="R80" s="334">
        <f t="shared" si="37"/>
        <v>0</v>
      </c>
      <c r="S80" s="334">
        <f t="shared" ref="S80:T85" si="47">S22+S51</f>
        <v>30</v>
      </c>
      <c r="T80" s="334">
        <f t="shared" si="47"/>
        <v>40</v>
      </c>
      <c r="U80" s="334">
        <f t="shared" si="39"/>
        <v>70</v>
      </c>
    </row>
    <row r="81" spans="2:21" s="194" customFormat="1" ht="15.75">
      <c r="B81" s="28">
        <v>18</v>
      </c>
      <c r="C81" s="30" t="s">
        <v>161</v>
      </c>
      <c r="D81" s="334">
        <f t="shared" si="42"/>
        <v>11</v>
      </c>
      <c r="E81" s="334">
        <f t="shared" si="42"/>
        <v>2</v>
      </c>
      <c r="F81" s="334">
        <f t="shared" si="40"/>
        <v>13</v>
      </c>
      <c r="G81" s="334">
        <f t="shared" si="43"/>
        <v>0</v>
      </c>
      <c r="H81" s="334">
        <f t="shared" si="43"/>
        <v>0</v>
      </c>
      <c r="I81" s="334">
        <f t="shared" si="41"/>
        <v>0</v>
      </c>
      <c r="J81" s="334">
        <f t="shared" si="44"/>
        <v>0</v>
      </c>
      <c r="K81" s="334">
        <f t="shared" si="44"/>
        <v>0</v>
      </c>
      <c r="L81" s="334">
        <f t="shared" si="33"/>
        <v>0</v>
      </c>
      <c r="M81" s="334">
        <f t="shared" si="45"/>
        <v>0</v>
      </c>
      <c r="N81" s="334">
        <f t="shared" si="45"/>
        <v>0</v>
      </c>
      <c r="O81" s="334">
        <f t="shared" si="35"/>
        <v>0</v>
      </c>
      <c r="P81" s="334">
        <f t="shared" si="46"/>
        <v>0</v>
      </c>
      <c r="Q81" s="334">
        <f t="shared" si="46"/>
        <v>0</v>
      </c>
      <c r="R81" s="334">
        <f t="shared" si="37"/>
        <v>0</v>
      </c>
      <c r="S81" s="334">
        <f t="shared" si="47"/>
        <v>11</v>
      </c>
      <c r="T81" s="334">
        <f t="shared" si="47"/>
        <v>2</v>
      </c>
      <c r="U81" s="334">
        <f t="shared" si="39"/>
        <v>13</v>
      </c>
    </row>
    <row r="82" spans="2:21" s="194" customFormat="1" ht="15.75">
      <c r="B82" s="28">
        <v>19</v>
      </c>
      <c r="C82" s="29" t="s">
        <v>86</v>
      </c>
      <c r="D82" s="334">
        <f t="shared" si="42"/>
        <v>2</v>
      </c>
      <c r="E82" s="334">
        <f t="shared" si="42"/>
        <v>4</v>
      </c>
      <c r="F82" s="334">
        <f t="shared" si="40"/>
        <v>6</v>
      </c>
      <c r="G82" s="334">
        <f t="shared" si="43"/>
        <v>5</v>
      </c>
      <c r="H82" s="334">
        <f t="shared" si="43"/>
        <v>5</v>
      </c>
      <c r="I82" s="334">
        <f t="shared" si="41"/>
        <v>10</v>
      </c>
      <c r="J82" s="334">
        <f t="shared" si="44"/>
        <v>4</v>
      </c>
      <c r="K82" s="334">
        <f t="shared" si="44"/>
        <v>4</v>
      </c>
      <c r="L82" s="334">
        <f t="shared" si="33"/>
        <v>8</v>
      </c>
      <c r="M82" s="334">
        <f t="shared" si="45"/>
        <v>0</v>
      </c>
      <c r="N82" s="334">
        <f t="shared" si="45"/>
        <v>0</v>
      </c>
      <c r="O82" s="334">
        <f t="shared" si="35"/>
        <v>0</v>
      </c>
      <c r="P82" s="334">
        <f t="shared" si="46"/>
        <v>4</v>
      </c>
      <c r="Q82" s="334">
        <f t="shared" si="46"/>
        <v>4</v>
      </c>
      <c r="R82" s="334">
        <f t="shared" si="37"/>
        <v>8</v>
      </c>
      <c r="S82" s="334">
        <f t="shared" si="47"/>
        <v>15</v>
      </c>
      <c r="T82" s="334">
        <f t="shared" si="47"/>
        <v>17</v>
      </c>
      <c r="U82" s="334">
        <f t="shared" si="39"/>
        <v>32</v>
      </c>
    </row>
    <row r="83" spans="2:21" s="194" customFormat="1" ht="15.75">
      <c r="B83" s="28">
        <v>20</v>
      </c>
      <c r="C83" s="29" t="s">
        <v>143</v>
      </c>
      <c r="D83" s="334">
        <f t="shared" si="42"/>
        <v>10</v>
      </c>
      <c r="E83" s="334">
        <f t="shared" si="42"/>
        <v>8</v>
      </c>
      <c r="F83" s="334">
        <f t="shared" si="40"/>
        <v>18</v>
      </c>
      <c r="G83" s="334">
        <f t="shared" si="43"/>
        <v>8</v>
      </c>
      <c r="H83" s="334">
        <f t="shared" si="43"/>
        <v>7</v>
      </c>
      <c r="I83" s="334">
        <f t="shared" si="41"/>
        <v>15</v>
      </c>
      <c r="J83" s="334">
        <f t="shared" si="44"/>
        <v>9</v>
      </c>
      <c r="K83" s="334">
        <f t="shared" si="44"/>
        <v>5</v>
      </c>
      <c r="L83" s="334">
        <f t="shared" si="33"/>
        <v>14</v>
      </c>
      <c r="M83" s="334">
        <f t="shared" si="45"/>
        <v>9</v>
      </c>
      <c r="N83" s="334">
        <f t="shared" si="45"/>
        <v>4</v>
      </c>
      <c r="O83" s="334">
        <f t="shared" si="35"/>
        <v>13</v>
      </c>
      <c r="P83" s="334">
        <f t="shared" si="46"/>
        <v>9</v>
      </c>
      <c r="Q83" s="334">
        <f t="shared" si="46"/>
        <v>1</v>
      </c>
      <c r="R83" s="334">
        <f t="shared" si="37"/>
        <v>10</v>
      </c>
      <c r="S83" s="334">
        <f t="shared" si="47"/>
        <v>45</v>
      </c>
      <c r="T83" s="334">
        <f t="shared" si="47"/>
        <v>25</v>
      </c>
      <c r="U83" s="334">
        <f t="shared" si="39"/>
        <v>70</v>
      </c>
    </row>
    <row r="84" spans="2:21" s="194" customFormat="1" ht="15.75">
      <c r="B84" s="28">
        <v>21</v>
      </c>
      <c r="C84" s="30" t="s">
        <v>144</v>
      </c>
      <c r="D84" s="334">
        <f t="shared" si="42"/>
        <v>4</v>
      </c>
      <c r="E84" s="334">
        <f t="shared" si="42"/>
        <v>2</v>
      </c>
      <c r="F84" s="334">
        <f t="shared" si="40"/>
        <v>6</v>
      </c>
      <c r="G84" s="334">
        <f t="shared" si="43"/>
        <v>1</v>
      </c>
      <c r="H84" s="334">
        <f t="shared" si="43"/>
        <v>0</v>
      </c>
      <c r="I84" s="334">
        <f t="shared" si="41"/>
        <v>1</v>
      </c>
      <c r="J84" s="334">
        <f t="shared" si="44"/>
        <v>0</v>
      </c>
      <c r="K84" s="334">
        <f t="shared" si="44"/>
        <v>1</v>
      </c>
      <c r="L84" s="334">
        <f t="shared" si="33"/>
        <v>1</v>
      </c>
      <c r="M84" s="334">
        <f t="shared" si="45"/>
        <v>4</v>
      </c>
      <c r="N84" s="334">
        <f t="shared" si="45"/>
        <v>0</v>
      </c>
      <c r="O84" s="334">
        <f t="shared" si="35"/>
        <v>4</v>
      </c>
      <c r="P84" s="334">
        <f t="shared" si="46"/>
        <v>0</v>
      </c>
      <c r="Q84" s="334">
        <f t="shared" si="46"/>
        <v>2</v>
      </c>
      <c r="R84" s="334">
        <f t="shared" si="37"/>
        <v>2</v>
      </c>
      <c r="S84" s="334">
        <f t="shared" si="47"/>
        <v>9</v>
      </c>
      <c r="T84" s="334">
        <f t="shared" si="47"/>
        <v>5</v>
      </c>
      <c r="U84" s="334">
        <f t="shared" si="39"/>
        <v>14</v>
      </c>
    </row>
    <row r="85" spans="2:21" s="194" customFormat="1" ht="15.75">
      <c r="B85" s="28">
        <v>22</v>
      </c>
      <c r="C85" s="29" t="s">
        <v>145</v>
      </c>
      <c r="D85" s="334">
        <f t="shared" si="42"/>
        <v>3</v>
      </c>
      <c r="E85" s="334">
        <f t="shared" si="42"/>
        <v>2</v>
      </c>
      <c r="F85" s="334">
        <f t="shared" si="40"/>
        <v>5</v>
      </c>
      <c r="G85" s="334">
        <f t="shared" si="43"/>
        <v>1</v>
      </c>
      <c r="H85" s="334">
        <f t="shared" si="43"/>
        <v>1</v>
      </c>
      <c r="I85" s="334">
        <f t="shared" si="41"/>
        <v>2</v>
      </c>
      <c r="J85" s="334">
        <f t="shared" si="44"/>
        <v>3</v>
      </c>
      <c r="K85" s="334">
        <f t="shared" si="44"/>
        <v>2</v>
      </c>
      <c r="L85" s="334">
        <f t="shared" si="33"/>
        <v>5</v>
      </c>
      <c r="M85" s="334">
        <f t="shared" si="45"/>
        <v>4</v>
      </c>
      <c r="N85" s="334">
        <f t="shared" si="45"/>
        <v>2</v>
      </c>
      <c r="O85" s="334">
        <f t="shared" si="35"/>
        <v>6</v>
      </c>
      <c r="P85" s="334">
        <f t="shared" si="46"/>
        <v>2</v>
      </c>
      <c r="Q85" s="334">
        <f t="shared" si="46"/>
        <v>2</v>
      </c>
      <c r="R85" s="334">
        <f t="shared" si="37"/>
        <v>4</v>
      </c>
      <c r="S85" s="334">
        <f t="shared" si="47"/>
        <v>13</v>
      </c>
      <c r="T85" s="334">
        <f t="shared" si="47"/>
        <v>9</v>
      </c>
      <c r="U85" s="334">
        <f t="shared" si="39"/>
        <v>22</v>
      </c>
    </row>
    <row r="86" spans="2:21" s="194" customFormat="1" ht="15.75">
      <c r="B86" s="94"/>
      <c r="C86" s="94" t="s">
        <v>6</v>
      </c>
      <c r="D86" s="94">
        <f>SUM(D64:D85)</f>
        <v>299</v>
      </c>
      <c r="E86" s="94">
        <f>SUM(E64:E85)</f>
        <v>258</v>
      </c>
      <c r="F86" s="94">
        <f>SUM(F64:F85)</f>
        <v>557</v>
      </c>
      <c r="G86" s="94">
        <f>SUM(G64:G85)</f>
        <v>529</v>
      </c>
      <c r="H86" s="94">
        <f t="shared" ref="H86:U86" si="48">SUM(H64:H85)</f>
        <v>358</v>
      </c>
      <c r="I86" s="94">
        <f t="shared" si="48"/>
        <v>887</v>
      </c>
      <c r="J86" s="94">
        <f t="shared" si="48"/>
        <v>45</v>
      </c>
      <c r="K86" s="94">
        <f t="shared" si="48"/>
        <v>28</v>
      </c>
      <c r="L86" s="94">
        <f t="shared" si="48"/>
        <v>73</v>
      </c>
      <c r="M86" s="94">
        <f t="shared" si="48"/>
        <v>27</v>
      </c>
      <c r="N86" s="94">
        <f t="shared" si="48"/>
        <v>20</v>
      </c>
      <c r="O86" s="94">
        <f t="shared" si="48"/>
        <v>47</v>
      </c>
      <c r="P86" s="94">
        <f t="shared" si="48"/>
        <v>134</v>
      </c>
      <c r="Q86" s="94">
        <f t="shared" si="48"/>
        <v>132</v>
      </c>
      <c r="R86" s="94">
        <f t="shared" si="48"/>
        <v>266</v>
      </c>
      <c r="S86" s="94">
        <f t="shared" si="48"/>
        <v>1034</v>
      </c>
      <c r="T86" s="94">
        <f t="shared" si="48"/>
        <v>796</v>
      </c>
      <c r="U86" s="94">
        <f t="shared" si="48"/>
        <v>1830</v>
      </c>
    </row>
    <row r="87" spans="2:21" s="194" customFormat="1" ht="15.75"/>
    <row r="88" spans="2:21" s="194" customFormat="1" ht="15.75"/>
    <row r="89" spans="2:21" s="194" customFormat="1" ht="15.75"/>
    <row r="90" spans="2:21" s="194" customFormat="1" ht="15.75"/>
    <row r="91" spans="2:21" s="194" customFormat="1" ht="15.75"/>
    <row r="92" spans="2:21" s="194" customFormat="1" ht="15.75"/>
    <row r="93" spans="2:21" s="194" customFormat="1" ht="15.75"/>
    <row r="94" spans="2:21" s="194" customFormat="1" ht="15.75"/>
    <row r="95" spans="2:21" s="194" customFormat="1" ht="15.75"/>
    <row r="96" spans="2:21" s="194" customFormat="1" ht="15.75"/>
    <row r="97" s="194" customFormat="1" ht="15.75"/>
    <row r="98" s="194" customFormat="1" ht="15.75"/>
    <row r="99" s="194" customFormat="1" ht="15.75"/>
    <row r="100" s="194" customFormat="1" ht="15.75"/>
    <row r="101" s="194" customFormat="1" ht="15.75"/>
    <row r="102" s="194" customFormat="1" ht="15.75"/>
    <row r="103" s="194" customFormat="1" ht="15.75"/>
    <row r="104" s="194" customFormat="1" ht="15.75"/>
    <row r="105" s="194" customFormat="1" ht="15.75"/>
    <row r="106" s="194" customFormat="1" ht="15.75"/>
    <row r="107" s="194" customFormat="1" ht="15.75"/>
    <row r="108" s="194" customFormat="1" ht="15.75"/>
    <row r="109" s="194" customFormat="1" ht="15.75"/>
    <row r="110" s="194" customFormat="1" ht="15.75"/>
    <row r="111" s="194" customFormat="1" ht="15.75"/>
    <row r="112" s="194" customFormat="1" ht="15.75"/>
    <row r="113" s="194" customFormat="1" ht="15.75"/>
    <row r="114" s="194" customFormat="1" ht="15.75"/>
    <row r="115" s="194" customFormat="1" ht="15.75"/>
    <row r="116" s="194" customFormat="1" ht="15.75"/>
    <row r="117" s="194" customFormat="1" ht="15.75"/>
    <row r="118" s="194" customFormat="1" ht="15.75"/>
    <row r="119" s="194" customFormat="1" ht="15.75"/>
    <row r="120" s="194" customFormat="1" ht="15.75"/>
    <row r="121" s="194" customFormat="1" ht="15.75"/>
    <row r="122" s="194" customFormat="1" ht="15.75"/>
    <row r="123" s="194" customFormat="1" ht="15.75"/>
    <row r="124" s="194" customFormat="1" ht="15.75"/>
    <row r="125" s="194" customFormat="1" ht="15.75"/>
    <row r="126" s="194" customFormat="1" ht="15.75"/>
    <row r="127" s="194" customFormat="1" ht="15.75"/>
    <row r="128" s="194" customFormat="1" ht="15.75"/>
  </sheetData>
  <mergeCells count="35">
    <mergeCell ref="AC7:AE7"/>
    <mergeCell ref="AF7:AH7"/>
    <mergeCell ref="AB7:AB8"/>
    <mergeCell ref="AB4:AK4"/>
    <mergeCell ref="AB5:AK5"/>
    <mergeCell ref="AI7:AK7"/>
    <mergeCell ref="P62:R62"/>
    <mergeCell ref="S62:U62"/>
    <mergeCell ref="C1:U1"/>
    <mergeCell ref="C4:C5"/>
    <mergeCell ref="C33:C34"/>
    <mergeCell ref="C62:C63"/>
    <mergeCell ref="E2:P2"/>
    <mergeCell ref="F61:G61"/>
    <mergeCell ref="P4:R4"/>
    <mergeCell ref="S4:U4"/>
    <mergeCell ref="F32:G32"/>
    <mergeCell ref="P33:R33"/>
    <mergeCell ref="S33:U33"/>
    <mergeCell ref="F3:G3"/>
    <mergeCell ref="B62:B63"/>
    <mergeCell ref="D62:F62"/>
    <mergeCell ref="G62:I62"/>
    <mergeCell ref="J62:L62"/>
    <mergeCell ref="M62:O62"/>
    <mergeCell ref="B33:B34"/>
    <mergeCell ref="D33:F33"/>
    <mergeCell ref="G33:I33"/>
    <mergeCell ref="J33:L33"/>
    <mergeCell ref="M33:O33"/>
    <mergeCell ref="B4:B5"/>
    <mergeCell ref="D4:F4"/>
    <mergeCell ref="G4:I4"/>
    <mergeCell ref="J4:L4"/>
    <mergeCell ref="M4:O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C00000"/>
  </sheetPr>
  <dimension ref="A1:Z26"/>
  <sheetViews>
    <sheetView zoomScale="85" zoomScaleNormal="85" workbookViewId="0">
      <selection activeCell="L18" sqref="L18"/>
    </sheetView>
  </sheetViews>
  <sheetFormatPr defaultColWidth="9.140625" defaultRowHeight="15"/>
  <cols>
    <col min="1" max="2" width="9.140625" style="41" bestFit="1" customWidth="1"/>
    <col min="3" max="3" width="18.140625" style="41" customWidth="1"/>
    <col min="4" max="8" width="5.7109375" style="41" customWidth="1"/>
    <col min="9" max="9" width="5.42578125" style="41" customWidth="1"/>
    <col min="10" max="14" width="5.7109375" style="41" customWidth="1"/>
    <col min="15" max="15" width="5.42578125" style="41" customWidth="1"/>
    <col min="16" max="20" width="5.7109375" style="41" customWidth="1"/>
    <col min="21" max="21" width="5.42578125" style="41" customWidth="1"/>
    <col min="22" max="22" width="9.140625" style="41"/>
    <col min="23" max="23" width="36.42578125" style="41" customWidth="1"/>
    <col min="24" max="26" width="25.140625" style="41" customWidth="1"/>
    <col min="27" max="16384" width="9.140625" style="41"/>
  </cols>
  <sheetData>
    <row r="1" spans="1:26" ht="23.25" customHeight="1">
      <c r="A1" s="41" t="s">
        <v>544</v>
      </c>
      <c r="C1" s="1956" t="s">
        <v>890</v>
      </c>
      <c r="D1" s="1956"/>
      <c r="E1" s="1956"/>
      <c r="F1" s="1956"/>
      <c r="G1" s="1956"/>
      <c r="H1" s="1956"/>
      <c r="I1" s="1956"/>
      <c r="J1" s="1956"/>
      <c r="K1" s="1956"/>
      <c r="L1" s="1956"/>
      <c r="M1" s="1956"/>
      <c r="N1" s="1956"/>
      <c r="O1" s="1956"/>
      <c r="P1" s="1956"/>
      <c r="Q1" s="1956"/>
      <c r="R1" s="1956"/>
      <c r="S1" s="1956"/>
      <c r="T1" s="1956"/>
      <c r="U1" s="1956"/>
      <c r="X1" s="345"/>
      <c r="Y1" s="345"/>
      <c r="Z1" s="345"/>
    </row>
    <row r="2" spans="1:26" s="42" customFormat="1" ht="52.5" customHeight="1">
      <c r="B2" s="1957" t="s">
        <v>1</v>
      </c>
      <c r="C2" s="1957" t="s">
        <v>192</v>
      </c>
      <c r="D2" s="1959" t="s">
        <v>96</v>
      </c>
      <c r="E2" s="1960"/>
      <c r="F2" s="1960"/>
      <c r="G2" s="1960"/>
      <c r="H2" s="1960"/>
      <c r="I2" s="1961"/>
      <c r="J2" s="1959" t="s">
        <v>0</v>
      </c>
      <c r="K2" s="1962"/>
      <c r="L2" s="1962"/>
      <c r="M2" s="1962"/>
      <c r="N2" s="1962"/>
      <c r="O2" s="1963"/>
      <c r="P2" s="1959" t="s">
        <v>6</v>
      </c>
      <c r="Q2" s="1962"/>
      <c r="R2" s="1962"/>
      <c r="S2" s="1962"/>
      <c r="T2" s="1962"/>
      <c r="U2" s="1963"/>
      <c r="W2" s="1954" t="s">
        <v>570</v>
      </c>
      <c r="X2" s="1954"/>
      <c r="Y2" s="1954"/>
      <c r="Z2" s="1954"/>
    </row>
    <row r="3" spans="1:26" s="42" customFormat="1" ht="21.75" customHeight="1">
      <c r="B3" s="1958"/>
      <c r="C3" s="1958"/>
      <c r="D3" s="346" t="s">
        <v>168</v>
      </c>
      <c r="E3" s="346" t="s">
        <v>169</v>
      </c>
      <c r="F3" s="255" t="s">
        <v>170</v>
      </c>
      <c r="G3" s="255" t="s">
        <v>171</v>
      </c>
      <c r="H3" s="255" t="s">
        <v>468</v>
      </c>
      <c r="I3" s="347" t="s">
        <v>6</v>
      </c>
      <c r="J3" s="346" t="s">
        <v>168</v>
      </c>
      <c r="K3" s="346" t="s">
        <v>169</v>
      </c>
      <c r="L3" s="255" t="s">
        <v>170</v>
      </c>
      <c r="M3" s="255" t="s">
        <v>171</v>
      </c>
      <c r="N3" s="255" t="s">
        <v>468</v>
      </c>
      <c r="O3" s="347" t="s">
        <v>6</v>
      </c>
      <c r="P3" s="348" t="s">
        <v>168</v>
      </c>
      <c r="Q3" s="348" t="s">
        <v>169</v>
      </c>
      <c r="R3" s="349" t="s">
        <v>170</v>
      </c>
      <c r="S3" s="349" t="s">
        <v>171</v>
      </c>
      <c r="T3" s="255" t="s">
        <v>468</v>
      </c>
      <c r="U3" s="349" t="s">
        <v>6</v>
      </c>
      <c r="W3" s="1955" t="s">
        <v>881</v>
      </c>
      <c r="X3" s="1955"/>
      <c r="Y3" s="1955"/>
      <c r="Z3" s="1955"/>
    </row>
    <row r="4" spans="1:26" ht="15.75" customHeight="1" thickBot="1">
      <c r="B4" s="44">
        <v>1</v>
      </c>
      <c r="C4" s="45" t="s">
        <v>15</v>
      </c>
      <c r="D4" s="350"/>
      <c r="E4" s="350"/>
      <c r="F4" s="350"/>
      <c r="G4" s="350"/>
      <c r="H4" s="350"/>
      <c r="I4" s="351">
        <f>SUM(D4:H4)</f>
        <v>0</v>
      </c>
      <c r="J4" s="350">
        <v>12</v>
      </c>
      <c r="K4" s="350">
        <v>13</v>
      </c>
      <c r="L4" s="350">
        <v>20</v>
      </c>
      <c r="M4" s="350">
        <v>10</v>
      </c>
      <c r="N4" s="350">
        <v>0</v>
      </c>
      <c r="O4" s="351">
        <f>SUM(J4:N4)</f>
        <v>55</v>
      </c>
      <c r="P4" s="46">
        <f>D4+J4</f>
        <v>12</v>
      </c>
      <c r="Q4" s="46">
        <f>E4+K4</f>
        <v>13</v>
      </c>
      <c r="R4" s="46">
        <f>F4+L4</f>
        <v>20</v>
      </c>
      <c r="S4" s="46">
        <f>G4+M4</f>
        <v>10</v>
      </c>
      <c r="T4" s="46">
        <f>H4+N4</f>
        <v>0</v>
      </c>
      <c r="U4" s="46">
        <f>SUM(P4:T4)</f>
        <v>55</v>
      </c>
      <c r="W4" s="356" t="s">
        <v>607</v>
      </c>
      <c r="X4" s="352"/>
      <c r="Y4" s="352"/>
      <c r="Z4" s="352"/>
    </row>
    <row r="5" spans="1:26" ht="48" customHeight="1">
      <c r="B5" s="44">
        <v>2</v>
      </c>
      <c r="C5" s="45" t="s">
        <v>20</v>
      </c>
      <c r="D5" s="350">
        <v>0</v>
      </c>
      <c r="E5" s="350">
        <v>0</v>
      </c>
      <c r="F5" s="350">
        <v>0</v>
      </c>
      <c r="G5" s="350">
        <v>0</v>
      </c>
      <c r="H5" s="350">
        <v>0</v>
      </c>
      <c r="I5" s="351">
        <f t="shared" ref="I5:I25" si="0">SUM(D5:H5)</f>
        <v>0</v>
      </c>
      <c r="J5" s="350">
        <v>0</v>
      </c>
      <c r="K5" s="350">
        <v>0</v>
      </c>
      <c r="L5" s="350">
        <v>0</v>
      </c>
      <c r="M5" s="350">
        <v>0</v>
      </c>
      <c r="N5" s="350">
        <v>0</v>
      </c>
      <c r="O5" s="351">
        <f>SUM(J5:N5)</f>
        <v>0</v>
      </c>
      <c r="P5" s="46">
        <f t="shared" ref="P5:T25" si="1">D5+J5</f>
        <v>0</v>
      </c>
      <c r="Q5" s="46">
        <f t="shared" si="1"/>
        <v>0</v>
      </c>
      <c r="R5" s="46">
        <f t="shared" si="1"/>
        <v>0</v>
      </c>
      <c r="S5" s="46">
        <f t="shared" si="1"/>
        <v>0</v>
      </c>
      <c r="T5" s="46">
        <f t="shared" si="1"/>
        <v>0</v>
      </c>
      <c r="U5" s="46">
        <f t="shared" ref="U5:U25" si="2">SUM(P5:T5)</f>
        <v>0</v>
      </c>
      <c r="W5" s="407" t="s">
        <v>195</v>
      </c>
      <c r="X5" s="408" t="s">
        <v>96</v>
      </c>
      <c r="Y5" s="408" t="s">
        <v>0</v>
      </c>
      <c r="Z5" s="409" t="s">
        <v>6</v>
      </c>
    </row>
    <row r="6" spans="1:26" s="142" customFormat="1" ht="48" customHeight="1">
      <c r="B6" s="89">
        <v>3</v>
      </c>
      <c r="C6" s="89" t="s">
        <v>21</v>
      </c>
      <c r="D6" s="350">
        <v>0</v>
      </c>
      <c r="E6" s="350">
        <v>0</v>
      </c>
      <c r="F6" s="350">
        <v>1</v>
      </c>
      <c r="G6" s="350">
        <v>0</v>
      </c>
      <c r="H6" s="350">
        <v>0</v>
      </c>
      <c r="I6" s="347">
        <f t="shared" si="0"/>
        <v>1</v>
      </c>
      <c r="J6" s="350">
        <v>0</v>
      </c>
      <c r="K6" s="350">
        <v>0</v>
      </c>
      <c r="L6" s="350">
        <v>0</v>
      </c>
      <c r="M6" s="350">
        <v>0</v>
      </c>
      <c r="N6" s="350">
        <v>0</v>
      </c>
      <c r="O6" s="347">
        <f t="shared" ref="O6:O25" si="3">SUM(J6:N6)</f>
        <v>0</v>
      </c>
      <c r="P6" s="255">
        <f t="shared" si="1"/>
        <v>0</v>
      </c>
      <c r="Q6" s="255">
        <f t="shared" si="1"/>
        <v>0</v>
      </c>
      <c r="R6" s="255">
        <f t="shared" si="1"/>
        <v>1</v>
      </c>
      <c r="S6" s="255">
        <f t="shared" si="1"/>
        <v>0</v>
      </c>
      <c r="T6" s="255">
        <f t="shared" si="1"/>
        <v>0</v>
      </c>
      <c r="U6" s="255">
        <f t="shared" si="2"/>
        <v>1</v>
      </c>
      <c r="W6" s="751" t="s">
        <v>245</v>
      </c>
      <c r="X6" s="750">
        <v>0</v>
      </c>
      <c r="Y6" s="401">
        <v>0</v>
      </c>
      <c r="Z6" s="402">
        <f t="shared" ref="Z6:Z11" si="4">X6+Y6</f>
        <v>0</v>
      </c>
    </row>
    <row r="7" spans="1:26" s="142" customFormat="1" ht="48" customHeight="1">
      <c r="B7" s="89">
        <v>4</v>
      </c>
      <c r="C7" s="89" t="s">
        <v>25</v>
      </c>
      <c r="D7" s="350"/>
      <c r="E7" s="350"/>
      <c r="F7" s="350"/>
      <c r="G7" s="350"/>
      <c r="H7" s="350"/>
      <c r="I7" s="347">
        <f t="shared" si="0"/>
        <v>0</v>
      </c>
      <c r="J7" s="350">
        <v>9</v>
      </c>
      <c r="K7" s="350">
        <v>33</v>
      </c>
      <c r="L7" s="350">
        <v>20</v>
      </c>
      <c r="M7" s="350">
        <v>16</v>
      </c>
      <c r="N7" s="350">
        <v>6</v>
      </c>
      <c r="O7" s="347">
        <f t="shared" si="3"/>
        <v>84</v>
      </c>
      <c r="P7" s="255">
        <f t="shared" si="1"/>
        <v>9</v>
      </c>
      <c r="Q7" s="255">
        <f t="shared" si="1"/>
        <v>33</v>
      </c>
      <c r="R7" s="255">
        <f t="shared" si="1"/>
        <v>20</v>
      </c>
      <c r="S7" s="255">
        <f t="shared" si="1"/>
        <v>16</v>
      </c>
      <c r="T7" s="255">
        <f t="shared" si="1"/>
        <v>6</v>
      </c>
      <c r="U7" s="255">
        <f t="shared" si="2"/>
        <v>84</v>
      </c>
      <c r="W7" s="752" t="s">
        <v>246</v>
      </c>
      <c r="X7" s="750">
        <f>D26</f>
        <v>0</v>
      </c>
      <c r="Y7" s="403">
        <f>J26</f>
        <v>21</v>
      </c>
      <c r="Z7" s="402">
        <f t="shared" si="4"/>
        <v>21</v>
      </c>
    </row>
    <row r="8" spans="1:26" s="142" customFormat="1" ht="48" customHeight="1">
      <c r="B8" s="89">
        <v>5</v>
      </c>
      <c r="C8" s="89" t="s">
        <v>27</v>
      </c>
      <c r="D8" s="350"/>
      <c r="E8" s="350"/>
      <c r="F8" s="350"/>
      <c r="G8" s="350"/>
      <c r="H8" s="350"/>
      <c r="I8" s="347">
        <f t="shared" si="0"/>
        <v>0</v>
      </c>
      <c r="J8" s="350"/>
      <c r="K8" s="350">
        <v>1</v>
      </c>
      <c r="L8" s="350"/>
      <c r="M8" s="350"/>
      <c r="N8" s="350"/>
      <c r="O8" s="347">
        <f t="shared" si="3"/>
        <v>1</v>
      </c>
      <c r="P8" s="255">
        <f t="shared" si="1"/>
        <v>0</v>
      </c>
      <c r="Q8" s="255">
        <f t="shared" si="1"/>
        <v>1</v>
      </c>
      <c r="R8" s="255">
        <f t="shared" si="1"/>
        <v>0</v>
      </c>
      <c r="S8" s="255">
        <f t="shared" si="1"/>
        <v>0</v>
      </c>
      <c r="T8" s="255">
        <f t="shared" si="1"/>
        <v>0</v>
      </c>
      <c r="U8" s="255">
        <f t="shared" si="2"/>
        <v>1</v>
      </c>
      <c r="W8" s="752" t="s">
        <v>247</v>
      </c>
      <c r="X8" s="750">
        <f>E26</f>
        <v>8</v>
      </c>
      <c r="Y8" s="403">
        <f>K26</f>
        <v>92</v>
      </c>
      <c r="Z8" s="402">
        <f t="shared" si="4"/>
        <v>100</v>
      </c>
    </row>
    <row r="9" spans="1:26" s="142" customFormat="1" ht="48" customHeight="1">
      <c r="B9" s="89">
        <v>6</v>
      </c>
      <c r="C9" s="89" t="s">
        <v>29</v>
      </c>
      <c r="D9" s="350"/>
      <c r="E9" s="350"/>
      <c r="F9" s="350"/>
      <c r="G9" s="350"/>
      <c r="H9" s="350"/>
      <c r="I9" s="347">
        <f t="shared" si="0"/>
        <v>0</v>
      </c>
      <c r="J9" s="350"/>
      <c r="K9" s="350">
        <v>1</v>
      </c>
      <c r="L9" s="350"/>
      <c r="M9" s="350">
        <v>1</v>
      </c>
      <c r="N9" s="350"/>
      <c r="O9" s="347">
        <f t="shared" si="3"/>
        <v>2</v>
      </c>
      <c r="P9" s="255">
        <f t="shared" si="1"/>
        <v>0</v>
      </c>
      <c r="Q9" s="255">
        <f t="shared" si="1"/>
        <v>1</v>
      </c>
      <c r="R9" s="255">
        <f t="shared" si="1"/>
        <v>0</v>
      </c>
      <c r="S9" s="255">
        <f t="shared" si="1"/>
        <v>1</v>
      </c>
      <c r="T9" s="255">
        <f t="shared" si="1"/>
        <v>0</v>
      </c>
      <c r="U9" s="255">
        <f t="shared" si="2"/>
        <v>2</v>
      </c>
      <c r="W9" s="752" t="s">
        <v>248</v>
      </c>
      <c r="X9" s="750">
        <f>F26</f>
        <v>7</v>
      </c>
      <c r="Y9" s="403">
        <f>L26</f>
        <v>67</v>
      </c>
      <c r="Z9" s="402">
        <f t="shared" si="4"/>
        <v>74</v>
      </c>
    </row>
    <row r="10" spans="1:26" s="142" customFormat="1" ht="48" customHeight="1">
      <c r="B10" s="89">
        <v>7</v>
      </c>
      <c r="C10" s="89" t="s">
        <v>142</v>
      </c>
      <c r="D10" s="350"/>
      <c r="E10" s="350"/>
      <c r="F10" s="350">
        <v>2</v>
      </c>
      <c r="G10" s="350"/>
      <c r="H10" s="350"/>
      <c r="I10" s="347">
        <f t="shared" si="0"/>
        <v>2</v>
      </c>
      <c r="J10" s="350"/>
      <c r="K10" s="350"/>
      <c r="L10" s="350"/>
      <c r="M10" s="350"/>
      <c r="N10" s="350"/>
      <c r="O10" s="347">
        <f t="shared" si="3"/>
        <v>0</v>
      </c>
      <c r="P10" s="255">
        <f t="shared" si="1"/>
        <v>0</v>
      </c>
      <c r="Q10" s="255">
        <f t="shared" si="1"/>
        <v>0</v>
      </c>
      <c r="R10" s="255">
        <f t="shared" si="1"/>
        <v>2</v>
      </c>
      <c r="S10" s="255">
        <f t="shared" si="1"/>
        <v>0</v>
      </c>
      <c r="T10" s="255">
        <f t="shared" si="1"/>
        <v>0</v>
      </c>
      <c r="U10" s="255">
        <f t="shared" si="2"/>
        <v>2</v>
      </c>
      <c r="W10" s="752" t="s">
        <v>249</v>
      </c>
      <c r="X10" s="750">
        <f>G26</f>
        <v>1</v>
      </c>
      <c r="Y10" s="403">
        <f>M26</f>
        <v>43</v>
      </c>
      <c r="Z10" s="402">
        <f t="shared" si="4"/>
        <v>44</v>
      </c>
    </row>
    <row r="11" spans="1:26" s="142" customFormat="1" ht="48" customHeight="1" thickBot="1">
      <c r="B11" s="89">
        <v>8</v>
      </c>
      <c r="C11" s="89" t="s">
        <v>40</v>
      </c>
      <c r="D11" s="350">
        <v>0</v>
      </c>
      <c r="E11" s="350">
        <v>0</v>
      </c>
      <c r="F11" s="350">
        <v>0</v>
      </c>
      <c r="G11" s="350">
        <v>0</v>
      </c>
      <c r="H11" s="350">
        <v>0</v>
      </c>
      <c r="I11" s="347">
        <f t="shared" si="0"/>
        <v>0</v>
      </c>
      <c r="J11" s="350">
        <v>0</v>
      </c>
      <c r="K11" s="350">
        <v>0</v>
      </c>
      <c r="L11" s="350">
        <v>0</v>
      </c>
      <c r="M11" s="350">
        <v>0</v>
      </c>
      <c r="N11" s="350">
        <v>0</v>
      </c>
      <c r="O11" s="347">
        <f t="shared" si="3"/>
        <v>0</v>
      </c>
      <c r="P11" s="255">
        <f t="shared" si="1"/>
        <v>0</v>
      </c>
      <c r="Q11" s="255">
        <f t="shared" si="1"/>
        <v>0</v>
      </c>
      <c r="R11" s="255">
        <f t="shared" si="1"/>
        <v>0</v>
      </c>
      <c r="S11" s="255">
        <f t="shared" si="1"/>
        <v>0</v>
      </c>
      <c r="T11" s="255">
        <f t="shared" si="1"/>
        <v>0</v>
      </c>
      <c r="U11" s="255">
        <f t="shared" si="2"/>
        <v>0</v>
      </c>
      <c r="W11" s="752" t="s">
        <v>545</v>
      </c>
      <c r="X11" s="750">
        <f>H26</f>
        <v>2</v>
      </c>
      <c r="Y11" s="403">
        <f>N26</f>
        <v>8</v>
      </c>
      <c r="Z11" s="402">
        <f t="shared" si="4"/>
        <v>10</v>
      </c>
    </row>
    <row r="12" spans="1:26" s="142" customFormat="1" ht="48" customHeight="1" thickBot="1">
      <c r="B12" s="89">
        <v>9</v>
      </c>
      <c r="C12" s="89" t="s">
        <v>44</v>
      </c>
      <c r="D12" s="350">
        <v>0</v>
      </c>
      <c r="E12" s="350">
        <v>0</v>
      </c>
      <c r="F12" s="350">
        <v>0</v>
      </c>
      <c r="G12" s="350">
        <v>0</v>
      </c>
      <c r="H12" s="350">
        <v>0</v>
      </c>
      <c r="I12" s="347">
        <f t="shared" si="0"/>
        <v>0</v>
      </c>
      <c r="J12" s="350">
        <v>0</v>
      </c>
      <c r="K12" s="350">
        <v>0</v>
      </c>
      <c r="L12" s="350">
        <v>0</v>
      </c>
      <c r="M12" s="350">
        <v>0</v>
      </c>
      <c r="N12" s="350">
        <v>0</v>
      </c>
      <c r="O12" s="347">
        <f t="shared" si="3"/>
        <v>0</v>
      </c>
      <c r="P12" s="255">
        <f t="shared" si="1"/>
        <v>0</v>
      </c>
      <c r="Q12" s="255">
        <f t="shared" si="1"/>
        <v>0</v>
      </c>
      <c r="R12" s="255">
        <f t="shared" si="1"/>
        <v>0</v>
      </c>
      <c r="S12" s="255">
        <f t="shared" si="1"/>
        <v>0</v>
      </c>
      <c r="T12" s="255">
        <f t="shared" si="1"/>
        <v>0</v>
      </c>
      <c r="U12" s="255">
        <f t="shared" si="2"/>
        <v>0</v>
      </c>
      <c r="W12" s="353" t="s">
        <v>181</v>
      </c>
      <c r="X12" s="404">
        <f>SUM(X6:X11)</f>
        <v>18</v>
      </c>
      <c r="Y12" s="405">
        <f>SUM(Y6:Y11)</f>
        <v>231</v>
      </c>
      <c r="Z12" s="406">
        <f>SUM(Z6:Z11)</f>
        <v>249</v>
      </c>
    </row>
    <row r="13" spans="1:26" ht="15.75">
      <c r="B13" s="44">
        <v>10</v>
      </c>
      <c r="C13" s="45" t="s">
        <v>51</v>
      </c>
      <c r="D13" s="350">
        <v>0</v>
      </c>
      <c r="E13" s="350">
        <v>0</v>
      </c>
      <c r="F13" s="350">
        <v>0</v>
      </c>
      <c r="G13" s="350">
        <v>0</v>
      </c>
      <c r="H13" s="350">
        <v>0</v>
      </c>
      <c r="I13" s="351">
        <f t="shared" si="0"/>
        <v>0</v>
      </c>
      <c r="J13" s="350">
        <v>0</v>
      </c>
      <c r="K13" s="350">
        <v>0</v>
      </c>
      <c r="L13" s="350">
        <v>0</v>
      </c>
      <c r="M13" s="350">
        <v>0</v>
      </c>
      <c r="N13" s="350">
        <v>0</v>
      </c>
      <c r="O13" s="351">
        <f t="shared" si="3"/>
        <v>0</v>
      </c>
      <c r="P13" s="46">
        <f t="shared" si="1"/>
        <v>0</v>
      </c>
      <c r="Q13" s="46">
        <f t="shared" si="1"/>
        <v>0</v>
      </c>
      <c r="R13" s="46">
        <f t="shared" si="1"/>
        <v>0</v>
      </c>
      <c r="S13" s="46">
        <f t="shared" si="1"/>
        <v>0</v>
      </c>
      <c r="T13" s="46">
        <f t="shared" si="1"/>
        <v>0</v>
      </c>
      <c r="U13" s="46">
        <f t="shared" si="2"/>
        <v>0</v>
      </c>
    </row>
    <row r="14" spans="1:26" ht="15.75">
      <c r="B14" s="44">
        <v>11</v>
      </c>
      <c r="C14" s="45" t="s">
        <v>57</v>
      </c>
      <c r="D14" s="350">
        <v>0</v>
      </c>
      <c r="E14" s="350">
        <v>0</v>
      </c>
      <c r="F14" s="350">
        <v>0</v>
      </c>
      <c r="G14" s="350">
        <v>0</v>
      </c>
      <c r="H14" s="350">
        <v>0</v>
      </c>
      <c r="I14" s="351">
        <f t="shared" si="0"/>
        <v>0</v>
      </c>
      <c r="J14" s="350">
        <v>0</v>
      </c>
      <c r="K14" s="350">
        <v>0</v>
      </c>
      <c r="L14" s="350">
        <v>0</v>
      </c>
      <c r="M14" s="350">
        <v>0</v>
      </c>
      <c r="N14" s="350">
        <v>0</v>
      </c>
      <c r="O14" s="351">
        <f t="shared" si="3"/>
        <v>0</v>
      </c>
      <c r="P14" s="46">
        <f t="shared" si="1"/>
        <v>0</v>
      </c>
      <c r="Q14" s="46">
        <f t="shared" si="1"/>
        <v>0</v>
      </c>
      <c r="R14" s="46">
        <f t="shared" si="1"/>
        <v>0</v>
      </c>
      <c r="S14" s="46">
        <f t="shared" si="1"/>
        <v>0</v>
      </c>
      <c r="T14" s="46">
        <f t="shared" si="1"/>
        <v>0</v>
      </c>
      <c r="U14" s="46">
        <f t="shared" si="2"/>
        <v>0</v>
      </c>
    </row>
    <row r="15" spans="1:26" ht="15.75">
      <c r="B15" s="44">
        <v>12</v>
      </c>
      <c r="C15" s="45" t="s">
        <v>61</v>
      </c>
      <c r="D15" s="350">
        <v>0</v>
      </c>
      <c r="E15" s="350">
        <v>0</v>
      </c>
      <c r="F15" s="350">
        <v>0</v>
      </c>
      <c r="G15" s="350">
        <v>0</v>
      </c>
      <c r="H15" s="350">
        <v>0</v>
      </c>
      <c r="I15" s="351">
        <f t="shared" si="0"/>
        <v>0</v>
      </c>
      <c r="J15" s="350">
        <v>0</v>
      </c>
      <c r="K15" s="350">
        <v>0</v>
      </c>
      <c r="L15" s="350">
        <v>0</v>
      </c>
      <c r="M15" s="350">
        <v>0</v>
      </c>
      <c r="N15" s="350">
        <v>0</v>
      </c>
      <c r="O15" s="351">
        <f t="shared" si="3"/>
        <v>0</v>
      </c>
      <c r="P15" s="46">
        <f t="shared" si="1"/>
        <v>0</v>
      </c>
      <c r="Q15" s="46">
        <f t="shared" si="1"/>
        <v>0</v>
      </c>
      <c r="R15" s="46">
        <f t="shared" si="1"/>
        <v>0</v>
      </c>
      <c r="S15" s="46">
        <f t="shared" si="1"/>
        <v>0</v>
      </c>
      <c r="T15" s="46">
        <f t="shared" si="1"/>
        <v>0</v>
      </c>
      <c r="U15" s="46">
        <f t="shared" si="2"/>
        <v>0</v>
      </c>
      <c r="X15" s="345"/>
    </row>
    <row r="16" spans="1:26" ht="15.75">
      <c r="B16" s="44">
        <v>13</v>
      </c>
      <c r="C16" s="45" t="s">
        <v>62</v>
      </c>
      <c r="D16" s="350">
        <v>0</v>
      </c>
      <c r="E16" s="350">
        <v>0</v>
      </c>
      <c r="F16" s="350">
        <v>0</v>
      </c>
      <c r="G16" s="350">
        <v>0</v>
      </c>
      <c r="H16" s="350">
        <v>0</v>
      </c>
      <c r="I16" s="351">
        <f t="shared" si="0"/>
        <v>0</v>
      </c>
      <c r="J16" s="350">
        <v>0</v>
      </c>
      <c r="K16" s="350">
        <v>0</v>
      </c>
      <c r="L16" s="350">
        <v>0</v>
      </c>
      <c r="M16" s="350">
        <v>0</v>
      </c>
      <c r="N16" s="350">
        <v>0</v>
      </c>
      <c r="O16" s="351">
        <f t="shared" si="3"/>
        <v>0</v>
      </c>
      <c r="P16" s="46">
        <f t="shared" si="1"/>
        <v>0</v>
      </c>
      <c r="Q16" s="46">
        <f t="shared" si="1"/>
        <v>0</v>
      </c>
      <c r="R16" s="46">
        <f t="shared" si="1"/>
        <v>0</v>
      </c>
      <c r="S16" s="46">
        <f t="shared" si="1"/>
        <v>0</v>
      </c>
      <c r="T16" s="46">
        <f t="shared" si="1"/>
        <v>0</v>
      </c>
      <c r="U16" s="46">
        <f t="shared" si="2"/>
        <v>0</v>
      </c>
    </row>
    <row r="17" spans="2:21" ht="15.75">
      <c r="B17" s="44">
        <v>14</v>
      </c>
      <c r="C17" s="45" t="s">
        <v>69</v>
      </c>
      <c r="D17" s="350"/>
      <c r="E17" s="350"/>
      <c r="F17" s="350"/>
      <c r="G17" s="350"/>
      <c r="H17" s="350"/>
      <c r="I17" s="351">
        <f t="shared" si="0"/>
        <v>0</v>
      </c>
      <c r="J17" s="1347">
        <v>0</v>
      </c>
      <c r="K17" s="1347">
        <v>3</v>
      </c>
      <c r="L17" s="1347">
        <v>0</v>
      </c>
      <c r="M17" s="1347">
        <v>0</v>
      </c>
      <c r="N17" s="1347">
        <v>0</v>
      </c>
      <c r="O17" s="1346">
        <f t="shared" si="3"/>
        <v>3</v>
      </c>
      <c r="P17" s="46">
        <f t="shared" si="1"/>
        <v>0</v>
      </c>
      <c r="Q17" s="46">
        <f t="shared" si="1"/>
        <v>3</v>
      </c>
      <c r="R17" s="46">
        <f t="shared" si="1"/>
        <v>0</v>
      </c>
      <c r="S17" s="46">
        <f t="shared" si="1"/>
        <v>0</v>
      </c>
      <c r="T17" s="46">
        <f t="shared" si="1"/>
        <v>0</v>
      </c>
      <c r="U17" s="46">
        <f t="shared" si="2"/>
        <v>3</v>
      </c>
    </row>
    <row r="18" spans="2:21" ht="15.75">
      <c r="B18" s="44">
        <v>15</v>
      </c>
      <c r="C18" s="45" t="s">
        <v>256</v>
      </c>
      <c r="D18" s="350"/>
      <c r="E18" s="350">
        <v>1</v>
      </c>
      <c r="F18" s="350"/>
      <c r="G18" s="350"/>
      <c r="H18" s="350"/>
      <c r="I18" s="351">
        <f t="shared" si="0"/>
        <v>1</v>
      </c>
      <c r="J18" s="1345"/>
      <c r="K18" s="1345"/>
      <c r="L18" s="1345"/>
      <c r="M18" s="1345"/>
      <c r="N18" s="1345"/>
      <c r="O18" s="351">
        <f t="shared" si="3"/>
        <v>0</v>
      </c>
      <c r="P18" s="46">
        <f t="shared" si="1"/>
        <v>0</v>
      </c>
      <c r="Q18" s="46">
        <f t="shared" si="1"/>
        <v>1</v>
      </c>
      <c r="R18" s="46">
        <f t="shared" si="1"/>
        <v>0</v>
      </c>
      <c r="S18" s="46">
        <f t="shared" si="1"/>
        <v>0</v>
      </c>
      <c r="T18" s="46">
        <f t="shared" si="1"/>
        <v>0</v>
      </c>
      <c r="U18" s="46">
        <f t="shared" si="2"/>
        <v>1</v>
      </c>
    </row>
    <row r="19" spans="2:21" ht="15.75">
      <c r="B19" s="44">
        <v>16</v>
      </c>
      <c r="C19" s="45" t="s">
        <v>73</v>
      </c>
      <c r="D19" s="350"/>
      <c r="E19" s="350">
        <v>1</v>
      </c>
      <c r="F19" s="350">
        <v>1</v>
      </c>
      <c r="G19" s="350">
        <v>1</v>
      </c>
      <c r="H19" s="350"/>
      <c r="I19" s="351">
        <f t="shared" si="0"/>
        <v>3</v>
      </c>
      <c r="J19" s="350">
        <v>0</v>
      </c>
      <c r="K19" s="350">
        <v>0</v>
      </c>
      <c r="L19" s="350">
        <v>0</v>
      </c>
      <c r="M19" s="350">
        <v>0</v>
      </c>
      <c r="N19" s="350">
        <v>0</v>
      </c>
      <c r="O19" s="351">
        <f t="shared" si="3"/>
        <v>0</v>
      </c>
      <c r="P19" s="46">
        <f t="shared" si="1"/>
        <v>0</v>
      </c>
      <c r="Q19" s="46">
        <f t="shared" si="1"/>
        <v>1</v>
      </c>
      <c r="R19" s="46">
        <f t="shared" si="1"/>
        <v>1</v>
      </c>
      <c r="S19" s="46">
        <f t="shared" si="1"/>
        <v>1</v>
      </c>
      <c r="T19" s="46">
        <f t="shared" si="1"/>
        <v>0</v>
      </c>
      <c r="U19" s="46">
        <f t="shared" si="2"/>
        <v>3</v>
      </c>
    </row>
    <row r="20" spans="2:21" ht="15.75">
      <c r="B20" s="44">
        <v>17</v>
      </c>
      <c r="C20" s="45" t="s">
        <v>75</v>
      </c>
      <c r="D20" s="350"/>
      <c r="E20" s="350"/>
      <c r="F20" s="350"/>
      <c r="G20" s="350"/>
      <c r="H20" s="350"/>
      <c r="I20" s="351">
        <f t="shared" si="0"/>
        <v>0</v>
      </c>
      <c r="J20" s="350"/>
      <c r="K20" s="350">
        <v>39</v>
      </c>
      <c r="L20" s="350">
        <v>25</v>
      </c>
      <c r="M20" s="350">
        <v>15</v>
      </c>
      <c r="N20" s="350"/>
      <c r="O20" s="351">
        <f t="shared" si="3"/>
        <v>79</v>
      </c>
      <c r="P20" s="46">
        <f t="shared" si="1"/>
        <v>0</v>
      </c>
      <c r="Q20" s="46">
        <f t="shared" si="1"/>
        <v>39</v>
      </c>
      <c r="R20" s="46">
        <f t="shared" si="1"/>
        <v>25</v>
      </c>
      <c r="S20" s="46">
        <f t="shared" si="1"/>
        <v>15</v>
      </c>
      <c r="T20" s="46">
        <f t="shared" si="1"/>
        <v>0</v>
      </c>
      <c r="U20" s="46">
        <f t="shared" si="2"/>
        <v>79</v>
      </c>
    </row>
    <row r="21" spans="2:21" ht="15.75">
      <c r="B21" s="44">
        <v>18</v>
      </c>
      <c r="C21" s="50" t="s">
        <v>161</v>
      </c>
      <c r="D21" s="350">
        <v>0</v>
      </c>
      <c r="E21" s="350">
        <v>0</v>
      </c>
      <c r="F21" s="350">
        <v>0</v>
      </c>
      <c r="G21" s="350">
        <v>0</v>
      </c>
      <c r="H21" s="350">
        <v>0</v>
      </c>
      <c r="I21" s="351">
        <f t="shared" si="0"/>
        <v>0</v>
      </c>
      <c r="J21" s="350">
        <v>0</v>
      </c>
      <c r="K21" s="350">
        <v>0</v>
      </c>
      <c r="L21" s="350">
        <v>0</v>
      </c>
      <c r="M21" s="350">
        <v>0</v>
      </c>
      <c r="N21" s="350">
        <v>0</v>
      </c>
      <c r="O21" s="351">
        <f t="shared" si="3"/>
        <v>0</v>
      </c>
      <c r="P21" s="46">
        <f t="shared" si="1"/>
        <v>0</v>
      </c>
      <c r="Q21" s="46">
        <f t="shared" si="1"/>
        <v>0</v>
      </c>
      <c r="R21" s="46">
        <f t="shared" si="1"/>
        <v>0</v>
      </c>
      <c r="S21" s="46">
        <f t="shared" si="1"/>
        <v>0</v>
      </c>
      <c r="T21" s="46">
        <f t="shared" si="1"/>
        <v>0</v>
      </c>
      <c r="U21" s="46">
        <f t="shared" si="2"/>
        <v>0</v>
      </c>
    </row>
    <row r="22" spans="2:21" ht="15.75">
      <c r="B22" s="44">
        <v>19</v>
      </c>
      <c r="C22" s="45" t="s">
        <v>86</v>
      </c>
      <c r="D22" s="350">
        <v>0</v>
      </c>
      <c r="E22" s="350">
        <v>0</v>
      </c>
      <c r="F22" s="350">
        <v>0</v>
      </c>
      <c r="G22" s="350">
        <v>0</v>
      </c>
      <c r="H22" s="350">
        <v>0</v>
      </c>
      <c r="I22" s="351">
        <f t="shared" si="0"/>
        <v>0</v>
      </c>
      <c r="J22" s="350">
        <v>0</v>
      </c>
      <c r="K22" s="350">
        <v>1</v>
      </c>
      <c r="L22" s="350"/>
      <c r="M22" s="350"/>
      <c r="N22" s="350">
        <v>2</v>
      </c>
      <c r="O22" s="351">
        <f t="shared" si="3"/>
        <v>3</v>
      </c>
      <c r="P22" s="46">
        <f t="shared" si="1"/>
        <v>0</v>
      </c>
      <c r="Q22" s="46">
        <f t="shared" si="1"/>
        <v>1</v>
      </c>
      <c r="R22" s="46">
        <f t="shared" si="1"/>
        <v>0</v>
      </c>
      <c r="S22" s="46">
        <f t="shared" si="1"/>
        <v>0</v>
      </c>
      <c r="T22" s="46">
        <f t="shared" si="1"/>
        <v>2</v>
      </c>
      <c r="U22" s="46">
        <f t="shared" si="2"/>
        <v>3</v>
      </c>
    </row>
    <row r="23" spans="2:21" ht="15.75">
      <c r="B23" s="44">
        <v>20</v>
      </c>
      <c r="C23" s="45" t="s">
        <v>143</v>
      </c>
      <c r="D23" s="350"/>
      <c r="E23" s="350"/>
      <c r="F23" s="350"/>
      <c r="G23" s="350"/>
      <c r="H23" s="350"/>
      <c r="I23" s="351">
        <f t="shared" si="0"/>
        <v>0</v>
      </c>
      <c r="J23" s="350"/>
      <c r="K23" s="350"/>
      <c r="L23" s="350"/>
      <c r="M23" s="350"/>
      <c r="N23" s="350"/>
      <c r="O23" s="351">
        <f t="shared" si="3"/>
        <v>0</v>
      </c>
      <c r="P23" s="46">
        <f t="shared" si="1"/>
        <v>0</v>
      </c>
      <c r="Q23" s="46">
        <f t="shared" si="1"/>
        <v>0</v>
      </c>
      <c r="R23" s="46">
        <f t="shared" si="1"/>
        <v>0</v>
      </c>
      <c r="S23" s="46">
        <f t="shared" si="1"/>
        <v>0</v>
      </c>
      <c r="T23" s="46">
        <f t="shared" si="1"/>
        <v>0</v>
      </c>
      <c r="U23" s="46">
        <f t="shared" si="2"/>
        <v>0</v>
      </c>
    </row>
    <row r="24" spans="2:21" ht="15.75">
      <c r="B24" s="44">
        <v>21</v>
      </c>
      <c r="C24" s="50" t="s">
        <v>144</v>
      </c>
      <c r="D24" s="350">
        <v>0</v>
      </c>
      <c r="E24" s="350">
        <v>0</v>
      </c>
      <c r="F24" s="350">
        <v>0</v>
      </c>
      <c r="G24" s="350">
        <v>0</v>
      </c>
      <c r="H24" s="350">
        <v>0</v>
      </c>
      <c r="I24" s="351">
        <f t="shared" si="0"/>
        <v>0</v>
      </c>
      <c r="J24" s="350">
        <v>0</v>
      </c>
      <c r="K24" s="350">
        <v>0</v>
      </c>
      <c r="L24" s="350">
        <v>0</v>
      </c>
      <c r="M24" s="350">
        <v>0</v>
      </c>
      <c r="N24" s="350">
        <v>0</v>
      </c>
      <c r="O24" s="351">
        <f t="shared" si="3"/>
        <v>0</v>
      </c>
      <c r="P24" s="46">
        <f t="shared" si="1"/>
        <v>0</v>
      </c>
      <c r="Q24" s="46">
        <f t="shared" si="1"/>
        <v>0</v>
      </c>
      <c r="R24" s="46">
        <f t="shared" si="1"/>
        <v>0</v>
      </c>
      <c r="S24" s="46">
        <f t="shared" si="1"/>
        <v>0</v>
      </c>
      <c r="T24" s="46">
        <f t="shared" si="1"/>
        <v>0</v>
      </c>
      <c r="U24" s="46">
        <f t="shared" si="2"/>
        <v>0</v>
      </c>
    </row>
    <row r="25" spans="2:21" ht="15.75">
      <c r="B25" s="44">
        <v>22</v>
      </c>
      <c r="C25" s="45" t="s">
        <v>145</v>
      </c>
      <c r="D25" s="350"/>
      <c r="E25" s="350">
        <v>6</v>
      </c>
      <c r="F25" s="350">
        <v>3</v>
      </c>
      <c r="G25" s="350"/>
      <c r="H25" s="350">
        <v>2</v>
      </c>
      <c r="I25" s="351">
        <f t="shared" si="0"/>
        <v>11</v>
      </c>
      <c r="J25" s="350"/>
      <c r="K25" s="350">
        <v>1</v>
      </c>
      <c r="L25" s="350">
        <v>2</v>
      </c>
      <c r="M25" s="350">
        <v>1</v>
      </c>
      <c r="N25" s="350"/>
      <c r="O25" s="351">
        <f t="shared" si="3"/>
        <v>4</v>
      </c>
      <c r="P25" s="46">
        <f t="shared" si="1"/>
        <v>0</v>
      </c>
      <c r="Q25" s="46">
        <f t="shared" si="1"/>
        <v>7</v>
      </c>
      <c r="R25" s="46">
        <f t="shared" si="1"/>
        <v>5</v>
      </c>
      <c r="S25" s="46">
        <f t="shared" si="1"/>
        <v>1</v>
      </c>
      <c r="T25" s="46">
        <f t="shared" si="1"/>
        <v>2</v>
      </c>
      <c r="U25" s="46">
        <f t="shared" si="2"/>
        <v>15</v>
      </c>
    </row>
    <row r="26" spans="2:21" ht="15.75">
      <c r="B26" s="47"/>
      <c r="C26" s="355" t="s">
        <v>181</v>
      </c>
      <c r="D26" s="354">
        <f>SUM(D4:D25)</f>
        <v>0</v>
      </c>
      <c r="E26" s="354">
        <f t="shared" ref="E26:U26" si="5">SUM(E4:E25)</f>
        <v>8</v>
      </c>
      <c r="F26" s="354">
        <f t="shared" si="5"/>
        <v>7</v>
      </c>
      <c r="G26" s="354">
        <f t="shared" si="5"/>
        <v>1</v>
      </c>
      <c r="H26" s="354">
        <f t="shared" si="5"/>
        <v>2</v>
      </c>
      <c r="I26" s="354">
        <f t="shared" si="5"/>
        <v>18</v>
      </c>
      <c r="J26" s="354">
        <f t="shared" si="5"/>
        <v>21</v>
      </c>
      <c r="K26" s="354">
        <f t="shared" si="5"/>
        <v>92</v>
      </c>
      <c r="L26" s="354">
        <f t="shared" si="5"/>
        <v>67</v>
      </c>
      <c r="M26" s="354">
        <f t="shared" si="5"/>
        <v>43</v>
      </c>
      <c r="N26" s="354">
        <f t="shared" si="5"/>
        <v>8</v>
      </c>
      <c r="O26" s="354">
        <f>SUM(O4:O25)</f>
        <v>231</v>
      </c>
      <c r="P26" s="354">
        <f t="shared" si="5"/>
        <v>21</v>
      </c>
      <c r="Q26" s="354">
        <f t="shared" si="5"/>
        <v>100</v>
      </c>
      <c r="R26" s="354">
        <f t="shared" si="5"/>
        <v>74</v>
      </c>
      <c r="S26" s="354">
        <f t="shared" si="5"/>
        <v>44</v>
      </c>
      <c r="T26" s="354">
        <f t="shared" si="5"/>
        <v>10</v>
      </c>
      <c r="U26" s="354">
        <f t="shared" si="5"/>
        <v>249</v>
      </c>
    </row>
  </sheetData>
  <mergeCells count="8">
    <mergeCell ref="W2:Z2"/>
    <mergeCell ref="W3:Z3"/>
    <mergeCell ref="C1:U1"/>
    <mergeCell ref="B2:B3"/>
    <mergeCell ref="C2:C3"/>
    <mergeCell ref="D2:I2"/>
    <mergeCell ref="J2:O2"/>
    <mergeCell ref="P2:U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66FFFF"/>
  </sheetPr>
  <dimension ref="A1:J371"/>
  <sheetViews>
    <sheetView topLeftCell="A349" workbookViewId="0">
      <selection activeCell="D37" sqref="D37"/>
    </sheetView>
  </sheetViews>
  <sheetFormatPr defaultColWidth="9.140625" defaultRowHeight="15"/>
  <cols>
    <col min="1" max="1" width="21.85546875" style="41" customWidth="1"/>
    <col min="2" max="10" width="11.140625" style="41" customWidth="1"/>
    <col min="11" max="16384" width="9.140625" style="41"/>
  </cols>
  <sheetData>
    <row r="1" spans="1:10">
      <c r="A1" s="136" t="s">
        <v>307</v>
      </c>
      <c r="B1" s="136"/>
      <c r="C1" s="136"/>
      <c r="D1" s="136"/>
      <c r="E1" s="136"/>
      <c r="F1" s="136"/>
      <c r="G1" s="136"/>
      <c r="H1" s="136"/>
      <c r="I1" s="1966" t="s">
        <v>15</v>
      </c>
      <c r="J1" s="1966"/>
    </row>
    <row r="2" spans="1:10">
      <c r="A2" s="1967" t="s">
        <v>308</v>
      </c>
      <c r="B2" s="1967"/>
      <c r="C2" s="1967"/>
      <c r="D2" s="1967"/>
      <c r="E2" s="1967"/>
      <c r="F2" s="1967"/>
      <c r="G2" s="1967"/>
      <c r="H2" s="1967"/>
      <c r="I2" s="1967"/>
      <c r="J2" s="1967"/>
    </row>
    <row r="3" spans="1:10">
      <c r="A3" s="1968" t="s">
        <v>7</v>
      </c>
      <c r="B3" s="1968"/>
      <c r="C3" s="1968"/>
      <c r="D3" s="1968"/>
      <c r="E3" s="1968"/>
      <c r="F3" s="1968"/>
      <c r="G3" s="1968"/>
      <c r="H3" s="1968"/>
      <c r="I3" s="1968"/>
      <c r="J3" s="1968"/>
    </row>
    <row r="4" spans="1:10">
      <c r="A4" s="1969" t="s">
        <v>244</v>
      </c>
      <c r="B4" s="1968" t="s">
        <v>224</v>
      </c>
      <c r="C4" s="1968"/>
      <c r="D4" s="1968"/>
      <c r="E4" s="1968" t="s">
        <v>223</v>
      </c>
      <c r="F4" s="1968"/>
      <c r="G4" s="1968"/>
      <c r="H4" s="1968" t="s">
        <v>6</v>
      </c>
      <c r="I4" s="1968"/>
      <c r="J4" s="1968"/>
    </row>
    <row r="5" spans="1:10">
      <c r="A5" s="1969"/>
      <c r="B5" s="276" t="s">
        <v>242</v>
      </c>
      <c r="C5" s="276" t="s">
        <v>243</v>
      </c>
      <c r="D5" s="276" t="s">
        <v>236</v>
      </c>
      <c r="E5" s="565" t="s">
        <v>242</v>
      </c>
      <c r="F5" s="565" t="s">
        <v>243</v>
      </c>
      <c r="G5" s="276" t="s">
        <v>236</v>
      </c>
      <c r="H5" s="276" t="s">
        <v>242</v>
      </c>
      <c r="I5" s="276" t="s">
        <v>243</v>
      </c>
      <c r="J5" s="276" t="s">
        <v>236</v>
      </c>
    </row>
    <row r="6" spans="1:10">
      <c r="A6" s="277">
        <v>1</v>
      </c>
      <c r="B6" s="276">
        <v>2</v>
      </c>
      <c r="C6" s="276">
        <v>3</v>
      </c>
      <c r="D6" s="276">
        <v>4</v>
      </c>
      <c r="E6" s="565">
        <v>5</v>
      </c>
      <c r="F6" s="565">
        <v>6</v>
      </c>
      <c r="G6" s="276">
        <v>7</v>
      </c>
      <c r="H6" s="276">
        <v>8</v>
      </c>
      <c r="I6" s="276">
        <v>9</v>
      </c>
      <c r="J6" s="276">
        <v>10</v>
      </c>
    </row>
    <row r="7" spans="1:10" ht="15.75">
      <c r="A7" s="278" t="s">
        <v>185</v>
      </c>
      <c r="B7" s="177"/>
      <c r="C7" s="177"/>
      <c r="D7" s="280">
        <f>B7+C7</f>
        <v>0</v>
      </c>
      <c r="E7" s="177">
        <v>0</v>
      </c>
      <c r="F7" s="177">
        <v>0</v>
      </c>
      <c r="G7" s="280">
        <f>E7+F7</f>
        <v>0</v>
      </c>
      <c r="H7" s="280">
        <f>B7+E7</f>
        <v>0</v>
      </c>
      <c r="I7" s="280">
        <f>C7+F7</f>
        <v>0</v>
      </c>
      <c r="J7" s="280">
        <f>D7+G7</f>
        <v>0</v>
      </c>
    </row>
    <row r="8" spans="1:10" ht="15.75">
      <c r="A8" s="281" t="s">
        <v>168</v>
      </c>
      <c r="B8" s="177">
        <v>1</v>
      </c>
      <c r="C8" s="177"/>
      <c r="D8" s="280">
        <f t="shared" ref="D8:D14" si="0">B8+C8</f>
        <v>1</v>
      </c>
      <c r="E8" s="177">
        <v>14</v>
      </c>
      <c r="F8" s="177">
        <v>17</v>
      </c>
      <c r="G8" s="280">
        <f t="shared" ref="G8:G14" si="1">E8+F8</f>
        <v>31</v>
      </c>
      <c r="H8" s="280">
        <f t="shared" ref="H8:H14" si="2">B8+E8</f>
        <v>15</v>
      </c>
      <c r="I8" s="280">
        <f t="shared" ref="I8:I14" si="3">C8+F8</f>
        <v>17</v>
      </c>
      <c r="J8" s="280">
        <f t="shared" ref="J8:J14" si="4">D8+G8</f>
        <v>32</v>
      </c>
    </row>
    <row r="9" spans="1:10" ht="15.75">
      <c r="A9" s="281" t="s">
        <v>169</v>
      </c>
      <c r="B9" s="177">
        <v>3</v>
      </c>
      <c r="C9" s="177">
        <v>1</v>
      </c>
      <c r="D9" s="280">
        <f t="shared" si="0"/>
        <v>4</v>
      </c>
      <c r="E9" s="177">
        <v>21</v>
      </c>
      <c r="F9" s="177">
        <v>23</v>
      </c>
      <c r="G9" s="280">
        <f t="shared" si="1"/>
        <v>44</v>
      </c>
      <c r="H9" s="280">
        <f t="shared" si="2"/>
        <v>24</v>
      </c>
      <c r="I9" s="280">
        <f t="shared" si="3"/>
        <v>24</v>
      </c>
      <c r="J9" s="280">
        <f t="shared" si="4"/>
        <v>48</v>
      </c>
    </row>
    <row r="10" spans="1:10" ht="15.75">
      <c r="A10" s="281" t="s">
        <v>170</v>
      </c>
      <c r="B10" s="177">
        <v>2</v>
      </c>
      <c r="C10" s="177">
        <v>4</v>
      </c>
      <c r="D10" s="280">
        <f t="shared" si="0"/>
        <v>6</v>
      </c>
      <c r="E10" s="177">
        <v>21</v>
      </c>
      <c r="F10" s="177">
        <v>24</v>
      </c>
      <c r="G10" s="280">
        <f t="shared" si="1"/>
        <v>45</v>
      </c>
      <c r="H10" s="280">
        <f t="shared" si="2"/>
        <v>23</v>
      </c>
      <c r="I10" s="280">
        <f t="shared" si="3"/>
        <v>28</v>
      </c>
      <c r="J10" s="280">
        <f t="shared" si="4"/>
        <v>51</v>
      </c>
    </row>
    <row r="11" spans="1:10" ht="15.75">
      <c r="A11" s="281" t="s">
        <v>171</v>
      </c>
      <c r="B11" s="177">
        <v>2</v>
      </c>
      <c r="C11" s="177">
        <v>1</v>
      </c>
      <c r="D11" s="280">
        <f t="shared" si="0"/>
        <v>3</v>
      </c>
      <c r="E11" s="177">
        <v>2</v>
      </c>
      <c r="F11" s="177">
        <v>1</v>
      </c>
      <c r="G11" s="280">
        <f t="shared" si="1"/>
        <v>3</v>
      </c>
      <c r="H11" s="280">
        <f t="shared" si="2"/>
        <v>4</v>
      </c>
      <c r="I11" s="280">
        <f t="shared" si="3"/>
        <v>2</v>
      </c>
      <c r="J11" s="280">
        <f t="shared" si="4"/>
        <v>6</v>
      </c>
    </row>
    <row r="12" spans="1:10" ht="15.75">
      <c r="A12" s="281" t="s">
        <v>172</v>
      </c>
      <c r="B12" s="177"/>
      <c r="C12" s="177"/>
      <c r="D12" s="280">
        <f t="shared" si="0"/>
        <v>0</v>
      </c>
      <c r="E12" s="177">
        <v>1</v>
      </c>
      <c r="F12" s="177">
        <v>1</v>
      </c>
      <c r="G12" s="280">
        <f t="shared" si="1"/>
        <v>2</v>
      </c>
      <c r="H12" s="280">
        <f t="shared" si="2"/>
        <v>1</v>
      </c>
      <c r="I12" s="280">
        <f t="shared" si="3"/>
        <v>1</v>
      </c>
      <c r="J12" s="280">
        <f t="shared" si="4"/>
        <v>2</v>
      </c>
    </row>
    <row r="13" spans="1:10" ht="15.75">
      <c r="A13" s="281" t="s">
        <v>173</v>
      </c>
      <c r="B13" s="177"/>
      <c r="C13" s="177"/>
      <c r="D13" s="280">
        <f t="shared" si="0"/>
        <v>0</v>
      </c>
      <c r="E13" s="177">
        <v>0</v>
      </c>
      <c r="F13" s="177">
        <v>0</v>
      </c>
      <c r="G13" s="280">
        <f t="shared" si="1"/>
        <v>0</v>
      </c>
      <c r="H13" s="280">
        <f t="shared" si="2"/>
        <v>0</v>
      </c>
      <c r="I13" s="280">
        <f t="shared" si="3"/>
        <v>0</v>
      </c>
      <c r="J13" s="280">
        <f t="shared" si="4"/>
        <v>0</v>
      </c>
    </row>
    <row r="14" spans="1:10" ht="15.75">
      <c r="A14" s="281" t="s">
        <v>186</v>
      </c>
      <c r="B14" s="177"/>
      <c r="C14" s="177"/>
      <c r="D14" s="280">
        <f t="shared" si="0"/>
        <v>0</v>
      </c>
      <c r="E14" s="177">
        <v>0</v>
      </c>
      <c r="F14" s="177">
        <v>0</v>
      </c>
      <c r="G14" s="280">
        <f t="shared" si="1"/>
        <v>0</v>
      </c>
      <c r="H14" s="280">
        <f t="shared" si="2"/>
        <v>0</v>
      </c>
      <c r="I14" s="280">
        <f t="shared" si="3"/>
        <v>0</v>
      </c>
      <c r="J14" s="280">
        <f t="shared" si="4"/>
        <v>0</v>
      </c>
    </row>
    <row r="15" spans="1:10" ht="15.75">
      <c r="A15" s="282" t="s">
        <v>6</v>
      </c>
      <c r="B15" s="280">
        <f>SUM(B7:B14)</f>
        <v>8</v>
      </c>
      <c r="C15" s="280">
        <f t="shared" ref="C15:J15" si="5">SUM(C7:C14)</f>
        <v>6</v>
      </c>
      <c r="D15" s="280">
        <f t="shared" si="5"/>
        <v>14</v>
      </c>
      <c r="E15" s="280">
        <f t="shared" si="5"/>
        <v>59</v>
      </c>
      <c r="F15" s="280">
        <f t="shared" si="5"/>
        <v>66</v>
      </c>
      <c r="G15" s="280">
        <f t="shared" si="5"/>
        <v>125</v>
      </c>
      <c r="H15" s="280">
        <f t="shared" si="5"/>
        <v>67</v>
      </c>
      <c r="I15" s="280">
        <f t="shared" si="5"/>
        <v>72</v>
      </c>
      <c r="J15" s="280">
        <f t="shared" si="5"/>
        <v>139</v>
      </c>
    </row>
    <row r="17" spans="1:10">
      <c r="A17" s="136" t="s">
        <v>307</v>
      </c>
      <c r="B17" s="136"/>
      <c r="C17" s="136"/>
      <c r="D17" s="136"/>
      <c r="E17" s="136"/>
      <c r="F17" s="136"/>
      <c r="G17" s="136"/>
      <c r="H17" s="136"/>
      <c r="I17" s="1966" t="s">
        <v>20</v>
      </c>
      <c r="J17" s="1966"/>
    </row>
    <row r="18" spans="1:10">
      <c r="A18" s="1967" t="s">
        <v>308</v>
      </c>
      <c r="B18" s="1967"/>
      <c r="C18" s="1967"/>
      <c r="D18" s="1967"/>
      <c r="E18" s="1967"/>
      <c r="F18" s="1967"/>
      <c r="G18" s="1967"/>
      <c r="H18" s="1967"/>
      <c r="I18" s="1967"/>
      <c r="J18" s="1967"/>
    </row>
    <row r="19" spans="1:10">
      <c r="A19" s="1968" t="s">
        <v>7</v>
      </c>
      <c r="B19" s="1968"/>
      <c r="C19" s="1968"/>
      <c r="D19" s="1968"/>
      <c r="E19" s="1968"/>
      <c r="F19" s="1968"/>
      <c r="G19" s="1968"/>
      <c r="H19" s="1968"/>
      <c r="I19" s="1968"/>
      <c r="J19" s="1968"/>
    </row>
    <row r="20" spans="1:10">
      <c r="A20" s="1969" t="s">
        <v>244</v>
      </c>
      <c r="B20" s="1968" t="s">
        <v>224</v>
      </c>
      <c r="C20" s="1968"/>
      <c r="D20" s="1968"/>
      <c r="E20" s="1968" t="s">
        <v>223</v>
      </c>
      <c r="F20" s="1968"/>
      <c r="G20" s="1968"/>
      <c r="H20" s="1968" t="s">
        <v>6</v>
      </c>
      <c r="I20" s="1968"/>
      <c r="J20" s="1968"/>
    </row>
    <row r="21" spans="1:10">
      <c r="A21" s="1969"/>
      <c r="B21" s="276" t="s">
        <v>242</v>
      </c>
      <c r="C21" s="276" t="s">
        <v>243</v>
      </c>
      <c r="D21" s="276" t="s">
        <v>236</v>
      </c>
      <c r="E21" s="565" t="s">
        <v>242</v>
      </c>
      <c r="F21" s="565" t="s">
        <v>243</v>
      </c>
      <c r="G21" s="276" t="s">
        <v>236</v>
      </c>
      <c r="H21" s="276" t="s">
        <v>242</v>
      </c>
      <c r="I21" s="276" t="s">
        <v>243</v>
      </c>
      <c r="J21" s="276" t="s">
        <v>236</v>
      </c>
    </row>
    <row r="22" spans="1:10">
      <c r="A22" s="277">
        <v>1</v>
      </c>
      <c r="B22" s="276">
        <v>2</v>
      </c>
      <c r="C22" s="276">
        <v>3</v>
      </c>
      <c r="D22" s="276">
        <v>4</v>
      </c>
      <c r="E22" s="565">
        <v>5</v>
      </c>
      <c r="F22" s="565">
        <v>6</v>
      </c>
      <c r="G22" s="276">
        <v>7</v>
      </c>
      <c r="H22" s="276">
        <v>8</v>
      </c>
      <c r="I22" s="276">
        <v>9</v>
      </c>
      <c r="J22" s="276">
        <v>10</v>
      </c>
    </row>
    <row r="23" spans="1:10" ht="15.75">
      <c r="A23" s="278" t="s">
        <v>185</v>
      </c>
      <c r="B23" s="177"/>
      <c r="C23" s="177"/>
      <c r="D23" s="280">
        <f>B23+C23</f>
        <v>0</v>
      </c>
      <c r="E23" s="177"/>
      <c r="F23" s="177"/>
      <c r="G23" s="280">
        <f>E23+F23</f>
        <v>0</v>
      </c>
      <c r="H23" s="280">
        <f>B23+E23</f>
        <v>0</v>
      </c>
      <c r="I23" s="280">
        <f>C23+F23</f>
        <v>0</v>
      </c>
      <c r="J23" s="280">
        <f>D23+G23</f>
        <v>0</v>
      </c>
    </row>
    <row r="24" spans="1:10" ht="15.75">
      <c r="A24" s="281" t="s">
        <v>168</v>
      </c>
      <c r="B24" s="177"/>
      <c r="C24" s="177"/>
      <c r="D24" s="280">
        <f t="shared" ref="D24:D30" si="6">B24+C24</f>
        <v>0</v>
      </c>
      <c r="E24" s="177"/>
      <c r="F24" s="177"/>
      <c r="G24" s="280">
        <f t="shared" ref="G24:G30" si="7">E24+F24</f>
        <v>0</v>
      </c>
      <c r="H24" s="280">
        <f t="shared" ref="H24:H30" si="8">B24+E24</f>
        <v>0</v>
      </c>
      <c r="I24" s="280">
        <f t="shared" ref="I24:I30" si="9">C24+F24</f>
        <v>0</v>
      </c>
      <c r="J24" s="280">
        <f t="shared" ref="J24:J30" si="10">D24+G24</f>
        <v>0</v>
      </c>
    </row>
    <row r="25" spans="1:10" ht="15.75">
      <c r="A25" s="281" t="s">
        <v>169</v>
      </c>
      <c r="B25" s="177"/>
      <c r="C25" s="177"/>
      <c r="D25" s="280">
        <f t="shared" si="6"/>
        <v>0</v>
      </c>
      <c r="E25" s="177">
        <v>13</v>
      </c>
      <c r="F25" s="177">
        <v>7</v>
      </c>
      <c r="G25" s="280">
        <f t="shared" si="7"/>
        <v>20</v>
      </c>
      <c r="H25" s="280">
        <f t="shared" si="8"/>
        <v>13</v>
      </c>
      <c r="I25" s="280">
        <f t="shared" si="9"/>
        <v>7</v>
      </c>
      <c r="J25" s="280">
        <f t="shared" si="10"/>
        <v>20</v>
      </c>
    </row>
    <row r="26" spans="1:10" ht="15.75">
      <c r="A26" s="281" t="s">
        <v>170</v>
      </c>
      <c r="B26" s="177"/>
      <c r="C26" s="177"/>
      <c r="D26" s="280">
        <f t="shared" si="6"/>
        <v>0</v>
      </c>
      <c r="E26" s="177">
        <v>8</v>
      </c>
      <c r="F26" s="177">
        <v>6</v>
      </c>
      <c r="G26" s="280">
        <f t="shared" si="7"/>
        <v>14</v>
      </c>
      <c r="H26" s="280">
        <f t="shared" si="8"/>
        <v>8</v>
      </c>
      <c r="I26" s="280">
        <f t="shared" si="9"/>
        <v>6</v>
      </c>
      <c r="J26" s="280">
        <f t="shared" si="10"/>
        <v>14</v>
      </c>
    </row>
    <row r="27" spans="1:10" ht="15.75">
      <c r="A27" s="281" t="s">
        <v>171</v>
      </c>
      <c r="B27" s="177"/>
      <c r="C27" s="177"/>
      <c r="D27" s="280">
        <f t="shared" si="6"/>
        <v>0</v>
      </c>
      <c r="E27" s="177">
        <v>6</v>
      </c>
      <c r="F27" s="177">
        <v>8</v>
      </c>
      <c r="G27" s="280">
        <f t="shared" si="7"/>
        <v>14</v>
      </c>
      <c r="H27" s="280">
        <f t="shared" si="8"/>
        <v>6</v>
      </c>
      <c r="I27" s="280">
        <f t="shared" si="9"/>
        <v>8</v>
      </c>
      <c r="J27" s="280">
        <f t="shared" si="10"/>
        <v>14</v>
      </c>
    </row>
    <row r="28" spans="1:10" ht="15.75">
      <c r="A28" s="281" t="s">
        <v>172</v>
      </c>
      <c r="B28" s="177"/>
      <c r="C28" s="177"/>
      <c r="D28" s="280">
        <f t="shared" si="6"/>
        <v>0</v>
      </c>
      <c r="E28" s="177">
        <v>6</v>
      </c>
      <c r="F28" s="177">
        <v>4</v>
      </c>
      <c r="G28" s="280">
        <f t="shared" si="7"/>
        <v>10</v>
      </c>
      <c r="H28" s="280">
        <f t="shared" si="8"/>
        <v>6</v>
      </c>
      <c r="I28" s="280">
        <f t="shared" si="9"/>
        <v>4</v>
      </c>
      <c r="J28" s="280">
        <f t="shared" si="10"/>
        <v>10</v>
      </c>
    </row>
    <row r="29" spans="1:10" ht="15.75">
      <c r="A29" s="281" t="s">
        <v>173</v>
      </c>
      <c r="B29" s="177"/>
      <c r="C29" s="177"/>
      <c r="D29" s="280">
        <f t="shared" si="6"/>
        <v>0</v>
      </c>
      <c r="E29" s="177"/>
      <c r="F29" s="177"/>
      <c r="G29" s="280">
        <f t="shared" si="7"/>
        <v>0</v>
      </c>
      <c r="H29" s="280">
        <f t="shared" si="8"/>
        <v>0</v>
      </c>
      <c r="I29" s="280">
        <f t="shared" si="9"/>
        <v>0</v>
      </c>
      <c r="J29" s="280">
        <f t="shared" si="10"/>
        <v>0</v>
      </c>
    </row>
    <row r="30" spans="1:10" ht="15.75">
      <c r="A30" s="281" t="s">
        <v>186</v>
      </c>
      <c r="B30" s="177"/>
      <c r="C30" s="177"/>
      <c r="D30" s="280">
        <f t="shared" si="6"/>
        <v>0</v>
      </c>
      <c r="E30" s="177"/>
      <c r="F30" s="177"/>
      <c r="G30" s="280">
        <f t="shared" si="7"/>
        <v>0</v>
      </c>
      <c r="H30" s="280">
        <f t="shared" si="8"/>
        <v>0</v>
      </c>
      <c r="I30" s="280">
        <f t="shared" si="9"/>
        <v>0</v>
      </c>
      <c r="J30" s="280">
        <f t="shared" si="10"/>
        <v>0</v>
      </c>
    </row>
    <row r="31" spans="1:10" ht="15.75">
      <c r="A31" s="282" t="s">
        <v>6</v>
      </c>
      <c r="B31" s="280">
        <f>SUM(B23:B30)</f>
        <v>0</v>
      </c>
      <c r="C31" s="280">
        <f t="shared" ref="C31:J31" si="11">SUM(C23:C30)</f>
        <v>0</v>
      </c>
      <c r="D31" s="280">
        <f t="shared" si="11"/>
        <v>0</v>
      </c>
      <c r="E31" s="280">
        <f t="shared" si="11"/>
        <v>33</v>
      </c>
      <c r="F31" s="280">
        <f t="shared" si="11"/>
        <v>25</v>
      </c>
      <c r="G31" s="280">
        <f t="shared" si="11"/>
        <v>58</v>
      </c>
      <c r="H31" s="280">
        <f t="shared" si="11"/>
        <v>33</v>
      </c>
      <c r="I31" s="280">
        <f t="shared" si="11"/>
        <v>25</v>
      </c>
      <c r="J31" s="280">
        <f t="shared" si="11"/>
        <v>58</v>
      </c>
    </row>
    <row r="33" spans="1:10">
      <c r="A33" s="136" t="s">
        <v>307</v>
      </c>
      <c r="B33" s="136"/>
      <c r="C33" s="136"/>
      <c r="D33" s="136"/>
      <c r="E33" s="136"/>
      <c r="F33" s="136"/>
      <c r="G33" s="136"/>
      <c r="H33" s="136"/>
      <c r="I33" s="1966" t="s">
        <v>21</v>
      </c>
      <c r="J33" s="1966"/>
    </row>
    <row r="34" spans="1:10">
      <c r="A34" s="1967" t="s">
        <v>308</v>
      </c>
      <c r="B34" s="1967"/>
      <c r="C34" s="1967"/>
      <c r="D34" s="1967"/>
      <c r="E34" s="1967"/>
      <c r="F34" s="1967"/>
      <c r="G34" s="1967"/>
      <c r="H34" s="1967"/>
      <c r="I34" s="1967"/>
      <c r="J34" s="1967"/>
    </row>
    <row r="35" spans="1:10">
      <c r="A35" s="1968" t="s">
        <v>7</v>
      </c>
      <c r="B35" s="1968"/>
      <c r="C35" s="1968"/>
      <c r="D35" s="1968"/>
      <c r="E35" s="1968"/>
      <c r="F35" s="1968"/>
      <c r="G35" s="1968"/>
      <c r="H35" s="1968"/>
      <c r="I35" s="1968"/>
      <c r="J35" s="1968"/>
    </row>
    <row r="36" spans="1:10">
      <c r="A36" s="1969" t="s">
        <v>244</v>
      </c>
      <c r="B36" s="1968" t="s">
        <v>224</v>
      </c>
      <c r="C36" s="1968"/>
      <c r="D36" s="1968"/>
      <c r="E36" s="1968" t="s">
        <v>223</v>
      </c>
      <c r="F36" s="1968"/>
      <c r="G36" s="1968"/>
      <c r="H36" s="1968" t="s">
        <v>6</v>
      </c>
      <c r="I36" s="1968"/>
      <c r="J36" s="1968"/>
    </row>
    <row r="37" spans="1:10">
      <c r="A37" s="1969"/>
      <c r="B37" s="276" t="s">
        <v>242</v>
      </c>
      <c r="C37" s="276" t="s">
        <v>243</v>
      </c>
      <c r="D37" s="276" t="s">
        <v>236</v>
      </c>
      <c r="E37" s="565" t="s">
        <v>242</v>
      </c>
      <c r="F37" s="565" t="s">
        <v>243</v>
      </c>
      <c r="G37" s="276" t="s">
        <v>236</v>
      </c>
      <c r="H37" s="276" t="s">
        <v>242</v>
      </c>
      <c r="I37" s="276" t="s">
        <v>243</v>
      </c>
      <c r="J37" s="276" t="s">
        <v>236</v>
      </c>
    </row>
    <row r="38" spans="1:10">
      <c r="A38" s="277">
        <v>1</v>
      </c>
      <c r="B38" s="599">
        <v>2</v>
      </c>
      <c r="C38" s="599">
        <v>3</v>
      </c>
      <c r="D38" s="599">
        <v>4</v>
      </c>
      <c r="E38" s="599">
        <v>5</v>
      </c>
      <c r="F38" s="599">
        <v>6</v>
      </c>
      <c r="G38" s="599">
        <v>7</v>
      </c>
      <c r="H38" s="599">
        <v>8</v>
      </c>
      <c r="I38" s="599">
        <v>9</v>
      </c>
      <c r="J38" s="599">
        <v>10</v>
      </c>
    </row>
    <row r="39" spans="1:10" ht="15.75">
      <c r="A39" s="278" t="s">
        <v>185</v>
      </c>
      <c r="B39" s="177"/>
      <c r="C39" s="177"/>
      <c r="D39" s="280">
        <f>B39+C39</f>
        <v>0</v>
      </c>
      <c r="E39" s="177"/>
      <c r="F39" s="177"/>
      <c r="G39" s="280">
        <f>E39+F39</f>
        <v>0</v>
      </c>
      <c r="H39" s="600">
        <f>B39+E39</f>
        <v>0</v>
      </c>
      <c r="I39" s="600">
        <f>C39+F39</f>
        <v>0</v>
      </c>
      <c r="J39" s="600">
        <f>D39+G39</f>
        <v>0</v>
      </c>
    </row>
    <row r="40" spans="1:10" ht="15.75">
      <c r="A40" s="281" t="s">
        <v>168</v>
      </c>
      <c r="B40" s="177"/>
      <c r="C40" s="177"/>
      <c r="D40" s="280">
        <f t="shared" ref="D40:D45" si="12">B40+C40</f>
        <v>0</v>
      </c>
      <c r="E40" s="177"/>
      <c r="F40" s="177"/>
      <c r="G40" s="280">
        <f t="shared" ref="G40:G45" si="13">E40+F40</f>
        <v>0</v>
      </c>
      <c r="H40" s="600">
        <f t="shared" ref="H40:H46" si="14">B40+E40</f>
        <v>0</v>
      </c>
      <c r="I40" s="600">
        <f t="shared" ref="I40:I46" si="15">C40+F40</f>
        <v>0</v>
      </c>
      <c r="J40" s="600">
        <f t="shared" ref="J40:J46" si="16">D40+G40</f>
        <v>0</v>
      </c>
    </row>
    <row r="41" spans="1:10" ht="15.75">
      <c r="A41" s="281" t="s">
        <v>169</v>
      </c>
      <c r="B41" s="177">
        <v>2</v>
      </c>
      <c r="C41" s="177"/>
      <c r="D41" s="280">
        <f t="shared" si="12"/>
        <v>2</v>
      </c>
      <c r="E41" s="177">
        <v>19</v>
      </c>
      <c r="F41" s="177">
        <v>11</v>
      </c>
      <c r="G41" s="280">
        <f t="shared" si="13"/>
        <v>30</v>
      </c>
      <c r="H41" s="600">
        <f t="shared" si="14"/>
        <v>21</v>
      </c>
      <c r="I41" s="600">
        <f t="shared" si="15"/>
        <v>11</v>
      </c>
      <c r="J41" s="600">
        <f t="shared" si="16"/>
        <v>32</v>
      </c>
    </row>
    <row r="42" spans="1:10" ht="15.75">
      <c r="A42" s="281" t="s">
        <v>170</v>
      </c>
      <c r="B42" s="177">
        <v>1</v>
      </c>
      <c r="C42" s="177"/>
      <c r="D42" s="280">
        <f t="shared" si="12"/>
        <v>1</v>
      </c>
      <c r="E42" s="177">
        <v>20</v>
      </c>
      <c r="F42" s="177">
        <v>19</v>
      </c>
      <c r="G42" s="280">
        <f t="shared" si="13"/>
        <v>39</v>
      </c>
      <c r="H42" s="600">
        <f t="shared" si="14"/>
        <v>21</v>
      </c>
      <c r="I42" s="600">
        <f t="shared" si="15"/>
        <v>19</v>
      </c>
      <c r="J42" s="600">
        <f t="shared" si="16"/>
        <v>40</v>
      </c>
    </row>
    <row r="43" spans="1:10" ht="15.75">
      <c r="A43" s="281" t="s">
        <v>171</v>
      </c>
      <c r="B43" s="177">
        <v>1</v>
      </c>
      <c r="C43" s="177"/>
      <c r="D43" s="280">
        <f t="shared" si="12"/>
        <v>1</v>
      </c>
      <c r="E43" s="177">
        <v>22</v>
      </c>
      <c r="F43" s="177">
        <v>15</v>
      </c>
      <c r="G43" s="280">
        <f t="shared" si="13"/>
        <v>37</v>
      </c>
      <c r="H43" s="600">
        <f t="shared" si="14"/>
        <v>23</v>
      </c>
      <c r="I43" s="600">
        <f t="shared" si="15"/>
        <v>15</v>
      </c>
      <c r="J43" s="600">
        <f t="shared" si="16"/>
        <v>38</v>
      </c>
    </row>
    <row r="44" spans="1:10" ht="15.75">
      <c r="A44" s="281" t="s">
        <v>172</v>
      </c>
      <c r="B44" s="177">
        <v>1</v>
      </c>
      <c r="C44" s="177"/>
      <c r="D44" s="280">
        <f t="shared" si="12"/>
        <v>1</v>
      </c>
      <c r="E44" s="177">
        <v>10</v>
      </c>
      <c r="F44" s="177">
        <v>9</v>
      </c>
      <c r="G44" s="280">
        <f t="shared" si="13"/>
        <v>19</v>
      </c>
      <c r="H44" s="600">
        <f t="shared" si="14"/>
        <v>11</v>
      </c>
      <c r="I44" s="600">
        <f t="shared" si="15"/>
        <v>9</v>
      </c>
      <c r="J44" s="600">
        <f t="shared" si="16"/>
        <v>20</v>
      </c>
    </row>
    <row r="45" spans="1:10" ht="15.75">
      <c r="A45" s="281" t="s">
        <v>173</v>
      </c>
      <c r="B45" s="177"/>
      <c r="C45" s="177"/>
      <c r="D45" s="280">
        <f t="shared" si="12"/>
        <v>0</v>
      </c>
      <c r="E45" s="177"/>
      <c r="F45" s="177"/>
      <c r="G45" s="280">
        <f t="shared" si="13"/>
        <v>0</v>
      </c>
      <c r="H45" s="600">
        <f t="shared" si="14"/>
        <v>0</v>
      </c>
      <c r="I45" s="600">
        <f t="shared" si="15"/>
        <v>0</v>
      </c>
      <c r="J45" s="600">
        <f t="shared" si="16"/>
        <v>0</v>
      </c>
    </row>
    <row r="46" spans="1:10" ht="15.75">
      <c r="A46" s="281" t="s">
        <v>186</v>
      </c>
      <c r="B46" s="177"/>
      <c r="C46" s="177"/>
      <c r="D46" s="280">
        <f t="shared" ref="D46" si="17">B46+C46</f>
        <v>0</v>
      </c>
      <c r="E46" s="177"/>
      <c r="F46" s="177"/>
      <c r="G46" s="280">
        <f t="shared" ref="G46" si="18">E46+F46</f>
        <v>0</v>
      </c>
      <c r="H46" s="600">
        <f t="shared" si="14"/>
        <v>0</v>
      </c>
      <c r="I46" s="600">
        <f t="shared" si="15"/>
        <v>0</v>
      </c>
      <c r="J46" s="600">
        <f t="shared" si="16"/>
        <v>0</v>
      </c>
    </row>
    <row r="47" spans="1:10" ht="15.75">
      <c r="A47" s="282" t="s">
        <v>6</v>
      </c>
      <c r="B47" s="600">
        <f>SUM(B39:B46)</f>
        <v>5</v>
      </c>
      <c r="C47" s="600">
        <f t="shared" ref="C47:J47" si="19">SUM(C39:C46)</f>
        <v>0</v>
      </c>
      <c r="D47" s="600">
        <f t="shared" si="19"/>
        <v>5</v>
      </c>
      <c r="E47" s="600">
        <f t="shared" si="19"/>
        <v>71</v>
      </c>
      <c r="F47" s="600">
        <f t="shared" si="19"/>
        <v>54</v>
      </c>
      <c r="G47" s="600">
        <f t="shared" si="19"/>
        <v>125</v>
      </c>
      <c r="H47" s="600">
        <f t="shared" si="19"/>
        <v>76</v>
      </c>
      <c r="I47" s="600">
        <f t="shared" si="19"/>
        <v>54</v>
      </c>
      <c r="J47" s="600">
        <f t="shared" si="19"/>
        <v>130</v>
      </c>
    </row>
    <row r="49" spans="1:10">
      <c r="A49" s="136" t="s">
        <v>307</v>
      </c>
      <c r="B49" s="136"/>
      <c r="C49" s="136"/>
      <c r="D49" s="136"/>
      <c r="E49" s="136"/>
      <c r="F49" s="136"/>
      <c r="G49" s="136"/>
      <c r="H49" s="136"/>
      <c r="I49" s="1966" t="s">
        <v>25</v>
      </c>
      <c r="J49" s="1966"/>
    </row>
    <row r="50" spans="1:10">
      <c r="A50" s="1967" t="s">
        <v>308</v>
      </c>
      <c r="B50" s="1967"/>
      <c r="C50" s="1967"/>
      <c r="D50" s="1967"/>
      <c r="E50" s="1967"/>
      <c r="F50" s="1967"/>
      <c r="G50" s="1967"/>
      <c r="H50" s="1967"/>
      <c r="I50" s="1967"/>
      <c r="J50" s="1967"/>
    </row>
    <row r="51" spans="1:10">
      <c r="A51" s="1968" t="s">
        <v>7</v>
      </c>
      <c r="B51" s="1968"/>
      <c r="C51" s="1968"/>
      <c r="D51" s="1968"/>
      <c r="E51" s="1968"/>
      <c r="F51" s="1968"/>
      <c r="G51" s="1968"/>
      <c r="H51" s="1968"/>
      <c r="I51" s="1968"/>
      <c r="J51" s="1968"/>
    </row>
    <row r="52" spans="1:10">
      <c r="A52" s="1969" t="s">
        <v>244</v>
      </c>
      <c r="B52" s="1968" t="s">
        <v>224</v>
      </c>
      <c r="C52" s="1968"/>
      <c r="D52" s="1968"/>
      <c r="E52" s="1968" t="s">
        <v>223</v>
      </c>
      <c r="F52" s="1968"/>
      <c r="G52" s="1968"/>
      <c r="H52" s="1968" t="s">
        <v>6</v>
      </c>
      <c r="I52" s="1968"/>
      <c r="J52" s="1968"/>
    </row>
    <row r="53" spans="1:10">
      <c r="A53" s="1969"/>
      <c r="B53" s="276" t="s">
        <v>242</v>
      </c>
      <c r="C53" s="276" t="s">
        <v>243</v>
      </c>
      <c r="D53" s="276" t="s">
        <v>236</v>
      </c>
      <c r="E53" s="565" t="s">
        <v>242</v>
      </c>
      <c r="F53" s="565" t="s">
        <v>243</v>
      </c>
      <c r="G53" s="276" t="s">
        <v>236</v>
      </c>
      <c r="H53" s="276" t="s">
        <v>242</v>
      </c>
      <c r="I53" s="276" t="s">
        <v>243</v>
      </c>
      <c r="J53" s="276" t="s">
        <v>236</v>
      </c>
    </row>
    <row r="54" spans="1:10">
      <c r="A54" s="277">
        <v>1</v>
      </c>
      <c r="B54" s="276">
        <v>2</v>
      </c>
      <c r="C54" s="276">
        <v>3</v>
      </c>
      <c r="D54" s="276">
        <v>4</v>
      </c>
      <c r="E54" s="565">
        <v>5</v>
      </c>
      <c r="F54" s="565">
        <v>6</v>
      </c>
      <c r="G54" s="276">
        <v>7</v>
      </c>
      <c r="H54" s="276">
        <v>8</v>
      </c>
      <c r="I54" s="276">
        <v>9</v>
      </c>
      <c r="J54" s="276">
        <v>10</v>
      </c>
    </row>
    <row r="55" spans="1:10" ht="15.75">
      <c r="A55" s="278" t="s">
        <v>185</v>
      </c>
      <c r="B55" s="177"/>
      <c r="C55" s="177"/>
      <c r="D55" s="280">
        <f>B55+C55</f>
        <v>0</v>
      </c>
      <c r="E55" s="177"/>
      <c r="F55" s="177"/>
      <c r="G55" s="280">
        <f>E55+F55</f>
        <v>0</v>
      </c>
      <c r="H55" s="280">
        <f>B55+E55</f>
        <v>0</v>
      </c>
      <c r="I55" s="280">
        <f>C55+F55</f>
        <v>0</v>
      </c>
      <c r="J55" s="280">
        <f>D55+G55</f>
        <v>0</v>
      </c>
    </row>
    <row r="56" spans="1:10" ht="15.75">
      <c r="A56" s="281" t="s">
        <v>168</v>
      </c>
      <c r="B56" s="177"/>
      <c r="C56" s="177"/>
      <c r="D56" s="280">
        <f t="shared" ref="D56:D62" si="20">B56+C56</f>
        <v>0</v>
      </c>
      <c r="E56" s="177">
        <v>19</v>
      </c>
      <c r="F56" s="177">
        <v>58</v>
      </c>
      <c r="G56" s="280">
        <f t="shared" ref="G56:G62" si="21">E56+F56</f>
        <v>77</v>
      </c>
      <c r="H56" s="280">
        <f t="shared" ref="H56:H62" si="22">B56+E56</f>
        <v>19</v>
      </c>
      <c r="I56" s="280">
        <f t="shared" ref="I56:I62" si="23">C56+F56</f>
        <v>58</v>
      </c>
      <c r="J56" s="280">
        <f t="shared" ref="J56:J62" si="24">D56+G56</f>
        <v>77</v>
      </c>
    </row>
    <row r="57" spans="1:10" ht="15.75">
      <c r="A57" s="281" t="s">
        <v>169</v>
      </c>
      <c r="B57" s="177"/>
      <c r="C57" s="177"/>
      <c r="D57" s="280">
        <f t="shared" si="20"/>
        <v>0</v>
      </c>
      <c r="E57" s="177">
        <v>31</v>
      </c>
      <c r="F57" s="177">
        <v>57</v>
      </c>
      <c r="G57" s="280">
        <f t="shared" si="21"/>
        <v>88</v>
      </c>
      <c r="H57" s="280">
        <f t="shared" si="22"/>
        <v>31</v>
      </c>
      <c r="I57" s="280">
        <f t="shared" si="23"/>
        <v>57</v>
      </c>
      <c r="J57" s="280">
        <f t="shared" si="24"/>
        <v>88</v>
      </c>
    </row>
    <row r="58" spans="1:10" ht="15.75">
      <c r="A58" s="281" t="s">
        <v>170</v>
      </c>
      <c r="B58" s="177"/>
      <c r="C58" s="177"/>
      <c r="D58" s="280">
        <f t="shared" si="20"/>
        <v>0</v>
      </c>
      <c r="E58" s="177">
        <v>36</v>
      </c>
      <c r="F58" s="177">
        <v>54</v>
      </c>
      <c r="G58" s="280">
        <f t="shared" si="21"/>
        <v>90</v>
      </c>
      <c r="H58" s="280">
        <f t="shared" si="22"/>
        <v>36</v>
      </c>
      <c r="I58" s="280">
        <f t="shared" si="23"/>
        <v>54</v>
      </c>
      <c r="J58" s="280">
        <f t="shared" si="24"/>
        <v>90</v>
      </c>
    </row>
    <row r="59" spans="1:10" ht="15.75">
      <c r="A59" s="281" t="s">
        <v>171</v>
      </c>
      <c r="B59" s="177"/>
      <c r="C59" s="177"/>
      <c r="D59" s="280">
        <f t="shared" si="20"/>
        <v>0</v>
      </c>
      <c r="E59" s="177">
        <v>22</v>
      </c>
      <c r="F59" s="177">
        <v>23</v>
      </c>
      <c r="G59" s="280">
        <f t="shared" si="21"/>
        <v>45</v>
      </c>
      <c r="H59" s="280">
        <f t="shared" si="22"/>
        <v>22</v>
      </c>
      <c r="I59" s="280">
        <f t="shared" si="23"/>
        <v>23</v>
      </c>
      <c r="J59" s="280">
        <f t="shared" si="24"/>
        <v>45</v>
      </c>
    </row>
    <row r="60" spans="1:10" ht="15.75">
      <c r="A60" s="281" t="s">
        <v>172</v>
      </c>
      <c r="B60" s="177"/>
      <c r="C60" s="177"/>
      <c r="D60" s="280">
        <f t="shared" si="20"/>
        <v>0</v>
      </c>
      <c r="E60" s="177">
        <v>7</v>
      </c>
      <c r="F60" s="177">
        <v>6</v>
      </c>
      <c r="G60" s="280">
        <f t="shared" si="21"/>
        <v>13</v>
      </c>
      <c r="H60" s="280">
        <f t="shared" si="22"/>
        <v>7</v>
      </c>
      <c r="I60" s="280">
        <f t="shared" si="23"/>
        <v>6</v>
      </c>
      <c r="J60" s="280">
        <f t="shared" si="24"/>
        <v>13</v>
      </c>
    </row>
    <row r="61" spans="1:10" ht="15.75">
      <c r="A61" s="281" t="s">
        <v>173</v>
      </c>
      <c r="B61" s="177"/>
      <c r="C61" s="177"/>
      <c r="D61" s="280">
        <f t="shared" si="20"/>
        <v>0</v>
      </c>
      <c r="E61" s="177"/>
      <c r="F61" s="177"/>
      <c r="G61" s="280">
        <f t="shared" si="21"/>
        <v>0</v>
      </c>
      <c r="H61" s="280">
        <f t="shared" si="22"/>
        <v>0</v>
      </c>
      <c r="I61" s="280">
        <f t="shared" si="23"/>
        <v>0</v>
      </c>
      <c r="J61" s="280">
        <f t="shared" si="24"/>
        <v>0</v>
      </c>
    </row>
    <row r="62" spans="1:10" ht="15.75">
      <c r="A62" s="281" t="s">
        <v>186</v>
      </c>
      <c r="B62" s="177"/>
      <c r="C62" s="177"/>
      <c r="D62" s="280">
        <f t="shared" si="20"/>
        <v>0</v>
      </c>
      <c r="E62" s="177"/>
      <c r="F62" s="177"/>
      <c r="G62" s="280">
        <f t="shared" si="21"/>
        <v>0</v>
      </c>
      <c r="H62" s="280">
        <f t="shared" si="22"/>
        <v>0</v>
      </c>
      <c r="I62" s="280">
        <f t="shared" si="23"/>
        <v>0</v>
      </c>
      <c r="J62" s="280">
        <f t="shared" si="24"/>
        <v>0</v>
      </c>
    </row>
    <row r="63" spans="1:10" ht="15.75">
      <c r="A63" s="282" t="s">
        <v>6</v>
      </c>
      <c r="B63" s="280">
        <f>SUM(B55:B62)</f>
        <v>0</v>
      </c>
      <c r="C63" s="280">
        <f t="shared" ref="C63:J63" si="25">SUM(C55:C62)</f>
        <v>0</v>
      </c>
      <c r="D63" s="280">
        <f t="shared" si="25"/>
        <v>0</v>
      </c>
      <c r="E63" s="280">
        <f t="shared" si="25"/>
        <v>115</v>
      </c>
      <c r="F63" s="280">
        <f t="shared" si="25"/>
        <v>198</v>
      </c>
      <c r="G63" s="280">
        <f t="shared" si="25"/>
        <v>313</v>
      </c>
      <c r="H63" s="280">
        <f t="shared" si="25"/>
        <v>115</v>
      </c>
      <c r="I63" s="280">
        <f t="shared" si="25"/>
        <v>198</v>
      </c>
      <c r="J63" s="280">
        <f t="shared" si="25"/>
        <v>313</v>
      </c>
    </row>
    <row r="65" spans="1:10">
      <c r="A65" s="136" t="s">
        <v>307</v>
      </c>
      <c r="B65" s="136"/>
      <c r="C65" s="136"/>
      <c r="D65" s="136"/>
      <c r="E65" s="136"/>
      <c r="F65" s="136"/>
      <c r="G65" s="136"/>
      <c r="H65" s="136"/>
      <c r="I65" s="1966" t="s">
        <v>27</v>
      </c>
      <c r="J65" s="1966"/>
    </row>
    <row r="66" spans="1:10">
      <c r="A66" s="1967" t="s">
        <v>308</v>
      </c>
      <c r="B66" s="1967"/>
      <c r="C66" s="1967"/>
      <c r="D66" s="1967"/>
      <c r="E66" s="1967"/>
      <c r="F66" s="1967"/>
      <c r="G66" s="1967"/>
      <c r="H66" s="1967"/>
      <c r="I66" s="1967"/>
      <c r="J66" s="1967"/>
    </row>
    <row r="67" spans="1:10">
      <c r="A67" s="1968" t="s">
        <v>7</v>
      </c>
      <c r="B67" s="1968"/>
      <c r="C67" s="1968"/>
      <c r="D67" s="1968"/>
      <c r="E67" s="1968"/>
      <c r="F67" s="1968"/>
      <c r="G67" s="1968"/>
      <c r="H67" s="1968"/>
      <c r="I67" s="1968"/>
      <c r="J67" s="1968"/>
    </row>
    <row r="68" spans="1:10">
      <c r="A68" s="1969" t="s">
        <v>244</v>
      </c>
      <c r="B68" s="1968" t="s">
        <v>224</v>
      </c>
      <c r="C68" s="1968"/>
      <c r="D68" s="1968"/>
      <c r="E68" s="1968" t="s">
        <v>223</v>
      </c>
      <c r="F68" s="1968"/>
      <c r="G68" s="1968"/>
      <c r="H68" s="1968" t="s">
        <v>6</v>
      </c>
      <c r="I68" s="1968"/>
      <c r="J68" s="1968"/>
    </row>
    <row r="69" spans="1:10">
      <c r="A69" s="1969"/>
      <c r="B69" s="276" t="s">
        <v>242</v>
      </c>
      <c r="C69" s="276" t="s">
        <v>243</v>
      </c>
      <c r="D69" s="276" t="s">
        <v>236</v>
      </c>
      <c r="E69" s="565" t="s">
        <v>242</v>
      </c>
      <c r="F69" s="565" t="s">
        <v>243</v>
      </c>
      <c r="G69" s="276" t="s">
        <v>236</v>
      </c>
      <c r="H69" s="276" t="s">
        <v>242</v>
      </c>
      <c r="I69" s="276" t="s">
        <v>243</v>
      </c>
      <c r="J69" s="276" t="s">
        <v>236</v>
      </c>
    </row>
    <row r="70" spans="1:10">
      <c r="A70" s="277">
        <v>1</v>
      </c>
      <c r="B70" s="276">
        <v>2</v>
      </c>
      <c r="C70" s="276">
        <v>3</v>
      </c>
      <c r="D70" s="276">
        <v>4</v>
      </c>
      <c r="E70" s="565">
        <v>5</v>
      </c>
      <c r="F70" s="565">
        <v>6</v>
      </c>
      <c r="G70" s="276">
        <v>7</v>
      </c>
      <c r="H70" s="276">
        <v>8</v>
      </c>
      <c r="I70" s="276">
        <v>9</v>
      </c>
      <c r="J70" s="276">
        <v>10</v>
      </c>
    </row>
    <row r="71" spans="1:10" ht="15.75">
      <c r="A71" s="278" t="s">
        <v>185</v>
      </c>
      <c r="B71" s="177">
        <v>0</v>
      </c>
      <c r="C71" s="177">
        <v>0</v>
      </c>
      <c r="D71" s="280">
        <f>B71+C71</f>
        <v>0</v>
      </c>
      <c r="E71" s="177">
        <v>0</v>
      </c>
      <c r="F71" s="177">
        <v>0</v>
      </c>
      <c r="G71" s="280">
        <f>E71+F71</f>
        <v>0</v>
      </c>
      <c r="H71" s="280">
        <f>B71+E71</f>
        <v>0</v>
      </c>
      <c r="I71" s="280">
        <f>C71+F71</f>
        <v>0</v>
      </c>
      <c r="J71" s="280">
        <f>D71+G71</f>
        <v>0</v>
      </c>
    </row>
    <row r="72" spans="1:10" ht="15.75">
      <c r="A72" s="281" t="s">
        <v>168</v>
      </c>
      <c r="B72" s="177">
        <v>1</v>
      </c>
      <c r="C72" s="177">
        <v>0</v>
      </c>
      <c r="D72" s="280">
        <f t="shared" ref="D72:D78" si="26">B72+C72</f>
        <v>1</v>
      </c>
      <c r="E72" s="177">
        <v>2</v>
      </c>
      <c r="F72" s="177">
        <v>2</v>
      </c>
      <c r="G72" s="280">
        <f t="shared" ref="G72:G78" si="27">E72+F72</f>
        <v>4</v>
      </c>
      <c r="H72" s="280">
        <f t="shared" ref="H72:I78" si="28">B72+E72</f>
        <v>3</v>
      </c>
      <c r="I72" s="280">
        <f t="shared" si="28"/>
        <v>2</v>
      </c>
      <c r="J72" s="280">
        <f t="shared" ref="J72:J78" si="29">D72+G72</f>
        <v>5</v>
      </c>
    </row>
    <row r="73" spans="1:10" ht="15.75">
      <c r="A73" s="281" t="s">
        <v>169</v>
      </c>
      <c r="B73" s="177">
        <v>6</v>
      </c>
      <c r="C73" s="177">
        <v>5</v>
      </c>
      <c r="D73" s="280">
        <f t="shared" si="26"/>
        <v>11</v>
      </c>
      <c r="E73" s="177">
        <v>11</v>
      </c>
      <c r="F73" s="177">
        <v>13</v>
      </c>
      <c r="G73" s="280">
        <f t="shared" si="27"/>
        <v>24</v>
      </c>
      <c r="H73" s="280">
        <f t="shared" si="28"/>
        <v>17</v>
      </c>
      <c r="I73" s="280">
        <f t="shared" si="28"/>
        <v>18</v>
      </c>
      <c r="J73" s="280">
        <f t="shared" si="29"/>
        <v>35</v>
      </c>
    </row>
    <row r="74" spans="1:10" ht="15.75">
      <c r="A74" s="281" t="s">
        <v>170</v>
      </c>
      <c r="B74" s="177">
        <v>1</v>
      </c>
      <c r="C74" s="177">
        <v>0</v>
      </c>
      <c r="D74" s="280">
        <f t="shared" si="26"/>
        <v>1</v>
      </c>
      <c r="E74" s="177">
        <v>8</v>
      </c>
      <c r="F74" s="177">
        <v>8</v>
      </c>
      <c r="G74" s="280">
        <f t="shared" si="27"/>
        <v>16</v>
      </c>
      <c r="H74" s="280">
        <f t="shared" si="28"/>
        <v>9</v>
      </c>
      <c r="I74" s="280">
        <f t="shared" si="28"/>
        <v>8</v>
      </c>
      <c r="J74" s="280">
        <f t="shared" si="29"/>
        <v>17</v>
      </c>
    </row>
    <row r="75" spans="1:10" ht="15.75">
      <c r="A75" s="281" t="s">
        <v>171</v>
      </c>
      <c r="B75" s="177">
        <v>1</v>
      </c>
      <c r="C75" s="177">
        <v>2</v>
      </c>
      <c r="D75" s="280">
        <f t="shared" si="26"/>
        <v>3</v>
      </c>
      <c r="E75" s="177">
        <v>4</v>
      </c>
      <c r="F75" s="177">
        <v>2</v>
      </c>
      <c r="G75" s="280">
        <f t="shared" si="27"/>
        <v>6</v>
      </c>
      <c r="H75" s="280">
        <f t="shared" si="28"/>
        <v>5</v>
      </c>
      <c r="I75" s="280">
        <f t="shared" si="28"/>
        <v>4</v>
      </c>
      <c r="J75" s="280">
        <f t="shared" si="29"/>
        <v>9</v>
      </c>
    </row>
    <row r="76" spans="1:10" ht="15.75">
      <c r="A76" s="281" t="s">
        <v>172</v>
      </c>
      <c r="B76" s="177"/>
      <c r="C76" s="177"/>
      <c r="D76" s="280">
        <f t="shared" si="26"/>
        <v>0</v>
      </c>
      <c r="E76" s="177">
        <v>0</v>
      </c>
      <c r="F76" s="177">
        <v>0</v>
      </c>
      <c r="G76" s="280">
        <f t="shared" si="27"/>
        <v>0</v>
      </c>
      <c r="H76" s="280">
        <f t="shared" si="28"/>
        <v>0</v>
      </c>
      <c r="I76" s="280">
        <f t="shared" si="28"/>
        <v>0</v>
      </c>
      <c r="J76" s="280">
        <f t="shared" si="29"/>
        <v>0</v>
      </c>
    </row>
    <row r="77" spans="1:10" ht="15.75">
      <c r="A77" s="281" t="s">
        <v>173</v>
      </c>
      <c r="B77" s="177"/>
      <c r="C77" s="177"/>
      <c r="D77" s="280">
        <f t="shared" si="26"/>
        <v>0</v>
      </c>
      <c r="E77" s="177"/>
      <c r="F77" s="177"/>
      <c r="G77" s="280">
        <f t="shared" si="27"/>
        <v>0</v>
      </c>
      <c r="H77" s="280">
        <f t="shared" si="28"/>
        <v>0</v>
      </c>
      <c r="I77" s="280">
        <f t="shared" si="28"/>
        <v>0</v>
      </c>
      <c r="J77" s="280">
        <f t="shared" si="29"/>
        <v>0</v>
      </c>
    </row>
    <row r="78" spans="1:10" ht="15.75">
      <c r="A78" s="281" t="s">
        <v>186</v>
      </c>
      <c r="B78" s="177"/>
      <c r="C78" s="177"/>
      <c r="D78" s="280">
        <f t="shared" si="26"/>
        <v>0</v>
      </c>
      <c r="E78" s="177"/>
      <c r="F78" s="177"/>
      <c r="G78" s="280">
        <f t="shared" si="27"/>
        <v>0</v>
      </c>
      <c r="H78" s="280">
        <f t="shared" si="28"/>
        <v>0</v>
      </c>
      <c r="I78" s="280">
        <f t="shared" si="28"/>
        <v>0</v>
      </c>
      <c r="J78" s="280">
        <f t="shared" si="29"/>
        <v>0</v>
      </c>
    </row>
    <row r="79" spans="1:10" ht="15.75">
      <c r="A79" s="282" t="s">
        <v>6</v>
      </c>
      <c r="B79" s="280">
        <f>SUM(B71:B78)</f>
        <v>9</v>
      </c>
      <c r="C79" s="280">
        <f t="shared" ref="C79:J79" si="30">SUM(C71:C78)</f>
        <v>7</v>
      </c>
      <c r="D79" s="280">
        <f t="shared" si="30"/>
        <v>16</v>
      </c>
      <c r="E79" s="280">
        <f t="shared" si="30"/>
        <v>25</v>
      </c>
      <c r="F79" s="280">
        <f t="shared" si="30"/>
        <v>25</v>
      </c>
      <c r="G79" s="280">
        <f t="shared" si="30"/>
        <v>50</v>
      </c>
      <c r="H79" s="280">
        <f t="shared" si="30"/>
        <v>34</v>
      </c>
      <c r="I79" s="280">
        <f t="shared" si="30"/>
        <v>32</v>
      </c>
      <c r="J79" s="280">
        <f t="shared" si="30"/>
        <v>66</v>
      </c>
    </row>
    <row r="81" spans="1:10">
      <c r="A81" s="136" t="s">
        <v>307</v>
      </c>
      <c r="B81" s="136"/>
      <c r="C81" s="136"/>
      <c r="D81" s="136"/>
      <c r="E81" s="136"/>
      <c r="F81" s="136"/>
      <c r="G81" s="136"/>
      <c r="H81" s="136"/>
      <c r="I81" s="1966" t="s">
        <v>29</v>
      </c>
      <c r="J81" s="1966"/>
    </row>
    <row r="82" spans="1:10">
      <c r="A82" s="1967" t="s">
        <v>308</v>
      </c>
      <c r="B82" s="1967"/>
      <c r="C82" s="1967"/>
      <c r="D82" s="1967"/>
      <c r="E82" s="1967"/>
      <c r="F82" s="1967"/>
      <c r="G82" s="1967"/>
      <c r="H82" s="1967"/>
      <c r="I82" s="1967"/>
      <c r="J82" s="1967"/>
    </row>
    <row r="83" spans="1:10">
      <c r="A83" s="1968" t="s">
        <v>7</v>
      </c>
      <c r="B83" s="1968"/>
      <c r="C83" s="1968"/>
      <c r="D83" s="1968"/>
      <c r="E83" s="1968"/>
      <c r="F83" s="1968"/>
      <c r="G83" s="1968"/>
      <c r="H83" s="1968"/>
      <c r="I83" s="1968"/>
      <c r="J83" s="1968"/>
    </row>
    <row r="84" spans="1:10">
      <c r="A84" s="1969" t="s">
        <v>244</v>
      </c>
      <c r="B84" s="1968" t="s">
        <v>224</v>
      </c>
      <c r="C84" s="1968"/>
      <c r="D84" s="1968"/>
      <c r="E84" s="1968" t="s">
        <v>223</v>
      </c>
      <c r="F84" s="1968"/>
      <c r="G84" s="1968"/>
      <c r="H84" s="1968" t="s">
        <v>6</v>
      </c>
      <c r="I84" s="1968"/>
      <c r="J84" s="1968"/>
    </row>
    <row r="85" spans="1:10">
      <c r="A85" s="1969"/>
      <c r="B85" s="276" t="s">
        <v>242</v>
      </c>
      <c r="C85" s="276" t="s">
        <v>243</v>
      </c>
      <c r="D85" s="276" t="s">
        <v>236</v>
      </c>
      <c r="E85" s="565" t="s">
        <v>242</v>
      </c>
      <c r="F85" s="565" t="s">
        <v>243</v>
      </c>
      <c r="G85" s="276" t="s">
        <v>236</v>
      </c>
      <c r="H85" s="276" t="s">
        <v>242</v>
      </c>
      <c r="I85" s="276" t="s">
        <v>243</v>
      </c>
      <c r="J85" s="276" t="s">
        <v>236</v>
      </c>
    </row>
    <row r="86" spans="1:10">
      <c r="A86" s="277">
        <v>1</v>
      </c>
      <c r="B86" s="276">
        <v>2</v>
      </c>
      <c r="C86" s="276">
        <v>3</v>
      </c>
      <c r="D86" s="276">
        <v>4</v>
      </c>
      <c r="E86" s="565">
        <v>5</v>
      </c>
      <c r="F86" s="565">
        <v>6</v>
      </c>
      <c r="G86" s="276">
        <v>7</v>
      </c>
      <c r="H86" s="276">
        <v>8</v>
      </c>
      <c r="I86" s="276">
        <v>9</v>
      </c>
      <c r="J86" s="276">
        <v>10</v>
      </c>
    </row>
    <row r="87" spans="1:10" ht="15.75">
      <c r="A87" s="278" t="s">
        <v>185</v>
      </c>
      <c r="B87" s="177"/>
      <c r="C87" s="177"/>
      <c r="D87" s="280">
        <f>B87+C87</f>
        <v>0</v>
      </c>
      <c r="E87" s="177"/>
      <c r="F87" s="177"/>
      <c r="G87" s="280">
        <f>E87+F87</f>
        <v>0</v>
      </c>
      <c r="H87" s="280">
        <f>B87+E87</f>
        <v>0</v>
      </c>
      <c r="I87" s="280">
        <f>C87+F87</f>
        <v>0</v>
      </c>
      <c r="J87" s="280">
        <f>D87+G87</f>
        <v>0</v>
      </c>
    </row>
    <row r="88" spans="1:10" ht="15.75">
      <c r="A88" s="281" t="s">
        <v>168</v>
      </c>
      <c r="B88" s="177"/>
      <c r="C88" s="177"/>
      <c r="D88" s="280">
        <f t="shared" ref="D88:D94" si="31">B88+C88</f>
        <v>0</v>
      </c>
      <c r="E88" s="177"/>
      <c r="F88" s="177"/>
      <c r="G88" s="280">
        <f t="shared" ref="G88:G94" si="32">E88+F88</f>
        <v>0</v>
      </c>
      <c r="H88" s="280">
        <f t="shared" ref="H88:H94" si="33">B88+E88</f>
        <v>0</v>
      </c>
      <c r="I88" s="280">
        <f t="shared" ref="I88:I94" si="34">C88+F88</f>
        <v>0</v>
      </c>
      <c r="J88" s="280">
        <f t="shared" ref="J88:J94" si="35">D88+G88</f>
        <v>0</v>
      </c>
    </row>
    <row r="89" spans="1:10" ht="15.75">
      <c r="A89" s="281" t="s">
        <v>169</v>
      </c>
      <c r="B89" s="177"/>
      <c r="C89" s="177"/>
      <c r="D89" s="280">
        <f t="shared" si="31"/>
        <v>0</v>
      </c>
      <c r="E89" s="177">
        <v>1</v>
      </c>
      <c r="F89" s="177"/>
      <c r="G89" s="280">
        <f t="shared" si="32"/>
        <v>1</v>
      </c>
      <c r="H89" s="280">
        <f t="shared" si="33"/>
        <v>1</v>
      </c>
      <c r="I89" s="280">
        <f t="shared" si="34"/>
        <v>0</v>
      </c>
      <c r="J89" s="280">
        <f t="shared" si="35"/>
        <v>1</v>
      </c>
    </row>
    <row r="90" spans="1:10" ht="15.75">
      <c r="A90" s="281" t="s">
        <v>170</v>
      </c>
      <c r="B90" s="177"/>
      <c r="C90" s="177"/>
      <c r="D90" s="280">
        <f t="shared" si="31"/>
        <v>0</v>
      </c>
      <c r="E90" s="177">
        <v>3</v>
      </c>
      <c r="F90" s="177"/>
      <c r="G90" s="280">
        <f t="shared" si="32"/>
        <v>3</v>
      </c>
      <c r="H90" s="280">
        <f t="shared" si="33"/>
        <v>3</v>
      </c>
      <c r="I90" s="280">
        <f t="shared" si="34"/>
        <v>0</v>
      </c>
      <c r="J90" s="280">
        <f t="shared" si="35"/>
        <v>3</v>
      </c>
    </row>
    <row r="91" spans="1:10" ht="15.75">
      <c r="A91" s="281" t="s">
        <v>171</v>
      </c>
      <c r="B91" s="177"/>
      <c r="C91" s="177"/>
      <c r="D91" s="280">
        <f t="shared" si="31"/>
        <v>0</v>
      </c>
      <c r="E91" s="177">
        <v>1</v>
      </c>
      <c r="F91" s="177">
        <v>1</v>
      </c>
      <c r="G91" s="280">
        <f t="shared" si="32"/>
        <v>2</v>
      </c>
      <c r="H91" s="280">
        <f t="shared" si="33"/>
        <v>1</v>
      </c>
      <c r="I91" s="280">
        <f t="shared" si="34"/>
        <v>1</v>
      </c>
      <c r="J91" s="280">
        <f t="shared" si="35"/>
        <v>2</v>
      </c>
    </row>
    <row r="92" spans="1:10" ht="15.75">
      <c r="A92" s="281" t="s">
        <v>172</v>
      </c>
      <c r="B92" s="177"/>
      <c r="C92" s="177"/>
      <c r="D92" s="280">
        <f t="shared" si="31"/>
        <v>0</v>
      </c>
      <c r="E92" s="177"/>
      <c r="F92" s="177"/>
      <c r="G92" s="280">
        <f t="shared" si="32"/>
        <v>0</v>
      </c>
      <c r="H92" s="280">
        <f t="shared" si="33"/>
        <v>0</v>
      </c>
      <c r="I92" s="280">
        <f t="shared" si="34"/>
        <v>0</v>
      </c>
      <c r="J92" s="280">
        <f t="shared" si="35"/>
        <v>0</v>
      </c>
    </row>
    <row r="93" spans="1:10" ht="15.75">
      <c r="A93" s="281" t="s">
        <v>173</v>
      </c>
      <c r="B93" s="177"/>
      <c r="C93" s="177"/>
      <c r="D93" s="280">
        <f t="shared" si="31"/>
        <v>0</v>
      </c>
      <c r="E93" s="177"/>
      <c r="F93" s="177"/>
      <c r="G93" s="280">
        <f t="shared" si="32"/>
        <v>0</v>
      </c>
      <c r="H93" s="280">
        <f t="shared" si="33"/>
        <v>0</v>
      </c>
      <c r="I93" s="280">
        <f t="shared" si="34"/>
        <v>0</v>
      </c>
      <c r="J93" s="280">
        <f t="shared" si="35"/>
        <v>0</v>
      </c>
    </row>
    <row r="94" spans="1:10" ht="15.75">
      <c r="A94" s="281" t="s">
        <v>186</v>
      </c>
      <c r="B94" s="177"/>
      <c r="C94" s="177"/>
      <c r="D94" s="280">
        <f t="shared" si="31"/>
        <v>0</v>
      </c>
      <c r="E94" s="177"/>
      <c r="F94" s="177"/>
      <c r="G94" s="280">
        <f t="shared" si="32"/>
        <v>0</v>
      </c>
      <c r="H94" s="280">
        <f t="shared" si="33"/>
        <v>0</v>
      </c>
      <c r="I94" s="280">
        <f t="shared" si="34"/>
        <v>0</v>
      </c>
      <c r="J94" s="280">
        <f t="shared" si="35"/>
        <v>0</v>
      </c>
    </row>
    <row r="95" spans="1:10" ht="15.75">
      <c r="A95" s="282" t="s">
        <v>6</v>
      </c>
      <c r="B95" s="280">
        <f>SUM(B87:B94)</f>
        <v>0</v>
      </c>
      <c r="C95" s="280">
        <f t="shared" ref="C95:J95" si="36">SUM(C87:C94)</f>
        <v>0</v>
      </c>
      <c r="D95" s="280">
        <f t="shared" si="36"/>
        <v>0</v>
      </c>
      <c r="E95" s="280">
        <f t="shared" si="36"/>
        <v>5</v>
      </c>
      <c r="F95" s="280">
        <f t="shared" si="36"/>
        <v>1</v>
      </c>
      <c r="G95" s="280">
        <f t="shared" si="36"/>
        <v>6</v>
      </c>
      <c r="H95" s="280">
        <f t="shared" si="36"/>
        <v>5</v>
      </c>
      <c r="I95" s="280">
        <f t="shared" si="36"/>
        <v>1</v>
      </c>
      <c r="J95" s="280">
        <f t="shared" si="36"/>
        <v>6</v>
      </c>
    </row>
    <row r="97" spans="1:10">
      <c r="A97" s="136" t="s">
        <v>307</v>
      </c>
      <c r="B97" s="136"/>
      <c r="C97" s="136"/>
      <c r="D97" s="136"/>
      <c r="E97" s="136"/>
      <c r="F97" s="136"/>
      <c r="G97" s="136"/>
      <c r="H97" s="136"/>
      <c r="I97" s="1966" t="s">
        <v>142</v>
      </c>
      <c r="J97" s="1966"/>
    </row>
    <row r="98" spans="1:10">
      <c r="A98" s="1967" t="s">
        <v>308</v>
      </c>
      <c r="B98" s="1967"/>
      <c r="C98" s="1967"/>
      <c r="D98" s="1967"/>
      <c r="E98" s="1967"/>
      <c r="F98" s="1967"/>
      <c r="G98" s="1967"/>
      <c r="H98" s="1967"/>
      <c r="I98" s="1967"/>
      <c r="J98" s="1967"/>
    </row>
    <row r="99" spans="1:10">
      <c r="A99" s="1968" t="s">
        <v>7</v>
      </c>
      <c r="B99" s="1968"/>
      <c r="C99" s="1968"/>
      <c r="D99" s="1968"/>
      <c r="E99" s="1968"/>
      <c r="F99" s="1968"/>
      <c r="G99" s="1968"/>
      <c r="H99" s="1968"/>
      <c r="I99" s="1968"/>
      <c r="J99" s="1968"/>
    </row>
    <row r="100" spans="1:10">
      <c r="A100" s="1969" t="s">
        <v>244</v>
      </c>
      <c r="B100" s="1968" t="s">
        <v>224</v>
      </c>
      <c r="C100" s="1968"/>
      <c r="D100" s="1968"/>
      <c r="E100" s="1968" t="s">
        <v>223</v>
      </c>
      <c r="F100" s="1968"/>
      <c r="G100" s="1968"/>
      <c r="H100" s="1968" t="s">
        <v>6</v>
      </c>
      <c r="I100" s="1968"/>
      <c r="J100" s="1968"/>
    </row>
    <row r="101" spans="1:10">
      <c r="A101" s="1969"/>
      <c r="B101" s="276" t="s">
        <v>242</v>
      </c>
      <c r="C101" s="276" t="s">
        <v>243</v>
      </c>
      <c r="D101" s="276" t="s">
        <v>236</v>
      </c>
      <c r="E101" s="565" t="s">
        <v>242</v>
      </c>
      <c r="F101" s="565" t="s">
        <v>243</v>
      </c>
      <c r="G101" s="276" t="s">
        <v>236</v>
      </c>
      <c r="H101" s="276" t="s">
        <v>242</v>
      </c>
      <c r="I101" s="276" t="s">
        <v>243</v>
      </c>
      <c r="J101" s="276" t="s">
        <v>236</v>
      </c>
    </row>
    <row r="102" spans="1:10">
      <c r="A102" s="277">
        <v>1</v>
      </c>
      <c r="B102" s="276">
        <v>2</v>
      </c>
      <c r="C102" s="276">
        <v>3</v>
      </c>
      <c r="D102" s="276">
        <v>4</v>
      </c>
      <c r="E102" s="565">
        <v>5</v>
      </c>
      <c r="F102" s="565">
        <v>6</v>
      </c>
      <c r="G102" s="276">
        <v>7</v>
      </c>
      <c r="H102" s="276">
        <v>8</v>
      </c>
      <c r="I102" s="276">
        <v>9</v>
      </c>
      <c r="J102" s="276">
        <v>10</v>
      </c>
    </row>
    <row r="103" spans="1:10" ht="15.75">
      <c r="A103" s="278" t="s">
        <v>185</v>
      </c>
      <c r="B103" s="177">
        <v>1</v>
      </c>
      <c r="C103" s="177"/>
      <c r="D103" s="280">
        <f>B103+C103</f>
        <v>1</v>
      </c>
      <c r="E103" s="177">
        <v>1</v>
      </c>
      <c r="F103" s="177">
        <v>2</v>
      </c>
      <c r="G103" s="280">
        <f>E103+F103</f>
        <v>3</v>
      </c>
      <c r="H103" s="280">
        <f>B103+E103</f>
        <v>2</v>
      </c>
      <c r="I103" s="280">
        <f>C103+F103</f>
        <v>2</v>
      </c>
      <c r="J103" s="280">
        <f>D103+G103</f>
        <v>4</v>
      </c>
    </row>
    <row r="104" spans="1:10" ht="15.75">
      <c r="A104" s="281" t="s">
        <v>168</v>
      </c>
      <c r="B104" s="177">
        <v>2</v>
      </c>
      <c r="C104" s="177">
        <v>1</v>
      </c>
      <c r="D104" s="280">
        <f t="shared" ref="D104:D110" si="37">B104+C104</f>
        <v>3</v>
      </c>
      <c r="E104" s="177">
        <v>6</v>
      </c>
      <c r="F104" s="177">
        <v>3</v>
      </c>
      <c r="G104" s="280">
        <f t="shared" ref="G104:G110" si="38">E104+F104</f>
        <v>9</v>
      </c>
      <c r="H104" s="280">
        <f t="shared" ref="H104:H110" si="39">B104+E104</f>
        <v>8</v>
      </c>
      <c r="I104" s="280">
        <f t="shared" ref="I104:I110" si="40">C104+F104</f>
        <v>4</v>
      </c>
      <c r="J104" s="280">
        <f t="shared" ref="J104:J110" si="41">D104+G104</f>
        <v>12</v>
      </c>
    </row>
    <row r="105" spans="1:10" ht="15.75">
      <c r="A105" s="281" t="s">
        <v>169</v>
      </c>
      <c r="B105" s="177"/>
      <c r="C105" s="177"/>
      <c r="D105" s="280">
        <f t="shared" si="37"/>
        <v>0</v>
      </c>
      <c r="E105" s="177">
        <v>4</v>
      </c>
      <c r="F105" s="177">
        <v>1</v>
      </c>
      <c r="G105" s="280">
        <f t="shared" si="38"/>
        <v>5</v>
      </c>
      <c r="H105" s="280">
        <f t="shared" si="39"/>
        <v>4</v>
      </c>
      <c r="I105" s="280">
        <f t="shared" si="40"/>
        <v>1</v>
      </c>
      <c r="J105" s="280">
        <f t="shared" si="41"/>
        <v>5</v>
      </c>
    </row>
    <row r="106" spans="1:10" ht="15.75">
      <c r="A106" s="281" t="s">
        <v>170</v>
      </c>
      <c r="B106" s="177"/>
      <c r="C106" s="177"/>
      <c r="D106" s="280">
        <f t="shared" si="37"/>
        <v>0</v>
      </c>
      <c r="E106" s="177"/>
      <c r="F106" s="177"/>
      <c r="G106" s="280">
        <f t="shared" si="38"/>
        <v>0</v>
      </c>
      <c r="H106" s="280">
        <f t="shared" si="39"/>
        <v>0</v>
      </c>
      <c r="I106" s="280">
        <f t="shared" si="40"/>
        <v>0</v>
      </c>
      <c r="J106" s="280">
        <f t="shared" si="41"/>
        <v>0</v>
      </c>
    </row>
    <row r="107" spans="1:10" ht="15.75">
      <c r="A107" s="281" t="s">
        <v>171</v>
      </c>
      <c r="B107" s="177"/>
      <c r="C107" s="177"/>
      <c r="D107" s="280">
        <f t="shared" si="37"/>
        <v>0</v>
      </c>
      <c r="E107" s="177"/>
      <c r="F107" s="177"/>
      <c r="G107" s="280">
        <f t="shared" si="38"/>
        <v>0</v>
      </c>
      <c r="H107" s="280">
        <f t="shared" si="39"/>
        <v>0</v>
      </c>
      <c r="I107" s="280">
        <f t="shared" si="40"/>
        <v>0</v>
      </c>
      <c r="J107" s="280">
        <f t="shared" si="41"/>
        <v>0</v>
      </c>
    </row>
    <row r="108" spans="1:10" ht="15.75">
      <c r="A108" s="281" t="s">
        <v>172</v>
      </c>
      <c r="B108" s="177"/>
      <c r="C108" s="177"/>
      <c r="D108" s="280">
        <f t="shared" si="37"/>
        <v>0</v>
      </c>
      <c r="E108" s="177"/>
      <c r="F108" s="177"/>
      <c r="G108" s="280">
        <f t="shared" si="38"/>
        <v>0</v>
      </c>
      <c r="H108" s="280">
        <f t="shared" si="39"/>
        <v>0</v>
      </c>
      <c r="I108" s="280">
        <f t="shared" si="40"/>
        <v>0</v>
      </c>
      <c r="J108" s="280">
        <f t="shared" si="41"/>
        <v>0</v>
      </c>
    </row>
    <row r="109" spans="1:10" ht="15.75">
      <c r="A109" s="281" t="s">
        <v>173</v>
      </c>
      <c r="B109" s="177"/>
      <c r="C109" s="177"/>
      <c r="D109" s="280">
        <f t="shared" si="37"/>
        <v>0</v>
      </c>
      <c r="E109" s="177"/>
      <c r="F109" s="177"/>
      <c r="G109" s="280">
        <f t="shared" si="38"/>
        <v>0</v>
      </c>
      <c r="H109" s="280">
        <f t="shared" si="39"/>
        <v>0</v>
      </c>
      <c r="I109" s="280">
        <f t="shared" si="40"/>
        <v>0</v>
      </c>
      <c r="J109" s="280">
        <f t="shared" si="41"/>
        <v>0</v>
      </c>
    </row>
    <row r="110" spans="1:10" ht="15.75">
      <c r="A110" s="281" t="s">
        <v>186</v>
      </c>
      <c r="B110" s="177"/>
      <c r="C110" s="177"/>
      <c r="D110" s="280">
        <f t="shared" si="37"/>
        <v>0</v>
      </c>
      <c r="E110" s="177"/>
      <c r="F110" s="177"/>
      <c r="G110" s="280">
        <f t="shared" si="38"/>
        <v>0</v>
      </c>
      <c r="H110" s="280">
        <f t="shared" si="39"/>
        <v>0</v>
      </c>
      <c r="I110" s="280">
        <f t="shared" si="40"/>
        <v>0</v>
      </c>
      <c r="J110" s="280">
        <f t="shared" si="41"/>
        <v>0</v>
      </c>
    </row>
    <row r="111" spans="1:10" ht="15.75">
      <c r="A111" s="282" t="s">
        <v>6</v>
      </c>
      <c r="B111" s="280">
        <f>SUM(B103:B110)</f>
        <v>3</v>
      </c>
      <c r="C111" s="280">
        <f t="shared" ref="C111:J111" si="42">SUM(C103:C110)</f>
        <v>1</v>
      </c>
      <c r="D111" s="280">
        <f t="shared" si="42"/>
        <v>4</v>
      </c>
      <c r="E111" s="280">
        <f t="shared" si="42"/>
        <v>11</v>
      </c>
      <c r="F111" s="280">
        <f t="shared" si="42"/>
        <v>6</v>
      </c>
      <c r="G111" s="280">
        <f t="shared" si="42"/>
        <v>17</v>
      </c>
      <c r="H111" s="280">
        <f t="shared" si="42"/>
        <v>14</v>
      </c>
      <c r="I111" s="280">
        <f t="shared" si="42"/>
        <v>7</v>
      </c>
      <c r="J111" s="280">
        <f t="shared" si="42"/>
        <v>21</v>
      </c>
    </row>
    <row r="113" spans="1:10">
      <c r="A113" s="136" t="s">
        <v>307</v>
      </c>
      <c r="B113" s="136"/>
      <c r="C113" s="136"/>
      <c r="D113" s="136"/>
      <c r="E113" s="136"/>
      <c r="F113" s="136"/>
      <c r="G113" s="136"/>
      <c r="H113" s="136"/>
      <c r="I113" s="1966" t="s">
        <v>40</v>
      </c>
      <c r="J113" s="1966"/>
    </row>
    <row r="114" spans="1:10">
      <c r="A114" s="1967" t="s">
        <v>308</v>
      </c>
      <c r="B114" s="1967"/>
      <c r="C114" s="1967"/>
      <c r="D114" s="1967"/>
      <c r="E114" s="1967"/>
      <c r="F114" s="1967"/>
      <c r="G114" s="1967"/>
      <c r="H114" s="1967"/>
      <c r="I114" s="1967"/>
      <c r="J114" s="1967"/>
    </row>
    <row r="115" spans="1:10">
      <c r="A115" s="1968" t="s">
        <v>7</v>
      </c>
      <c r="B115" s="1968"/>
      <c r="C115" s="1968"/>
      <c r="D115" s="1968"/>
      <c r="E115" s="1968"/>
      <c r="F115" s="1968"/>
      <c r="G115" s="1968"/>
      <c r="H115" s="1968"/>
      <c r="I115" s="1968"/>
      <c r="J115" s="1968"/>
    </row>
    <row r="116" spans="1:10">
      <c r="A116" s="1969" t="s">
        <v>244</v>
      </c>
      <c r="B116" s="1968" t="s">
        <v>224</v>
      </c>
      <c r="C116" s="1968"/>
      <c r="D116" s="1968"/>
      <c r="E116" s="1968" t="s">
        <v>223</v>
      </c>
      <c r="F116" s="1968"/>
      <c r="G116" s="1968"/>
      <c r="H116" s="1968" t="s">
        <v>6</v>
      </c>
      <c r="I116" s="1968"/>
      <c r="J116" s="1968"/>
    </row>
    <row r="117" spans="1:10">
      <c r="A117" s="1969"/>
      <c r="B117" s="276" t="s">
        <v>242</v>
      </c>
      <c r="C117" s="276" t="s">
        <v>243</v>
      </c>
      <c r="D117" s="276" t="s">
        <v>236</v>
      </c>
      <c r="E117" s="565" t="s">
        <v>242</v>
      </c>
      <c r="F117" s="565" t="s">
        <v>243</v>
      </c>
      <c r="G117" s="276" t="s">
        <v>236</v>
      </c>
      <c r="H117" s="276" t="s">
        <v>242</v>
      </c>
      <c r="I117" s="276" t="s">
        <v>243</v>
      </c>
      <c r="J117" s="276" t="s">
        <v>236</v>
      </c>
    </row>
    <row r="118" spans="1:10">
      <c r="A118" s="277">
        <v>1</v>
      </c>
      <c r="B118" s="276">
        <v>2</v>
      </c>
      <c r="C118" s="276">
        <v>3</v>
      </c>
      <c r="D118" s="276">
        <v>4</v>
      </c>
      <c r="E118" s="565">
        <v>5</v>
      </c>
      <c r="F118" s="565">
        <v>6</v>
      </c>
      <c r="G118" s="276">
        <v>7</v>
      </c>
      <c r="H118" s="276">
        <v>8</v>
      </c>
      <c r="I118" s="276">
        <v>9</v>
      </c>
      <c r="J118" s="276">
        <v>10</v>
      </c>
    </row>
    <row r="119" spans="1:10" ht="15.75">
      <c r="A119" s="278" t="s">
        <v>185</v>
      </c>
      <c r="B119" s="177">
        <v>0</v>
      </c>
      <c r="C119" s="177">
        <v>0</v>
      </c>
      <c r="D119" s="280">
        <f t="shared" ref="D119:D126" si="43">B119+C119</f>
        <v>0</v>
      </c>
      <c r="E119" s="177">
        <v>0</v>
      </c>
      <c r="F119" s="177">
        <v>0</v>
      </c>
      <c r="G119" s="280">
        <f t="shared" ref="G119:G126" si="44">E119+F119</f>
        <v>0</v>
      </c>
      <c r="H119" s="280">
        <f>B119+E119</f>
        <v>0</v>
      </c>
      <c r="I119" s="280">
        <f>C119+F119</f>
        <v>0</v>
      </c>
      <c r="J119" s="280">
        <f>D119+G119</f>
        <v>0</v>
      </c>
    </row>
    <row r="120" spans="1:10" ht="15.75">
      <c r="A120" s="281" t="s">
        <v>168</v>
      </c>
      <c r="B120" s="177">
        <v>0</v>
      </c>
      <c r="C120" s="177">
        <v>0</v>
      </c>
      <c r="D120" s="280">
        <f t="shared" si="43"/>
        <v>0</v>
      </c>
      <c r="E120" s="177">
        <v>0</v>
      </c>
      <c r="F120" s="177">
        <v>0</v>
      </c>
      <c r="G120" s="280">
        <f t="shared" si="44"/>
        <v>0</v>
      </c>
      <c r="H120" s="280">
        <f t="shared" ref="H120:H126" si="45">B120+E120</f>
        <v>0</v>
      </c>
      <c r="I120" s="280">
        <f t="shared" ref="I120:I126" si="46">C120+F120</f>
        <v>0</v>
      </c>
      <c r="J120" s="280">
        <f t="shared" ref="J120:J126" si="47">D120+G120</f>
        <v>0</v>
      </c>
    </row>
    <row r="121" spans="1:10" ht="15.75">
      <c r="A121" s="281" t="s">
        <v>169</v>
      </c>
      <c r="B121" s="177">
        <v>9</v>
      </c>
      <c r="C121" s="177">
        <v>6</v>
      </c>
      <c r="D121" s="280">
        <f t="shared" si="43"/>
        <v>15</v>
      </c>
      <c r="E121" s="177">
        <v>9</v>
      </c>
      <c r="F121" s="177">
        <v>6</v>
      </c>
      <c r="G121" s="280">
        <f t="shared" si="44"/>
        <v>15</v>
      </c>
      <c r="H121" s="280">
        <f t="shared" si="45"/>
        <v>18</v>
      </c>
      <c r="I121" s="280">
        <f t="shared" si="46"/>
        <v>12</v>
      </c>
      <c r="J121" s="280">
        <f t="shared" si="47"/>
        <v>30</v>
      </c>
    </row>
    <row r="122" spans="1:10" ht="15.75">
      <c r="A122" s="281" t="s">
        <v>170</v>
      </c>
      <c r="B122" s="177">
        <v>6</v>
      </c>
      <c r="C122" s="177">
        <v>4</v>
      </c>
      <c r="D122" s="280">
        <f t="shared" si="43"/>
        <v>10</v>
      </c>
      <c r="E122" s="177">
        <v>8</v>
      </c>
      <c r="F122" s="177">
        <v>4</v>
      </c>
      <c r="G122" s="280">
        <f t="shared" si="44"/>
        <v>12</v>
      </c>
      <c r="H122" s="280">
        <f t="shared" si="45"/>
        <v>14</v>
      </c>
      <c r="I122" s="280">
        <f t="shared" si="46"/>
        <v>8</v>
      </c>
      <c r="J122" s="280">
        <f t="shared" si="47"/>
        <v>22</v>
      </c>
    </row>
    <row r="123" spans="1:10" ht="15.75">
      <c r="A123" s="281" t="s">
        <v>171</v>
      </c>
      <c r="B123" s="177">
        <v>5</v>
      </c>
      <c r="C123" s="177">
        <v>1</v>
      </c>
      <c r="D123" s="280">
        <f t="shared" si="43"/>
        <v>6</v>
      </c>
      <c r="E123" s="177">
        <v>8</v>
      </c>
      <c r="F123" s="177">
        <v>3</v>
      </c>
      <c r="G123" s="280">
        <f t="shared" si="44"/>
        <v>11</v>
      </c>
      <c r="H123" s="280">
        <f t="shared" si="45"/>
        <v>13</v>
      </c>
      <c r="I123" s="280">
        <f t="shared" si="46"/>
        <v>4</v>
      </c>
      <c r="J123" s="280">
        <f t="shared" si="47"/>
        <v>17</v>
      </c>
    </row>
    <row r="124" spans="1:10" ht="15.75">
      <c r="A124" s="281" t="s">
        <v>172</v>
      </c>
      <c r="B124" s="177">
        <v>2</v>
      </c>
      <c r="C124" s="177">
        <v>1</v>
      </c>
      <c r="D124" s="280">
        <f t="shared" si="43"/>
        <v>3</v>
      </c>
      <c r="E124" s="177">
        <v>2</v>
      </c>
      <c r="F124" s="177">
        <v>1</v>
      </c>
      <c r="G124" s="280">
        <f t="shared" si="44"/>
        <v>3</v>
      </c>
      <c r="H124" s="280">
        <f t="shared" si="45"/>
        <v>4</v>
      </c>
      <c r="I124" s="280">
        <f t="shared" si="46"/>
        <v>2</v>
      </c>
      <c r="J124" s="280">
        <f t="shared" si="47"/>
        <v>6</v>
      </c>
    </row>
    <row r="125" spans="1:10" ht="15.75">
      <c r="A125" s="281" t="s">
        <v>173</v>
      </c>
      <c r="B125" s="177">
        <v>0</v>
      </c>
      <c r="C125" s="177">
        <v>0</v>
      </c>
      <c r="D125" s="280">
        <f t="shared" si="43"/>
        <v>0</v>
      </c>
      <c r="E125" s="177">
        <v>0</v>
      </c>
      <c r="F125" s="177">
        <v>0</v>
      </c>
      <c r="G125" s="280">
        <f t="shared" si="44"/>
        <v>0</v>
      </c>
      <c r="H125" s="280">
        <f t="shared" si="45"/>
        <v>0</v>
      </c>
      <c r="I125" s="280">
        <f t="shared" si="46"/>
        <v>0</v>
      </c>
      <c r="J125" s="280">
        <f t="shared" si="47"/>
        <v>0</v>
      </c>
    </row>
    <row r="126" spans="1:10" ht="15.75">
      <c r="A126" s="281" t="s">
        <v>186</v>
      </c>
      <c r="B126" s="177">
        <v>0</v>
      </c>
      <c r="C126" s="177">
        <v>0</v>
      </c>
      <c r="D126" s="280">
        <f t="shared" si="43"/>
        <v>0</v>
      </c>
      <c r="E126" s="177">
        <v>0</v>
      </c>
      <c r="F126" s="177">
        <v>0</v>
      </c>
      <c r="G126" s="280">
        <f t="shared" si="44"/>
        <v>0</v>
      </c>
      <c r="H126" s="280">
        <f t="shared" si="45"/>
        <v>0</v>
      </c>
      <c r="I126" s="280">
        <f t="shared" si="46"/>
        <v>0</v>
      </c>
      <c r="J126" s="280">
        <f t="shared" si="47"/>
        <v>0</v>
      </c>
    </row>
    <row r="127" spans="1:10" ht="15.75">
      <c r="A127" s="282" t="s">
        <v>6</v>
      </c>
      <c r="B127" s="280">
        <f>SUM(B119:B126)</f>
        <v>22</v>
      </c>
      <c r="C127" s="280">
        <f t="shared" ref="C127:J127" si="48">SUM(C119:C126)</f>
        <v>12</v>
      </c>
      <c r="D127" s="280">
        <f t="shared" si="48"/>
        <v>34</v>
      </c>
      <c r="E127" s="280">
        <f t="shared" si="48"/>
        <v>27</v>
      </c>
      <c r="F127" s="280">
        <f t="shared" si="48"/>
        <v>14</v>
      </c>
      <c r="G127" s="280">
        <f t="shared" si="48"/>
        <v>41</v>
      </c>
      <c r="H127" s="280">
        <f t="shared" si="48"/>
        <v>49</v>
      </c>
      <c r="I127" s="280">
        <f t="shared" si="48"/>
        <v>26</v>
      </c>
      <c r="J127" s="280">
        <f t="shared" si="48"/>
        <v>75</v>
      </c>
    </row>
    <row r="129" spans="1:10">
      <c r="A129" s="136" t="s">
        <v>307</v>
      </c>
      <c r="B129" s="136"/>
      <c r="C129" s="136"/>
      <c r="D129" s="136"/>
      <c r="E129" s="136"/>
      <c r="F129" s="136"/>
      <c r="G129" s="136"/>
      <c r="H129" s="136"/>
      <c r="I129" s="1966" t="s">
        <v>190</v>
      </c>
      <c r="J129" s="1966"/>
    </row>
    <row r="130" spans="1:10">
      <c r="A130" s="1967" t="s">
        <v>308</v>
      </c>
      <c r="B130" s="1967"/>
      <c r="C130" s="1967"/>
      <c r="D130" s="1967"/>
      <c r="E130" s="1967"/>
      <c r="F130" s="1967"/>
      <c r="G130" s="1967"/>
      <c r="H130" s="1967"/>
      <c r="I130" s="1967"/>
      <c r="J130" s="1967"/>
    </row>
    <row r="131" spans="1:10">
      <c r="A131" s="1968" t="s">
        <v>7</v>
      </c>
      <c r="B131" s="1968"/>
      <c r="C131" s="1968"/>
      <c r="D131" s="1968"/>
      <c r="E131" s="1968"/>
      <c r="F131" s="1968"/>
      <c r="G131" s="1968"/>
      <c r="H131" s="1968"/>
      <c r="I131" s="1968"/>
      <c r="J131" s="1968"/>
    </row>
    <row r="132" spans="1:10">
      <c r="A132" s="1969" t="s">
        <v>244</v>
      </c>
      <c r="B132" s="1968" t="s">
        <v>224</v>
      </c>
      <c r="C132" s="1968"/>
      <c r="D132" s="1968"/>
      <c r="E132" s="1968" t="s">
        <v>223</v>
      </c>
      <c r="F132" s="1968"/>
      <c r="G132" s="1968"/>
      <c r="H132" s="1968" t="s">
        <v>6</v>
      </c>
      <c r="I132" s="1968"/>
      <c r="J132" s="1968"/>
    </row>
    <row r="133" spans="1:10">
      <c r="A133" s="1969"/>
      <c r="B133" s="276" t="s">
        <v>242</v>
      </c>
      <c r="C133" s="276" t="s">
        <v>243</v>
      </c>
      <c r="D133" s="276" t="s">
        <v>236</v>
      </c>
      <c r="E133" s="565" t="s">
        <v>242</v>
      </c>
      <c r="F133" s="565" t="s">
        <v>243</v>
      </c>
      <c r="G133" s="276" t="s">
        <v>236</v>
      </c>
      <c r="H133" s="276" t="s">
        <v>242</v>
      </c>
      <c r="I133" s="276" t="s">
        <v>243</v>
      </c>
      <c r="J133" s="276" t="s">
        <v>236</v>
      </c>
    </row>
    <row r="134" spans="1:10">
      <c r="A134" s="277">
        <v>1</v>
      </c>
      <c r="B134" s="276">
        <v>2</v>
      </c>
      <c r="C134" s="276">
        <v>3</v>
      </c>
      <c r="D134" s="276">
        <v>4</v>
      </c>
      <c r="E134" s="1233">
        <v>5</v>
      </c>
      <c r="F134" s="1233">
        <v>6</v>
      </c>
      <c r="G134" s="276">
        <v>7</v>
      </c>
      <c r="H134" s="276">
        <v>8</v>
      </c>
      <c r="I134" s="276">
        <v>9</v>
      </c>
      <c r="J134" s="276">
        <v>10</v>
      </c>
    </row>
    <row r="135" spans="1:10" ht="15.75">
      <c r="A135" s="278" t="s">
        <v>185</v>
      </c>
      <c r="B135" s="160"/>
      <c r="C135" s="160"/>
      <c r="D135" s="280">
        <f>B135+C135</f>
        <v>0</v>
      </c>
      <c r="E135" s="177"/>
      <c r="F135" s="177"/>
      <c r="G135" s="280">
        <f>E135+F135</f>
        <v>0</v>
      </c>
      <c r="H135" s="280">
        <f>B135+E135</f>
        <v>0</v>
      </c>
      <c r="I135" s="280">
        <f>C135+F135</f>
        <v>0</v>
      </c>
      <c r="J135" s="280">
        <f>D135+G135</f>
        <v>0</v>
      </c>
    </row>
    <row r="136" spans="1:10" ht="15.75">
      <c r="A136" s="281" t="s">
        <v>168</v>
      </c>
      <c r="B136" s="160">
        <v>1</v>
      </c>
      <c r="C136" s="160">
        <v>1</v>
      </c>
      <c r="D136" s="280">
        <f t="shared" ref="D136:D142" si="49">B136+C136</f>
        <v>2</v>
      </c>
      <c r="E136" s="177">
        <v>12</v>
      </c>
      <c r="F136" s="177">
        <v>12</v>
      </c>
      <c r="G136" s="280">
        <f t="shared" ref="G136:G142" si="50">E136+F136</f>
        <v>24</v>
      </c>
      <c r="H136" s="280">
        <f t="shared" ref="H136:H142" si="51">B136+E136</f>
        <v>13</v>
      </c>
      <c r="I136" s="280">
        <f t="shared" ref="I136:I142" si="52">C136+F136</f>
        <v>13</v>
      </c>
      <c r="J136" s="280">
        <f t="shared" ref="J136:J142" si="53">D136+G136</f>
        <v>26</v>
      </c>
    </row>
    <row r="137" spans="1:10" ht="15.75">
      <c r="A137" s="281" t="s">
        <v>169</v>
      </c>
      <c r="B137" s="160">
        <v>1</v>
      </c>
      <c r="C137" s="160">
        <v>2</v>
      </c>
      <c r="D137" s="280">
        <f t="shared" si="49"/>
        <v>3</v>
      </c>
      <c r="E137" s="177">
        <v>16</v>
      </c>
      <c r="F137" s="177">
        <v>11</v>
      </c>
      <c r="G137" s="280">
        <f t="shared" si="50"/>
        <v>27</v>
      </c>
      <c r="H137" s="280">
        <f t="shared" si="51"/>
        <v>17</v>
      </c>
      <c r="I137" s="280">
        <f t="shared" si="52"/>
        <v>13</v>
      </c>
      <c r="J137" s="280">
        <f t="shared" si="53"/>
        <v>30</v>
      </c>
    </row>
    <row r="138" spans="1:10" ht="15.75">
      <c r="A138" s="281" t="s">
        <v>170</v>
      </c>
      <c r="B138" s="160">
        <v>2</v>
      </c>
      <c r="C138" s="160">
        <v>1</v>
      </c>
      <c r="D138" s="280">
        <f t="shared" si="49"/>
        <v>3</v>
      </c>
      <c r="E138" s="177">
        <v>14</v>
      </c>
      <c r="F138" s="177">
        <v>14</v>
      </c>
      <c r="G138" s="280">
        <f t="shared" si="50"/>
        <v>28</v>
      </c>
      <c r="H138" s="280">
        <f t="shared" si="51"/>
        <v>16</v>
      </c>
      <c r="I138" s="280">
        <f t="shared" si="52"/>
        <v>15</v>
      </c>
      <c r="J138" s="280">
        <f t="shared" si="53"/>
        <v>31</v>
      </c>
    </row>
    <row r="139" spans="1:10" ht="15.75">
      <c r="A139" s="281" t="s">
        <v>171</v>
      </c>
      <c r="B139" s="160">
        <v>3</v>
      </c>
      <c r="C139" s="160">
        <v>2</v>
      </c>
      <c r="D139" s="280">
        <f t="shared" si="49"/>
        <v>5</v>
      </c>
      <c r="E139" s="177">
        <v>17</v>
      </c>
      <c r="F139" s="177">
        <v>13</v>
      </c>
      <c r="G139" s="280">
        <f t="shared" si="50"/>
        <v>30</v>
      </c>
      <c r="H139" s="280">
        <f t="shared" si="51"/>
        <v>20</v>
      </c>
      <c r="I139" s="280">
        <f t="shared" si="52"/>
        <v>15</v>
      </c>
      <c r="J139" s="280">
        <f t="shared" si="53"/>
        <v>35</v>
      </c>
    </row>
    <row r="140" spans="1:10" ht="15.75">
      <c r="A140" s="281" t="s">
        <v>172</v>
      </c>
      <c r="B140" s="160">
        <v>3</v>
      </c>
      <c r="C140" s="160">
        <v>3</v>
      </c>
      <c r="D140" s="280">
        <f t="shared" si="49"/>
        <v>6</v>
      </c>
      <c r="E140" s="177">
        <v>14</v>
      </c>
      <c r="F140" s="177">
        <v>17</v>
      </c>
      <c r="G140" s="280">
        <f t="shared" si="50"/>
        <v>31</v>
      </c>
      <c r="H140" s="280">
        <f t="shared" si="51"/>
        <v>17</v>
      </c>
      <c r="I140" s="280">
        <f t="shared" si="52"/>
        <v>20</v>
      </c>
      <c r="J140" s="280">
        <f t="shared" si="53"/>
        <v>37</v>
      </c>
    </row>
    <row r="141" spans="1:10" ht="15.75">
      <c r="A141" s="281" t="s">
        <v>173</v>
      </c>
      <c r="B141" s="160">
        <v>1</v>
      </c>
      <c r="C141" s="160">
        <v>1</v>
      </c>
      <c r="D141" s="280">
        <f t="shared" si="49"/>
        <v>2</v>
      </c>
      <c r="E141" s="177">
        <v>5</v>
      </c>
      <c r="F141" s="177">
        <v>4</v>
      </c>
      <c r="G141" s="280">
        <f t="shared" si="50"/>
        <v>9</v>
      </c>
      <c r="H141" s="280">
        <f t="shared" si="51"/>
        <v>6</v>
      </c>
      <c r="I141" s="280">
        <f t="shared" si="52"/>
        <v>5</v>
      </c>
      <c r="J141" s="280">
        <f t="shared" si="53"/>
        <v>11</v>
      </c>
    </row>
    <row r="142" spans="1:10" ht="15.75">
      <c r="A142" s="281" t="s">
        <v>186</v>
      </c>
      <c r="B142" s="279"/>
      <c r="C142" s="279"/>
      <c r="D142" s="280">
        <f t="shared" si="49"/>
        <v>0</v>
      </c>
      <c r="E142" s="279"/>
      <c r="F142" s="279"/>
      <c r="G142" s="280">
        <f t="shared" si="50"/>
        <v>0</v>
      </c>
      <c r="H142" s="280">
        <f t="shared" si="51"/>
        <v>0</v>
      </c>
      <c r="I142" s="280">
        <f t="shared" si="52"/>
        <v>0</v>
      </c>
      <c r="J142" s="280">
        <f t="shared" si="53"/>
        <v>0</v>
      </c>
    </row>
    <row r="143" spans="1:10" ht="15.75">
      <c r="A143" s="282" t="s">
        <v>6</v>
      </c>
      <c r="B143" s="280">
        <f>SUM(B135:B142)</f>
        <v>11</v>
      </c>
      <c r="C143" s="280">
        <f t="shared" ref="C143:J143" si="54">SUM(C135:C142)</f>
        <v>10</v>
      </c>
      <c r="D143" s="280">
        <f t="shared" si="54"/>
        <v>21</v>
      </c>
      <c r="E143" s="280">
        <f t="shared" si="54"/>
        <v>78</v>
      </c>
      <c r="F143" s="280">
        <f t="shared" si="54"/>
        <v>71</v>
      </c>
      <c r="G143" s="280">
        <f t="shared" si="54"/>
        <v>149</v>
      </c>
      <c r="H143" s="280">
        <f t="shared" si="54"/>
        <v>89</v>
      </c>
      <c r="I143" s="280">
        <f t="shared" si="54"/>
        <v>81</v>
      </c>
      <c r="J143" s="280">
        <f t="shared" si="54"/>
        <v>170</v>
      </c>
    </row>
    <row r="145" spans="1:10">
      <c r="A145" s="136" t="s">
        <v>307</v>
      </c>
      <c r="B145" s="136"/>
      <c r="C145" s="136"/>
      <c r="D145" s="136"/>
      <c r="E145" s="136"/>
      <c r="F145" s="136"/>
      <c r="G145" s="136"/>
      <c r="H145" s="136"/>
      <c r="I145" s="1966" t="s">
        <v>51</v>
      </c>
      <c r="J145" s="1966"/>
    </row>
    <row r="146" spans="1:10">
      <c r="A146" s="1967" t="s">
        <v>308</v>
      </c>
      <c r="B146" s="1967"/>
      <c r="C146" s="1967"/>
      <c r="D146" s="1967"/>
      <c r="E146" s="1967"/>
      <c r="F146" s="1967"/>
      <c r="G146" s="1967"/>
      <c r="H146" s="1967"/>
      <c r="I146" s="1967"/>
      <c r="J146" s="1967"/>
    </row>
    <row r="147" spans="1:10">
      <c r="A147" s="1968" t="s">
        <v>7</v>
      </c>
      <c r="B147" s="1968"/>
      <c r="C147" s="1968"/>
      <c r="D147" s="1968"/>
      <c r="E147" s="1968"/>
      <c r="F147" s="1968"/>
      <c r="G147" s="1968"/>
      <c r="H147" s="1968"/>
      <c r="I147" s="1968"/>
      <c r="J147" s="1968"/>
    </row>
    <row r="148" spans="1:10">
      <c r="A148" s="1969" t="s">
        <v>244</v>
      </c>
      <c r="B148" s="1968" t="s">
        <v>224</v>
      </c>
      <c r="C148" s="1968"/>
      <c r="D148" s="1968"/>
      <c r="E148" s="1968" t="s">
        <v>223</v>
      </c>
      <c r="F148" s="1968"/>
      <c r="G148" s="1968"/>
      <c r="H148" s="1968" t="s">
        <v>6</v>
      </c>
      <c r="I148" s="1968"/>
      <c r="J148" s="1968"/>
    </row>
    <row r="149" spans="1:10">
      <c r="A149" s="1969"/>
      <c r="B149" s="276" t="s">
        <v>242</v>
      </c>
      <c r="C149" s="276" t="s">
        <v>243</v>
      </c>
      <c r="D149" s="276" t="s">
        <v>236</v>
      </c>
      <c r="E149" s="565" t="s">
        <v>242</v>
      </c>
      <c r="F149" s="565" t="s">
        <v>243</v>
      </c>
      <c r="G149" s="276" t="s">
        <v>236</v>
      </c>
      <c r="H149" s="276" t="s">
        <v>242</v>
      </c>
      <c r="I149" s="276" t="s">
        <v>243</v>
      </c>
      <c r="J149" s="276" t="s">
        <v>236</v>
      </c>
    </row>
    <row r="150" spans="1:10">
      <c r="A150" s="277">
        <v>1</v>
      </c>
      <c r="B150" s="276">
        <v>2</v>
      </c>
      <c r="C150" s="276">
        <v>3</v>
      </c>
      <c r="D150" s="276">
        <v>4</v>
      </c>
      <c r="E150" s="565">
        <v>5</v>
      </c>
      <c r="F150" s="565">
        <v>6</v>
      </c>
      <c r="G150" s="276">
        <v>7</v>
      </c>
      <c r="H150" s="276">
        <v>8</v>
      </c>
      <c r="I150" s="276">
        <v>9</v>
      </c>
      <c r="J150" s="276">
        <v>10</v>
      </c>
    </row>
    <row r="151" spans="1:10" ht="15.75">
      <c r="A151" s="278" t="s">
        <v>185</v>
      </c>
      <c r="B151" s="279"/>
      <c r="C151" s="279"/>
      <c r="D151" s="280">
        <f>B151+C151</f>
        <v>0</v>
      </c>
      <c r="E151" s="279"/>
      <c r="F151" s="279"/>
      <c r="G151" s="280">
        <f>E151+F151</f>
        <v>0</v>
      </c>
      <c r="H151" s="280">
        <f>B151+E151</f>
        <v>0</v>
      </c>
      <c r="I151" s="280">
        <f>C151+F151</f>
        <v>0</v>
      </c>
      <c r="J151" s="280">
        <f>D151+G151</f>
        <v>0</v>
      </c>
    </row>
    <row r="152" spans="1:10" ht="15.75">
      <c r="A152" s="281" t="s">
        <v>168</v>
      </c>
      <c r="B152" s="279"/>
      <c r="C152" s="279"/>
      <c r="D152" s="280">
        <f t="shared" ref="D152:D158" si="55">B152+C152</f>
        <v>0</v>
      </c>
      <c r="E152" s="279"/>
      <c r="F152" s="279"/>
      <c r="G152" s="280">
        <f t="shared" ref="G152:G158" si="56">E152+F152</f>
        <v>0</v>
      </c>
      <c r="H152" s="280">
        <f t="shared" ref="H152:H158" si="57">B152+E152</f>
        <v>0</v>
      </c>
      <c r="I152" s="280">
        <f t="shared" ref="I152:I158" si="58">C152+F152</f>
        <v>0</v>
      </c>
      <c r="J152" s="280">
        <f t="shared" ref="J152:J158" si="59">D152+G152</f>
        <v>0</v>
      </c>
    </row>
    <row r="153" spans="1:10" ht="15.75">
      <c r="A153" s="281" t="s">
        <v>169</v>
      </c>
      <c r="B153" s="279"/>
      <c r="C153" s="279"/>
      <c r="D153" s="280">
        <f t="shared" si="55"/>
        <v>0</v>
      </c>
      <c r="E153" s="279">
        <v>2</v>
      </c>
      <c r="F153" s="279"/>
      <c r="G153" s="280">
        <f t="shared" si="56"/>
        <v>2</v>
      </c>
      <c r="H153" s="280">
        <f t="shared" si="57"/>
        <v>2</v>
      </c>
      <c r="I153" s="280">
        <f t="shared" si="58"/>
        <v>0</v>
      </c>
      <c r="J153" s="280">
        <f t="shared" si="59"/>
        <v>2</v>
      </c>
    </row>
    <row r="154" spans="1:10" ht="15.75">
      <c r="A154" s="281" t="s">
        <v>170</v>
      </c>
      <c r="B154" s="279"/>
      <c r="C154" s="279"/>
      <c r="D154" s="280">
        <f t="shared" si="55"/>
        <v>0</v>
      </c>
      <c r="E154" s="279">
        <v>9</v>
      </c>
      <c r="F154" s="279">
        <v>8</v>
      </c>
      <c r="G154" s="280">
        <f t="shared" si="56"/>
        <v>17</v>
      </c>
      <c r="H154" s="280">
        <f t="shared" si="57"/>
        <v>9</v>
      </c>
      <c r="I154" s="280">
        <f t="shared" si="58"/>
        <v>8</v>
      </c>
      <c r="J154" s="280">
        <f t="shared" si="59"/>
        <v>17</v>
      </c>
    </row>
    <row r="155" spans="1:10" ht="15.75">
      <c r="A155" s="281" t="s">
        <v>171</v>
      </c>
      <c r="B155" s="279">
        <v>1</v>
      </c>
      <c r="C155" s="279">
        <v>0</v>
      </c>
      <c r="D155" s="280">
        <f t="shared" si="55"/>
        <v>1</v>
      </c>
      <c r="E155" s="279">
        <v>11</v>
      </c>
      <c r="F155" s="279">
        <v>13</v>
      </c>
      <c r="G155" s="280">
        <f t="shared" si="56"/>
        <v>24</v>
      </c>
      <c r="H155" s="280">
        <f t="shared" si="57"/>
        <v>12</v>
      </c>
      <c r="I155" s="280">
        <f t="shared" si="58"/>
        <v>13</v>
      </c>
      <c r="J155" s="280">
        <f t="shared" si="59"/>
        <v>25</v>
      </c>
    </row>
    <row r="156" spans="1:10" ht="15.75">
      <c r="A156" s="281" t="s">
        <v>172</v>
      </c>
      <c r="B156" s="279">
        <v>2</v>
      </c>
      <c r="C156" s="279">
        <v>1</v>
      </c>
      <c r="D156" s="280">
        <f t="shared" si="55"/>
        <v>3</v>
      </c>
      <c r="E156" s="279">
        <v>7</v>
      </c>
      <c r="F156" s="279">
        <v>9</v>
      </c>
      <c r="G156" s="280">
        <f t="shared" si="56"/>
        <v>16</v>
      </c>
      <c r="H156" s="280">
        <f t="shared" si="57"/>
        <v>9</v>
      </c>
      <c r="I156" s="280">
        <f t="shared" si="58"/>
        <v>10</v>
      </c>
      <c r="J156" s="280">
        <f t="shared" si="59"/>
        <v>19</v>
      </c>
    </row>
    <row r="157" spans="1:10" ht="15.75">
      <c r="A157" s="281" t="s">
        <v>173</v>
      </c>
      <c r="B157" s="279"/>
      <c r="C157" s="279"/>
      <c r="D157" s="280">
        <f t="shared" si="55"/>
        <v>0</v>
      </c>
      <c r="E157" s="279">
        <v>9</v>
      </c>
      <c r="F157" s="279">
        <v>1</v>
      </c>
      <c r="G157" s="280">
        <f t="shared" si="56"/>
        <v>10</v>
      </c>
      <c r="H157" s="280">
        <f t="shared" si="57"/>
        <v>9</v>
      </c>
      <c r="I157" s="280">
        <f t="shared" si="58"/>
        <v>1</v>
      </c>
      <c r="J157" s="280">
        <f t="shared" si="59"/>
        <v>10</v>
      </c>
    </row>
    <row r="158" spans="1:10" ht="15.75">
      <c r="A158" s="281" t="s">
        <v>186</v>
      </c>
      <c r="B158" s="279"/>
      <c r="C158" s="279"/>
      <c r="D158" s="280">
        <f t="shared" si="55"/>
        <v>0</v>
      </c>
      <c r="E158" s="279"/>
      <c r="F158" s="279">
        <v>1</v>
      </c>
      <c r="G158" s="280">
        <f t="shared" si="56"/>
        <v>1</v>
      </c>
      <c r="H158" s="280">
        <f t="shared" si="57"/>
        <v>0</v>
      </c>
      <c r="I158" s="280">
        <f t="shared" si="58"/>
        <v>1</v>
      </c>
      <c r="J158" s="280">
        <f t="shared" si="59"/>
        <v>1</v>
      </c>
    </row>
    <row r="159" spans="1:10" ht="15.75">
      <c r="A159" s="282" t="s">
        <v>6</v>
      </c>
      <c r="B159" s="280">
        <f>SUM(B151:B158)</f>
        <v>3</v>
      </c>
      <c r="C159" s="280">
        <f t="shared" ref="C159:J159" si="60">SUM(C151:C158)</f>
        <v>1</v>
      </c>
      <c r="D159" s="280">
        <f t="shared" si="60"/>
        <v>4</v>
      </c>
      <c r="E159" s="280">
        <f t="shared" si="60"/>
        <v>38</v>
      </c>
      <c r="F159" s="280">
        <f t="shared" si="60"/>
        <v>32</v>
      </c>
      <c r="G159" s="280">
        <f t="shared" si="60"/>
        <v>70</v>
      </c>
      <c r="H159" s="280">
        <f t="shared" si="60"/>
        <v>41</v>
      </c>
      <c r="I159" s="280">
        <f t="shared" si="60"/>
        <v>33</v>
      </c>
      <c r="J159" s="280">
        <f t="shared" si="60"/>
        <v>74</v>
      </c>
    </row>
    <row r="161" spans="1:10">
      <c r="A161" s="136" t="s">
        <v>307</v>
      </c>
      <c r="B161" s="136"/>
      <c r="C161" s="136"/>
      <c r="D161" s="136"/>
      <c r="E161" s="136"/>
      <c r="F161" s="136"/>
      <c r="G161" s="136"/>
      <c r="H161" s="136"/>
      <c r="I161" s="1973" t="s">
        <v>57</v>
      </c>
      <c r="J161" s="1973"/>
    </row>
    <row r="162" spans="1:10">
      <c r="A162" s="1967" t="s">
        <v>308</v>
      </c>
      <c r="B162" s="1967"/>
      <c r="C162" s="1967"/>
      <c r="D162" s="1967"/>
      <c r="E162" s="1967"/>
      <c r="F162" s="1967"/>
      <c r="G162" s="1967"/>
      <c r="H162" s="1967"/>
      <c r="I162" s="1967"/>
      <c r="J162" s="1967"/>
    </row>
    <row r="163" spans="1:10">
      <c r="A163" s="1968" t="s">
        <v>7</v>
      </c>
      <c r="B163" s="1968"/>
      <c r="C163" s="1968"/>
      <c r="D163" s="1968"/>
      <c r="E163" s="1968"/>
      <c r="F163" s="1968"/>
      <c r="G163" s="1968"/>
      <c r="H163" s="1968"/>
      <c r="I163" s="1968"/>
      <c r="J163" s="1968"/>
    </row>
    <row r="164" spans="1:10">
      <c r="A164" s="1969" t="s">
        <v>244</v>
      </c>
      <c r="B164" s="1968" t="s">
        <v>224</v>
      </c>
      <c r="C164" s="1968"/>
      <c r="D164" s="1968"/>
      <c r="E164" s="1968" t="s">
        <v>223</v>
      </c>
      <c r="F164" s="1968"/>
      <c r="G164" s="1968"/>
      <c r="H164" s="1968" t="s">
        <v>6</v>
      </c>
      <c r="I164" s="1968"/>
      <c r="J164" s="1968"/>
    </row>
    <row r="165" spans="1:10">
      <c r="A165" s="1969"/>
      <c r="B165" s="276" t="s">
        <v>242</v>
      </c>
      <c r="C165" s="276" t="s">
        <v>243</v>
      </c>
      <c r="D165" s="276" t="s">
        <v>236</v>
      </c>
      <c r="E165" s="565" t="s">
        <v>242</v>
      </c>
      <c r="F165" s="565" t="s">
        <v>243</v>
      </c>
      <c r="G165" s="276" t="s">
        <v>236</v>
      </c>
      <c r="H165" s="276" t="s">
        <v>242</v>
      </c>
      <c r="I165" s="276" t="s">
        <v>243</v>
      </c>
      <c r="J165" s="276" t="s">
        <v>236</v>
      </c>
    </row>
    <row r="166" spans="1:10">
      <c r="A166" s="277">
        <v>1</v>
      </c>
      <c r="B166" s="276">
        <v>2</v>
      </c>
      <c r="C166" s="276">
        <v>3</v>
      </c>
      <c r="D166" s="276">
        <v>4</v>
      </c>
      <c r="E166" s="565">
        <v>5</v>
      </c>
      <c r="F166" s="565">
        <v>6</v>
      </c>
      <c r="G166" s="276">
        <v>7</v>
      </c>
      <c r="H166" s="276">
        <v>8</v>
      </c>
      <c r="I166" s="276">
        <v>9</v>
      </c>
      <c r="J166" s="276">
        <v>10</v>
      </c>
    </row>
    <row r="167" spans="1:10" ht="15.75">
      <c r="A167" s="278" t="s">
        <v>185</v>
      </c>
      <c r="B167" s="279"/>
      <c r="C167" s="279"/>
      <c r="D167" s="280">
        <f>B167+C167</f>
        <v>0</v>
      </c>
      <c r="E167" s="279"/>
      <c r="F167" s="279"/>
      <c r="G167" s="280">
        <f>E167+F167</f>
        <v>0</v>
      </c>
      <c r="H167" s="280">
        <f>B167+E167</f>
        <v>0</v>
      </c>
      <c r="I167" s="280">
        <f>C167+F167</f>
        <v>0</v>
      </c>
      <c r="J167" s="280">
        <f>D167+G167</f>
        <v>0</v>
      </c>
    </row>
    <row r="168" spans="1:10" ht="15.75">
      <c r="A168" s="281" t="s">
        <v>168</v>
      </c>
      <c r="B168" s="279"/>
      <c r="C168" s="279"/>
      <c r="D168" s="280">
        <f t="shared" ref="D168:D174" si="61">B168+C168</f>
        <v>0</v>
      </c>
      <c r="E168" s="279"/>
      <c r="F168" s="279"/>
      <c r="G168" s="280">
        <f t="shared" ref="G168:G174" si="62">E168+F168</f>
        <v>0</v>
      </c>
      <c r="H168" s="280">
        <f t="shared" ref="H168:H174" si="63">B168+E168</f>
        <v>0</v>
      </c>
      <c r="I168" s="280">
        <f t="shared" ref="I168:I174" si="64">C168+F168</f>
        <v>0</v>
      </c>
      <c r="J168" s="280">
        <f t="shared" ref="J168:J174" si="65">D168+G168</f>
        <v>0</v>
      </c>
    </row>
    <row r="169" spans="1:10" ht="15.75">
      <c r="A169" s="281" t="s">
        <v>169</v>
      </c>
      <c r="B169" s="279"/>
      <c r="C169" s="279"/>
      <c r="D169" s="280">
        <f t="shared" si="61"/>
        <v>0</v>
      </c>
      <c r="E169" s="279">
        <v>4</v>
      </c>
      <c r="F169" s="279">
        <v>5</v>
      </c>
      <c r="G169" s="280">
        <f t="shared" si="62"/>
        <v>9</v>
      </c>
      <c r="H169" s="280">
        <f t="shared" si="63"/>
        <v>4</v>
      </c>
      <c r="I169" s="280">
        <f t="shared" si="64"/>
        <v>5</v>
      </c>
      <c r="J169" s="280">
        <f t="shared" si="65"/>
        <v>9</v>
      </c>
    </row>
    <row r="170" spans="1:10" ht="15.75">
      <c r="A170" s="281" t="s">
        <v>170</v>
      </c>
      <c r="B170" s="279"/>
      <c r="C170" s="279"/>
      <c r="D170" s="280">
        <f t="shared" si="61"/>
        <v>0</v>
      </c>
      <c r="E170" s="279">
        <v>9</v>
      </c>
      <c r="F170" s="279">
        <v>3</v>
      </c>
      <c r="G170" s="280">
        <f t="shared" si="62"/>
        <v>12</v>
      </c>
      <c r="H170" s="280">
        <f t="shared" si="63"/>
        <v>9</v>
      </c>
      <c r="I170" s="280">
        <f t="shared" si="64"/>
        <v>3</v>
      </c>
      <c r="J170" s="280">
        <f t="shared" si="65"/>
        <v>12</v>
      </c>
    </row>
    <row r="171" spans="1:10" ht="15.75">
      <c r="A171" s="281" t="s">
        <v>171</v>
      </c>
      <c r="B171" s="279"/>
      <c r="C171" s="279"/>
      <c r="D171" s="280">
        <f t="shared" si="61"/>
        <v>0</v>
      </c>
      <c r="E171" s="279">
        <v>15</v>
      </c>
      <c r="F171" s="279">
        <v>9</v>
      </c>
      <c r="G171" s="280">
        <f t="shared" si="62"/>
        <v>24</v>
      </c>
      <c r="H171" s="280">
        <f t="shared" si="63"/>
        <v>15</v>
      </c>
      <c r="I171" s="280">
        <f t="shared" si="64"/>
        <v>9</v>
      </c>
      <c r="J171" s="280">
        <f t="shared" si="65"/>
        <v>24</v>
      </c>
    </row>
    <row r="172" spans="1:10" ht="15.75">
      <c r="A172" s="281" t="s">
        <v>172</v>
      </c>
      <c r="B172" s="279"/>
      <c r="C172" s="279"/>
      <c r="D172" s="280">
        <f t="shared" si="61"/>
        <v>0</v>
      </c>
      <c r="E172" s="279">
        <v>1</v>
      </c>
      <c r="F172" s="279">
        <v>2</v>
      </c>
      <c r="G172" s="280">
        <f t="shared" si="62"/>
        <v>3</v>
      </c>
      <c r="H172" s="280">
        <f t="shared" si="63"/>
        <v>1</v>
      </c>
      <c r="I172" s="280">
        <f t="shared" si="64"/>
        <v>2</v>
      </c>
      <c r="J172" s="280">
        <f t="shared" si="65"/>
        <v>3</v>
      </c>
    </row>
    <row r="173" spans="1:10" ht="15.75">
      <c r="A173" s="281" t="s">
        <v>173</v>
      </c>
      <c r="B173" s="279"/>
      <c r="C173" s="279"/>
      <c r="D173" s="280">
        <f t="shared" si="61"/>
        <v>0</v>
      </c>
      <c r="E173" s="279">
        <v>2</v>
      </c>
      <c r="F173" s="279"/>
      <c r="G173" s="280">
        <f t="shared" si="62"/>
        <v>2</v>
      </c>
      <c r="H173" s="280">
        <f t="shared" si="63"/>
        <v>2</v>
      </c>
      <c r="I173" s="280">
        <f t="shared" si="64"/>
        <v>0</v>
      </c>
      <c r="J173" s="280">
        <f t="shared" si="65"/>
        <v>2</v>
      </c>
    </row>
    <row r="174" spans="1:10" ht="15.75">
      <c r="A174" s="281" t="s">
        <v>186</v>
      </c>
      <c r="B174" s="279"/>
      <c r="C174" s="279"/>
      <c r="D174" s="280">
        <f t="shared" si="61"/>
        <v>0</v>
      </c>
      <c r="E174" s="279"/>
      <c r="F174" s="279"/>
      <c r="G174" s="280">
        <f t="shared" si="62"/>
        <v>0</v>
      </c>
      <c r="H174" s="280">
        <f t="shared" si="63"/>
        <v>0</v>
      </c>
      <c r="I174" s="280">
        <f t="shared" si="64"/>
        <v>0</v>
      </c>
      <c r="J174" s="280">
        <f t="shared" si="65"/>
        <v>0</v>
      </c>
    </row>
    <row r="175" spans="1:10" ht="15.75">
      <c r="A175" s="282" t="s">
        <v>6</v>
      </c>
      <c r="B175" s="280">
        <f>SUM(B167:B174)</f>
        <v>0</v>
      </c>
      <c r="C175" s="280">
        <f t="shared" ref="C175:J175" si="66">SUM(C167:C174)</f>
        <v>0</v>
      </c>
      <c r="D175" s="280">
        <f t="shared" si="66"/>
        <v>0</v>
      </c>
      <c r="E175" s="280">
        <f t="shared" si="66"/>
        <v>31</v>
      </c>
      <c r="F175" s="280">
        <f t="shared" si="66"/>
        <v>19</v>
      </c>
      <c r="G175" s="280">
        <f t="shared" si="66"/>
        <v>50</v>
      </c>
      <c r="H175" s="280">
        <f t="shared" si="66"/>
        <v>31</v>
      </c>
      <c r="I175" s="280">
        <f t="shared" si="66"/>
        <v>19</v>
      </c>
      <c r="J175" s="280">
        <f t="shared" si="66"/>
        <v>50</v>
      </c>
    </row>
    <row r="177" spans="1:10">
      <c r="A177" s="136" t="s">
        <v>307</v>
      </c>
      <c r="B177" s="136"/>
      <c r="C177" s="136"/>
      <c r="D177" s="136"/>
      <c r="E177" s="136"/>
      <c r="F177" s="136"/>
      <c r="G177" s="136"/>
      <c r="H177" s="136"/>
      <c r="I177" s="1966" t="s">
        <v>61</v>
      </c>
      <c r="J177" s="1966"/>
    </row>
    <row r="178" spans="1:10">
      <c r="A178" s="1967" t="s">
        <v>308</v>
      </c>
      <c r="B178" s="1967"/>
      <c r="C178" s="1967"/>
      <c r="D178" s="1967"/>
      <c r="E178" s="1967"/>
      <c r="F178" s="1967"/>
      <c r="G178" s="1967"/>
      <c r="H178" s="1967"/>
      <c r="I178" s="1967"/>
      <c r="J178" s="1967"/>
    </row>
    <row r="179" spans="1:10">
      <c r="A179" s="1968" t="s">
        <v>7</v>
      </c>
      <c r="B179" s="1968"/>
      <c r="C179" s="1968"/>
      <c r="D179" s="1968"/>
      <c r="E179" s="1968"/>
      <c r="F179" s="1968"/>
      <c r="G179" s="1968"/>
      <c r="H179" s="1968"/>
      <c r="I179" s="1968"/>
      <c r="J179" s="1968"/>
    </row>
    <row r="180" spans="1:10">
      <c r="A180" s="1969" t="s">
        <v>244</v>
      </c>
      <c r="B180" s="1968" t="s">
        <v>224</v>
      </c>
      <c r="C180" s="1968"/>
      <c r="D180" s="1968"/>
      <c r="E180" s="1968" t="s">
        <v>223</v>
      </c>
      <c r="F180" s="1968"/>
      <c r="G180" s="1968"/>
      <c r="H180" s="1968" t="s">
        <v>6</v>
      </c>
      <c r="I180" s="1968"/>
      <c r="J180" s="1968"/>
    </row>
    <row r="181" spans="1:10">
      <c r="A181" s="1969"/>
      <c r="B181" s="276" t="s">
        <v>242</v>
      </c>
      <c r="C181" s="276" t="s">
        <v>243</v>
      </c>
      <c r="D181" s="276" t="s">
        <v>236</v>
      </c>
      <c r="E181" s="565" t="s">
        <v>242</v>
      </c>
      <c r="F181" s="565" t="s">
        <v>243</v>
      </c>
      <c r="G181" s="276" t="s">
        <v>236</v>
      </c>
      <c r="H181" s="276" t="s">
        <v>242</v>
      </c>
      <c r="I181" s="276" t="s">
        <v>243</v>
      </c>
      <c r="J181" s="276" t="s">
        <v>236</v>
      </c>
    </row>
    <row r="182" spans="1:10">
      <c r="A182" s="277">
        <v>1</v>
      </c>
      <c r="B182" s="276">
        <v>2</v>
      </c>
      <c r="C182" s="276">
        <v>3</v>
      </c>
      <c r="D182" s="276">
        <v>4</v>
      </c>
      <c r="E182" s="565">
        <v>5</v>
      </c>
      <c r="F182" s="565">
        <v>6</v>
      </c>
      <c r="G182" s="276">
        <v>7</v>
      </c>
      <c r="H182" s="276">
        <v>8</v>
      </c>
      <c r="I182" s="276">
        <v>9</v>
      </c>
      <c r="J182" s="276">
        <v>10</v>
      </c>
    </row>
    <row r="183" spans="1:10" ht="15.75">
      <c r="A183" s="278" t="s">
        <v>185</v>
      </c>
      <c r="B183" s="279"/>
      <c r="C183" s="279"/>
      <c r="D183" s="280">
        <f>B183+C183</f>
        <v>0</v>
      </c>
      <c r="E183" s="279"/>
      <c r="F183" s="279"/>
      <c r="G183" s="280">
        <f>E183+F183</f>
        <v>0</v>
      </c>
      <c r="H183" s="280">
        <f>B183+E183</f>
        <v>0</v>
      </c>
      <c r="I183" s="280">
        <f>C183+F183</f>
        <v>0</v>
      </c>
      <c r="J183" s="280">
        <f>D183+G183</f>
        <v>0</v>
      </c>
    </row>
    <row r="184" spans="1:10" ht="15.75">
      <c r="A184" s="281" t="s">
        <v>168</v>
      </c>
      <c r="B184" s="279"/>
      <c r="C184" s="279"/>
      <c r="D184" s="280">
        <f t="shared" ref="D184:D190" si="67">B184+C184</f>
        <v>0</v>
      </c>
      <c r="E184" s="279"/>
      <c r="F184" s="279"/>
      <c r="G184" s="280">
        <f t="shared" ref="G184:G190" si="68">E184+F184</f>
        <v>0</v>
      </c>
      <c r="H184" s="280">
        <f t="shared" ref="H184:H190" si="69">B184+E184</f>
        <v>0</v>
      </c>
      <c r="I184" s="280">
        <f t="shared" ref="I184:I190" si="70">C184+F184</f>
        <v>0</v>
      </c>
      <c r="J184" s="280">
        <f t="shared" ref="J184:J190" si="71">D184+G184</f>
        <v>0</v>
      </c>
    </row>
    <row r="185" spans="1:10" ht="15.75">
      <c r="A185" s="281" t="s">
        <v>169</v>
      </c>
      <c r="B185" s="279"/>
      <c r="C185" s="279"/>
      <c r="D185" s="280">
        <f t="shared" si="67"/>
        <v>0</v>
      </c>
      <c r="E185" s="279">
        <v>9</v>
      </c>
      <c r="F185" s="279">
        <v>7</v>
      </c>
      <c r="G185" s="280">
        <f t="shared" si="68"/>
        <v>16</v>
      </c>
      <c r="H185" s="280">
        <f t="shared" si="69"/>
        <v>9</v>
      </c>
      <c r="I185" s="280">
        <f t="shared" si="70"/>
        <v>7</v>
      </c>
      <c r="J185" s="280">
        <f t="shared" si="71"/>
        <v>16</v>
      </c>
    </row>
    <row r="186" spans="1:10" ht="15.75">
      <c r="A186" s="281" t="s">
        <v>170</v>
      </c>
      <c r="B186" s="279">
        <v>6</v>
      </c>
      <c r="C186" s="279">
        <v>2</v>
      </c>
      <c r="D186" s="280">
        <f t="shared" si="67"/>
        <v>8</v>
      </c>
      <c r="E186" s="279">
        <v>37</v>
      </c>
      <c r="F186" s="279">
        <v>33</v>
      </c>
      <c r="G186" s="280">
        <f t="shared" si="68"/>
        <v>70</v>
      </c>
      <c r="H186" s="280">
        <f t="shared" si="69"/>
        <v>43</v>
      </c>
      <c r="I186" s="280">
        <f t="shared" si="70"/>
        <v>35</v>
      </c>
      <c r="J186" s="280">
        <f t="shared" si="71"/>
        <v>78</v>
      </c>
    </row>
    <row r="187" spans="1:10" ht="15.75">
      <c r="A187" s="281" t="s">
        <v>171</v>
      </c>
      <c r="B187" s="279"/>
      <c r="C187" s="279"/>
      <c r="D187" s="280">
        <f t="shared" si="67"/>
        <v>0</v>
      </c>
      <c r="E187" s="279">
        <v>42</v>
      </c>
      <c r="F187" s="279">
        <v>32</v>
      </c>
      <c r="G187" s="280">
        <f t="shared" si="68"/>
        <v>74</v>
      </c>
      <c r="H187" s="280">
        <f t="shared" si="69"/>
        <v>42</v>
      </c>
      <c r="I187" s="280">
        <f t="shared" si="70"/>
        <v>32</v>
      </c>
      <c r="J187" s="280">
        <f t="shared" si="71"/>
        <v>74</v>
      </c>
    </row>
    <row r="188" spans="1:10" ht="15.75">
      <c r="A188" s="281" t="s">
        <v>172</v>
      </c>
      <c r="B188" s="279"/>
      <c r="C188" s="279"/>
      <c r="D188" s="280">
        <f t="shared" si="67"/>
        <v>0</v>
      </c>
      <c r="E188" s="279">
        <v>12</v>
      </c>
      <c r="F188" s="279">
        <v>16</v>
      </c>
      <c r="G188" s="280">
        <f t="shared" si="68"/>
        <v>28</v>
      </c>
      <c r="H188" s="280">
        <f t="shared" si="69"/>
        <v>12</v>
      </c>
      <c r="I188" s="280">
        <f t="shared" si="70"/>
        <v>16</v>
      </c>
      <c r="J188" s="280">
        <f t="shared" si="71"/>
        <v>28</v>
      </c>
    </row>
    <row r="189" spans="1:10" ht="15.75">
      <c r="A189" s="281" t="s">
        <v>173</v>
      </c>
      <c r="B189" s="279"/>
      <c r="C189" s="279"/>
      <c r="D189" s="280">
        <f t="shared" si="67"/>
        <v>0</v>
      </c>
      <c r="E189" s="279"/>
      <c r="F189" s="279"/>
      <c r="G189" s="280">
        <f t="shared" si="68"/>
        <v>0</v>
      </c>
      <c r="H189" s="280">
        <f t="shared" si="69"/>
        <v>0</v>
      </c>
      <c r="I189" s="280">
        <f t="shared" si="70"/>
        <v>0</v>
      </c>
      <c r="J189" s="280">
        <f t="shared" si="71"/>
        <v>0</v>
      </c>
    </row>
    <row r="190" spans="1:10" ht="15.75">
      <c r="A190" s="281" t="s">
        <v>186</v>
      </c>
      <c r="B190" s="279"/>
      <c r="C190" s="279"/>
      <c r="D190" s="280">
        <f t="shared" si="67"/>
        <v>0</v>
      </c>
      <c r="E190" s="279"/>
      <c r="F190" s="279"/>
      <c r="G190" s="280">
        <f t="shared" si="68"/>
        <v>0</v>
      </c>
      <c r="H190" s="280">
        <f t="shared" si="69"/>
        <v>0</v>
      </c>
      <c r="I190" s="280">
        <f t="shared" si="70"/>
        <v>0</v>
      </c>
      <c r="J190" s="280">
        <f t="shared" si="71"/>
        <v>0</v>
      </c>
    </row>
    <row r="191" spans="1:10" ht="15.75">
      <c r="A191" s="282" t="s">
        <v>6</v>
      </c>
      <c r="B191" s="1357">
        <f>SUM(B183:B190)</f>
        <v>6</v>
      </c>
      <c r="C191" s="1357">
        <f t="shared" ref="C191:J191" si="72">SUM(C183:C190)</f>
        <v>2</v>
      </c>
      <c r="D191" s="1357">
        <f t="shared" si="72"/>
        <v>8</v>
      </c>
      <c r="E191" s="1357">
        <f t="shared" si="72"/>
        <v>100</v>
      </c>
      <c r="F191" s="1357">
        <f t="shared" si="72"/>
        <v>88</v>
      </c>
      <c r="G191" s="280">
        <f t="shared" si="72"/>
        <v>188</v>
      </c>
      <c r="H191" s="280">
        <f>SUM(H183:H190)</f>
        <v>106</v>
      </c>
      <c r="I191" s="280">
        <f t="shared" si="72"/>
        <v>90</v>
      </c>
      <c r="J191" s="280">
        <f t="shared" si="72"/>
        <v>196</v>
      </c>
    </row>
    <row r="193" spans="1:10">
      <c r="A193" s="136" t="s">
        <v>307</v>
      </c>
      <c r="B193" s="136"/>
      <c r="C193" s="136"/>
      <c r="D193" s="136"/>
      <c r="E193" s="136"/>
      <c r="F193" s="136"/>
      <c r="G193" s="136"/>
      <c r="H193" s="136"/>
      <c r="I193" s="1966" t="s">
        <v>62</v>
      </c>
      <c r="J193" s="1966"/>
    </row>
    <row r="194" spans="1:10">
      <c r="A194" s="1967" t="s">
        <v>308</v>
      </c>
      <c r="B194" s="1967"/>
      <c r="C194" s="1967"/>
      <c r="D194" s="1967"/>
      <c r="E194" s="1967"/>
      <c r="F194" s="1967"/>
      <c r="G194" s="1967"/>
      <c r="H194" s="1967"/>
      <c r="I194" s="1967"/>
      <c r="J194" s="1967"/>
    </row>
    <row r="195" spans="1:10">
      <c r="A195" s="1968" t="s">
        <v>7</v>
      </c>
      <c r="B195" s="1968"/>
      <c r="C195" s="1968"/>
      <c r="D195" s="1968"/>
      <c r="E195" s="1968"/>
      <c r="F195" s="1968"/>
      <c r="G195" s="1968"/>
      <c r="H195" s="1968"/>
      <c r="I195" s="1968"/>
      <c r="J195" s="1968"/>
    </row>
    <row r="196" spans="1:10">
      <c r="A196" s="1969" t="s">
        <v>244</v>
      </c>
      <c r="B196" s="1968" t="s">
        <v>224</v>
      </c>
      <c r="C196" s="1968"/>
      <c r="D196" s="1968"/>
      <c r="E196" s="1968" t="s">
        <v>223</v>
      </c>
      <c r="F196" s="1968"/>
      <c r="G196" s="1968"/>
      <c r="H196" s="1968" t="s">
        <v>6</v>
      </c>
      <c r="I196" s="1968"/>
      <c r="J196" s="1968"/>
    </row>
    <row r="197" spans="1:10">
      <c r="A197" s="1969"/>
      <c r="B197" s="276" t="s">
        <v>242</v>
      </c>
      <c r="C197" s="276" t="s">
        <v>243</v>
      </c>
      <c r="D197" s="276" t="s">
        <v>236</v>
      </c>
      <c r="E197" s="565" t="s">
        <v>242</v>
      </c>
      <c r="F197" s="565" t="s">
        <v>243</v>
      </c>
      <c r="G197" s="276" t="s">
        <v>236</v>
      </c>
      <c r="H197" s="276" t="s">
        <v>242</v>
      </c>
      <c r="I197" s="276" t="s">
        <v>243</v>
      </c>
      <c r="J197" s="276" t="s">
        <v>236</v>
      </c>
    </row>
    <row r="198" spans="1:10">
      <c r="A198" s="277">
        <v>1</v>
      </c>
      <c r="B198" s="276">
        <v>2</v>
      </c>
      <c r="C198" s="276">
        <v>3</v>
      </c>
      <c r="D198" s="276">
        <v>4</v>
      </c>
      <c r="E198" s="565">
        <v>5</v>
      </c>
      <c r="F198" s="565">
        <v>6</v>
      </c>
      <c r="G198" s="276">
        <v>7</v>
      </c>
      <c r="H198" s="276">
        <v>8</v>
      </c>
      <c r="I198" s="276">
        <v>9</v>
      </c>
      <c r="J198" s="276">
        <v>10</v>
      </c>
    </row>
    <row r="199" spans="1:10" ht="15.75">
      <c r="A199" s="278" t="s">
        <v>185</v>
      </c>
      <c r="B199" s="279"/>
      <c r="C199" s="279"/>
      <c r="D199" s="280">
        <f>B199+C199</f>
        <v>0</v>
      </c>
      <c r="E199" s="1298">
        <v>0</v>
      </c>
      <c r="F199" s="1298">
        <v>0</v>
      </c>
      <c r="G199" s="280">
        <f>E199+F199</f>
        <v>0</v>
      </c>
      <c r="H199" s="280">
        <f>B199+E199</f>
        <v>0</v>
      </c>
      <c r="I199" s="280">
        <f>C199+F199</f>
        <v>0</v>
      </c>
      <c r="J199" s="280">
        <f>D199+G199</f>
        <v>0</v>
      </c>
    </row>
    <row r="200" spans="1:10" ht="15.75">
      <c r="A200" s="281" t="s">
        <v>168</v>
      </c>
      <c r="B200" s="279"/>
      <c r="C200" s="279"/>
      <c r="D200" s="280">
        <f t="shared" ref="D200:D206" si="73">B200+C200</f>
        <v>0</v>
      </c>
      <c r="E200" s="1298">
        <v>2</v>
      </c>
      <c r="F200" s="1298">
        <v>1</v>
      </c>
      <c r="G200" s="280">
        <f t="shared" ref="G200:G206" si="74">E200+F200</f>
        <v>3</v>
      </c>
      <c r="H200" s="280">
        <f t="shared" ref="H200:H206" si="75">B200+E200</f>
        <v>2</v>
      </c>
      <c r="I200" s="280">
        <f t="shared" ref="I200:I206" si="76">C200+F200</f>
        <v>1</v>
      </c>
      <c r="J200" s="280">
        <f t="shared" ref="J200:J206" si="77">D200+G200</f>
        <v>3</v>
      </c>
    </row>
    <row r="201" spans="1:10" ht="15.75">
      <c r="A201" s="281" t="s">
        <v>169</v>
      </c>
      <c r="B201" s="279"/>
      <c r="C201" s="279"/>
      <c r="D201" s="280">
        <f t="shared" si="73"/>
        <v>0</v>
      </c>
      <c r="E201" s="1298">
        <v>16</v>
      </c>
      <c r="F201" s="1298">
        <v>12</v>
      </c>
      <c r="G201" s="280">
        <f t="shared" si="74"/>
        <v>28</v>
      </c>
      <c r="H201" s="280">
        <f t="shared" si="75"/>
        <v>16</v>
      </c>
      <c r="I201" s="280">
        <f t="shared" si="76"/>
        <v>12</v>
      </c>
      <c r="J201" s="280">
        <f t="shared" si="77"/>
        <v>28</v>
      </c>
    </row>
    <row r="202" spans="1:10" ht="15.75">
      <c r="A202" s="281" t="s">
        <v>170</v>
      </c>
      <c r="B202" s="279">
        <v>1</v>
      </c>
      <c r="C202" s="279"/>
      <c r="D202" s="280">
        <f t="shared" si="73"/>
        <v>1</v>
      </c>
      <c r="E202" s="1298">
        <v>16</v>
      </c>
      <c r="F202" s="1298">
        <v>13</v>
      </c>
      <c r="G202" s="280">
        <f t="shared" si="74"/>
        <v>29</v>
      </c>
      <c r="H202" s="280">
        <f t="shared" si="75"/>
        <v>17</v>
      </c>
      <c r="I202" s="280">
        <f t="shared" si="76"/>
        <v>13</v>
      </c>
      <c r="J202" s="280">
        <f t="shared" si="77"/>
        <v>30</v>
      </c>
    </row>
    <row r="203" spans="1:10" ht="15.75">
      <c r="A203" s="281" t="s">
        <v>171</v>
      </c>
      <c r="B203" s="279"/>
      <c r="C203" s="279"/>
      <c r="D203" s="280">
        <f t="shared" si="73"/>
        <v>0</v>
      </c>
      <c r="E203" s="1298">
        <v>4</v>
      </c>
      <c r="F203" s="1298">
        <v>3</v>
      </c>
      <c r="G203" s="280">
        <f t="shared" si="74"/>
        <v>7</v>
      </c>
      <c r="H203" s="280">
        <f t="shared" si="75"/>
        <v>4</v>
      </c>
      <c r="I203" s="280">
        <f t="shared" si="76"/>
        <v>3</v>
      </c>
      <c r="J203" s="280">
        <f t="shared" si="77"/>
        <v>7</v>
      </c>
    </row>
    <row r="204" spans="1:10" ht="15.75">
      <c r="A204" s="281" t="s">
        <v>172</v>
      </c>
      <c r="B204" s="279"/>
      <c r="C204" s="279"/>
      <c r="D204" s="280">
        <f t="shared" si="73"/>
        <v>0</v>
      </c>
      <c r="E204" s="1298">
        <v>2</v>
      </c>
      <c r="F204" s="1298">
        <v>3</v>
      </c>
      <c r="G204" s="280">
        <f t="shared" si="74"/>
        <v>5</v>
      </c>
      <c r="H204" s="280">
        <f t="shared" si="75"/>
        <v>2</v>
      </c>
      <c r="I204" s="280">
        <f t="shared" si="76"/>
        <v>3</v>
      </c>
      <c r="J204" s="280">
        <f t="shared" si="77"/>
        <v>5</v>
      </c>
    </row>
    <row r="205" spans="1:10" ht="15.75">
      <c r="A205" s="281" t="s">
        <v>173</v>
      </c>
      <c r="B205" s="279"/>
      <c r="C205" s="279"/>
      <c r="D205" s="280">
        <f t="shared" si="73"/>
        <v>0</v>
      </c>
      <c r="E205" s="1298">
        <v>0</v>
      </c>
      <c r="F205" s="1298">
        <v>0</v>
      </c>
      <c r="G205" s="280">
        <f t="shared" si="74"/>
        <v>0</v>
      </c>
      <c r="H205" s="280">
        <f t="shared" si="75"/>
        <v>0</v>
      </c>
      <c r="I205" s="280">
        <f t="shared" si="76"/>
        <v>0</v>
      </c>
      <c r="J205" s="280">
        <f t="shared" si="77"/>
        <v>0</v>
      </c>
    </row>
    <row r="206" spans="1:10" ht="15.75">
      <c r="A206" s="281" t="s">
        <v>186</v>
      </c>
      <c r="B206" s="279"/>
      <c r="C206" s="279"/>
      <c r="D206" s="280">
        <f t="shared" si="73"/>
        <v>0</v>
      </c>
      <c r="E206" s="1298">
        <v>0</v>
      </c>
      <c r="F206" s="1298">
        <v>0</v>
      </c>
      <c r="G206" s="280">
        <f t="shared" si="74"/>
        <v>0</v>
      </c>
      <c r="H206" s="280">
        <f t="shared" si="75"/>
        <v>0</v>
      </c>
      <c r="I206" s="280">
        <f t="shared" si="76"/>
        <v>0</v>
      </c>
      <c r="J206" s="280">
        <f t="shared" si="77"/>
        <v>0</v>
      </c>
    </row>
    <row r="207" spans="1:10" ht="15.75">
      <c r="A207" s="282" t="s">
        <v>6</v>
      </c>
      <c r="B207" s="280">
        <f>SUM(B199:B206)</f>
        <v>1</v>
      </c>
      <c r="C207" s="280">
        <f t="shared" ref="C207:J207" si="78">SUM(C199:C206)</f>
        <v>0</v>
      </c>
      <c r="D207" s="280">
        <f t="shared" si="78"/>
        <v>1</v>
      </c>
      <c r="E207" s="280">
        <f t="shared" si="78"/>
        <v>40</v>
      </c>
      <c r="F207" s="280">
        <f t="shared" si="78"/>
        <v>32</v>
      </c>
      <c r="G207" s="280">
        <f t="shared" si="78"/>
        <v>72</v>
      </c>
      <c r="H207" s="280">
        <f t="shared" si="78"/>
        <v>41</v>
      </c>
      <c r="I207" s="280">
        <f t="shared" si="78"/>
        <v>32</v>
      </c>
      <c r="J207" s="280">
        <f t="shared" si="78"/>
        <v>73</v>
      </c>
    </row>
    <row r="209" spans="1:10">
      <c r="A209" s="136" t="s">
        <v>307</v>
      </c>
      <c r="B209" s="136"/>
      <c r="C209" s="136"/>
      <c r="D209" s="136"/>
      <c r="E209" s="136"/>
      <c r="F209" s="136"/>
      <c r="G209" s="136"/>
      <c r="H209" s="136"/>
      <c r="I209" s="1966" t="s">
        <v>69</v>
      </c>
      <c r="J209" s="1966"/>
    </row>
    <row r="210" spans="1:10">
      <c r="A210" s="1967" t="s">
        <v>308</v>
      </c>
      <c r="B210" s="1967"/>
      <c r="C210" s="1967"/>
      <c r="D210" s="1967"/>
      <c r="E210" s="1967"/>
      <c r="F210" s="1967"/>
      <c r="G210" s="1967"/>
      <c r="H210" s="1967"/>
      <c r="I210" s="1967"/>
      <c r="J210" s="1967"/>
    </row>
    <row r="211" spans="1:10">
      <c r="A211" s="1968" t="s">
        <v>7</v>
      </c>
      <c r="B211" s="1968"/>
      <c r="C211" s="1968"/>
      <c r="D211" s="1968"/>
      <c r="E211" s="1968"/>
      <c r="F211" s="1968"/>
      <c r="G211" s="1968"/>
      <c r="H211" s="1968"/>
      <c r="I211" s="1968"/>
      <c r="J211" s="1968"/>
    </row>
    <row r="212" spans="1:10">
      <c r="A212" s="1969" t="s">
        <v>244</v>
      </c>
      <c r="B212" s="1968" t="s">
        <v>224</v>
      </c>
      <c r="C212" s="1968"/>
      <c r="D212" s="1968"/>
      <c r="E212" s="1968" t="s">
        <v>223</v>
      </c>
      <c r="F212" s="1968"/>
      <c r="G212" s="1968"/>
      <c r="H212" s="1968" t="s">
        <v>6</v>
      </c>
      <c r="I212" s="1968"/>
      <c r="J212" s="1968"/>
    </row>
    <row r="213" spans="1:10">
      <c r="A213" s="1969"/>
      <c r="B213" s="276" t="s">
        <v>242</v>
      </c>
      <c r="C213" s="276" t="s">
        <v>243</v>
      </c>
      <c r="D213" s="276" t="s">
        <v>236</v>
      </c>
      <c r="E213" s="565" t="s">
        <v>242</v>
      </c>
      <c r="F213" s="565" t="s">
        <v>243</v>
      </c>
      <c r="G213" s="276" t="s">
        <v>236</v>
      </c>
      <c r="H213" s="276" t="s">
        <v>242</v>
      </c>
      <c r="I213" s="276" t="s">
        <v>243</v>
      </c>
      <c r="J213" s="276" t="s">
        <v>236</v>
      </c>
    </row>
    <row r="214" spans="1:10">
      <c r="A214" s="277">
        <v>1</v>
      </c>
      <c r="B214" s="276">
        <v>2</v>
      </c>
      <c r="C214" s="276">
        <v>3</v>
      </c>
      <c r="D214" s="276">
        <v>4</v>
      </c>
      <c r="E214" s="565">
        <v>5</v>
      </c>
      <c r="F214" s="565">
        <v>6</v>
      </c>
      <c r="G214" s="276">
        <v>7</v>
      </c>
      <c r="H214" s="276">
        <v>8</v>
      </c>
      <c r="I214" s="276">
        <v>9</v>
      </c>
      <c r="J214" s="276">
        <v>10</v>
      </c>
    </row>
    <row r="215" spans="1:10" ht="15.75">
      <c r="A215" s="278" t="s">
        <v>185</v>
      </c>
      <c r="B215" s="279"/>
      <c r="C215" s="279"/>
      <c r="D215" s="280">
        <f>B215+C215</f>
        <v>0</v>
      </c>
      <c r="E215" s="279"/>
      <c r="F215" s="279"/>
      <c r="G215" s="280">
        <f>E215+F215</f>
        <v>0</v>
      </c>
      <c r="H215" s="280">
        <f>B215+E215</f>
        <v>0</v>
      </c>
      <c r="I215" s="280">
        <f>C215+F215</f>
        <v>0</v>
      </c>
      <c r="J215" s="280">
        <f>D215+G215</f>
        <v>0</v>
      </c>
    </row>
    <row r="216" spans="1:10" ht="15.75">
      <c r="A216" s="281" t="s">
        <v>168</v>
      </c>
      <c r="B216" s="279"/>
      <c r="C216" s="279"/>
      <c r="D216" s="280">
        <f t="shared" ref="D216:D222" si="79">B216+C216</f>
        <v>0</v>
      </c>
      <c r="E216" s="279"/>
      <c r="F216" s="279">
        <v>1</v>
      </c>
      <c r="G216" s="280">
        <f t="shared" ref="G216:G222" si="80">E216+F216</f>
        <v>1</v>
      </c>
      <c r="H216" s="280">
        <f t="shared" ref="H216:H222" si="81">B216+E216</f>
        <v>0</v>
      </c>
      <c r="I216" s="280">
        <f t="shared" ref="I216:I222" si="82">C216+F216</f>
        <v>1</v>
      </c>
      <c r="J216" s="280">
        <f t="shared" ref="J216:J222" si="83">D216+G216</f>
        <v>1</v>
      </c>
    </row>
    <row r="217" spans="1:10" ht="15.75">
      <c r="A217" s="281" t="s">
        <v>169</v>
      </c>
      <c r="B217" s="279"/>
      <c r="C217" s="279"/>
      <c r="D217" s="280">
        <f t="shared" si="79"/>
        <v>0</v>
      </c>
      <c r="E217" s="279">
        <v>9</v>
      </c>
      <c r="F217" s="279">
        <v>12</v>
      </c>
      <c r="G217" s="280">
        <f t="shared" si="80"/>
        <v>21</v>
      </c>
      <c r="H217" s="280">
        <f t="shared" si="81"/>
        <v>9</v>
      </c>
      <c r="I217" s="280">
        <f t="shared" si="82"/>
        <v>12</v>
      </c>
      <c r="J217" s="280">
        <f t="shared" si="83"/>
        <v>21</v>
      </c>
    </row>
    <row r="218" spans="1:10" ht="15.75">
      <c r="A218" s="281" t="s">
        <v>170</v>
      </c>
      <c r="B218" s="279"/>
      <c r="C218" s="279"/>
      <c r="D218" s="280">
        <f t="shared" si="79"/>
        <v>0</v>
      </c>
      <c r="E218" s="279">
        <v>8</v>
      </c>
      <c r="F218" s="279">
        <v>7</v>
      </c>
      <c r="G218" s="280">
        <f t="shared" si="80"/>
        <v>15</v>
      </c>
      <c r="H218" s="280">
        <f t="shared" si="81"/>
        <v>8</v>
      </c>
      <c r="I218" s="280">
        <f t="shared" si="82"/>
        <v>7</v>
      </c>
      <c r="J218" s="280">
        <f t="shared" si="83"/>
        <v>15</v>
      </c>
    </row>
    <row r="219" spans="1:10" ht="15.75">
      <c r="A219" s="281" t="s">
        <v>171</v>
      </c>
      <c r="B219" s="279"/>
      <c r="C219" s="279"/>
      <c r="D219" s="280">
        <f t="shared" si="79"/>
        <v>0</v>
      </c>
      <c r="E219" s="279">
        <v>8</v>
      </c>
      <c r="F219" s="279">
        <v>4</v>
      </c>
      <c r="G219" s="280">
        <f t="shared" si="80"/>
        <v>12</v>
      </c>
      <c r="H219" s="280">
        <f t="shared" si="81"/>
        <v>8</v>
      </c>
      <c r="I219" s="280">
        <f t="shared" si="82"/>
        <v>4</v>
      </c>
      <c r="J219" s="280">
        <f t="shared" si="83"/>
        <v>12</v>
      </c>
    </row>
    <row r="220" spans="1:10" ht="15.75">
      <c r="A220" s="281" t="s">
        <v>172</v>
      </c>
      <c r="B220" s="279"/>
      <c r="C220" s="279"/>
      <c r="D220" s="280">
        <f t="shared" si="79"/>
        <v>0</v>
      </c>
      <c r="E220" s="279">
        <v>0</v>
      </c>
      <c r="F220" s="279"/>
      <c r="G220" s="280">
        <f t="shared" si="80"/>
        <v>0</v>
      </c>
      <c r="H220" s="280">
        <f t="shared" si="81"/>
        <v>0</v>
      </c>
      <c r="I220" s="280">
        <f t="shared" si="82"/>
        <v>0</v>
      </c>
      <c r="J220" s="280">
        <f t="shared" si="83"/>
        <v>0</v>
      </c>
    </row>
    <row r="221" spans="1:10" ht="15.75">
      <c r="A221" s="281" t="s">
        <v>173</v>
      </c>
      <c r="B221" s="279"/>
      <c r="C221" s="279"/>
      <c r="D221" s="280">
        <f t="shared" si="79"/>
        <v>0</v>
      </c>
      <c r="E221" s="279">
        <v>0</v>
      </c>
      <c r="F221" s="279"/>
      <c r="G221" s="280">
        <f t="shared" si="80"/>
        <v>0</v>
      </c>
      <c r="H221" s="280">
        <f t="shared" si="81"/>
        <v>0</v>
      </c>
      <c r="I221" s="280">
        <f t="shared" si="82"/>
        <v>0</v>
      </c>
      <c r="J221" s="280">
        <f t="shared" si="83"/>
        <v>0</v>
      </c>
    </row>
    <row r="222" spans="1:10" ht="15.75">
      <c r="A222" s="281" t="s">
        <v>186</v>
      </c>
      <c r="B222" s="279"/>
      <c r="C222" s="279"/>
      <c r="D222" s="280">
        <f t="shared" si="79"/>
        <v>0</v>
      </c>
      <c r="E222" s="279">
        <v>1</v>
      </c>
      <c r="F222" s="279"/>
      <c r="G222" s="280">
        <f t="shared" si="80"/>
        <v>1</v>
      </c>
      <c r="H222" s="280">
        <f t="shared" si="81"/>
        <v>1</v>
      </c>
      <c r="I222" s="280">
        <f t="shared" si="82"/>
        <v>0</v>
      </c>
      <c r="J222" s="280">
        <f t="shared" si="83"/>
        <v>1</v>
      </c>
    </row>
    <row r="223" spans="1:10" ht="15.75">
      <c r="A223" s="282" t="s">
        <v>6</v>
      </c>
      <c r="B223" s="280">
        <f>SUM(B215:B222)</f>
        <v>0</v>
      </c>
      <c r="C223" s="280">
        <f t="shared" ref="C223:J223" si="84">SUM(C215:C222)</f>
        <v>0</v>
      </c>
      <c r="D223" s="280">
        <f t="shared" si="84"/>
        <v>0</v>
      </c>
      <c r="E223" s="1357">
        <f t="shared" si="84"/>
        <v>26</v>
      </c>
      <c r="F223" s="1357">
        <f t="shared" si="84"/>
        <v>24</v>
      </c>
      <c r="G223" s="1357">
        <f t="shared" si="84"/>
        <v>50</v>
      </c>
      <c r="H223" s="280">
        <f t="shared" si="84"/>
        <v>26</v>
      </c>
      <c r="I223" s="280">
        <f t="shared" si="84"/>
        <v>24</v>
      </c>
      <c r="J223" s="280">
        <f t="shared" si="84"/>
        <v>50</v>
      </c>
    </row>
    <row r="225" spans="1:10">
      <c r="A225" s="136" t="s">
        <v>307</v>
      </c>
      <c r="B225" s="136"/>
      <c r="C225" s="136"/>
      <c r="D225" s="136"/>
      <c r="E225" s="136"/>
      <c r="F225" s="136"/>
      <c r="G225" s="136"/>
      <c r="H225" s="136"/>
      <c r="I225" s="1966" t="s">
        <v>70</v>
      </c>
      <c r="J225" s="1966"/>
    </row>
    <row r="226" spans="1:10">
      <c r="A226" s="1967" t="s">
        <v>308</v>
      </c>
      <c r="B226" s="1967"/>
      <c r="C226" s="1967"/>
      <c r="D226" s="1967"/>
      <c r="E226" s="1967"/>
      <c r="F226" s="1967"/>
      <c r="G226" s="1967"/>
      <c r="H226" s="1967"/>
      <c r="I226" s="1967"/>
      <c r="J226" s="1967"/>
    </row>
    <row r="227" spans="1:10">
      <c r="A227" s="1968" t="s">
        <v>7</v>
      </c>
      <c r="B227" s="1968"/>
      <c r="C227" s="1968"/>
      <c r="D227" s="1968"/>
      <c r="E227" s="1968"/>
      <c r="F227" s="1968"/>
      <c r="G227" s="1968"/>
      <c r="H227" s="1968"/>
      <c r="I227" s="1968"/>
      <c r="J227" s="1968"/>
    </row>
    <row r="228" spans="1:10">
      <c r="A228" s="1969" t="s">
        <v>244</v>
      </c>
      <c r="B228" s="1968" t="s">
        <v>224</v>
      </c>
      <c r="C228" s="1968"/>
      <c r="D228" s="1968"/>
      <c r="E228" s="1968" t="s">
        <v>223</v>
      </c>
      <c r="F228" s="1968"/>
      <c r="G228" s="1968"/>
      <c r="H228" s="1968" t="s">
        <v>6</v>
      </c>
      <c r="I228" s="1968"/>
      <c r="J228" s="1968"/>
    </row>
    <row r="229" spans="1:10">
      <c r="A229" s="1969"/>
      <c r="B229" s="276" t="s">
        <v>242</v>
      </c>
      <c r="C229" s="276" t="s">
        <v>243</v>
      </c>
      <c r="D229" s="276" t="s">
        <v>236</v>
      </c>
      <c r="E229" s="565" t="s">
        <v>242</v>
      </c>
      <c r="F229" s="565" t="s">
        <v>243</v>
      </c>
      <c r="G229" s="276" t="s">
        <v>236</v>
      </c>
      <c r="H229" s="276" t="s">
        <v>242</v>
      </c>
      <c r="I229" s="276" t="s">
        <v>243</v>
      </c>
      <c r="J229" s="276" t="s">
        <v>236</v>
      </c>
    </row>
    <row r="230" spans="1:10">
      <c r="A230" s="277">
        <v>1</v>
      </c>
      <c r="B230" s="276">
        <v>2</v>
      </c>
      <c r="C230" s="276">
        <v>3</v>
      </c>
      <c r="D230" s="276">
        <v>4</v>
      </c>
      <c r="E230" s="565">
        <v>5</v>
      </c>
      <c r="F230" s="565">
        <v>6</v>
      </c>
      <c r="G230" s="276">
        <v>7</v>
      </c>
      <c r="H230" s="276">
        <v>8</v>
      </c>
      <c r="I230" s="276">
        <v>9</v>
      </c>
      <c r="J230" s="276">
        <v>10</v>
      </c>
    </row>
    <row r="231" spans="1:10" ht="15.75">
      <c r="A231" s="278" t="s">
        <v>185</v>
      </c>
      <c r="B231" s="279">
        <v>0</v>
      </c>
      <c r="C231" s="279">
        <v>0</v>
      </c>
      <c r="D231" s="280">
        <f>B231+C231</f>
        <v>0</v>
      </c>
      <c r="E231" s="279">
        <v>0</v>
      </c>
      <c r="F231" s="279">
        <v>0</v>
      </c>
      <c r="G231" s="280">
        <f>E231+F231</f>
        <v>0</v>
      </c>
      <c r="H231" s="280">
        <f>B231+E231</f>
        <v>0</v>
      </c>
      <c r="I231" s="280">
        <f>C231+F231</f>
        <v>0</v>
      </c>
      <c r="J231" s="280">
        <f>D231+G231</f>
        <v>0</v>
      </c>
    </row>
    <row r="232" spans="1:10" ht="15.75">
      <c r="A232" s="281" t="s">
        <v>168</v>
      </c>
      <c r="B232" s="279">
        <v>3</v>
      </c>
      <c r="C232" s="279">
        <v>0</v>
      </c>
      <c r="D232" s="280">
        <f t="shared" ref="D232:D238" si="85">B232+C232</f>
        <v>3</v>
      </c>
      <c r="E232" s="279">
        <v>12</v>
      </c>
      <c r="F232" s="279">
        <v>11</v>
      </c>
      <c r="G232" s="280">
        <f t="shared" ref="G232:G238" si="86">E232+F232</f>
        <v>23</v>
      </c>
      <c r="H232" s="280">
        <f t="shared" ref="H232:H238" si="87">B232+E232</f>
        <v>15</v>
      </c>
      <c r="I232" s="280">
        <f t="shared" ref="I232:I238" si="88">C232+F232</f>
        <v>11</v>
      </c>
      <c r="J232" s="280">
        <f t="shared" ref="J232:J238" si="89">D232+G232</f>
        <v>26</v>
      </c>
    </row>
    <row r="233" spans="1:10" ht="15.75">
      <c r="A233" s="281" t="s">
        <v>169</v>
      </c>
      <c r="B233" s="279">
        <v>1</v>
      </c>
      <c r="C233" s="279">
        <v>3</v>
      </c>
      <c r="D233" s="280">
        <f t="shared" si="85"/>
        <v>4</v>
      </c>
      <c r="E233" s="279">
        <v>11</v>
      </c>
      <c r="F233" s="279">
        <v>10</v>
      </c>
      <c r="G233" s="280">
        <f t="shared" si="86"/>
        <v>21</v>
      </c>
      <c r="H233" s="280">
        <f t="shared" si="87"/>
        <v>12</v>
      </c>
      <c r="I233" s="280">
        <f t="shared" si="88"/>
        <v>13</v>
      </c>
      <c r="J233" s="280">
        <f t="shared" si="89"/>
        <v>25</v>
      </c>
    </row>
    <row r="234" spans="1:10" ht="15.75">
      <c r="A234" s="281" t="s">
        <v>170</v>
      </c>
      <c r="B234" s="279">
        <v>1</v>
      </c>
      <c r="C234" s="279">
        <v>4</v>
      </c>
      <c r="D234" s="280">
        <f t="shared" si="85"/>
        <v>5</v>
      </c>
      <c r="E234" s="279">
        <v>16</v>
      </c>
      <c r="F234" s="279">
        <v>9</v>
      </c>
      <c r="G234" s="280">
        <f t="shared" si="86"/>
        <v>25</v>
      </c>
      <c r="H234" s="280">
        <f t="shared" si="87"/>
        <v>17</v>
      </c>
      <c r="I234" s="280">
        <f t="shared" si="88"/>
        <v>13</v>
      </c>
      <c r="J234" s="280">
        <f t="shared" si="89"/>
        <v>30</v>
      </c>
    </row>
    <row r="235" spans="1:10" ht="15.75">
      <c r="A235" s="281" t="s">
        <v>171</v>
      </c>
      <c r="B235" s="279">
        <v>0</v>
      </c>
      <c r="C235" s="279">
        <v>1</v>
      </c>
      <c r="D235" s="280">
        <f t="shared" si="85"/>
        <v>1</v>
      </c>
      <c r="E235" s="279">
        <v>10</v>
      </c>
      <c r="F235" s="279">
        <v>11</v>
      </c>
      <c r="G235" s="280">
        <f t="shared" si="86"/>
        <v>21</v>
      </c>
      <c r="H235" s="280">
        <f t="shared" si="87"/>
        <v>10</v>
      </c>
      <c r="I235" s="280">
        <f t="shared" si="88"/>
        <v>12</v>
      </c>
      <c r="J235" s="280">
        <f t="shared" si="89"/>
        <v>22</v>
      </c>
    </row>
    <row r="236" spans="1:10" ht="15.75">
      <c r="A236" s="281" t="s">
        <v>172</v>
      </c>
      <c r="B236" s="279">
        <v>0</v>
      </c>
      <c r="C236" s="279">
        <v>0</v>
      </c>
      <c r="D236" s="280">
        <f t="shared" si="85"/>
        <v>0</v>
      </c>
      <c r="E236" s="279">
        <v>2</v>
      </c>
      <c r="F236" s="279">
        <v>10</v>
      </c>
      <c r="G236" s="280">
        <f t="shared" si="86"/>
        <v>12</v>
      </c>
      <c r="H236" s="280">
        <f t="shared" si="87"/>
        <v>2</v>
      </c>
      <c r="I236" s="280">
        <f t="shared" si="88"/>
        <v>10</v>
      </c>
      <c r="J236" s="280">
        <f t="shared" si="89"/>
        <v>12</v>
      </c>
    </row>
    <row r="237" spans="1:10" ht="15.75">
      <c r="A237" s="281" t="s">
        <v>173</v>
      </c>
      <c r="B237" s="279">
        <v>0</v>
      </c>
      <c r="C237" s="279">
        <v>0</v>
      </c>
      <c r="D237" s="280">
        <f t="shared" si="85"/>
        <v>0</v>
      </c>
      <c r="E237" s="279">
        <v>3</v>
      </c>
      <c r="F237" s="279">
        <v>4</v>
      </c>
      <c r="G237" s="280">
        <f t="shared" si="86"/>
        <v>7</v>
      </c>
      <c r="H237" s="280">
        <f t="shared" si="87"/>
        <v>3</v>
      </c>
      <c r="I237" s="280">
        <f t="shared" si="88"/>
        <v>4</v>
      </c>
      <c r="J237" s="280">
        <f t="shared" si="89"/>
        <v>7</v>
      </c>
    </row>
    <row r="238" spans="1:10" ht="15.75">
      <c r="A238" s="281" t="s">
        <v>186</v>
      </c>
      <c r="B238" s="279">
        <v>0</v>
      </c>
      <c r="C238" s="279">
        <v>0</v>
      </c>
      <c r="D238" s="280">
        <f t="shared" si="85"/>
        <v>0</v>
      </c>
      <c r="E238" s="279">
        <v>0</v>
      </c>
      <c r="F238" s="279">
        <v>0</v>
      </c>
      <c r="G238" s="280">
        <f t="shared" si="86"/>
        <v>0</v>
      </c>
      <c r="H238" s="280">
        <f t="shared" si="87"/>
        <v>0</v>
      </c>
      <c r="I238" s="280">
        <f t="shared" si="88"/>
        <v>0</v>
      </c>
      <c r="J238" s="280">
        <f t="shared" si="89"/>
        <v>0</v>
      </c>
    </row>
    <row r="239" spans="1:10" ht="15.75">
      <c r="A239" s="282" t="s">
        <v>6</v>
      </c>
      <c r="B239" s="280">
        <f>SUM(B231:B238)</f>
        <v>5</v>
      </c>
      <c r="C239" s="280">
        <f t="shared" ref="C239:J239" si="90">SUM(C231:C238)</f>
        <v>8</v>
      </c>
      <c r="D239" s="280">
        <f t="shared" si="90"/>
        <v>13</v>
      </c>
      <c r="E239" s="1344">
        <f t="shared" si="90"/>
        <v>54</v>
      </c>
      <c r="F239" s="1344">
        <f t="shared" si="90"/>
        <v>55</v>
      </c>
      <c r="G239" s="1344">
        <f t="shared" si="90"/>
        <v>109</v>
      </c>
      <c r="H239" s="280">
        <f t="shared" si="90"/>
        <v>59</v>
      </c>
      <c r="I239" s="280">
        <f t="shared" si="90"/>
        <v>63</v>
      </c>
      <c r="J239" s="280">
        <f t="shared" si="90"/>
        <v>122</v>
      </c>
    </row>
    <row r="241" spans="1:10">
      <c r="A241" s="136" t="s">
        <v>307</v>
      </c>
      <c r="B241" s="136"/>
      <c r="C241" s="136"/>
      <c r="D241" s="136"/>
      <c r="E241" s="136"/>
      <c r="F241" s="136"/>
      <c r="G241" s="136"/>
      <c r="H241" s="136"/>
      <c r="I241" s="1966" t="s">
        <v>73</v>
      </c>
      <c r="J241" s="1966"/>
    </row>
    <row r="242" spans="1:10">
      <c r="A242" s="1967" t="s">
        <v>308</v>
      </c>
      <c r="B242" s="1967"/>
      <c r="C242" s="1967"/>
      <c r="D242" s="1967"/>
      <c r="E242" s="1967"/>
      <c r="F242" s="1967"/>
      <c r="G242" s="1967"/>
      <c r="H242" s="1967"/>
      <c r="I242" s="1967"/>
      <c r="J242" s="1967"/>
    </row>
    <row r="243" spans="1:10">
      <c r="A243" s="1968" t="s">
        <v>7</v>
      </c>
      <c r="B243" s="1968"/>
      <c r="C243" s="1968"/>
      <c r="D243" s="1968"/>
      <c r="E243" s="1968"/>
      <c r="F243" s="1968"/>
      <c r="G243" s="1968"/>
      <c r="H243" s="1968"/>
      <c r="I243" s="1968"/>
      <c r="J243" s="1968"/>
    </row>
    <row r="244" spans="1:10">
      <c r="A244" s="1969" t="s">
        <v>244</v>
      </c>
      <c r="B244" s="1968" t="s">
        <v>224</v>
      </c>
      <c r="C244" s="1968"/>
      <c r="D244" s="1968"/>
      <c r="E244" s="1968" t="s">
        <v>223</v>
      </c>
      <c r="F244" s="1968"/>
      <c r="G244" s="1968"/>
      <c r="H244" s="1968" t="s">
        <v>6</v>
      </c>
      <c r="I244" s="1968"/>
      <c r="J244" s="1968"/>
    </row>
    <row r="245" spans="1:10">
      <c r="A245" s="1969"/>
      <c r="B245" s="276" t="s">
        <v>242</v>
      </c>
      <c r="C245" s="276" t="s">
        <v>243</v>
      </c>
      <c r="D245" s="276" t="s">
        <v>236</v>
      </c>
      <c r="E245" s="565" t="s">
        <v>242</v>
      </c>
      <c r="F245" s="565" t="s">
        <v>243</v>
      </c>
      <c r="G245" s="276" t="s">
        <v>236</v>
      </c>
      <c r="H245" s="276" t="s">
        <v>242</v>
      </c>
      <c r="I245" s="276" t="s">
        <v>243</v>
      </c>
      <c r="J245" s="276" t="s">
        <v>236</v>
      </c>
    </row>
    <row r="246" spans="1:10">
      <c r="A246" s="891">
        <v>1</v>
      </c>
      <c r="B246" s="255">
        <v>2</v>
      </c>
      <c r="C246" s="255">
        <v>3</v>
      </c>
      <c r="D246" s="600">
        <v>4</v>
      </c>
      <c r="E246" s="255">
        <v>5</v>
      </c>
      <c r="F246" s="255">
        <v>6</v>
      </c>
      <c r="G246" s="600">
        <v>7</v>
      </c>
      <c r="H246" s="890">
        <v>8</v>
      </c>
      <c r="I246" s="890">
        <v>9</v>
      </c>
      <c r="J246" s="890">
        <v>10</v>
      </c>
    </row>
    <row r="247" spans="1:10" ht="15.75">
      <c r="A247" s="278" t="s">
        <v>185</v>
      </c>
      <c r="B247" s="279"/>
      <c r="C247" s="279"/>
      <c r="D247" s="280">
        <f>B247+C247</f>
        <v>0</v>
      </c>
      <c r="E247" s="279"/>
      <c r="F247" s="279"/>
      <c r="G247" s="280">
        <f>E247+F247</f>
        <v>0</v>
      </c>
      <c r="H247" s="280">
        <f>B247+E247</f>
        <v>0</v>
      </c>
      <c r="I247" s="280">
        <f>C247+F247</f>
        <v>0</v>
      </c>
      <c r="J247" s="280">
        <f>D247+G247</f>
        <v>0</v>
      </c>
    </row>
    <row r="248" spans="1:10" ht="15.75">
      <c r="A248" s="281" t="s">
        <v>168</v>
      </c>
      <c r="B248" s="279"/>
      <c r="C248" s="279"/>
      <c r="D248" s="280">
        <f t="shared" ref="D248:D254" si="91">B248+C248</f>
        <v>0</v>
      </c>
      <c r="E248" s="279"/>
      <c r="F248" s="279"/>
      <c r="G248" s="280">
        <f t="shared" ref="G248:G254" si="92">E248+F248</f>
        <v>0</v>
      </c>
      <c r="H248" s="280">
        <f t="shared" ref="H248:H254" si="93">B248+E248</f>
        <v>0</v>
      </c>
      <c r="I248" s="280">
        <f t="shared" ref="I248:I254" si="94">C248+F248</f>
        <v>0</v>
      </c>
      <c r="J248" s="280">
        <f t="shared" ref="J248:J254" si="95">D248+G248</f>
        <v>0</v>
      </c>
    </row>
    <row r="249" spans="1:10" ht="15.75">
      <c r="A249" s="281" t="s">
        <v>169</v>
      </c>
      <c r="B249" s="279">
        <v>14</v>
      </c>
      <c r="C249" s="279">
        <v>11</v>
      </c>
      <c r="D249" s="280">
        <f t="shared" si="91"/>
        <v>25</v>
      </c>
      <c r="E249" s="279"/>
      <c r="F249" s="279"/>
      <c r="G249" s="280">
        <f t="shared" si="92"/>
        <v>0</v>
      </c>
      <c r="H249" s="280">
        <f t="shared" si="93"/>
        <v>14</v>
      </c>
      <c r="I249" s="280">
        <f t="shared" si="94"/>
        <v>11</v>
      </c>
      <c r="J249" s="280">
        <f t="shared" si="95"/>
        <v>25</v>
      </c>
    </row>
    <row r="250" spans="1:10" ht="15.75">
      <c r="A250" s="281" t="s">
        <v>170</v>
      </c>
      <c r="B250" s="279">
        <v>8</v>
      </c>
      <c r="C250" s="279">
        <v>28</v>
      </c>
      <c r="D250" s="280">
        <f t="shared" si="91"/>
        <v>36</v>
      </c>
      <c r="E250" s="279"/>
      <c r="F250" s="279"/>
      <c r="G250" s="280">
        <f t="shared" si="92"/>
        <v>0</v>
      </c>
      <c r="H250" s="280">
        <f t="shared" si="93"/>
        <v>8</v>
      </c>
      <c r="I250" s="280">
        <f t="shared" si="94"/>
        <v>28</v>
      </c>
      <c r="J250" s="280">
        <f t="shared" si="95"/>
        <v>36</v>
      </c>
    </row>
    <row r="251" spans="1:10" ht="15.75">
      <c r="A251" s="281" t="s">
        <v>171</v>
      </c>
      <c r="B251" s="279"/>
      <c r="C251" s="279"/>
      <c r="D251" s="280">
        <f t="shared" si="91"/>
        <v>0</v>
      </c>
      <c r="E251" s="279"/>
      <c r="F251" s="279"/>
      <c r="G251" s="280">
        <f t="shared" si="92"/>
        <v>0</v>
      </c>
      <c r="H251" s="280">
        <f t="shared" si="93"/>
        <v>0</v>
      </c>
      <c r="I251" s="280">
        <f t="shared" si="94"/>
        <v>0</v>
      </c>
      <c r="J251" s="280">
        <f t="shared" si="95"/>
        <v>0</v>
      </c>
    </row>
    <row r="252" spans="1:10" ht="15.75">
      <c r="A252" s="281" t="s">
        <v>172</v>
      </c>
      <c r="B252" s="279"/>
      <c r="C252" s="279"/>
      <c r="D252" s="280">
        <f t="shared" si="91"/>
        <v>0</v>
      </c>
      <c r="E252" s="279"/>
      <c r="F252" s="279"/>
      <c r="G252" s="280">
        <f t="shared" si="92"/>
        <v>0</v>
      </c>
      <c r="H252" s="280">
        <f t="shared" si="93"/>
        <v>0</v>
      </c>
      <c r="I252" s="280">
        <f t="shared" si="94"/>
        <v>0</v>
      </c>
      <c r="J252" s="280">
        <f t="shared" si="95"/>
        <v>0</v>
      </c>
    </row>
    <row r="253" spans="1:10" ht="15.75">
      <c r="A253" s="281" t="s">
        <v>173</v>
      </c>
      <c r="B253" s="279"/>
      <c r="C253" s="279"/>
      <c r="D253" s="280">
        <f t="shared" si="91"/>
        <v>0</v>
      </c>
      <c r="E253" s="279"/>
      <c r="F253" s="279"/>
      <c r="G253" s="280">
        <f t="shared" si="92"/>
        <v>0</v>
      </c>
      <c r="H253" s="280">
        <f t="shared" si="93"/>
        <v>0</v>
      </c>
      <c r="I253" s="280">
        <f t="shared" si="94"/>
        <v>0</v>
      </c>
      <c r="J253" s="280">
        <f t="shared" si="95"/>
        <v>0</v>
      </c>
    </row>
    <row r="254" spans="1:10" ht="15.75">
      <c r="A254" s="281" t="s">
        <v>186</v>
      </c>
      <c r="B254" s="279"/>
      <c r="C254" s="279"/>
      <c r="D254" s="280">
        <f t="shared" si="91"/>
        <v>0</v>
      </c>
      <c r="E254" s="279"/>
      <c r="F254" s="279"/>
      <c r="G254" s="280">
        <f t="shared" si="92"/>
        <v>0</v>
      </c>
      <c r="H254" s="280">
        <f t="shared" si="93"/>
        <v>0</v>
      </c>
      <c r="I254" s="280">
        <f t="shared" si="94"/>
        <v>0</v>
      </c>
      <c r="J254" s="280">
        <f t="shared" si="95"/>
        <v>0</v>
      </c>
    </row>
    <row r="255" spans="1:10" ht="15.75">
      <c r="A255" s="282" t="s">
        <v>6</v>
      </c>
      <c r="B255" s="280">
        <f>SUM(B247:B254)</f>
        <v>22</v>
      </c>
      <c r="C255" s="280">
        <f t="shared" ref="C255:J255" si="96">SUM(C247:C254)</f>
        <v>39</v>
      </c>
      <c r="D255" s="280">
        <f t="shared" si="96"/>
        <v>61</v>
      </c>
      <c r="E255" s="280">
        <f t="shared" si="96"/>
        <v>0</v>
      </c>
      <c r="F255" s="280">
        <f t="shared" si="96"/>
        <v>0</v>
      </c>
      <c r="G255" s="280">
        <f t="shared" si="96"/>
        <v>0</v>
      </c>
      <c r="H255" s="280">
        <f t="shared" si="96"/>
        <v>22</v>
      </c>
      <c r="I255" s="280">
        <f t="shared" si="96"/>
        <v>39</v>
      </c>
      <c r="J255" s="280">
        <f t="shared" si="96"/>
        <v>61</v>
      </c>
    </row>
    <row r="257" spans="1:10">
      <c r="A257" s="136" t="s">
        <v>307</v>
      </c>
      <c r="B257" s="136"/>
      <c r="C257" s="136"/>
      <c r="D257" s="136"/>
      <c r="E257" s="136"/>
      <c r="F257" s="136"/>
      <c r="G257" s="136"/>
      <c r="H257" s="136"/>
      <c r="I257" s="1966" t="s">
        <v>75</v>
      </c>
      <c r="J257" s="1966"/>
    </row>
    <row r="258" spans="1:10">
      <c r="A258" s="1967" t="s">
        <v>308</v>
      </c>
      <c r="B258" s="1967"/>
      <c r="C258" s="1967"/>
      <c r="D258" s="1967"/>
      <c r="E258" s="1967"/>
      <c r="F258" s="1967"/>
      <c r="G258" s="1967"/>
      <c r="H258" s="1967"/>
      <c r="I258" s="1967"/>
      <c r="J258" s="1967"/>
    </row>
    <row r="259" spans="1:10">
      <c r="A259" s="1968" t="s">
        <v>7</v>
      </c>
      <c r="B259" s="1968"/>
      <c r="C259" s="1968"/>
      <c r="D259" s="1968"/>
      <c r="E259" s="1968"/>
      <c r="F259" s="1968"/>
      <c r="G259" s="1968"/>
      <c r="H259" s="1968"/>
      <c r="I259" s="1968"/>
      <c r="J259" s="1968"/>
    </row>
    <row r="260" spans="1:10">
      <c r="A260" s="1969" t="s">
        <v>244</v>
      </c>
      <c r="B260" s="1968" t="s">
        <v>224</v>
      </c>
      <c r="C260" s="1968"/>
      <c r="D260" s="1968"/>
      <c r="E260" s="1968" t="s">
        <v>223</v>
      </c>
      <c r="F260" s="1968"/>
      <c r="G260" s="1968"/>
      <c r="H260" s="1968" t="s">
        <v>6</v>
      </c>
      <c r="I260" s="1968"/>
      <c r="J260" s="1968"/>
    </row>
    <row r="261" spans="1:10">
      <c r="A261" s="1969"/>
      <c r="B261" s="276" t="s">
        <v>242</v>
      </c>
      <c r="C261" s="276" t="s">
        <v>243</v>
      </c>
      <c r="D261" s="276" t="s">
        <v>236</v>
      </c>
      <c r="E261" s="565" t="s">
        <v>242</v>
      </c>
      <c r="F261" s="565" t="s">
        <v>243</v>
      </c>
      <c r="G261" s="276" t="s">
        <v>236</v>
      </c>
      <c r="H261" s="276" t="s">
        <v>242</v>
      </c>
      <c r="I261" s="276" t="s">
        <v>243</v>
      </c>
      <c r="J261" s="276" t="s">
        <v>236</v>
      </c>
    </row>
    <row r="262" spans="1:10">
      <c r="A262" s="277">
        <v>1</v>
      </c>
      <c r="B262" s="276">
        <v>2</v>
      </c>
      <c r="C262" s="276">
        <v>3</v>
      </c>
      <c r="D262" s="276">
        <v>4</v>
      </c>
      <c r="E262" s="565">
        <v>5</v>
      </c>
      <c r="F262" s="565">
        <v>6</v>
      </c>
      <c r="G262" s="276">
        <v>7</v>
      </c>
      <c r="H262" s="276">
        <v>8</v>
      </c>
      <c r="I262" s="276">
        <v>9</v>
      </c>
      <c r="J262" s="276">
        <v>10</v>
      </c>
    </row>
    <row r="263" spans="1:10" ht="15.75">
      <c r="A263" s="278" t="s">
        <v>185</v>
      </c>
      <c r="B263" s="279"/>
      <c r="C263" s="279"/>
      <c r="D263" s="280">
        <f>B263+C263</f>
        <v>0</v>
      </c>
      <c r="E263" s="279"/>
      <c r="F263" s="279"/>
      <c r="G263" s="280">
        <f>E263+F263</f>
        <v>0</v>
      </c>
      <c r="H263" s="280">
        <f>B263+E263</f>
        <v>0</v>
      </c>
      <c r="I263" s="280">
        <f>C263+F263</f>
        <v>0</v>
      </c>
      <c r="J263" s="280">
        <f>D263+G263</f>
        <v>0</v>
      </c>
    </row>
    <row r="264" spans="1:10" ht="15.75">
      <c r="A264" s="281" t="s">
        <v>168</v>
      </c>
      <c r="B264" s="279"/>
      <c r="C264" s="279"/>
      <c r="D264" s="280">
        <f t="shared" ref="D264:D270" si="97">B264+C264</f>
        <v>0</v>
      </c>
      <c r="E264" s="279"/>
      <c r="F264" s="279"/>
      <c r="G264" s="280">
        <f t="shared" ref="G264:G270" si="98">E264+F264</f>
        <v>0</v>
      </c>
      <c r="H264" s="280">
        <f t="shared" ref="H264:H270" si="99">B264+E264</f>
        <v>0</v>
      </c>
      <c r="I264" s="280">
        <f t="shared" ref="I264:I270" si="100">C264+F264</f>
        <v>0</v>
      </c>
      <c r="J264" s="280">
        <f t="shared" ref="J264:J270" si="101">D264+G264</f>
        <v>0</v>
      </c>
    </row>
    <row r="265" spans="1:10" ht="15.75">
      <c r="A265" s="281" t="s">
        <v>169</v>
      </c>
      <c r="B265" s="279">
        <v>1</v>
      </c>
      <c r="C265" s="279">
        <v>1</v>
      </c>
      <c r="D265" s="280">
        <f t="shared" si="97"/>
        <v>2</v>
      </c>
      <c r="E265" s="279">
        <v>53</v>
      </c>
      <c r="F265" s="279">
        <v>39</v>
      </c>
      <c r="G265" s="280">
        <f t="shared" si="98"/>
        <v>92</v>
      </c>
      <c r="H265" s="280">
        <f t="shared" si="99"/>
        <v>54</v>
      </c>
      <c r="I265" s="280">
        <f t="shared" si="100"/>
        <v>40</v>
      </c>
      <c r="J265" s="280">
        <f t="shared" si="101"/>
        <v>94</v>
      </c>
    </row>
    <row r="266" spans="1:10" ht="15.75">
      <c r="A266" s="281" t="s">
        <v>170</v>
      </c>
      <c r="B266" s="279"/>
      <c r="C266" s="279"/>
      <c r="D266" s="280">
        <f t="shared" si="97"/>
        <v>0</v>
      </c>
      <c r="E266" s="279">
        <v>48</v>
      </c>
      <c r="F266" s="279">
        <v>31</v>
      </c>
      <c r="G266" s="280">
        <f t="shared" si="98"/>
        <v>79</v>
      </c>
      <c r="H266" s="280">
        <f t="shared" si="99"/>
        <v>48</v>
      </c>
      <c r="I266" s="280">
        <f t="shared" si="100"/>
        <v>31</v>
      </c>
      <c r="J266" s="280">
        <f t="shared" si="101"/>
        <v>79</v>
      </c>
    </row>
    <row r="267" spans="1:10" ht="15.75">
      <c r="A267" s="281" t="s">
        <v>171</v>
      </c>
      <c r="B267" s="279"/>
      <c r="C267" s="279"/>
      <c r="D267" s="280">
        <f t="shared" si="97"/>
        <v>0</v>
      </c>
      <c r="E267" s="279">
        <v>12</v>
      </c>
      <c r="F267" s="279">
        <v>8</v>
      </c>
      <c r="G267" s="280">
        <f t="shared" si="98"/>
        <v>20</v>
      </c>
      <c r="H267" s="280">
        <f t="shared" si="99"/>
        <v>12</v>
      </c>
      <c r="I267" s="280">
        <f t="shared" si="100"/>
        <v>8</v>
      </c>
      <c r="J267" s="280">
        <f t="shared" si="101"/>
        <v>20</v>
      </c>
    </row>
    <row r="268" spans="1:10" ht="15.75">
      <c r="A268" s="281" t="s">
        <v>172</v>
      </c>
      <c r="B268" s="279"/>
      <c r="C268" s="279"/>
      <c r="D268" s="280">
        <f t="shared" si="97"/>
        <v>0</v>
      </c>
      <c r="E268" s="279"/>
      <c r="F268" s="279"/>
      <c r="G268" s="280">
        <f t="shared" si="98"/>
        <v>0</v>
      </c>
      <c r="H268" s="280">
        <f t="shared" si="99"/>
        <v>0</v>
      </c>
      <c r="I268" s="280">
        <f t="shared" si="100"/>
        <v>0</v>
      </c>
      <c r="J268" s="280">
        <f t="shared" si="101"/>
        <v>0</v>
      </c>
    </row>
    <row r="269" spans="1:10" ht="15.75">
      <c r="A269" s="281" t="s">
        <v>173</v>
      </c>
      <c r="B269" s="279"/>
      <c r="C269" s="279"/>
      <c r="D269" s="280">
        <f t="shared" si="97"/>
        <v>0</v>
      </c>
      <c r="E269" s="279"/>
      <c r="F269" s="279"/>
      <c r="G269" s="280">
        <f t="shared" si="98"/>
        <v>0</v>
      </c>
      <c r="H269" s="280">
        <f t="shared" si="99"/>
        <v>0</v>
      </c>
      <c r="I269" s="280">
        <f t="shared" si="100"/>
        <v>0</v>
      </c>
      <c r="J269" s="280">
        <f t="shared" si="101"/>
        <v>0</v>
      </c>
    </row>
    <row r="270" spans="1:10" ht="15.75">
      <c r="A270" s="281" t="s">
        <v>186</v>
      </c>
      <c r="B270" s="279"/>
      <c r="C270" s="279"/>
      <c r="D270" s="280">
        <f t="shared" si="97"/>
        <v>0</v>
      </c>
      <c r="E270" s="279"/>
      <c r="F270" s="279"/>
      <c r="G270" s="280">
        <f t="shared" si="98"/>
        <v>0</v>
      </c>
      <c r="H270" s="280">
        <f t="shared" si="99"/>
        <v>0</v>
      </c>
      <c r="I270" s="280">
        <f t="shared" si="100"/>
        <v>0</v>
      </c>
      <c r="J270" s="280">
        <f t="shared" si="101"/>
        <v>0</v>
      </c>
    </row>
    <row r="271" spans="1:10" ht="15.75">
      <c r="A271" s="282" t="s">
        <v>6</v>
      </c>
      <c r="B271" s="280">
        <f>SUM(B263:B270)</f>
        <v>1</v>
      </c>
      <c r="C271" s="280">
        <f t="shared" ref="C271:J271" si="102">SUM(C263:C270)</f>
        <v>1</v>
      </c>
      <c r="D271" s="280">
        <f t="shared" si="102"/>
        <v>2</v>
      </c>
      <c r="E271" s="280">
        <f t="shared" si="102"/>
        <v>113</v>
      </c>
      <c r="F271" s="280">
        <f t="shared" si="102"/>
        <v>78</v>
      </c>
      <c r="G271" s="280">
        <f t="shared" si="102"/>
        <v>191</v>
      </c>
      <c r="H271" s="280">
        <f t="shared" si="102"/>
        <v>114</v>
      </c>
      <c r="I271" s="280">
        <f t="shared" si="102"/>
        <v>79</v>
      </c>
      <c r="J271" s="280">
        <f t="shared" si="102"/>
        <v>193</v>
      </c>
    </row>
    <row r="273" spans="1:10">
      <c r="A273" s="136" t="s">
        <v>307</v>
      </c>
      <c r="B273" s="136"/>
      <c r="C273" s="136"/>
      <c r="D273" s="136"/>
      <c r="E273" s="136"/>
      <c r="F273" s="136"/>
      <c r="G273" s="136"/>
      <c r="H273" s="136"/>
      <c r="I273" s="1972" t="s">
        <v>309</v>
      </c>
      <c r="J273" s="1972"/>
    </row>
    <row r="274" spans="1:10">
      <c r="A274" s="1967" t="s">
        <v>308</v>
      </c>
      <c r="B274" s="1967"/>
      <c r="C274" s="1967"/>
      <c r="D274" s="1967"/>
      <c r="E274" s="1967"/>
      <c r="F274" s="1967"/>
      <c r="G274" s="1967"/>
      <c r="H274" s="1967"/>
      <c r="I274" s="1967"/>
      <c r="J274" s="1967"/>
    </row>
    <row r="275" spans="1:10">
      <c r="A275" s="1968" t="s">
        <v>7</v>
      </c>
      <c r="B275" s="1968"/>
      <c r="C275" s="1968"/>
      <c r="D275" s="1968"/>
      <c r="E275" s="1968"/>
      <c r="F275" s="1968"/>
      <c r="G275" s="1968"/>
      <c r="H275" s="1968"/>
      <c r="I275" s="1968"/>
      <c r="J275" s="1968"/>
    </row>
    <row r="276" spans="1:10">
      <c r="A276" s="1969" t="s">
        <v>244</v>
      </c>
      <c r="B276" s="1968" t="s">
        <v>224</v>
      </c>
      <c r="C276" s="1968"/>
      <c r="D276" s="1968"/>
      <c r="E276" s="1968" t="s">
        <v>223</v>
      </c>
      <c r="F276" s="1968"/>
      <c r="G276" s="1968"/>
      <c r="H276" s="1968" t="s">
        <v>6</v>
      </c>
      <c r="I276" s="1968"/>
      <c r="J276" s="1968"/>
    </row>
    <row r="277" spans="1:10">
      <c r="A277" s="1969"/>
      <c r="B277" s="276" t="s">
        <v>242</v>
      </c>
      <c r="C277" s="276" t="s">
        <v>243</v>
      </c>
      <c r="D277" s="276" t="s">
        <v>236</v>
      </c>
      <c r="E277" s="565" t="s">
        <v>242</v>
      </c>
      <c r="F277" s="565" t="s">
        <v>243</v>
      </c>
      <c r="G277" s="276" t="s">
        <v>236</v>
      </c>
      <c r="H277" s="276" t="s">
        <v>242</v>
      </c>
      <c r="I277" s="276" t="s">
        <v>243</v>
      </c>
      <c r="J277" s="276" t="s">
        <v>236</v>
      </c>
    </row>
    <row r="278" spans="1:10">
      <c r="A278" s="277">
        <v>1</v>
      </c>
      <c r="B278" s="276">
        <v>2</v>
      </c>
      <c r="C278" s="276">
        <v>3</v>
      </c>
      <c r="D278" s="276">
        <v>4</v>
      </c>
      <c r="E278" s="565">
        <v>5</v>
      </c>
      <c r="F278" s="565">
        <v>6</v>
      </c>
      <c r="G278" s="276">
        <v>7</v>
      </c>
      <c r="H278" s="276">
        <v>8</v>
      </c>
      <c r="I278" s="276">
        <v>9</v>
      </c>
      <c r="J278" s="276">
        <v>10</v>
      </c>
    </row>
    <row r="279" spans="1:10" ht="15.75">
      <c r="A279" s="278" t="s">
        <v>185</v>
      </c>
      <c r="B279" s="279"/>
      <c r="C279" s="279"/>
      <c r="D279" s="280">
        <f t="shared" ref="D279:D286" si="103">B279+C279</f>
        <v>0</v>
      </c>
      <c r="E279" s="279">
        <v>0</v>
      </c>
      <c r="F279" s="279">
        <v>0</v>
      </c>
      <c r="G279" s="280">
        <f t="shared" ref="G279:G286" si="104">E279+F279</f>
        <v>0</v>
      </c>
      <c r="H279" s="280">
        <f>B279+E279</f>
        <v>0</v>
      </c>
      <c r="I279" s="280">
        <f>C279+F279</f>
        <v>0</v>
      </c>
      <c r="J279" s="280">
        <f>D279+G279</f>
        <v>0</v>
      </c>
    </row>
    <row r="280" spans="1:10" ht="15.75">
      <c r="A280" s="281" t="s">
        <v>168</v>
      </c>
      <c r="B280" s="279"/>
      <c r="C280" s="279"/>
      <c r="D280" s="280">
        <f t="shared" si="103"/>
        <v>0</v>
      </c>
      <c r="E280" s="279">
        <v>0</v>
      </c>
      <c r="F280" s="279">
        <v>1</v>
      </c>
      <c r="G280" s="280">
        <f t="shared" si="104"/>
        <v>1</v>
      </c>
      <c r="H280" s="280">
        <f t="shared" ref="H280:H286" si="105">B280+E280</f>
        <v>0</v>
      </c>
      <c r="I280" s="280">
        <f t="shared" ref="I280:I286" si="106">C280+F280</f>
        <v>1</v>
      </c>
      <c r="J280" s="280">
        <f t="shared" ref="J280:J286" si="107">D280+G280</f>
        <v>1</v>
      </c>
    </row>
    <row r="281" spans="1:10" ht="15.75">
      <c r="A281" s="281" t="s">
        <v>169</v>
      </c>
      <c r="B281" s="279"/>
      <c r="C281" s="279"/>
      <c r="D281" s="280">
        <f t="shared" si="103"/>
        <v>0</v>
      </c>
      <c r="E281" s="279">
        <v>8</v>
      </c>
      <c r="F281" s="279">
        <v>9</v>
      </c>
      <c r="G281" s="280">
        <f t="shared" si="104"/>
        <v>17</v>
      </c>
      <c r="H281" s="280">
        <f t="shared" si="105"/>
        <v>8</v>
      </c>
      <c r="I281" s="280">
        <f t="shared" si="106"/>
        <v>9</v>
      </c>
      <c r="J281" s="280">
        <f t="shared" si="107"/>
        <v>17</v>
      </c>
    </row>
    <row r="282" spans="1:10" ht="15.75">
      <c r="A282" s="281" t="s">
        <v>170</v>
      </c>
      <c r="B282" s="279"/>
      <c r="C282" s="279"/>
      <c r="D282" s="280">
        <f t="shared" si="103"/>
        <v>0</v>
      </c>
      <c r="E282" s="279">
        <v>11</v>
      </c>
      <c r="F282" s="279">
        <v>6</v>
      </c>
      <c r="G282" s="280">
        <f t="shared" si="104"/>
        <v>17</v>
      </c>
      <c r="H282" s="280">
        <f t="shared" si="105"/>
        <v>11</v>
      </c>
      <c r="I282" s="280">
        <f t="shared" si="106"/>
        <v>6</v>
      </c>
      <c r="J282" s="280">
        <f t="shared" si="107"/>
        <v>17</v>
      </c>
    </row>
    <row r="283" spans="1:10" ht="15.75">
      <c r="A283" s="281" t="s">
        <v>171</v>
      </c>
      <c r="B283" s="279"/>
      <c r="C283" s="279"/>
      <c r="D283" s="280">
        <f t="shared" si="103"/>
        <v>0</v>
      </c>
      <c r="E283" s="279">
        <v>5</v>
      </c>
      <c r="F283" s="279">
        <v>3</v>
      </c>
      <c r="G283" s="280">
        <f t="shared" si="104"/>
        <v>8</v>
      </c>
      <c r="H283" s="280">
        <f t="shared" si="105"/>
        <v>5</v>
      </c>
      <c r="I283" s="280">
        <f t="shared" si="106"/>
        <v>3</v>
      </c>
      <c r="J283" s="280">
        <f t="shared" si="107"/>
        <v>8</v>
      </c>
    </row>
    <row r="284" spans="1:10" ht="15.75">
      <c r="A284" s="281" t="s">
        <v>172</v>
      </c>
      <c r="B284" s="279"/>
      <c r="C284" s="279"/>
      <c r="D284" s="280">
        <f t="shared" si="103"/>
        <v>0</v>
      </c>
      <c r="E284" s="279">
        <v>0</v>
      </c>
      <c r="F284" s="279">
        <v>0</v>
      </c>
      <c r="G284" s="280">
        <f t="shared" si="104"/>
        <v>0</v>
      </c>
      <c r="H284" s="280">
        <f t="shared" si="105"/>
        <v>0</v>
      </c>
      <c r="I284" s="280">
        <f t="shared" si="106"/>
        <v>0</v>
      </c>
      <c r="J284" s="280">
        <f t="shared" si="107"/>
        <v>0</v>
      </c>
    </row>
    <row r="285" spans="1:10" ht="15.75">
      <c r="A285" s="281" t="s">
        <v>173</v>
      </c>
      <c r="B285" s="279"/>
      <c r="C285" s="279"/>
      <c r="D285" s="280">
        <f t="shared" si="103"/>
        <v>0</v>
      </c>
      <c r="E285" s="279">
        <v>0</v>
      </c>
      <c r="F285" s="279">
        <v>0</v>
      </c>
      <c r="G285" s="280">
        <f t="shared" si="104"/>
        <v>0</v>
      </c>
      <c r="H285" s="280">
        <f t="shared" si="105"/>
        <v>0</v>
      </c>
      <c r="I285" s="280">
        <f t="shared" si="106"/>
        <v>0</v>
      </c>
      <c r="J285" s="280">
        <f t="shared" si="107"/>
        <v>0</v>
      </c>
    </row>
    <row r="286" spans="1:10" ht="15.75">
      <c r="A286" s="281" t="s">
        <v>186</v>
      </c>
      <c r="B286" s="279"/>
      <c r="C286" s="279"/>
      <c r="D286" s="280">
        <f t="shared" si="103"/>
        <v>0</v>
      </c>
      <c r="E286" s="279">
        <v>0</v>
      </c>
      <c r="F286" s="279">
        <v>0</v>
      </c>
      <c r="G286" s="280">
        <f t="shared" si="104"/>
        <v>0</v>
      </c>
      <c r="H286" s="280">
        <f t="shared" si="105"/>
        <v>0</v>
      </c>
      <c r="I286" s="280">
        <f t="shared" si="106"/>
        <v>0</v>
      </c>
      <c r="J286" s="280">
        <f t="shared" si="107"/>
        <v>0</v>
      </c>
    </row>
    <row r="287" spans="1:10" ht="15.75">
      <c r="A287" s="282" t="s">
        <v>6</v>
      </c>
      <c r="B287" s="280">
        <f>SUM(B279:B286)</f>
        <v>0</v>
      </c>
      <c r="C287" s="280">
        <f t="shared" ref="C287:J287" si="108">SUM(C279:C286)</f>
        <v>0</v>
      </c>
      <c r="D287" s="280">
        <f t="shared" si="108"/>
        <v>0</v>
      </c>
      <c r="E287" s="280">
        <f t="shared" si="108"/>
        <v>24</v>
      </c>
      <c r="F287" s="280">
        <f t="shared" si="108"/>
        <v>19</v>
      </c>
      <c r="G287" s="280">
        <f t="shared" si="108"/>
        <v>43</v>
      </c>
      <c r="H287" s="280">
        <f t="shared" si="108"/>
        <v>24</v>
      </c>
      <c r="I287" s="280">
        <f t="shared" si="108"/>
        <v>19</v>
      </c>
      <c r="J287" s="280">
        <f t="shared" si="108"/>
        <v>43</v>
      </c>
    </row>
    <row r="289" spans="1:10">
      <c r="A289" s="136" t="s">
        <v>307</v>
      </c>
      <c r="B289" s="136"/>
      <c r="C289" s="136"/>
      <c r="D289" s="136"/>
      <c r="E289" s="136"/>
      <c r="F289" s="136"/>
      <c r="G289" s="136"/>
      <c r="H289" s="136"/>
      <c r="I289" s="1966" t="s">
        <v>86</v>
      </c>
      <c r="J289" s="1966"/>
    </row>
    <row r="290" spans="1:10">
      <c r="A290" s="1967" t="s">
        <v>308</v>
      </c>
      <c r="B290" s="1967"/>
      <c r="C290" s="1967"/>
      <c r="D290" s="1967"/>
      <c r="E290" s="1967"/>
      <c r="F290" s="1967"/>
      <c r="G290" s="1967"/>
      <c r="H290" s="1967"/>
      <c r="I290" s="1967"/>
      <c r="J290" s="1967"/>
    </row>
    <row r="291" spans="1:10">
      <c r="A291" s="1968" t="s">
        <v>7</v>
      </c>
      <c r="B291" s="1968"/>
      <c r="C291" s="1968"/>
      <c r="D291" s="1968"/>
      <c r="E291" s="1968"/>
      <c r="F291" s="1968"/>
      <c r="G291" s="1968"/>
      <c r="H291" s="1968"/>
      <c r="I291" s="1968"/>
      <c r="J291" s="1968"/>
    </row>
    <row r="292" spans="1:10">
      <c r="A292" s="1969" t="s">
        <v>244</v>
      </c>
      <c r="B292" s="1968" t="s">
        <v>224</v>
      </c>
      <c r="C292" s="1968"/>
      <c r="D292" s="1968"/>
      <c r="E292" s="1968" t="s">
        <v>223</v>
      </c>
      <c r="F292" s="1968"/>
      <c r="G292" s="1968"/>
      <c r="H292" s="1968" t="s">
        <v>6</v>
      </c>
      <c r="I292" s="1968"/>
      <c r="J292" s="1968"/>
    </row>
    <row r="293" spans="1:10">
      <c r="A293" s="1969"/>
      <c r="B293" s="276" t="s">
        <v>242</v>
      </c>
      <c r="C293" s="276" t="s">
        <v>243</v>
      </c>
      <c r="D293" s="276" t="s">
        <v>236</v>
      </c>
      <c r="E293" s="565" t="s">
        <v>242</v>
      </c>
      <c r="F293" s="565" t="s">
        <v>243</v>
      </c>
      <c r="G293" s="276" t="s">
        <v>236</v>
      </c>
      <c r="H293" s="276" t="s">
        <v>242</v>
      </c>
      <c r="I293" s="276" t="s">
        <v>243</v>
      </c>
      <c r="J293" s="276" t="s">
        <v>236</v>
      </c>
    </row>
    <row r="294" spans="1:10">
      <c r="A294" s="891">
        <v>1</v>
      </c>
      <c r="B294" s="254">
        <v>2</v>
      </c>
      <c r="C294" s="891">
        <v>3</v>
      </c>
      <c r="D294" s="254">
        <v>4</v>
      </c>
      <c r="E294" s="891">
        <v>5</v>
      </c>
      <c r="F294" s="254">
        <v>6</v>
      </c>
      <c r="G294" s="891">
        <v>7</v>
      </c>
      <c r="H294" s="254">
        <v>8</v>
      </c>
      <c r="I294" s="891">
        <v>9</v>
      </c>
      <c r="J294" s="254">
        <v>10</v>
      </c>
    </row>
    <row r="295" spans="1:10" ht="15.75">
      <c r="A295" s="278" t="s">
        <v>185</v>
      </c>
      <c r="B295" s="279">
        <v>0</v>
      </c>
      <c r="C295" s="279">
        <v>0</v>
      </c>
      <c r="D295" s="280">
        <f>B295+C295</f>
        <v>0</v>
      </c>
      <c r="E295" s="279">
        <v>0</v>
      </c>
      <c r="F295" s="279">
        <v>0</v>
      </c>
      <c r="G295" s="280">
        <f>E295+F295</f>
        <v>0</v>
      </c>
      <c r="H295" s="280">
        <f>B295+E295</f>
        <v>0</v>
      </c>
      <c r="I295" s="280">
        <f>C295+F295</f>
        <v>0</v>
      </c>
      <c r="J295" s="280">
        <f>D295+G295</f>
        <v>0</v>
      </c>
    </row>
    <row r="296" spans="1:10" ht="15.75">
      <c r="A296" s="281" t="s">
        <v>168</v>
      </c>
      <c r="B296" s="279">
        <v>0</v>
      </c>
      <c r="C296" s="279">
        <v>0</v>
      </c>
      <c r="D296" s="280">
        <f t="shared" ref="D296:D302" si="109">B296+C296</f>
        <v>0</v>
      </c>
      <c r="E296" s="279">
        <v>0</v>
      </c>
      <c r="F296" s="279">
        <v>0</v>
      </c>
      <c r="G296" s="280">
        <f t="shared" ref="G296:G302" si="110">E296+F296</f>
        <v>0</v>
      </c>
      <c r="H296" s="280">
        <f t="shared" ref="H296:H302" si="111">B296+E296</f>
        <v>0</v>
      </c>
      <c r="I296" s="280">
        <f t="shared" ref="I296:I302" si="112">C296+F296</f>
        <v>0</v>
      </c>
      <c r="J296" s="280">
        <f t="shared" ref="J296:J302" si="113">D296+G296</f>
        <v>0</v>
      </c>
    </row>
    <row r="297" spans="1:10" ht="15.75">
      <c r="A297" s="281" t="s">
        <v>169</v>
      </c>
      <c r="B297" s="279">
        <v>3</v>
      </c>
      <c r="C297" s="279">
        <v>0</v>
      </c>
      <c r="D297" s="280">
        <f t="shared" si="109"/>
        <v>3</v>
      </c>
      <c r="E297" s="279">
        <v>41</v>
      </c>
      <c r="F297" s="279">
        <v>20</v>
      </c>
      <c r="G297" s="280">
        <f t="shared" si="110"/>
        <v>61</v>
      </c>
      <c r="H297" s="280">
        <f t="shared" si="111"/>
        <v>44</v>
      </c>
      <c r="I297" s="280">
        <f t="shared" si="112"/>
        <v>20</v>
      </c>
      <c r="J297" s="280">
        <f t="shared" si="113"/>
        <v>64</v>
      </c>
    </row>
    <row r="298" spans="1:10" ht="15.75">
      <c r="A298" s="281" t="s">
        <v>170</v>
      </c>
      <c r="B298" s="279">
        <v>0</v>
      </c>
      <c r="C298" s="279">
        <v>4</v>
      </c>
      <c r="D298" s="280">
        <f t="shared" si="109"/>
        <v>4</v>
      </c>
      <c r="E298" s="279">
        <v>25</v>
      </c>
      <c r="F298" s="279">
        <v>19</v>
      </c>
      <c r="G298" s="280">
        <f t="shared" si="110"/>
        <v>44</v>
      </c>
      <c r="H298" s="280">
        <f t="shared" si="111"/>
        <v>25</v>
      </c>
      <c r="I298" s="280">
        <f t="shared" si="112"/>
        <v>23</v>
      </c>
      <c r="J298" s="280">
        <f t="shared" si="113"/>
        <v>48</v>
      </c>
    </row>
    <row r="299" spans="1:10" ht="15.75">
      <c r="A299" s="281" t="s">
        <v>171</v>
      </c>
      <c r="B299" s="279">
        <v>0</v>
      </c>
      <c r="C299" s="279">
        <v>0</v>
      </c>
      <c r="D299" s="280">
        <f t="shared" si="109"/>
        <v>0</v>
      </c>
      <c r="E299" s="279">
        <v>12</v>
      </c>
      <c r="F299" s="279">
        <v>15</v>
      </c>
      <c r="G299" s="280">
        <f t="shared" si="110"/>
        <v>27</v>
      </c>
      <c r="H299" s="280">
        <f t="shared" si="111"/>
        <v>12</v>
      </c>
      <c r="I299" s="280">
        <f t="shared" si="112"/>
        <v>15</v>
      </c>
      <c r="J299" s="280">
        <f t="shared" si="113"/>
        <v>27</v>
      </c>
    </row>
    <row r="300" spans="1:10" ht="15.75">
      <c r="A300" s="281" t="s">
        <v>172</v>
      </c>
      <c r="B300" s="279">
        <v>0</v>
      </c>
      <c r="C300" s="279">
        <v>0</v>
      </c>
      <c r="D300" s="280">
        <f t="shared" si="109"/>
        <v>0</v>
      </c>
      <c r="E300" s="279">
        <v>0</v>
      </c>
      <c r="F300" s="279">
        <v>0</v>
      </c>
      <c r="G300" s="280">
        <f t="shared" si="110"/>
        <v>0</v>
      </c>
      <c r="H300" s="280">
        <f t="shared" si="111"/>
        <v>0</v>
      </c>
      <c r="I300" s="280">
        <f t="shared" si="112"/>
        <v>0</v>
      </c>
      <c r="J300" s="280">
        <f t="shared" si="113"/>
        <v>0</v>
      </c>
    </row>
    <row r="301" spans="1:10" ht="15.75">
      <c r="A301" s="281" t="s">
        <v>173</v>
      </c>
      <c r="B301" s="279">
        <v>0</v>
      </c>
      <c r="C301" s="279">
        <v>0</v>
      </c>
      <c r="D301" s="280">
        <f t="shared" si="109"/>
        <v>0</v>
      </c>
      <c r="E301" s="279">
        <v>0</v>
      </c>
      <c r="F301" s="279">
        <v>0</v>
      </c>
      <c r="G301" s="280">
        <f t="shared" si="110"/>
        <v>0</v>
      </c>
      <c r="H301" s="280">
        <f t="shared" si="111"/>
        <v>0</v>
      </c>
      <c r="I301" s="280">
        <f t="shared" si="112"/>
        <v>0</v>
      </c>
      <c r="J301" s="280">
        <f t="shared" si="113"/>
        <v>0</v>
      </c>
    </row>
    <row r="302" spans="1:10" ht="15.75">
      <c r="A302" s="281" t="s">
        <v>186</v>
      </c>
      <c r="B302" s="279">
        <v>0</v>
      </c>
      <c r="C302" s="279">
        <v>0</v>
      </c>
      <c r="D302" s="280">
        <f t="shared" si="109"/>
        <v>0</v>
      </c>
      <c r="E302" s="279">
        <v>0</v>
      </c>
      <c r="F302" s="279">
        <v>0</v>
      </c>
      <c r="G302" s="280">
        <f t="shared" si="110"/>
        <v>0</v>
      </c>
      <c r="H302" s="280">
        <f t="shared" si="111"/>
        <v>0</v>
      </c>
      <c r="I302" s="280">
        <f t="shared" si="112"/>
        <v>0</v>
      </c>
      <c r="J302" s="280">
        <f t="shared" si="113"/>
        <v>0</v>
      </c>
    </row>
    <row r="303" spans="1:10" ht="15.75">
      <c r="A303" s="282" t="s">
        <v>6</v>
      </c>
      <c r="B303" s="280">
        <f>SUM(B295:B302)</f>
        <v>3</v>
      </c>
      <c r="C303" s="280">
        <f t="shared" ref="C303:J303" si="114">SUM(C295:C302)</f>
        <v>4</v>
      </c>
      <c r="D303" s="280">
        <f t="shared" si="114"/>
        <v>7</v>
      </c>
      <c r="E303" s="280">
        <f t="shared" si="114"/>
        <v>78</v>
      </c>
      <c r="F303" s="280">
        <f t="shared" si="114"/>
        <v>54</v>
      </c>
      <c r="G303" s="280">
        <f t="shared" si="114"/>
        <v>132</v>
      </c>
      <c r="H303" s="280">
        <f t="shared" si="114"/>
        <v>81</v>
      </c>
      <c r="I303" s="280">
        <f t="shared" si="114"/>
        <v>58</v>
      </c>
      <c r="J303" s="280">
        <f t="shared" si="114"/>
        <v>139</v>
      </c>
    </row>
    <row r="305" spans="1:10">
      <c r="A305" s="136" t="s">
        <v>307</v>
      </c>
      <c r="B305" s="136"/>
      <c r="C305" s="136"/>
      <c r="D305" s="136"/>
      <c r="E305" s="136"/>
      <c r="F305" s="136"/>
      <c r="G305" s="136"/>
      <c r="H305" s="136"/>
      <c r="I305" s="1966" t="s">
        <v>143</v>
      </c>
      <c r="J305" s="1966"/>
    </row>
    <row r="306" spans="1:10">
      <c r="A306" s="1967" t="s">
        <v>308</v>
      </c>
      <c r="B306" s="1967"/>
      <c r="C306" s="1967"/>
      <c r="D306" s="1967"/>
      <c r="E306" s="1967"/>
      <c r="F306" s="1967"/>
      <c r="G306" s="1967"/>
      <c r="H306" s="1967"/>
      <c r="I306" s="1967"/>
      <c r="J306" s="1967"/>
    </row>
    <row r="307" spans="1:10">
      <c r="A307" s="1968" t="s">
        <v>7</v>
      </c>
      <c r="B307" s="1968"/>
      <c r="C307" s="1968"/>
      <c r="D307" s="1968"/>
      <c r="E307" s="1968"/>
      <c r="F307" s="1968"/>
      <c r="G307" s="1968"/>
      <c r="H307" s="1968"/>
      <c r="I307" s="1968"/>
      <c r="J307" s="1968"/>
    </row>
    <row r="308" spans="1:10">
      <c r="A308" s="1969" t="s">
        <v>244</v>
      </c>
      <c r="B308" s="1968" t="s">
        <v>224</v>
      </c>
      <c r="C308" s="1968"/>
      <c r="D308" s="1968"/>
      <c r="E308" s="1968" t="s">
        <v>223</v>
      </c>
      <c r="F308" s="1968"/>
      <c r="G308" s="1968"/>
      <c r="H308" s="1968" t="s">
        <v>6</v>
      </c>
      <c r="I308" s="1968"/>
      <c r="J308" s="1968"/>
    </row>
    <row r="309" spans="1:10">
      <c r="A309" s="1969"/>
      <c r="B309" s="276" t="s">
        <v>242</v>
      </c>
      <c r="C309" s="276" t="s">
        <v>243</v>
      </c>
      <c r="D309" s="276" t="s">
        <v>236</v>
      </c>
      <c r="E309" s="565" t="s">
        <v>242</v>
      </c>
      <c r="F309" s="565" t="s">
        <v>243</v>
      </c>
      <c r="G309" s="276" t="s">
        <v>236</v>
      </c>
      <c r="H309" s="276" t="s">
        <v>242</v>
      </c>
      <c r="I309" s="276" t="s">
        <v>243</v>
      </c>
      <c r="J309" s="276" t="s">
        <v>236</v>
      </c>
    </row>
    <row r="310" spans="1:10">
      <c r="A310" s="277">
        <v>1</v>
      </c>
      <c r="B310" s="276">
        <v>2</v>
      </c>
      <c r="C310" s="276">
        <v>3</v>
      </c>
      <c r="D310" s="276">
        <v>4</v>
      </c>
      <c r="E310" s="565">
        <v>5</v>
      </c>
      <c r="F310" s="565">
        <v>6</v>
      </c>
      <c r="G310" s="276">
        <v>7</v>
      </c>
      <c r="H310" s="276">
        <v>8</v>
      </c>
      <c r="I310" s="276">
        <v>9</v>
      </c>
      <c r="J310" s="276">
        <v>10</v>
      </c>
    </row>
    <row r="311" spans="1:10" ht="15.75">
      <c r="A311" s="278" t="s">
        <v>185</v>
      </c>
      <c r="B311" s="279"/>
      <c r="C311" s="279"/>
      <c r="D311" s="280">
        <f>B311+C311</f>
        <v>0</v>
      </c>
      <c r="E311" s="279"/>
      <c r="F311" s="279"/>
      <c r="G311" s="280">
        <f>E311+F311</f>
        <v>0</v>
      </c>
      <c r="H311" s="280">
        <f>B311+E311</f>
        <v>0</v>
      </c>
      <c r="I311" s="280">
        <f>C311+F311</f>
        <v>0</v>
      </c>
      <c r="J311" s="280">
        <f>D311+G311</f>
        <v>0</v>
      </c>
    </row>
    <row r="312" spans="1:10" ht="15.75">
      <c r="A312" s="281" t="s">
        <v>168</v>
      </c>
      <c r="B312" s="279"/>
      <c r="C312" s="279"/>
      <c r="D312" s="280">
        <f t="shared" ref="D312:D318" si="115">B312+C312</f>
        <v>0</v>
      </c>
      <c r="E312" s="279">
        <v>5</v>
      </c>
      <c r="F312" s="279">
        <v>3</v>
      </c>
      <c r="G312" s="280">
        <f t="shared" ref="G312:G318" si="116">E312+F312</f>
        <v>8</v>
      </c>
      <c r="H312" s="280">
        <f t="shared" ref="H312:H318" si="117">B312+E312</f>
        <v>5</v>
      </c>
      <c r="I312" s="280">
        <f t="shared" ref="I312:I318" si="118">C312+F312</f>
        <v>3</v>
      </c>
      <c r="J312" s="280">
        <f t="shared" ref="J312:J318" si="119">D312+G312</f>
        <v>8</v>
      </c>
    </row>
    <row r="313" spans="1:10" ht="15.75">
      <c r="A313" s="281" t="s">
        <v>169</v>
      </c>
      <c r="B313" s="279"/>
      <c r="C313" s="279"/>
      <c r="D313" s="280">
        <f t="shared" si="115"/>
        <v>0</v>
      </c>
      <c r="E313" s="279">
        <v>20</v>
      </c>
      <c r="F313" s="279">
        <v>9</v>
      </c>
      <c r="G313" s="280">
        <f t="shared" si="116"/>
        <v>29</v>
      </c>
      <c r="H313" s="280">
        <f t="shared" si="117"/>
        <v>20</v>
      </c>
      <c r="I313" s="280">
        <f t="shared" si="118"/>
        <v>9</v>
      </c>
      <c r="J313" s="280">
        <f t="shared" si="119"/>
        <v>29</v>
      </c>
    </row>
    <row r="314" spans="1:10" ht="15.75">
      <c r="A314" s="281" t="s">
        <v>170</v>
      </c>
      <c r="B314" s="279"/>
      <c r="C314" s="279"/>
      <c r="D314" s="280">
        <f t="shared" si="115"/>
        <v>0</v>
      </c>
      <c r="E314" s="279">
        <v>19</v>
      </c>
      <c r="F314" s="279">
        <v>23</v>
      </c>
      <c r="G314" s="280">
        <f t="shared" si="116"/>
        <v>42</v>
      </c>
      <c r="H314" s="280">
        <f t="shared" si="117"/>
        <v>19</v>
      </c>
      <c r="I314" s="280">
        <f t="shared" si="118"/>
        <v>23</v>
      </c>
      <c r="J314" s="280">
        <f t="shared" si="119"/>
        <v>42</v>
      </c>
    </row>
    <row r="315" spans="1:10" ht="15.75">
      <c r="A315" s="281" t="s">
        <v>171</v>
      </c>
      <c r="B315" s="279"/>
      <c r="C315" s="279"/>
      <c r="D315" s="280">
        <f t="shared" si="115"/>
        <v>0</v>
      </c>
      <c r="E315" s="279">
        <v>8</v>
      </c>
      <c r="F315" s="279">
        <v>9</v>
      </c>
      <c r="G315" s="280">
        <f t="shared" si="116"/>
        <v>17</v>
      </c>
      <c r="H315" s="280">
        <f t="shared" si="117"/>
        <v>8</v>
      </c>
      <c r="I315" s="280">
        <f t="shared" si="118"/>
        <v>9</v>
      </c>
      <c r="J315" s="280">
        <f t="shared" si="119"/>
        <v>17</v>
      </c>
    </row>
    <row r="316" spans="1:10" ht="15.75">
      <c r="A316" s="281" t="s">
        <v>172</v>
      </c>
      <c r="B316" s="279"/>
      <c r="C316" s="279"/>
      <c r="D316" s="280">
        <f t="shared" si="115"/>
        <v>0</v>
      </c>
      <c r="E316" s="279">
        <v>9</v>
      </c>
      <c r="F316" s="279">
        <v>7</v>
      </c>
      <c r="G316" s="280">
        <f t="shared" si="116"/>
        <v>16</v>
      </c>
      <c r="H316" s="280">
        <f t="shared" si="117"/>
        <v>9</v>
      </c>
      <c r="I316" s="280">
        <f t="shared" si="118"/>
        <v>7</v>
      </c>
      <c r="J316" s="280">
        <f t="shared" si="119"/>
        <v>16</v>
      </c>
    </row>
    <row r="317" spans="1:10" ht="15.75">
      <c r="A317" s="281" t="s">
        <v>173</v>
      </c>
      <c r="B317" s="279"/>
      <c r="C317" s="279"/>
      <c r="D317" s="280">
        <f t="shared" si="115"/>
        <v>0</v>
      </c>
      <c r="E317" s="279">
        <v>2</v>
      </c>
      <c r="F317" s="279">
        <v>3</v>
      </c>
      <c r="G317" s="280">
        <f t="shared" si="116"/>
        <v>5</v>
      </c>
      <c r="H317" s="280">
        <f t="shared" si="117"/>
        <v>2</v>
      </c>
      <c r="I317" s="280">
        <f t="shared" si="118"/>
        <v>3</v>
      </c>
      <c r="J317" s="280">
        <f t="shared" si="119"/>
        <v>5</v>
      </c>
    </row>
    <row r="318" spans="1:10" ht="15.75">
      <c r="A318" s="281" t="s">
        <v>186</v>
      </c>
      <c r="B318" s="279"/>
      <c r="C318" s="279"/>
      <c r="D318" s="280">
        <f t="shared" si="115"/>
        <v>0</v>
      </c>
      <c r="E318" s="279">
        <v>1</v>
      </c>
      <c r="F318" s="279">
        <v>2</v>
      </c>
      <c r="G318" s="280">
        <f t="shared" si="116"/>
        <v>3</v>
      </c>
      <c r="H318" s="280">
        <f t="shared" si="117"/>
        <v>1</v>
      </c>
      <c r="I318" s="280">
        <f t="shared" si="118"/>
        <v>2</v>
      </c>
      <c r="J318" s="280">
        <f t="shared" si="119"/>
        <v>3</v>
      </c>
    </row>
    <row r="319" spans="1:10" ht="15.75">
      <c r="A319" s="282" t="s">
        <v>6</v>
      </c>
      <c r="B319" s="280">
        <f>SUM(B311:B318)</f>
        <v>0</v>
      </c>
      <c r="C319" s="280">
        <f t="shared" ref="C319:J319" si="120">SUM(C311:C318)</f>
        <v>0</v>
      </c>
      <c r="D319" s="280">
        <f t="shared" si="120"/>
        <v>0</v>
      </c>
      <c r="E319" s="280">
        <f t="shared" si="120"/>
        <v>64</v>
      </c>
      <c r="F319" s="280">
        <f t="shared" si="120"/>
        <v>56</v>
      </c>
      <c r="G319" s="280">
        <f t="shared" si="120"/>
        <v>120</v>
      </c>
      <c r="H319" s="280">
        <f t="shared" si="120"/>
        <v>64</v>
      </c>
      <c r="I319" s="280">
        <f t="shared" si="120"/>
        <v>56</v>
      </c>
      <c r="J319" s="280">
        <f t="shared" si="120"/>
        <v>120</v>
      </c>
    </row>
    <row r="321" spans="1:10">
      <c r="A321" s="136" t="s">
        <v>307</v>
      </c>
      <c r="B321" s="136"/>
      <c r="C321" s="136"/>
      <c r="D321" s="136"/>
      <c r="E321" s="136"/>
      <c r="F321" s="136"/>
      <c r="G321" s="136"/>
      <c r="H321" s="136"/>
      <c r="I321" s="1966" t="s">
        <v>191</v>
      </c>
      <c r="J321" s="1966"/>
    </row>
    <row r="322" spans="1:10">
      <c r="A322" s="1967" t="s">
        <v>308</v>
      </c>
      <c r="B322" s="1967"/>
      <c r="C322" s="1967"/>
      <c r="D322" s="1967"/>
      <c r="E322" s="1967"/>
      <c r="F322" s="1967"/>
      <c r="G322" s="1967"/>
      <c r="H322" s="1967"/>
      <c r="I322" s="1967"/>
      <c r="J322" s="1967"/>
    </row>
    <row r="323" spans="1:10">
      <c r="A323" s="1968" t="s">
        <v>7</v>
      </c>
      <c r="B323" s="1968"/>
      <c r="C323" s="1968"/>
      <c r="D323" s="1968"/>
      <c r="E323" s="1968"/>
      <c r="F323" s="1968"/>
      <c r="G323" s="1968"/>
      <c r="H323" s="1968"/>
      <c r="I323" s="1968"/>
      <c r="J323" s="1968"/>
    </row>
    <row r="324" spans="1:10">
      <c r="A324" s="1969" t="s">
        <v>244</v>
      </c>
      <c r="B324" s="1968" t="s">
        <v>224</v>
      </c>
      <c r="C324" s="1968"/>
      <c r="D324" s="1968"/>
      <c r="E324" s="1968" t="s">
        <v>223</v>
      </c>
      <c r="F324" s="1968"/>
      <c r="G324" s="1968"/>
      <c r="H324" s="1968" t="s">
        <v>6</v>
      </c>
      <c r="I324" s="1968"/>
      <c r="J324" s="1968"/>
    </row>
    <row r="325" spans="1:10">
      <c r="A325" s="1969"/>
      <c r="B325" s="276" t="s">
        <v>242</v>
      </c>
      <c r="C325" s="276" t="s">
        <v>243</v>
      </c>
      <c r="D325" s="276" t="s">
        <v>236</v>
      </c>
      <c r="E325" s="565" t="s">
        <v>242</v>
      </c>
      <c r="F325" s="565" t="s">
        <v>243</v>
      </c>
      <c r="G325" s="276" t="s">
        <v>236</v>
      </c>
      <c r="H325" s="276" t="s">
        <v>242</v>
      </c>
      <c r="I325" s="276" t="s">
        <v>243</v>
      </c>
      <c r="J325" s="276" t="s">
        <v>236</v>
      </c>
    </row>
    <row r="326" spans="1:10">
      <c r="A326" s="277">
        <v>1</v>
      </c>
      <c r="B326" s="276">
        <v>2</v>
      </c>
      <c r="C326" s="276">
        <v>3</v>
      </c>
      <c r="D326" s="276">
        <v>4</v>
      </c>
      <c r="E326" s="565">
        <v>5</v>
      </c>
      <c r="F326" s="565">
        <v>6</v>
      </c>
      <c r="G326" s="276">
        <v>7</v>
      </c>
      <c r="H326" s="276">
        <v>8</v>
      </c>
      <c r="I326" s="276">
        <v>9</v>
      </c>
      <c r="J326" s="276">
        <v>10</v>
      </c>
    </row>
    <row r="327" spans="1:10" ht="15.75">
      <c r="A327" s="278" t="s">
        <v>185</v>
      </c>
      <c r="B327" s="279"/>
      <c r="C327" s="279"/>
      <c r="D327" s="280">
        <f>B327+C327</f>
        <v>0</v>
      </c>
      <c r="E327" s="279"/>
      <c r="F327" s="279"/>
      <c r="G327" s="280">
        <f>E327+F327</f>
        <v>0</v>
      </c>
      <c r="H327" s="280">
        <f>B327+E327</f>
        <v>0</v>
      </c>
      <c r="I327" s="280">
        <f>C327+F327</f>
        <v>0</v>
      </c>
      <c r="J327" s="280">
        <f>D327+G327</f>
        <v>0</v>
      </c>
    </row>
    <row r="328" spans="1:10" ht="15.75">
      <c r="A328" s="281" t="s">
        <v>168</v>
      </c>
      <c r="B328" s="279">
        <v>2</v>
      </c>
      <c r="C328" s="279"/>
      <c r="D328" s="280">
        <f t="shared" ref="D328:D334" si="121">B328+C328</f>
        <v>2</v>
      </c>
      <c r="E328" s="279">
        <v>3</v>
      </c>
      <c r="F328" s="279">
        <v>1</v>
      </c>
      <c r="G328" s="280">
        <f t="shared" ref="G328:G334" si="122">E328+F328</f>
        <v>4</v>
      </c>
      <c r="H328" s="280">
        <f t="shared" ref="H328:H334" si="123">B328+E328</f>
        <v>5</v>
      </c>
      <c r="I328" s="280">
        <f t="shared" ref="I328:I334" si="124">C328+F328</f>
        <v>1</v>
      </c>
      <c r="J328" s="280">
        <f t="shared" ref="J328:J334" si="125">D328+G328</f>
        <v>6</v>
      </c>
    </row>
    <row r="329" spans="1:10" ht="15.75">
      <c r="A329" s="281" t="s">
        <v>169</v>
      </c>
      <c r="B329" s="279">
        <v>1</v>
      </c>
      <c r="C329" s="279"/>
      <c r="D329" s="280">
        <f t="shared" si="121"/>
        <v>1</v>
      </c>
      <c r="E329" s="279">
        <v>10</v>
      </c>
      <c r="F329" s="279">
        <v>8</v>
      </c>
      <c r="G329" s="280">
        <f t="shared" si="122"/>
        <v>18</v>
      </c>
      <c r="H329" s="280">
        <f t="shared" si="123"/>
        <v>11</v>
      </c>
      <c r="I329" s="280">
        <f t="shared" si="124"/>
        <v>8</v>
      </c>
      <c r="J329" s="280">
        <f t="shared" si="125"/>
        <v>19</v>
      </c>
    </row>
    <row r="330" spans="1:10" ht="15.75">
      <c r="A330" s="281" t="s">
        <v>170</v>
      </c>
      <c r="B330" s="279">
        <v>1</v>
      </c>
      <c r="C330" s="279">
        <v>1</v>
      </c>
      <c r="D330" s="280">
        <f t="shared" si="121"/>
        <v>2</v>
      </c>
      <c r="E330" s="279">
        <v>17</v>
      </c>
      <c r="F330" s="279">
        <v>12</v>
      </c>
      <c r="G330" s="280">
        <f t="shared" si="122"/>
        <v>29</v>
      </c>
      <c r="H330" s="280">
        <f t="shared" si="123"/>
        <v>18</v>
      </c>
      <c r="I330" s="280">
        <f t="shared" si="124"/>
        <v>13</v>
      </c>
      <c r="J330" s="280">
        <f t="shared" si="125"/>
        <v>31</v>
      </c>
    </row>
    <row r="331" spans="1:10" ht="15.75">
      <c r="A331" s="281" t="s">
        <v>171</v>
      </c>
      <c r="B331" s="279"/>
      <c r="C331" s="279"/>
      <c r="D331" s="280">
        <f t="shared" si="121"/>
        <v>0</v>
      </c>
      <c r="E331" s="279">
        <v>9</v>
      </c>
      <c r="F331" s="279">
        <v>9</v>
      </c>
      <c r="G331" s="280">
        <f t="shared" si="122"/>
        <v>18</v>
      </c>
      <c r="H331" s="280">
        <f t="shared" si="123"/>
        <v>9</v>
      </c>
      <c r="I331" s="280">
        <f t="shared" si="124"/>
        <v>9</v>
      </c>
      <c r="J331" s="280">
        <f t="shared" si="125"/>
        <v>18</v>
      </c>
    </row>
    <row r="332" spans="1:10" ht="15.75">
      <c r="A332" s="281" t="s">
        <v>172</v>
      </c>
      <c r="B332" s="279"/>
      <c r="C332" s="279"/>
      <c r="D332" s="280">
        <f t="shared" si="121"/>
        <v>0</v>
      </c>
      <c r="E332" s="279">
        <v>9</v>
      </c>
      <c r="F332" s="279">
        <v>1</v>
      </c>
      <c r="G332" s="280">
        <f t="shared" si="122"/>
        <v>10</v>
      </c>
      <c r="H332" s="280">
        <f t="shared" si="123"/>
        <v>9</v>
      </c>
      <c r="I332" s="280">
        <f t="shared" si="124"/>
        <v>1</v>
      </c>
      <c r="J332" s="280">
        <f t="shared" si="125"/>
        <v>10</v>
      </c>
    </row>
    <row r="333" spans="1:10" ht="15.75">
      <c r="A333" s="281" t="s">
        <v>173</v>
      </c>
      <c r="B333" s="279"/>
      <c r="C333" s="279"/>
      <c r="D333" s="280">
        <f t="shared" si="121"/>
        <v>0</v>
      </c>
      <c r="E333" s="279">
        <v>5</v>
      </c>
      <c r="F333" s="279">
        <v>7</v>
      </c>
      <c r="G333" s="280">
        <f t="shared" si="122"/>
        <v>12</v>
      </c>
      <c r="H333" s="280">
        <f t="shared" si="123"/>
        <v>5</v>
      </c>
      <c r="I333" s="280">
        <f t="shared" si="124"/>
        <v>7</v>
      </c>
      <c r="J333" s="280">
        <f t="shared" si="125"/>
        <v>12</v>
      </c>
    </row>
    <row r="334" spans="1:10" ht="15.75">
      <c r="A334" s="281" t="s">
        <v>186</v>
      </c>
      <c r="B334" s="279"/>
      <c r="C334" s="279"/>
      <c r="D334" s="280">
        <f t="shared" si="121"/>
        <v>0</v>
      </c>
      <c r="E334" s="279"/>
      <c r="F334" s="279"/>
      <c r="G334" s="280">
        <f t="shared" si="122"/>
        <v>0</v>
      </c>
      <c r="H334" s="280">
        <f t="shared" si="123"/>
        <v>0</v>
      </c>
      <c r="I334" s="280">
        <f t="shared" si="124"/>
        <v>0</v>
      </c>
      <c r="J334" s="280">
        <f t="shared" si="125"/>
        <v>0</v>
      </c>
    </row>
    <row r="335" spans="1:10" ht="15.75">
      <c r="A335" s="282" t="s">
        <v>6</v>
      </c>
      <c r="B335" s="280">
        <f>SUM(B327:B334)</f>
        <v>4</v>
      </c>
      <c r="C335" s="280">
        <f t="shared" ref="C335:J335" si="126">SUM(C327:C334)</f>
        <v>1</v>
      </c>
      <c r="D335" s="280">
        <f t="shared" si="126"/>
        <v>5</v>
      </c>
      <c r="E335" s="280">
        <f t="shared" si="126"/>
        <v>53</v>
      </c>
      <c r="F335" s="280">
        <f t="shared" si="126"/>
        <v>38</v>
      </c>
      <c r="G335" s="280">
        <f t="shared" si="126"/>
        <v>91</v>
      </c>
      <c r="H335" s="280">
        <f t="shared" si="126"/>
        <v>57</v>
      </c>
      <c r="I335" s="280">
        <f t="shared" si="126"/>
        <v>39</v>
      </c>
      <c r="J335" s="280">
        <f t="shared" si="126"/>
        <v>96</v>
      </c>
    </row>
    <row r="337" spans="1:10">
      <c r="A337" s="136" t="s">
        <v>307</v>
      </c>
      <c r="B337" s="136"/>
      <c r="C337" s="136"/>
      <c r="D337" s="136"/>
      <c r="E337" s="136"/>
      <c r="F337" s="136"/>
      <c r="G337" s="136"/>
      <c r="H337" s="136"/>
      <c r="I337" s="1966" t="s">
        <v>310</v>
      </c>
      <c r="J337" s="1966"/>
    </row>
    <row r="338" spans="1:10">
      <c r="A338" s="1967" t="s">
        <v>308</v>
      </c>
      <c r="B338" s="1967"/>
      <c r="C338" s="1967"/>
      <c r="D338" s="1967"/>
      <c r="E338" s="1967"/>
      <c r="F338" s="1967"/>
      <c r="G338" s="1967"/>
      <c r="H338" s="1967"/>
      <c r="I338" s="1967"/>
      <c r="J338" s="1967"/>
    </row>
    <row r="339" spans="1:10">
      <c r="A339" s="1968" t="s">
        <v>7</v>
      </c>
      <c r="B339" s="1968"/>
      <c r="C339" s="1968"/>
      <c r="D339" s="1968"/>
      <c r="E339" s="1968"/>
      <c r="F339" s="1968"/>
      <c r="G339" s="1968"/>
      <c r="H339" s="1968"/>
      <c r="I339" s="1968"/>
      <c r="J339" s="1968"/>
    </row>
    <row r="340" spans="1:10">
      <c r="A340" s="1969" t="s">
        <v>244</v>
      </c>
      <c r="B340" s="1968" t="s">
        <v>224</v>
      </c>
      <c r="C340" s="1968"/>
      <c r="D340" s="1968"/>
      <c r="E340" s="1968" t="s">
        <v>223</v>
      </c>
      <c r="F340" s="1968"/>
      <c r="G340" s="1968"/>
      <c r="H340" s="1968" t="s">
        <v>6</v>
      </c>
      <c r="I340" s="1968"/>
      <c r="J340" s="1968"/>
    </row>
    <row r="341" spans="1:10">
      <c r="A341" s="1969"/>
      <c r="B341" s="276" t="s">
        <v>242</v>
      </c>
      <c r="C341" s="276" t="s">
        <v>243</v>
      </c>
      <c r="D341" s="276" t="s">
        <v>236</v>
      </c>
      <c r="E341" s="565" t="s">
        <v>242</v>
      </c>
      <c r="F341" s="565" t="s">
        <v>243</v>
      </c>
      <c r="G341" s="276" t="s">
        <v>236</v>
      </c>
      <c r="H341" s="276" t="s">
        <v>242</v>
      </c>
      <c r="I341" s="276" t="s">
        <v>243</v>
      </c>
      <c r="J341" s="276" t="s">
        <v>236</v>
      </c>
    </row>
    <row r="342" spans="1:10">
      <c r="A342" s="277">
        <v>1</v>
      </c>
      <c r="B342" s="276">
        <v>2</v>
      </c>
      <c r="C342" s="276">
        <v>3</v>
      </c>
      <c r="D342" s="276">
        <v>4</v>
      </c>
      <c r="E342" s="565">
        <v>5</v>
      </c>
      <c r="F342" s="565">
        <v>6</v>
      </c>
      <c r="G342" s="276">
        <v>7</v>
      </c>
      <c r="H342" s="276">
        <v>8</v>
      </c>
      <c r="I342" s="276">
        <v>9</v>
      </c>
      <c r="J342" s="276">
        <v>10</v>
      </c>
    </row>
    <row r="343" spans="1:10" ht="15.75">
      <c r="A343" s="278" t="s">
        <v>185</v>
      </c>
      <c r="B343" s="279"/>
      <c r="C343" s="279"/>
      <c r="D343" s="280">
        <f>B343+C343</f>
        <v>0</v>
      </c>
      <c r="E343" s="279"/>
      <c r="F343" s="279"/>
      <c r="G343" s="280">
        <f>E343+F343</f>
        <v>0</v>
      </c>
      <c r="H343" s="280">
        <f>B343+E343</f>
        <v>0</v>
      </c>
      <c r="I343" s="280">
        <f>C343+F343</f>
        <v>0</v>
      </c>
      <c r="J343" s="280">
        <f>D343+G343</f>
        <v>0</v>
      </c>
    </row>
    <row r="344" spans="1:10" ht="15.75">
      <c r="A344" s="281" t="s">
        <v>168</v>
      </c>
      <c r="B344" s="279">
        <v>7</v>
      </c>
      <c r="C344" s="279">
        <v>2</v>
      </c>
      <c r="D344" s="280">
        <f t="shared" ref="D344:D350" si="127">B344+C344</f>
        <v>9</v>
      </c>
      <c r="E344" s="279"/>
      <c r="F344" s="279"/>
      <c r="G344" s="280">
        <f t="shared" ref="G344:G350" si="128">E344+F344</f>
        <v>0</v>
      </c>
      <c r="H344" s="280">
        <f t="shared" ref="H344:H350" si="129">B344+E344</f>
        <v>7</v>
      </c>
      <c r="I344" s="280">
        <f t="shared" ref="I344:I350" si="130">C344+F344</f>
        <v>2</v>
      </c>
      <c r="J344" s="280">
        <f t="shared" ref="J344:J350" si="131">D344+G344</f>
        <v>9</v>
      </c>
    </row>
    <row r="345" spans="1:10" ht="15.75">
      <c r="A345" s="281" t="s">
        <v>169</v>
      </c>
      <c r="B345" s="279">
        <v>9</v>
      </c>
      <c r="C345" s="279">
        <v>8</v>
      </c>
      <c r="D345" s="280">
        <f t="shared" si="127"/>
        <v>17</v>
      </c>
      <c r="E345" s="279"/>
      <c r="F345" s="279"/>
      <c r="G345" s="280">
        <f t="shared" si="128"/>
        <v>0</v>
      </c>
      <c r="H345" s="280">
        <f t="shared" si="129"/>
        <v>9</v>
      </c>
      <c r="I345" s="280">
        <f t="shared" si="130"/>
        <v>8</v>
      </c>
      <c r="J345" s="280">
        <f t="shared" si="131"/>
        <v>17</v>
      </c>
    </row>
    <row r="346" spans="1:10" ht="15.75">
      <c r="A346" s="281" t="s">
        <v>170</v>
      </c>
      <c r="B346" s="279">
        <v>15</v>
      </c>
      <c r="C346" s="279">
        <v>13</v>
      </c>
      <c r="D346" s="280">
        <f t="shared" si="127"/>
        <v>28</v>
      </c>
      <c r="E346" s="279"/>
      <c r="F346" s="279"/>
      <c r="G346" s="280">
        <f t="shared" si="128"/>
        <v>0</v>
      </c>
      <c r="H346" s="280">
        <f t="shared" si="129"/>
        <v>15</v>
      </c>
      <c r="I346" s="280">
        <f t="shared" si="130"/>
        <v>13</v>
      </c>
      <c r="J346" s="280">
        <f t="shared" si="131"/>
        <v>28</v>
      </c>
    </row>
    <row r="347" spans="1:10" ht="15.75">
      <c r="A347" s="281" t="s">
        <v>171</v>
      </c>
      <c r="B347" s="279">
        <v>7</v>
      </c>
      <c r="C347" s="279">
        <v>10</v>
      </c>
      <c r="D347" s="280">
        <f t="shared" si="127"/>
        <v>17</v>
      </c>
      <c r="E347" s="279"/>
      <c r="F347" s="279"/>
      <c r="G347" s="280">
        <f t="shared" si="128"/>
        <v>0</v>
      </c>
      <c r="H347" s="280">
        <f t="shared" si="129"/>
        <v>7</v>
      </c>
      <c r="I347" s="280">
        <f t="shared" si="130"/>
        <v>10</v>
      </c>
      <c r="J347" s="280">
        <f t="shared" si="131"/>
        <v>17</v>
      </c>
    </row>
    <row r="348" spans="1:10" ht="15.75">
      <c r="A348" s="281" t="s">
        <v>172</v>
      </c>
      <c r="B348" s="279">
        <v>10</v>
      </c>
      <c r="C348" s="279">
        <v>6</v>
      </c>
      <c r="D348" s="280">
        <f t="shared" si="127"/>
        <v>16</v>
      </c>
      <c r="E348" s="279"/>
      <c r="F348" s="279"/>
      <c r="G348" s="280">
        <f t="shared" si="128"/>
        <v>0</v>
      </c>
      <c r="H348" s="280">
        <f t="shared" si="129"/>
        <v>10</v>
      </c>
      <c r="I348" s="280">
        <f t="shared" si="130"/>
        <v>6</v>
      </c>
      <c r="J348" s="280">
        <f t="shared" si="131"/>
        <v>16</v>
      </c>
    </row>
    <row r="349" spans="1:10" ht="15.75">
      <c r="A349" s="281" t="s">
        <v>173</v>
      </c>
      <c r="B349" s="279">
        <v>9</v>
      </c>
      <c r="C349" s="279">
        <v>3</v>
      </c>
      <c r="D349" s="280">
        <f t="shared" si="127"/>
        <v>12</v>
      </c>
      <c r="E349" s="279"/>
      <c r="F349" s="279"/>
      <c r="G349" s="280">
        <f t="shared" si="128"/>
        <v>0</v>
      </c>
      <c r="H349" s="280">
        <f t="shared" si="129"/>
        <v>9</v>
      </c>
      <c r="I349" s="280">
        <f t="shared" si="130"/>
        <v>3</v>
      </c>
      <c r="J349" s="280">
        <f t="shared" si="131"/>
        <v>12</v>
      </c>
    </row>
    <row r="350" spans="1:10" ht="15.75">
      <c r="A350" s="281" t="s">
        <v>186</v>
      </c>
      <c r="B350" s="279">
        <v>1</v>
      </c>
      <c r="C350" s="279"/>
      <c r="D350" s="280">
        <f t="shared" si="127"/>
        <v>1</v>
      </c>
      <c r="E350" s="279"/>
      <c r="F350" s="279"/>
      <c r="G350" s="280">
        <f t="shared" si="128"/>
        <v>0</v>
      </c>
      <c r="H350" s="280">
        <f t="shared" si="129"/>
        <v>1</v>
      </c>
      <c r="I350" s="280">
        <f t="shared" si="130"/>
        <v>0</v>
      </c>
      <c r="J350" s="280">
        <f t="shared" si="131"/>
        <v>1</v>
      </c>
    </row>
    <row r="351" spans="1:10" ht="15.75">
      <c r="A351" s="282" t="s">
        <v>6</v>
      </c>
      <c r="B351" s="1357">
        <f>SUM(B343:B350)</f>
        <v>58</v>
      </c>
      <c r="C351" s="1357">
        <f t="shared" ref="C351:J351" si="132">SUM(C343:C350)</f>
        <v>42</v>
      </c>
      <c r="D351" s="1357">
        <f t="shared" si="132"/>
        <v>100</v>
      </c>
      <c r="E351" s="1357">
        <f t="shared" si="132"/>
        <v>0</v>
      </c>
      <c r="F351" s="280">
        <f t="shared" si="132"/>
        <v>0</v>
      </c>
      <c r="G351" s="280">
        <f t="shared" si="132"/>
        <v>0</v>
      </c>
      <c r="H351" s="280">
        <f t="shared" si="132"/>
        <v>58</v>
      </c>
      <c r="I351" s="280">
        <f t="shared" si="132"/>
        <v>42</v>
      </c>
      <c r="J351" s="280">
        <f t="shared" si="132"/>
        <v>100</v>
      </c>
    </row>
    <row r="353" spans="1:10">
      <c r="B353" s="136"/>
      <c r="C353" s="136"/>
      <c r="D353" s="136"/>
      <c r="E353" s="136"/>
      <c r="F353" s="136"/>
      <c r="G353" s="136"/>
      <c r="H353" s="136"/>
      <c r="I353" s="1964"/>
      <c r="J353" s="1964"/>
    </row>
    <row r="354" spans="1:10" ht="18" customHeight="1">
      <c r="A354" s="1970" t="s">
        <v>308</v>
      </c>
      <c r="B354" s="1970"/>
      <c r="C354" s="1970"/>
      <c r="D354" s="1970"/>
      <c r="E354" s="1970"/>
      <c r="F354" s="1970"/>
      <c r="G354" s="1970"/>
      <c r="H354" s="1970"/>
      <c r="I354" s="1970"/>
      <c r="J354" s="1970"/>
    </row>
    <row r="355" spans="1:10" ht="18" customHeight="1">
      <c r="A355" s="1970"/>
      <c r="B355" s="1970"/>
      <c r="C355" s="1970"/>
      <c r="D355" s="1970"/>
      <c r="E355" s="1970"/>
      <c r="F355" s="1970"/>
      <c r="G355" s="1970"/>
      <c r="H355" s="1970"/>
      <c r="I355" s="1970"/>
      <c r="J355" s="1970"/>
    </row>
    <row r="356" spans="1:10" ht="18" customHeight="1">
      <c r="A356" s="1971" t="s">
        <v>881</v>
      </c>
      <c r="B356" s="1971"/>
      <c r="C356" s="1971"/>
      <c r="D356" s="1971"/>
      <c r="E356" s="1971"/>
      <c r="F356" s="1971"/>
      <c r="G356" s="1971"/>
      <c r="H356" s="1971"/>
      <c r="I356" s="1971"/>
      <c r="J356" s="1971"/>
    </row>
    <row r="357" spans="1:10" ht="18" customHeight="1">
      <c r="A357" s="596" t="s">
        <v>307</v>
      </c>
      <c r="B357" s="102"/>
      <c r="C357" s="102"/>
      <c r="D357" s="102"/>
      <c r="E357" s="566"/>
      <c r="F357" s="566"/>
      <c r="G357" s="102"/>
      <c r="H357" s="102"/>
      <c r="I357" s="102"/>
      <c r="J357" s="102"/>
    </row>
    <row r="358" spans="1:10" ht="27" customHeight="1">
      <c r="A358" s="1965" t="s">
        <v>244</v>
      </c>
      <c r="B358" s="1514" t="s">
        <v>224</v>
      </c>
      <c r="C358" s="1514"/>
      <c r="D358" s="1514"/>
      <c r="E358" s="1514" t="s">
        <v>223</v>
      </c>
      <c r="F358" s="1514"/>
      <c r="G358" s="1514"/>
      <c r="H358" s="1514" t="s">
        <v>568</v>
      </c>
      <c r="I358" s="1514"/>
      <c r="J358" s="1514"/>
    </row>
    <row r="359" spans="1:10" ht="24" customHeight="1">
      <c r="A359" s="1965"/>
      <c r="B359" s="613" t="s">
        <v>10</v>
      </c>
      <c r="C359" s="613" t="s">
        <v>11</v>
      </c>
      <c r="D359" s="613" t="s">
        <v>6</v>
      </c>
      <c r="E359" s="613" t="s">
        <v>10</v>
      </c>
      <c r="F359" s="613" t="s">
        <v>11</v>
      </c>
      <c r="G359" s="613" t="s">
        <v>6</v>
      </c>
      <c r="H359" s="613" t="s">
        <v>10</v>
      </c>
      <c r="I359" s="613" t="s">
        <v>11</v>
      </c>
      <c r="J359" s="613" t="s">
        <v>6</v>
      </c>
    </row>
    <row r="360" spans="1:10" s="283" customFormat="1" ht="26.25" customHeight="1">
      <c r="A360" s="686" t="s">
        <v>245</v>
      </c>
      <c r="B360" s="223">
        <f t="shared" ref="B360:J360" si="133">B7+B23+B39+B55+B71+B87+B103+B119+B135+B151+B167+B183+B199+B215+B231+B247+B263+B279+B295+B311+B327+B343</f>
        <v>1</v>
      </c>
      <c r="C360" s="223">
        <f t="shared" si="133"/>
        <v>0</v>
      </c>
      <c r="D360" s="223">
        <f t="shared" si="133"/>
        <v>1</v>
      </c>
      <c r="E360" s="223">
        <f t="shared" si="133"/>
        <v>1</v>
      </c>
      <c r="F360" s="223">
        <f t="shared" si="133"/>
        <v>2</v>
      </c>
      <c r="G360" s="223">
        <f t="shared" si="133"/>
        <v>3</v>
      </c>
      <c r="H360" s="223">
        <f t="shared" si="133"/>
        <v>2</v>
      </c>
      <c r="I360" s="223">
        <f t="shared" si="133"/>
        <v>2</v>
      </c>
      <c r="J360" s="223">
        <f t="shared" si="133"/>
        <v>4</v>
      </c>
    </row>
    <row r="361" spans="1:10" s="283" customFormat="1" ht="26.25" customHeight="1">
      <c r="A361" s="687" t="s">
        <v>168</v>
      </c>
      <c r="B361" s="223">
        <f t="shared" ref="B361:J361" si="134">B8+B24+B40+B56+B72+B88+B104+B120+B136+B152+B168+B184+B200+B216+B232+B248+B264+B280+B296+B312+B328+B344</f>
        <v>17</v>
      </c>
      <c r="C361" s="223">
        <f t="shared" si="134"/>
        <v>4</v>
      </c>
      <c r="D361" s="223">
        <f t="shared" si="134"/>
        <v>21</v>
      </c>
      <c r="E361" s="223">
        <f t="shared" si="134"/>
        <v>75</v>
      </c>
      <c r="F361" s="223">
        <f t="shared" si="134"/>
        <v>110</v>
      </c>
      <c r="G361" s="223">
        <f t="shared" si="134"/>
        <v>185</v>
      </c>
      <c r="H361" s="223">
        <f t="shared" si="134"/>
        <v>92</v>
      </c>
      <c r="I361" s="223">
        <f t="shared" si="134"/>
        <v>114</v>
      </c>
      <c r="J361" s="223">
        <f t="shared" si="134"/>
        <v>206</v>
      </c>
    </row>
    <row r="362" spans="1:10" s="283" customFormat="1" ht="26.25" customHeight="1">
      <c r="A362" s="687" t="s">
        <v>169</v>
      </c>
      <c r="B362" s="223">
        <f t="shared" ref="B362:J362" si="135">B9+B25+B41+B57+B73+B89+B105+B121+B137+B153+B169+B185+B201+B217+B233+B249+B265+B281+B297+B313+B329+B345</f>
        <v>50</v>
      </c>
      <c r="C362" s="223">
        <f t="shared" si="135"/>
        <v>37</v>
      </c>
      <c r="D362" s="223">
        <f t="shared" si="135"/>
        <v>87</v>
      </c>
      <c r="E362" s="223">
        <f t="shared" si="135"/>
        <v>308</v>
      </c>
      <c r="F362" s="223">
        <f t="shared" si="135"/>
        <v>260</v>
      </c>
      <c r="G362" s="223">
        <f t="shared" si="135"/>
        <v>568</v>
      </c>
      <c r="H362" s="223">
        <f t="shared" si="135"/>
        <v>358</v>
      </c>
      <c r="I362" s="223">
        <f t="shared" si="135"/>
        <v>297</v>
      </c>
      <c r="J362" s="223">
        <f t="shared" si="135"/>
        <v>655</v>
      </c>
    </row>
    <row r="363" spans="1:10" s="283" customFormat="1" ht="26.25" customHeight="1">
      <c r="A363" s="687" t="s">
        <v>170</v>
      </c>
      <c r="B363" s="223">
        <f t="shared" ref="B363:J363" si="136">B10+B26+B42+B58+B74+B90+B106+B122+B138+B154+B170+B186+B202+B218+B234+B250+B266+B282+B298+B314+B330+B346</f>
        <v>44</v>
      </c>
      <c r="C363" s="223">
        <f t="shared" si="136"/>
        <v>61</v>
      </c>
      <c r="D363" s="223">
        <f t="shared" si="136"/>
        <v>105</v>
      </c>
      <c r="E363" s="223">
        <f t="shared" si="136"/>
        <v>333</v>
      </c>
      <c r="F363" s="223">
        <f t="shared" si="136"/>
        <v>293</v>
      </c>
      <c r="G363" s="223">
        <f t="shared" si="136"/>
        <v>626</v>
      </c>
      <c r="H363" s="223">
        <f t="shared" si="136"/>
        <v>377</v>
      </c>
      <c r="I363" s="223">
        <f t="shared" si="136"/>
        <v>354</v>
      </c>
      <c r="J363" s="223">
        <f t="shared" si="136"/>
        <v>731</v>
      </c>
    </row>
    <row r="364" spans="1:10" s="283" customFormat="1" ht="26.25" customHeight="1">
      <c r="A364" s="687" t="s">
        <v>171</v>
      </c>
      <c r="B364" s="223">
        <f t="shared" ref="B364:J364" si="137">B11+B27+B43+B59+B75+B91+B107+B123+B139+B155+B171+B187+B203+B219+B235+B251+B267+B283+B299+B315+B331+B347</f>
        <v>20</v>
      </c>
      <c r="C364" s="223">
        <f t="shared" si="137"/>
        <v>17</v>
      </c>
      <c r="D364" s="223">
        <f t="shared" si="137"/>
        <v>37</v>
      </c>
      <c r="E364" s="223">
        <f t="shared" si="137"/>
        <v>218</v>
      </c>
      <c r="F364" s="223">
        <f t="shared" si="137"/>
        <v>182</v>
      </c>
      <c r="G364" s="223">
        <f t="shared" si="137"/>
        <v>400</v>
      </c>
      <c r="H364" s="223">
        <f t="shared" si="137"/>
        <v>238</v>
      </c>
      <c r="I364" s="223">
        <f t="shared" si="137"/>
        <v>199</v>
      </c>
      <c r="J364" s="223">
        <f t="shared" si="137"/>
        <v>437</v>
      </c>
    </row>
    <row r="365" spans="1:10" s="283" customFormat="1" ht="26.25" customHeight="1">
      <c r="A365" s="687" t="s">
        <v>172</v>
      </c>
      <c r="B365" s="223">
        <f t="shared" ref="B365:J365" si="138">B12+B28+B44+B60+B76+B92+B108+B124+B140+B156+B172+B188+B204+B220+B236+B252+B268+B284+B300+B316+B332+B348</f>
        <v>18</v>
      </c>
      <c r="C365" s="223">
        <f t="shared" si="138"/>
        <v>11</v>
      </c>
      <c r="D365" s="223">
        <f t="shared" si="138"/>
        <v>29</v>
      </c>
      <c r="E365" s="223">
        <f t="shared" si="138"/>
        <v>82</v>
      </c>
      <c r="F365" s="223">
        <f t="shared" si="138"/>
        <v>86</v>
      </c>
      <c r="G365" s="223">
        <f t="shared" si="138"/>
        <v>168</v>
      </c>
      <c r="H365" s="223">
        <f t="shared" si="138"/>
        <v>100</v>
      </c>
      <c r="I365" s="223">
        <f t="shared" si="138"/>
        <v>97</v>
      </c>
      <c r="J365" s="223">
        <f t="shared" si="138"/>
        <v>197</v>
      </c>
    </row>
    <row r="366" spans="1:10" s="283" customFormat="1" ht="26.25" customHeight="1">
      <c r="A366" s="687" t="s">
        <v>173</v>
      </c>
      <c r="B366" s="223">
        <f t="shared" ref="B366:J366" si="139">B13+B29+B45+B61+B77+B93+B109+B125+B141+B157+B173+B189+B205+B221+B237+B253+B269+B285+B301+B317+B333+B349</f>
        <v>10</v>
      </c>
      <c r="C366" s="223">
        <f t="shared" si="139"/>
        <v>4</v>
      </c>
      <c r="D366" s="223">
        <f t="shared" si="139"/>
        <v>14</v>
      </c>
      <c r="E366" s="223">
        <f t="shared" si="139"/>
        <v>26</v>
      </c>
      <c r="F366" s="223">
        <f t="shared" si="139"/>
        <v>19</v>
      </c>
      <c r="G366" s="223">
        <f t="shared" si="139"/>
        <v>45</v>
      </c>
      <c r="H366" s="223">
        <f t="shared" si="139"/>
        <v>36</v>
      </c>
      <c r="I366" s="223">
        <f t="shared" si="139"/>
        <v>23</v>
      </c>
      <c r="J366" s="223">
        <f t="shared" si="139"/>
        <v>59</v>
      </c>
    </row>
    <row r="367" spans="1:10" s="283" customFormat="1" ht="26.25" customHeight="1">
      <c r="A367" s="687" t="s">
        <v>186</v>
      </c>
      <c r="B367" s="223">
        <f t="shared" ref="B367:J367" si="140">B14+B30+B46+B62+B78+B94+B110+B126+B142+B158+B174+B190+B206+B222+B238+B254+B270+B286+B302+B318+B334+B350</f>
        <v>1</v>
      </c>
      <c r="C367" s="223">
        <f t="shared" si="140"/>
        <v>0</v>
      </c>
      <c r="D367" s="223">
        <f t="shared" si="140"/>
        <v>1</v>
      </c>
      <c r="E367" s="223">
        <f t="shared" si="140"/>
        <v>2</v>
      </c>
      <c r="F367" s="223">
        <f t="shared" si="140"/>
        <v>3</v>
      </c>
      <c r="G367" s="223">
        <f t="shared" si="140"/>
        <v>5</v>
      </c>
      <c r="H367" s="223">
        <f t="shared" si="140"/>
        <v>3</v>
      </c>
      <c r="I367" s="223">
        <f t="shared" si="140"/>
        <v>3</v>
      </c>
      <c r="J367" s="223">
        <f t="shared" si="140"/>
        <v>6</v>
      </c>
    </row>
    <row r="368" spans="1:10" s="283" customFormat="1" ht="26.25" customHeight="1">
      <c r="A368" s="685" t="s">
        <v>6</v>
      </c>
      <c r="B368" s="617">
        <f>SUM(B360:B367)</f>
        <v>161</v>
      </c>
      <c r="C368" s="1225">
        <f t="shared" ref="C368:J368" si="141">SUM(C360:C367)</f>
        <v>134</v>
      </c>
      <c r="D368" s="1225">
        <f t="shared" si="141"/>
        <v>295</v>
      </c>
      <c r="E368" s="1225">
        <f t="shared" si="141"/>
        <v>1045</v>
      </c>
      <c r="F368" s="1225">
        <f t="shared" si="141"/>
        <v>955</v>
      </c>
      <c r="G368" s="1225">
        <f t="shared" si="141"/>
        <v>2000</v>
      </c>
      <c r="H368" s="1225">
        <f t="shared" si="141"/>
        <v>1206</v>
      </c>
      <c r="I368" s="1225">
        <f t="shared" si="141"/>
        <v>1089</v>
      </c>
      <c r="J368" s="1225">
        <f t="shared" si="141"/>
        <v>2295</v>
      </c>
    </row>
    <row r="371" spans="2:7" ht="15.75">
      <c r="B371" s="619" t="str">
        <f>IF(B368='Master Table'!Y28,"TRUE","FALSE")</f>
        <v>TRUE</v>
      </c>
      <c r="C371" s="619" t="str">
        <f>IF(C368='Master Table'!Z28,"TRUE","FALSE")</f>
        <v>TRUE</v>
      </c>
      <c r="D371" s="619" t="str">
        <f>IF(D368='Master Table'!AA28,"TRUE","FALSE")</f>
        <v>TRUE</v>
      </c>
      <c r="E371" s="619" t="str">
        <f>IF(E368='Master Table'!Y57,"TRUE","FALSE")</f>
        <v>TRUE</v>
      </c>
      <c r="F371" s="619" t="str">
        <f>IF(F368='Master Table'!Z57,"TRUE","FALSE")</f>
        <v>TRUE</v>
      </c>
      <c r="G371" s="619" t="str">
        <f>IF(G368='Master Table'!AA57,"TRUE","FALSE")</f>
        <v>TRUE</v>
      </c>
    </row>
  </sheetData>
  <mergeCells count="161">
    <mergeCell ref="I33:J33"/>
    <mergeCell ref="A34:J34"/>
    <mergeCell ref="A35:J35"/>
    <mergeCell ref="A36:A37"/>
    <mergeCell ref="B36:D36"/>
    <mergeCell ref="E36:G36"/>
    <mergeCell ref="H36:J36"/>
    <mergeCell ref="I1:J1"/>
    <mergeCell ref="I17:J17"/>
    <mergeCell ref="A18:J18"/>
    <mergeCell ref="A19:J19"/>
    <mergeCell ref="A20:A21"/>
    <mergeCell ref="B20:D20"/>
    <mergeCell ref="E20:G20"/>
    <mergeCell ref="H20:J20"/>
    <mergeCell ref="A2:J2"/>
    <mergeCell ref="A3:J3"/>
    <mergeCell ref="A4:A5"/>
    <mergeCell ref="B4:D4"/>
    <mergeCell ref="E4:G4"/>
    <mergeCell ref="H4:J4"/>
    <mergeCell ref="I65:J65"/>
    <mergeCell ref="A66:J66"/>
    <mergeCell ref="A67:J67"/>
    <mergeCell ref="A68:A69"/>
    <mergeCell ref="B68:D68"/>
    <mergeCell ref="E68:G68"/>
    <mergeCell ref="H68:J68"/>
    <mergeCell ref="I49:J49"/>
    <mergeCell ref="A50:J50"/>
    <mergeCell ref="A51:J51"/>
    <mergeCell ref="A52:A53"/>
    <mergeCell ref="B52:D52"/>
    <mergeCell ref="E52:G52"/>
    <mergeCell ref="H52:J52"/>
    <mergeCell ref="I97:J97"/>
    <mergeCell ref="A98:J98"/>
    <mergeCell ref="A99:J99"/>
    <mergeCell ref="A100:A101"/>
    <mergeCell ref="B100:D100"/>
    <mergeCell ref="E100:G100"/>
    <mergeCell ref="H100:J100"/>
    <mergeCell ref="I81:J81"/>
    <mergeCell ref="A82:J82"/>
    <mergeCell ref="A83:J83"/>
    <mergeCell ref="A84:A85"/>
    <mergeCell ref="B84:D84"/>
    <mergeCell ref="E84:G84"/>
    <mergeCell ref="H84:J84"/>
    <mergeCell ref="I129:J129"/>
    <mergeCell ref="A130:J130"/>
    <mergeCell ref="A131:J131"/>
    <mergeCell ref="A132:A133"/>
    <mergeCell ref="B132:D132"/>
    <mergeCell ref="E132:G132"/>
    <mergeCell ref="H132:J132"/>
    <mergeCell ref="I113:J113"/>
    <mergeCell ref="A114:J114"/>
    <mergeCell ref="A115:J115"/>
    <mergeCell ref="A116:A117"/>
    <mergeCell ref="B116:D116"/>
    <mergeCell ref="E116:G116"/>
    <mergeCell ref="H116:J116"/>
    <mergeCell ref="I161:J161"/>
    <mergeCell ref="A162:J162"/>
    <mergeCell ref="A163:J163"/>
    <mergeCell ref="A164:A165"/>
    <mergeCell ref="B164:D164"/>
    <mergeCell ref="E164:G164"/>
    <mergeCell ref="H164:J164"/>
    <mergeCell ref="I145:J145"/>
    <mergeCell ref="A146:J146"/>
    <mergeCell ref="A147:J147"/>
    <mergeCell ref="A148:A149"/>
    <mergeCell ref="B148:D148"/>
    <mergeCell ref="E148:G148"/>
    <mergeCell ref="H148:J148"/>
    <mergeCell ref="I193:J193"/>
    <mergeCell ref="A194:J194"/>
    <mergeCell ref="A195:J195"/>
    <mergeCell ref="A196:A197"/>
    <mergeCell ref="B196:D196"/>
    <mergeCell ref="E196:G196"/>
    <mergeCell ref="H196:J196"/>
    <mergeCell ref="I177:J177"/>
    <mergeCell ref="A178:J178"/>
    <mergeCell ref="A179:J179"/>
    <mergeCell ref="A180:A181"/>
    <mergeCell ref="B180:D180"/>
    <mergeCell ref="E180:G180"/>
    <mergeCell ref="H180:J180"/>
    <mergeCell ref="I225:J225"/>
    <mergeCell ref="A226:J226"/>
    <mergeCell ref="A227:J227"/>
    <mergeCell ref="A228:A229"/>
    <mergeCell ref="B228:D228"/>
    <mergeCell ref="E228:G228"/>
    <mergeCell ref="H228:J228"/>
    <mergeCell ref="I209:J209"/>
    <mergeCell ref="A210:J210"/>
    <mergeCell ref="A211:J211"/>
    <mergeCell ref="A212:A213"/>
    <mergeCell ref="B212:D212"/>
    <mergeCell ref="E212:G212"/>
    <mergeCell ref="H212:J212"/>
    <mergeCell ref="I257:J257"/>
    <mergeCell ref="A258:J258"/>
    <mergeCell ref="A259:J259"/>
    <mergeCell ref="A260:A261"/>
    <mergeCell ref="B260:D260"/>
    <mergeCell ref="E260:G260"/>
    <mergeCell ref="H260:J260"/>
    <mergeCell ref="I241:J241"/>
    <mergeCell ref="A242:J242"/>
    <mergeCell ref="A243:J243"/>
    <mergeCell ref="A244:A245"/>
    <mergeCell ref="B244:D244"/>
    <mergeCell ref="E244:G244"/>
    <mergeCell ref="H244:J244"/>
    <mergeCell ref="I289:J289"/>
    <mergeCell ref="A290:J290"/>
    <mergeCell ref="A291:J291"/>
    <mergeCell ref="A292:A293"/>
    <mergeCell ref="B292:D292"/>
    <mergeCell ref="E292:G292"/>
    <mergeCell ref="H292:J292"/>
    <mergeCell ref="I273:J273"/>
    <mergeCell ref="A274:J274"/>
    <mergeCell ref="A275:J275"/>
    <mergeCell ref="A276:A277"/>
    <mergeCell ref="B276:D276"/>
    <mergeCell ref="E276:G276"/>
    <mergeCell ref="H276:J276"/>
    <mergeCell ref="I321:J321"/>
    <mergeCell ref="A322:J322"/>
    <mergeCell ref="A323:J323"/>
    <mergeCell ref="A324:A325"/>
    <mergeCell ref="B324:D324"/>
    <mergeCell ref="E324:G324"/>
    <mergeCell ref="H324:J324"/>
    <mergeCell ref="I305:J305"/>
    <mergeCell ref="A306:J306"/>
    <mergeCell ref="A307:J307"/>
    <mergeCell ref="A308:A309"/>
    <mergeCell ref="B308:D308"/>
    <mergeCell ref="E308:G308"/>
    <mergeCell ref="H308:J308"/>
    <mergeCell ref="I353:J353"/>
    <mergeCell ref="A358:A359"/>
    <mergeCell ref="B358:D358"/>
    <mergeCell ref="E358:G358"/>
    <mergeCell ref="H358:J358"/>
    <mergeCell ref="I337:J337"/>
    <mergeCell ref="A338:J338"/>
    <mergeCell ref="A339:J339"/>
    <mergeCell ref="A340:A341"/>
    <mergeCell ref="B340:D340"/>
    <mergeCell ref="E340:G340"/>
    <mergeCell ref="H340:J340"/>
    <mergeCell ref="A354:J355"/>
    <mergeCell ref="A356:J35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66FFFF"/>
  </sheetPr>
  <dimension ref="A2:O316"/>
  <sheetViews>
    <sheetView topLeftCell="A301" workbookViewId="0">
      <selection activeCell="F187" sqref="F187"/>
    </sheetView>
  </sheetViews>
  <sheetFormatPr defaultColWidth="9.140625" defaultRowHeight="15"/>
  <cols>
    <col min="1" max="1" width="20.7109375" style="345" customWidth="1"/>
    <col min="2" max="16384" width="9.140625" style="345"/>
  </cols>
  <sheetData>
    <row r="2" spans="1:10" ht="23.25">
      <c r="A2" s="670" t="s">
        <v>626</v>
      </c>
      <c r="I2" s="670" t="s">
        <v>15</v>
      </c>
      <c r="J2" s="670"/>
    </row>
    <row r="3" spans="1:10" s="606" customFormat="1">
      <c r="A3" s="1982" t="s">
        <v>623</v>
      </c>
      <c r="B3" s="1982"/>
      <c r="C3" s="1982"/>
      <c r="D3" s="1982"/>
      <c r="E3" s="1982"/>
      <c r="F3" s="1982"/>
      <c r="G3" s="1982"/>
      <c r="H3" s="1982"/>
      <c r="I3" s="1982"/>
      <c r="J3" s="1982"/>
    </row>
    <row r="4" spans="1:10" s="606" customFormat="1">
      <c r="A4" s="1984" t="s">
        <v>7</v>
      </c>
      <c r="B4" s="1984"/>
      <c r="C4" s="1984"/>
      <c r="D4" s="1984"/>
      <c r="E4" s="1984"/>
      <c r="F4" s="1984"/>
      <c r="G4" s="1984"/>
      <c r="H4" s="1984"/>
      <c r="I4" s="1984"/>
      <c r="J4" s="1984"/>
    </row>
    <row r="5" spans="1:10" s="671" customFormat="1" ht="21.75" customHeight="1">
      <c r="A5" s="1983" t="s">
        <v>624</v>
      </c>
      <c r="B5" s="1984" t="s">
        <v>224</v>
      </c>
      <c r="C5" s="1984"/>
      <c r="D5" s="1984"/>
      <c r="E5" s="1984" t="s">
        <v>223</v>
      </c>
      <c r="F5" s="1984"/>
      <c r="G5" s="1984"/>
      <c r="H5" s="1984" t="s">
        <v>6</v>
      </c>
      <c r="I5" s="1984"/>
      <c r="J5" s="1984"/>
    </row>
    <row r="6" spans="1:10" s="672" customFormat="1" ht="24" customHeight="1">
      <c r="A6" s="1983"/>
      <c r="B6" s="604" t="s">
        <v>242</v>
      </c>
      <c r="C6" s="604" t="s">
        <v>243</v>
      </c>
      <c r="D6" s="604" t="s">
        <v>236</v>
      </c>
      <c r="E6" s="604" t="s">
        <v>242</v>
      </c>
      <c r="F6" s="604" t="s">
        <v>243</v>
      </c>
      <c r="G6" s="604" t="s">
        <v>236</v>
      </c>
      <c r="H6" s="604" t="s">
        <v>242</v>
      </c>
      <c r="I6" s="604" t="s">
        <v>243</v>
      </c>
      <c r="J6" s="604" t="s">
        <v>236</v>
      </c>
    </row>
    <row r="7" spans="1:10" s="606" customFormat="1">
      <c r="A7" s="673" t="s">
        <v>625</v>
      </c>
      <c r="B7" s="605">
        <v>3</v>
      </c>
      <c r="C7" s="605">
        <v>2</v>
      </c>
      <c r="D7" s="605">
        <f t="shared" ref="D7:D12" si="0">SUM(B7:C7)</f>
        <v>5</v>
      </c>
      <c r="E7" s="605">
        <v>35</v>
      </c>
      <c r="F7" s="605">
        <v>49</v>
      </c>
      <c r="G7" s="605">
        <f t="shared" ref="G7:G12" si="1">SUM(E7:F7)</f>
        <v>84</v>
      </c>
      <c r="H7" s="605">
        <f t="shared" ref="H7:I12" si="2">B7+E7</f>
        <v>38</v>
      </c>
      <c r="I7" s="605">
        <f t="shared" si="2"/>
        <v>51</v>
      </c>
      <c r="J7" s="605">
        <f t="shared" ref="J7:J12" si="3">H7+I7</f>
        <v>89</v>
      </c>
    </row>
    <row r="8" spans="1:10" s="606" customFormat="1">
      <c r="A8" s="674" t="s">
        <v>321</v>
      </c>
      <c r="B8" s="605">
        <v>3</v>
      </c>
      <c r="C8" s="605">
        <v>2</v>
      </c>
      <c r="D8" s="605">
        <f t="shared" si="0"/>
        <v>5</v>
      </c>
      <c r="E8" s="605">
        <v>24</v>
      </c>
      <c r="F8" s="605">
        <v>17</v>
      </c>
      <c r="G8" s="605">
        <f t="shared" si="1"/>
        <v>41</v>
      </c>
      <c r="H8" s="605">
        <f t="shared" si="2"/>
        <v>27</v>
      </c>
      <c r="I8" s="605">
        <f t="shared" si="2"/>
        <v>19</v>
      </c>
      <c r="J8" s="605">
        <f t="shared" si="3"/>
        <v>46</v>
      </c>
    </row>
    <row r="9" spans="1:10" s="606" customFormat="1">
      <c r="A9" s="674" t="s">
        <v>322</v>
      </c>
      <c r="B9" s="605">
        <v>2</v>
      </c>
      <c r="C9" s="605">
        <v>2</v>
      </c>
      <c r="D9" s="605">
        <f t="shared" si="0"/>
        <v>4</v>
      </c>
      <c r="E9" s="605">
        <v>0</v>
      </c>
      <c r="F9" s="605">
        <v>0</v>
      </c>
      <c r="G9" s="605">
        <f t="shared" si="1"/>
        <v>0</v>
      </c>
      <c r="H9" s="605">
        <f t="shared" si="2"/>
        <v>2</v>
      </c>
      <c r="I9" s="605">
        <f t="shared" si="2"/>
        <v>2</v>
      </c>
      <c r="J9" s="605">
        <f t="shared" si="3"/>
        <v>4</v>
      </c>
    </row>
    <row r="10" spans="1:10" s="606" customFormat="1">
      <c r="A10" s="674">
        <v>40</v>
      </c>
      <c r="B10" s="605"/>
      <c r="C10" s="605"/>
      <c r="D10" s="605">
        <f t="shared" si="0"/>
        <v>0</v>
      </c>
      <c r="E10" s="605">
        <v>0</v>
      </c>
      <c r="F10" s="605">
        <v>0</v>
      </c>
      <c r="G10" s="605">
        <f t="shared" si="1"/>
        <v>0</v>
      </c>
      <c r="H10" s="605">
        <f t="shared" si="2"/>
        <v>0</v>
      </c>
      <c r="I10" s="605">
        <f t="shared" si="2"/>
        <v>0</v>
      </c>
      <c r="J10" s="605">
        <f t="shared" si="3"/>
        <v>0</v>
      </c>
    </row>
    <row r="11" spans="1:10" s="606" customFormat="1">
      <c r="A11" s="674" t="s">
        <v>323</v>
      </c>
      <c r="B11" s="605"/>
      <c r="C11" s="605"/>
      <c r="D11" s="605">
        <f t="shared" si="0"/>
        <v>0</v>
      </c>
      <c r="E11" s="605">
        <v>0</v>
      </c>
      <c r="F11" s="605">
        <v>0</v>
      </c>
      <c r="G11" s="605">
        <f t="shared" si="1"/>
        <v>0</v>
      </c>
      <c r="H11" s="605">
        <f t="shared" si="2"/>
        <v>0</v>
      </c>
      <c r="I11" s="605">
        <f t="shared" si="2"/>
        <v>0</v>
      </c>
      <c r="J11" s="605">
        <f t="shared" si="3"/>
        <v>0</v>
      </c>
    </row>
    <row r="12" spans="1:10" s="606" customFormat="1">
      <c r="A12" s="674" t="s">
        <v>616</v>
      </c>
      <c r="B12" s="605"/>
      <c r="C12" s="605"/>
      <c r="D12" s="605">
        <f t="shared" si="0"/>
        <v>0</v>
      </c>
      <c r="E12" s="605">
        <v>0</v>
      </c>
      <c r="F12" s="605">
        <v>0</v>
      </c>
      <c r="G12" s="605">
        <f t="shared" si="1"/>
        <v>0</v>
      </c>
      <c r="H12" s="605">
        <f t="shared" si="2"/>
        <v>0</v>
      </c>
      <c r="I12" s="605">
        <f t="shared" si="2"/>
        <v>0</v>
      </c>
      <c r="J12" s="605">
        <f t="shared" si="3"/>
        <v>0</v>
      </c>
    </row>
    <row r="13" spans="1:10" s="606" customFormat="1">
      <c r="A13" s="675" t="s">
        <v>6</v>
      </c>
      <c r="B13" s="605">
        <f t="shared" ref="B13:J13" si="4">SUM(B7:B12)</f>
        <v>8</v>
      </c>
      <c r="C13" s="605">
        <f t="shared" si="4"/>
        <v>6</v>
      </c>
      <c r="D13" s="605">
        <f t="shared" si="4"/>
        <v>14</v>
      </c>
      <c r="E13" s="605">
        <f t="shared" si="4"/>
        <v>59</v>
      </c>
      <c r="F13" s="605">
        <f t="shared" si="4"/>
        <v>66</v>
      </c>
      <c r="G13" s="605">
        <f t="shared" si="4"/>
        <v>125</v>
      </c>
      <c r="H13" s="605">
        <f t="shared" si="4"/>
        <v>67</v>
      </c>
      <c r="I13" s="605">
        <f t="shared" si="4"/>
        <v>72</v>
      </c>
      <c r="J13" s="605">
        <f t="shared" si="4"/>
        <v>139</v>
      </c>
    </row>
    <row r="15" spans="1:10">
      <c r="A15" s="676"/>
      <c r="B15" s="676"/>
      <c r="C15" s="676"/>
      <c r="D15" s="676"/>
      <c r="E15" s="676"/>
      <c r="F15" s="676"/>
      <c r="G15" s="676"/>
      <c r="H15" s="676"/>
      <c r="I15" s="676"/>
      <c r="J15" s="676"/>
    </row>
    <row r="16" spans="1:10" ht="23.25">
      <c r="A16" s="677" t="s">
        <v>626</v>
      </c>
      <c r="B16" s="676"/>
      <c r="C16" s="676"/>
      <c r="D16" s="676"/>
      <c r="E16" s="676"/>
      <c r="F16" s="676"/>
      <c r="G16" s="676"/>
      <c r="H16" s="676"/>
      <c r="I16" s="677" t="s">
        <v>20</v>
      </c>
      <c r="J16" s="677"/>
    </row>
    <row r="17" spans="1:10">
      <c r="A17" s="1978" t="s">
        <v>623</v>
      </c>
      <c r="B17" s="1978"/>
      <c r="C17" s="1978"/>
      <c r="D17" s="1978"/>
      <c r="E17" s="1978"/>
      <c r="F17" s="1978"/>
      <c r="G17" s="1978"/>
      <c r="H17" s="1978"/>
      <c r="I17" s="1978"/>
      <c r="J17" s="1978"/>
    </row>
    <row r="18" spans="1:10">
      <c r="A18" s="1979" t="s">
        <v>7</v>
      </c>
      <c r="B18" s="1979"/>
      <c r="C18" s="1979"/>
      <c r="D18" s="1979"/>
      <c r="E18" s="1979"/>
      <c r="F18" s="1979"/>
      <c r="G18" s="1979"/>
      <c r="H18" s="1979"/>
      <c r="I18" s="1979"/>
      <c r="J18" s="1979"/>
    </row>
    <row r="19" spans="1:10">
      <c r="A19" s="1980" t="s">
        <v>624</v>
      </c>
      <c r="B19" s="1979" t="s">
        <v>224</v>
      </c>
      <c r="C19" s="1979"/>
      <c r="D19" s="1979"/>
      <c r="E19" s="1979" t="s">
        <v>223</v>
      </c>
      <c r="F19" s="1979"/>
      <c r="G19" s="1979"/>
      <c r="H19" s="1979" t="s">
        <v>6</v>
      </c>
      <c r="I19" s="1979"/>
      <c r="J19" s="1979"/>
    </row>
    <row r="20" spans="1:10">
      <c r="A20" s="1980"/>
      <c r="B20" s="678" t="s">
        <v>242</v>
      </c>
      <c r="C20" s="678" t="s">
        <v>243</v>
      </c>
      <c r="D20" s="678" t="s">
        <v>236</v>
      </c>
      <c r="E20" s="678" t="s">
        <v>242</v>
      </c>
      <c r="F20" s="678" t="s">
        <v>243</v>
      </c>
      <c r="G20" s="678" t="s">
        <v>236</v>
      </c>
      <c r="H20" s="678" t="s">
        <v>242</v>
      </c>
      <c r="I20" s="678" t="s">
        <v>243</v>
      </c>
      <c r="J20" s="678" t="s">
        <v>236</v>
      </c>
    </row>
    <row r="21" spans="1:10" ht="15.75">
      <c r="A21" s="679" t="s">
        <v>625</v>
      </c>
      <c r="B21" s="605"/>
      <c r="C21" s="605"/>
      <c r="D21" s="605">
        <f t="shared" ref="D21:D26" si="5">SUM(B21:C21)</f>
        <v>0</v>
      </c>
      <c r="E21" s="605">
        <v>8</v>
      </c>
      <c r="F21" s="605">
        <v>7</v>
      </c>
      <c r="G21" s="605">
        <f t="shared" ref="G21:G26" si="6">SUM(E21:F21)</f>
        <v>15</v>
      </c>
      <c r="H21" s="605">
        <f t="shared" ref="H21:I26" si="7">B21+E21</f>
        <v>8</v>
      </c>
      <c r="I21" s="605">
        <f t="shared" si="7"/>
        <v>7</v>
      </c>
      <c r="J21" s="605">
        <f t="shared" ref="J21:J26" si="8">H21+I21</f>
        <v>15</v>
      </c>
    </row>
    <row r="22" spans="1:10" ht="15.75">
      <c r="A22" s="679" t="s">
        <v>321</v>
      </c>
      <c r="B22" s="605"/>
      <c r="C22" s="605"/>
      <c r="D22" s="605">
        <f t="shared" si="5"/>
        <v>0</v>
      </c>
      <c r="E22" s="605">
        <v>13</v>
      </c>
      <c r="F22" s="605">
        <v>10</v>
      </c>
      <c r="G22" s="605">
        <f t="shared" si="6"/>
        <v>23</v>
      </c>
      <c r="H22" s="605">
        <f t="shared" si="7"/>
        <v>13</v>
      </c>
      <c r="I22" s="605">
        <f t="shared" si="7"/>
        <v>10</v>
      </c>
      <c r="J22" s="605">
        <f t="shared" si="8"/>
        <v>23</v>
      </c>
    </row>
    <row r="23" spans="1:10" ht="15.75">
      <c r="A23" s="679" t="s">
        <v>322</v>
      </c>
      <c r="B23" s="605"/>
      <c r="C23" s="605"/>
      <c r="D23" s="605">
        <f t="shared" si="5"/>
        <v>0</v>
      </c>
      <c r="E23" s="605">
        <v>10</v>
      </c>
      <c r="F23" s="605">
        <v>7</v>
      </c>
      <c r="G23" s="605">
        <f t="shared" si="6"/>
        <v>17</v>
      </c>
      <c r="H23" s="605">
        <f t="shared" si="7"/>
        <v>10</v>
      </c>
      <c r="I23" s="605">
        <f t="shared" si="7"/>
        <v>7</v>
      </c>
      <c r="J23" s="605">
        <f t="shared" si="8"/>
        <v>17</v>
      </c>
    </row>
    <row r="24" spans="1:10" ht="15.75">
      <c r="A24" s="679">
        <v>40</v>
      </c>
      <c r="B24" s="605"/>
      <c r="C24" s="605"/>
      <c r="D24" s="605">
        <f t="shared" si="5"/>
        <v>0</v>
      </c>
      <c r="E24" s="605">
        <v>2</v>
      </c>
      <c r="F24" s="605">
        <v>1</v>
      </c>
      <c r="G24" s="605">
        <f t="shared" si="6"/>
        <v>3</v>
      </c>
      <c r="H24" s="605">
        <f t="shared" si="7"/>
        <v>2</v>
      </c>
      <c r="I24" s="605">
        <f t="shared" si="7"/>
        <v>1</v>
      </c>
      <c r="J24" s="605">
        <f t="shared" si="8"/>
        <v>3</v>
      </c>
    </row>
    <row r="25" spans="1:10" ht="15.75">
      <c r="A25" s="679" t="s">
        <v>323</v>
      </c>
      <c r="B25" s="605"/>
      <c r="C25" s="605"/>
      <c r="D25" s="605">
        <f t="shared" si="5"/>
        <v>0</v>
      </c>
      <c r="E25" s="605"/>
      <c r="F25" s="605"/>
      <c r="G25" s="605">
        <f t="shared" si="6"/>
        <v>0</v>
      </c>
      <c r="H25" s="605">
        <f t="shared" si="7"/>
        <v>0</v>
      </c>
      <c r="I25" s="605">
        <f t="shared" si="7"/>
        <v>0</v>
      </c>
      <c r="J25" s="605">
        <f t="shared" si="8"/>
        <v>0</v>
      </c>
    </row>
    <row r="26" spans="1:10" ht="15.75">
      <c r="A26" s="679" t="s">
        <v>616</v>
      </c>
      <c r="B26" s="605"/>
      <c r="C26" s="605"/>
      <c r="D26" s="605">
        <f t="shared" si="5"/>
        <v>0</v>
      </c>
      <c r="E26" s="605"/>
      <c r="F26" s="605"/>
      <c r="G26" s="605">
        <f t="shared" si="6"/>
        <v>0</v>
      </c>
      <c r="H26" s="605">
        <f t="shared" si="7"/>
        <v>0</v>
      </c>
      <c r="I26" s="605">
        <f t="shared" si="7"/>
        <v>0</v>
      </c>
      <c r="J26" s="605">
        <f t="shared" si="8"/>
        <v>0</v>
      </c>
    </row>
    <row r="27" spans="1:10" ht="15.75">
      <c r="A27" s="681" t="s">
        <v>6</v>
      </c>
      <c r="B27" s="605">
        <f t="shared" ref="B27:J27" si="9">SUM(B21:B26)</f>
        <v>0</v>
      </c>
      <c r="C27" s="605">
        <f t="shared" si="9"/>
        <v>0</v>
      </c>
      <c r="D27" s="605">
        <f t="shared" si="9"/>
        <v>0</v>
      </c>
      <c r="E27" s="605">
        <f t="shared" si="9"/>
        <v>33</v>
      </c>
      <c r="F27" s="605">
        <f t="shared" si="9"/>
        <v>25</v>
      </c>
      <c r="G27" s="605">
        <f t="shared" si="9"/>
        <v>58</v>
      </c>
      <c r="H27" s="605">
        <f t="shared" si="9"/>
        <v>33</v>
      </c>
      <c r="I27" s="605">
        <f t="shared" si="9"/>
        <v>25</v>
      </c>
      <c r="J27" s="605">
        <f t="shared" si="9"/>
        <v>58</v>
      </c>
    </row>
    <row r="29" spans="1:10" ht="23.25">
      <c r="A29" s="670" t="s">
        <v>626</v>
      </c>
      <c r="I29" s="670" t="s">
        <v>21</v>
      </c>
      <c r="J29" s="670"/>
    </row>
    <row r="30" spans="1:10" s="606" customFormat="1">
      <c r="A30" s="1982" t="s">
        <v>623</v>
      </c>
      <c r="B30" s="1982"/>
      <c r="C30" s="1982"/>
      <c r="D30" s="1982"/>
      <c r="E30" s="1982"/>
      <c r="F30" s="1982"/>
      <c r="G30" s="1982"/>
      <c r="H30" s="1982"/>
      <c r="I30" s="1982"/>
      <c r="J30" s="1982"/>
    </row>
    <row r="31" spans="1:10" s="606" customFormat="1">
      <c r="A31" s="1984" t="s">
        <v>7</v>
      </c>
      <c r="B31" s="1984"/>
      <c r="C31" s="1984"/>
      <c r="D31" s="1984"/>
      <c r="E31" s="1984"/>
      <c r="F31" s="1984"/>
      <c r="G31" s="1984"/>
      <c r="H31" s="1984"/>
      <c r="I31" s="1984"/>
      <c r="J31" s="1984"/>
    </row>
    <row r="32" spans="1:10" s="671" customFormat="1" ht="21.75" customHeight="1">
      <c r="A32" s="1983" t="s">
        <v>624</v>
      </c>
      <c r="B32" s="1984" t="s">
        <v>224</v>
      </c>
      <c r="C32" s="1984"/>
      <c r="D32" s="1984"/>
      <c r="E32" s="1984" t="s">
        <v>223</v>
      </c>
      <c r="F32" s="1984"/>
      <c r="G32" s="1984"/>
      <c r="H32" s="1984" t="s">
        <v>6</v>
      </c>
      <c r="I32" s="1984"/>
      <c r="J32" s="1984"/>
    </row>
    <row r="33" spans="1:10" s="672" customFormat="1" ht="24" customHeight="1">
      <c r="A33" s="1983"/>
      <c r="B33" s="604" t="s">
        <v>242</v>
      </c>
      <c r="C33" s="604" t="s">
        <v>243</v>
      </c>
      <c r="D33" s="604" t="s">
        <v>236</v>
      </c>
      <c r="E33" s="604" t="s">
        <v>242</v>
      </c>
      <c r="F33" s="604" t="s">
        <v>243</v>
      </c>
      <c r="G33" s="604" t="s">
        <v>236</v>
      </c>
      <c r="H33" s="604" t="s">
        <v>242</v>
      </c>
      <c r="I33" s="604" t="s">
        <v>243</v>
      </c>
      <c r="J33" s="604" t="s">
        <v>236</v>
      </c>
    </row>
    <row r="34" spans="1:10" s="606" customFormat="1">
      <c r="A34" s="673" t="s">
        <v>625</v>
      </c>
      <c r="B34" s="605">
        <v>2</v>
      </c>
      <c r="C34" s="605"/>
      <c r="D34" s="605">
        <f t="shared" ref="D34:D39" si="10">SUM(B34:C34)</f>
        <v>2</v>
      </c>
      <c r="E34" s="605">
        <v>16</v>
      </c>
      <c r="F34" s="605">
        <v>12</v>
      </c>
      <c r="G34" s="605">
        <f t="shared" ref="G34:G39" si="11">SUM(E34:F34)</f>
        <v>28</v>
      </c>
      <c r="H34" s="605">
        <f t="shared" ref="H34:I39" si="12">B34+E34</f>
        <v>18</v>
      </c>
      <c r="I34" s="605">
        <f t="shared" si="12"/>
        <v>12</v>
      </c>
      <c r="J34" s="605">
        <f t="shared" ref="J34:J39" si="13">H34+I34</f>
        <v>30</v>
      </c>
    </row>
    <row r="35" spans="1:10" s="606" customFormat="1">
      <c r="A35" s="674" t="s">
        <v>321</v>
      </c>
      <c r="B35" s="605">
        <v>2</v>
      </c>
      <c r="C35" s="605"/>
      <c r="D35" s="605">
        <f t="shared" si="10"/>
        <v>2</v>
      </c>
      <c r="E35" s="605">
        <v>25</v>
      </c>
      <c r="F35" s="605">
        <v>18</v>
      </c>
      <c r="G35" s="605">
        <f t="shared" si="11"/>
        <v>43</v>
      </c>
      <c r="H35" s="605">
        <f t="shared" si="12"/>
        <v>27</v>
      </c>
      <c r="I35" s="605">
        <f t="shared" si="12"/>
        <v>18</v>
      </c>
      <c r="J35" s="605">
        <f t="shared" si="13"/>
        <v>45</v>
      </c>
    </row>
    <row r="36" spans="1:10" s="606" customFormat="1">
      <c r="A36" s="674" t="s">
        <v>322</v>
      </c>
      <c r="B36" s="605">
        <v>1</v>
      </c>
      <c r="C36" s="605"/>
      <c r="D36" s="605">
        <f t="shared" si="10"/>
        <v>1</v>
      </c>
      <c r="E36" s="605">
        <v>30</v>
      </c>
      <c r="F36" s="605">
        <v>24</v>
      </c>
      <c r="G36" s="605">
        <f t="shared" si="11"/>
        <v>54</v>
      </c>
      <c r="H36" s="605">
        <f t="shared" si="12"/>
        <v>31</v>
      </c>
      <c r="I36" s="605">
        <f t="shared" si="12"/>
        <v>24</v>
      </c>
      <c r="J36" s="605">
        <f t="shared" si="13"/>
        <v>55</v>
      </c>
    </row>
    <row r="37" spans="1:10" s="606" customFormat="1">
      <c r="A37" s="674">
        <v>40</v>
      </c>
      <c r="B37" s="605"/>
      <c r="C37" s="605"/>
      <c r="D37" s="605">
        <f t="shared" si="10"/>
        <v>0</v>
      </c>
      <c r="E37" s="605"/>
      <c r="F37" s="605"/>
      <c r="G37" s="605">
        <f t="shared" si="11"/>
        <v>0</v>
      </c>
      <c r="H37" s="605">
        <f t="shared" si="12"/>
        <v>0</v>
      </c>
      <c r="I37" s="605">
        <f t="shared" si="12"/>
        <v>0</v>
      </c>
      <c r="J37" s="605">
        <f t="shared" si="13"/>
        <v>0</v>
      </c>
    </row>
    <row r="38" spans="1:10" s="606" customFormat="1">
      <c r="A38" s="674" t="s">
        <v>323</v>
      </c>
      <c r="B38" s="605"/>
      <c r="C38" s="605"/>
      <c r="D38" s="605">
        <f t="shared" si="10"/>
        <v>0</v>
      </c>
      <c r="E38" s="605"/>
      <c r="F38" s="605"/>
      <c r="G38" s="605">
        <f t="shared" si="11"/>
        <v>0</v>
      </c>
      <c r="H38" s="605">
        <f t="shared" si="12"/>
        <v>0</v>
      </c>
      <c r="I38" s="605">
        <f t="shared" si="12"/>
        <v>0</v>
      </c>
      <c r="J38" s="605">
        <f t="shared" si="13"/>
        <v>0</v>
      </c>
    </row>
    <row r="39" spans="1:10" s="606" customFormat="1">
      <c r="A39" s="674" t="s">
        <v>616</v>
      </c>
      <c r="B39" s="605"/>
      <c r="C39" s="605"/>
      <c r="D39" s="605">
        <f t="shared" si="10"/>
        <v>0</v>
      </c>
      <c r="E39" s="605"/>
      <c r="F39" s="605"/>
      <c r="G39" s="605">
        <f t="shared" si="11"/>
        <v>0</v>
      </c>
      <c r="H39" s="605">
        <f t="shared" si="12"/>
        <v>0</v>
      </c>
      <c r="I39" s="605">
        <f t="shared" si="12"/>
        <v>0</v>
      </c>
      <c r="J39" s="605">
        <f t="shared" si="13"/>
        <v>0</v>
      </c>
    </row>
    <row r="40" spans="1:10" s="606" customFormat="1">
      <c r="A40" s="675" t="s">
        <v>6</v>
      </c>
      <c r="B40" s="605">
        <f t="shared" ref="B40:J40" si="14">SUM(B34:B39)</f>
        <v>5</v>
      </c>
      <c r="C40" s="605">
        <f t="shared" si="14"/>
        <v>0</v>
      </c>
      <c r="D40" s="605">
        <f t="shared" si="14"/>
        <v>5</v>
      </c>
      <c r="E40" s="605">
        <f t="shared" si="14"/>
        <v>71</v>
      </c>
      <c r="F40" s="605">
        <f t="shared" si="14"/>
        <v>54</v>
      </c>
      <c r="G40" s="605">
        <f t="shared" si="14"/>
        <v>125</v>
      </c>
      <c r="H40" s="605">
        <f t="shared" si="14"/>
        <v>76</v>
      </c>
      <c r="I40" s="605">
        <f t="shared" si="14"/>
        <v>54</v>
      </c>
      <c r="J40" s="605">
        <f t="shared" si="14"/>
        <v>130</v>
      </c>
    </row>
    <row r="42" spans="1:10">
      <c r="A42" s="676"/>
      <c r="B42" s="676"/>
      <c r="C42" s="676"/>
      <c r="D42" s="676"/>
      <c r="E42" s="676"/>
      <c r="F42" s="676"/>
      <c r="G42" s="676"/>
      <c r="H42" s="676"/>
      <c r="I42" s="676"/>
      <c r="J42" s="676"/>
    </row>
    <row r="43" spans="1:10" ht="23.25">
      <c r="A43" s="677" t="s">
        <v>626</v>
      </c>
      <c r="B43" s="676"/>
      <c r="C43" s="676"/>
      <c r="D43" s="676"/>
      <c r="E43" s="676"/>
      <c r="F43" s="676"/>
      <c r="G43" s="676"/>
      <c r="H43" s="676"/>
      <c r="I43" s="677" t="s">
        <v>25</v>
      </c>
      <c r="J43" s="677"/>
    </row>
    <row r="44" spans="1:10">
      <c r="A44" s="1978" t="s">
        <v>623</v>
      </c>
      <c r="B44" s="1978"/>
      <c r="C44" s="1978"/>
      <c r="D44" s="1978"/>
      <c r="E44" s="1978"/>
      <c r="F44" s="1978"/>
      <c r="G44" s="1978"/>
      <c r="H44" s="1978"/>
      <c r="I44" s="1978"/>
      <c r="J44" s="1978"/>
    </row>
    <row r="45" spans="1:10">
      <c r="A45" s="1979" t="s">
        <v>7</v>
      </c>
      <c r="B45" s="1979"/>
      <c r="C45" s="1979"/>
      <c r="D45" s="1979"/>
      <c r="E45" s="1979"/>
      <c r="F45" s="1979"/>
      <c r="G45" s="1979"/>
      <c r="H45" s="1979"/>
      <c r="I45" s="1979"/>
      <c r="J45" s="1979"/>
    </row>
    <row r="46" spans="1:10">
      <c r="A46" s="1980" t="s">
        <v>624</v>
      </c>
      <c r="B46" s="1979" t="s">
        <v>224</v>
      </c>
      <c r="C46" s="1979"/>
      <c r="D46" s="1979"/>
      <c r="E46" s="1979" t="s">
        <v>223</v>
      </c>
      <c r="F46" s="1979"/>
      <c r="G46" s="1979"/>
      <c r="H46" s="1979" t="s">
        <v>6</v>
      </c>
      <c r="I46" s="1979"/>
      <c r="J46" s="1979"/>
    </row>
    <row r="47" spans="1:10">
      <c r="A47" s="1980"/>
      <c r="B47" s="678" t="s">
        <v>242</v>
      </c>
      <c r="C47" s="678" t="s">
        <v>243</v>
      </c>
      <c r="D47" s="678" t="s">
        <v>236</v>
      </c>
      <c r="E47" s="678" t="s">
        <v>242</v>
      </c>
      <c r="F47" s="678" t="s">
        <v>243</v>
      </c>
      <c r="G47" s="678" t="s">
        <v>236</v>
      </c>
      <c r="H47" s="678" t="s">
        <v>242</v>
      </c>
      <c r="I47" s="678" t="s">
        <v>243</v>
      </c>
      <c r="J47" s="678" t="s">
        <v>236</v>
      </c>
    </row>
    <row r="48" spans="1:10" ht="15.75">
      <c r="A48" s="679" t="s">
        <v>625</v>
      </c>
      <c r="B48" s="605"/>
      <c r="C48" s="605"/>
      <c r="D48" s="605">
        <f t="shared" ref="D48:D53" si="15">SUM(B48:C48)</f>
        <v>0</v>
      </c>
      <c r="E48" s="605">
        <v>37</v>
      </c>
      <c r="F48" s="605">
        <v>78</v>
      </c>
      <c r="G48" s="605">
        <f t="shared" ref="G48:G53" si="16">SUM(E48:F48)</f>
        <v>115</v>
      </c>
      <c r="H48" s="605">
        <f t="shared" ref="H48:I53" si="17">B48+E48</f>
        <v>37</v>
      </c>
      <c r="I48" s="605">
        <f t="shared" si="17"/>
        <v>78</v>
      </c>
      <c r="J48" s="605">
        <f t="shared" ref="J48:J53" si="18">H48+I48</f>
        <v>115</v>
      </c>
    </row>
    <row r="49" spans="1:15" ht="15.75">
      <c r="A49" s="679" t="s">
        <v>321</v>
      </c>
      <c r="B49" s="605"/>
      <c r="C49" s="605"/>
      <c r="D49" s="605">
        <f t="shared" si="15"/>
        <v>0</v>
      </c>
      <c r="E49" s="605">
        <v>29</v>
      </c>
      <c r="F49" s="605">
        <v>61</v>
      </c>
      <c r="G49" s="605">
        <f t="shared" si="16"/>
        <v>90</v>
      </c>
      <c r="H49" s="605">
        <f t="shared" si="17"/>
        <v>29</v>
      </c>
      <c r="I49" s="605">
        <f t="shared" si="17"/>
        <v>61</v>
      </c>
      <c r="J49" s="605">
        <f t="shared" si="18"/>
        <v>90</v>
      </c>
    </row>
    <row r="50" spans="1:15" ht="15.75">
      <c r="A50" s="679" t="s">
        <v>322</v>
      </c>
      <c r="B50" s="605"/>
      <c r="C50" s="605"/>
      <c r="D50" s="605">
        <f t="shared" si="15"/>
        <v>0</v>
      </c>
      <c r="E50" s="605">
        <v>24</v>
      </c>
      <c r="F50" s="605">
        <v>48</v>
      </c>
      <c r="G50" s="605">
        <f t="shared" si="16"/>
        <v>72</v>
      </c>
      <c r="H50" s="605">
        <f t="shared" si="17"/>
        <v>24</v>
      </c>
      <c r="I50" s="605">
        <f t="shared" si="17"/>
        <v>48</v>
      </c>
      <c r="J50" s="605">
        <f t="shared" si="18"/>
        <v>72</v>
      </c>
      <c r="N50" s="605"/>
      <c r="O50" s="605"/>
    </row>
    <row r="51" spans="1:15" ht="15.75">
      <c r="A51" s="679">
        <v>40</v>
      </c>
      <c r="B51" s="605"/>
      <c r="C51" s="605"/>
      <c r="D51" s="605">
        <f t="shared" si="15"/>
        <v>0</v>
      </c>
      <c r="E51" s="605">
        <v>20</v>
      </c>
      <c r="F51" s="605">
        <v>9</v>
      </c>
      <c r="G51" s="605">
        <f t="shared" si="16"/>
        <v>29</v>
      </c>
      <c r="H51" s="605">
        <f t="shared" si="17"/>
        <v>20</v>
      </c>
      <c r="I51" s="605">
        <f t="shared" si="17"/>
        <v>9</v>
      </c>
      <c r="J51" s="605">
        <f t="shared" si="18"/>
        <v>29</v>
      </c>
      <c r="N51" s="605"/>
      <c r="O51" s="605"/>
    </row>
    <row r="52" spans="1:15" ht="15.75">
      <c r="A52" s="679" t="s">
        <v>323</v>
      </c>
      <c r="B52" s="605"/>
      <c r="C52" s="605"/>
      <c r="D52" s="605">
        <f t="shared" si="15"/>
        <v>0</v>
      </c>
      <c r="E52" s="605">
        <v>5</v>
      </c>
      <c r="F52" s="605">
        <v>2</v>
      </c>
      <c r="G52" s="605">
        <f t="shared" si="16"/>
        <v>7</v>
      </c>
      <c r="H52" s="605">
        <f t="shared" si="17"/>
        <v>5</v>
      </c>
      <c r="I52" s="605">
        <f t="shared" si="17"/>
        <v>2</v>
      </c>
      <c r="J52" s="605">
        <f t="shared" si="18"/>
        <v>7</v>
      </c>
      <c r="N52" s="605"/>
      <c r="O52" s="605"/>
    </row>
    <row r="53" spans="1:15" ht="15.75">
      <c r="A53" s="679" t="s">
        <v>616</v>
      </c>
      <c r="B53" s="605"/>
      <c r="C53" s="605"/>
      <c r="D53" s="605">
        <f t="shared" si="15"/>
        <v>0</v>
      </c>
      <c r="E53" s="605"/>
      <c r="F53" s="605"/>
      <c r="G53" s="605">
        <f t="shared" si="16"/>
        <v>0</v>
      </c>
      <c r="H53" s="605">
        <f t="shared" si="17"/>
        <v>0</v>
      </c>
      <c r="I53" s="605">
        <f t="shared" si="17"/>
        <v>0</v>
      </c>
      <c r="J53" s="605">
        <f t="shared" si="18"/>
        <v>0</v>
      </c>
      <c r="N53" s="605"/>
      <c r="O53" s="605"/>
    </row>
    <row r="54" spans="1:15" ht="15.75">
      <c r="A54" s="681" t="s">
        <v>6</v>
      </c>
      <c r="B54" s="605">
        <f t="shared" ref="B54:J54" si="19">SUM(B48:B53)</f>
        <v>0</v>
      </c>
      <c r="C54" s="605">
        <f t="shared" si="19"/>
        <v>0</v>
      </c>
      <c r="D54" s="605">
        <f t="shared" si="19"/>
        <v>0</v>
      </c>
      <c r="E54" s="605">
        <f t="shared" si="19"/>
        <v>115</v>
      </c>
      <c r="F54" s="605">
        <f t="shared" si="19"/>
        <v>198</v>
      </c>
      <c r="G54" s="605">
        <f t="shared" si="19"/>
        <v>313</v>
      </c>
      <c r="H54" s="605">
        <f t="shared" si="19"/>
        <v>115</v>
      </c>
      <c r="I54" s="605">
        <f t="shared" si="19"/>
        <v>198</v>
      </c>
      <c r="J54" s="605">
        <f t="shared" si="19"/>
        <v>313</v>
      </c>
      <c r="N54" s="605"/>
      <c r="O54" s="605"/>
    </row>
    <row r="55" spans="1:15">
      <c r="N55" s="605"/>
      <c r="O55" s="605"/>
    </row>
    <row r="56" spans="1:15" ht="23.25">
      <c r="A56" s="670" t="s">
        <v>626</v>
      </c>
      <c r="I56" s="670" t="s">
        <v>27</v>
      </c>
      <c r="J56" s="670"/>
    </row>
    <row r="57" spans="1:15" s="606" customFormat="1">
      <c r="A57" s="1982" t="s">
        <v>623</v>
      </c>
      <c r="B57" s="1982"/>
      <c r="C57" s="1982"/>
      <c r="D57" s="1982"/>
      <c r="E57" s="1982"/>
      <c r="F57" s="1982"/>
      <c r="G57" s="1982"/>
      <c r="H57" s="1982"/>
      <c r="I57" s="1982"/>
      <c r="J57" s="1982"/>
    </row>
    <row r="58" spans="1:15" s="606" customFormat="1">
      <c r="A58" s="1984" t="s">
        <v>7</v>
      </c>
      <c r="B58" s="1984"/>
      <c r="C58" s="1984"/>
      <c r="D58" s="1984"/>
      <c r="E58" s="1984"/>
      <c r="F58" s="1984"/>
      <c r="G58" s="1984"/>
      <c r="H58" s="1984"/>
      <c r="I58" s="1984"/>
      <c r="J58" s="1984"/>
    </row>
    <row r="59" spans="1:15" s="671" customFormat="1" ht="21.75" customHeight="1">
      <c r="A59" s="1983" t="s">
        <v>624</v>
      </c>
      <c r="B59" s="1984" t="s">
        <v>224</v>
      </c>
      <c r="C59" s="1984"/>
      <c r="D59" s="1984"/>
      <c r="E59" s="1984" t="s">
        <v>223</v>
      </c>
      <c r="F59" s="1984"/>
      <c r="G59" s="1984"/>
      <c r="H59" s="1984" t="s">
        <v>6</v>
      </c>
      <c r="I59" s="1984"/>
      <c r="J59" s="1984"/>
    </row>
    <row r="60" spans="1:15" s="672" customFormat="1" ht="24" customHeight="1">
      <c r="A60" s="1983"/>
      <c r="B60" s="604" t="s">
        <v>242</v>
      </c>
      <c r="C60" s="604" t="s">
        <v>243</v>
      </c>
      <c r="D60" s="604" t="s">
        <v>236</v>
      </c>
      <c r="E60" s="604" t="s">
        <v>242</v>
      </c>
      <c r="F60" s="604" t="s">
        <v>243</v>
      </c>
      <c r="G60" s="604" t="s">
        <v>236</v>
      </c>
      <c r="H60" s="604" t="s">
        <v>242</v>
      </c>
      <c r="I60" s="604" t="s">
        <v>243</v>
      </c>
      <c r="J60" s="604" t="s">
        <v>236</v>
      </c>
    </row>
    <row r="61" spans="1:15" s="606" customFormat="1">
      <c r="A61" s="673" t="s">
        <v>625</v>
      </c>
      <c r="B61" s="605"/>
      <c r="C61" s="605"/>
      <c r="D61" s="605">
        <f t="shared" ref="D61:D66" si="20">SUM(B61:C61)</f>
        <v>0</v>
      </c>
      <c r="E61" s="605">
        <v>13</v>
      </c>
      <c r="F61" s="605">
        <v>15</v>
      </c>
      <c r="G61" s="605">
        <f t="shared" ref="G61:G66" si="21">SUM(E61:F61)</f>
        <v>28</v>
      </c>
      <c r="H61" s="605">
        <f t="shared" ref="H61:I66" si="22">B61+E61</f>
        <v>13</v>
      </c>
      <c r="I61" s="605">
        <f t="shared" si="22"/>
        <v>15</v>
      </c>
      <c r="J61" s="605">
        <f t="shared" ref="J61:J66" si="23">SUM(H61:I61)</f>
        <v>28</v>
      </c>
    </row>
    <row r="62" spans="1:15" s="606" customFormat="1">
      <c r="A62" s="674" t="s">
        <v>321</v>
      </c>
      <c r="B62" s="605">
        <v>6</v>
      </c>
      <c r="C62" s="605">
        <v>5</v>
      </c>
      <c r="D62" s="605">
        <f t="shared" si="20"/>
        <v>11</v>
      </c>
      <c r="E62" s="605">
        <v>7</v>
      </c>
      <c r="F62" s="605">
        <v>6</v>
      </c>
      <c r="G62" s="605">
        <f t="shared" si="21"/>
        <v>13</v>
      </c>
      <c r="H62" s="605">
        <f t="shared" si="22"/>
        <v>13</v>
      </c>
      <c r="I62" s="605">
        <f t="shared" si="22"/>
        <v>11</v>
      </c>
      <c r="J62" s="605">
        <f t="shared" si="23"/>
        <v>24</v>
      </c>
    </row>
    <row r="63" spans="1:15" s="606" customFormat="1">
      <c r="A63" s="674" t="s">
        <v>322</v>
      </c>
      <c r="B63" s="605">
        <v>3</v>
      </c>
      <c r="C63" s="605">
        <v>2</v>
      </c>
      <c r="D63" s="605">
        <f t="shared" si="20"/>
        <v>5</v>
      </c>
      <c r="E63" s="605">
        <v>5</v>
      </c>
      <c r="F63" s="605">
        <v>4</v>
      </c>
      <c r="G63" s="605">
        <f t="shared" si="21"/>
        <v>9</v>
      </c>
      <c r="H63" s="605">
        <f t="shared" si="22"/>
        <v>8</v>
      </c>
      <c r="I63" s="605">
        <f t="shared" si="22"/>
        <v>6</v>
      </c>
      <c r="J63" s="605">
        <f t="shared" si="23"/>
        <v>14</v>
      </c>
    </row>
    <row r="64" spans="1:15" s="606" customFormat="1">
      <c r="A64" s="674">
        <v>40</v>
      </c>
      <c r="B64" s="605"/>
      <c r="C64" s="605"/>
      <c r="D64" s="605">
        <f t="shared" si="20"/>
        <v>0</v>
      </c>
      <c r="E64" s="605"/>
      <c r="F64" s="605"/>
      <c r="G64" s="605">
        <f t="shared" si="21"/>
        <v>0</v>
      </c>
      <c r="H64" s="605">
        <f t="shared" si="22"/>
        <v>0</v>
      </c>
      <c r="I64" s="605">
        <f t="shared" si="22"/>
        <v>0</v>
      </c>
      <c r="J64" s="605">
        <f t="shared" si="23"/>
        <v>0</v>
      </c>
    </row>
    <row r="65" spans="1:10" s="606" customFormat="1">
      <c r="A65" s="674" t="s">
        <v>323</v>
      </c>
      <c r="B65" s="605"/>
      <c r="C65" s="605"/>
      <c r="D65" s="605">
        <f t="shared" si="20"/>
        <v>0</v>
      </c>
      <c r="E65" s="605"/>
      <c r="F65" s="605"/>
      <c r="G65" s="605">
        <f t="shared" si="21"/>
        <v>0</v>
      </c>
      <c r="H65" s="605">
        <f t="shared" si="22"/>
        <v>0</v>
      </c>
      <c r="I65" s="605">
        <f t="shared" si="22"/>
        <v>0</v>
      </c>
      <c r="J65" s="605">
        <f t="shared" si="23"/>
        <v>0</v>
      </c>
    </row>
    <row r="66" spans="1:10" s="606" customFormat="1">
      <c r="A66" s="674" t="s">
        <v>616</v>
      </c>
      <c r="B66" s="605"/>
      <c r="C66" s="605"/>
      <c r="D66" s="605">
        <f t="shared" si="20"/>
        <v>0</v>
      </c>
      <c r="E66" s="605"/>
      <c r="F66" s="605"/>
      <c r="G66" s="605">
        <f t="shared" si="21"/>
        <v>0</v>
      </c>
      <c r="H66" s="605">
        <f t="shared" si="22"/>
        <v>0</v>
      </c>
      <c r="I66" s="605">
        <f t="shared" si="22"/>
        <v>0</v>
      </c>
      <c r="J66" s="605">
        <f t="shared" si="23"/>
        <v>0</v>
      </c>
    </row>
    <row r="67" spans="1:10" s="606" customFormat="1">
      <c r="A67" s="675" t="s">
        <v>6</v>
      </c>
      <c r="B67" s="605">
        <f t="shared" ref="B67:J67" si="24">SUM(B61:B66)</f>
        <v>9</v>
      </c>
      <c r="C67" s="605">
        <f t="shared" si="24"/>
        <v>7</v>
      </c>
      <c r="D67" s="605">
        <f t="shared" si="24"/>
        <v>16</v>
      </c>
      <c r="E67" s="605">
        <f t="shared" si="24"/>
        <v>25</v>
      </c>
      <c r="F67" s="605">
        <f t="shared" si="24"/>
        <v>25</v>
      </c>
      <c r="G67" s="605">
        <f t="shared" si="24"/>
        <v>50</v>
      </c>
      <c r="H67" s="605">
        <f t="shared" si="24"/>
        <v>34</v>
      </c>
      <c r="I67" s="605">
        <f t="shared" si="24"/>
        <v>32</v>
      </c>
      <c r="J67" s="605">
        <f t="shared" si="24"/>
        <v>66</v>
      </c>
    </row>
    <row r="69" spans="1:10">
      <c r="A69" s="676"/>
      <c r="B69" s="676"/>
      <c r="C69" s="676"/>
      <c r="D69" s="676"/>
      <c r="E69" s="676"/>
      <c r="F69" s="676"/>
      <c r="G69" s="676"/>
      <c r="H69" s="676"/>
      <c r="I69" s="676"/>
      <c r="J69" s="676"/>
    </row>
    <row r="70" spans="1:10" ht="23.25">
      <c r="A70" s="677" t="s">
        <v>626</v>
      </c>
      <c r="B70" s="676"/>
      <c r="C70" s="676"/>
      <c r="D70" s="676"/>
      <c r="E70" s="676"/>
      <c r="F70" s="676"/>
      <c r="G70" s="676"/>
      <c r="H70" s="676"/>
      <c r="I70" s="677" t="s">
        <v>33</v>
      </c>
      <c r="J70" s="677"/>
    </row>
    <row r="71" spans="1:10">
      <c r="A71" s="1978" t="s">
        <v>623</v>
      </c>
      <c r="B71" s="1978"/>
      <c r="C71" s="1978"/>
      <c r="D71" s="1978"/>
      <c r="E71" s="1978"/>
      <c r="F71" s="1978"/>
      <c r="G71" s="1978"/>
      <c r="H71" s="1978"/>
      <c r="I71" s="1978"/>
      <c r="J71" s="1978"/>
    </row>
    <row r="72" spans="1:10">
      <c r="A72" s="1979" t="s">
        <v>7</v>
      </c>
      <c r="B72" s="1979"/>
      <c r="C72" s="1979"/>
      <c r="D72" s="1979"/>
      <c r="E72" s="1979"/>
      <c r="F72" s="1979"/>
      <c r="G72" s="1979"/>
      <c r="H72" s="1979"/>
      <c r="I72" s="1979"/>
      <c r="J72" s="1979"/>
    </row>
    <row r="73" spans="1:10">
      <c r="A73" s="1980" t="s">
        <v>624</v>
      </c>
      <c r="B73" s="1979" t="s">
        <v>224</v>
      </c>
      <c r="C73" s="1979"/>
      <c r="D73" s="1979"/>
      <c r="E73" s="1979" t="s">
        <v>223</v>
      </c>
      <c r="F73" s="1979"/>
      <c r="G73" s="1979"/>
      <c r="H73" s="1979" t="s">
        <v>6</v>
      </c>
      <c r="I73" s="1979"/>
      <c r="J73" s="1979"/>
    </row>
    <row r="74" spans="1:10">
      <c r="A74" s="1980"/>
      <c r="B74" s="678" t="s">
        <v>242</v>
      </c>
      <c r="C74" s="678" t="s">
        <v>243</v>
      </c>
      <c r="D74" s="678" t="s">
        <v>236</v>
      </c>
      <c r="E74" s="678" t="s">
        <v>242</v>
      </c>
      <c r="F74" s="678" t="s">
        <v>243</v>
      </c>
      <c r="G74" s="678" t="s">
        <v>236</v>
      </c>
      <c r="H74" s="678" t="s">
        <v>242</v>
      </c>
      <c r="I74" s="678" t="s">
        <v>243</v>
      </c>
      <c r="J74" s="678" t="s">
        <v>236</v>
      </c>
    </row>
    <row r="75" spans="1:10" ht="15.75">
      <c r="A75" s="679" t="s">
        <v>625</v>
      </c>
      <c r="B75" s="605">
        <v>1</v>
      </c>
      <c r="C75" s="605">
        <v>1</v>
      </c>
      <c r="D75" s="605">
        <f t="shared" ref="D75:D80" si="25">SUM(B75:C75)</f>
        <v>2</v>
      </c>
      <c r="E75" s="605">
        <v>4</v>
      </c>
      <c r="F75" s="605">
        <v>2</v>
      </c>
      <c r="G75" s="605">
        <f t="shared" ref="G75:G80" si="26">SUM(E75:F75)</f>
        <v>6</v>
      </c>
      <c r="H75" s="605">
        <f t="shared" ref="H75:I80" si="27">B75+E75</f>
        <v>5</v>
      </c>
      <c r="I75" s="605">
        <f t="shared" si="27"/>
        <v>3</v>
      </c>
      <c r="J75" s="605">
        <f t="shared" ref="J75:J80" si="28">SUM(H75:I75)</f>
        <v>8</v>
      </c>
    </row>
    <row r="76" spans="1:10" ht="15.75">
      <c r="A76" s="679" t="s">
        <v>321</v>
      </c>
      <c r="B76" s="605">
        <v>2</v>
      </c>
      <c r="C76" s="605"/>
      <c r="D76" s="605">
        <f t="shared" si="25"/>
        <v>2</v>
      </c>
      <c r="E76" s="605">
        <v>5</v>
      </c>
      <c r="F76" s="605">
        <v>3</v>
      </c>
      <c r="G76" s="605">
        <f t="shared" si="26"/>
        <v>8</v>
      </c>
      <c r="H76" s="605">
        <f t="shared" si="27"/>
        <v>7</v>
      </c>
      <c r="I76" s="605">
        <f t="shared" si="27"/>
        <v>3</v>
      </c>
      <c r="J76" s="605">
        <f t="shared" si="28"/>
        <v>10</v>
      </c>
    </row>
    <row r="77" spans="1:10" ht="15.75">
      <c r="A77" s="679" t="s">
        <v>322</v>
      </c>
      <c r="B77" s="605"/>
      <c r="C77" s="605"/>
      <c r="D77" s="605">
        <f t="shared" si="25"/>
        <v>0</v>
      </c>
      <c r="E77" s="605">
        <v>2</v>
      </c>
      <c r="F77" s="605">
        <v>1</v>
      </c>
      <c r="G77" s="605">
        <f t="shared" si="26"/>
        <v>3</v>
      </c>
      <c r="H77" s="605">
        <f t="shared" si="27"/>
        <v>2</v>
      </c>
      <c r="I77" s="605">
        <f t="shared" si="27"/>
        <v>1</v>
      </c>
      <c r="J77" s="605">
        <f t="shared" si="28"/>
        <v>3</v>
      </c>
    </row>
    <row r="78" spans="1:10" ht="15.75">
      <c r="A78" s="679">
        <v>40</v>
      </c>
      <c r="B78" s="605"/>
      <c r="C78" s="605"/>
      <c r="D78" s="605">
        <f t="shared" si="25"/>
        <v>0</v>
      </c>
      <c r="E78" s="605"/>
      <c r="F78" s="605"/>
      <c r="G78" s="605">
        <f t="shared" si="26"/>
        <v>0</v>
      </c>
      <c r="H78" s="605">
        <f t="shared" si="27"/>
        <v>0</v>
      </c>
      <c r="I78" s="605">
        <f t="shared" si="27"/>
        <v>0</v>
      </c>
      <c r="J78" s="605">
        <f t="shared" si="28"/>
        <v>0</v>
      </c>
    </row>
    <row r="79" spans="1:10" ht="15.75">
      <c r="A79" s="679" t="s">
        <v>323</v>
      </c>
      <c r="B79" s="605"/>
      <c r="C79" s="605"/>
      <c r="D79" s="605">
        <f t="shared" si="25"/>
        <v>0</v>
      </c>
      <c r="E79" s="605"/>
      <c r="F79" s="605"/>
      <c r="G79" s="605">
        <f t="shared" si="26"/>
        <v>0</v>
      </c>
      <c r="H79" s="605">
        <f t="shared" si="27"/>
        <v>0</v>
      </c>
      <c r="I79" s="605">
        <f t="shared" si="27"/>
        <v>0</v>
      </c>
      <c r="J79" s="605">
        <f t="shared" si="28"/>
        <v>0</v>
      </c>
    </row>
    <row r="80" spans="1:10" ht="15.75">
      <c r="A80" s="679" t="s">
        <v>616</v>
      </c>
      <c r="B80" s="605"/>
      <c r="C80" s="605"/>
      <c r="D80" s="605">
        <f t="shared" si="25"/>
        <v>0</v>
      </c>
      <c r="E80" s="605"/>
      <c r="F80" s="605"/>
      <c r="G80" s="605">
        <f t="shared" si="26"/>
        <v>0</v>
      </c>
      <c r="H80" s="605">
        <f t="shared" si="27"/>
        <v>0</v>
      </c>
      <c r="I80" s="605">
        <f t="shared" si="27"/>
        <v>0</v>
      </c>
      <c r="J80" s="605">
        <f t="shared" si="28"/>
        <v>0</v>
      </c>
    </row>
    <row r="81" spans="1:10" ht="15.75">
      <c r="A81" s="681" t="s">
        <v>6</v>
      </c>
      <c r="B81" s="605">
        <f t="shared" ref="B81:J81" si="29">SUM(B75:B80)</f>
        <v>3</v>
      </c>
      <c r="C81" s="605">
        <f t="shared" si="29"/>
        <v>1</v>
      </c>
      <c r="D81" s="605">
        <f t="shared" si="29"/>
        <v>4</v>
      </c>
      <c r="E81" s="605">
        <f t="shared" si="29"/>
        <v>11</v>
      </c>
      <c r="F81" s="605">
        <f t="shared" si="29"/>
        <v>6</v>
      </c>
      <c r="G81" s="605">
        <f t="shared" si="29"/>
        <v>17</v>
      </c>
      <c r="H81" s="605">
        <f t="shared" si="29"/>
        <v>14</v>
      </c>
      <c r="I81" s="605">
        <f t="shared" si="29"/>
        <v>7</v>
      </c>
      <c r="J81" s="605">
        <f t="shared" si="29"/>
        <v>21</v>
      </c>
    </row>
    <row r="83" spans="1:10" ht="23.25">
      <c r="A83" s="670" t="s">
        <v>626</v>
      </c>
      <c r="I83" s="670" t="s">
        <v>451</v>
      </c>
      <c r="J83" s="670"/>
    </row>
    <row r="84" spans="1:10" s="606" customFormat="1">
      <c r="A84" s="1982" t="s">
        <v>623</v>
      </c>
      <c r="B84" s="1982"/>
      <c r="C84" s="1982"/>
      <c r="D84" s="1982"/>
      <c r="E84" s="1982"/>
      <c r="F84" s="1982"/>
      <c r="G84" s="1982"/>
      <c r="H84" s="1982"/>
      <c r="I84" s="1982"/>
      <c r="J84" s="1982"/>
    </row>
    <row r="85" spans="1:10" s="606" customFormat="1">
      <c r="A85" s="1984" t="s">
        <v>7</v>
      </c>
      <c r="B85" s="1984"/>
      <c r="C85" s="1984"/>
      <c r="D85" s="1984"/>
      <c r="E85" s="1984"/>
      <c r="F85" s="1984"/>
      <c r="G85" s="1984"/>
      <c r="H85" s="1984"/>
      <c r="I85" s="1984"/>
      <c r="J85" s="1984"/>
    </row>
    <row r="86" spans="1:10" s="671" customFormat="1" ht="21.75" customHeight="1">
      <c r="A86" s="1983" t="s">
        <v>624</v>
      </c>
      <c r="B86" s="1984" t="s">
        <v>224</v>
      </c>
      <c r="C86" s="1984"/>
      <c r="D86" s="1984"/>
      <c r="E86" s="1984" t="s">
        <v>223</v>
      </c>
      <c r="F86" s="1984"/>
      <c r="G86" s="1984"/>
      <c r="H86" s="1984" t="s">
        <v>6</v>
      </c>
      <c r="I86" s="1984"/>
      <c r="J86" s="1984"/>
    </row>
    <row r="87" spans="1:10" s="672" customFormat="1" ht="24" customHeight="1">
      <c r="A87" s="1983"/>
      <c r="B87" s="604" t="s">
        <v>242</v>
      </c>
      <c r="C87" s="604" t="s">
        <v>243</v>
      </c>
      <c r="D87" s="604" t="s">
        <v>236</v>
      </c>
      <c r="E87" s="604" t="s">
        <v>242</v>
      </c>
      <c r="F87" s="604" t="s">
        <v>243</v>
      </c>
      <c r="G87" s="604" t="s">
        <v>236</v>
      </c>
      <c r="H87" s="604" t="s">
        <v>242</v>
      </c>
      <c r="I87" s="604" t="s">
        <v>243</v>
      </c>
      <c r="J87" s="604" t="s">
        <v>236</v>
      </c>
    </row>
    <row r="88" spans="1:10" s="606" customFormat="1">
      <c r="A88" s="673" t="s">
        <v>625</v>
      </c>
      <c r="B88" s="605"/>
      <c r="C88" s="605"/>
      <c r="D88" s="605">
        <f t="shared" ref="D88:D93" si="30">SUM(B88:C88)</f>
        <v>0</v>
      </c>
      <c r="E88" s="605">
        <v>1</v>
      </c>
      <c r="F88" s="605"/>
      <c r="G88" s="605">
        <f t="shared" ref="G88:G93" si="31">SUM(E88:F88)</f>
        <v>1</v>
      </c>
      <c r="H88" s="605">
        <f t="shared" ref="H88:I93" si="32">B88+E88</f>
        <v>1</v>
      </c>
      <c r="I88" s="605">
        <f t="shared" si="32"/>
        <v>0</v>
      </c>
      <c r="J88" s="605">
        <f t="shared" ref="J88:J93" si="33">H88+I88</f>
        <v>1</v>
      </c>
    </row>
    <row r="89" spans="1:10" s="606" customFormat="1">
      <c r="A89" s="674" t="s">
        <v>321</v>
      </c>
      <c r="B89" s="605"/>
      <c r="C89" s="605"/>
      <c r="D89" s="605">
        <f t="shared" si="30"/>
        <v>0</v>
      </c>
      <c r="E89" s="605">
        <v>4</v>
      </c>
      <c r="F89" s="605">
        <v>1</v>
      </c>
      <c r="G89" s="605">
        <f t="shared" si="31"/>
        <v>5</v>
      </c>
      <c r="H89" s="605">
        <f t="shared" si="32"/>
        <v>4</v>
      </c>
      <c r="I89" s="605">
        <f t="shared" si="32"/>
        <v>1</v>
      </c>
      <c r="J89" s="605">
        <f t="shared" si="33"/>
        <v>5</v>
      </c>
    </row>
    <row r="90" spans="1:10" s="606" customFormat="1">
      <c r="A90" s="674" t="s">
        <v>322</v>
      </c>
      <c r="B90" s="605"/>
      <c r="C90" s="605"/>
      <c r="D90" s="605">
        <f t="shared" si="30"/>
        <v>0</v>
      </c>
      <c r="E90" s="605"/>
      <c r="F90" s="605"/>
      <c r="G90" s="605">
        <f t="shared" si="31"/>
        <v>0</v>
      </c>
      <c r="H90" s="605">
        <f t="shared" si="32"/>
        <v>0</v>
      </c>
      <c r="I90" s="605">
        <f t="shared" si="32"/>
        <v>0</v>
      </c>
      <c r="J90" s="605">
        <f t="shared" si="33"/>
        <v>0</v>
      </c>
    </row>
    <row r="91" spans="1:10" s="606" customFormat="1">
      <c r="A91" s="674">
        <v>40</v>
      </c>
      <c r="B91" s="605"/>
      <c r="C91" s="605"/>
      <c r="D91" s="605">
        <f t="shared" si="30"/>
        <v>0</v>
      </c>
      <c r="E91" s="605"/>
      <c r="F91" s="605"/>
      <c r="G91" s="605">
        <f t="shared" si="31"/>
        <v>0</v>
      </c>
      <c r="H91" s="605">
        <f t="shared" si="32"/>
        <v>0</v>
      </c>
      <c r="I91" s="605">
        <f t="shared" si="32"/>
        <v>0</v>
      </c>
      <c r="J91" s="605">
        <f t="shared" si="33"/>
        <v>0</v>
      </c>
    </row>
    <row r="92" spans="1:10" s="606" customFormat="1">
      <c r="A92" s="674" t="s">
        <v>323</v>
      </c>
      <c r="B92" s="605"/>
      <c r="C92" s="605"/>
      <c r="D92" s="605">
        <f t="shared" si="30"/>
        <v>0</v>
      </c>
      <c r="E92" s="605"/>
      <c r="F92" s="605"/>
      <c r="G92" s="605">
        <f t="shared" si="31"/>
        <v>0</v>
      </c>
      <c r="H92" s="605">
        <f t="shared" si="32"/>
        <v>0</v>
      </c>
      <c r="I92" s="605">
        <f t="shared" si="32"/>
        <v>0</v>
      </c>
      <c r="J92" s="605">
        <f t="shared" si="33"/>
        <v>0</v>
      </c>
    </row>
    <row r="93" spans="1:10" s="606" customFormat="1">
      <c r="A93" s="674" t="s">
        <v>616</v>
      </c>
      <c r="B93" s="605"/>
      <c r="C93" s="605"/>
      <c r="D93" s="605">
        <f t="shared" si="30"/>
        <v>0</v>
      </c>
      <c r="E93" s="605"/>
      <c r="F93" s="605"/>
      <c r="G93" s="605">
        <f t="shared" si="31"/>
        <v>0</v>
      </c>
      <c r="H93" s="605">
        <f t="shared" si="32"/>
        <v>0</v>
      </c>
      <c r="I93" s="605">
        <f t="shared" si="32"/>
        <v>0</v>
      </c>
      <c r="J93" s="605">
        <f t="shared" si="33"/>
        <v>0</v>
      </c>
    </row>
    <row r="94" spans="1:10" s="606" customFormat="1">
      <c r="A94" s="675" t="s">
        <v>6</v>
      </c>
      <c r="B94" s="605">
        <f t="shared" ref="B94:J94" si="34">SUM(B88:B93)</f>
        <v>0</v>
      </c>
      <c r="C94" s="605">
        <f t="shared" si="34"/>
        <v>0</v>
      </c>
      <c r="D94" s="605">
        <f t="shared" si="34"/>
        <v>0</v>
      </c>
      <c r="E94" s="605">
        <f t="shared" si="34"/>
        <v>5</v>
      </c>
      <c r="F94" s="605">
        <f t="shared" si="34"/>
        <v>1</v>
      </c>
      <c r="G94" s="605">
        <f t="shared" si="34"/>
        <v>6</v>
      </c>
      <c r="H94" s="605">
        <f t="shared" si="34"/>
        <v>5</v>
      </c>
      <c r="I94" s="605">
        <f t="shared" si="34"/>
        <v>1</v>
      </c>
      <c r="J94" s="605">
        <f t="shared" si="34"/>
        <v>6</v>
      </c>
    </row>
    <row r="96" spans="1:10">
      <c r="A96" s="676"/>
      <c r="B96" s="676"/>
      <c r="C96" s="676"/>
      <c r="D96" s="676"/>
      <c r="E96" s="676"/>
      <c r="F96" s="676"/>
      <c r="G96" s="676"/>
      <c r="H96" s="676"/>
      <c r="I96" s="676"/>
      <c r="J96" s="676"/>
    </row>
    <row r="97" spans="1:10" ht="23.25">
      <c r="A97" s="677" t="s">
        <v>626</v>
      </c>
      <c r="B97" s="676"/>
      <c r="C97" s="676"/>
      <c r="D97" s="676"/>
      <c r="E97" s="676"/>
      <c r="F97" s="676"/>
      <c r="G97" s="676"/>
      <c r="H97" s="676"/>
      <c r="I97" s="677" t="s">
        <v>40</v>
      </c>
      <c r="J97" s="677"/>
    </row>
    <row r="98" spans="1:10">
      <c r="A98" s="1978" t="s">
        <v>623</v>
      </c>
      <c r="B98" s="1978"/>
      <c r="C98" s="1978"/>
      <c r="D98" s="1978"/>
      <c r="E98" s="1978"/>
      <c r="F98" s="1978"/>
      <c r="G98" s="1978"/>
      <c r="H98" s="1978"/>
      <c r="I98" s="1978"/>
      <c r="J98" s="1978"/>
    </row>
    <row r="99" spans="1:10">
      <c r="A99" s="1979" t="s">
        <v>7</v>
      </c>
      <c r="B99" s="1979"/>
      <c r="C99" s="1979"/>
      <c r="D99" s="1979"/>
      <c r="E99" s="1979"/>
      <c r="F99" s="1979"/>
      <c r="G99" s="1979"/>
      <c r="H99" s="1979"/>
      <c r="I99" s="1979"/>
      <c r="J99" s="1979"/>
    </row>
    <row r="100" spans="1:10">
      <c r="A100" s="1980" t="s">
        <v>624</v>
      </c>
      <c r="B100" s="1979" t="s">
        <v>224</v>
      </c>
      <c r="C100" s="1979"/>
      <c r="D100" s="1979"/>
      <c r="E100" s="1979" t="s">
        <v>223</v>
      </c>
      <c r="F100" s="1979"/>
      <c r="G100" s="1979"/>
      <c r="H100" s="1979" t="s">
        <v>6</v>
      </c>
      <c r="I100" s="1979"/>
      <c r="J100" s="1979"/>
    </row>
    <row r="101" spans="1:10">
      <c r="A101" s="1980"/>
      <c r="B101" s="678" t="s">
        <v>242</v>
      </c>
      <c r="C101" s="678" t="s">
        <v>243</v>
      </c>
      <c r="D101" s="678" t="s">
        <v>236</v>
      </c>
      <c r="E101" s="678" t="s">
        <v>242</v>
      </c>
      <c r="F101" s="678" t="s">
        <v>243</v>
      </c>
      <c r="G101" s="678" t="s">
        <v>236</v>
      </c>
      <c r="H101" s="678" t="s">
        <v>242</v>
      </c>
      <c r="I101" s="678" t="s">
        <v>243</v>
      </c>
      <c r="J101" s="678" t="s">
        <v>236</v>
      </c>
    </row>
    <row r="102" spans="1:10" ht="15.75">
      <c r="A102" s="679" t="s">
        <v>625</v>
      </c>
      <c r="B102" s="605">
        <v>7</v>
      </c>
      <c r="C102" s="605">
        <v>4</v>
      </c>
      <c r="D102" s="605">
        <f t="shared" ref="D102:D107" si="35">SUM(B102:C102)</f>
        <v>11</v>
      </c>
      <c r="E102" s="605">
        <v>14</v>
      </c>
      <c r="F102" s="605">
        <v>6</v>
      </c>
      <c r="G102" s="605">
        <f t="shared" ref="G102:G107" si="36">SUM(E102:F102)</f>
        <v>20</v>
      </c>
      <c r="H102" s="605">
        <f t="shared" ref="H102:I107" si="37">B102+E102</f>
        <v>21</v>
      </c>
      <c r="I102" s="605">
        <f t="shared" si="37"/>
        <v>10</v>
      </c>
      <c r="J102" s="605">
        <f t="shared" ref="J102:J107" si="38">H102+I102</f>
        <v>31</v>
      </c>
    </row>
    <row r="103" spans="1:10" ht="15.75">
      <c r="A103" s="679" t="s">
        <v>321</v>
      </c>
      <c r="B103" s="605">
        <v>6</v>
      </c>
      <c r="C103" s="605">
        <v>5</v>
      </c>
      <c r="D103" s="605">
        <f t="shared" si="35"/>
        <v>11</v>
      </c>
      <c r="E103" s="605">
        <v>6</v>
      </c>
      <c r="F103" s="605">
        <v>4</v>
      </c>
      <c r="G103" s="605">
        <f t="shared" si="36"/>
        <v>10</v>
      </c>
      <c r="H103" s="605">
        <f t="shared" si="37"/>
        <v>12</v>
      </c>
      <c r="I103" s="605">
        <f t="shared" si="37"/>
        <v>9</v>
      </c>
      <c r="J103" s="605">
        <f t="shared" si="38"/>
        <v>21</v>
      </c>
    </row>
    <row r="104" spans="1:10" ht="15.75">
      <c r="A104" s="679" t="s">
        <v>322</v>
      </c>
      <c r="B104" s="605">
        <v>5</v>
      </c>
      <c r="C104" s="605">
        <v>2</v>
      </c>
      <c r="D104" s="605">
        <f t="shared" si="35"/>
        <v>7</v>
      </c>
      <c r="E104" s="605">
        <v>3</v>
      </c>
      <c r="F104" s="605">
        <v>3</v>
      </c>
      <c r="G104" s="605">
        <f t="shared" si="36"/>
        <v>6</v>
      </c>
      <c r="H104" s="605">
        <f t="shared" si="37"/>
        <v>8</v>
      </c>
      <c r="I104" s="605">
        <f t="shared" si="37"/>
        <v>5</v>
      </c>
      <c r="J104" s="605">
        <f t="shared" si="38"/>
        <v>13</v>
      </c>
    </row>
    <row r="105" spans="1:10" ht="15.75">
      <c r="A105" s="679">
        <v>40</v>
      </c>
      <c r="B105" s="605">
        <v>4</v>
      </c>
      <c r="C105" s="605">
        <v>1</v>
      </c>
      <c r="D105" s="605">
        <f t="shared" si="35"/>
        <v>5</v>
      </c>
      <c r="E105" s="605">
        <v>4</v>
      </c>
      <c r="F105" s="605">
        <v>1</v>
      </c>
      <c r="G105" s="605">
        <f t="shared" si="36"/>
        <v>5</v>
      </c>
      <c r="H105" s="605">
        <f t="shared" si="37"/>
        <v>8</v>
      </c>
      <c r="I105" s="605">
        <f t="shared" si="37"/>
        <v>2</v>
      </c>
      <c r="J105" s="605">
        <f t="shared" si="38"/>
        <v>10</v>
      </c>
    </row>
    <row r="106" spans="1:10" ht="15.75">
      <c r="A106" s="679" t="s">
        <v>323</v>
      </c>
      <c r="B106" s="605"/>
      <c r="C106" s="605"/>
      <c r="D106" s="605">
        <f t="shared" si="35"/>
        <v>0</v>
      </c>
      <c r="E106" s="605"/>
      <c r="F106" s="605"/>
      <c r="G106" s="605">
        <f t="shared" si="36"/>
        <v>0</v>
      </c>
      <c r="H106" s="605">
        <f t="shared" si="37"/>
        <v>0</v>
      </c>
      <c r="I106" s="605">
        <f t="shared" si="37"/>
        <v>0</v>
      </c>
      <c r="J106" s="605">
        <f t="shared" si="38"/>
        <v>0</v>
      </c>
    </row>
    <row r="107" spans="1:10" ht="15.75">
      <c r="A107" s="679" t="s">
        <v>616</v>
      </c>
      <c r="B107" s="605"/>
      <c r="C107" s="605"/>
      <c r="D107" s="605">
        <f t="shared" si="35"/>
        <v>0</v>
      </c>
      <c r="E107" s="605"/>
      <c r="F107" s="605"/>
      <c r="G107" s="605">
        <f t="shared" si="36"/>
        <v>0</v>
      </c>
      <c r="H107" s="605">
        <f t="shared" si="37"/>
        <v>0</v>
      </c>
      <c r="I107" s="605">
        <f t="shared" si="37"/>
        <v>0</v>
      </c>
      <c r="J107" s="605">
        <f t="shared" si="38"/>
        <v>0</v>
      </c>
    </row>
    <row r="108" spans="1:10" ht="15.75">
      <c r="A108" s="681" t="s">
        <v>6</v>
      </c>
      <c r="B108" s="605">
        <f t="shared" ref="B108:J108" si="39">SUM(B102:B107)</f>
        <v>22</v>
      </c>
      <c r="C108" s="605">
        <f t="shared" si="39"/>
        <v>12</v>
      </c>
      <c r="D108" s="605">
        <f t="shared" si="39"/>
        <v>34</v>
      </c>
      <c r="E108" s="605">
        <f t="shared" si="39"/>
        <v>27</v>
      </c>
      <c r="F108" s="605">
        <f t="shared" si="39"/>
        <v>14</v>
      </c>
      <c r="G108" s="605">
        <f t="shared" si="39"/>
        <v>41</v>
      </c>
      <c r="H108" s="605">
        <f t="shared" si="39"/>
        <v>49</v>
      </c>
      <c r="I108" s="605">
        <f t="shared" si="39"/>
        <v>26</v>
      </c>
      <c r="J108" s="605">
        <f t="shared" si="39"/>
        <v>75</v>
      </c>
    </row>
    <row r="110" spans="1:10" ht="23.25">
      <c r="A110" s="670" t="s">
        <v>626</v>
      </c>
      <c r="I110" s="670" t="s">
        <v>190</v>
      </c>
      <c r="J110" s="670"/>
    </row>
    <row r="111" spans="1:10" s="606" customFormat="1">
      <c r="A111" s="1982" t="s">
        <v>623</v>
      </c>
      <c r="B111" s="1982"/>
      <c r="C111" s="1982"/>
      <c r="D111" s="1982"/>
      <c r="E111" s="1982"/>
      <c r="F111" s="1982"/>
      <c r="G111" s="1982"/>
      <c r="H111" s="1982"/>
      <c r="I111" s="1982"/>
      <c r="J111" s="1982"/>
    </row>
    <row r="112" spans="1:10" s="606" customFormat="1">
      <c r="A112" s="1984" t="s">
        <v>7</v>
      </c>
      <c r="B112" s="1984"/>
      <c r="C112" s="1984"/>
      <c r="D112" s="1984"/>
      <c r="E112" s="1984"/>
      <c r="F112" s="1984"/>
      <c r="G112" s="1984"/>
      <c r="H112" s="1984"/>
      <c r="I112" s="1984"/>
      <c r="J112" s="1984"/>
    </row>
    <row r="113" spans="1:10" s="671" customFormat="1" ht="21.75" customHeight="1">
      <c r="A113" s="1983" t="s">
        <v>624</v>
      </c>
      <c r="B113" s="1984" t="s">
        <v>224</v>
      </c>
      <c r="C113" s="1984"/>
      <c r="D113" s="1984"/>
      <c r="E113" s="1984" t="s">
        <v>223</v>
      </c>
      <c r="F113" s="1984"/>
      <c r="G113" s="1984"/>
      <c r="H113" s="1984" t="s">
        <v>6</v>
      </c>
      <c r="I113" s="1984"/>
      <c r="J113" s="1984"/>
    </row>
    <row r="114" spans="1:10" s="672" customFormat="1" ht="24" customHeight="1">
      <c r="A114" s="1983"/>
      <c r="B114" s="604" t="s">
        <v>242</v>
      </c>
      <c r="C114" s="604" t="s">
        <v>243</v>
      </c>
      <c r="D114" s="604" t="s">
        <v>236</v>
      </c>
      <c r="E114" s="604" t="s">
        <v>242</v>
      </c>
      <c r="F114" s="604" t="s">
        <v>243</v>
      </c>
      <c r="G114" s="604" t="s">
        <v>236</v>
      </c>
      <c r="H114" s="604" t="s">
        <v>242</v>
      </c>
      <c r="I114" s="604" t="s">
        <v>243</v>
      </c>
      <c r="J114" s="604" t="s">
        <v>236</v>
      </c>
    </row>
    <row r="115" spans="1:10" s="606" customFormat="1">
      <c r="A115" s="673" t="s">
        <v>625</v>
      </c>
      <c r="B115" s="605">
        <v>1</v>
      </c>
      <c r="C115" s="605">
        <v>1</v>
      </c>
      <c r="D115" s="605">
        <f t="shared" ref="D115:D120" si="40">SUM(B115:C115)</f>
        <v>2</v>
      </c>
      <c r="E115" s="605">
        <v>24</v>
      </c>
      <c r="F115" s="605">
        <v>17</v>
      </c>
      <c r="G115" s="605">
        <f t="shared" ref="G115:G120" si="41">SUM(E115:F115)</f>
        <v>41</v>
      </c>
      <c r="H115" s="605">
        <f t="shared" ref="H115:I120" si="42">B115+E115</f>
        <v>25</v>
      </c>
      <c r="I115" s="605">
        <f t="shared" si="42"/>
        <v>18</v>
      </c>
      <c r="J115" s="605">
        <f t="shared" ref="J115:J120" si="43">H115+I115</f>
        <v>43</v>
      </c>
    </row>
    <row r="116" spans="1:10" s="606" customFormat="1">
      <c r="A116" s="674" t="s">
        <v>321</v>
      </c>
      <c r="B116" s="605">
        <v>2</v>
      </c>
      <c r="C116" s="605">
        <v>2</v>
      </c>
      <c r="D116" s="605">
        <f t="shared" si="40"/>
        <v>4</v>
      </c>
      <c r="E116" s="605">
        <v>21</v>
      </c>
      <c r="F116" s="605">
        <v>23</v>
      </c>
      <c r="G116" s="605">
        <f t="shared" si="41"/>
        <v>44</v>
      </c>
      <c r="H116" s="605">
        <f t="shared" si="42"/>
        <v>23</v>
      </c>
      <c r="I116" s="605">
        <f t="shared" si="42"/>
        <v>25</v>
      </c>
      <c r="J116" s="605">
        <f t="shared" si="43"/>
        <v>48</v>
      </c>
    </row>
    <row r="117" spans="1:10" s="606" customFormat="1">
      <c r="A117" s="674" t="s">
        <v>322</v>
      </c>
      <c r="B117" s="605">
        <v>5</v>
      </c>
      <c r="C117" s="605">
        <v>3</v>
      </c>
      <c r="D117" s="605">
        <f t="shared" si="40"/>
        <v>8</v>
      </c>
      <c r="E117" s="605">
        <v>23</v>
      </c>
      <c r="F117" s="605">
        <v>17</v>
      </c>
      <c r="G117" s="605">
        <f t="shared" si="41"/>
        <v>40</v>
      </c>
      <c r="H117" s="605">
        <f t="shared" si="42"/>
        <v>28</v>
      </c>
      <c r="I117" s="605">
        <f t="shared" si="42"/>
        <v>20</v>
      </c>
      <c r="J117" s="605">
        <f t="shared" si="43"/>
        <v>48</v>
      </c>
    </row>
    <row r="118" spans="1:10" s="606" customFormat="1">
      <c r="A118" s="674">
        <v>40</v>
      </c>
      <c r="B118" s="605">
        <v>2</v>
      </c>
      <c r="C118" s="605">
        <v>3</v>
      </c>
      <c r="D118" s="605">
        <f t="shared" si="40"/>
        <v>5</v>
      </c>
      <c r="E118" s="605">
        <v>7</v>
      </c>
      <c r="F118" s="605">
        <v>10</v>
      </c>
      <c r="G118" s="605">
        <f t="shared" si="41"/>
        <v>17</v>
      </c>
      <c r="H118" s="605">
        <f t="shared" si="42"/>
        <v>9</v>
      </c>
      <c r="I118" s="605">
        <f t="shared" si="42"/>
        <v>13</v>
      </c>
      <c r="J118" s="605">
        <f t="shared" si="43"/>
        <v>22</v>
      </c>
    </row>
    <row r="119" spans="1:10" s="606" customFormat="1">
      <c r="A119" s="674" t="s">
        <v>323</v>
      </c>
      <c r="B119" s="605">
        <v>1</v>
      </c>
      <c r="C119" s="605">
        <v>1</v>
      </c>
      <c r="D119" s="605">
        <f t="shared" si="40"/>
        <v>2</v>
      </c>
      <c r="E119" s="605">
        <v>3</v>
      </c>
      <c r="F119" s="605">
        <v>4</v>
      </c>
      <c r="G119" s="605">
        <f t="shared" si="41"/>
        <v>7</v>
      </c>
      <c r="H119" s="605">
        <f t="shared" si="42"/>
        <v>4</v>
      </c>
      <c r="I119" s="605">
        <f t="shared" si="42"/>
        <v>5</v>
      </c>
      <c r="J119" s="605">
        <f t="shared" si="43"/>
        <v>9</v>
      </c>
    </row>
    <row r="120" spans="1:10" s="606" customFormat="1">
      <c r="A120" s="674" t="s">
        <v>616</v>
      </c>
      <c r="B120" s="605"/>
      <c r="C120" s="605"/>
      <c r="D120" s="605">
        <f t="shared" si="40"/>
        <v>0</v>
      </c>
      <c r="E120" s="605"/>
      <c r="F120" s="605"/>
      <c r="G120" s="605">
        <f t="shared" si="41"/>
        <v>0</v>
      </c>
      <c r="H120" s="605">
        <f t="shared" si="42"/>
        <v>0</v>
      </c>
      <c r="I120" s="605">
        <f t="shared" si="42"/>
        <v>0</v>
      </c>
      <c r="J120" s="605">
        <f t="shared" si="43"/>
        <v>0</v>
      </c>
    </row>
    <row r="121" spans="1:10" s="606" customFormat="1">
      <c r="A121" s="675" t="s">
        <v>6</v>
      </c>
      <c r="B121" s="605">
        <f t="shared" ref="B121:J121" si="44">SUM(B115:B120)</f>
        <v>11</v>
      </c>
      <c r="C121" s="605">
        <f t="shared" si="44"/>
        <v>10</v>
      </c>
      <c r="D121" s="605">
        <f t="shared" si="44"/>
        <v>21</v>
      </c>
      <c r="E121" s="605">
        <f t="shared" si="44"/>
        <v>78</v>
      </c>
      <c r="F121" s="605">
        <f t="shared" si="44"/>
        <v>71</v>
      </c>
      <c r="G121" s="605">
        <f t="shared" si="44"/>
        <v>149</v>
      </c>
      <c r="H121" s="605">
        <f t="shared" si="44"/>
        <v>89</v>
      </c>
      <c r="I121" s="605">
        <f t="shared" si="44"/>
        <v>81</v>
      </c>
      <c r="J121" s="605">
        <f t="shared" si="44"/>
        <v>170</v>
      </c>
    </row>
    <row r="123" spans="1:10">
      <c r="A123" s="676"/>
      <c r="B123" s="676"/>
      <c r="C123" s="676"/>
      <c r="D123" s="676"/>
      <c r="E123" s="676"/>
      <c r="F123" s="676"/>
      <c r="G123" s="676"/>
      <c r="H123" s="676"/>
      <c r="I123" s="676"/>
      <c r="J123" s="676"/>
    </row>
    <row r="124" spans="1:10" ht="23.25">
      <c r="A124" s="677" t="s">
        <v>626</v>
      </c>
      <c r="B124" s="676"/>
      <c r="C124" s="676"/>
      <c r="D124" s="676"/>
      <c r="E124" s="676"/>
      <c r="F124" s="676"/>
      <c r="G124" s="676"/>
      <c r="H124" s="676"/>
      <c r="I124" s="677" t="s">
        <v>51</v>
      </c>
      <c r="J124" s="677"/>
    </row>
    <row r="125" spans="1:10">
      <c r="A125" s="1978" t="s">
        <v>623</v>
      </c>
      <c r="B125" s="1978"/>
      <c r="C125" s="1978"/>
      <c r="D125" s="1978"/>
      <c r="E125" s="1978"/>
      <c r="F125" s="1978"/>
      <c r="G125" s="1978"/>
      <c r="H125" s="1978"/>
      <c r="I125" s="1978"/>
      <c r="J125" s="1978"/>
    </row>
    <row r="126" spans="1:10">
      <c r="A126" s="1979" t="s">
        <v>7</v>
      </c>
      <c r="B126" s="1979"/>
      <c r="C126" s="1979"/>
      <c r="D126" s="1979"/>
      <c r="E126" s="1979"/>
      <c r="F126" s="1979"/>
      <c r="G126" s="1979"/>
      <c r="H126" s="1979"/>
      <c r="I126" s="1979"/>
      <c r="J126" s="1979"/>
    </row>
    <row r="127" spans="1:10">
      <c r="A127" s="1980" t="s">
        <v>624</v>
      </c>
      <c r="B127" s="1979" t="s">
        <v>224</v>
      </c>
      <c r="C127" s="1979"/>
      <c r="D127" s="1979"/>
      <c r="E127" s="1979" t="s">
        <v>223</v>
      </c>
      <c r="F127" s="1979"/>
      <c r="G127" s="1979"/>
      <c r="H127" s="1979" t="s">
        <v>6</v>
      </c>
      <c r="I127" s="1979"/>
      <c r="J127" s="1979"/>
    </row>
    <row r="128" spans="1:10">
      <c r="A128" s="1980"/>
      <c r="B128" s="678" t="s">
        <v>242</v>
      </c>
      <c r="C128" s="678" t="s">
        <v>243</v>
      </c>
      <c r="D128" s="678" t="s">
        <v>236</v>
      </c>
      <c r="E128" s="678" t="s">
        <v>242</v>
      </c>
      <c r="F128" s="678" t="s">
        <v>243</v>
      </c>
      <c r="G128" s="678" t="s">
        <v>236</v>
      </c>
      <c r="H128" s="678" t="s">
        <v>242</v>
      </c>
      <c r="I128" s="678" t="s">
        <v>243</v>
      </c>
      <c r="J128" s="678" t="s">
        <v>236</v>
      </c>
    </row>
    <row r="129" spans="1:10" ht="15.75">
      <c r="A129" s="679" t="s">
        <v>625</v>
      </c>
      <c r="B129" s="605">
        <v>3</v>
      </c>
      <c r="C129" s="605">
        <v>1</v>
      </c>
      <c r="D129" s="605">
        <f t="shared" ref="D129:D134" si="45">SUM(B129:C129)</f>
        <v>4</v>
      </c>
      <c r="E129" s="605">
        <v>11</v>
      </c>
      <c r="F129" s="605">
        <v>14</v>
      </c>
      <c r="G129" s="605">
        <f t="shared" ref="G129:G134" si="46">SUM(E129:F129)</f>
        <v>25</v>
      </c>
      <c r="H129" s="680">
        <f t="shared" ref="H129:I134" si="47">B129+E129</f>
        <v>14</v>
      </c>
      <c r="I129" s="680">
        <f t="shared" si="47"/>
        <v>15</v>
      </c>
      <c r="J129" s="680">
        <f t="shared" ref="J129:J134" si="48">H129+I129</f>
        <v>29</v>
      </c>
    </row>
    <row r="130" spans="1:10" ht="15.75">
      <c r="A130" s="679" t="s">
        <v>321</v>
      </c>
      <c r="B130" s="605">
        <v>0</v>
      </c>
      <c r="C130" s="605">
        <v>0</v>
      </c>
      <c r="D130" s="605">
        <f t="shared" si="45"/>
        <v>0</v>
      </c>
      <c r="E130" s="605">
        <v>22</v>
      </c>
      <c r="F130" s="605">
        <v>11</v>
      </c>
      <c r="G130" s="605">
        <f t="shared" si="46"/>
        <v>33</v>
      </c>
      <c r="H130" s="680">
        <f t="shared" si="47"/>
        <v>22</v>
      </c>
      <c r="I130" s="680">
        <f t="shared" si="47"/>
        <v>11</v>
      </c>
      <c r="J130" s="680">
        <f t="shared" si="48"/>
        <v>33</v>
      </c>
    </row>
    <row r="131" spans="1:10" ht="15.75">
      <c r="A131" s="679" t="s">
        <v>322</v>
      </c>
      <c r="B131" s="605"/>
      <c r="C131" s="605">
        <v>0</v>
      </c>
      <c r="D131" s="605">
        <f t="shared" si="45"/>
        <v>0</v>
      </c>
      <c r="E131" s="605">
        <v>5</v>
      </c>
      <c r="F131" s="605">
        <v>7</v>
      </c>
      <c r="G131" s="605">
        <f t="shared" si="46"/>
        <v>12</v>
      </c>
      <c r="H131" s="680">
        <f t="shared" si="47"/>
        <v>5</v>
      </c>
      <c r="I131" s="680">
        <f t="shared" si="47"/>
        <v>7</v>
      </c>
      <c r="J131" s="680">
        <f t="shared" si="48"/>
        <v>12</v>
      </c>
    </row>
    <row r="132" spans="1:10" ht="15.75">
      <c r="A132" s="679">
        <v>40</v>
      </c>
      <c r="B132" s="605"/>
      <c r="C132" s="605"/>
      <c r="D132" s="605">
        <f t="shared" si="45"/>
        <v>0</v>
      </c>
      <c r="E132" s="605"/>
      <c r="F132" s="605"/>
      <c r="G132" s="605">
        <f t="shared" si="46"/>
        <v>0</v>
      </c>
      <c r="H132" s="680">
        <f t="shared" si="47"/>
        <v>0</v>
      </c>
      <c r="I132" s="680">
        <f t="shared" si="47"/>
        <v>0</v>
      </c>
      <c r="J132" s="680">
        <f t="shared" si="48"/>
        <v>0</v>
      </c>
    </row>
    <row r="133" spans="1:10" ht="15.75">
      <c r="A133" s="679" t="s">
        <v>323</v>
      </c>
      <c r="B133" s="605"/>
      <c r="C133" s="605"/>
      <c r="D133" s="605">
        <f t="shared" si="45"/>
        <v>0</v>
      </c>
      <c r="E133" s="605"/>
      <c r="F133" s="605"/>
      <c r="G133" s="605">
        <f t="shared" si="46"/>
        <v>0</v>
      </c>
      <c r="H133" s="680">
        <f t="shared" si="47"/>
        <v>0</v>
      </c>
      <c r="I133" s="680">
        <f t="shared" si="47"/>
        <v>0</v>
      </c>
      <c r="J133" s="680">
        <f t="shared" si="48"/>
        <v>0</v>
      </c>
    </row>
    <row r="134" spans="1:10" ht="15.75">
      <c r="A134" s="679" t="s">
        <v>616</v>
      </c>
      <c r="B134" s="605"/>
      <c r="C134" s="605"/>
      <c r="D134" s="605">
        <f t="shared" si="45"/>
        <v>0</v>
      </c>
      <c r="E134" s="605"/>
      <c r="F134" s="605"/>
      <c r="G134" s="605">
        <f t="shared" si="46"/>
        <v>0</v>
      </c>
      <c r="H134" s="680">
        <f t="shared" si="47"/>
        <v>0</v>
      </c>
      <c r="I134" s="680">
        <f t="shared" si="47"/>
        <v>0</v>
      </c>
      <c r="J134" s="680">
        <f t="shared" si="48"/>
        <v>0</v>
      </c>
    </row>
    <row r="135" spans="1:10" ht="15.75">
      <c r="A135" s="681" t="s">
        <v>6</v>
      </c>
      <c r="B135" s="605">
        <f t="shared" ref="B135:J135" si="49">SUM(B129:B134)</f>
        <v>3</v>
      </c>
      <c r="C135" s="605">
        <f t="shared" si="49"/>
        <v>1</v>
      </c>
      <c r="D135" s="605">
        <f t="shared" si="49"/>
        <v>4</v>
      </c>
      <c r="E135" s="605">
        <f t="shared" si="49"/>
        <v>38</v>
      </c>
      <c r="F135" s="605">
        <f t="shared" si="49"/>
        <v>32</v>
      </c>
      <c r="G135" s="605">
        <f t="shared" si="49"/>
        <v>70</v>
      </c>
      <c r="H135" s="605">
        <f t="shared" si="49"/>
        <v>41</v>
      </c>
      <c r="I135" s="605">
        <f t="shared" si="49"/>
        <v>33</v>
      </c>
      <c r="J135" s="605">
        <f t="shared" si="49"/>
        <v>74</v>
      </c>
    </row>
    <row r="137" spans="1:10" ht="23.25">
      <c r="A137" s="670" t="s">
        <v>626</v>
      </c>
      <c r="I137" s="670" t="s">
        <v>57</v>
      </c>
      <c r="J137" s="670"/>
    </row>
    <row r="138" spans="1:10" s="606" customFormat="1">
      <c r="A138" s="1982" t="s">
        <v>623</v>
      </c>
      <c r="B138" s="1982"/>
      <c r="C138" s="1982"/>
      <c r="D138" s="1982"/>
      <c r="E138" s="1982"/>
      <c r="F138" s="1982"/>
      <c r="G138" s="1982"/>
      <c r="H138" s="1982"/>
      <c r="I138" s="1982"/>
      <c r="J138" s="1982"/>
    </row>
    <row r="139" spans="1:10" s="606" customFormat="1">
      <c r="A139" s="1984" t="s">
        <v>7</v>
      </c>
      <c r="B139" s="1984"/>
      <c r="C139" s="1984"/>
      <c r="D139" s="1984"/>
      <c r="E139" s="1984"/>
      <c r="F139" s="1984"/>
      <c r="G139" s="1984"/>
      <c r="H139" s="1984"/>
      <c r="I139" s="1984"/>
      <c r="J139" s="1984"/>
    </row>
    <row r="140" spans="1:10" s="671" customFormat="1" ht="21.75" customHeight="1">
      <c r="A140" s="1983" t="s">
        <v>624</v>
      </c>
      <c r="B140" s="1984" t="s">
        <v>224</v>
      </c>
      <c r="C140" s="1984"/>
      <c r="D140" s="1984"/>
      <c r="E140" s="1984" t="s">
        <v>223</v>
      </c>
      <c r="F140" s="1984"/>
      <c r="G140" s="1984"/>
      <c r="H140" s="1984" t="s">
        <v>6</v>
      </c>
      <c r="I140" s="1984"/>
      <c r="J140" s="1984"/>
    </row>
    <row r="141" spans="1:10" s="672" customFormat="1" ht="24" customHeight="1">
      <c r="A141" s="1983"/>
      <c r="B141" s="604" t="s">
        <v>242</v>
      </c>
      <c r="C141" s="604" t="s">
        <v>243</v>
      </c>
      <c r="D141" s="604" t="s">
        <v>236</v>
      </c>
      <c r="E141" s="604" t="s">
        <v>242</v>
      </c>
      <c r="F141" s="604" t="s">
        <v>243</v>
      </c>
      <c r="G141" s="604" t="s">
        <v>236</v>
      </c>
      <c r="H141" s="604" t="s">
        <v>242</v>
      </c>
      <c r="I141" s="604" t="s">
        <v>243</v>
      </c>
      <c r="J141" s="604" t="s">
        <v>236</v>
      </c>
    </row>
    <row r="142" spans="1:10" s="606" customFormat="1">
      <c r="A142" s="673" t="s">
        <v>625</v>
      </c>
      <c r="B142" s="605"/>
      <c r="C142" s="605"/>
      <c r="D142" s="605">
        <f t="shared" ref="D142:D147" si="50">SUM(B142:C142)</f>
        <v>0</v>
      </c>
      <c r="E142" s="605">
        <v>12</v>
      </c>
      <c r="F142" s="605">
        <v>6</v>
      </c>
      <c r="G142" s="605">
        <f t="shared" ref="G142:G147" si="51">SUM(E142:F142)</f>
        <v>18</v>
      </c>
      <c r="H142" s="605">
        <f t="shared" ref="H142:I147" si="52">B142+E142</f>
        <v>12</v>
      </c>
      <c r="I142" s="605">
        <f t="shared" si="52"/>
        <v>6</v>
      </c>
      <c r="J142" s="605">
        <f t="shared" ref="J142:J147" si="53">H142+I142</f>
        <v>18</v>
      </c>
    </row>
    <row r="143" spans="1:10" s="606" customFormat="1">
      <c r="A143" s="674" t="s">
        <v>321</v>
      </c>
      <c r="B143" s="605"/>
      <c r="C143" s="605"/>
      <c r="D143" s="605">
        <f t="shared" si="50"/>
        <v>0</v>
      </c>
      <c r="E143" s="605">
        <v>11</v>
      </c>
      <c r="F143" s="605">
        <v>11</v>
      </c>
      <c r="G143" s="605">
        <f t="shared" si="51"/>
        <v>22</v>
      </c>
      <c r="H143" s="605">
        <f t="shared" si="52"/>
        <v>11</v>
      </c>
      <c r="I143" s="605">
        <f t="shared" si="52"/>
        <v>11</v>
      </c>
      <c r="J143" s="605">
        <f t="shared" si="53"/>
        <v>22</v>
      </c>
    </row>
    <row r="144" spans="1:10" s="606" customFormat="1">
      <c r="A144" s="674" t="s">
        <v>322</v>
      </c>
      <c r="B144" s="605"/>
      <c r="C144" s="605"/>
      <c r="D144" s="605">
        <f t="shared" si="50"/>
        <v>0</v>
      </c>
      <c r="E144" s="605">
        <v>8</v>
      </c>
      <c r="F144" s="605">
        <v>1</v>
      </c>
      <c r="G144" s="605">
        <f t="shared" si="51"/>
        <v>9</v>
      </c>
      <c r="H144" s="605">
        <f t="shared" si="52"/>
        <v>8</v>
      </c>
      <c r="I144" s="605">
        <f t="shared" si="52"/>
        <v>1</v>
      </c>
      <c r="J144" s="605">
        <f t="shared" si="53"/>
        <v>9</v>
      </c>
    </row>
    <row r="145" spans="1:10" s="606" customFormat="1">
      <c r="A145" s="674">
        <v>40</v>
      </c>
      <c r="B145" s="605"/>
      <c r="C145" s="605"/>
      <c r="D145" s="605">
        <f t="shared" si="50"/>
        <v>0</v>
      </c>
      <c r="E145" s="605"/>
      <c r="F145" s="605">
        <v>1</v>
      </c>
      <c r="G145" s="605">
        <f t="shared" si="51"/>
        <v>1</v>
      </c>
      <c r="H145" s="605">
        <f t="shared" si="52"/>
        <v>0</v>
      </c>
      <c r="I145" s="605">
        <f t="shared" si="52"/>
        <v>1</v>
      </c>
      <c r="J145" s="605">
        <f t="shared" si="53"/>
        <v>1</v>
      </c>
    </row>
    <row r="146" spans="1:10" s="606" customFormat="1">
      <c r="A146" s="674" t="s">
        <v>323</v>
      </c>
      <c r="B146" s="605"/>
      <c r="C146" s="605"/>
      <c r="D146" s="605">
        <f t="shared" si="50"/>
        <v>0</v>
      </c>
      <c r="E146" s="605"/>
      <c r="F146" s="605"/>
      <c r="G146" s="605">
        <f t="shared" si="51"/>
        <v>0</v>
      </c>
      <c r="H146" s="605">
        <f t="shared" si="52"/>
        <v>0</v>
      </c>
      <c r="I146" s="605">
        <f t="shared" si="52"/>
        <v>0</v>
      </c>
      <c r="J146" s="605">
        <f t="shared" si="53"/>
        <v>0</v>
      </c>
    </row>
    <row r="147" spans="1:10" s="606" customFormat="1">
      <c r="A147" s="674" t="s">
        <v>616</v>
      </c>
      <c r="B147" s="605"/>
      <c r="C147" s="605"/>
      <c r="D147" s="605">
        <f t="shared" si="50"/>
        <v>0</v>
      </c>
      <c r="E147" s="605"/>
      <c r="F147" s="605"/>
      <c r="G147" s="605">
        <f t="shared" si="51"/>
        <v>0</v>
      </c>
      <c r="H147" s="605">
        <f t="shared" si="52"/>
        <v>0</v>
      </c>
      <c r="I147" s="605">
        <f t="shared" si="52"/>
        <v>0</v>
      </c>
      <c r="J147" s="605">
        <f t="shared" si="53"/>
        <v>0</v>
      </c>
    </row>
    <row r="148" spans="1:10" s="606" customFormat="1">
      <c r="A148" s="675" t="s">
        <v>6</v>
      </c>
      <c r="B148" s="605">
        <f t="shared" ref="B148:J148" si="54">SUM(B142:B147)</f>
        <v>0</v>
      </c>
      <c r="C148" s="605">
        <f t="shared" si="54"/>
        <v>0</v>
      </c>
      <c r="D148" s="605">
        <f t="shared" si="54"/>
        <v>0</v>
      </c>
      <c r="E148" s="605">
        <f t="shared" si="54"/>
        <v>31</v>
      </c>
      <c r="F148" s="605">
        <f t="shared" si="54"/>
        <v>19</v>
      </c>
      <c r="G148" s="605">
        <f t="shared" si="54"/>
        <v>50</v>
      </c>
      <c r="H148" s="605">
        <f t="shared" si="54"/>
        <v>31</v>
      </c>
      <c r="I148" s="605">
        <f t="shared" si="54"/>
        <v>19</v>
      </c>
      <c r="J148" s="605">
        <f t="shared" si="54"/>
        <v>50</v>
      </c>
    </row>
    <row r="150" spans="1:10">
      <c r="A150" s="676"/>
      <c r="B150" s="676"/>
      <c r="C150" s="676"/>
      <c r="D150" s="676"/>
      <c r="E150" s="676"/>
      <c r="F150" s="676"/>
      <c r="G150" s="676"/>
      <c r="H150" s="676"/>
      <c r="I150" s="676"/>
      <c r="J150" s="676"/>
    </row>
    <row r="151" spans="1:10" ht="23.25">
      <c r="A151" s="677" t="s">
        <v>626</v>
      </c>
      <c r="B151" s="676"/>
      <c r="C151" s="676"/>
      <c r="D151" s="676"/>
      <c r="E151" s="676"/>
      <c r="F151" s="676"/>
      <c r="G151" s="676"/>
      <c r="H151" s="676"/>
      <c r="I151" s="677" t="s">
        <v>61</v>
      </c>
      <c r="J151" s="677"/>
    </row>
    <row r="152" spans="1:10">
      <c r="A152" s="1978" t="s">
        <v>623</v>
      </c>
      <c r="B152" s="1978"/>
      <c r="C152" s="1978"/>
      <c r="D152" s="1978"/>
      <c r="E152" s="1978"/>
      <c r="F152" s="1978"/>
      <c r="G152" s="1978"/>
      <c r="H152" s="1978"/>
      <c r="I152" s="1978"/>
      <c r="J152" s="1978"/>
    </row>
    <row r="153" spans="1:10">
      <c r="A153" s="1979" t="s">
        <v>7</v>
      </c>
      <c r="B153" s="1979"/>
      <c r="C153" s="1979"/>
      <c r="D153" s="1979"/>
      <c r="E153" s="1979"/>
      <c r="F153" s="1979"/>
      <c r="G153" s="1979"/>
      <c r="H153" s="1979"/>
      <c r="I153" s="1979"/>
      <c r="J153" s="1979"/>
    </row>
    <row r="154" spans="1:10">
      <c r="A154" s="1980" t="s">
        <v>624</v>
      </c>
      <c r="B154" s="1979" t="s">
        <v>224</v>
      </c>
      <c r="C154" s="1979"/>
      <c r="D154" s="1979"/>
      <c r="E154" s="1979" t="s">
        <v>223</v>
      </c>
      <c r="F154" s="1979"/>
      <c r="G154" s="1979"/>
      <c r="H154" s="1979" t="s">
        <v>6</v>
      </c>
      <c r="I154" s="1979"/>
      <c r="J154" s="1979"/>
    </row>
    <row r="155" spans="1:10">
      <c r="A155" s="1980"/>
      <c r="B155" s="678" t="s">
        <v>242</v>
      </c>
      <c r="C155" s="678" t="s">
        <v>243</v>
      </c>
      <c r="D155" s="678" t="s">
        <v>236</v>
      </c>
      <c r="E155" s="678" t="s">
        <v>242</v>
      </c>
      <c r="F155" s="678" t="s">
        <v>243</v>
      </c>
      <c r="G155" s="678" t="s">
        <v>236</v>
      </c>
      <c r="H155" s="678" t="s">
        <v>242</v>
      </c>
      <c r="I155" s="678" t="s">
        <v>243</v>
      </c>
      <c r="J155" s="678" t="s">
        <v>236</v>
      </c>
    </row>
    <row r="156" spans="1:10" ht="15.75">
      <c r="A156" s="679" t="s">
        <v>625</v>
      </c>
      <c r="B156" s="605"/>
      <c r="C156" s="605"/>
      <c r="D156" s="605">
        <f t="shared" ref="D156:D161" si="55">SUM(B156:C156)</f>
        <v>0</v>
      </c>
      <c r="E156" s="605">
        <v>42</v>
      </c>
      <c r="F156" s="605">
        <v>36</v>
      </c>
      <c r="G156" s="605">
        <f t="shared" ref="G156:G161" si="56">SUM(E156:F156)</f>
        <v>78</v>
      </c>
      <c r="H156" s="605">
        <f t="shared" ref="H156:I161" si="57">B156+E156</f>
        <v>42</v>
      </c>
      <c r="I156" s="605">
        <f t="shared" si="57"/>
        <v>36</v>
      </c>
      <c r="J156" s="605">
        <f t="shared" ref="J156:J161" si="58">H156+I156</f>
        <v>78</v>
      </c>
    </row>
    <row r="157" spans="1:10" ht="15.75">
      <c r="A157" s="679" t="s">
        <v>321</v>
      </c>
      <c r="B157" s="605">
        <v>4</v>
      </c>
      <c r="C157" s="605">
        <v>1</v>
      </c>
      <c r="D157" s="605">
        <f t="shared" si="55"/>
        <v>5</v>
      </c>
      <c r="E157" s="605">
        <v>35</v>
      </c>
      <c r="F157" s="605">
        <v>31</v>
      </c>
      <c r="G157" s="605">
        <f t="shared" si="56"/>
        <v>66</v>
      </c>
      <c r="H157" s="605">
        <f t="shared" si="57"/>
        <v>39</v>
      </c>
      <c r="I157" s="605">
        <f t="shared" si="57"/>
        <v>32</v>
      </c>
      <c r="J157" s="605">
        <f t="shared" si="58"/>
        <v>71</v>
      </c>
    </row>
    <row r="158" spans="1:10" ht="15.75">
      <c r="A158" s="679" t="s">
        <v>322</v>
      </c>
      <c r="B158" s="605">
        <v>2</v>
      </c>
      <c r="C158" s="605">
        <v>1</v>
      </c>
      <c r="D158" s="605">
        <f t="shared" si="55"/>
        <v>3</v>
      </c>
      <c r="E158" s="605">
        <v>23</v>
      </c>
      <c r="F158" s="605">
        <v>21</v>
      </c>
      <c r="G158" s="605">
        <f t="shared" si="56"/>
        <v>44</v>
      </c>
      <c r="H158" s="605">
        <f t="shared" si="57"/>
        <v>25</v>
      </c>
      <c r="I158" s="605">
        <f t="shared" si="57"/>
        <v>22</v>
      </c>
      <c r="J158" s="605">
        <f t="shared" si="58"/>
        <v>47</v>
      </c>
    </row>
    <row r="159" spans="1:10" ht="15.75">
      <c r="A159" s="679">
        <v>40</v>
      </c>
      <c r="B159" s="605"/>
      <c r="C159" s="605"/>
      <c r="D159" s="605">
        <f t="shared" si="55"/>
        <v>0</v>
      </c>
      <c r="E159" s="605"/>
      <c r="F159" s="605"/>
      <c r="G159" s="605">
        <f t="shared" si="56"/>
        <v>0</v>
      </c>
      <c r="H159" s="605">
        <f t="shared" si="57"/>
        <v>0</v>
      </c>
      <c r="I159" s="605">
        <f t="shared" si="57"/>
        <v>0</v>
      </c>
      <c r="J159" s="605">
        <f t="shared" si="58"/>
        <v>0</v>
      </c>
    </row>
    <row r="160" spans="1:10" ht="15.75">
      <c r="A160" s="679" t="s">
        <v>323</v>
      </c>
      <c r="B160" s="605"/>
      <c r="C160" s="605"/>
      <c r="D160" s="605">
        <f t="shared" si="55"/>
        <v>0</v>
      </c>
      <c r="E160" s="605"/>
      <c r="F160" s="605"/>
      <c r="G160" s="605">
        <f t="shared" si="56"/>
        <v>0</v>
      </c>
      <c r="H160" s="605">
        <f t="shared" si="57"/>
        <v>0</v>
      </c>
      <c r="I160" s="605">
        <f t="shared" si="57"/>
        <v>0</v>
      </c>
      <c r="J160" s="605">
        <f t="shared" si="58"/>
        <v>0</v>
      </c>
    </row>
    <row r="161" spans="1:10" ht="15.75">
      <c r="A161" s="679" t="s">
        <v>616</v>
      </c>
      <c r="B161" s="605"/>
      <c r="C161" s="605"/>
      <c r="D161" s="605">
        <f t="shared" si="55"/>
        <v>0</v>
      </c>
      <c r="E161" s="605"/>
      <c r="F161" s="605"/>
      <c r="G161" s="605">
        <f t="shared" si="56"/>
        <v>0</v>
      </c>
      <c r="H161" s="605">
        <f t="shared" si="57"/>
        <v>0</v>
      </c>
      <c r="I161" s="605">
        <f t="shared" si="57"/>
        <v>0</v>
      </c>
      <c r="J161" s="605">
        <f t="shared" si="58"/>
        <v>0</v>
      </c>
    </row>
    <row r="162" spans="1:10" ht="15.75">
      <c r="A162" s="681" t="s">
        <v>6</v>
      </c>
      <c r="B162" s="605">
        <f t="shared" ref="B162:J162" si="59">SUM(B156:B161)</f>
        <v>6</v>
      </c>
      <c r="C162" s="605">
        <f t="shared" si="59"/>
        <v>2</v>
      </c>
      <c r="D162" s="605">
        <f t="shared" si="59"/>
        <v>8</v>
      </c>
      <c r="E162" s="605">
        <f t="shared" si="59"/>
        <v>100</v>
      </c>
      <c r="F162" s="605">
        <f t="shared" si="59"/>
        <v>88</v>
      </c>
      <c r="G162" s="605">
        <f t="shared" si="59"/>
        <v>188</v>
      </c>
      <c r="H162" s="605">
        <f t="shared" si="59"/>
        <v>106</v>
      </c>
      <c r="I162" s="605">
        <f t="shared" si="59"/>
        <v>90</v>
      </c>
      <c r="J162" s="605">
        <f t="shared" si="59"/>
        <v>196</v>
      </c>
    </row>
    <row r="164" spans="1:10" ht="23.25">
      <c r="A164" s="670" t="s">
        <v>626</v>
      </c>
      <c r="I164" s="670" t="s">
        <v>62</v>
      </c>
      <c r="J164" s="670"/>
    </row>
    <row r="165" spans="1:10" s="606" customFormat="1">
      <c r="A165" s="1982" t="s">
        <v>623</v>
      </c>
      <c r="B165" s="1982"/>
      <c r="C165" s="1982"/>
      <c r="D165" s="1982"/>
      <c r="E165" s="1982"/>
      <c r="F165" s="1982"/>
      <c r="G165" s="1982"/>
      <c r="H165" s="1982"/>
      <c r="I165" s="1982"/>
      <c r="J165" s="1982"/>
    </row>
    <row r="166" spans="1:10" s="606" customFormat="1">
      <c r="A166" s="1984" t="s">
        <v>7</v>
      </c>
      <c r="B166" s="1984"/>
      <c r="C166" s="1984"/>
      <c r="D166" s="1984"/>
      <c r="E166" s="1984"/>
      <c r="F166" s="1984"/>
      <c r="G166" s="1984"/>
      <c r="H166" s="1984"/>
      <c r="I166" s="1984"/>
      <c r="J166" s="1984"/>
    </row>
    <row r="167" spans="1:10" s="671" customFormat="1" ht="21.75" customHeight="1">
      <c r="A167" s="1983" t="s">
        <v>624</v>
      </c>
      <c r="B167" s="1984" t="s">
        <v>224</v>
      </c>
      <c r="C167" s="1984"/>
      <c r="D167" s="1984"/>
      <c r="E167" s="1984" t="s">
        <v>223</v>
      </c>
      <c r="F167" s="1984"/>
      <c r="G167" s="1984"/>
      <c r="H167" s="1984" t="s">
        <v>6</v>
      </c>
      <c r="I167" s="1984"/>
      <c r="J167" s="1984"/>
    </row>
    <row r="168" spans="1:10" s="672" customFormat="1" ht="24" customHeight="1">
      <c r="A168" s="1983"/>
      <c r="B168" s="604" t="s">
        <v>242</v>
      </c>
      <c r="C168" s="604" t="s">
        <v>243</v>
      </c>
      <c r="D168" s="604" t="s">
        <v>236</v>
      </c>
      <c r="E168" s="604" t="s">
        <v>242</v>
      </c>
      <c r="F168" s="604" t="s">
        <v>243</v>
      </c>
      <c r="G168" s="604" t="s">
        <v>236</v>
      </c>
      <c r="H168" s="604" t="s">
        <v>242</v>
      </c>
      <c r="I168" s="604" t="s">
        <v>243</v>
      </c>
      <c r="J168" s="604" t="s">
        <v>236</v>
      </c>
    </row>
    <row r="169" spans="1:10" s="606" customFormat="1">
      <c r="A169" s="673" t="s">
        <v>625</v>
      </c>
      <c r="B169" s="605"/>
      <c r="C169" s="605"/>
      <c r="D169" s="605">
        <f t="shared" ref="D169:D174" si="60">SUM(B169:C169)</f>
        <v>0</v>
      </c>
      <c r="E169" s="605">
        <v>1</v>
      </c>
      <c r="F169" s="605">
        <v>1</v>
      </c>
      <c r="G169" s="605">
        <f t="shared" ref="G169:G174" si="61">SUM(E169:F169)</f>
        <v>2</v>
      </c>
      <c r="H169" s="605">
        <f t="shared" ref="H169:I174" si="62">B169+E169</f>
        <v>1</v>
      </c>
      <c r="I169" s="605">
        <f t="shared" si="62"/>
        <v>1</v>
      </c>
      <c r="J169" s="605">
        <f t="shared" ref="J169:J174" si="63">H169+I169</f>
        <v>2</v>
      </c>
    </row>
    <row r="170" spans="1:10" s="606" customFormat="1">
      <c r="A170" s="674" t="s">
        <v>321</v>
      </c>
      <c r="B170" s="605">
        <v>1</v>
      </c>
      <c r="C170" s="605"/>
      <c r="D170" s="605">
        <f t="shared" si="60"/>
        <v>1</v>
      </c>
      <c r="E170" s="605">
        <v>4</v>
      </c>
      <c r="F170" s="605">
        <v>3</v>
      </c>
      <c r="G170" s="605">
        <f t="shared" si="61"/>
        <v>7</v>
      </c>
      <c r="H170" s="605">
        <f t="shared" si="62"/>
        <v>5</v>
      </c>
      <c r="I170" s="605">
        <f t="shared" si="62"/>
        <v>3</v>
      </c>
      <c r="J170" s="605">
        <f t="shared" si="63"/>
        <v>8</v>
      </c>
    </row>
    <row r="171" spans="1:10" s="606" customFormat="1">
      <c r="A171" s="674" t="s">
        <v>322</v>
      </c>
      <c r="B171" s="605"/>
      <c r="C171" s="605"/>
      <c r="D171" s="605">
        <f t="shared" si="60"/>
        <v>0</v>
      </c>
      <c r="E171" s="605">
        <v>10</v>
      </c>
      <c r="F171" s="605">
        <v>9</v>
      </c>
      <c r="G171" s="605">
        <f t="shared" si="61"/>
        <v>19</v>
      </c>
      <c r="H171" s="605">
        <f t="shared" si="62"/>
        <v>10</v>
      </c>
      <c r="I171" s="605">
        <f t="shared" si="62"/>
        <v>9</v>
      </c>
      <c r="J171" s="605">
        <f t="shared" si="63"/>
        <v>19</v>
      </c>
    </row>
    <row r="172" spans="1:10" s="606" customFormat="1">
      <c r="A172" s="674">
        <v>40</v>
      </c>
      <c r="B172" s="605"/>
      <c r="C172" s="605"/>
      <c r="D172" s="605">
        <f t="shared" si="60"/>
        <v>0</v>
      </c>
      <c r="E172" s="605">
        <v>20</v>
      </c>
      <c r="F172" s="605">
        <v>17</v>
      </c>
      <c r="G172" s="605">
        <f t="shared" si="61"/>
        <v>37</v>
      </c>
      <c r="H172" s="605">
        <f t="shared" si="62"/>
        <v>20</v>
      </c>
      <c r="I172" s="605">
        <f t="shared" si="62"/>
        <v>17</v>
      </c>
      <c r="J172" s="605">
        <f t="shared" si="63"/>
        <v>37</v>
      </c>
    </row>
    <row r="173" spans="1:10" s="606" customFormat="1">
      <c r="A173" s="674" t="s">
        <v>323</v>
      </c>
      <c r="B173" s="605"/>
      <c r="C173" s="605"/>
      <c r="D173" s="605">
        <f t="shared" si="60"/>
        <v>0</v>
      </c>
      <c r="E173" s="605">
        <v>5</v>
      </c>
      <c r="F173" s="605">
        <v>2</v>
      </c>
      <c r="G173" s="605">
        <f t="shared" si="61"/>
        <v>7</v>
      </c>
      <c r="H173" s="605">
        <f t="shared" si="62"/>
        <v>5</v>
      </c>
      <c r="I173" s="605">
        <f t="shared" si="62"/>
        <v>2</v>
      </c>
      <c r="J173" s="605">
        <f t="shared" si="63"/>
        <v>7</v>
      </c>
    </row>
    <row r="174" spans="1:10" s="606" customFormat="1">
      <c r="A174" s="674" t="s">
        <v>616</v>
      </c>
      <c r="B174" s="605"/>
      <c r="C174" s="605"/>
      <c r="D174" s="605">
        <f t="shared" si="60"/>
        <v>0</v>
      </c>
      <c r="E174" s="605">
        <v>0</v>
      </c>
      <c r="F174" s="605">
        <v>0</v>
      </c>
      <c r="G174" s="605">
        <f t="shared" si="61"/>
        <v>0</v>
      </c>
      <c r="H174" s="605">
        <f t="shared" si="62"/>
        <v>0</v>
      </c>
      <c r="I174" s="605">
        <f t="shared" si="62"/>
        <v>0</v>
      </c>
      <c r="J174" s="605">
        <f t="shared" si="63"/>
        <v>0</v>
      </c>
    </row>
    <row r="175" spans="1:10" s="606" customFormat="1">
      <c r="A175" s="675" t="s">
        <v>6</v>
      </c>
      <c r="B175" s="605">
        <f t="shared" ref="B175:J175" si="64">SUM(B169:B174)</f>
        <v>1</v>
      </c>
      <c r="C175" s="605">
        <f t="shared" si="64"/>
        <v>0</v>
      </c>
      <c r="D175" s="605">
        <f t="shared" si="64"/>
        <v>1</v>
      </c>
      <c r="E175" s="605">
        <f t="shared" si="64"/>
        <v>40</v>
      </c>
      <c r="F175" s="605">
        <f t="shared" si="64"/>
        <v>32</v>
      </c>
      <c r="G175" s="605">
        <f t="shared" si="64"/>
        <v>72</v>
      </c>
      <c r="H175" s="605">
        <f t="shared" si="64"/>
        <v>41</v>
      </c>
      <c r="I175" s="605">
        <f t="shared" si="64"/>
        <v>32</v>
      </c>
      <c r="J175" s="605">
        <f t="shared" si="64"/>
        <v>73</v>
      </c>
    </row>
    <row r="177" spans="1:10">
      <c r="A177" s="676"/>
      <c r="B177" s="676"/>
      <c r="C177" s="676"/>
      <c r="D177" s="676"/>
      <c r="E177" s="676"/>
      <c r="F177" s="676"/>
      <c r="G177" s="676"/>
      <c r="H177" s="676"/>
      <c r="I177" s="676"/>
      <c r="J177" s="676"/>
    </row>
    <row r="178" spans="1:10" ht="23.25">
      <c r="A178" s="677" t="s">
        <v>626</v>
      </c>
      <c r="B178" s="676"/>
      <c r="C178" s="676"/>
      <c r="D178" s="676"/>
      <c r="E178" s="676"/>
      <c r="F178" s="676"/>
      <c r="G178" s="676"/>
      <c r="H178" s="676"/>
      <c r="I178" s="677" t="s">
        <v>69</v>
      </c>
      <c r="J178" s="677"/>
    </row>
    <row r="179" spans="1:10">
      <c r="A179" s="1978" t="s">
        <v>623</v>
      </c>
      <c r="B179" s="1978"/>
      <c r="C179" s="1978"/>
      <c r="D179" s="1978"/>
      <c r="E179" s="1978"/>
      <c r="F179" s="1978"/>
      <c r="G179" s="1978"/>
      <c r="H179" s="1978"/>
      <c r="I179" s="1978"/>
      <c r="J179" s="1978"/>
    </row>
    <row r="180" spans="1:10">
      <c r="A180" s="1979" t="s">
        <v>7</v>
      </c>
      <c r="B180" s="1979"/>
      <c r="C180" s="1979"/>
      <c r="D180" s="1979"/>
      <c r="E180" s="1979"/>
      <c r="F180" s="1979"/>
      <c r="G180" s="1979"/>
      <c r="H180" s="1979"/>
      <c r="I180" s="1979"/>
      <c r="J180" s="1979"/>
    </row>
    <row r="181" spans="1:10">
      <c r="A181" s="1980" t="s">
        <v>624</v>
      </c>
      <c r="B181" s="1979" t="s">
        <v>224</v>
      </c>
      <c r="C181" s="1979"/>
      <c r="D181" s="1979"/>
      <c r="E181" s="1979" t="s">
        <v>223</v>
      </c>
      <c r="F181" s="1979"/>
      <c r="G181" s="1979"/>
      <c r="H181" s="1979" t="s">
        <v>6</v>
      </c>
      <c r="I181" s="1979"/>
      <c r="J181" s="1979"/>
    </row>
    <row r="182" spans="1:10">
      <c r="A182" s="1980"/>
      <c r="B182" s="678" t="s">
        <v>242</v>
      </c>
      <c r="C182" s="678" t="s">
        <v>243</v>
      </c>
      <c r="D182" s="678" t="s">
        <v>236</v>
      </c>
      <c r="E182" s="678" t="s">
        <v>242</v>
      </c>
      <c r="F182" s="678" t="s">
        <v>243</v>
      </c>
      <c r="G182" s="678" t="s">
        <v>236</v>
      </c>
      <c r="H182" s="678" t="s">
        <v>242</v>
      </c>
      <c r="I182" s="678" t="s">
        <v>243</v>
      </c>
      <c r="J182" s="678" t="s">
        <v>236</v>
      </c>
    </row>
    <row r="183" spans="1:10" ht="15.75">
      <c r="A183" s="679" t="s">
        <v>625</v>
      </c>
      <c r="B183" s="605"/>
      <c r="C183" s="605"/>
      <c r="D183" s="605">
        <f t="shared" ref="D183:D188" si="65">SUM(B183:C183)</f>
        <v>0</v>
      </c>
      <c r="E183" s="605">
        <v>11</v>
      </c>
      <c r="F183" s="605">
        <v>5</v>
      </c>
      <c r="G183" s="605">
        <f t="shared" ref="G183:G188" si="66">SUM(E183:F183)</f>
        <v>16</v>
      </c>
      <c r="H183" s="605">
        <f t="shared" ref="H183:I188" si="67">B183+E183</f>
        <v>11</v>
      </c>
      <c r="I183" s="605">
        <f t="shared" si="67"/>
        <v>5</v>
      </c>
      <c r="J183" s="605">
        <f t="shared" ref="J183:J188" si="68">H183+I183</f>
        <v>16</v>
      </c>
    </row>
    <row r="184" spans="1:10" ht="15.75">
      <c r="A184" s="679" t="s">
        <v>321</v>
      </c>
      <c r="B184" s="605"/>
      <c r="C184" s="605"/>
      <c r="D184" s="605">
        <f t="shared" si="65"/>
        <v>0</v>
      </c>
      <c r="E184" s="605">
        <v>10</v>
      </c>
      <c r="F184" s="605">
        <v>12</v>
      </c>
      <c r="G184" s="605">
        <f t="shared" si="66"/>
        <v>22</v>
      </c>
      <c r="H184" s="605">
        <f t="shared" si="67"/>
        <v>10</v>
      </c>
      <c r="I184" s="605">
        <f t="shared" si="67"/>
        <v>12</v>
      </c>
      <c r="J184" s="605">
        <f t="shared" si="68"/>
        <v>22</v>
      </c>
    </row>
    <row r="185" spans="1:10" ht="15.75">
      <c r="A185" s="679" t="s">
        <v>322</v>
      </c>
      <c r="B185" s="605"/>
      <c r="C185" s="605"/>
      <c r="D185" s="605">
        <f t="shared" si="65"/>
        <v>0</v>
      </c>
      <c r="E185" s="605">
        <v>3</v>
      </c>
      <c r="F185" s="605">
        <v>4</v>
      </c>
      <c r="G185" s="605">
        <f t="shared" si="66"/>
        <v>7</v>
      </c>
      <c r="H185" s="605">
        <f t="shared" si="67"/>
        <v>3</v>
      </c>
      <c r="I185" s="605">
        <f t="shared" si="67"/>
        <v>4</v>
      </c>
      <c r="J185" s="605">
        <f t="shared" si="68"/>
        <v>7</v>
      </c>
    </row>
    <row r="186" spans="1:10" ht="15.75">
      <c r="A186" s="679">
        <v>40</v>
      </c>
      <c r="B186" s="605"/>
      <c r="C186" s="605"/>
      <c r="D186" s="605">
        <f t="shared" si="65"/>
        <v>0</v>
      </c>
      <c r="E186" s="605">
        <v>2</v>
      </c>
      <c r="F186" s="605">
        <v>3</v>
      </c>
      <c r="G186" s="605">
        <f t="shared" si="66"/>
        <v>5</v>
      </c>
      <c r="H186" s="605">
        <f t="shared" si="67"/>
        <v>2</v>
      </c>
      <c r="I186" s="605">
        <f t="shared" si="67"/>
        <v>3</v>
      </c>
      <c r="J186" s="605">
        <f t="shared" si="68"/>
        <v>5</v>
      </c>
    </row>
    <row r="187" spans="1:10" ht="15.75">
      <c r="A187" s="679" t="s">
        <v>323</v>
      </c>
      <c r="B187" s="605"/>
      <c r="C187" s="605"/>
      <c r="D187" s="605">
        <f t="shared" si="65"/>
        <v>0</v>
      </c>
      <c r="E187" s="605"/>
      <c r="F187" s="605"/>
      <c r="G187" s="605">
        <f t="shared" si="66"/>
        <v>0</v>
      </c>
      <c r="H187" s="605">
        <f t="shared" si="67"/>
        <v>0</v>
      </c>
      <c r="I187" s="605">
        <f t="shared" si="67"/>
        <v>0</v>
      </c>
      <c r="J187" s="605">
        <f t="shared" si="68"/>
        <v>0</v>
      </c>
    </row>
    <row r="188" spans="1:10" ht="15.75">
      <c r="A188" s="679" t="s">
        <v>616</v>
      </c>
      <c r="B188" s="605"/>
      <c r="C188" s="605"/>
      <c r="D188" s="605">
        <f t="shared" si="65"/>
        <v>0</v>
      </c>
      <c r="E188" s="605"/>
      <c r="F188" s="605"/>
      <c r="G188" s="605">
        <f t="shared" si="66"/>
        <v>0</v>
      </c>
      <c r="H188" s="605">
        <f t="shared" si="67"/>
        <v>0</v>
      </c>
      <c r="I188" s="605">
        <f t="shared" si="67"/>
        <v>0</v>
      </c>
      <c r="J188" s="605">
        <f t="shared" si="68"/>
        <v>0</v>
      </c>
    </row>
    <row r="189" spans="1:10" ht="15.75">
      <c r="A189" s="681" t="s">
        <v>6</v>
      </c>
      <c r="B189" s="605">
        <f t="shared" ref="B189:J189" si="69">SUM(B183:B188)</f>
        <v>0</v>
      </c>
      <c r="C189" s="605">
        <f t="shared" si="69"/>
        <v>0</v>
      </c>
      <c r="D189" s="605">
        <f t="shared" si="69"/>
        <v>0</v>
      </c>
      <c r="E189" s="605">
        <f t="shared" si="69"/>
        <v>26</v>
      </c>
      <c r="F189" s="605">
        <f t="shared" si="69"/>
        <v>24</v>
      </c>
      <c r="G189" s="605">
        <f t="shared" si="69"/>
        <v>50</v>
      </c>
      <c r="H189" s="605">
        <f t="shared" si="69"/>
        <v>26</v>
      </c>
      <c r="I189" s="605">
        <f t="shared" si="69"/>
        <v>24</v>
      </c>
      <c r="J189" s="605">
        <f t="shared" si="69"/>
        <v>50</v>
      </c>
    </row>
    <row r="191" spans="1:10" ht="23.25">
      <c r="A191" s="670" t="s">
        <v>626</v>
      </c>
      <c r="I191" s="670" t="s">
        <v>256</v>
      </c>
      <c r="J191" s="670"/>
    </row>
    <row r="192" spans="1:10" s="606" customFormat="1">
      <c r="A192" s="1982" t="s">
        <v>623</v>
      </c>
      <c r="B192" s="1982"/>
      <c r="C192" s="1982"/>
      <c r="D192" s="1982"/>
      <c r="E192" s="1982"/>
      <c r="F192" s="1982"/>
      <c r="G192" s="1982"/>
      <c r="H192" s="1982"/>
      <c r="I192" s="1982"/>
      <c r="J192" s="1982"/>
    </row>
    <row r="193" spans="1:10" s="606" customFormat="1">
      <c r="A193" s="1984" t="s">
        <v>7</v>
      </c>
      <c r="B193" s="1984"/>
      <c r="C193" s="1984"/>
      <c r="D193" s="1984"/>
      <c r="E193" s="1984"/>
      <c r="F193" s="1984"/>
      <c r="G193" s="1984"/>
      <c r="H193" s="1984"/>
      <c r="I193" s="1984"/>
      <c r="J193" s="1984"/>
    </row>
    <row r="194" spans="1:10" s="671" customFormat="1" ht="21.75" customHeight="1">
      <c r="A194" s="1983" t="s">
        <v>624</v>
      </c>
      <c r="B194" s="1984" t="s">
        <v>224</v>
      </c>
      <c r="C194" s="1984"/>
      <c r="D194" s="1984"/>
      <c r="E194" s="1984" t="s">
        <v>223</v>
      </c>
      <c r="F194" s="1984"/>
      <c r="G194" s="1984"/>
      <c r="H194" s="1984" t="s">
        <v>6</v>
      </c>
      <c r="I194" s="1984"/>
      <c r="J194" s="1984"/>
    </row>
    <row r="195" spans="1:10" s="672" customFormat="1" ht="24" customHeight="1">
      <c r="A195" s="1983"/>
      <c r="B195" s="604" t="s">
        <v>242</v>
      </c>
      <c r="C195" s="604" t="s">
        <v>243</v>
      </c>
      <c r="D195" s="604" t="s">
        <v>236</v>
      </c>
      <c r="E195" s="604" t="s">
        <v>242</v>
      </c>
      <c r="F195" s="604" t="s">
        <v>243</v>
      </c>
      <c r="G195" s="604" t="s">
        <v>236</v>
      </c>
      <c r="H195" s="604" t="s">
        <v>242</v>
      </c>
      <c r="I195" s="604" t="s">
        <v>243</v>
      </c>
      <c r="J195" s="604" t="s">
        <v>236</v>
      </c>
    </row>
    <row r="196" spans="1:10" s="606" customFormat="1">
      <c r="A196" s="673" t="s">
        <v>625</v>
      </c>
      <c r="B196" s="605"/>
      <c r="C196" s="605"/>
      <c r="D196" s="605">
        <f t="shared" ref="D196:D201" si="70">SUM(B196:C196)</f>
        <v>0</v>
      </c>
      <c r="E196" s="605">
        <v>23</v>
      </c>
      <c r="F196" s="605">
        <v>18</v>
      </c>
      <c r="G196" s="605">
        <f t="shared" ref="G196:G201" si="71">SUM(E196:F196)</f>
        <v>41</v>
      </c>
      <c r="H196" s="605">
        <f t="shared" ref="H196:I201" si="72">B196+E196</f>
        <v>23</v>
      </c>
      <c r="I196" s="605">
        <f t="shared" si="72"/>
        <v>18</v>
      </c>
      <c r="J196" s="605">
        <f t="shared" ref="J196:J201" si="73">H196+I196</f>
        <v>41</v>
      </c>
    </row>
    <row r="197" spans="1:10" s="606" customFormat="1">
      <c r="A197" s="674" t="s">
        <v>321</v>
      </c>
      <c r="B197" s="605">
        <v>3</v>
      </c>
      <c r="C197" s="605">
        <v>5</v>
      </c>
      <c r="D197" s="605">
        <f t="shared" si="70"/>
        <v>8</v>
      </c>
      <c r="E197" s="605">
        <v>24</v>
      </c>
      <c r="F197" s="605">
        <v>22</v>
      </c>
      <c r="G197" s="605">
        <f t="shared" si="71"/>
        <v>46</v>
      </c>
      <c r="H197" s="605">
        <f t="shared" si="72"/>
        <v>27</v>
      </c>
      <c r="I197" s="605">
        <f t="shared" si="72"/>
        <v>27</v>
      </c>
      <c r="J197" s="605">
        <f t="shared" si="73"/>
        <v>54</v>
      </c>
    </row>
    <row r="198" spans="1:10" s="606" customFormat="1">
      <c r="A198" s="674" t="s">
        <v>322</v>
      </c>
      <c r="B198" s="605">
        <v>2</v>
      </c>
      <c r="C198" s="605">
        <v>3</v>
      </c>
      <c r="D198" s="605">
        <f t="shared" si="70"/>
        <v>5</v>
      </c>
      <c r="E198" s="605">
        <v>5</v>
      </c>
      <c r="F198" s="605">
        <v>13</v>
      </c>
      <c r="G198" s="605">
        <f t="shared" si="71"/>
        <v>18</v>
      </c>
      <c r="H198" s="605">
        <f t="shared" si="72"/>
        <v>7</v>
      </c>
      <c r="I198" s="605">
        <f t="shared" si="72"/>
        <v>16</v>
      </c>
      <c r="J198" s="605">
        <f t="shared" si="73"/>
        <v>23</v>
      </c>
    </row>
    <row r="199" spans="1:10" s="606" customFormat="1">
      <c r="A199" s="674">
        <v>40</v>
      </c>
      <c r="B199" s="605"/>
      <c r="C199" s="605"/>
      <c r="D199" s="605">
        <f t="shared" si="70"/>
        <v>0</v>
      </c>
      <c r="E199" s="605">
        <v>2</v>
      </c>
      <c r="F199" s="605">
        <v>2</v>
      </c>
      <c r="G199" s="605">
        <f t="shared" si="71"/>
        <v>4</v>
      </c>
      <c r="H199" s="605">
        <f t="shared" si="72"/>
        <v>2</v>
      </c>
      <c r="I199" s="605">
        <f t="shared" si="72"/>
        <v>2</v>
      </c>
      <c r="J199" s="605">
        <f t="shared" si="73"/>
        <v>4</v>
      </c>
    </row>
    <row r="200" spans="1:10" s="606" customFormat="1">
      <c r="A200" s="674" t="s">
        <v>323</v>
      </c>
      <c r="B200" s="605"/>
      <c r="C200" s="605"/>
      <c r="D200" s="605">
        <f t="shared" si="70"/>
        <v>0</v>
      </c>
      <c r="E200" s="605"/>
      <c r="F200" s="605"/>
      <c r="G200" s="605">
        <f t="shared" si="71"/>
        <v>0</v>
      </c>
      <c r="H200" s="605">
        <f t="shared" si="72"/>
        <v>0</v>
      </c>
      <c r="I200" s="605">
        <f t="shared" si="72"/>
        <v>0</v>
      </c>
      <c r="J200" s="605">
        <f t="shared" si="73"/>
        <v>0</v>
      </c>
    </row>
    <row r="201" spans="1:10" s="606" customFormat="1">
      <c r="A201" s="674" t="s">
        <v>616</v>
      </c>
      <c r="B201" s="605"/>
      <c r="C201" s="605"/>
      <c r="D201" s="605">
        <f t="shared" si="70"/>
        <v>0</v>
      </c>
      <c r="E201" s="605"/>
      <c r="F201" s="605"/>
      <c r="G201" s="605">
        <f t="shared" si="71"/>
        <v>0</v>
      </c>
      <c r="H201" s="605">
        <f t="shared" si="72"/>
        <v>0</v>
      </c>
      <c r="I201" s="605">
        <f t="shared" si="72"/>
        <v>0</v>
      </c>
      <c r="J201" s="605">
        <f t="shared" si="73"/>
        <v>0</v>
      </c>
    </row>
    <row r="202" spans="1:10" s="606" customFormat="1">
      <c r="A202" s="675" t="s">
        <v>6</v>
      </c>
      <c r="B202" s="605">
        <f t="shared" ref="B202:J202" si="74">SUM(B196:B201)</f>
        <v>5</v>
      </c>
      <c r="C202" s="605">
        <f t="shared" si="74"/>
        <v>8</v>
      </c>
      <c r="D202" s="605">
        <f t="shared" si="74"/>
        <v>13</v>
      </c>
      <c r="E202" s="605">
        <f t="shared" si="74"/>
        <v>54</v>
      </c>
      <c r="F202" s="605">
        <f t="shared" si="74"/>
        <v>55</v>
      </c>
      <c r="G202" s="605">
        <f t="shared" si="74"/>
        <v>109</v>
      </c>
      <c r="H202" s="605">
        <f t="shared" si="74"/>
        <v>59</v>
      </c>
      <c r="I202" s="605">
        <f t="shared" si="74"/>
        <v>63</v>
      </c>
      <c r="J202" s="605">
        <f t="shared" si="74"/>
        <v>122</v>
      </c>
    </row>
    <row r="204" spans="1:10">
      <c r="A204" s="676"/>
      <c r="B204" s="676"/>
      <c r="C204" s="676"/>
      <c r="D204" s="676"/>
      <c r="E204" s="676"/>
      <c r="F204" s="676"/>
      <c r="G204" s="676"/>
      <c r="H204" s="676"/>
      <c r="I204" s="676"/>
      <c r="J204" s="676"/>
    </row>
    <row r="205" spans="1:10" ht="23.25">
      <c r="A205" s="677" t="s">
        <v>626</v>
      </c>
      <c r="B205" s="676"/>
      <c r="C205" s="676"/>
      <c r="D205" s="676"/>
      <c r="E205" s="676"/>
      <c r="F205" s="676"/>
      <c r="G205" s="676"/>
      <c r="H205" s="676"/>
      <c r="I205" s="677" t="s">
        <v>73</v>
      </c>
      <c r="J205" s="677"/>
    </row>
    <row r="206" spans="1:10">
      <c r="A206" s="1978" t="s">
        <v>623</v>
      </c>
      <c r="B206" s="1978"/>
      <c r="C206" s="1978"/>
      <c r="D206" s="1978"/>
      <c r="E206" s="1978"/>
      <c r="F206" s="1978"/>
      <c r="G206" s="1978"/>
      <c r="H206" s="1978"/>
      <c r="I206" s="1978"/>
      <c r="J206" s="1978"/>
    </row>
    <row r="207" spans="1:10">
      <c r="A207" s="1979" t="s">
        <v>7</v>
      </c>
      <c r="B207" s="1979"/>
      <c r="C207" s="1979"/>
      <c r="D207" s="1979"/>
      <c r="E207" s="1979"/>
      <c r="F207" s="1979"/>
      <c r="G207" s="1979"/>
      <c r="H207" s="1979"/>
      <c r="I207" s="1979"/>
      <c r="J207" s="1979"/>
    </row>
    <row r="208" spans="1:10">
      <c r="A208" s="1980" t="s">
        <v>624</v>
      </c>
      <c r="B208" s="1979" t="s">
        <v>224</v>
      </c>
      <c r="C208" s="1979"/>
      <c r="D208" s="1979"/>
      <c r="E208" s="1979" t="s">
        <v>223</v>
      </c>
      <c r="F208" s="1979"/>
      <c r="G208" s="1979"/>
      <c r="H208" s="1979" t="s">
        <v>6</v>
      </c>
      <c r="I208" s="1979"/>
      <c r="J208" s="1979"/>
    </row>
    <row r="209" spans="1:10">
      <c r="A209" s="1980"/>
      <c r="B209" s="678" t="s">
        <v>242</v>
      </c>
      <c r="C209" s="678" t="s">
        <v>243</v>
      </c>
      <c r="D209" s="678" t="s">
        <v>236</v>
      </c>
      <c r="E209" s="678" t="s">
        <v>242</v>
      </c>
      <c r="F209" s="678" t="s">
        <v>243</v>
      </c>
      <c r="G209" s="678" t="s">
        <v>236</v>
      </c>
      <c r="H209" s="678" t="s">
        <v>242</v>
      </c>
      <c r="I209" s="678" t="s">
        <v>243</v>
      </c>
      <c r="J209" s="678" t="s">
        <v>236</v>
      </c>
    </row>
    <row r="210" spans="1:10" ht="15.75">
      <c r="A210" s="679" t="s">
        <v>625</v>
      </c>
      <c r="B210" s="605"/>
      <c r="C210" s="605"/>
      <c r="D210" s="605">
        <f t="shared" ref="D210:D215" si="75">SUM(B210:C210)</f>
        <v>0</v>
      </c>
      <c r="E210" s="605"/>
      <c r="F210" s="605"/>
      <c r="G210" s="605">
        <f t="shared" ref="G210" si="76">SUM(E210:F210)</f>
        <v>0</v>
      </c>
      <c r="H210" s="605">
        <f t="shared" ref="H210:I215" si="77">B210+E210</f>
        <v>0</v>
      </c>
      <c r="I210" s="605">
        <f t="shared" si="77"/>
        <v>0</v>
      </c>
      <c r="J210" s="605">
        <f t="shared" ref="J210:J215" si="78">H210+I210</f>
        <v>0</v>
      </c>
    </row>
    <row r="211" spans="1:10" ht="15.75">
      <c r="A211" s="679" t="s">
        <v>321</v>
      </c>
      <c r="B211" s="279">
        <v>17</v>
      </c>
      <c r="C211" s="279">
        <v>15</v>
      </c>
      <c r="D211" s="605">
        <f t="shared" si="75"/>
        <v>32</v>
      </c>
      <c r="E211" s="605"/>
      <c r="F211" s="605"/>
      <c r="G211" s="605">
        <f t="shared" ref="G211:G215" si="79">SUM(E211:F211)</f>
        <v>0</v>
      </c>
      <c r="H211" s="605">
        <f t="shared" si="77"/>
        <v>17</v>
      </c>
      <c r="I211" s="605">
        <f t="shared" si="77"/>
        <v>15</v>
      </c>
      <c r="J211" s="605">
        <f t="shared" si="78"/>
        <v>32</v>
      </c>
    </row>
    <row r="212" spans="1:10" ht="15.75">
      <c r="A212" s="679" t="s">
        <v>322</v>
      </c>
      <c r="B212" s="279">
        <v>5</v>
      </c>
      <c r="C212" s="279">
        <v>24</v>
      </c>
      <c r="D212" s="605">
        <f t="shared" si="75"/>
        <v>29</v>
      </c>
      <c r="E212" s="605"/>
      <c r="F212" s="605"/>
      <c r="G212" s="605">
        <f t="shared" si="79"/>
        <v>0</v>
      </c>
      <c r="H212" s="605">
        <f t="shared" si="77"/>
        <v>5</v>
      </c>
      <c r="I212" s="605">
        <f t="shared" si="77"/>
        <v>24</v>
      </c>
      <c r="J212" s="605">
        <f t="shared" si="78"/>
        <v>29</v>
      </c>
    </row>
    <row r="213" spans="1:10" ht="15.75">
      <c r="A213" s="679">
        <v>40</v>
      </c>
      <c r="B213" s="605"/>
      <c r="C213" s="605"/>
      <c r="D213" s="605">
        <f t="shared" si="75"/>
        <v>0</v>
      </c>
      <c r="E213" s="605"/>
      <c r="F213" s="605"/>
      <c r="G213" s="605">
        <f t="shared" si="79"/>
        <v>0</v>
      </c>
      <c r="H213" s="605">
        <f t="shared" si="77"/>
        <v>0</v>
      </c>
      <c r="I213" s="605">
        <f t="shared" si="77"/>
        <v>0</v>
      </c>
      <c r="J213" s="605">
        <f t="shared" si="78"/>
        <v>0</v>
      </c>
    </row>
    <row r="214" spans="1:10" ht="15.75">
      <c r="A214" s="679" t="s">
        <v>323</v>
      </c>
      <c r="B214" s="605"/>
      <c r="C214" s="605"/>
      <c r="D214" s="605">
        <f t="shared" si="75"/>
        <v>0</v>
      </c>
      <c r="E214" s="605"/>
      <c r="F214" s="605"/>
      <c r="G214" s="605">
        <f t="shared" si="79"/>
        <v>0</v>
      </c>
      <c r="H214" s="605">
        <f t="shared" si="77"/>
        <v>0</v>
      </c>
      <c r="I214" s="605">
        <f t="shared" si="77"/>
        <v>0</v>
      </c>
      <c r="J214" s="605">
        <f t="shared" si="78"/>
        <v>0</v>
      </c>
    </row>
    <row r="215" spans="1:10" ht="15.75">
      <c r="A215" s="679" t="s">
        <v>616</v>
      </c>
      <c r="B215" s="605"/>
      <c r="C215" s="605"/>
      <c r="D215" s="605">
        <f t="shared" si="75"/>
        <v>0</v>
      </c>
      <c r="E215" s="605"/>
      <c r="F215" s="605"/>
      <c r="G215" s="605">
        <f t="shared" si="79"/>
        <v>0</v>
      </c>
      <c r="H215" s="605">
        <f t="shared" si="77"/>
        <v>0</v>
      </c>
      <c r="I215" s="605">
        <f t="shared" si="77"/>
        <v>0</v>
      </c>
      <c r="J215" s="605">
        <f t="shared" si="78"/>
        <v>0</v>
      </c>
    </row>
    <row r="216" spans="1:10" ht="15.75">
      <c r="A216" s="681" t="s">
        <v>6</v>
      </c>
      <c r="B216" s="605">
        <f t="shared" ref="B216:J216" si="80">SUM(B210:B215)</f>
        <v>22</v>
      </c>
      <c r="C216" s="605">
        <f t="shared" si="80"/>
        <v>39</v>
      </c>
      <c r="D216" s="605">
        <f t="shared" si="80"/>
        <v>61</v>
      </c>
      <c r="E216" s="605">
        <f t="shared" si="80"/>
        <v>0</v>
      </c>
      <c r="F216" s="605">
        <f t="shared" si="80"/>
        <v>0</v>
      </c>
      <c r="G216" s="605">
        <f t="shared" si="80"/>
        <v>0</v>
      </c>
      <c r="H216" s="605">
        <f t="shared" si="80"/>
        <v>22</v>
      </c>
      <c r="I216" s="605">
        <f t="shared" si="80"/>
        <v>39</v>
      </c>
      <c r="J216" s="605">
        <f t="shared" si="80"/>
        <v>61</v>
      </c>
    </row>
    <row r="218" spans="1:10" ht="23.25">
      <c r="A218" s="670" t="s">
        <v>626</v>
      </c>
      <c r="I218" s="670" t="s">
        <v>75</v>
      </c>
      <c r="J218" s="670"/>
    </row>
    <row r="219" spans="1:10" s="606" customFormat="1">
      <c r="A219" s="1982" t="s">
        <v>623</v>
      </c>
      <c r="B219" s="1982"/>
      <c r="C219" s="1982"/>
      <c r="D219" s="1982"/>
      <c r="E219" s="1982"/>
      <c r="F219" s="1982"/>
      <c r="G219" s="1982"/>
      <c r="H219" s="1982"/>
      <c r="I219" s="1982"/>
      <c r="J219" s="1982"/>
    </row>
    <row r="220" spans="1:10" s="606" customFormat="1">
      <c r="A220" s="1984" t="s">
        <v>7</v>
      </c>
      <c r="B220" s="1984"/>
      <c r="C220" s="1984"/>
      <c r="D220" s="1984"/>
      <c r="E220" s="1984"/>
      <c r="F220" s="1984"/>
      <c r="G220" s="1984"/>
      <c r="H220" s="1984"/>
      <c r="I220" s="1984"/>
      <c r="J220" s="1984"/>
    </row>
    <row r="221" spans="1:10" s="671" customFormat="1" ht="21.75" customHeight="1">
      <c r="A221" s="1983" t="s">
        <v>624</v>
      </c>
      <c r="B221" s="1984" t="s">
        <v>224</v>
      </c>
      <c r="C221" s="1984"/>
      <c r="D221" s="1984"/>
      <c r="E221" s="1984" t="s">
        <v>223</v>
      </c>
      <c r="F221" s="1984"/>
      <c r="G221" s="1984"/>
      <c r="H221" s="1984" t="s">
        <v>6</v>
      </c>
      <c r="I221" s="1984"/>
      <c r="J221" s="1984"/>
    </row>
    <row r="222" spans="1:10" s="672" customFormat="1" ht="24" customHeight="1">
      <c r="A222" s="1983"/>
      <c r="B222" s="604" t="s">
        <v>242</v>
      </c>
      <c r="C222" s="604" t="s">
        <v>243</v>
      </c>
      <c r="D222" s="604" t="s">
        <v>236</v>
      </c>
      <c r="E222" s="604" t="s">
        <v>242</v>
      </c>
      <c r="F222" s="604" t="s">
        <v>243</v>
      </c>
      <c r="G222" s="604" t="s">
        <v>236</v>
      </c>
      <c r="H222" s="604" t="s">
        <v>242</v>
      </c>
      <c r="I222" s="604" t="s">
        <v>243</v>
      </c>
      <c r="J222" s="604" t="s">
        <v>236</v>
      </c>
    </row>
    <row r="223" spans="1:10" s="606" customFormat="1">
      <c r="A223" s="673" t="s">
        <v>625</v>
      </c>
      <c r="B223" s="605"/>
      <c r="C223" s="605"/>
      <c r="D223" s="605">
        <f t="shared" ref="D223:D228" si="81">SUM(B223:C223)</f>
        <v>0</v>
      </c>
      <c r="E223" s="605">
        <v>59</v>
      </c>
      <c r="F223" s="605">
        <v>38</v>
      </c>
      <c r="G223" s="605">
        <f t="shared" ref="G223:G228" si="82">SUM(E223:F223)</f>
        <v>97</v>
      </c>
      <c r="H223" s="605">
        <f t="shared" ref="H223:I228" si="83">B223+E223</f>
        <v>59</v>
      </c>
      <c r="I223" s="605">
        <f t="shared" si="83"/>
        <v>38</v>
      </c>
      <c r="J223" s="605">
        <f t="shared" ref="J223:J228" si="84">H223+I223</f>
        <v>97</v>
      </c>
    </row>
    <row r="224" spans="1:10" s="606" customFormat="1">
      <c r="A224" s="674" t="s">
        <v>321</v>
      </c>
      <c r="B224" s="605">
        <v>1</v>
      </c>
      <c r="C224" s="605">
        <v>1</v>
      </c>
      <c r="D224" s="605">
        <f t="shared" si="81"/>
        <v>2</v>
      </c>
      <c r="E224" s="605">
        <v>31</v>
      </c>
      <c r="F224" s="605">
        <v>29</v>
      </c>
      <c r="G224" s="605">
        <f t="shared" si="82"/>
        <v>60</v>
      </c>
      <c r="H224" s="605">
        <f t="shared" si="83"/>
        <v>32</v>
      </c>
      <c r="I224" s="605">
        <f t="shared" si="83"/>
        <v>30</v>
      </c>
      <c r="J224" s="605">
        <f t="shared" si="84"/>
        <v>62</v>
      </c>
    </row>
    <row r="225" spans="1:10" s="606" customFormat="1">
      <c r="A225" s="674" t="s">
        <v>322</v>
      </c>
      <c r="B225" s="605"/>
      <c r="C225" s="605"/>
      <c r="D225" s="605">
        <f t="shared" si="81"/>
        <v>0</v>
      </c>
      <c r="E225" s="605">
        <v>17</v>
      </c>
      <c r="F225" s="605">
        <v>6</v>
      </c>
      <c r="G225" s="605">
        <f t="shared" si="82"/>
        <v>23</v>
      </c>
      <c r="H225" s="605">
        <f t="shared" si="83"/>
        <v>17</v>
      </c>
      <c r="I225" s="605">
        <f t="shared" si="83"/>
        <v>6</v>
      </c>
      <c r="J225" s="605">
        <f t="shared" si="84"/>
        <v>23</v>
      </c>
    </row>
    <row r="226" spans="1:10" s="606" customFormat="1">
      <c r="A226" s="674">
        <v>40</v>
      </c>
      <c r="B226" s="605"/>
      <c r="C226" s="605"/>
      <c r="D226" s="605">
        <f t="shared" si="81"/>
        <v>0</v>
      </c>
      <c r="E226" s="605">
        <v>6</v>
      </c>
      <c r="F226" s="605">
        <v>5</v>
      </c>
      <c r="G226" s="605">
        <f t="shared" si="82"/>
        <v>11</v>
      </c>
      <c r="H226" s="605">
        <f t="shared" si="83"/>
        <v>6</v>
      </c>
      <c r="I226" s="605">
        <f t="shared" si="83"/>
        <v>5</v>
      </c>
      <c r="J226" s="605">
        <f t="shared" si="84"/>
        <v>11</v>
      </c>
    </row>
    <row r="227" spans="1:10" s="606" customFormat="1">
      <c r="A227" s="674" t="s">
        <v>323</v>
      </c>
      <c r="B227" s="605"/>
      <c r="C227" s="605"/>
      <c r="D227" s="605">
        <f t="shared" si="81"/>
        <v>0</v>
      </c>
      <c r="E227" s="605"/>
      <c r="F227" s="605"/>
      <c r="G227" s="605">
        <f t="shared" si="82"/>
        <v>0</v>
      </c>
      <c r="H227" s="605">
        <f t="shared" si="83"/>
        <v>0</v>
      </c>
      <c r="I227" s="605">
        <f t="shared" si="83"/>
        <v>0</v>
      </c>
      <c r="J227" s="605">
        <f t="shared" si="84"/>
        <v>0</v>
      </c>
    </row>
    <row r="228" spans="1:10" s="606" customFormat="1">
      <c r="A228" s="674" t="s">
        <v>616</v>
      </c>
      <c r="B228" s="605"/>
      <c r="C228" s="605"/>
      <c r="D228" s="605">
        <f t="shared" si="81"/>
        <v>0</v>
      </c>
      <c r="E228" s="605"/>
      <c r="F228" s="605"/>
      <c r="G228" s="605">
        <f t="shared" si="82"/>
        <v>0</v>
      </c>
      <c r="H228" s="605">
        <f t="shared" si="83"/>
        <v>0</v>
      </c>
      <c r="I228" s="605">
        <f t="shared" si="83"/>
        <v>0</v>
      </c>
      <c r="J228" s="605">
        <f t="shared" si="84"/>
        <v>0</v>
      </c>
    </row>
    <row r="229" spans="1:10" s="606" customFormat="1">
      <c r="A229" s="675" t="s">
        <v>6</v>
      </c>
      <c r="B229" s="605">
        <f t="shared" ref="B229:J229" si="85">SUM(B223:B228)</f>
        <v>1</v>
      </c>
      <c r="C229" s="605">
        <f t="shared" si="85"/>
        <v>1</v>
      </c>
      <c r="D229" s="605">
        <f t="shared" si="85"/>
        <v>2</v>
      </c>
      <c r="E229" s="605">
        <f t="shared" si="85"/>
        <v>113</v>
      </c>
      <c r="F229" s="605">
        <f t="shared" si="85"/>
        <v>78</v>
      </c>
      <c r="G229" s="605">
        <f t="shared" si="85"/>
        <v>191</v>
      </c>
      <c r="H229" s="605">
        <f t="shared" si="85"/>
        <v>114</v>
      </c>
      <c r="I229" s="605">
        <f t="shared" si="85"/>
        <v>79</v>
      </c>
      <c r="J229" s="605">
        <f t="shared" si="85"/>
        <v>193</v>
      </c>
    </row>
    <row r="231" spans="1:10">
      <c r="A231" s="676"/>
      <c r="B231" s="676"/>
      <c r="C231" s="676"/>
      <c r="D231" s="676"/>
      <c r="E231" s="676"/>
      <c r="F231" s="676"/>
      <c r="G231" s="676"/>
      <c r="H231" s="676"/>
      <c r="I231" s="676"/>
      <c r="J231" s="676"/>
    </row>
    <row r="232" spans="1:10" ht="23.25">
      <c r="A232" s="677" t="s">
        <v>626</v>
      </c>
      <c r="B232" s="676"/>
      <c r="C232" s="676"/>
      <c r="D232" s="676"/>
      <c r="E232" s="676"/>
      <c r="F232" s="676"/>
      <c r="G232" s="676"/>
      <c r="H232" s="676"/>
      <c r="I232" s="1985" t="s">
        <v>161</v>
      </c>
      <c r="J232" s="1985"/>
    </row>
    <row r="233" spans="1:10">
      <c r="A233" s="1978" t="s">
        <v>623</v>
      </c>
      <c r="B233" s="1978"/>
      <c r="C233" s="1978"/>
      <c r="D233" s="1978"/>
      <c r="E233" s="1978"/>
      <c r="F233" s="1978"/>
      <c r="G233" s="1978"/>
      <c r="H233" s="1978"/>
      <c r="I233" s="1978"/>
      <c r="J233" s="1978"/>
    </row>
    <row r="234" spans="1:10">
      <c r="A234" s="1979" t="s">
        <v>7</v>
      </c>
      <c r="B234" s="1979"/>
      <c r="C234" s="1979"/>
      <c r="D234" s="1979"/>
      <c r="E234" s="1979"/>
      <c r="F234" s="1979"/>
      <c r="G234" s="1979"/>
      <c r="H234" s="1979"/>
      <c r="I234" s="1979"/>
      <c r="J234" s="1979"/>
    </row>
    <row r="235" spans="1:10">
      <c r="A235" s="1980" t="s">
        <v>624</v>
      </c>
      <c r="B235" s="1979" t="s">
        <v>224</v>
      </c>
      <c r="C235" s="1979"/>
      <c r="D235" s="1979"/>
      <c r="E235" s="1979" t="s">
        <v>223</v>
      </c>
      <c r="F235" s="1979"/>
      <c r="G235" s="1979"/>
      <c r="H235" s="1979" t="s">
        <v>6</v>
      </c>
      <c r="I235" s="1979"/>
      <c r="J235" s="1979"/>
    </row>
    <row r="236" spans="1:10">
      <c r="A236" s="1980"/>
      <c r="B236" s="678" t="s">
        <v>242</v>
      </c>
      <c r="C236" s="678" t="s">
        <v>243</v>
      </c>
      <c r="D236" s="924" t="s">
        <v>236</v>
      </c>
      <c r="E236" s="678" t="s">
        <v>242</v>
      </c>
      <c r="F236" s="678" t="s">
        <v>243</v>
      </c>
      <c r="G236" s="678" t="s">
        <v>236</v>
      </c>
      <c r="H236" s="678" t="s">
        <v>242</v>
      </c>
      <c r="I236" s="678" t="s">
        <v>243</v>
      </c>
      <c r="J236" s="678" t="s">
        <v>236</v>
      </c>
    </row>
    <row r="237" spans="1:10" ht="15.75">
      <c r="A237" s="679" t="s">
        <v>625</v>
      </c>
      <c r="B237" s="605"/>
      <c r="C237" s="605"/>
      <c r="D237" s="605">
        <f t="shared" ref="D237:D242" si="86">SUM(B237:C237)</f>
        <v>0</v>
      </c>
      <c r="E237" s="605">
        <v>1</v>
      </c>
      <c r="F237" s="605">
        <v>0</v>
      </c>
      <c r="G237" s="605">
        <f t="shared" ref="G237:G242" si="87">SUM(E237:F237)</f>
        <v>1</v>
      </c>
      <c r="H237" s="605">
        <f t="shared" ref="H237:I242" si="88">B237+E237</f>
        <v>1</v>
      </c>
      <c r="I237" s="605">
        <f t="shared" si="88"/>
        <v>0</v>
      </c>
      <c r="J237" s="605">
        <f t="shared" ref="J237:J242" si="89">H237+I237</f>
        <v>1</v>
      </c>
    </row>
    <row r="238" spans="1:10" ht="15.75">
      <c r="A238" s="679" t="s">
        <v>321</v>
      </c>
      <c r="B238" s="605"/>
      <c r="C238" s="605"/>
      <c r="D238" s="605">
        <f t="shared" si="86"/>
        <v>0</v>
      </c>
      <c r="E238" s="605">
        <v>14</v>
      </c>
      <c r="F238" s="605">
        <v>11</v>
      </c>
      <c r="G238" s="605">
        <f t="shared" si="87"/>
        <v>25</v>
      </c>
      <c r="H238" s="605">
        <f t="shared" si="88"/>
        <v>14</v>
      </c>
      <c r="I238" s="605">
        <f t="shared" si="88"/>
        <v>11</v>
      </c>
      <c r="J238" s="605">
        <f t="shared" si="89"/>
        <v>25</v>
      </c>
    </row>
    <row r="239" spans="1:10" ht="15.75">
      <c r="A239" s="679" t="s">
        <v>322</v>
      </c>
      <c r="B239" s="605"/>
      <c r="C239" s="605"/>
      <c r="D239" s="605">
        <f t="shared" si="86"/>
        <v>0</v>
      </c>
      <c r="E239" s="605">
        <v>9</v>
      </c>
      <c r="F239" s="605">
        <v>8</v>
      </c>
      <c r="G239" s="605">
        <f t="shared" si="87"/>
        <v>17</v>
      </c>
      <c r="H239" s="605">
        <f t="shared" si="88"/>
        <v>9</v>
      </c>
      <c r="I239" s="605">
        <f t="shared" si="88"/>
        <v>8</v>
      </c>
      <c r="J239" s="605">
        <f t="shared" si="89"/>
        <v>17</v>
      </c>
    </row>
    <row r="240" spans="1:10" ht="15.75">
      <c r="A240" s="679">
        <v>40</v>
      </c>
      <c r="B240" s="605"/>
      <c r="C240" s="605"/>
      <c r="D240" s="605">
        <f t="shared" si="86"/>
        <v>0</v>
      </c>
      <c r="E240" s="605">
        <v>0</v>
      </c>
      <c r="F240" s="605">
        <v>0</v>
      </c>
      <c r="G240" s="605">
        <f t="shared" si="87"/>
        <v>0</v>
      </c>
      <c r="H240" s="605">
        <f t="shared" si="88"/>
        <v>0</v>
      </c>
      <c r="I240" s="605">
        <f t="shared" si="88"/>
        <v>0</v>
      </c>
      <c r="J240" s="605">
        <f t="shared" si="89"/>
        <v>0</v>
      </c>
    </row>
    <row r="241" spans="1:10" ht="15.75">
      <c r="A241" s="679" t="s">
        <v>323</v>
      </c>
      <c r="B241" s="605"/>
      <c r="C241" s="605"/>
      <c r="D241" s="605">
        <f t="shared" si="86"/>
        <v>0</v>
      </c>
      <c r="E241" s="605">
        <v>0</v>
      </c>
      <c r="F241" s="605">
        <v>0</v>
      </c>
      <c r="G241" s="605">
        <f t="shared" si="87"/>
        <v>0</v>
      </c>
      <c r="H241" s="605">
        <f t="shared" si="88"/>
        <v>0</v>
      </c>
      <c r="I241" s="605">
        <f t="shared" si="88"/>
        <v>0</v>
      </c>
      <c r="J241" s="605">
        <f t="shared" si="89"/>
        <v>0</v>
      </c>
    </row>
    <row r="242" spans="1:10" ht="15.75">
      <c r="A242" s="679" t="s">
        <v>616</v>
      </c>
      <c r="B242" s="605"/>
      <c r="C242" s="605"/>
      <c r="D242" s="605">
        <f t="shared" si="86"/>
        <v>0</v>
      </c>
      <c r="E242" s="605"/>
      <c r="F242" s="605"/>
      <c r="G242" s="605">
        <f t="shared" si="87"/>
        <v>0</v>
      </c>
      <c r="H242" s="605">
        <f t="shared" si="88"/>
        <v>0</v>
      </c>
      <c r="I242" s="605">
        <f t="shared" si="88"/>
        <v>0</v>
      </c>
      <c r="J242" s="605">
        <f t="shared" si="89"/>
        <v>0</v>
      </c>
    </row>
    <row r="243" spans="1:10" ht="15.75">
      <c r="A243" s="681" t="s">
        <v>6</v>
      </c>
      <c r="B243" s="605">
        <f t="shared" ref="B243:J243" si="90">SUM(B237:B242)</f>
        <v>0</v>
      </c>
      <c r="C243" s="605">
        <f t="shared" si="90"/>
        <v>0</v>
      </c>
      <c r="D243" s="605">
        <f t="shared" si="90"/>
        <v>0</v>
      </c>
      <c r="E243" s="605">
        <f t="shared" si="90"/>
        <v>24</v>
      </c>
      <c r="F243" s="605">
        <f t="shared" si="90"/>
        <v>19</v>
      </c>
      <c r="G243" s="605">
        <f t="shared" si="90"/>
        <v>43</v>
      </c>
      <c r="H243" s="605">
        <f t="shared" si="90"/>
        <v>24</v>
      </c>
      <c r="I243" s="605">
        <f t="shared" si="90"/>
        <v>19</v>
      </c>
      <c r="J243" s="605">
        <f t="shared" si="90"/>
        <v>43</v>
      </c>
    </row>
    <row r="245" spans="1:10" ht="23.25">
      <c r="A245" s="670" t="s">
        <v>626</v>
      </c>
      <c r="I245" s="670" t="s">
        <v>86</v>
      </c>
      <c r="J245" s="670"/>
    </row>
    <row r="246" spans="1:10" s="606" customFormat="1">
      <c r="A246" s="1982" t="s">
        <v>623</v>
      </c>
      <c r="B246" s="1982"/>
      <c r="C246" s="1982"/>
      <c r="D246" s="1982"/>
      <c r="E246" s="1982"/>
      <c r="F246" s="1982"/>
      <c r="G246" s="1982"/>
      <c r="H246" s="1982"/>
      <c r="I246" s="1982"/>
      <c r="J246" s="1982"/>
    </row>
    <row r="247" spans="1:10" s="606" customFormat="1">
      <c r="A247" s="1984" t="s">
        <v>7</v>
      </c>
      <c r="B247" s="1984"/>
      <c r="C247" s="1984"/>
      <c r="D247" s="1984"/>
      <c r="E247" s="1984"/>
      <c r="F247" s="1984"/>
      <c r="G247" s="1984"/>
      <c r="H247" s="1984"/>
      <c r="I247" s="1984"/>
      <c r="J247" s="1984"/>
    </row>
    <row r="248" spans="1:10" s="671" customFormat="1" ht="21.75" customHeight="1">
      <c r="A248" s="1983" t="s">
        <v>624</v>
      </c>
      <c r="B248" s="1984" t="s">
        <v>224</v>
      </c>
      <c r="C248" s="1984"/>
      <c r="D248" s="1984"/>
      <c r="E248" s="1984" t="s">
        <v>223</v>
      </c>
      <c r="F248" s="1984"/>
      <c r="G248" s="1984"/>
      <c r="H248" s="1984" t="s">
        <v>6</v>
      </c>
      <c r="I248" s="1984"/>
      <c r="J248" s="1984"/>
    </row>
    <row r="249" spans="1:10" s="672" customFormat="1" ht="24" customHeight="1">
      <c r="A249" s="1983"/>
      <c r="B249" s="604" t="s">
        <v>242</v>
      </c>
      <c r="C249" s="604" t="s">
        <v>243</v>
      </c>
      <c r="D249" s="604" t="s">
        <v>236</v>
      </c>
      <c r="E249" s="604" t="s">
        <v>242</v>
      </c>
      <c r="F249" s="604" t="s">
        <v>243</v>
      </c>
      <c r="G249" s="604" t="s">
        <v>236</v>
      </c>
      <c r="H249" s="604" t="s">
        <v>242</v>
      </c>
      <c r="I249" s="604" t="s">
        <v>243</v>
      </c>
      <c r="J249" s="604" t="s">
        <v>236</v>
      </c>
    </row>
    <row r="250" spans="1:10" s="606" customFormat="1">
      <c r="A250" s="673" t="s">
        <v>625</v>
      </c>
      <c r="B250" s="605">
        <v>2</v>
      </c>
      <c r="C250" s="605">
        <v>2</v>
      </c>
      <c r="D250" s="605">
        <f t="shared" ref="D250:D255" si="91">SUM(B250:C250)</f>
        <v>4</v>
      </c>
      <c r="E250" s="605">
        <v>40</v>
      </c>
      <c r="F250" s="605">
        <v>28</v>
      </c>
      <c r="G250" s="605">
        <f t="shared" ref="G250:G255" si="92">SUM(E250:F250)</f>
        <v>68</v>
      </c>
      <c r="H250" s="605">
        <f t="shared" ref="H250:I255" si="93">B250+E250</f>
        <v>42</v>
      </c>
      <c r="I250" s="605">
        <f t="shared" si="93"/>
        <v>30</v>
      </c>
      <c r="J250" s="605">
        <f t="shared" ref="J250:J255" si="94">H250+I250</f>
        <v>72</v>
      </c>
    </row>
    <row r="251" spans="1:10" s="606" customFormat="1">
      <c r="A251" s="674" t="s">
        <v>321</v>
      </c>
      <c r="B251" s="605">
        <v>1</v>
      </c>
      <c r="C251" s="605">
        <v>2</v>
      </c>
      <c r="D251" s="605">
        <f t="shared" si="91"/>
        <v>3</v>
      </c>
      <c r="E251" s="605">
        <v>21</v>
      </c>
      <c r="F251" s="605">
        <v>19</v>
      </c>
      <c r="G251" s="605">
        <f t="shared" si="92"/>
        <v>40</v>
      </c>
      <c r="H251" s="605">
        <f t="shared" si="93"/>
        <v>22</v>
      </c>
      <c r="I251" s="605">
        <f t="shared" si="93"/>
        <v>21</v>
      </c>
      <c r="J251" s="605">
        <f t="shared" si="94"/>
        <v>43</v>
      </c>
    </row>
    <row r="252" spans="1:10" s="606" customFormat="1">
      <c r="A252" s="674" t="s">
        <v>322</v>
      </c>
      <c r="B252" s="605">
        <v>0</v>
      </c>
      <c r="C252" s="605">
        <v>0</v>
      </c>
      <c r="D252" s="605">
        <f t="shared" si="91"/>
        <v>0</v>
      </c>
      <c r="E252" s="605">
        <v>17</v>
      </c>
      <c r="F252" s="605">
        <v>7</v>
      </c>
      <c r="G252" s="605">
        <f t="shared" si="92"/>
        <v>24</v>
      </c>
      <c r="H252" s="605">
        <f t="shared" si="93"/>
        <v>17</v>
      </c>
      <c r="I252" s="605">
        <f t="shared" si="93"/>
        <v>7</v>
      </c>
      <c r="J252" s="605">
        <f t="shared" si="94"/>
        <v>24</v>
      </c>
    </row>
    <row r="253" spans="1:10" s="606" customFormat="1">
      <c r="A253" s="674">
        <v>40</v>
      </c>
      <c r="B253" s="605">
        <v>0</v>
      </c>
      <c r="C253" s="605">
        <v>0</v>
      </c>
      <c r="D253" s="605">
        <f t="shared" si="91"/>
        <v>0</v>
      </c>
      <c r="E253" s="605">
        <v>0</v>
      </c>
      <c r="F253" s="605">
        <v>0</v>
      </c>
      <c r="G253" s="605">
        <f t="shared" si="92"/>
        <v>0</v>
      </c>
      <c r="H253" s="605">
        <f t="shared" si="93"/>
        <v>0</v>
      </c>
      <c r="I253" s="605">
        <f t="shared" si="93"/>
        <v>0</v>
      </c>
      <c r="J253" s="605">
        <f t="shared" si="94"/>
        <v>0</v>
      </c>
    </row>
    <row r="254" spans="1:10" s="606" customFormat="1">
      <c r="A254" s="674" t="s">
        <v>323</v>
      </c>
      <c r="B254" s="605">
        <v>0</v>
      </c>
      <c r="C254" s="605">
        <v>0</v>
      </c>
      <c r="D254" s="605">
        <f t="shared" si="91"/>
        <v>0</v>
      </c>
      <c r="E254" s="605">
        <v>0</v>
      </c>
      <c r="F254" s="605">
        <v>0</v>
      </c>
      <c r="G254" s="605">
        <f t="shared" si="92"/>
        <v>0</v>
      </c>
      <c r="H254" s="605">
        <f t="shared" si="93"/>
        <v>0</v>
      </c>
      <c r="I254" s="605">
        <f t="shared" si="93"/>
        <v>0</v>
      </c>
      <c r="J254" s="605">
        <f t="shared" si="94"/>
        <v>0</v>
      </c>
    </row>
    <row r="255" spans="1:10" s="606" customFormat="1">
      <c r="A255" s="674" t="s">
        <v>616</v>
      </c>
      <c r="B255" s="605">
        <v>0</v>
      </c>
      <c r="C255" s="605">
        <v>0</v>
      </c>
      <c r="D255" s="605">
        <f t="shared" si="91"/>
        <v>0</v>
      </c>
      <c r="E255" s="605">
        <v>0</v>
      </c>
      <c r="F255" s="605">
        <v>0</v>
      </c>
      <c r="G255" s="605">
        <f t="shared" si="92"/>
        <v>0</v>
      </c>
      <c r="H255" s="605">
        <f t="shared" si="93"/>
        <v>0</v>
      </c>
      <c r="I255" s="605">
        <f t="shared" si="93"/>
        <v>0</v>
      </c>
      <c r="J255" s="605">
        <f t="shared" si="94"/>
        <v>0</v>
      </c>
    </row>
    <row r="256" spans="1:10" s="606" customFormat="1">
      <c r="A256" s="675" t="s">
        <v>6</v>
      </c>
      <c r="B256" s="605">
        <f t="shared" ref="B256:J256" si="95">SUM(B250:B255)</f>
        <v>3</v>
      </c>
      <c r="C256" s="605">
        <f t="shared" si="95"/>
        <v>4</v>
      </c>
      <c r="D256" s="605">
        <f t="shared" si="95"/>
        <v>7</v>
      </c>
      <c r="E256" s="605">
        <f t="shared" si="95"/>
        <v>78</v>
      </c>
      <c r="F256" s="605">
        <f t="shared" si="95"/>
        <v>54</v>
      </c>
      <c r="G256" s="605">
        <f t="shared" si="95"/>
        <v>132</v>
      </c>
      <c r="H256" s="605">
        <f t="shared" si="95"/>
        <v>81</v>
      </c>
      <c r="I256" s="605">
        <f t="shared" si="95"/>
        <v>58</v>
      </c>
      <c r="J256" s="605">
        <f t="shared" si="95"/>
        <v>139</v>
      </c>
    </row>
    <row r="258" spans="1:10">
      <c r="A258" s="676"/>
      <c r="B258" s="676"/>
      <c r="C258" s="676"/>
      <c r="D258" s="676"/>
      <c r="E258" s="676"/>
      <c r="F258" s="676"/>
      <c r="G258" s="676"/>
      <c r="H258" s="676"/>
      <c r="I258" s="676"/>
      <c r="J258" s="676"/>
    </row>
    <row r="259" spans="1:10" ht="23.25">
      <c r="A259" s="677" t="s">
        <v>626</v>
      </c>
      <c r="B259" s="676"/>
      <c r="C259" s="676"/>
      <c r="D259" s="676"/>
      <c r="E259" s="676"/>
      <c r="F259" s="676"/>
      <c r="G259" s="676"/>
      <c r="H259" s="676"/>
      <c r="I259" s="677" t="s">
        <v>143</v>
      </c>
      <c r="J259" s="677"/>
    </row>
    <row r="260" spans="1:10">
      <c r="A260" s="1978" t="s">
        <v>623</v>
      </c>
      <c r="B260" s="1978"/>
      <c r="C260" s="1978"/>
      <c r="D260" s="1978"/>
      <c r="E260" s="1978"/>
      <c r="F260" s="1978"/>
      <c r="G260" s="1978"/>
      <c r="H260" s="1978"/>
      <c r="I260" s="1978"/>
      <c r="J260" s="1978"/>
    </row>
    <row r="261" spans="1:10">
      <c r="A261" s="1979" t="s">
        <v>7</v>
      </c>
      <c r="B261" s="1979"/>
      <c r="C261" s="1979"/>
      <c r="D261" s="1979"/>
      <c r="E261" s="1979"/>
      <c r="F261" s="1979"/>
      <c r="G261" s="1979"/>
      <c r="H261" s="1979"/>
      <c r="I261" s="1979"/>
      <c r="J261" s="1979"/>
    </row>
    <row r="262" spans="1:10">
      <c r="A262" s="1980" t="s">
        <v>624</v>
      </c>
      <c r="B262" s="1979" t="s">
        <v>224</v>
      </c>
      <c r="C262" s="1979"/>
      <c r="D262" s="1979"/>
      <c r="E262" s="1979" t="s">
        <v>223</v>
      </c>
      <c r="F262" s="1979"/>
      <c r="G262" s="1979"/>
      <c r="H262" s="1979" t="s">
        <v>6</v>
      </c>
      <c r="I262" s="1979"/>
      <c r="J262" s="1979"/>
    </row>
    <row r="263" spans="1:10">
      <c r="A263" s="1980"/>
      <c r="B263" s="678" t="s">
        <v>242</v>
      </c>
      <c r="C263" s="678" t="s">
        <v>243</v>
      </c>
      <c r="D263" s="678" t="s">
        <v>236</v>
      </c>
      <c r="E263" s="678" t="s">
        <v>242</v>
      </c>
      <c r="F263" s="678" t="s">
        <v>243</v>
      </c>
      <c r="G263" s="678" t="s">
        <v>236</v>
      </c>
      <c r="H263" s="678" t="s">
        <v>242</v>
      </c>
      <c r="I263" s="678" t="s">
        <v>243</v>
      </c>
      <c r="J263" s="678" t="s">
        <v>236</v>
      </c>
    </row>
    <row r="264" spans="1:10" ht="15.75">
      <c r="A264" s="679" t="s">
        <v>625</v>
      </c>
      <c r="B264" s="605"/>
      <c r="C264" s="605"/>
      <c r="D264" s="605">
        <f t="shared" ref="D264:D269" si="96">SUM(B264:C264)</f>
        <v>0</v>
      </c>
      <c r="E264" s="605">
        <v>15</v>
      </c>
      <c r="F264" s="605">
        <v>25</v>
      </c>
      <c r="G264" s="605">
        <f t="shared" ref="G264:G269" si="97">SUM(E264:F264)</f>
        <v>40</v>
      </c>
      <c r="H264" s="605">
        <f t="shared" ref="H264:I269" si="98">B264+E264</f>
        <v>15</v>
      </c>
      <c r="I264" s="605">
        <f t="shared" si="98"/>
        <v>25</v>
      </c>
      <c r="J264" s="605">
        <f t="shared" ref="J264:J269" si="99">H264+I264</f>
        <v>40</v>
      </c>
    </row>
    <row r="265" spans="1:10" ht="15.75">
      <c r="A265" s="679" t="s">
        <v>321</v>
      </c>
      <c r="B265" s="605"/>
      <c r="C265" s="605"/>
      <c r="D265" s="605">
        <f t="shared" si="96"/>
        <v>0</v>
      </c>
      <c r="E265" s="605">
        <v>21</v>
      </c>
      <c r="F265" s="605">
        <v>15</v>
      </c>
      <c r="G265" s="605">
        <f t="shared" si="97"/>
        <v>36</v>
      </c>
      <c r="H265" s="605">
        <f t="shared" si="98"/>
        <v>21</v>
      </c>
      <c r="I265" s="605">
        <f t="shared" si="98"/>
        <v>15</v>
      </c>
      <c r="J265" s="605">
        <f t="shared" si="99"/>
        <v>36</v>
      </c>
    </row>
    <row r="266" spans="1:10" ht="15.75">
      <c r="A266" s="679" t="s">
        <v>322</v>
      </c>
      <c r="B266" s="605"/>
      <c r="C266" s="605"/>
      <c r="D266" s="605">
        <f t="shared" si="96"/>
        <v>0</v>
      </c>
      <c r="E266" s="605">
        <v>17</v>
      </c>
      <c r="F266" s="605">
        <v>14</v>
      </c>
      <c r="G266" s="605">
        <f t="shared" si="97"/>
        <v>31</v>
      </c>
      <c r="H266" s="605">
        <f t="shared" si="98"/>
        <v>17</v>
      </c>
      <c r="I266" s="605">
        <f t="shared" si="98"/>
        <v>14</v>
      </c>
      <c r="J266" s="605">
        <f t="shared" si="99"/>
        <v>31</v>
      </c>
    </row>
    <row r="267" spans="1:10" ht="15.75">
      <c r="A267" s="679">
        <v>40</v>
      </c>
      <c r="B267" s="605"/>
      <c r="C267" s="605"/>
      <c r="D267" s="605">
        <f t="shared" si="96"/>
        <v>0</v>
      </c>
      <c r="E267" s="605">
        <v>5</v>
      </c>
      <c r="F267" s="605">
        <v>2</v>
      </c>
      <c r="G267" s="605">
        <f t="shared" si="97"/>
        <v>7</v>
      </c>
      <c r="H267" s="605">
        <f t="shared" si="98"/>
        <v>5</v>
      </c>
      <c r="I267" s="605">
        <f t="shared" si="98"/>
        <v>2</v>
      </c>
      <c r="J267" s="605">
        <f t="shared" si="99"/>
        <v>7</v>
      </c>
    </row>
    <row r="268" spans="1:10" ht="15.75">
      <c r="A268" s="679" t="s">
        <v>323</v>
      </c>
      <c r="B268" s="605"/>
      <c r="C268" s="605"/>
      <c r="D268" s="605">
        <f t="shared" si="96"/>
        <v>0</v>
      </c>
      <c r="E268" s="605">
        <v>1</v>
      </c>
      <c r="F268" s="605">
        <v>0</v>
      </c>
      <c r="G268" s="605">
        <f t="shared" si="97"/>
        <v>1</v>
      </c>
      <c r="H268" s="605">
        <f t="shared" si="98"/>
        <v>1</v>
      </c>
      <c r="I268" s="605">
        <f t="shared" si="98"/>
        <v>0</v>
      </c>
      <c r="J268" s="605">
        <f t="shared" si="99"/>
        <v>1</v>
      </c>
    </row>
    <row r="269" spans="1:10" ht="15.75">
      <c r="A269" s="679" t="s">
        <v>616</v>
      </c>
      <c r="B269" s="605"/>
      <c r="C269" s="605"/>
      <c r="D269" s="605">
        <f t="shared" si="96"/>
        <v>0</v>
      </c>
      <c r="E269" s="605">
        <v>5</v>
      </c>
      <c r="F269" s="605">
        <v>0</v>
      </c>
      <c r="G269" s="605">
        <f t="shared" si="97"/>
        <v>5</v>
      </c>
      <c r="H269" s="605">
        <f t="shared" si="98"/>
        <v>5</v>
      </c>
      <c r="I269" s="605">
        <f t="shared" si="98"/>
        <v>0</v>
      </c>
      <c r="J269" s="605">
        <f t="shared" si="99"/>
        <v>5</v>
      </c>
    </row>
    <row r="270" spans="1:10" ht="15.75">
      <c r="A270" s="681" t="s">
        <v>6</v>
      </c>
      <c r="B270" s="605">
        <f t="shared" ref="B270:J270" si="100">SUM(B264:B269)</f>
        <v>0</v>
      </c>
      <c r="C270" s="605">
        <f t="shared" si="100"/>
        <v>0</v>
      </c>
      <c r="D270" s="605">
        <f t="shared" si="100"/>
        <v>0</v>
      </c>
      <c r="E270" s="605">
        <f t="shared" si="100"/>
        <v>64</v>
      </c>
      <c r="F270" s="605">
        <f t="shared" si="100"/>
        <v>56</v>
      </c>
      <c r="G270" s="605">
        <f t="shared" si="100"/>
        <v>120</v>
      </c>
      <c r="H270" s="605">
        <f t="shared" si="100"/>
        <v>64</v>
      </c>
      <c r="I270" s="605">
        <f t="shared" si="100"/>
        <v>56</v>
      </c>
      <c r="J270" s="605">
        <f t="shared" si="100"/>
        <v>120</v>
      </c>
    </row>
    <row r="272" spans="1:10" ht="23.25">
      <c r="A272" s="670" t="s">
        <v>626</v>
      </c>
      <c r="I272" s="670" t="s">
        <v>191</v>
      </c>
      <c r="J272" s="670"/>
    </row>
    <row r="273" spans="1:10" s="606" customFormat="1">
      <c r="A273" s="1982" t="s">
        <v>623</v>
      </c>
      <c r="B273" s="1982"/>
      <c r="C273" s="1982"/>
      <c r="D273" s="1982"/>
      <c r="E273" s="1982"/>
      <c r="F273" s="1982"/>
      <c r="G273" s="1982"/>
      <c r="H273" s="1982"/>
      <c r="I273" s="1982"/>
      <c r="J273" s="1982"/>
    </row>
    <row r="274" spans="1:10" s="606" customFormat="1">
      <c r="A274" s="1984" t="s">
        <v>7</v>
      </c>
      <c r="B274" s="1984"/>
      <c r="C274" s="1984"/>
      <c r="D274" s="1984"/>
      <c r="E274" s="1984"/>
      <c r="F274" s="1984"/>
      <c r="G274" s="1984"/>
      <c r="H274" s="1984"/>
      <c r="I274" s="1984"/>
      <c r="J274" s="1984"/>
    </row>
    <row r="275" spans="1:10" s="671" customFormat="1" ht="21.75" customHeight="1">
      <c r="A275" s="1983" t="s">
        <v>624</v>
      </c>
      <c r="B275" s="1984" t="s">
        <v>224</v>
      </c>
      <c r="C275" s="1984"/>
      <c r="D275" s="1984"/>
      <c r="E275" s="1984" t="s">
        <v>223</v>
      </c>
      <c r="F275" s="1984"/>
      <c r="G275" s="1984"/>
      <c r="H275" s="1984" t="s">
        <v>6</v>
      </c>
      <c r="I275" s="1984"/>
      <c r="J275" s="1984"/>
    </row>
    <row r="276" spans="1:10" s="672" customFormat="1" ht="24" customHeight="1">
      <c r="A276" s="1983"/>
      <c r="B276" s="604" t="s">
        <v>242</v>
      </c>
      <c r="C276" s="604" t="s">
        <v>243</v>
      </c>
      <c r="D276" s="604" t="s">
        <v>236</v>
      </c>
      <c r="E276" s="604" t="s">
        <v>242</v>
      </c>
      <c r="F276" s="604" t="s">
        <v>243</v>
      </c>
      <c r="G276" s="604" t="s">
        <v>236</v>
      </c>
      <c r="H276" s="604" t="s">
        <v>242</v>
      </c>
      <c r="I276" s="604" t="s">
        <v>243</v>
      </c>
      <c r="J276" s="604" t="s">
        <v>236</v>
      </c>
    </row>
    <row r="277" spans="1:10" s="606" customFormat="1">
      <c r="A277" s="673" t="s">
        <v>625</v>
      </c>
      <c r="B277" s="605"/>
      <c r="C277" s="605"/>
      <c r="D277" s="605">
        <f t="shared" ref="D277:D282" si="101">SUM(B277:C277)</f>
        <v>0</v>
      </c>
      <c r="E277" s="605">
        <v>15</v>
      </c>
      <c r="F277" s="605">
        <v>12</v>
      </c>
      <c r="G277" s="605">
        <f t="shared" ref="G277:G282" si="102">SUM(E277:F277)</f>
        <v>27</v>
      </c>
      <c r="H277" s="605">
        <f t="shared" ref="H277:I282" si="103">B277+E277</f>
        <v>15</v>
      </c>
      <c r="I277" s="605">
        <f t="shared" si="103"/>
        <v>12</v>
      </c>
      <c r="J277" s="605">
        <f t="shared" ref="J277:J282" si="104">H277+I277</f>
        <v>27</v>
      </c>
    </row>
    <row r="278" spans="1:10" s="606" customFormat="1">
      <c r="A278" s="674" t="s">
        <v>321</v>
      </c>
      <c r="B278" s="605">
        <v>2</v>
      </c>
      <c r="C278" s="605">
        <v>1</v>
      </c>
      <c r="D278" s="605">
        <f t="shared" si="101"/>
        <v>3</v>
      </c>
      <c r="E278" s="605">
        <v>26</v>
      </c>
      <c r="F278" s="605">
        <v>13</v>
      </c>
      <c r="G278" s="605">
        <f t="shared" si="102"/>
        <v>39</v>
      </c>
      <c r="H278" s="605">
        <f t="shared" si="103"/>
        <v>28</v>
      </c>
      <c r="I278" s="605">
        <f t="shared" si="103"/>
        <v>14</v>
      </c>
      <c r="J278" s="605">
        <f t="shared" si="104"/>
        <v>42</v>
      </c>
    </row>
    <row r="279" spans="1:10" s="606" customFormat="1">
      <c r="A279" s="674" t="s">
        <v>322</v>
      </c>
      <c r="B279" s="605">
        <v>2</v>
      </c>
      <c r="C279" s="605"/>
      <c r="D279" s="605">
        <f t="shared" si="101"/>
        <v>2</v>
      </c>
      <c r="E279" s="605">
        <v>11</v>
      </c>
      <c r="F279" s="605">
        <v>12</v>
      </c>
      <c r="G279" s="605">
        <f t="shared" si="102"/>
        <v>23</v>
      </c>
      <c r="H279" s="605">
        <f t="shared" si="103"/>
        <v>13</v>
      </c>
      <c r="I279" s="605">
        <f t="shared" si="103"/>
        <v>12</v>
      </c>
      <c r="J279" s="605">
        <f t="shared" si="104"/>
        <v>25</v>
      </c>
    </row>
    <row r="280" spans="1:10" s="606" customFormat="1">
      <c r="A280" s="674">
        <v>40</v>
      </c>
      <c r="B280" s="605"/>
      <c r="C280" s="605"/>
      <c r="D280" s="605">
        <f t="shared" si="101"/>
        <v>0</v>
      </c>
      <c r="E280" s="605">
        <v>1</v>
      </c>
      <c r="F280" s="605">
        <v>1</v>
      </c>
      <c r="G280" s="605">
        <f t="shared" si="102"/>
        <v>2</v>
      </c>
      <c r="H280" s="605">
        <f t="shared" si="103"/>
        <v>1</v>
      </c>
      <c r="I280" s="605">
        <f t="shared" si="103"/>
        <v>1</v>
      </c>
      <c r="J280" s="605">
        <f t="shared" si="104"/>
        <v>2</v>
      </c>
    </row>
    <row r="281" spans="1:10" s="606" customFormat="1">
      <c r="A281" s="674" t="s">
        <v>323</v>
      </c>
      <c r="B281" s="605"/>
      <c r="C281" s="605"/>
      <c r="D281" s="605">
        <f t="shared" si="101"/>
        <v>0</v>
      </c>
      <c r="E281" s="605"/>
      <c r="F281" s="605"/>
      <c r="G281" s="605">
        <f t="shared" si="102"/>
        <v>0</v>
      </c>
      <c r="H281" s="605">
        <f t="shared" si="103"/>
        <v>0</v>
      </c>
      <c r="I281" s="605">
        <f t="shared" si="103"/>
        <v>0</v>
      </c>
      <c r="J281" s="605">
        <f t="shared" si="104"/>
        <v>0</v>
      </c>
    </row>
    <row r="282" spans="1:10" s="606" customFormat="1">
      <c r="A282" s="674" t="s">
        <v>616</v>
      </c>
      <c r="B282" s="605"/>
      <c r="C282" s="605"/>
      <c r="D282" s="605">
        <f t="shared" si="101"/>
        <v>0</v>
      </c>
      <c r="E282" s="605"/>
      <c r="F282" s="605"/>
      <c r="G282" s="605">
        <f t="shared" si="102"/>
        <v>0</v>
      </c>
      <c r="H282" s="605">
        <f t="shared" si="103"/>
        <v>0</v>
      </c>
      <c r="I282" s="605">
        <f t="shared" si="103"/>
        <v>0</v>
      </c>
      <c r="J282" s="605">
        <f t="shared" si="104"/>
        <v>0</v>
      </c>
    </row>
    <row r="283" spans="1:10" s="606" customFormat="1">
      <c r="A283" s="675" t="s">
        <v>6</v>
      </c>
      <c r="B283" s="605">
        <f t="shared" ref="B283:J283" si="105">SUM(B277:B282)</f>
        <v>4</v>
      </c>
      <c r="C283" s="605">
        <f t="shared" si="105"/>
        <v>1</v>
      </c>
      <c r="D283" s="605">
        <f t="shared" si="105"/>
        <v>5</v>
      </c>
      <c r="E283" s="605">
        <f t="shared" si="105"/>
        <v>53</v>
      </c>
      <c r="F283" s="605">
        <f t="shared" si="105"/>
        <v>38</v>
      </c>
      <c r="G283" s="605">
        <f t="shared" si="105"/>
        <v>91</v>
      </c>
      <c r="H283" s="605">
        <f t="shared" si="105"/>
        <v>57</v>
      </c>
      <c r="I283" s="605">
        <f t="shared" si="105"/>
        <v>39</v>
      </c>
      <c r="J283" s="605">
        <f t="shared" si="105"/>
        <v>96</v>
      </c>
    </row>
    <row r="285" spans="1:10">
      <c r="A285" s="676"/>
      <c r="B285" s="676"/>
      <c r="C285" s="676"/>
      <c r="D285" s="676"/>
      <c r="E285" s="676"/>
      <c r="F285" s="676"/>
      <c r="G285" s="676"/>
      <c r="H285" s="676"/>
      <c r="I285" s="676"/>
      <c r="J285" s="676"/>
    </row>
    <row r="286" spans="1:10" ht="23.25">
      <c r="A286" s="677" t="s">
        <v>626</v>
      </c>
      <c r="B286" s="676"/>
      <c r="C286" s="676"/>
      <c r="D286" s="676"/>
      <c r="E286" s="676"/>
      <c r="F286" s="676"/>
      <c r="G286" s="676"/>
      <c r="H286" s="676"/>
      <c r="I286" s="677" t="s">
        <v>145</v>
      </c>
      <c r="J286" s="677"/>
    </row>
    <row r="287" spans="1:10">
      <c r="A287" s="1978" t="s">
        <v>623</v>
      </c>
      <c r="B287" s="1978"/>
      <c r="C287" s="1978"/>
      <c r="D287" s="1978"/>
      <c r="E287" s="1978"/>
      <c r="F287" s="1978"/>
      <c r="G287" s="1978"/>
      <c r="H287" s="1978"/>
      <c r="I287" s="1978"/>
      <c r="J287" s="1978"/>
    </row>
    <row r="288" spans="1:10">
      <c r="A288" s="1979" t="s">
        <v>7</v>
      </c>
      <c r="B288" s="1979"/>
      <c r="C288" s="1979"/>
      <c r="D288" s="1979"/>
      <c r="E288" s="1979"/>
      <c r="F288" s="1979"/>
      <c r="G288" s="1979"/>
      <c r="H288" s="1979"/>
      <c r="I288" s="1979"/>
      <c r="J288" s="1979"/>
    </row>
    <row r="289" spans="1:10">
      <c r="A289" s="1980" t="s">
        <v>624</v>
      </c>
      <c r="B289" s="1979" t="s">
        <v>224</v>
      </c>
      <c r="C289" s="1979"/>
      <c r="D289" s="1979"/>
      <c r="E289" s="1979" t="s">
        <v>223</v>
      </c>
      <c r="F289" s="1979"/>
      <c r="G289" s="1979"/>
      <c r="H289" s="1979" t="s">
        <v>6</v>
      </c>
      <c r="I289" s="1979"/>
      <c r="J289" s="1979"/>
    </row>
    <row r="290" spans="1:10">
      <c r="A290" s="1980"/>
      <c r="B290" s="678" t="s">
        <v>242</v>
      </c>
      <c r="C290" s="678" t="s">
        <v>243</v>
      </c>
      <c r="D290" s="678" t="s">
        <v>236</v>
      </c>
      <c r="E290" s="678" t="s">
        <v>242</v>
      </c>
      <c r="F290" s="678" t="s">
        <v>243</v>
      </c>
      <c r="G290" s="678" t="s">
        <v>236</v>
      </c>
      <c r="H290" s="678" t="s">
        <v>242</v>
      </c>
      <c r="I290" s="678" t="s">
        <v>243</v>
      </c>
      <c r="J290" s="678" t="s">
        <v>236</v>
      </c>
    </row>
    <row r="291" spans="1:10" ht="15.75">
      <c r="A291" s="679" t="s">
        <v>625</v>
      </c>
      <c r="B291" s="605">
        <v>14</v>
      </c>
      <c r="C291" s="605">
        <v>10</v>
      </c>
      <c r="D291" s="605">
        <f t="shared" ref="D291:D296" si="106">SUM(B291:C291)</f>
        <v>24</v>
      </c>
      <c r="E291" s="605"/>
      <c r="F291" s="605"/>
      <c r="G291" s="605">
        <f t="shared" ref="G291:G296" si="107">SUM(E291:F291)</f>
        <v>0</v>
      </c>
      <c r="H291" s="605">
        <f t="shared" ref="H291:I296" si="108">B291+E291</f>
        <v>14</v>
      </c>
      <c r="I291" s="605">
        <f t="shared" si="108"/>
        <v>10</v>
      </c>
      <c r="J291" s="605">
        <f t="shared" ref="J291:J296" si="109">H291+I291</f>
        <v>24</v>
      </c>
    </row>
    <row r="292" spans="1:10" ht="15.75">
      <c r="A292" s="679" t="s">
        <v>321</v>
      </c>
      <c r="B292" s="605">
        <v>20</v>
      </c>
      <c r="C292" s="605">
        <v>9</v>
      </c>
      <c r="D292" s="605">
        <f t="shared" si="106"/>
        <v>29</v>
      </c>
      <c r="E292" s="605"/>
      <c r="F292" s="605"/>
      <c r="G292" s="605">
        <f t="shared" si="107"/>
        <v>0</v>
      </c>
      <c r="H292" s="605">
        <f t="shared" si="108"/>
        <v>20</v>
      </c>
      <c r="I292" s="605">
        <f t="shared" si="108"/>
        <v>9</v>
      </c>
      <c r="J292" s="605">
        <f t="shared" si="109"/>
        <v>29</v>
      </c>
    </row>
    <row r="293" spans="1:10" ht="15.75">
      <c r="A293" s="679" t="s">
        <v>322</v>
      </c>
      <c r="B293" s="605">
        <v>16</v>
      </c>
      <c r="C293" s="605">
        <v>14</v>
      </c>
      <c r="D293" s="605">
        <f t="shared" si="106"/>
        <v>30</v>
      </c>
      <c r="E293" s="605"/>
      <c r="F293" s="605"/>
      <c r="G293" s="605">
        <f t="shared" si="107"/>
        <v>0</v>
      </c>
      <c r="H293" s="605">
        <f t="shared" si="108"/>
        <v>16</v>
      </c>
      <c r="I293" s="605">
        <f t="shared" si="108"/>
        <v>14</v>
      </c>
      <c r="J293" s="605">
        <f t="shared" si="109"/>
        <v>30</v>
      </c>
    </row>
    <row r="294" spans="1:10" ht="15.75">
      <c r="A294" s="679">
        <v>40</v>
      </c>
      <c r="B294" s="605">
        <v>7</v>
      </c>
      <c r="C294" s="605">
        <v>7</v>
      </c>
      <c r="D294" s="605">
        <f t="shared" si="106"/>
        <v>14</v>
      </c>
      <c r="E294" s="605"/>
      <c r="F294" s="605"/>
      <c r="G294" s="605">
        <f t="shared" si="107"/>
        <v>0</v>
      </c>
      <c r="H294" s="605">
        <f t="shared" si="108"/>
        <v>7</v>
      </c>
      <c r="I294" s="605">
        <f t="shared" si="108"/>
        <v>7</v>
      </c>
      <c r="J294" s="605">
        <f t="shared" si="109"/>
        <v>14</v>
      </c>
    </row>
    <row r="295" spans="1:10" ht="15.75">
      <c r="A295" s="679" t="s">
        <v>323</v>
      </c>
      <c r="B295" s="605">
        <v>1</v>
      </c>
      <c r="C295" s="605">
        <v>2</v>
      </c>
      <c r="D295" s="605">
        <f t="shared" si="106"/>
        <v>3</v>
      </c>
      <c r="E295" s="605"/>
      <c r="F295" s="605"/>
      <c r="G295" s="605">
        <f t="shared" si="107"/>
        <v>0</v>
      </c>
      <c r="H295" s="605">
        <f t="shared" si="108"/>
        <v>1</v>
      </c>
      <c r="I295" s="605">
        <f t="shared" si="108"/>
        <v>2</v>
      </c>
      <c r="J295" s="605">
        <f t="shared" si="109"/>
        <v>3</v>
      </c>
    </row>
    <row r="296" spans="1:10" ht="15.75">
      <c r="A296" s="679" t="s">
        <v>616</v>
      </c>
      <c r="B296" s="605"/>
      <c r="C296" s="605">
        <v>0</v>
      </c>
      <c r="D296" s="605">
        <f t="shared" si="106"/>
        <v>0</v>
      </c>
      <c r="E296" s="605"/>
      <c r="F296" s="605"/>
      <c r="G296" s="605">
        <f t="shared" si="107"/>
        <v>0</v>
      </c>
      <c r="H296" s="605">
        <f t="shared" si="108"/>
        <v>0</v>
      </c>
      <c r="I296" s="605">
        <f t="shared" si="108"/>
        <v>0</v>
      </c>
      <c r="J296" s="605">
        <f t="shared" si="109"/>
        <v>0</v>
      </c>
    </row>
    <row r="297" spans="1:10" ht="15.75">
      <c r="A297" s="681" t="s">
        <v>6</v>
      </c>
      <c r="B297" s="605">
        <f t="shared" ref="B297:J297" si="110">SUM(B291:B296)</f>
        <v>58</v>
      </c>
      <c r="C297" s="605">
        <f t="shared" si="110"/>
        <v>42</v>
      </c>
      <c r="D297" s="605">
        <f t="shared" si="110"/>
        <v>100</v>
      </c>
      <c r="E297" s="605">
        <f t="shared" si="110"/>
        <v>0</v>
      </c>
      <c r="F297" s="605">
        <f t="shared" si="110"/>
        <v>0</v>
      </c>
      <c r="G297" s="605">
        <f t="shared" si="110"/>
        <v>0</v>
      </c>
      <c r="H297" s="605">
        <f t="shared" si="110"/>
        <v>58</v>
      </c>
      <c r="I297" s="605">
        <f t="shared" si="110"/>
        <v>42</v>
      </c>
      <c r="J297" s="605">
        <f t="shared" si="110"/>
        <v>100</v>
      </c>
    </row>
    <row r="300" spans="1:10">
      <c r="A300" s="682"/>
      <c r="B300" s="682"/>
      <c r="C300" s="682"/>
      <c r="D300" s="682"/>
      <c r="E300" s="682"/>
      <c r="F300" s="682"/>
      <c r="G300" s="682"/>
      <c r="H300" s="682"/>
      <c r="I300" s="682"/>
      <c r="J300" s="682"/>
    </row>
    <row r="301" spans="1:10" ht="35.25" customHeight="1">
      <c r="A301" s="1974" t="s">
        <v>623</v>
      </c>
      <c r="B301" s="1974"/>
      <c r="C301" s="1974"/>
      <c r="D301" s="1974"/>
      <c r="E301" s="1974"/>
      <c r="F301" s="1974"/>
      <c r="G301" s="1974"/>
      <c r="H301" s="1974"/>
      <c r="I301" s="1974"/>
      <c r="J301" s="1974"/>
    </row>
    <row r="302" spans="1:10" ht="21.75" customHeight="1">
      <c r="A302" s="1981" t="s">
        <v>881</v>
      </c>
      <c r="B302" s="1981"/>
      <c r="C302" s="1981"/>
      <c r="D302" s="1981"/>
      <c r="E302" s="1981"/>
      <c r="F302" s="1981"/>
      <c r="G302" s="1981"/>
      <c r="H302" s="1981"/>
      <c r="I302" s="1981"/>
      <c r="J302" s="1981"/>
    </row>
    <row r="303" spans="1:10" s="683" customFormat="1" ht="21.75" customHeight="1" thickBot="1">
      <c r="A303" s="1975" t="s">
        <v>626</v>
      </c>
      <c r="B303" s="1975"/>
      <c r="C303" s="1975"/>
      <c r="D303" s="1975"/>
      <c r="E303" s="1975"/>
      <c r="F303" s="1975"/>
      <c r="G303" s="1975"/>
      <c r="H303" s="1975"/>
      <c r="I303" s="1975"/>
      <c r="J303" s="1975"/>
    </row>
    <row r="304" spans="1:10" s="683" customFormat="1" ht="23.25" customHeight="1">
      <c r="A304" s="1976" t="s">
        <v>708</v>
      </c>
      <c r="B304" s="1814" t="s">
        <v>224</v>
      </c>
      <c r="C304" s="1814"/>
      <c r="D304" s="1814"/>
      <c r="E304" s="1814" t="s">
        <v>223</v>
      </c>
      <c r="F304" s="1814"/>
      <c r="G304" s="1814"/>
      <c r="H304" s="1814" t="s">
        <v>6</v>
      </c>
      <c r="I304" s="1814"/>
      <c r="J304" s="1815"/>
    </row>
    <row r="305" spans="1:10" s="683" customFormat="1" ht="26.25" customHeight="1">
      <c r="A305" s="1977"/>
      <c r="B305" s="615" t="s">
        <v>10</v>
      </c>
      <c r="C305" s="615" t="s">
        <v>11</v>
      </c>
      <c r="D305" s="615" t="s">
        <v>6</v>
      </c>
      <c r="E305" s="615" t="s">
        <v>10</v>
      </c>
      <c r="F305" s="615" t="s">
        <v>11</v>
      </c>
      <c r="G305" s="615" t="s">
        <v>6</v>
      </c>
      <c r="H305" s="615" t="s">
        <v>10</v>
      </c>
      <c r="I305" s="615" t="s">
        <v>11</v>
      </c>
      <c r="J305" s="616" t="s">
        <v>6</v>
      </c>
    </row>
    <row r="306" spans="1:10" s="683" customFormat="1" ht="30.75" customHeight="1">
      <c r="A306" s="684" t="s">
        <v>625</v>
      </c>
      <c r="B306" s="753">
        <f t="shared" ref="B306:J306" si="111">B7+B21+B34+B48+B61+B75+B88+B102+B115+B129+B142+B156+B169+B183+B196+B210+B223+B237+B250+B264+B277+B291</f>
        <v>33</v>
      </c>
      <c r="C306" s="753">
        <f t="shared" si="111"/>
        <v>21</v>
      </c>
      <c r="D306" s="753">
        <f t="shared" si="111"/>
        <v>54</v>
      </c>
      <c r="E306" s="753">
        <f t="shared" si="111"/>
        <v>382</v>
      </c>
      <c r="F306" s="753">
        <f>F7+F21+F34+F48+F61+F75+F88+F102+F115+F129+F142+F156+F169+F183+F196+F210+F223+F237+F250+F264+F277+F291</f>
        <v>369</v>
      </c>
      <c r="G306" s="753">
        <f t="shared" si="111"/>
        <v>751</v>
      </c>
      <c r="H306" s="753">
        <f t="shared" si="111"/>
        <v>415</v>
      </c>
      <c r="I306" s="753">
        <f t="shared" si="111"/>
        <v>390</v>
      </c>
      <c r="J306" s="753">
        <f t="shared" si="111"/>
        <v>805</v>
      </c>
    </row>
    <row r="307" spans="1:10" s="683" customFormat="1" ht="30.75" customHeight="1">
      <c r="A307" s="684" t="s">
        <v>321</v>
      </c>
      <c r="B307" s="753">
        <f t="shared" ref="B307:J307" si="112">B8+B22+B35+B49+B62+B76+B89+B103+B116+B130+B143+B157+B170+B184+B197+B211+B224+B238+B251+B265+B278+B292</f>
        <v>70</v>
      </c>
      <c r="C307" s="753">
        <f t="shared" si="112"/>
        <v>48</v>
      </c>
      <c r="D307" s="753">
        <f t="shared" si="112"/>
        <v>118</v>
      </c>
      <c r="E307" s="753">
        <f t="shared" si="112"/>
        <v>353</v>
      </c>
      <c r="F307" s="753">
        <f t="shared" si="112"/>
        <v>320</v>
      </c>
      <c r="G307" s="753">
        <f t="shared" si="112"/>
        <v>673</v>
      </c>
      <c r="H307" s="753">
        <f t="shared" si="112"/>
        <v>423</v>
      </c>
      <c r="I307" s="753">
        <f t="shared" si="112"/>
        <v>368</v>
      </c>
      <c r="J307" s="753">
        <f t="shared" si="112"/>
        <v>791</v>
      </c>
    </row>
    <row r="308" spans="1:10" s="683" customFormat="1" ht="30.75" customHeight="1">
      <c r="A308" s="684" t="s">
        <v>322</v>
      </c>
      <c r="B308" s="753">
        <f t="shared" ref="B308:J308" si="113">B9+B23+B36+B50+B63+B77+B90+B104+B117+B131+B144+B158+B171+B185+B198+B212+B225+B239+B252+B266+B279+B293</f>
        <v>43</v>
      </c>
      <c r="C308" s="753">
        <f t="shared" si="113"/>
        <v>51</v>
      </c>
      <c r="D308" s="753">
        <f t="shared" si="113"/>
        <v>94</v>
      </c>
      <c r="E308" s="753">
        <f t="shared" si="113"/>
        <v>222</v>
      </c>
      <c r="F308" s="753">
        <f t="shared" si="113"/>
        <v>206</v>
      </c>
      <c r="G308" s="753">
        <f t="shared" si="113"/>
        <v>428</v>
      </c>
      <c r="H308" s="753">
        <f t="shared" si="113"/>
        <v>265</v>
      </c>
      <c r="I308" s="753">
        <f t="shared" si="113"/>
        <v>257</v>
      </c>
      <c r="J308" s="753">
        <f t="shared" si="113"/>
        <v>522</v>
      </c>
    </row>
    <row r="309" spans="1:10" s="683" customFormat="1" ht="30.75" customHeight="1">
      <c r="A309" s="684">
        <v>40</v>
      </c>
      <c r="B309" s="753">
        <f t="shared" ref="B309:J309" si="114">B10+B24+B37+B51+B64+B78+B91+B105+B118+B132+B145+B159+B172+B186+B199+B213+B226+B240+B253+B267+B280+B294</f>
        <v>13</v>
      </c>
      <c r="C309" s="753">
        <f t="shared" si="114"/>
        <v>11</v>
      </c>
      <c r="D309" s="753">
        <f t="shared" si="114"/>
        <v>24</v>
      </c>
      <c r="E309" s="753">
        <f t="shared" si="114"/>
        <v>69</v>
      </c>
      <c r="F309" s="753">
        <f t="shared" si="114"/>
        <v>52</v>
      </c>
      <c r="G309" s="753">
        <f t="shared" si="114"/>
        <v>121</v>
      </c>
      <c r="H309" s="753">
        <f t="shared" si="114"/>
        <v>82</v>
      </c>
      <c r="I309" s="753">
        <f t="shared" si="114"/>
        <v>63</v>
      </c>
      <c r="J309" s="753">
        <f t="shared" si="114"/>
        <v>145</v>
      </c>
    </row>
    <row r="310" spans="1:10" s="683" customFormat="1" ht="30.75" customHeight="1">
      <c r="A310" s="684" t="s">
        <v>323</v>
      </c>
      <c r="B310" s="753">
        <f t="shared" ref="B310:J310" si="115">B11+B25+B38+B52+B65+B79+B92+B106+B119+B133+B146+B160+B173+B187+B200+B214+B227+B241+B254+B268+B281+B295</f>
        <v>2</v>
      </c>
      <c r="C310" s="753">
        <f t="shared" si="115"/>
        <v>3</v>
      </c>
      <c r="D310" s="753">
        <f t="shared" si="115"/>
        <v>5</v>
      </c>
      <c r="E310" s="753">
        <f t="shared" si="115"/>
        <v>14</v>
      </c>
      <c r="F310" s="753">
        <f t="shared" si="115"/>
        <v>8</v>
      </c>
      <c r="G310" s="753">
        <f t="shared" si="115"/>
        <v>22</v>
      </c>
      <c r="H310" s="753">
        <f t="shared" si="115"/>
        <v>16</v>
      </c>
      <c r="I310" s="753">
        <f t="shared" si="115"/>
        <v>11</v>
      </c>
      <c r="J310" s="753">
        <f t="shared" si="115"/>
        <v>27</v>
      </c>
    </row>
    <row r="311" spans="1:10" s="683" customFormat="1" ht="30.75" customHeight="1">
      <c r="A311" s="684" t="s">
        <v>616</v>
      </c>
      <c r="B311" s="753">
        <f t="shared" ref="B311:J311" si="116">B12+B26+B39+B53+B66+B80+B93+B107+B120+B134+B147+B161+B174+B188+B201+B215+B228+B242+B255+B269+B282+B296</f>
        <v>0</v>
      </c>
      <c r="C311" s="753">
        <f t="shared" si="116"/>
        <v>0</v>
      </c>
      <c r="D311" s="753">
        <f t="shared" si="116"/>
        <v>0</v>
      </c>
      <c r="E311" s="753">
        <f t="shared" si="116"/>
        <v>5</v>
      </c>
      <c r="F311" s="753">
        <f t="shared" si="116"/>
        <v>0</v>
      </c>
      <c r="G311" s="753">
        <f t="shared" si="116"/>
        <v>5</v>
      </c>
      <c r="H311" s="753">
        <f t="shared" si="116"/>
        <v>5</v>
      </c>
      <c r="I311" s="753">
        <f t="shared" si="116"/>
        <v>0</v>
      </c>
      <c r="J311" s="753">
        <f t="shared" si="116"/>
        <v>5</v>
      </c>
    </row>
    <row r="312" spans="1:10" s="683" customFormat="1" ht="30.75" customHeight="1" thickBot="1">
      <c r="A312" s="755" t="s">
        <v>6</v>
      </c>
      <c r="B312" s="754">
        <f t="shared" ref="B312:J312" si="117">SUM(B306:B311)</f>
        <v>161</v>
      </c>
      <c r="C312" s="754">
        <f t="shared" si="117"/>
        <v>134</v>
      </c>
      <c r="D312" s="754">
        <f t="shared" si="117"/>
        <v>295</v>
      </c>
      <c r="E312" s="754">
        <f t="shared" si="117"/>
        <v>1045</v>
      </c>
      <c r="F312" s="754">
        <f t="shared" si="117"/>
        <v>955</v>
      </c>
      <c r="G312" s="754">
        <f t="shared" si="117"/>
        <v>2000</v>
      </c>
      <c r="H312" s="754">
        <f t="shared" si="117"/>
        <v>1206</v>
      </c>
      <c r="I312" s="754">
        <f t="shared" si="117"/>
        <v>1089</v>
      </c>
      <c r="J312" s="754">
        <f t="shared" si="117"/>
        <v>2295</v>
      </c>
    </row>
    <row r="316" spans="1:10" ht="15.75">
      <c r="B316" s="619" t="str">
        <f>IF(B312='Master Table'!Y28,"TRUE","FALSE")</f>
        <v>TRUE</v>
      </c>
      <c r="C316" s="619" t="str">
        <f>IF(C312='Master Table'!Z28,"TRUE","FALSE")</f>
        <v>TRUE</v>
      </c>
      <c r="D316" s="619" t="str">
        <f>IF(D312='Master Table'!AA28,"TRUE","FALSE")</f>
        <v>TRUE</v>
      </c>
      <c r="E316" s="619" t="str">
        <f>IF(E312='Master Table'!Y57,"TRUE","FALSE")</f>
        <v>TRUE</v>
      </c>
      <c r="F316" s="619" t="str">
        <f>IF(F312='Master Table'!Z57,"TRUE","FALSE")</f>
        <v>TRUE</v>
      </c>
      <c r="G316" s="619" t="str">
        <f>IF(G312='Master Table'!AA57,"TRUE","FALSE")</f>
        <v>TRUE</v>
      </c>
    </row>
  </sheetData>
  <mergeCells count="140">
    <mergeCell ref="A84:J84"/>
    <mergeCell ref="A85:J85"/>
    <mergeCell ref="A18:J18"/>
    <mergeCell ref="A3:J3"/>
    <mergeCell ref="A4:J4"/>
    <mergeCell ref="A5:A6"/>
    <mergeCell ref="B5:D5"/>
    <mergeCell ref="E5:G5"/>
    <mergeCell ref="H5:J5"/>
    <mergeCell ref="A17:J17"/>
    <mergeCell ref="A19:A20"/>
    <mergeCell ref="B19:D19"/>
    <mergeCell ref="E19:G19"/>
    <mergeCell ref="H19:J19"/>
    <mergeCell ref="A30:J30"/>
    <mergeCell ref="A31:J31"/>
    <mergeCell ref="A32:A33"/>
    <mergeCell ref="B32:D32"/>
    <mergeCell ref="E32:G32"/>
    <mergeCell ref="H32:J32"/>
    <mergeCell ref="A44:J44"/>
    <mergeCell ref="A45:J45"/>
    <mergeCell ref="A46:A47"/>
    <mergeCell ref="E46:G46"/>
    <mergeCell ref="A260:J260"/>
    <mergeCell ref="A261:J261"/>
    <mergeCell ref="A179:J179"/>
    <mergeCell ref="A181:A182"/>
    <mergeCell ref="B181:D181"/>
    <mergeCell ref="E181:G181"/>
    <mergeCell ref="A165:J165"/>
    <mergeCell ref="A113:A114"/>
    <mergeCell ref="B113:D113"/>
    <mergeCell ref="E113:G113"/>
    <mergeCell ref="H113:J113"/>
    <mergeCell ref="A125:J125"/>
    <mergeCell ref="A126:J126"/>
    <mergeCell ref="A127:A128"/>
    <mergeCell ref="B127:D127"/>
    <mergeCell ref="E127:G127"/>
    <mergeCell ref="H127:J127"/>
    <mergeCell ref="H181:J181"/>
    <mergeCell ref="A192:J192"/>
    <mergeCell ref="A193:J193"/>
    <mergeCell ref="A194:A195"/>
    <mergeCell ref="B194:D194"/>
    <mergeCell ref="E194:G194"/>
    <mergeCell ref="I232:J232"/>
    <mergeCell ref="A86:A87"/>
    <mergeCell ref="B86:D86"/>
    <mergeCell ref="E86:G86"/>
    <mergeCell ref="H86:J86"/>
    <mergeCell ref="A111:J111"/>
    <mergeCell ref="A112:J112"/>
    <mergeCell ref="A152:J152"/>
    <mergeCell ref="A153:J153"/>
    <mergeCell ref="A154:A155"/>
    <mergeCell ref="A98:J98"/>
    <mergeCell ref="A99:J99"/>
    <mergeCell ref="A100:A101"/>
    <mergeCell ref="B100:D100"/>
    <mergeCell ref="E100:G100"/>
    <mergeCell ref="H100:J100"/>
    <mergeCell ref="H46:J46"/>
    <mergeCell ref="A71:J71"/>
    <mergeCell ref="A72:J72"/>
    <mergeCell ref="A73:A74"/>
    <mergeCell ref="B73:D73"/>
    <mergeCell ref="E73:G73"/>
    <mergeCell ref="H73:J73"/>
    <mergeCell ref="A57:J57"/>
    <mergeCell ref="A58:J58"/>
    <mergeCell ref="A59:A60"/>
    <mergeCell ref="B59:D59"/>
    <mergeCell ref="E59:G59"/>
    <mergeCell ref="H59:J59"/>
    <mergeCell ref="B46:D46"/>
    <mergeCell ref="A166:J166"/>
    <mergeCell ref="A167:A168"/>
    <mergeCell ref="B167:D167"/>
    <mergeCell ref="E167:G167"/>
    <mergeCell ref="H167:J167"/>
    <mergeCell ref="B154:D154"/>
    <mergeCell ref="E154:G154"/>
    <mergeCell ref="H154:J154"/>
    <mergeCell ref="A138:J138"/>
    <mergeCell ref="A139:J139"/>
    <mergeCell ref="A140:A141"/>
    <mergeCell ref="B140:D140"/>
    <mergeCell ref="E140:G140"/>
    <mergeCell ref="H140:J140"/>
    <mergeCell ref="A180:J180"/>
    <mergeCell ref="A219:J219"/>
    <mergeCell ref="A220:J220"/>
    <mergeCell ref="A221:A222"/>
    <mergeCell ref="B221:D221"/>
    <mergeCell ref="E221:G221"/>
    <mergeCell ref="H221:J221"/>
    <mergeCell ref="A206:J206"/>
    <mergeCell ref="A207:J207"/>
    <mergeCell ref="A208:A209"/>
    <mergeCell ref="B208:D208"/>
    <mergeCell ref="E208:G208"/>
    <mergeCell ref="H208:J208"/>
    <mergeCell ref="H194:J194"/>
    <mergeCell ref="A246:J246"/>
    <mergeCell ref="A247:J247"/>
    <mergeCell ref="A248:A249"/>
    <mergeCell ref="B248:D248"/>
    <mergeCell ref="E248:G248"/>
    <mergeCell ref="H248:J248"/>
    <mergeCell ref="A233:J233"/>
    <mergeCell ref="A234:J234"/>
    <mergeCell ref="A235:A236"/>
    <mergeCell ref="B235:D235"/>
    <mergeCell ref="E235:G235"/>
    <mergeCell ref="H235:J235"/>
    <mergeCell ref="A262:A263"/>
    <mergeCell ref="B262:D262"/>
    <mergeCell ref="E262:G262"/>
    <mergeCell ref="H262:J262"/>
    <mergeCell ref="A273:J273"/>
    <mergeCell ref="A275:A276"/>
    <mergeCell ref="B275:D275"/>
    <mergeCell ref="E275:G275"/>
    <mergeCell ref="H275:J275"/>
    <mergeCell ref="A274:J274"/>
    <mergeCell ref="A301:J301"/>
    <mergeCell ref="A303:J303"/>
    <mergeCell ref="A304:A305"/>
    <mergeCell ref="B304:D304"/>
    <mergeCell ref="E304:G304"/>
    <mergeCell ref="H304:J304"/>
    <mergeCell ref="A287:J287"/>
    <mergeCell ref="A288:J288"/>
    <mergeCell ref="A289:A290"/>
    <mergeCell ref="B289:D289"/>
    <mergeCell ref="E289:G289"/>
    <mergeCell ref="H289:J289"/>
    <mergeCell ref="A302:J30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</sheetPr>
  <dimension ref="A1:N84"/>
  <sheetViews>
    <sheetView view="pageBreakPreview" topLeftCell="A16" zoomScaleSheetLayoutView="100" workbookViewId="0">
      <selection activeCell="C82" sqref="C82"/>
    </sheetView>
  </sheetViews>
  <sheetFormatPr defaultColWidth="9.140625" defaultRowHeight="12.75"/>
  <cols>
    <col min="1" max="1" width="9.140625" style="75" bestFit="1" customWidth="1"/>
    <col min="2" max="2" width="21" style="380" customWidth="1"/>
    <col min="3" max="3" width="15.7109375" style="384" customWidth="1"/>
    <col min="4" max="9" width="15.7109375" style="75" customWidth="1"/>
    <col min="10" max="16384" width="9.140625" style="75"/>
  </cols>
  <sheetData>
    <row r="1" spans="1:9" ht="21">
      <c r="B1" s="1995" t="s">
        <v>572</v>
      </c>
      <c r="C1" s="1995"/>
      <c r="D1" s="1995"/>
      <c r="E1" s="1995"/>
      <c r="F1" s="1995"/>
      <c r="G1" s="1995"/>
      <c r="H1" s="1995"/>
      <c r="I1" s="382"/>
    </row>
    <row r="2" spans="1:9" ht="18.75">
      <c r="B2" s="1987" t="s">
        <v>871</v>
      </c>
      <c r="C2" s="1987"/>
      <c r="D2" s="1987"/>
      <c r="E2" s="1987"/>
      <c r="F2" s="1987"/>
      <c r="G2" s="1987"/>
      <c r="H2" s="1987"/>
      <c r="I2" s="1987"/>
    </row>
    <row r="3" spans="1:9">
      <c r="B3" s="377"/>
      <c r="C3" s="378"/>
      <c r="D3" s="378"/>
      <c r="E3" s="378"/>
      <c r="F3" s="378"/>
      <c r="G3" s="378"/>
      <c r="H3" s="378"/>
      <c r="I3" s="378"/>
    </row>
    <row r="4" spans="1:9" s="66" customFormat="1" ht="33" customHeight="1">
      <c r="A4" s="1991" t="s">
        <v>1</v>
      </c>
      <c r="B4" s="1996" t="s">
        <v>156</v>
      </c>
      <c r="C4" s="1991" t="s">
        <v>259</v>
      </c>
      <c r="D4" s="1988" t="s">
        <v>158</v>
      </c>
      <c r="E4" s="1989"/>
      <c r="F4" s="1990"/>
      <c r="G4" s="1988" t="s">
        <v>159</v>
      </c>
      <c r="H4" s="1989"/>
      <c r="I4" s="1990"/>
    </row>
    <row r="5" spans="1:9" s="66" customFormat="1" ht="28.5" customHeight="1">
      <c r="A5" s="1992"/>
      <c r="B5" s="1997"/>
      <c r="C5" s="1992"/>
      <c r="D5" s="1218" t="s">
        <v>96</v>
      </c>
      <c r="E5" s="1218" t="s">
        <v>0</v>
      </c>
      <c r="F5" s="1218" t="s">
        <v>6</v>
      </c>
      <c r="G5" s="1218" t="s">
        <v>96</v>
      </c>
      <c r="H5" s="1218" t="s">
        <v>0</v>
      </c>
      <c r="I5" s="1218" t="s">
        <v>6</v>
      </c>
    </row>
    <row r="6" spans="1:9" s="881" customFormat="1" ht="17.25" customHeight="1">
      <c r="A6" s="1986">
        <v>1</v>
      </c>
      <c r="B6" s="1994" t="s">
        <v>15</v>
      </c>
      <c r="C6" s="901">
        <v>2021</v>
      </c>
      <c r="D6" s="901">
        <v>57.3</v>
      </c>
      <c r="E6" s="901">
        <v>148.9</v>
      </c>
      <c r="F6" s="901">
        <v>106.6</v>
      </c>
      <c r="G6" s="901">
        <v>107.9</v>
      </c>
      <c r="H6" s="901">
        <v>176.7</v>
      </c>
      <c r="I6" s="901">
        <v>144.9</v>
      </c>
    </row>
    <row r="7" spans="1:9" s="881" customFormat="1" ht="17.25" customHeight="1">
      <c r="A7" s="1986"/>
      <c r="B7" s="1994"/>
      <c r="C7" s="901">
        <v>2020</v>
      </c>
      <c r="D7" s="880">
        <v>49.6</v>
      </c>
      <c r="E7" s="880">
        <v>146.4</v>
      </c>
      <c r="F7" s="880">
        <v>101.7</v>
      </c>
      <c r="G7" s="880">
        <v>96.1</v>
      </c>
      <c r="H7" s="880">
        <v>154.19999999999999</v>
      </c>
      <c r="I7" s="880">
        <v>127.3</v>
      </c>
    </row>
    <row r="8" spans="1:9" s="881" customFormat="1" ht="17.25" customHeight="1">
      <c r="A8" s="1986"/>
      <c r="B8" s="1994"/>
      <c r="C8" s="901">
        <v>2019</v>
      </c>
      <c r="D8" s="880">
        <v>45</v>
      </c>
      <c r="E8" s="880">
        <v>156</v>
      </c>
      <c r="F8" s="880">
        <v>104.8</v>
      </c>
      <c r="G8" s="880">
        <v>93.7</v>
      </c>
      <c r="H8" s="880">
        <v>138.19999999999999</v>
      </c>
      <c r="I8" s="880">
        <v>117.6</v>
      </c>
    </row>
    <row r="9" spans="1:9" s="66" customFormat="1" ht="18" customHeight="1">
      <c r="A9" s="1986">
        <v>2</v>
      </c>
      <c r="B9" s="1993" t="s">
        <v>20</v>
      </c>
      <c r="C9" s="1378">
        <v>2021</v>
      </c>
      <c r="D9" s="1378">
        <v>4.9000000000000004</v>
      </c>
      <c r="E9" s="1378">
        <v>303.60000000000002</v>
      </c>
      <c r="F9" s="1378">
        <v>102.6</v>
      </c>
      <c r="G9" s="1378">
        <v>115.8</v>
      </c>
      <c r="H9" s="1378">
        <v>111.8</v>
      </c>
      <c r="I9" s="1378">
        <v>114.5</v>
      </c>
    </row>
    <row r="10" spans="1:9" s="66" customFormat="1" ht="18" customHeight="1">
      <c r="A10" s="1986"/>
      <c r="B10" s="1993"/>
      <c r="C10" s="901">
        <v>2020</v>
      </c>
      <c r="D10" s="880">
        <v>4.3</v>
      </c>
      <c r="E10" s="880">
        <v>280</v>
      </c>
      <c r="F10" s="880">
        <v>94.4</v>
      </c>
      <c r="G10" s="880">
        <v>96.3</v>
      </c>
      <c r="H10" s="880">
        <v>95.9</v>
      </c>
      <c r="I10" s="880">
        <v>96.2</v>
      </c>
    </row>
    <row r="11" spans="1:9" s="66" customFormat="1" ht="18" customHeight="1">
      <c r="A11" s="1986"/>
      <c r="B11" s="1993"/>
      <c r="C11" s="901">
        <v>2019</v>
      </c>
      <c r="D11" s="880">
        <v>5.4</v>
      </c>
      <c r="E11" s="880">
        <v>272.60000000000002</v>
      </c>
      <c r="F11" s="880">
        <v>92.8</v>
      </c>
      <c r="G11" s="880">
        <v>91</v>
      </c>
      <c r="H11" s="880">
        <v>95.3</v>
      </c>
      <c r="I11" s="880">
        <v>92.4</v>
      </c>
    </row>
    <row r="12" spans="1:9" s="66" customFormat="1" ht="18" customHeight="1">
      <c r="A12" s="1986">
        <v>3</v>
      </c>
      <c r="B12" s="1993" t="s">
        <v>21</v>
      </c>
      <c r="C12" s="1378">
        <v>2021</v>
      </c>
      <c r="D12" s="1378">
        <v>9.4</v>
      </c>
      <c r="E12" s="1378">
        <v>249.7</v>
      </c>
      <c r="F12" s="1378">
        <v>97.2</v>
      </c>
      <c r="G12" s="1378">
        <v>105.8</v>
      </c>
      <c r="H12" s="1378">
        <v>150.80000000000001</v>
      </c>
      <c r="I12" s="1378">
        <v>122.2</v>
      </c>
    </row>
    <row r="13" spans="1:9" s="66" customFormat="1" ht="18" customHeight="1">
      <c r="A13" s="1986"/>
      <c r="B13" s="1993"/>
      <c r="C13" s="901">
        <v>2020</v>
      </c>
      <c r="D13" s="880">
        <v>21.1</v>
      </c>
      <c r="E13" s="880">
        <v>268.60000000000002</v>
      </c>
      <c r="F13" s="880">
        <v>102.7</v>
      </c>
      <c r="G13" s="880">
        <v>85.4</v>
      </c>
      <c r="H13" s="880">
        <v>127.9</v>
      </c>
      <c r="I13" s="880">
        <v>100.9</v>
      </c>
    </row>
    <row r="14" spans="1:9" s="66" customFormat="1" ht="18" customHeight="1">
      <c r="A14" s="1986"/>
      <c r="B14" s="1993"/>
      <c r="C14" s="901">
        <v>2019</v>
      </c>
      <c r="D14" s="880">
        <v>9.5</v>
      </c>
      <c r="E14" s="880">
        <v>275.8</v>
      </c>
      <c r="F14" s="880">
        <v>106.8</v>
      </c>
      <c r="G14" s="880">
        <v>77.400000000000006</v>
      </c>
      <c r="H14" s="880">
        <v>114.2</v>
      </c>
      <c r="I14" s="880">
        <v>90.9</v>
      </c>
    </row>
    <row r="15" spans="1:9" s="66" customFormat="1" ht="18" customHeight="1">
      <c r="A15" s="1986">
        <v>4</v>
      </c>
      <c r="B15" s="1993" t="s">
        <v>25</v>
      </c>
      <c r="C15" s="1378">
        <v>2021</v>
      </c>
      <c r="D15" s="1378">
        <v>22.6</v>
      </c>
      <c r="E15" s="1378">
        <v>307.60000000000002</v>
      </c>
      <c r="F15" s="1378">
        <v>124.5</v>
      </c>
      <c r="G15" s="1378">
        <v>96.9</v>
      </c>
      <c r="H15" s="1378">
        <v>280.10000000000002</v>
      </c>
      <c r="I15" s="1378">
        <v>162.4</v>
      </c>
    </row>
    <row r="16" spans="1:9" s="66" customFormat="1" ht="18" customHeight="1">
      <c r="A16" s="1986"/>
      <c r="B16" s="1993"/>
      <c r="C16" s="901">
        <v>2020</v>
      </c>
      <c r="D16" s="880">
        <v>18.5</v>
      </c>
      <c r="E16" s="880">
        <v>292.10000000000002</v>
      </c>
      <c r="F16" s="880">
        <v>118</v>
      </c>
      <c r="G16" s="880">
        <v>85.6</v>
      </c>
      <c r="H16" s="880">
        <v>234.4</v>
      </c>
      <c r="I16" s="880">
        <v>138.80000000000001</v>
      </c>
    </row>
    <row r="17" spans="1:9" s="66" customFormat="1" ht="18" customHeight="1">
      <c r="A17" s="1986"/>
      <c r="B17" s="1993"/>
      <c r="C17" s="901">
        <v>2019</v>
      </c>
      <c r="D17" s="880">
        <v>20.5</v>
      </c>
      <c r="E17" s="880">
        <v>289.5</v>
      </c>
      <c r="F17" s="880">
        <v>116.7</v>
      </c>
      <c r="G17" s="880">
        <v>83.6</v>
      </c>
      <c r="H17" s="880">
        <v>192.4</v>
      </c>
      <c r="I17" s="880">
        <v>122.5</v>
      </c>
    </row>
    <row r="18" spans="1:9" ht="18" customHeight="1">
      <c r="A18" s="1986">
        <v>5</v>
      </c>
      <c r="B18" s="1993" t="s">
        <v>27</v>
      </c>
      <c r="C18" s="1378">
        <v>2021</v>
      </c>
      <c r="D18" s="1378">
        <v>20.2</v>
      </c>
      <c r="E18" s="1378">
        <v>352.2</v>
      </c>
      <c r="F18" s="1378">
        <v>108.8</v>
      </c>
      <c r="G18" s="1378">
        <v>78.900000000000006</v>
      </c>
      <c r="H18" s="1378">
        <v>98.6</v>
      </c>
      <c r="I18" s="1378">
        <v>84.1</v>
      </c>
    </row>
    <row r="19" spans="1:9" ht="18" customHeight="1">
      <c r="A19" s="1986"/>
      <c r="B19" s="1993"/>
      <c r="C19" s="901">
        <v>2020</v>
      </c>
      <c r="D19" s="880">
        <v>6.1</v>
      </c>
      <c r="E19" s="880">
        <v>326.3</v>
      </c>
      <c r="F19" s="880">
        <v>100.7</v>
      </c>
      <c r="G19" s="880">
        <v>66.7</v>
      </c>
      <c r="H19" s="880">
        <v>87.8</v>
      </c>
      <c r="I19" s="880">
        <v>72.3</v>
      </c>
    </row>
    <row r="20" spans="1:9" ht="18" customHeight="1">
      <c r="A20" s="1986"/>
      <c r="B20" s="1993"/>
      <c r="C20" s="901">
        <v>2019</v>
      </c>
      <c r="D20" s="880">
        <v>17</v>
      </c>
      <c r="E20" s="880">
        <v>309.10000000000002</v>
      </c>
      <c r="F20" s="880">
        <v>95</v>
      </c>
      <c r="G20" s="880">
        <v>71.8</v>
      </c>
      <c r="H20" s="880">
        <v>85.8</v>
      </c>
      <c r="I20" s="880">
        <v>75.5</v>
      </c>
    </row>
    <row r="21" spans="1:9" s="66" customFormat="1" ht="18" customHeight="1">
      <c r="A21" s="1986">
        <v>6</v>
      </c>
      <c r="B21" s="1993" t="s">
        <v>29</v>
      </c>
      <c r="C21" s="1378">
        <v>2021</v>
      </c>
      <c r="D21" s="1378">
        <v>6.2</v>
      </c>
      <c r="E21" s="1378">
        <v>178.6</v>
      </c>
      <c r="F21" s="1378">
        <v>60.3</v>
      </c>
      <c r="G21" s="1378">
        <v>95.7</v>
      </c>
      <c r="H21" s="1378">
        <v>92.8</v>
      </c>
      <c r="I21" s="1378">
        <v>97.8</v>
      </c>
    </row>
    <row r="22" spans="1:9" s="66" customFormat="1" ht="18" customHeight="1">
      <c r="A22" s="1986"/>
      <c r="B22" s="1993"/>
      <c r="C22" s="901">
        <v>2020</v>
      </c>
      <c r="D22" s="880">
        <v>16.5</v>
      </c>
      <c r="E22" s="880">
        <v>182.3</v>
      </c>
      <c r="F22" s="880">
        <v>61.4</v>
      </c>
      <c r="G22" s="880">
        <v>86.5</v>
      </c>
      <c r="H22" s="880">
        <v>80.8</v>
      </c>
      <c r="I22" s="880">
        <v>84.7</v>
      </c>
    </row>
    <row r="23" spans="1:9" s="66" customFormat="1" ht="18" customHeight="1">
      <c r="A23" s="1986"/>
      <c r="B23" s="1993"/>
      <c r="C23" s="901">
        <v>2019</v>
      </c>
      <c r="D23" s="880">
        <v>8.6999999999999993</v>
      </c>
      <c r="E23" s="880">
        <v>151.1</v>
      </c>
      <c r="F23" s="880">
        <v>53.4</v>
      </c>
      <c r="G23" s="880">
        <v>83.4</v>
      </c>
      <c r="H23" s="880">
        <v>80.3</v>
      </c>
      <c r="I23" s="880">
        <v>82.4</v>
      </c>
    </row>
    <row r="24" spans="1:9" s="66" customFormat="1" ht="18" customHeight="1">
      <c r="A24" s="1986">
        <v>7</v>
      </c>
      <c r="B24" s="1993" t="s">
        <v>257</v>
      </c>
      <c r="C24" s="1378">
        <v>2021</v>
      </c>
      <c r="D24" s="1378">
        <v>15.6</v>
      </c>
      <c r="E24" s="1378">
        <v>192.1</v>
      </c>
      <c r="F24" s="1378">
        <v>66.7</v>
      </c>
      <c r="G24" s="1378">
        <v>68.599999999999994</v>
      </c>
      <c r="H24" s="1378">
        <v>106.8</v>
      </c>
      <c r="I24" s="1378">
        <v>79.7</v>
      </c>
    </row>
    <row r="25" spans="1:9" s="66" customFormat="1" ht="18" customHeight="1">
      <c r="A25" s="1986"/>
      <c r="B25" s="1993"/>
      <c r="C25" s="901">
        <v>2020</v>
      </c>
      <c r="D25" s="880">
        <v>28.3</v>
      </c>
      <c r="E25" s="880">
        <v>172.4</v>
      </c>
      <c r="F25" s="880">
        <v>61.6</v>
      </c>
      <c r="G25" s="880">
        <v>53.2</v>
      </c>
      <c r="H25" s="880">
        <v>93</v>
      </c>
      <c r="I25" s="880">
        <v>64.7</v>
      </c>
    </row>
    <row r="26" spans="1:9" s="66" customFormat="1" ht="18" customHeight="1">
      <c r="A26" s="1986"/>
      <c r="B26" s="1993"/>
      <c r="C26" s="901">
        <v>2019</v>
      </c>
      <c r="D26" s="880">
        <v>16.5</v>
      </c>
      <c r="E26" s="880">
        <v>186.7</v>
      </c>
      <c r="F26" s="880">
        <v>65.7</v>
      </c>
      <c r="G26" s="880">
        <v>49.9</v>
      </c>
      <c r="H26" s="880">
        <v>94</v>
      </c>
      <c r="I26" s="880">
        <v>62.6</v>
      </c>
    </row>
    <row r="27" spans="1:9" s="66" customFormat="1" ht="18" customHeight="1">
      <c r="A27" s="1986">
        <v>8</v>
      </c>
      <c r="B27" s="1993" t="s">
        <v>40</v>
      </c>
      <c r="C27" s="1378">
        <v>2021</v>
      </c>
      <c r="D27" s="1378">
        <v>29.7</v>
      </c>
      <c r="E27" s="1378">
        <v>333.4</v>
      </c>
      <c r="F27" s="1378">
        <v>99.2</v>
      </c>
      <c r="G27" s="1378">
        <v>89.5</v>
      </c>
      <c r="H27" s="1378">
        <v>117.7</v>
      </c>
      <c r="I27" s="1379">
        <v>96</v>
      </c>
    </row>
    <row r="28" spans="1:9" s="66" customFormat="1" ht="18" customHeight="1">
      <c r="A28" s="1986"/>
      <c r="B28" s="1993"/>
      <c r="C28" s="901">
        <v>2020</v>
      </c>
      <c r="D28" s="880">
        <v>23.4</v>
      </c>
      <c r="E28" s="880">
        <v>325.3</v>
      </c>
      <c r="F28" s="880">
        <v>96.3</v>
      </c>
      <c r="G28" s="880">
        <v>83.7</v>
      </c>
      <c r="H28" s="880">
        <v>100.5</v>
      </c>
      <c r="I28" s="880">
        <v>87.6</v>
      </c>
    </row>
    <row r="29" spans="1:9" s="66" customFormat="1" ht="18" customHeight="1">
      <c r="A29" s="1986"/>
      <c r="B29" s="1993"/>
      <c r="C29" s="901">
        <v>2019</v>
      </c>
      <c r="D29" s="880">
        <v>27.3</v>
      </c>
      <c r="E29" s="880">
        <v>312</v>
      </c>
      <c r="F29" s="880">
        <v>92.5</v>
      </c>
      <c r="G29" s="880">
        <v>79</v>
      </c>
      <c r="H29" s="880">
        <v>105.2</v>
      </c>
      <c r="I29" s="880">
        <v>85</v>
      </c>
    </row>
    <row r="30" spans="1:9" s="66" customFormat="1" ht="18" customHeight="1">
      <c r="A30" s="1986">
        <v>9</v>
      </c>
      <c r="B30" s="1993" t="s">
        <v>44</v>
      </c>
      <c r="C30" s="1378">
        <v>2021</v>
      </c>
      <c r="D30" s="1378">
        <v>27.3</v>
      </c>
      <c r="E30" s="1378">
        <v>341.2</v>
      </c>
      <c r="F30" s="1378">
        <v>95.3</v>
      </c>
      <c r="G30" s="1378">
        <v>103.8</v>
      </c>
      <c r="H30" s="1378">
        <v>173.4</v>
      </c>
      <c r="I30" s="1378">
        <v>118.9</v>
      </c>
    </row>
    <row r="31" spans="1:9" s="66" customFormat="1" ht="18" customHeight="1">
      <c r="A31" s="1986"/>
      <c r="B31" s="1993"/>
      <c r="C31" s="901">
        <v>2020</v>
      </c>
      <c r="D31" s="880">
        <v>18.100000000000001</v>
      </c>
      <c r="E31" s="880">
        <v>341.4</v>
      </c>
      <c r="F31" s="880">
        <v>92.4</v>
      </c>
      <c r="G31" s="880">
        <v>95.1</v>
      </c>
      <c r="H31" s="880">
        <v>137</v>
      </c>
      <c r="I31" s="880">
        <v>104.2</v>
      </c>
    </row>
    <row r="32" spans="1:9" s="66" customFormat="1" ht="18" customHeight="1">
      <c r="A32" s="1986"/>
      <c r="B32" s="1993"/>
      <c r="C32" s="901">
        <v>2019</v>
      </c>
      <c r="D32" s="880">
        <v>21.4</v>
      </c>
      <c r="E32" s="880">
        <v>324.7</v>
      </c>
      <c r="F32" s="880">
        <v>87.2</v>
      </c>
      <c r="G32" s="880">
        <v>90</v>
      </c>
      <c r="H32" s="880">
        <v>138.9</v>
      </c>
      <c r="I32" s="880">
        <v>100.6</v>
      </c>
    </row>
    <row r="33" spans="1:14" s="66" customFormat="1" ht="18" customHeight="1">
      <c r="A33" s="1986">
        <v>10</v>
      </c>
      <c r="B33" s="1993" t="s">
        <v>51</v>
      </c>
      <c r="C33" s="1378">
        <v>2021</v>
      </c>
      <c r="D33" s="1378">
        <v>21.8</v>
      </c>
      <c r="E33" s="1378">
        <v>168.4</v>
      </c>
      <c r="F33" s="1378">
        <v>99.8</v>
      </c>
      <c r="G33" s="1379">
        <v>114</v>
      </c>
      <c r="H33" s="1378">
        <v>194.4</v>
      </c>
      <c r="I33" s="1378">
        <v>156.80000000000001</v>
      </c>
    </row>
    <row r="34" spans="1:14" s="66" customFormat="1" ht="18" customHeight="1">
      <c r="A34" s="1986"/>
      <c r="B34" s="1993"/>
      <c r="C34" s="901">
        <v>2020</v>
      </c>
      <c r="D34" s="880">
        <v>6.2</v>
      </c>
      <c r="E34" s="880">
        <v>196</v>
      </c>
      <c r="F34" s="880">
        <v>112.7</v>
      </c>
      <c r="G34" s="880">
        <v>103</v>
      </c>
      <c r="H34" s="880">
        <v>155</v>
      </c>
      <c r="I34" s="880">
        <v>130.69999999999999</v>
      </c>
    </row>
    <row r="35" spans="1:14" s="66" customFormat="1" ht="18" customHeight="1">
      <c r="A35" s="1986"/>
      <c r="B35" s="1993"/>
      <c r="C35" s="901">
        <v>2019</v>
      </c>
      <c r="D35" s="880">
        <v>30.1</v>
      </c>
      <c r="E35" s="880">
        <v>173</v>
      </c>
      <c r="F35" s="880">
        <v>106.1</v>
      </c>
      <c r="G35" s="880">
        <v>97.6</v>
      </c>
      <c r="H35" s="880">
        <v>146.1</v>
      </c>
      <c r="I35" s="880">
        <v>123.4</v>
      </c>
      <c r="N35" s="379"/>
    </row>
    <row r="36" spans="1:14" s="66" customFormat="1" ht="18" customHeight="1">
      <c r="A36" s="1986">
        <v>11</v>
      </c>
      <c r="B36" s="1993" t="s">
        <v>57</v>
      </c>
      <c r="C36" s="1378">
        <v>2021</v>
      </c>
      <c r="D36" s="1378">
        <v>7.2</v>
      </c>
      <c r="E36" s="1378">
        <v>261</v>
      </c>
      <c r="F36" s="1378">
        <v>97.1</v>
      </c>
      <c r="G36" s="1378">
        <v>107.9</v>
      </c>
      <c r="H36" s="1378">
        <v>121.5</v>
      </c>
      <c r="I36" s="1378">
        <v>112.7</v>
      </c>
      <c r="N36" s="379"/>
    </row>
    <row r="37" spans="1:14" s="66" customFormat="1" ht="18" customHeight="1">
      <c r="A37" s="1986"/>
      <c r="B37" s="1993"/>
      <c r="C37" s="901">
        <v>2020</v>
      </c>
      <c r="D37" s="880">
        <v>23</v>
      </c>
      <c r="E37" s="880">
        <v>245.7</v>
      </c>
      <c r="F37" s="880">
        <v>91.1</v>
      </c>
      <c r="G37" s="880">
        <v>94.5</v>
      </c>
      <c r="H37" s="880">
        <v>103.7</v>
      </c>
      <c r="I37" s="880">
        <v>97.8</v>
      </c>
      <c r="N37" s="379"/>
    </row>
    <row r="38" spans="1:14" s="66" customFormat="1" ht="18" customHeight="1">
      <c r="A38" s="1986"/>
      <c r="B38" s="1993"/>
      <c r="C38" s="901">
        <v>2019</v>
      </c>
      <c r="D38" s="880">
        <v>7</v>
      </c>
      <c r="E38" s="880">
        <v>263.2</v>
      </c>
      <c r="F38" s="880">
        <v>97.8</v>
      </c>
      <c r="G38" s="880">
        <v>93.8</v>
      </c>
      <c r="H38" s="880">
        <v>102.2</v>
      </c>
      <c r="I38" s="880">
        <v>96.8</v>
      </c>
    </row>
    <row r="39" spans="1:14" s="66" customFormat="1" ht="18" customHeight="1">
      <c r="A39" s="1986">
        <v>12</v>
      </c>
      <c r="B39" s="1993" t="s">
        <v>61</v>
      </c>
      <c r="C39" s="1378">
        <v>2021</v>
      </c>
      <c r="D39" s="1378">
        <v>23.1</v>
      </c>
      <c r="E39" s="1378">
        <v>137.4</v>
      </c>
      <c r="F39" s="1378">
        <v>91.1</v>
      </c>
      <c r="G39" s="1378">
        <v>102.8</v>
      </c>
      <c r="H39" s="1378">
        <v>134.1</v>
      </c>
      <c r="I39" s="1378">
        <v>121.4</v>
      </c>
    </row>
    <row r="40" spans="1:14" s="66" customFormat="1" ht="18" customHeight="1">
      <c r="A40" s="1986"/>
      <c r="B40" s="1993"/>
      <c r="C40" s="901">
        <v>2020</v>
      </c>
      <c r="D40" s="880">
        <v>4</v>
      </c>
      <c r="E40" s="880">
        <v>144.80000000000001</v>
      </c>
      <c r="F40" s="880">
        <v>95.4</v>
      </c>
      <c r="G40" s="880">
        <v>95</v>
      </c>
      <c r="H40" s="880">
        <v>106.5</v>
      </c>
      <c r="I40" s="880">
        <v>101.9</v>
      </c>
    </row>
    <row r="41" spans="1:14" s="66" customFormat="1" ht="18" customHeight="1">
      <c r="A41" s="1986"/>
      <c r="B41" s="1993"/>
      <c r="C41" s="901">
        <v>2019</v>
      </c>
      <c r="D41" s="880">
        <v>23.8</v>
      </c>
      <c r="E41" s="880">
        <v>144.4</v>
      </c>
      <c r="F41" s="880">
        <v>95.5</v>
      </c>
      <c r="G41" s="880">
        <v>93.4</v>
      </c>
      <c r="H41" s="880">
        <v>101.7</v>
      </c>
      <c r="I41" s="880">
        <v>98.3</v>
      </c>
    </row>
    <row r="42" spans="1:14" s="66" customFormat="1" ht="18" customHeight="1">
      <c r="A42" s="1986">
        <v>13</v>
      </c>
      <c r="B42" s="1993" t="s">
        <v>62</v>
      </c>
      <c r="C42" s="1378">
        <v>2021</v>
      </c>
      <c r="D42" s="1378">
        <v>4.8</v>
      </c>
      <c r="E42" s="1378">
        <v>364.4</v>
      </c>
      <c r="F42" s="1378">
        <v>83.8</v>
      </c>
      <c r="G42" s="1378">
        <v>88.8</v>
      </c>
      <c r="H42" s="1378">
        <v>148.69999999999999</v>
      </c>
      <c r="I42" s="1379">
        <v>102</v>
      </c>
    </row>
    <row r="43" spans="1:14" s="66" customFormat="1" ht="18" customHeight="1">
      <c r="A43" s="1986"/>
      <c r="B43" s="1993"/>
      <c r="C43" s="901">
        <v>2020</v>
      </c>
      <c r="D43" s="880">
        <v>11.4</v>
      </c>
      <c r="E43" s="880">
        <v>384.2</v>
      </c>
      <c r="F43" s="880">
        <v>87.5</v>
      </c>
      <c r="G43" s="880">
        <v>85.6</v>
      </c>
      <c r="H43" s="880">
        <v>124.3</v>
      </c>
      <c r="I43" s="880">
        <v>94.1</v>
      </c>
    </row>
    <row r="44" spans="1:14" s="66" customFormat="1" ht="18" customHeight="1">
      <c r="A44" s="1986"/>
      <c r="B44" s="1993"/>
      <c r="C44" s="901">
        <v>2019</v>
      </c>
      <c r="D44" s="880">
        <v>7.4</v>
      </c>
      <c r="E44" s="880">
        <v>380.1</v>
      </c>
      <c r="F44" s="880">
        <v>89.3</v>
      </c>
      <c r="G44" s="880">
        <v>73.2</v>
      </c>
      <c r="H44" s="880">
        <v>116.9</v>
      </c>
      <c r="I44" s="880">
        <v>82.8</v>
      </c>
    </row>
    <row r="45" spans="1:14" s="66" customFormat="1" ht="18" customHeight="1">
      <c r="A45" s="1986">
        <v>14</v>
      </c>
      <c r="B45" s="1993" t="s">
        <v>69</v>
      </c>
      <c r="C45" s="1378">
        <v>2021</v>
      </c>
      <c r="D45" s="1378">
        <v>12.9</v>
      </c>
      <c r="E45" s="1378">
        <v>376.3</v>
      </c>
      <c r="F45" s="1378">
        <v>98.9</v>
      </c>
      <c r="G45" s="1378">
        <v>101.3</v>
      </c>
      <c r="H45" s="1379">
        <v>197</v>
      </c>
      <c r="I45" s="1379">
        <v>124</v>
      </c>
    </row>
    <row r="46" spans="1:14" s="66" customFormat="1" ht="18" customHeight="1">
      <c r="A46" s="1986"/>
      <c r="B46" s="1993"/>
      <c r="C46" s="901">
        <v>2020</v>
      </c>
      <c r="D46" s="880">
        <v>30</v>
      </c>
      <c r="E46" s="880">
        <v>361.6</v>
      </c>
      <c r="F46" s="880">
        <v>94.2</v>
      </c>
      <c r="G46" s="880">
        <v>88.47</v>
      </c>
      <c r="H46" s="880">
        <v>156.1</v>
      </c>
      <c r="I46" s="880">
        <v>104.4</v>
      </c>
    </row>
    <row r="47" spans="1:14" s="66" customFormat="1" ht="18" customHeight="1">
      <c r="A47" s="1986"/>
      <c r="B47" s="1993"/>
      <c r="C47" s="901">
        <v>2019</v>
      </c>
      <c r="D47" s="880">
        <v>12.7</v>
      </c>
      <c r="E47" s="880">
        <v>353.2</v>
      </c>
      <c r="F47" s="880">
        <v>93.2</v>
      </c>
      <c r="G47" s="880">
        <v>87.7</v>
      </c>
      <c r="H47" s="880">
        <v>139</v>
      </c>
      <c r="I47" s="880">
        <v>99.8</v>
      </c>
    </row>
    <row r="48" spans="1:14" s="66" customFormat="1" ht="18" customHeight="1">
      <c r="A48" s="1986">
        <v>15</v>
      </c>
      <c r="B48" s="1993" t="s">
        <v>256</v>
      </c>
      <c r="C48" s="1378">
        <v>2021</v>
      </c>
      <c r="D48" s="1378">
        <v>28.8</v>
      </c>
      <c r="E48" s="1378">
        <v>265.3</v>
      </c>
      <c r="F48" s="1378">
        <v>96.4</v>
      </c>
      <c r="G48" s="1379">
        <v>94</v>
      </c>
      <c r="H48" s="1378">
        <v>117.6</v>
      </c>
      <c r="I48" s="1378">
        <v>100.8</v>
      </c>
    </row>
    <row r="49" spans="1:9" s="66" customFormat="1" ht="18" customHeight="1">
      <c r="A49" s="1986"/>
      <c r="B49" s="1993"/>
      <c r="C49" s="901">
        <v>2020</v>
      </c>
      <c r="D49" s="880">
        <v>3</v>
      </c>
      <c r="E49" s="880">
        <v>260.3</v>
      </c>
      <c r="F49" s="880">
        <v>96.1</v>
      </c>
      <c r="G49" s="880">
        <v>83.5</v>
      </c>
      <c r="H49" s="880">
        <v>87.6</v>
      </c>
      <c r="I49" s="880">
        <v>84.7</v>
      </c>
    </row>
    <row r="50" spans="1:9" s="66" customFormat="1" ht="18" customHeight="1">
      <c r="A50" s="1986"/>
      <c r="B50" s="1993"/>
      <c r="C50" s="901">
        <v>2019</v>
      </c>
      <c r="D50" s="880">
        <v>30.2</v>
      </c>
      <c r="E50" s="880">
        <v>267.89999999999998</v>
      </c>
      <c r="F50" s="880">
        <v>98.2</v>
      </c>
      <c r="G50" s="880">
        <v>79.400000000000006</v>
      </c>
      <c r="H50" s="880">
        <v>86.3</v>
      </c>
      <c r="I50" s="880">
        <v>81.400000000000006</v>
      </c>
    </row>
    <row r="51" spans="1:9" s="66" customFormat="1" ht="18" customHeight="1">
      <c r="A51" s="1986">
        <v>16</v>
      </c>
      <c r="B51" s="1993" t="s">
        <v>73</v>
      </c>
      <c r="C51" s="1378">
        <v>2021</v>
      </c>
      <c r="D51" s="1378">
        <v>95.7</v>
      </c>
      <c r="E51" s="1378">
        <v>168.9</v>
      </c>
      <c r="F51" s="1378">
        <v>142.80000000000001</v>
      </c>
      <c r="G51" s="1378">
        <v>204.2</v>
      </c>
      <c r="H51" s="1378">
        <v>55.4</v>
      </c>
      <c r="I51" s="1378">
        <v>108.3</v>
      </c>
    </row>
    <row r="52" spans="1:9" s="66" customFormat="1" ht="18" customHeight="1">
      <c r="A52" s="1986"/>
      <c r="B52" s="1993"/>
      <c r="C52" s="901">
        <v>2020</v>
      </c>
      <c r="D52" s="880">
        <v>86.7</v>
      </c>
      <c r="E52" s="880">
        <v>164.2</v>
      </c>
      <c r="F52" s="880">
        <v>136.6</v>
      </c>
      <c r="G52" s="880">
        <v>181.1</v>
      </c>
      <c r="H52" s="880">
        <v>47.1</v>
      </c>
      <c r="I52" s="880">
        <v>94.8</v>
      </c>
    </row>
    <row r="53" spans="1:9" s="66" customFormat="1" ht="18" customHeight="1">
      <c r="A53" s="1986"/>
      <c r="B53" s="1993"/>
      <c r="C53" s="901">
        <v>2019</v>
      </c>
      <c r="D53" s="880">
        <v>72.8</v>
      </c>
      <c r="E53" s="880">
        <v>170.9</v>
      </c>
      <c r="F53" s="880">
        <v>136</v>
      </c>
      <c r="G53" s="880">
        <v>162.9</v>
      </c>
      <c r="H53" s="880">
        <v>57.5</v>
      </c>
      <c r="I53" s="880">
        <v>94.9</v>
      </c>
    </row>
    <row r="54" spans="1:9" s="66" customFormat="1" ht="18" customHeight="1">
      <c r="A54" s="1986">
        <v>17</v>
      </c>
      <c r="B54" s="1993" t="s">
        <v>75</v>
      </c>
      <c r="C54" s="1378">
        <v>2021</v>
      </c>
      <c r="D54" s="1378">
        <v>13.9</v>
      </c>
      <c r="E54" s="1378">
        <v>188.1</v>
      </c>
      <c r="F54" s="1379">
        <v>85</v>
      </c>
      <c r="G54" s="1378">
        <v>82.9</v>
      </c>
      <c r="H54" s="1378">
        <v>162.6</v>
      </c>
      <c r="I54" s="1378">
        <v>115.4</v>
      </c>
    </row>
    <row r="55" spans="1:9" s="66" customFormat="1" ht="18" customHeight="1">
      <c r="A55" s="1986"/>
      <c r="B55" s="1993"/>
      <c r="C55" s="901">
        <v>2020</v>
      </c>
      <c r="D55" s="880">
        <v>14.9</v>
      </c>
      <c r="E55" s="880">
        <v>203.1</v>
      </c>
      <c r="F55" s="880">
        <v>91.7</v>
      </c>
      <c r="G55" s="880">
        <v>78.8</v>
      </c>
      <c r="H55" s="880">
        <v>141.30000000000001</v>
      </c>
      <c r="I55" s="880">
        <v>104.3</v>
      </c>
    </row>
    <row r="56" spans="1:9" s="66" customFormat="1" ht="18" customHeight="1">
      <c r="A56" s="1986"/>
      <c r="B56" s="1993"/>
      <c r="C56" s="901">
        <v>2019</v>
      </c>
      <c r="D56" s="880">
        <v>13.7</v>
      </c>
      <c r="E56" s="880">
        <v>215.1</v>
      </c>
      <c r="F56" s="880">
        <v>95.9</v>
      </c>
      <c r="G56" s="880">
        <v>75.900000000000006</v>
      </c>
      <c r="H56" s="880">
        <v>131.69999999999999</v>
      </c>
      <c r="I56" s="880">
        <v>98.7</v>
      </c>
    </row>
    <row r="57" spans="1:9" s="66" customFormat="1" ht="18" customHeight="1">
      <c r="A57" s="1986">
        <v>18</v>
      </c>
      <c r="B57" s="1993" t="s">
        <v>255</v>
      </c>
      <c r="C57" s="1378">
        <v>2021</v>
      </c>
      <c r="D57" s="1378">
        <v>19</v>
      </c>
      <c r="E57" s="1378">
        <v>330.9</v>
      </c>
      <c r="F57" s="1378">
        <v>102.5</v>
      </c>
      <c r="G57" s="1378">
        <v>92.6</v>
      </c>
      <c r="H57" s="1378">
        <v>126.4</v>
      </c>
      <c r="I57" s="1378">
        <v>101.7</v>
      </c>
    </row>
    <row r="58" spans="1:9" s="66" customFormat="1" ht="18" customHeight="1">
      <c r="A58" s="1986"/>
      <c r="B58" s="1993"/>
      <c r="C58" s="901">
        <v>2020</v>
      </c>
      <c r="D58" s="880">
        <v>17.5</v>
      </c>
      <c r="E58" s="880">
        <v>348.1</v>
      </c>
      <c r="F58" s="880">
        <v>106.1</v>
      </c>
      <c r="G58" s="880">
        <v>82.2</v>
      </c>
      <c r="H58" s="880">
        <v>103.2</v>
      </c>
      <c r="I58" s="880">
        <v>87.8</v>
      </c>
    </row>
    <row r="59" spans="1:9" s="66" customFormat="1" ht="18" customHeight="1">
      <c r="A59" s="1986"/>
      <c r="B59" s="1993"/>
      <c r="C59" s="901">
        <v>2019</v>
      </c>
      <c r="D59" s="880">
        <v>12.7</v>
      </c>
      <c r="E59" s="880">
        <v>320</v>
      </c>
      <c r="F59" s="880">
        <v>95</v>
      </c>
      <c r="G59" s="880">
        <v>80.900000000000006</v>
      </c>
      <c r="H59" s="880">
        <v>95.7</v>
      </c>
      <c r="I59" s="880">
        <v>84.9</v>
      </c>
    </row>
    <row r="60" spans="1:9" s="66" customFormat="1" ht="18" customHeight="1">
      <c r="A60" s="1986">
        <v>19</v>
      </c>
      <c r="B60" s="1993" t="s">
        <v>86</v>
      </c>
      <c r="C60" s="1378">
        <v>2021</v>
      </c>
      <c r="D60" s="1378">
        <v>9.6999999999999993</v>
      </c>
      <c r="E60" s="1378">
        <v>256.3</v>
      </c>
      <c r="F60" s="1378">
        <v>87.6</v>
      </c>
      <c r="G60" s="1378">
        <v>112.2</v>
      </c>
      <c r="H60" s="1378">
        <v>114.5</v>
      </c>
      <c r="I60" s="1378">
        <v>112.9</v>
      </c>
    </row>
    <row r="61" spans="1:9" s="66" customFormat="1" ht="18" customHeight="1">
      <c r="A61" s="1986"/>
      <c r="B61" s="1993"/>
      <c r="C61" s="901">
        <v>2020</v>
      </c>
      <c r="D61" s="880">
        <v>119</v>
      </c>
      <c r="E61" s="880">
        <v>251</v>
      </c>
      <c r="F61" s="880">
        <v>87.5</v>
      </c>
      <c r="G61" s="880">
        <v>99.6</v>
      </c>
      <c r="H61" s="880">
        <v>102.2</v>
      </c>
      <c r="I61" s="880">
        <v>100.4</v>
      </c>
    </row>
    <row r="62" spans="1:9" s="66" customFormat="1" ht="18" customHeight="1">
      <c r="A62" s="1986"/>
      <c r="B62" s="1993"/>
      <c r="C62" s="901">
        <v>2019</v>
      </c>
      <c r="D62" s="880">
        <v>10.3</v>
      </c>
      <c r="E62" s="880">
        <v>230.3</v>
      </c>
      <c r="F62" s="880">
        <v>79.900000000000006</v>
      </c>
      <c r="G62" s="880">
        <v>90.1</v>
      </c>
      <c r="H62" s="880">
        <v>95.1</v>
      </c>
      <c r="I62" s="880">
        <v>91.7</v>
      </c>
    </row>
    <row r="63" spans="1:9" s="66" customFormat="1" ht="18" customHeight="1">
      <c r="A63" s="1986">
        <v>20</v>
      </c>
      <c r="B63" s="1993" t="s">
        <v>143</v>
      </c>
      <c r="C63" s="1378">
        <v>2021</v>
      </c>
      <c r="D63" s="1378">
        <v>8.4</v>
      </c>
      <c r="E63" s="1378">
        <v>188.1</v>
      </c>
      <c r="F63" s="1378">
        <v>107.2</v>
      </c>
      <c r="G63" s="1378">
        <v>79.099999999999994</v>
      </c>
      <c r="H63" s="1379">
        <v>173</v>
      </c>
      <c r="I63" s="1378">
        <v>130.69999999999999</v>
      </c>
    </row>
    <row r="64" spans="1:9" s="66" customFormat="1" ht="18" customHeight="1">
      <c r="A64" s="1986"/>
      <c r="B64" s="1993"/>
      <c r="C64" s="901">
        <v>2020</v>
      </c>
      <c r="D64" s="880">
        <v>7</v>
      </c>
      <c r="E64" s="880">
        <v>175.4</v>
      </c>
      <c r="F64" s="880">
        <v>99.6</v>
      </c>
      <c r="G64" s="880">
        <v>65.7</v>
      </c>
      <c r="H64" s="880">
        <v>111.2</v>
      </c>
      <c r="I64" s="880">
        <v>90.7</v>
      </c>
    </row>
    <row r="65" spans="1:9" s="66" customFormat="1" ht="18" customHeight="1">
      <c r="A65" s="1986"/>
      <c r="B65" s="1993"/>
      <c r="C65" s="901">
        <v>2019</v>
      </c>
      <c r="D65" s="880">
        <v>9.1</v>
      </c>
      <c r="E65" s="880">
        <v>152</v>
      </c>
      <c r="F65" s="880">
        <v>87.7</v>
      </c>
      <c r="G65" s="880">
        <v>61.3</v>
      </c>
      <c r="H65" s="880">
        <v>121.6</v>
      </c>
      <c r="I65" s="880">
        <v>94.5</v>
      </c>
    </row>
    <row r="66" spans="1:9" s="66" customFormat="1" ht="18" customHeight="1">
      <c r="A66" s="1986">
        <v>21</v>
      </c>
      <c r="B66" s="1993" t="s">
        <v>191</v>
      </c>
      <c r="C66" s="1378">
        <v>2021</v>
      </c>
      <c r="D66" s="1378">
        <v>20.2</v>
      </c>
      <c r="E66" s="1378">
        <v>417.5</v>
      </c>
      <c r="F66" s="1378">
        <v>104.8</v>
      </c>
      <c r="G66" s="1378">
        <v>122.2</v>
      </c>
      <c r="H66" s="1378">
        <v>174.5</v>
      </c>
      <c r="I66" s="1378">
        <v>133.30000000000001</v>
      </c>
    </row>
    <row r="67" spans="1:9" s="66" customFormat="1" ht="18" customHeight="1">
      <c r="A67" s="1986"/>
      <c r="B67" s="1993"/>
      <c r="C67" s="901">
        <v>2020</v>
      </c>
      <c r="D67" s="880">
        <v>18.2</v>
      </c>
      <c r="E67" s="880">
        <v>413.4</v>
      </c>
      <c r="F67" s="880">
        <v>102.4</v>
      </c>
      <c r="G67" s="880">
        <v>111.3</v>
      </c>
      <c r="H67" s="880">
        <v>137.9</v>
      </c>
      <c r="I67" s="880">
        <v>117</v>
      </c>
    </row>
    <row r="68" spans="1:9" s="66" customFormat="1" ht="18" customHeight="1">
      <c r="A68" s="1986"/>
      <c r="B68" s="1993"/>
      <c r="C68" s="901">
        <v>2019</v>
      </c>
      <c r="D68" s="880">
        <v>17.2</v>
      </c>
      <c r="E68" s="880">
        <v>392.8</v>
      </c>
      <c r="F68" s="880">
        <v>97.2</v>
      </c>
      <c r="G68" s="880">
        <v>112.9</v>
      </c>
      <c r="H68" s="880">
        <v>133.19999999999999</v>
      </c>
      <c r="I68" s="880">
        <v>117.2</v>
      </c>
    </row>
    <row r="69" spans="1:9" s="66" customFormat="1" ht="18" customHeight="1">
      <c r="A69" s="1986">
        <v>22</v>
      </c>
      <c r="B69" s="1993" t="s">
        <v>145</v>
      </c>
      <c r="C69" s="1378">
        <v>2021</v>
      </c>
      <c r="D69" s="1378">
        <v>58.1</v>
      </c>
      <c r="E69" s="1378">
        <v>441.8</v>
      </c>
      <c r="F69" s="1378">
        <v>108.1</v>
      </c>
      <c r="G69" s="1378">
        <v>106.2</v>
      </c>
      <c r="H69" s="1378">
        <v>146.1</v>
      </c>
      <c r="I69" s="1378">
        <v>111.4</v>
      </c>
    </row>
    <row r="70" spans="1:9" s="66" customFormat="1" ht="18" customHeight="1">
      <c r="A70" s="1986"/>
      <c r="B70" s="1993"/>
      <c r="C70" s="901">
        <v>2020</v>
      </c>
      <c r="D70" s="880">
        <v>61.4</v>
      </c>
      <c r="E70" s="880">
        <v>421.7</v>
      </c>
      <c r="F70" s="880">
        <v>108.4</v>
      </c>
      <c r="G70" s="880">
        <v>98.4</v>
      </c>
      <c r="H70" s="880">
        <v>134.19999999999999</v>
      </c>
      <c r="I70" s="880">
        <v>103.1</v>
      </c>
    </row>
    <row r="71" spans="1:9" s="66" customFormat="1" ht="18" customHeight="1">
      <c r="A71" s="1986"/>
      <c r="B71" s="1993"/>
      <c r="C71" s="901">
        <v>2019</v>
      </c>
      <c r="D71" s="880">
        <v>43.1</v>
      </c>
      <c r="E71" s="880">
        <v>413.7</v>
      </c>
      <c r="F71" s="880">
        <v>91.4</v>
      </c>
      <c r="G71" s="880">
        <v>93.1</v>
      </c>
      <c r="H71" s="880">
        <v>126.8</v>
      </c>
      <c r="I71" s="880">
        <v>97.5</v>
      </c>
    </row>
    <row r="72" spans="1:9" s="66" customFormat="1" ht="18" customHeight="1">
      <c r="A72" s="1998" t="s">
        <v>14</v>
      </c>
      <c r="B72" s="1998"/>
      <c r="C72" s="1374">
        <v>2021</v>
      </c>
      <c r="D72" s="902">
        <v>23.7</v>
      </c>
      <c r="E72" s="902">
        <v>214.1</v>
      </c>
      <c r="F72" s="902">
        <v>97.2</v>
      </c>
      <c r="G72" s="902">
        <v>100.2</v>
      </c>
      <c r="H72" s="902">
        <v>149.19999999999999</v>
      </c>
      <c r="I72" s="902">
        <v>119.1</v>
      </c>
    </row>
    <row r="73" spans="1:9" s="66" customFormat="1" ht="18" customHeight="1">
      <c r="A73" s="1998"/>
      <c r="B73" s="1998"/>
      <c r="C73" s="1216">
        <v>2020</v>
      </c>
      <c r="D73" s="902">
        <v>22.5</v>
      </c>
      <c r="E73" s="902">
        <v>216.4</v>
      </c>
      <c r="F73" s="902">
        <v>97.3</v>
      </c>
      <c r="G73" s="902">
        <v>89.6</v>
      </c>
      <c r="H73" s="902">
        <v>122.4</v>
      </c>
      <c r="I73" s="902">
        <v>102.3</v>
      </c>
    </row>
    <row r="74" spans="1:9" s="66" customFormat="1" ht="18" customHeight="1">
      <c r="A74" s="1998"/>
      <c r="B74" s="1998"/>
      <c r="C74" s="897">
        <v>2019</v>
      </c>
      <c r="D74" s="902">
        <v>21.5</v>
      </c>
      <c r="E74" s="902">
        <v>212.1</v>
      </c>
      <c r="F74" s="902">
        <v>95</v>
      </c>
      <c r="G74" s="902">
        <v>85.5</v>
      </c>
      <c r="H74" s="902">
        <v>116.3</v>
      </c>
      <c r="I74" s="902">
        <v>97.4</v>
      </c>
    </row>
    <row r="75" spans="1:9">
      <c r="C75" s="899"/>
      <c r="D75" s="384"/>
      <c r="E75" s="384"/>
      <c r="F75" s="384"/>
      <c r="G75" s="384"/>
      <c r="H75" s="384"/>
      <c r="I75" s="384"/>
    </row>
    <row r="76" spans="1:9">
      <c r="D76" s="384"/>
      <c r="E76" s="384"/>
      <c r="F76" s="384"/>
      <c r="G76" s="384"/>
      <c r="H76" s="384"/>
      <c r="I76" s="384"/>
    </row>
    <row r="77" spans="1:9">
      <c r="D77" s="384"/>
      <c r="E77" s="384"/>
      <c r="F77" s="384"/>
      <c r="G77" s="384"/>
      <c r="H77" s="384"/>
      <c r="I77" s="384"/>
    </row>
    <row r="78" spans="1:9">
      <c r="D78" s="384"/>
      <c r="E78" s="384"/>
      <c r="F78" s="384"/>
      <c r="G78" s="384"/>
      <c r="H78" s="384"/>
      <c r="I78" s="384"/>
    </row>
    <row r="79" spans="1:9">
      <c r="D79" s="384"/>
      <c r="E79" s="384"/>
      <c r="F79" s="384"/>
      <c r="G79" s="384"/>
      <c r="H79" s="384"/>
      <c r="I79" s="384"/>
    </row>
    <row r="80" spans="1:9">
      <c r="D80" s="384"/>
      <c r="E80" s="384"/>
      <c r="F80" s="384"/>
      <c r="G80" s="384"/>
      <c r="H80" s="384"/>
      <c r="I80" s="384"/>
    </row>
    <row r="81" spans="4:9">
      <c r="D81" s="384"/>
      <c r="E81" s="384"/>
      <c r="F81" s="384"/>
      <c r="G81" s="384"/>
      <c r="H81" s="384"/>
      <c r="I81" s="384"/>
    </row>
    <row r="82" spans="4:9">
      <c r="D82" s="384"/>
      <c r="E82" s="384"/>
      <c r="F82" s="384"/>
      <c r="G82" s="384"/>
      <c r="H82" s="384"/>
      <c r="I82" s="384"/>
    </row>
    <row r="83" spans="4:9">
      <c r="D83" s="384"/>
      <c r="E83" s="384"/>
      <c r="F83" s="384"/>
      <c r="G83" s="384"/>
      <c r="H83" s="384"/>
      <c r="I83" s="384"/>
    </row>
    <row r="84" spans="4:9">
      <c r="D84" s="384"/>
      <c r="E84" s="384"/>
      <c r="F84" s="384"/>
      <c r="G84" s="384"/>
      <c r="H84" s="384"/>
      <c r="I84" s="384"/>
    </row>
  </sheetData>
  <mergeCells count="52">
    <mergeCell ref="B51:B53"/>
    <mergeCell ref="A72:B74"/>
    <mergeCell ref="B54:B56"/>
    <mergeCell ref="B57:B59"/>
    <mergeCell ref="B60:B62"/>
    <mergeCell ref="B63:B65"/>
    <mergeCell ref="B66:B68"/>
    <mergeCell ref="B69:B71"/>
    <mergeCell ref="A57:A59"/>
    <mergeCell ref="A60:A62"/>
    <mergeCell ref="A63:A65"/>
    <mergeCell ref="A66:A68"/>
    <mergeCell ref="A69:A71"/>
    <mergeCell ref="B36:B38"/>
    <mergeCell ref="B39:B41"/>
    <mergeCell ref="B42:B44"/>
    <mergeCell ref="B45:B47"/>
    <mergeCell ref="B48:B50"/>
    <mergeCell ref="B18:B20"/>
    <mergeCell ref="B21:B23"/>
    <mergeCell ref="B24:B26"/>
    <mergeCell ref="B27:B29"/>
    <mergeCell ref="B30:B32"/>
    <mergeCell ref="B1:H1"/>
    <mergeCell ref="A48:A50"/>
    <mergeCell ref="A51:A53"/>
    <mergeCell ref="A54:A56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B33:B35"/>
    <mergeCell ref="A18:A20"/>
    <mergeCell ref="B4:B5"/>
    <mergeCell ref="A9:A11"/>
    <mergeCell ref="A15:A17"/>
    <mergeCell ref="B2:I2"/>
    <mergeCell ref="D4:F4"/>
    <mergeCell ref="G4:I4"/>
    <mergeCell ref="C4:C5"/>
    <mergeCell ref="B12:B14"/>
    <mergeCell ref="B15:B17"/>
    <mergeCell ref="A4:A5"/>
    <mergeCell ref="A12:A14"/>
    <mergeCell ref="B6:B8"/>
    <mergeCell ref="A6:A8"/>
    <mergeCell ref="B9:B11"/>
  </mergeCells>
  <printOptions horizontalCentered="1" verticalCentered="1"/>
  <pageMargins left="0.59055118110236227" right="0.59055118110236227" top="0.39370078740157483" bottom="0.39370078740157483" header="0.31496062992125984" footer="0.31496062992125984"/>
  <pageSetup paperSize="9" scale="84" orientation="landscape" r:id="rId1"/>
  <headerFooter alignWithMargins="0"/>
  <rowBreaks count="2" manualBreakCount="2">
    <brk id="29" max="16383" man="1"/>
    <brk id="5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</sheetPr>
  <dimension ref="A1:AG28"/>
  <sheetViews>
    <sheetView zoomScaleSheetLayoutView="115" workbookViewId="0">
      <selection activeCell="A3" sqref="A3"/>
    </sheetView>
  </sheetViews>
  <sheetFormatPr defaultColWidth="9" defaultRowHeight="15"/>
  <cols>
    <col min="1" max="1" width="6.140625" style="12" bestFit="1" customWidth="1"/>
    <col min="2" max="2" width="15.28515625" style="12" bestFit="1" customWidth="1"/>
    <col min="3" max="22" width="5" style="12" hidden="1" customWidth="1"/>
    <col min="23" max="28" width="10.140625" style="12" customWidth="1"/>
    <col min="29" max="16384" width="9" style="12"/>
  </cols>
  <sheetData>
    <row r="1" spans="1:33" ht="42.75" customHeight="1">
      <c r="A1" s="2000" t="s">
        <v>573</v>
      </c>
      <c r="B1" s="2000"/>
      <c r="C1" s="2000"/>
      <c r="D1" s="2000"/>
      <c r="E1" s="2000"/>
      <c r="F1" s="2000"/>
      <c r="G1" s="2000"/>
      <c r="H1" s="2000"/>
      <c r="I1" s="2000"/>
      <c r="J1" s="2000"/>
      <c r="K1" s="2000"/>
      <c r="L1" s="2000"/>
      <c r="M1" s="2000"/>
      <c r="N1" s="2000"/>
      <c r="O1" s="2000"/>
      <c r="P1" s="2000"/>
      <c r="Q1" s="2000"/>
      <c r="R1" s="2000"/>
      <c r="S1" s="2000"/>
      <c r="T1" s="2000"/>
      <c r="U1" s="2000"/>
      <c r="V1" s="2000"/>
      <c r="W1" s="2000"/>
      <c r="X1" s="2000"/>
      <c r="Y1" s="2000"/>
      <c r="Z1" s="2000"/>
      <c r="AA1" s="2000"/>
      <c r="AB1" s="2000"/>
      <c r="AC1" s="2000"/>
      <c r="AD1" s="2000"/>
      <c r="AE1" s="2000"/>
      <c r="AF1" s="2000"/>
    </row>
    <row r="2" spans="1:33" ht="18.75">
      <c r="A2" s="2001" t="s">
        <v>895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  <c r="T2" s="2001"/>
      <c r="U2" s="2001"/>
      <c r="V2" s="2001"/>
      <c r="W2" s="2001"/>
      <c r="X2" s="2001"/>
      <c r="Y2" s="2001"/>
      <c r="Z2" s="2001"/>
      <c r="AA2" s="2001"/>
      <c r="AB2" s="2001"/>
      <c r="AC2" s="2001"/>
      <c r="AD2" s="2001"/>
      <c r="AE2" s="2001"/>
      <c r="AF2" s="2001"/>
    </row>
    <row r="3" spans="1:33" ht="6.7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 spans="1:33" ht="18" customHeight="1">
      <c r="A4" s="120" t="s">
        <v>193</v>
      </c>
      <c r="B4" s="120" t="s">
        <v>194</v>
      </c>
      <c r="C4" s="428">
        <v>1991</v>
      </c>
      <c r="D4" s="428">
        <v>1992</v>
      </c>
      <c r="E4" s="428">
        <v>1993</v>
      </c>
      <c r="F4" s="428">
        <v>1994</v>
      </c>
      <c r="G4" s="428">
        <v>1995</v>
      </c>
      <c r="H4" s="428">
        <v>1996</v>
      </c>
      <c r="I4" s="428">
        <v>1997</v>
      </c>
      <c r="J4" s="428">
        <v>1998</v>
      </c>
      <c r="K4" s="428">
        <v>1999</v>
      </c>
      <c r="L4" s="428">
        <v>2000</v>
      </c>
      <c r="M4" s="428">
        <v>2001</v>
      </c>
      <c r="N4" s="428">
        <v>2002</v>
      </c>
      <c r="O4" s="428">
        <v>2003</v>
      </c>
      <c r="P4" s="428">
        <v>2004</v>
      </c>
      <c r="Q4" s="428">
        <v>2005</v>
      </c>
      <c r="R4" s="428">
        <v>2006</v>
      </c>
      <c r="S4" s="428">
        <v>2007</v>
      </c>
      <c r="T4" s="428">
        <v>2008</v>
      </c>
      <c r="U4" s="428">
        <v>2009</v>
      </c>
      <c r="V4" s="428">
        <v>2010</v>
      </c>
      <c r="W4" s="428">
        <v>2011</v>
      </c>
      <c r="X4" s="428">
        <v>2012</v>
      </c>
      <c r="Y4" s="428">
        <v>2013</v>
      </c>
      <c r="Z4" s="428">
        <v>2014</v>
      </c>
      <c r="AA4" s="428">
        <v>2015</v>
      </c>
      <c r="AB4" s="428">
        <v>2016</v>
      </c>
      <c r="AC4" s="428">
        <v>2017</v>
      </c>
      <c r="AD4" s="428">
        <v>2018</v>
      </c>
      <c r="AE4" s="428">
        <v>2019</v>
      </c>
      <c r="AF4" s="428">
        <v>2020</v>
      </c>
      <c r="AG4" s="428">
        <v>2021</v>
      </c>
    </row>
    <row r="5" spans="1:33" ht="18" customHeight="1">
      <c r="A5" s="24">
        <v>1</v>
      </c>
      <c r="B5" s="25" t="s">
        <v>15</v>
      </c>
      <c r="C5" s="31">
        <v>23.4</v>
      </c>
      <c r="D5" s="31">
        <v>22.7</v>
      </c>
      <c r="E5" s="31">
        <v>23.4</v>
      </c>
      <c r="F5" s="31">
        <v>23.1</v>
      </c>
      <c r="G5" s="31">
        <v>22.7</v>
      </c>
      <c r="H5" s="31">
        <v>21.9</v>
      </c>
      <c r="I5" s="31">
        <v>21.8</v>
      </c>
      <c r="J5" s="31">
        <v>20.8</v>
      </c>
      <c r="K5" s="31">
        <v>20.5</v>
      </c>
      <c r="L5" s="31">
        <v>19.100000000000001</v>
      </c>
      <c r="M5" s="31">
        <v>19.600000000000001</v>
      </c>
      <c r="N5" s="31">
        <v>18.899999999999999</v>
      </c>
      <c r="O5" s="31">
        <v>18.2</v>
      </c>
      <c r="P5" s="31">
        <v>17.3</v>
      </c>
      <c r="Q5" s="31">
        <v>17.399999999999999</v>
      </c>
      <c r="R5" s="31">
        <v>16.600000000000001</v>
      </c>
      <c r="S5" s="31">
        <v>17.3</v>
      </c>
      <c r="T5" s="31">
        <v>18.2</v>
      </c>
      <c r="U5" s="31">
        <v>18.100000000000001</v>
      </c>
      <c r="V5" s="31">
        <v>18.3</v>
      </c>
      <c r="W5" s="31">
        <v>17.600000000000001</v>
      </c>
      <c r="X5" s="31">
        <v>16.100000000000001</v>
      </c>
      <c r="Y5" s="241">
        <v>16.192621190101068</v>
      </c>
      <c r="Z5" s="31">
        <v>21.107200951310464</v>
      </c>
      <c r="AA5" s="31">
        <v>16.887165170401985</v>
      </c>
      <c r="AB5" s="31">
        <f>'Table B 2 d 2'!AC7</f>
        <v>13.329132787626497</v>
      </c>
      <c r="AC5" s="886">
        <v>16.2</v>
      </c>
      <c r="AD5" s="886">
        <v>13.6</v>
      </c>
      <c r="AE5" s="31">
        <v>13.827917715609365</v>
      </c>
      <c r="AF5" s="886">
        <v>12.71426297484637</v>
      </c>
      <c r="AG5" s="31">
        <v>13.329132787626497</v>
      </c>
    </row>
    <row r="6" spans="1:33" ht="18" customHeight="1">
      <c r="A6" s="24">
        <v>2</v>
      </c>
      <c r="B6" s="25" t="s">
        <v>20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>
        <v>21</v>
      </c>
      <c r="S6" s="31">
        <v>19.600000000000001</v>
      </c>
      <c r="T6" s="31">
        <v>18.8</v>
      </c>
      <c r="U6" s="31">
        <v>19.399999999999999</v>
      </c>
      <c r="V6" s="31">
        <v>18.399999999999999</v>
      </c>
      <c r="W6" s="31">
        <v>17</v>
      </c>
      <c r="X6" s="31">
        <v>14.8</v>
      </c>
      <c r="Y6" s="241">
        <v>14.091283237902296</v>
      </c>
      <c r="Z6" s="31">
        <v>13.77185990299189</v>
      </c>
      <c r="AA6" s="31">
        <v>13.131602397861315</v>
      </c>
      <c r="AB6" s="31">
        <f>'Table B 2 d 2'!AC8</f>
        <v>12.823862101483897</v>
      </c>
      <c r="AC6" s="886">
        <v>12.4</v>
      </c>
      <c r="AD6" s="886">
        <v>12.8</v>
      </c>
      <c r="AE6" s="31">
        <v>12.24612771772062</v>
      </c>
      <c r="AF6" s="31">
        <v>11.804777259983476</v>
      </c>
      <c r="AG6" s="31">
        <v>12.823862101483897</v>
      </c>
    </row>
    <row r="7" spans="1:33" ht="18" customHeight="1">
      <c r="A7" s="24">
        <v>3</v>
      </c>
      <c r="B7" s="25" t="s">
        <v>21</v>
      </c>
      <c r="C7" s="31">
        <v>20.6</v>
      </c>
      <c r="D7" s="31">
        <v>21.5</v>
      </c>
      <c r="E7" s="31">
        <v>22.4</v>
      </c>
      <c r="F7" s="31">
        <v>21.7</v>
      </c>
      <c r="G7" s="31">
        <v>22.2</v>
      </c>
      <c r="H7" s="31">
        <v>23.1</v>
      </c>
      <c r="I7" s="31">
        <v>22.8</v>
      </c>
      <c r="J7" s="31">
        <v>22.1</v>
      </c>
      <c r="K7" s="31">
        <v>22.2</v>
      </c>
      <c r="L7" s="31">
        <v>19.100000000000001</v>
      </c>
      <c r="M7" s="31">
        <v>20.9</v>
      </c>
      <c r="N7" s="31">
        <v>20.2</v>
      </c>
      <c r="O7" s="31">
        <v>20.5</v>
      </c>
      <c r="P7" s="31">
        <v>19.3</v>
      </c>
      <c r="Q7" s="31">
        <v>24.4</v>
      </c>
      <c r="R7" s="31">
        <v>27.3</v>
      </c>
      <c r="S7" s="31">
        <v>21.2</v>
      </c>
      <c r="T7" s="31">
        <v>21.8</v>
      </c>
      <c r="U7" s="31">
        <v>20.7</v>
      </c>
      <c r="V7" s="31">
        <v>21.2</v>
      </c>
      <c r="W7" s="31">
        <v>20.3</v>
      </c>
      <c r="X7" s="31">
        <v>16.7</v>
      </c>
      <c r="Y7" s="241">
        <v>16.829683546390537</v>
      </c>
      <c r="Z7" s="31">
        <v>18.81790989276594</v>
      </c>
      <c r="AA7" s="31">
        <v>15.848564321635214</v>
      </c>
      <c r="AB7" s="31">
        <f>'Table B 2 d 2'!AC9</f>
        <v>12.14937673732959</v>
      </c>
      <c r="AC7" s="886">
        <v>13.9</v>
      </c>
      <c r="AD7" s="886">
        <v>14.3</v>
      </c>
      <c r="AE7" s="31">
        <v>14.094915844117009</v>
      </c>
      <c r="AF7" s="31">
        <v>12.842656058520234</v>
      </c>
      <c r="AG7" s="31">
        <v>12.14937673732959</v>
      </c>
    </row>
    <row r="8" spans="1:33" ht="18" customHeight="1">
      <c r="A8" s="24">
        <v>4</v>
      </c>
      <c r="B8" s="25" t="s">
        <v>25</v>
      </c>
      <c r="C8" s="31">
        <v>26.4</v>
      </c>
      <c r="D8" s="31">
        <v>22.9</v>
      </c>
      <c r="E8" s="31">
        <v>24.2</v>
      </c>
      <c r="F8" s="31">
        <v>23.3</v>
      </c>
      <c r="G8" s="31">
        <v>24.4</v>
      </c>
      <c r="H8" s="31">
        <v>25.3</v>
      </c>
      <c r="I8" s="31">
        <v>24.6</v>
      </c>
      <c r="J8" s="31">
        <v>22.8</v>
      </c>
      <c r="K8" s="31">
        <v>23.9</v>
      </c>
      <c r="L8" s="31">
        <v>23.2</v>
      </c>
      <c r="M8" s="31">
        <v>23.5</v>
      </c>
      <c r="N8" s="31">
        <v>21.9</v>
      </c>
      <c r="O8" s="31">
        <v>21.4</v>
      </c>
      <c r="P8" s="31">
        <v>22.1</v>
      </c>
      <c r="Q8" s="31">
        <v>21.8</v>
      </c>
      <c r="R8" s="31">
        <v>20.2</v>
      </c>
      <c r="S8" s="31">
        <v>21.8</v>
      </c>
      <c r="T8" s="31">
        <v>21.6</v>
      </c>
      <c r="U8" s="31">
        <v>22.4</v>
      </c>
      <c r="V8" s="31">
        <v>21.3</v>
      </c>
      <c r="W8" s="31">
        <v>21.9</v>
      </c>
      <c r="X8" s="31">
        <v>19.2</v>
      </c>
      <c r="Y8" s="241">
        <v>18.739543546197797</v>
      </c>
      <c r="Z8" s="31">
        <v>18.437177688768081</v>
      </c>
      <c r="AA8" s="31">
        <v>18.772445820433436</v>
      </c>
      <c r="AB8" s="31">
        <f>'Table B 2 d 2'!AC10</f>
        <v>15.562545258395774</v>
      </c>
      <c r="AC8" s="886">
        <v>16.7</v>
      </c>
      <c r="AD8" s="886">
        <v>16.600000000000001</v>
      </c>
      <c r="AE8" s="31">
        <v>15.399493354340136</v>
      </c>
      <c r="AF8" s="31">
        <v>14.748192537763174</v>
      </c>
      <c r="AG8" s="31">
        <v>15.562545258395774</v>
      </c>
    </row>
    <row r="9" spans="1:33" s="33" customFormat="1" ht="18" customHeight="1">
      <c r="A9" s="24">
        <v>5</v>
      </c>
      <c r="B9" s="25" t="s">
        <v>27</v>
      </c>
      <c r="C9" s="693"/>
      <c r="D9" s="693"/>
      <c r="E9" s="693"/>
      <c r="F9" s="693"/>
      <c r="G9" s="693"/>
      <c r="H9" s="693"/>
      <c r="I9" s="693"/>
      <c r="J9" s="693"/>
      <c r="K9" s="693"/>
      <c r="L9" s="693"/>
      <c r="M9" s="693"/>
      <c r="N9" s="693"/>
      <c r="O9" s="693"/>
      <c r="P9" s="693"/>
      <c r="Q9" s="693"/>
      <c r="R9" s="693"/>
      <c r="S9" s="693"/>
      <c r="T9" s="693"/>
      <c r="U9" s="693"/>
      <c r="V9" s="693"/>
      <c r="W9" s="693"/>
      <c r="X9" s="693"/>
      <c r="Y9" s="241">
        <v>16.928447435017464</v>
      </c>
      <c r="Z9" s="31">
        <v>16.973684943022086</v>
      </c>
      <c r="AA9" s="31">
        <v>15.491513316935631</v>
      </c>
      <c r="AB9" s="31">
        <f>'Table B 2 d 2'!AC11</f>
        <v>13.598336896277768</v>
      </c>
      <c r="AC9" s="903">
        <v>13.1</v>
      </c>
      <c r="AD9" s="241">
        <v>13</v>
      </c>
      <c r="AE9" s="241">
        <v>12.54619879200728</v>
      </c>
      <c r="AF9" s="241">
        <v>12.584210590162428</v>
      </c>
      <c r="AG9" s="693">
        <v>13.598336896277768</v>
      </c>
    </row>
    <row r="10" spans="1:33" ht="18" customHeight="1">
      <c r="A10" s="24">
        <v>6</v>
      </c>
      <c r="B10" s="25" t="s">
        <v>29</v>
      </c>
      <c r="C10" s="31"/>
      <c r="D10" s="31">
        <v>21.1</v>
      </c>
      <c r="E10" s="31">
        <v>20.6</v>
      </c>
      <c r="F10" s="31">
        <v>18.399999999999999</v>
      </c>
      <c r="G10" s="31">
        <v>16.100000000000001</v>
      </c>
      <c r="H10" s="31">
        <v>16.8</v>
      </c>
      <c r="I10" s="31">
        <v>16.2</v>
      </c>
      <c r="J10" s="31">
        <v>18.100000000000001</v>
      </c>
      <c r="K10" s="31">
        <v>19.5</v>
      </c>
      <c r="L10" s="31">
        <v>16.7</v>
      </c>
      <c r="M10" s="31">
        <v>15.8</v>
      </c>
      <c r="N10" s="31">
        <v>15.7</v>
      </c>
      <c r="O10" s="31">
        <v>15</v>
      </c>
      <c r="P10" s="31">
        <v>15.8</v>
      </c>
      <c r="Q10" s="31">
        <v>14.6</v>
      </c>
      <c r="R10" s="31">
        <v>14.4</v>
      </c>
      <c r="S10" s="31">
        <v>14.5</v>
      </c>
      <c r="T10" s="31">
        <v>13.8</v>
      </c>
      <c r="U10" s="31">
        <v>12.6</v>
      </c>
      <c r="V10" s="31">
        <v>13.7</v>
      </c>
      <c r="W10" s="31">
        <v>13.5</v>
      </c>
      <c r="X10" s="31">
        <v>12.6</v>
      </c>
      <c r="Y10" s="241">
        <v>12.532051909412985</v>
      </c>
      <c r="Z10" s="31">
        <v>11.775529866674816</v>
      </c>
      <c r="AA10" s="31">
        <v>10.56785456588786</v>
      </c>
      <c r="AB10" s="31">
        <f>'Table B 2 d 2'!AC12</f>
        <v>7.5416306491932206</v>
      </c>
      <c r="AC10" s="886">
        <v>8.6999999999999993</v>
      </c>
      <c r="AD10" s="886">
        <v>7.4</v>
      </c>
      <c r="AE10" s="31">
        <v>7.0530080586495343</v>
      </c>
      <c r="AF10" s="31">
        <v>7.6778517356959117</v>
      </c>
      <c r="AG10" s="31">
        <v>7.5416306491932206</v>
      </c>
    </row>
    <row r="11" spans="1:33" ht="18" customHeight="1">
      <c r="A11" s="24">
        <v>7</v>
      </c>
      <c r="B11" s="25" t="s">
        <v>142</v>
      </c>
      <c r="C11" s="31">
        <v>22.9</v>
      </c>
      <c r="D11" s="31">
        <v>21.5</v>
      </c>
      <c r="E11" s="31">
        <v>21.2</v>
      </c>
      <c r="F11" s="31">
        <v>20.100000000000001</v>
      </c>
      <c r="G11" s="31">
        <v>19.899999999999999</v>
      </c>
      <c r="H11" s="31">
        <v>19.3</v>
      </c>
      <c r="I11" s="31">
        <v>17.7</v>
      </c>
      <c r="J11" s="31">
        <v>18.100000000000001</v>
      </c>
      <c r="K11" s="31">
        <v>17.3</v>
      </c>
      <c r="L11" s="31">
        <v>16.8</v>
      </c>
      <c r="M11" s="31">
        <v>16.8</v>
      </c>
      <c r="N11" s="31">
        <v>14.8</v>
      </c>
      <c r="O11" s="31">
        <v>17.2</v>
      </c>
      <c r="P11" s="31">
        <v>19.5</v>
      </c>
      <c r="Q11" s="31">
        <v>18.899999999999999</v>
      </c>
      <c r="R11" s="31">
        <v>19.600000000000001</v>
      </c>
      <c r="S11" s="31">
        <v>16.7</v>
      </c>
      <c r="T11" s="31">
        <v>16.2</v>
      </c>
      <c r="U11" s="31">
        <v>17.100000000000001</v>
      </c>
      <c r="V11" s="31">
        <v>16.399999999999999</v>
      </c>
      <c r="W11" s="31">
        <v>14.8</v>
      </c>
      <c r="X11" s="31">
        <v>14.8</v>
      </c>
      <c r="Y11" s="241">
        <v>10.649867825968425</v>
      </c>
      <c r="Z11" s="31">
        <v>12.244157772657056</v>
      </c>
      <c r="AA11" s="31">
        <v>12.334416008433402</v>
      </c>
      <c r="AB11" s="31">
        <f>'Table B 2 d 2'!AC13</f>
        <v>8.3354072655599154</v>
      </c>
      <c r="AC11" s="886">
        <v>11.7</v>
      </c>
      <c r="AD11" s="886">
        <v>9.8000000000000007</v>
      </c>
      <c r="AE11" s="31">
        <v>8.6717724973191679</v>
      </c>
      <c r="AF11" s="31">
        <v>7.7051975275945077</v>
      </c>
      <c r="AG11" s="31">
        <v>8.3354072655599154</v>
      </c>
    </row>
    <row r="12" spans="1:33" ht="18" customHeight="1">
      <c r="A12" s="24">
        <v>8</v>
      </c>
      <c r="B12" s="25" t="s">
        <v>40</v>
      </c>
      <c r="C12" s="31">
        <v>25.1</v>
      </c>
      <c r="D12" s="31">
        <v>23.4</v>
      </c>
      <c r="E12" s="31">
        <v>23.9</v>
      </c>
      <c r="F12" s="31">
        <v>22.5</v>
      </c>
      <c r="G12" s="31">
        <v>21.8</v>
      </c>
      <c r="H12" s="31">
        <v>21.3</v>
      </c>
      <c r="I12" s="31">
        <v>19.899999999999999</v>
      </c>
      <c r="J12" s="31">
        <v>20.100000000000001</v>
      </c>
      <c r="K12" s="31">
        <v>19.899999999999999</v>
      </c>
      <c r="L12" s="31">
        <v>19.600000000000001</v>
      </c>
      <c r="M12" s="31">
        <v>18.600000000000001</v>
      </c>
      <c r="N12" s="31">
        <v>18.5</v>
      </c>
      <c r="O12" s="31">
        <v>20.399999999999999</v>
      </c>
      <c r="P12" s="31">
        <v>18.399999999999999</v>
      </c>
      <c r="Q12" s="31">
        <v>16.600000000000001</v>
      </c>
      <c r="R12" s="31">
        <v>17.100000000000001</v>
      </c>
      <c r="S12" s="31">
        <v>17.399999999999999</v>
      </c>
      <c r="T12" s="31">
        <v>18.899999999999999</v>
      </c>
      <c r="U12" s="31">
        <v>19</v>
      </c>
      <c r="V12" s="31">
        <v>20.9</v>
      </c>
      <c r="W12" s="31">
        <v>20.100000000000001</v>
      </c>
      <c r="X12" s="31">
        <v>17.2</v>
      </c>
      <c r="Y12" s="241">
        <v>16.125572685579048</v>
      </c>
      <c r="Z12" s="31">
        <v>16.637300507052366</v>
      </c>
      <c r="AA12" s="31">
        <v>15.696729228894537</v>
      </c>
      <c r="AB12" s="31">
        <f>'Table B 2 d 2'!AC14</f>
        <v>12.401647941394044</v>
      </c>
      <c r="AC12" s="886">
        <v>13.1</v>
      </c>
      <c r="AD12" s="886">
        <v>12.8</v>
      </c>
      <c r="AE12" s="31">
        <v>12.209701096289141</v>
      </c>
      <c r="AF12" s="31">
        <v>12.040392456187929</v>
      </c>
      <c r="AG12" s="31">
        <v>12.401647941394044</v>
      </c>
    </row>
    <row r="13" spans="1:33" ht="18" customHeight="1">
      <c r="A13" s="24">
        <v>9</v>
      </c>
      <c r="B13" s="25" t="s">
        <v>44</v>
      </c>
      <c r="C13" s="31">
        <v>24.5</v>
      </c>
      <c r="D13" s="31">
        <v>24.4</v>
      </c>
      <c r="E13" s="31">
        <v>22.1</v>
      </c>
      <c r="F13" s="31">
        <v>20.7</v>
      </c>
      <c r="G13" s="31">
        <v>21.5</v>
      </c>
      <c r="H13" s="31">
        <v>21.5</v>
      </c>
      <c r="I13" s="31">
        <v>21.7</v>
      </c>
      <c r="J13" s="31">
        <v>19.600000000000001</v>
      </c>
      <c r="K13" s="31">
        <v>21.4</v>
      </c>
      <c r="L13" s="31">
        <v>19.399999999999999</v>
      </c>
      <c r="M13" s="31">
        <v>18.600000000000001</v>
      </c>
      <c r="N13" s="31">
        <v>18.100000000000001</v>
      </c>
      <c r="O13" s="31">
        <v>18.8</v>
      </c>
      <c r="P13" s="31">
        <v>17.899999999999999</v>
      </c>
      <c r="Q13" s="31">
        <v>15.8</v>
      </c>
      <c r="R13" s="31">
        <v>15.9</v>
      </c>
      <c r="S13" s="31">
        <v>17.8</v>
      </c>
      <c r="T13" s="31">
        <v>17.2</v>
      </c>
      <c r="U13" s="31">
        <v>16.3</v>
      </c>
      <c r="V13" s="31">
        <v>16.399999999999999</v>
      </c>
      <c r="W13" s="31">
        <v>16.3</v>
      </c>
      <c r="X13" s="31">
        <v>15.4</v>
      </c>
      <c r="Y13" s="241">
        <v>15.629548119060875</v>
      </c>
      <c r="Z13" s="31">
        <v>14.491324191905866</v>
      </c>
      <c r="AA13" s="31">
        <v>14.9884381041313</v>
      </c>
      <c r="AB13" s="31">
        <f>'Table B 2 d 2'!AC15</f>
        <v>11.917388608459921</v>
      </c>
      <c r="AC13" s="886">
        <v>13.1</v>
      </c>
      <c r="AD13" s="886">
        <v>12.3</v>
      </c>
      <c r="AE13" s="31">
        <v>11.507531348825971</v>
      </c>
      <c r="AF13" s="31">
        <v>11.544036946393723</v>
      </c>
      <c r="AG13" s="31">
        <v>11.917388608459921</v>
      </c>
    </row>
    <row r="14" spans="1:33" ht="18" customHeight="1">
      <c r="A14" s="24">
        <v>10</v>
      </c>
      <c r="B14" s="25" t="s">
        <v>51</v>
      </c>
      <c r="C14" s="31">
        <v>24.6</v>
      </c>
      <c r="D14" s="31">
        <v>24.7</v>
      </c>
      <c r="E14" s="31">
        <v>24.2</v>
      </c>
      <c r="F14" s="31">
        <v>24.2</v>
      </c>
      <c r="G14" s="31">
        <v>23.5</v>
      </c>
      <c r="H14" s="31">
        <v>21.7</v>
      </c>
      <c r="I14" s="31">
        <v>21.9</v>
      </c>
      <c r="J14" s="31">
        <v>20.8</v>
      </c>
      <c r="K14" s="31">
        <v>21.1</v>
      </c>
      <c r="L14" s="31">
        <v>21.2</v>
      </c>
      <c r="M14" s="31">
        <v>20.3</v>
      </c>
      <c r="N14" s="31">
        <v>19.899999999999999</v>
      </c>
      <c r="O14" s="31">
        <v>20.3</v>
      </c>
      <c r="P14" s="31">
        <v>19.7</v>
      </c>
      <c r="Q14" s="31">
        <v>20.6</v>
      </c>
      <c r="R14" s="31">
        <v>19.5</v>
      </c>
      <c r="S14" s="31">
        <v>20.6</v>
      </c>
      <c r="T14" s="31">
        <v>19.2</v>
      </c>
      <c r="U14" s="31">
        <v>19.7</v>
      </c>
      <c r="V14" s="31">
        <v>21</v>
      </c>
      <c r="W14" s="31">
        <v>21.4</v>
      </c>
      <c r="X14" s="31">
        <v>19.5</v>
      </c>
      <c r="Y14" s="241">
        <v>17.33254399887803</v>
      </c>
      <c r="Z14" s="31">
        <v>16.036827457032434</v>
      </c>
      <c r="AA14" s="31">
        <v>15.977191023000943</v>
      </c>
      <c r="AB14" s="31">
        <f>'Table B 2 d 2'!AC16</f>
        <v>12.475078309135252</v>
      </c>
      <c r="AC14" s="886">
        <v>13.9</v>
      </c>
      <c r="AD14" s="886">
        <v>13.5</v>
      </c>
      <c r="AE14" s="31">
        <v>14.003331622998894</v>
      </c>
      <c r="AF14" s="31">
        <v>14.089662006110322</v>
      </c>
      <c r="AG14" s="31">
        <v>12.475078309135252</v>
      </c>
    </row>
    <row r="15" spans="1:33" ht="18" customHeight="1">
      <c r="A15" s="24">
        <v>11</v>
      </c>
      <c r="B15" s="25" t="s">
        <v>57</v>
      </c>
      <c r="C15" s="31">
        <v>25.8</v>
      </c>
      <c r="D15" s="31">
        <v>25.8</v>
      </c>
      <c r="E15" s="31">
        <v>25.1</v>
      </c>
      <c r="F15" s="31">
        <v>24.5</v>
      </c>
      <c r="G15" s="31">
        <v>23.3</v>
      </c>
      <c r="H15" s="31">
        <v>23</v>
      </c>
      <c r="I15" s="31">
        <v>22.1</v>
      </c>
      <c r="J15" s="31">
        <v>18.2</v>
      </c>
      <c r="K15" s="31">
        <v>19.2</v>
      </c>
      <c r="L15" s="31">
        <v>21.5</v>
      </c>
      <c r="M15" s="31">
        <v>20.2</v>
      </c>
      <c r="N15" s="31">
        <v>19.3</v>
      </c>
      <c r="O15" s="31">
        <v>19.600000000000001</v>
      </c>
      <c r="P15" s="31">
        <v>18.2</v>
      </c>
      <c r="Q15" s="31">
        <v>18.2</v>
      </c>
      <c r="R15" s="31">
        <v>18.899999999999999</v>
      </c>
      <c r="S15" s="31">
        <v>20.100000000000001</v>
      </c>
      <c r="T15" s="31">
        <v>18.600000000000001</v>
      </c>
      <c r="U15" s="31">
        <v>18.600000000000001</v>
      </c>
      <c r="V15" s="31">
        <v>17.2</v>
      </c>
      <c r="W15" s="31">
        <v>17.399999999999999</v>
      </c>
      <c r="X15" s="31">
        <v>15.5</v>
      </c>
      <c r="Y15" s="241">
        <v>14.553290958249786</v>
      </c>
      <c r="Z15" s="31">
        <v>14.773515828766959</v>
      </c>
      <c r="AA15" s="31">
        <v>13.640285372573054</v>
      </c>
      <c r="AB15" s="31">
        <f>'Table B 2 d 2'!AC17</f>
        <v>12.143467784372731</v>
      </c>
      <c r="AC15" s="886">
        <v>14.7</v>
      </c>
      <c r="AD15" s="886">
        <v>13.4</v>
      </c>
      <c r="AE15" s="31">
        <v>12.915219458929172</v>
      </c>
      <c r="AF15" s="31">
        <v>11.385590699574786</v>
      </c>
      <c r="AG15" s="31">
        <v>12.143467784372731</v>
      </c>
    </row>
    <row r="16" spans="1:33" ht="18" customHeight="1">
      <c r="A16" s="24">
        <v>12</v>
      </c>
      <c r="B16" s="25" t="s">
        <v>61</v>
      </c>
      <c r="C16" s="31">
        <v>22.9</v>
      </c>
      <c r="D16" s="31">
        <v>27.2</v>
      </c>
      <c r="E16" s="31">
        <v>22.7</v>
      </c>
      <c r="F16" s="31">
        <v>22.9</v>
      </c>
      <c r="G16" s="31">
        <v>23.5</v>
      </c>
      <c r="H16" s="31">
        <v>19.600000000000001</v>
      </c>
      <c r="I16" s="31">
        <v>18.8</v>
      </c>
      <c r="J16" s="31">
        <v>18.2</v>
      </c>
      <c r="K16" s="31">
        <v>19.2</v>
      </c>
      <c r="L16" s="31">
        <v>19.899999999999999</v>
      </c>
      <c r="M16" s="31">
        <v>17.100000000000001</v>
      </c>
      <c r="N16" s="31">
        <v>16.600000000000001</v>
      </c>
      <c r="O16" s="31">
        <v>16.7</v>
      </c>
      <c r="P16" s="31">
        <v>17.399999999999999</v>
      </c>
      <c r="Q16" s="31">
        <v>16.899999999999999</v>
      </c>
      <c r="R16" s="31">
        <v>16.600000000000001</v>
      </c>
      <c r="S16" s="31">
        <v>16</v>
      </c>
      <c r="T16" s="31">
        <v>17.600000000000001</v>
      </c>
      <c r="U16" s="31">
        <v>18.2</v>
      </c>
      <c r="V16" s="31">
        <v>18.8</v>
      </c>
      <c r="W16" s="31">
        <v>21.3</v>
      </c>
      <c r="X16" s="31">
        <v>21.9</v>
      </c>
      <c r="Y16" s="241">
        <v>17.40292340029017</v>
      </c>
      <c r="Z16" s="31">
        <v>17.53963365230851</v>
      </c>
      <c r="AA16" s="31">
        <v>16.405627533754128</v>
      </c>
      <c r="AB16" s="31">
        <f>'Table B 2 d 2'!AC18</f>
        <v>11.382964846630795</v>
      </c>
      <c r="AC16" s="886">
        <v>14.4</v>
      </c>
      <c r="AD16" s="886">
        <v>14.7</v>
      </c>
      <c r="AE16" s="31">
        <v>12.609155745622079</v>
      </c>
      <c r="AF16" s="31">
        <v>11.930476291632536</v>
      </c>
      <c r="AG16" s="31">
        <v>11.382964846630795</v>
      </c>
    </row>
    <row r="17" spans="1:33" ht="18" customHeight="1">
      <c r="A17" s="24">
        <v>13</v>
      </c>
      <c r="B17" s="25" t="s">
        <v>62</v>
      </c>
      <c r="C17" s="31"/>
      <c r="D17" s="31">
        <v>19.100000000000001</v>
      </c>
      <c r="E17" s="31">
        <v>21.8</v>
      </c>
      <c r="F17" s="31">
        <v>21.1</v>
      </c>
      <c r="G17" s="31">
        <v>19.399999999999999</v>
      </c>
      <c r="H17" s="31">
        <v>22.5</v>
      </c>
      <c r="I17" s="31">
        <v>23.9</v>
      </c>
      <c r="J17" s="31">
        <v>24.5</v>
      </c>
      <c r="K17" s="31">
        <v>23.2</v>
      </c>
      <c r="L17" s="31">
        <v>21.4</v>
      </c>
      <c r="M17" s="31">
        <v>21.1</v>
      </c>
      <c r="N17" s="31">
        <v>19.899999999999999</v>
      </c>
      <c r="O17" s="31">
        <v>20.399999999999999</v>
      </c>
      <c r="P17" s="31">
        <v>20.8</v>
      </c>
      <c r="Q17" s="31">
        <v>20.7</v>
      </c>
      <c r="R17" s="31">
        <v>20.9</v>
      </c>
      <c r="S17" s="31">
        <v>20.3</v>
      </c>
      <c r="T17" s="31">
        <v>19.600000000000001</v>
      </c>
      <c r="U17" s="31">
        <v>19.7</v>
      </c>
      <c r="V17" s="31">
        <v>19</v>
      </c>
      <c r="W17" s="31">
        <v>16</v>
      </c>
      <c r="X17" s="31">
        <v>15.5</v>
      </c>
      <c r="Y17" s="241">
        <v>15.774426959469716</v>
      </c>
      <c r="Z17" s="31">
        <v>15.36896286439578</v>
      </c>
      <c r="AA17" s="31">
        <v>14.217172753257765</v>
      </c>
      <c r="AB17" s="31">
        <f>'Table B 2 d 2'!AC19</f>
        <v>10.481155730443406</v>
      </c>
      <c r="AC17" s="886">
        <v>12.3</v>
      </c>
      <c r="AD17" s="886">
        <v>12.7</v>
      </c>
      <c r="AE17" s="31">
        <v>11.784616417839651</v>
      </c>
      <c r="AF17" s="31">
        <v>10.941042447791212</v>
      </c>
      <c r="AG17" s="31">
        <v>10.481155730443406</v>
      </c>
    </row>
    <row r="18" spans="1:33" ht="18" customHeight="1">
      <c r="A18" s="24">
        <v>14</v>
      </c>
      <c r="B18" s="25" t="s">
        <v>69</v>
      </c>
      <c r="C18" s="31"/>
      <c r="D18" s="31"/>
      <c r="E18" s="31"/>
      <c r="F18" s="31"/>
      <c r="G18" s="31"/>
      <c r="H18" s="31">
        <v>24.7</v>
      </c>
      <c r="I18" s="31">
        <v>24.8</v>
      </c>
      <c r="J18" s="31">
        <v>24.9</v>
      </c>
      <c r="K18" s="31">
        <v>27.4</v>
      </c>
      <c r="L18" s="31">
        <v>23.2</v>
      </c>
      <c r="M18" s="31">
        <v>22.7</v>
      </c>
      <c r="N18" s="31">
        <v>20.3</v>
      </c>
      <c r="O18" s="31">
        <v>21.4</v>
      </c>
      <c r="P18" s="31">
        <v>19.2</v>
      </c>
      <c r="Q18" s="31">
        <v>19.5</v>
      </c>
      <c r="R18" s="31">
        <v>20.399999999999999</v>
      </c>
      <c r="S18" s="31">
        <v>18.899999999999999</v>
      </c>
      <c r="T18" s="31">
        <v>19</v>
      </c>
      <c r="U18" s="31">
        <v>17.2</v>
      </c>
      <c r="V18" s="31">
        <v>17.3</v>
      </c>
      <c r="W18" s="31">
        <v>17.399999999999999</v>
      </c>
      <c r="X18" s="31">
        <v>14.7</v>
      </c>
      <c r="Y18" s="241">
        <v>16.716556326522994</v>
      </c>
      <c r="Z18" s="31">
        <v>17.002484075629965</v>
      </c>
      <c r="AA18" s="31">
        <v>16.226489209298027</v>
      </c>
      <c r="AB18" s="31">
        <f>'Table B 2 d 2'!AC20</f>
        <v>12.357661901439574</v>
      </c>
      <c r="AC18" s="886">
        <v>13.5</v>
      </c>
      <c r="AD18" s="886">
        <v>13.3</v>
      </c>
      <c r="AE18" s="31">
        <v>12.30368989588036</v>
      </c>
      <c r="AF18" s="31">
        <v>11.773191318856263</v>
      </c>
      <c r="AG18" s="31">
        <v>12.357661901439574</v>
      </c>
    </row>
    <row r="19" spans="1:33" ht="18" customHeight="1">
      <c r="A19" s="24">
        <v>15</v>
      </c>
      <c r="B19" s="25" t="s">
        <v>256</v>
      </c>
      <c r="C19" s="31"/>
      <c r="D19" s="31"/>
      <c r="E19" s="31"/>
      <c r="F19" s="31"/>
      <c r="G19" s="31"/>
      <c r="H19" s="31">
        <v>21</v>
      </c>
      <c r="I19" s="31">
        <v>21.3</v>
      </c>
      <c r="J19" s="31">
        <v>22.7</v>
      </c>
      <c r="K19" s="31">
        <v>24.9</v>
      </c>
      <c r="L19" s="31">
        <v>22.9</v>
      </c>
      <c r="M19" s="31">
        <v>19.600000000000001</v>
      </c>
      <c r="N19" s="31">
        <v>19.600000000000001</v>
      </c>
      <c r="O19" s="31">
        <v>18.600000000000001</v>
      </c>
      <c r="P19" s="31">
        <v>23.2</v>
      </c>
      <c r="Q19" s="31">
        <v>22.4</v>
      </c>
      <c r="R19" s="31">
        <v>22.2</v>
      </c>
      <c r="S19" s="31">
        <v>23.3</v>
      </c>
      <c r="T19" s="31">
        <v>22.5</v>
      </c>
      <c r="U19" s="31">
        <v>22.2</v>
      </c>
      <c r="V19" s="31">
        <v>20.7</v>
      </c>
      <c r="W19" s="31">
        <v>17.7</v>
      </c>
      <c r="X19" s="31">
        <v>16</v>
      </c>
      <c r="Y19" s="241">
        <v>17.06799788020583</v>
      </c>
      <c r="Z19" s="31">
        <v>17.315742938542421</v>
      </c>
      <c r="AA19" s="31">
        <v>15.737042004823671</v>
      </c>
      <c r="AB19" s="31">
        <f>'Table B 2 d 2'!AC21</f>
        <v>12.049569905923473</v>
      </c>
      <c r="AC19" s="886">
        <v>13.2</v>
      </c>
      <c r="AD19" s="886">
        <v>12.8</v>
      </c>
      <c r="AE19" s="31">
        <v>12.956089067399649</v>
      </c>
      <c r="AF19" s="31">
        <v>12.00729340654534</v>
      </c>
      <c r="AG19" s="31">
        <v>12.049569905923473</v>
      </c>
    </row>
    <row r="20" spans="1:33" ht="18" customHeight="1">
      <c r="A20" s="24">
        <v>16</v>
      </c>
      <c r="B20" s="25" t="s">
        <v>73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241">
        <v>14.755512791520045</v>
      </c>
      <c r="Z20" s="31">
        <v>16.879218183206966</v>
      </c>
      <c r="AA20" s="31">
        <v>13.394053808432348</v>
      </c>
      <c r="AB20" s="31">
        <f>'Table B 2 d 2'!AC22</f>
        <v>17.855938496368896</v>
      </c>
      <c r="AC20" s="886">
        <v>17.399999999999999</v>
      </c>
      <c r="AD20" s="886">
        <v>18.2</v>
      </c>
      <c r="AE20" s="31">
        <v>17.956714774437135</v>
      </c>
      <c r="AF20" s="31">
        <v>17.079343515577722</v>
      </c>
      <c r="AG20" s="31">
        <v>17.855938496368896</v>
      </c>
    </row>
    <row r="21" spans="1:33" ht="18" customHeight="1">
      <c r="A21" s="24">
        <v>17</v>
      </c>
      <c r="B21" s="25" t="s">
        <v>75</v>
      </c>
      <c r="C21" s="31">
        <v>19.7</v>
      </c>
      <c r="D21" s="31">
        <v>21.3</v>
      </c>
      <c r="E21" s="31">
        <v>21.1</v>
      </c>
      <c r="F21" s="31">
        <v>21.6</v>
      </c>
      <c r="G21" s="31">
        <v>20.8</v>
      </c>
      <c r="H21" s="31">
        <v>20.9</v>
      </c>
      <c r="I21" s="31">
        <v>21.7</v>
      </c>
      <c r="J21" s="31">
        <v>23</v>
      </c>
      <c r="K21" s="31">
        <v>20.9</v>
      </c>
      <c r="L21" s="31">
        <v>21.2</v>
      </c>
      <c r="M21" s="31">
        <v>20.5</v>
      </c>
      <c r="N21" s="31">
        <v>20.2</v>
      </c>
      <c r="O21" s="31">
        <v>20.5</v>
      </c>
      <c r="P21" s="31">
        <v>18.8</v>
      </c>
      <c r="Q21" s="31">
        <v>19.399999999999999</v>
      </c>
      <c r="R21" s="31">
        <v>19.7</v>
      </c>
      <c r="S21" s="31">
        <v>19.7</v>
      </c>
      <c r="T21" s="31">
        <v>20.3</v>
      </c>
      <c r="U21" s="31">
        <v>19.600000000000001</v>
      </c>
      <c r="V21" s="31">
        <v>18.899999999999999</v>
      </c>
      <c r="W21" s="31">
        <v>19.899999999999999</v>
      </c>
      <c r="X21" s="31">
        <v>16.899999999999999</v>
      </c>
      <c r="Y21" s="241">
        <v>15.967660798069597</v>
      </c>
      <c r="Z21" s="31">
        <v>14.685176911679982</v>
      </c>
      <c r="AA21" s="31">
        <v>14.163974697537309</v>
      </c>
      <c r="AB21" s="31">
        <f>'Table B 2 d 2'!AC23</f>
        <v>10.621173079014028</v>
      </c>
      <c r="AC21" s="886">
        <v>13.4</v>
      </c>
      <c r="AD21" s="886">
        <v>13</v>
      </c>
      <c r="AE21" s="31">
        <v>12.658485057836479</v>
      </c>
      <c r="AF21" s="31">
        <v>11.467448808410195</v>
      </c>
      <c r="AG21" s="31">
        <v>10.621173079014028</v>
      </c>
    </row>
    <row r="22" spans="1:33" ht="18" customHeight="1">
      <c r="A22" s="24">
        <v>18</v>
      </c>
      <c r="B22" s="26" t="s">
        <v>161</v>
      </c>
      <c r="C22" s="31">
        <v>23.5</v>
      </c>
      <c r="D22" s="31">
        <v>22.1</v>
      </c>
      <c r="E22" s="31">
        <v>20.2</v>
      </c>
      <c r="F22" s="31">
        <v>20.399999999999999</v>
      </c>
      <c r="G22" s="31">
        <v>19.5</v>
      </c>
      <c r="H22" s="31">
        <v>22.4</v>
      </c>
      <c r="I22" s="31">
        <v>25.9</v>
      </c>
      <c r="J22" s="31">
        <v>20</v>
      </c>
      <c r="K22" s="31">
        <v>17.3</v>
      </c>
      <c r="L22" s="31">
        <v>15.5</v>
      </c>
      <c r="M22" s="31">
        <v>15.3</v>
      </c>
      <c r="N22" s="31">
        <v>14.9</v>
      </c>
      <c r="O22" s="31">
        <v>15.7</v>
      </c>
      <c r="P22" s="31">
        <v>15</v>
      </c>
      <c r="Q22" s="31">
        <v>14.9</v>
      </c>
      <c r="R22" s="31">
        <v>17.899999999999999</v>
      </c>
      <c r="S22" s="31">
        <v>17.399999999999999</v>
      </c>
      <c r="T22" s="31">
        <v>18.100000000000001</v>
      </c>
      <c r="U22" s="31">
        <v>18</v>
      </c>
      <c r="V22" s="31">
        <v>18.7</v>
      </c>
      <c r="W22" s="31">
        <v>19.2</v>
      </c>
      <c r="X22" s="31">
        <v>19.399999999999999</v>
      </c>
      <c r="Y22" s="241">
        <v>16.728945347221622</v>
      </c>
      <c r="Z22" s="31">
        <v>16.147825642133263</v>
      </c>
      <c r="AA22" s="31">
        <v>15.196868524061708</v>
      </c>
      <c r="AB22" s="31">
        <f>'Table B 2 d 2'!AC24</f>
        <v>12.812217383076094</v>
      </c>
      <c r="AC22" s="886">
        <v>11.9</v>
      </c>
      <c r="AD22" s="886">
        <v>11.2</v>
      </c>
      <c r="AE22" s="31">
        <v>12.539336935790146</v>
      </c>
      <c r="AF22" s="31">
        <v>13.258674818550723</v>
      </c>
      <c r="AG22" s="31">
        <v>12.812217383076094</v>
      </c>
    </row>
    <row r="23" spans="1:33" ht="18" customHeight="1">
      <c r="A23" s="24">
        <v>19</v>
      </c>
      <c r="B23" s="25" t="s">
        <v>86</v>
      </c>
      <c r="C23" s="31">
        <v>24.1</v>
      </c>
      <c r="D23" s="31">
        <v>22.5</v>
      </c>
      <c r="E23" s="31">
        <v>24.3</v>
      </c>
      <c r="F23" s="31">
        <v>21.9</v>
      </c>
      <c r="G23" s="31">
        <v>22.6</v>
      </c>
      <c r="H23" s="31">
        <v>22.7</v>
      </c>
      <c r="I23" s="31">
        <v>22.1</v>
      </c>
      <c r="J23" s="31">
        <v>22.6</v>
      </c>
      <c r="K23" s="31">
        <v>21.1</v>
      </c>
      <c r="L23" s="31">
        <v>21.6</v>
      </c>
      <c r="M23" s="31">
        <v>20.7</v>
      </c>
      <c r="N23" s="31">
        <v>19.399999999999999</v>
      </c>
      <c r="O23" s="31">
        <v>19</v>
      </c>
      <c r="P23" s="31">
        <v>21.3</v>
      </c>
      <c r="Q23" s="31">
        <v>21.5</v>
      </c>
      <c r="R23" s="31">
        <v>20.9</v>
      </c>
      <c r="S23" s="31">
        <v>19.5</v>
      </c>
      <c r="T23" s="31">
        <v>18.5</v>
      </c>
      <c r="U23" s="31">
        <v>18.3</v>
      </c>
      <c r="V23" s="31">
        <v>17.5</v>
      </c>
      <c r="W23" s="31">
        <v>16.2</v>
      </c>
      <c r="X23" s="31">
        <v>14.6</v>
      </c>
      <c r="Y23" s="241">
        <v>14.185623519441569</v>
      </c>
      <c r="Z23" s="31">
        <v>13.487824485517473</v>
      </c>
      <c r="AA23" s="31">
        <v>13.01583271787297</v>
      </c>
      <c r="AB23" s="31">
        <f>'Table B 2 d 2'!AC25</f>
        <v>10.955154122553219</v>
      </c>
      <c r="AC23" s="886">
        <v>11.2</v>
      </c>
      <c r="AD23" s="886">
        <v>11.2</v>
      </c>
      <c r="AE23" s="31">
        <v>10.541403062780178</v>
      </c>
      <c r="AF23" s="31">
        <v>10.931585198998114</v>
      </c>
      <c r="AG23" s="31">
        <v>10.955154122553219</v>
      </c>
    </row>
    <row r="24" spans="1:33" ht="18" customHeight="1">
      <c r="A24" s="24">
        <v>20</v>
      </c>
      <c r="B24" s="25" t="s">
        <v>143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>
        <v>11.9</v>
      </c>
      <c r="S24" s="31">
        <v>12.7</v>
      </c>
      <c r="T24" s="31">
        <v>11.8</v>
      </c>
      <c r="U24" s="31">
        <v>12.7</v>
      </c>
      <c r="V24" s="31">
        <v>10.4</v>
      </c>
      <c r="W24" s="31">
        <v>10</v>
      </c>
      <c r="X24" s="31">
        <v>10.7</v>
      </c>
      <c r="Y24" s="241">
        <v>10.364511327453238</v>
      </c>
      <c r="Z24" s="31">
        <v>10.37900436981805</v>
      </c>
      <c r="AA24" s="31">
        <v>10.007149886561711</v>
      </c>
      <c r="AB24" s="31">
        <f>'Table B 2 d 2'!AC26</f>
        <v>13.397955919543392</v>
      </c>
      <c r="AC24" s="886">
        <v>9.6999999999999993</v>
      </c>
      <c r="AD24" s="886">
        <v>10.1</v>
      </c>
      <c r="AE24" s="31">
        <v>11.575759460888891</v>
      </c>
      <c r="AF24" s="31">
        <v>12.452010956743953</v>
      </c>
      <c r="AG24" s="31">
        <v>13.397955919543392</v>
      </c>
    </row>
    <row r="25" spans="1:33" ht="18" customHeight="1">
      <c r="A25" s="24">
        <v>21</v>
      </c>
      <c r="B25" s="26" t="s">
        <v>144</v>
      </c>
      <c r="C25" s="31"/>
      <c r="D25" s="31"/>
      <c r="E25" s="31"/>
      <c r="F25" s="31"/>
      <c r="G25" s="31"/>
      <c r="H25" s="31">
        <v>22.6</v>
      </c>
      <c r="I25" s="31">
        <v>21.3</v>
      </c>
      <c r="J25" s="31">
        <v>21.5</v>
      </c>
      <c r="K25" s="31">
        <v>17.399999999999999</v>
      </c>
      <c r="L25" s="31">
        <v>21.1</v>
      </c>
      <c r="M25" s="31">
        <v>20.100000000000001</v>
      </c>
      <c r="N25" s="31">
        <v>18</v>
      </c>
      <c r="O25" s="31">
        <v>19.2</v>
      </c>
      <c r="P25" s="31">
        <v>19.100000000000001</v>
      </c>
      <c r="Q25" s="31">
        <v>20</v>
      </c>
      <c r="R25" s="31">
        <v>20</v>
      </c>
      <c r="S25" s="31">
        <v>22.1</v>
      </c>
      <c r="T25" s="31">
        <v>18.5</v>
      </c>
      <c r="U25" s="31">
        <v>18.8</v>
      </c>
      <c r="V25" s="31">
        <v>18</v>
      </c>
      <c r="W25" s="31">
        <v>18.3</v>
      </c>
      <c r="X25" s="31">
        <v>18.399999999999999</v>
      </c>
      <c r="Y25" s="241">
        <v>14.420996422103594</v>
      </c>
      <c r="Z25" s="31">
        <v>14.217146320078395</v>
      </c>
      <c r="AA25" s="31">
        <v>13.185598061054913</v>
      </c>
      <c r="AB25" s="31">
        <f>'Table B 2 d 2'!AC27</f>
        <v>13.102576949243996</v>
      </c>
      <c r="AC25" s="886">
        <v>12.7</v>
      </c>
      <c r="AD25" s="886">
        <v>12.7</v>
      </c>
      <c r="AE25" s="31">
        <v>12.827290414562427</v>
      </c>
      <c r="AF25" s="31">
        <v>12.796340305621463</v>
      </c>
      <c r="AG25" s="31">
        <v>13.102576949243996</v>
      </c>
    </row>
    <row r="26" spans="1:33" ht="18" customHeight="1">
      <c r="A26" s="24">
        <v>22</v>
      </c>
      <c r="B26" s="25" t="s">
        <v>145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>
        <v>18.8</v>
      </c>
      <c r="S26" s="31">
        <v>20.399999999999999</v>
      </c>
      <c r="T26" s="31">
        <v>21</v>
      </c>
      <c r="U26" s="31">
        <v>21</v>
      </c>
      <c r="V26" s="31">
        <v>20.2</v>
      </c>
      <c r="W26" s="31">
        <v>19.7</v>
      </c>
      <c r="X26" s="31">
        <v>21.2</v>
      </c>
      <c r="Y26" s="241">
        <v>16.632589335363715</v>
      </c>
      <c r="Z26" s="31">
        <v>13.189583930649487</v>
      </c>
      <c r="AA26" s="31">
        <v>14.484025841187975</v>
      </c>
      <c r="AB26" s="31">
        <f>'Table B 2 d 2'!AC28</f>
        <v>13.516280518681386</v>
      </c>
      <c r="AC26" s="886">
        <v>12.4</v>
      </c>
      <c r="AD26" s="886">
        <v>12.3</v>
      </c>
      <c r="AE26" s="31">
        <v>12.06367183630099</v>
      </c>
      <c r="AF26" s="31">
        <v>13.548368146657594</v>
      </c>
      <c r="AG26" s="31">
        <v>13.516280518681386</v>
      </c>
    </row>
    <row r="27" spans="1:33" ht="18" customHeight="1">
      <c r="A27" s="1999" t="s">
        <v>232</v>
      </c>
      <c r="B27" s="1999"/>
      <c r="C27" s="242">
        <v>23.5</v>
      </c>
      <c r="D27" s="242">
        <v>23.3</v>
      </c>
      <c r="E27" s="242">
        <v>23</v>
      </c>
      <c r="F27" s="242">
        <v>22.3</v>
      </c>
      <c r="G27" s="242">
        <v>22.1</v>
      </c>
      <c r="H27" s="242">
        <v>21.4</v>
      </c>
      <c r="I27" s="242">
        <v>21.3</v>
      </c>
      <c r="J27" s="242">
        <v>20.8</v>
      </c>
      <c r="K27" s="242">
        <v>20.6</v>
      </c>
      <c r="L27" s="242">
        <v>20</v>
      </c>
      <c r="M27" s="242">
        <v>19.2</v>
      </c>
      <c r="N27" s="242">
        <v>18.399999999999999</v>
      </c>
      <c r="O27" s="242">
        <v>18.8</v>
      </c>
      <c r="P27" s="242">
        <v>19.7</v>
      </c>
      <c r="Q27" s="242">
        <v>18.7</v>
      </c>
      <c r="R27" s="242">
        <v>18.7</v>
      </c>
      <c r="S27" s="242">
        <v>18.5</v>
      </c>
      <c r="T27" s="242">
        <v>18.5</v>
      </c>
      <c r="U27" s="242">
        <v>18.5</v>
      </c>
      <c r="V27" s="242">
        <v>18.5</v>
      </c>
      <c r="W27" s="242">
        <v>18.3</v>
      </c>
      <c r="X27" s="242">
        <v>17.100000000000001</v>
      </c>
      <c r="Y27" s="242">
        <v>15.787637858713969</v>
      </c>
      <c r="Z27" s="242">
        <v>16.012798663305361</v>
      </c>
      <c r="AA27" s="242">
        <v>14.924416591221096</v>
      </c>
      <c r="AB27" s="242">
        <f>'Table B 2 d 2'!AC29</f>
        <v>12.149933367221994</v>
      </c>
      <c r="AC27" s="242">
        <v>13.4</v>
      </c>
      <c r="AD27" s="242">
        <v>13</v>
      </c>
      <c r="AE27" s="242">
        <v>12.545317128332439</v>
      </c>
      <c r="AF27" s="242">
        <v>12.163664629121355</v>
      </c>
      <c r="AG27" s="242">
        <v>12.149933367221994</v>
      </c>
    </row>
    <row r="28" spans="1:33" ht="18" customHeight="1">
      <c r="A28" s="1999" t="s">
        <v>233</v>
      </c>
      <c r="B28" s="1999"/>
      <c r="C28" s="242">
        <v>27.7</v>
      </c>
      <c r="D28" s="242">
        <v>27.1</v>
      </c>
      <c r="E28" s="242">
        <v>26.3</v>
      </c>
      <c r="F28" s="242">
        <v>25</v>
      </c>
      <c r="G28" s="242">
        <v>24.7</v>
      </c>
      <c r="H28" s="242">
        <v>23.7</v>
      </c>
      <c r="I28" s="242">
        <v>23.4</v>
      </c>
      <c r="J28" s="242">
        <v>22.4</v>
      </c>
      <c r="K28" s="242">
        <v>21.5</v>
      </c>
      <c r="L28" s="242">
        <v>21.6</v>
      </c>
      <c r="M28" s="242">
        <v>21.2</v>
      </c>
      <c r="N28" s="242">
        <v>20.8</v>
      </c>
      <c r="O28" s="242">
        <v>20.6</v>
      </c>
      <c r="P28" s="242">
        <v>18.7</v>
      </c>
      <c r="Q28" s="242">
        <v>18.100000000000001</v>
      </c>
      <c r="R28" s="242">
        <v>17.8</v>
      </c>
      <c r="S28" s="242">
        <v>17.600000000000001</v>
      </c>
      <c r="T28" s="242">
        <v>17.3</v>
      </c>
      <c r="U28" s="242">
        <v>17</v>
      </c>
      <c r="V28" s="242">
        <v>16.600000000000001</v>
      </c>
      <c r="W28" s="242">
        <v>16.2</v>
      </c>
      <c r="X28" s="242">
        <v>15.9</v>
      </c>
      <c r="Y28" s="242">
        <v>15.9</v>
      </c>
      <c r="Z28" s="243">
        <v>15.7</v>
      </c>
      <c r="AA28" s="242">
        <v>15.5</v>
      </c>
      <c r="AB28" s="242">
        <v>15.5</v>
      </c>
      <c r="AC28" s="243">
        <v>14.9</v>
      </c>
      <c r="AD28" s="243">
        <v>14.9</v>
      </c>
      <c r="AE28" s="243">
        <v>14.8</v>
      </c>
      <c r="AF28" s="243">
        <v>14.8</v>
      </c>
      <c r="AG28" s="243"/>
    </row>
  </sheetData>
  <mergeCells count="4">
    <mergeCell ref="A27:B27"/>
    <mergeCell ref="A28:B28"/>
    <mergeCell ref="A1:AF1"/>
    <mergeCell ref="A2:AF2"/>
  </mergeCells>
  <printOptions horizontalCentered="1" verticalCentered="1"/>
  <pageMargins left="0.51" right="0.3149606299212598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  <pageSetUpPr fitToPage="1"/>
  </sheetPr>
  <dimension ref="A1:AE86"/>
  <sheetViews>
    <sheetView topLeftCell="A73" zoomScale="80" zoomScaleNormal="80" zoomScaleSheetLayoutView="70" zoomScalePageLayoutView="70" workbookViewId="0">
      <selection activeCell="T86" sqref="T86"/>
    </sheetView>
  </sheetViews>
  <sheetFormatPr defaultColWidth="9.140625" defaultRowHeight="15.75"/>
  <cols>
    <col min="1" max="1" width="7.42578125" style="39" customWidth="1"/>
    <col min="2" max="2" width="17.28515625" style="39" customWidth="1"/>
    <col min="3" max="5" width="9" style="39" customWidth="1"/>
    <col min="6" max="7" width="8" style="39" customWidth="1"/>
    <col min="8" max="8" width="8.5703125" style="39" customWidth="1"/>
    <col min="9" max="10" width="9.140625" style="39" customWidth="1"/>
    <col min="11" max="11" width="8.5703125" style="39" customWidth="1"/>
    <col min="12" max="12" width="11" style="39" customWidth="1"/>
    <col min="13" max="13" width="12.28515625" style="39" customWidth="1"/>
    <col min="14" max="27" width="10.42578125" style="39" customWidth="1"/>
    <col min="28" max="28" width="7.140625" style="39" customWidth="1"/>
    <col min="29" max="29" width="9.140625" style="1348"/>
    <col min="30" max="16384" width="9.140625" style="39"/>
  </cols>
  <sheetData>
    <row r="1" spans="1:29" ht="26.25">
      <c r="A1" s="1516" t="s">
        <v>586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  <c r="Y1" s="1516"/>
      <c r="Z1" s="1516"/>
      <c r="AA1" s="1516"/>
    </row>
    <row r="2" spans="1:29" ht="18.75">
      <c r="A2" s="1506" t="s">
        <v>881</v>
      </c>
      <c r="B2" s="1506"/>
      <c r="C2" s="1506"/>
      <c r="D2" s="1506"/>
      <c r="E2" s="1506"/>
      <c r="F2" s="1506"/>
      <c r="G2" s="1506"/>
      <c r="H2" s="1506"/>
      <c r="I2" s="1506"/>
      <c r="J2" s="1506"/>
      <c r="K2" s="1506"/>
      <c r="L2" s="1506"/>
      <c r="M2" s="1506"/>
      <c r="N2" s="1506"/>
      <c r="O2" s="1506"/>
      <c r="P2" s="1506"/>
      <c r="Q2" s="1506"/>
      <c r="R2" s="1506"/>
      <c r="S2" s="1506"/>
      <c r="T2" s="1506"/>
      <c r="U2" s="1506"/>
      <c r="V2" s="1506"/>
      <c r="W2" s="1506"/>
      <c r="X2" s="1506"/>
      <c r="Y2" s="1506"/>
      <c r="Z2" s="1506"/>
      <c r="AA2" s="1506"/>
    </row>
    <row r="3" spans="1:29" ht="21.75" customHeight="1">
      <c r="A3" s="1340" t="s">
        <v>589</v>
      </c>
      <c r="B3" s="1340"/>
      <c r="X3" s="1517"/>
      <c r="Y3" s="1517"/>
      <c r="Z3" s="1517"/>
      <c r="AA3" s="1517"/>
    </row>
    <row r="4" spans="1:29" s="38" customFormat="1" ht="46.5" customHeight="1">
      <c r="A4" s="1515" t="s">
        <v>193</v>
      </c>
      <c r="B4" s="1515" t="s">
        <v>156</v>
      </c>
      <c r="C4" s="1515" t="s">
        <v>587</v>
      </c>
      <c r="D4" s="1514"/>
      <c r="E4" s="1514"/>
      <c r="F4" s="1515" t="s">
        <v>656</v>
      </c>
      <c r="G4" s="1514"/>
      <c r="H4" s="1514"/>
      <c r="I4" s="1515" t="s">
        <v>712</v>
      </c>
      <c r="J4" s="1514"/>
      <c r="K4" s="1514"/>
      <c r="L4" s="1515" t="s">
        <v>588</v>
      </c>
      <c r="M4" s="1514"/>
      <c r="N4" s="1514"/>
      <c r="O4" s="1515" t="s">
        <v>711</v>
      </c>
      <c r="P4" s="1514"/>
      <c r="Q4" s="1514"/>
      <c r="R4" s="1515" t="s">
        <v>713</v>
      </c>
      <c r="S4" s="1514"/>
      <c r="T4" s="1514"/>
      <c r="U4" s="1515" t="s">
        <v>709</v>
      </c>
      <c r="V4" s="1514"/>
      <c r="W4" s="1514"/>
      <c r="X4" s="1518" t="s">
        <v>147</v>
      </c>
      <c r="Y4" s="1515" t="s">
        <v>710</v>
      </c>
      <c r="Z4" s="1514"/>
      <c r="AA4" s="1514"/>
      <c r="AB4" s="1512" t="s">
        <v>9</v>
      </c>
      <c r="AC4" s="1348"/>
    </row>
    <row r="5" spans="1:29" s="38" customFormat="1" ht="24.75" customHeight="1">
      <c r="A5" s="1515"/>
      <c r="B5" s="1515"/>
      <c r="C5" s="1341" t="s">
        <v>242</v>
      </c>
      <c r="D5" s="1341" t="s">
        <v>243</v>
      </c>
      <c r="E5" s="1341" t="s">
        <v>236</v>
      </c>
      <c r="F5" s="1341" t="s">
        <v>242</v>
      </c>
      <c r="G5" s="1341" t="s">
        <v>243</v>
      </c>
      <c r="H5" s="1341" t="s">
        <v>236</v>
      </c>
      <c r="I5" s="1341" t="s">
        <v>242</v>
      </c>
      <c r="J5" s="1341" t="s">
        <v>243</v>
      </c>
      <c r="K5" s="1341" t="s">
        <v>236</v>
      </c>
      <c r="L5" s="1341" t="s">
        <v>242</v>
      </c>
      <c r="M5" s="1341" t="s">
        <v>243</v>
      </c>
      <c r="N5" s="1341" t="s">
        <v>236</v>
      </c>
      <c r="O5" s="1341" t="s">
        <v>242</v>
      </c>
      <c r="P5" s="1341" t="s">
        <v>243</v>
      </c>
      <c r="Q5" s="1341" t="s">
        <v>236</v>
      </c>
      <c r="R5" s="1341" t="s">
        <v>242</v>
      </c>
      <c r="S5" s="1341" t="s">
        <v>243</v>
      </c>
      <c r="T5" s="1341" t="s">
        <v>236</v>
      </c>
      <c r="U5" s="1341" t="s">
        <v>242</v>
      </c>
      <c r="V5" s="1341" t="s">
        <v>243</v>
      </c>
      <c r="W5" s="1341" t="s">
        <v>236</v>
      </c>
      <c r="X5" s="1519"/>
      <c r="Y5" s="1341" t="s">
        <v>242</v>
      </c>
      <c r="Z5" s="1341" t="s">
        <v>243</v>
      </c>
      <c r="AA5" s="1341" t="s">
        <v>236</v>
      </c>
      <c r="AB5" s="1513"/>
      <c r="AC5" s="1348"/>
    </row>
    <row r="6" spans="1:29" ht="29.25" customHeight="1">
      <c r="A6" s="186">
        <v>1</v>
      </c>
      <c r="B6" s="73" t="s">
        <v>15</v>
      </c>
      <c r="C6" s="916">
        <f>Birth!AD15</f>
        <v>4714</v>
      </c>
      <c r="D6" s="916">
        <f>Birth!AE15</f>
        <v>4473</v>
      </c>
      <c r="E6" s="916">
        <f>Birth!AF15</f>
        <v>9187</v>
      </c>
      <c r="F6" s="916">
        <f>Birth!AA15</f>
        <v>0</v>
      </c>
      <c r="G6" s="916">
        <f>Birth!AB15</f>
        <v>0</v>
      </c>
      <c r="H6" s="916">
        <f>Birth!AC15</f>
        <v>0</v>
      </c>
      <c r="I6" s="917">
        <f>C6-F6</f>
        <v>4714</v>
      </c>
      <c r="J6" s="917">
        <f>D6-G6</f>
        <v>4473</v>
      </c>
      <c r="K6" s="917">
        <f>E6-H6</f>
        <v>9187</v>
      </c>
      <c r="L6" s="916">
        <f>Death!AD14</f>
        <v>5741</v>
      </c>
      <c r="M6" s="916">
        <f>Death!AE14</f>
        <v>4354</v>
      </c>
      <c r="N6" s="916">
        <f>Death!AF14</f>
        <v>10095</v>
      </c>
      <c r="O6" s="916">
        <f>Death!AA14</f>
        <v>0</v>
      </c>
      <c r="P6" s="916">
        <f>Death!AB14</f>
        <v>0</v>
      </c>
      <c r="Q6" s="916">
        <f>Death!AC14</f>
        <v>0</v>
      </c>
      <c r="R6" s="917">
        <f>L6-O6</f>
        <v>5741</v>
      </c>
      <c r="S6" s="917">
        <f>M6-P6</f>
        <v>4354</v>
      </c>
      <c r="T6" s="917">
        <f>N6-Q6</f>
        <v>10095</v>
      </c>
      <c r="U6" s="916">
        <f>Death!AG14</f>
        <v>0</v>
      </c>
      <c r="V6" s="916">
        <f>Death!AH14</f>
        <v>1</v>
      </c>
      <c r="W6" s="916">
        <f>Death!AI14</f>
        <v>1</v>
      </c>
      <c r="X6" s="916">
        <f>Death!AJ14</f>
        <v>0</v>
      </c>
      <c r="Y6" s="916">
        <f>Birth!AG15</f>
        <v>8</v>
      </c>
      <c r="Z6" s="916">
        <f>Birth!AH15</f>
        <v>6</v>
      </c>
      <c r="AA6" s="916">
        <f>Birth!AI15</f>
        <v>14</v>
      </c>
      <c r="AB6" s="916">
        <f>J6/I6*1000</f>
        <v>948.87568943572342</v>
      </c>
    </row>
    <row r="7" spans="1:29" ht="29.25" customHeight="1">
      <c r="A7" s="186">
        <v>2</v>
      </c>
      <c r="B7" s="73" t="s">
        <v>20</v>
      </c>
      <c r="C7" s="916">
        <f>Birth!AD20</f>
        <v>265</v>
      </c>
      <c r="D7" s="916">
        <f>Birth!AE20</f>
        <v>267</v>
      </c>
      <c r="E7" s="916">
        <f>Birth!AF20</f>
        <v>532</v>
      </c>
      <c r="F7" s="916">
        <f>Birth!AA20</f>
        <v>119</v>
      </c>
      <c r="G7" s="916">
        <f>Birth!AB20</f>
        <v>143</v>
      </c>
      <c r="H7" s="916">
        <f>Birth!AC20</f>
        <v>262</v>
      </c>
      <c r="I7" s="917">
        <f t="shared" ref="I7:I27" si="0">C7-F7</f>
        <v>146</v>
      </c>
      <c r="J7" s="917">
        <f t="shared" ref="J7:J27" si="1">D7-G7</f>
        <v>124</v>
      </c>
      <c r="K7" s="917">
        <f t="shared" ref="K7:K27" si="2">E7-H7</f>
        <v>270</v>
      </c>
      <c r="L7" s="916">
        <f>Death!AD19</f>
        <v>2182</v>
      </c>
      <c r="M7" s="916">
        <f>Death!AE19</f>
        <v>1569</v>
      </c>
      <c r="N7" s="916">
        <f>Death!AF19</f>
        <v>3751</v>
      </c>
      <c r="O7" s="916">
        <f>Death!AA19</f>
        <v>13</v>
      </c>
      <c r="P7" s="916">
        <f>Death!AB19</f>
        <v>10</v>
      </c>
      <c r="Q7" s="916">
        <f>Death!AC19</f>
        <v>23</v>
      </c>
      <c r="R7" s="917">
        <f t="shared" ref="R7:R27" si="3">L7-O7</f>
        <v>2169</v>
      </c>
      <c r="S7" s="917">
        <f t="shared" ref="S7:S27" si="4">M7-P7</f>
        <v>1559</v>
      </c>
      <c r="T7" s="917">
        <f t="shared" ref="T7:T27" si="5">N7-Q7</f>
        <v>3728</v>
      </c>
      <c r="U7" s="916">
        <f>Death!AG19</f>
        <v>1</v>
      </c>
      <c r="V7" s="916">
        <f>Death!AH19</f>
        <v>6</v>
      </c>
      <c r="W7" s="916">
        <f>Death!AI19</f>
        <v>7</v>
      </c>
      <c r="X7" s="916">
        <f>Death!AJ19</f>
        <v>0</v>
      </c>
      <c r="Y7" s="916">
        <f>Birth!AG20</f>
        <v>0</v>
      </c>
      <c r="Z7" s="916">
        <f>Birth!AH20</f>
        <v>0</v>
      </c>
      <c r="AA7" s="916">
        <f>Birth!AI20</f>
        <v>0</v>
      </c>
      <c r="AB7" s="916">
        <f t="shared" ref="AB7:AB28" si="6">J7/I7*1000</f>
        <v>849.31506849315065</v>
      </c>
    </row>
    <row r="8" spans="1:29" ht="29.25" customHeight="1">
      <c r="A8" s="186">
        <v>3</v>
      </c>
      <c r="B8" s="73" t="s">
        <v>21</v>
      </c>
      <c r="C8" s="916">
        <f>Birth!AD28</f>
        <v>645</v>
      </c>
      <c r="D8" s="916">
        <f>Birth!AE28</f>
        <v>527</v>
      </c>
      <c r="E8" s="916">
        <f>Birth!AF28</f>
        <v>1172</v>
      </c>
      <c r="F8" s="916">
        <f>Birth!AA28</f>
        <v>0</v>
      </c>
      <c r="G8" s="916">
        <f>Birth!AB28</f>
        <v>0</v>
      </c>
      <c r="H8" s="916">
        <f>Birth!AC28</f>
        <v>0</v>
      </c>
      <c r="I8" s="917">
        <f t="shared" si="0"/>
        <v>645</v>
      </c>
      <c r="J8" s="917">
        <f t="shared" si="1"/>
        <v>527</v>
      </c>
      <c r="K8" s="917">
        <f t="shared" si="2"/>
        <v>1172</v>
      </c>
      <c r="L8" s="916">
        <f>Death!AD27</f>
        <v>4674</v>
      </c>
      <c r="M8" s="916">
        <f>Death!AE27</f>
        <v>2995</v>
      </c>
      <c r="N8" s="916">
        <f>Death!AF27</f>
        <v>7669</v>
      </c>
      <c r="O8" s="916">
        <f>Death!AA27</f>
        <v>0</v>
      </c>
      <c r="P8" s="916">
        <f>Death!AB27</f>
        <v>0</v>
      </c>
      <c r="Q8" s="916">
        <f>Death!AC27</f>
        <v>0</v>
      </c>
      <c r="R8" s="917">
        <f t="shared" si="3"/>
        <v>4674</v>
      </c>
      <c r="S8" s="917">
        <f t="shared" si="4"/>
        <v>2995</v>
      </c>
      <c r="T8" s="917">
        <f t="shared" si="5"/>
        <v>7669</v>
      </c>
      <c r="U8" s="916">
        <f>Death!AG27</f>
        <v>20</v>
      </c>
      <c r="V8" s="916">
        <f>Death!AH27</f>
        <v>27</v>
      </c>
      <c r="W8" s="916">
        <f>Death!AI27</f>
        <v>47</v>
      </c>
      <c r="X8" s="916">
        <f>Death!AJ27</f>
        <v>1</v>
      </c>
      <c r="Y8" s="916">
        <f>Birth!AG28</f>
        <v>5</v>
      </c>
      <c r="Z8" s="916">
        <f>Birth!AH28</f>
        <v>0</v>
      </c>
      <c r="AA8" s="916">
        <f>Birth!AI28</f>
        <v>5</v>
      </c>
      <c r="AB8" s="916">
        <f t="shared" si="6"/>
        <v>817.05426356589146</v>
      </c>
    </row>
    <row r="9" spans="1:29" ht="29.25" customHeight="1">
      <c r="A9" s="186">
        <v>4</v>
      </c>
      <c r="B9" s="73" t="s">
        <v>25</v>
      </c>
      <c r="C9" s="916">
        <f>Birth!AD32</f>
        <v>712</v>
      </c>
      <c r="D9" s="916">
        <f>Birth!AE32</f>
        <v>747</v>
      </c>
      <c r="E9" s="916">
        <f>Birth!AF32</f>
        <v>1459</v>
      </c>
      <c r="F9" s="916">
        <f>Birth!AA32</f>
        <v>105</v>
      </c>
      <c r="G9" s="916">
        <f>Birth!AB32</f>
        <v>125</v>
      </c>
      <c r="H9" s="916">
        <f>Birth!AC32</f>
        <v>230</v>
      </c>
      <c r="I9" s="917">
        <f t="shared" si="0"/>
        <v>607</v>
      </c>
      <c r="J9" s="917">
        <f t="shared" si="1"/>
        <v>622</v>
      </c>
      <c r="K9" s="917">
        <f t="shared" si="2"/>
        <v>1229</v>
      </c>
      <c r="L9" s="916">
        <f>Death!AD31</f>
        <v>1779</v>
      </c>
      <c r="M9" s="916">
        <f>Death!AE31</f>
        <v>1347</v>
      </c>
      <c r="N9" s="916">
        <f>Death!AF31</f>
        <v>3126</v>
      </c>
      <c r="O9" s="916">
        <f>Death!AA31</f>
        <v>20</v>
      </c>
      <c r="P9" s="916">
        <f>Death!AB31</f>
        <v>28</v>
      </c>
      <c r="Q9" s="916">
        <f>Death!AC31</f>
        <v>48</v>
      </c>
      <c r="R9" s="917">
        <f t="shared" si="3"/>
        <v>1759</v>
      </c>
      <c r="S9" s="917">
        <f t="shared" si="4"/>
        <v>1319</v>
      </c>
      <c r="T9" s="917">
        <f t="shared" si="5"/>
        <v>3078</v>
      </c>
      <c r="U9" s="916">
        <f>Death!AG31</f>
        <v>0</v>
      </c>
      <c r="V9" s="916">
        <f>Death!AH31</f>
        <v>1</v>
      </c>
      <c r="W9" s="916">
        <f>Death!AI31</f>
        <v>1</v>
      </c>
      <c r="X9" s="916">
        <f>Death!AJ31</f>
        <v>0</v>
      </c>
      <c r="Y9" s="916">
        <f>Birth!AG32</f>
        <v>0</v>
      </c>
      <c r="Z9" s="916">
        <f>Birth!AH32</f>
        <v>0</v>
      </c>
      <c r="AA9" s="916">
        <f>Birth!AI32</f>
        <v>0</v>
      </c>
      <c r="AB9" s="916">
        <f t="shared" si="6"/>
        <v>1024.7116968698517</v>
      </c>
    </row>
    <row r="10" spans="1:29" ht="29.25" customHeight="1">
      <c r="A10" s="186">
        <v>5</v>
      </c>
      <c r="B10" s="73" t="s">
        <v>27</v>
      </c>
      <c r="C10" s="916">
        <f>Birth!AD38</f>
        <v>1291</v>
      </c>
      <c r="D10" s="916">
        <f>Birth!AE38</f>
        <v>1172</v>
      </c>
      <c r="E10" s="916">
        <f>Birth!AF38</f>
        <v>2463</v>
      </c>
      <c r="F10" s="916">
        <f>Birth!AA38</f>
        <v>200</v>
      </c>
      <c r="G10" s="916">
        <f>Birth!AB38</f>
        <v>138</v>
      </c>
      <c r="H10" s="916">
        <f>Birth!AC38</f>
        <v>338</v>
      </c>
      <c r="I10" s="917">
        <f t="shared" si="0"/>
        <v>1091</v>
      </c>
      <c r="J10" s="917">
        <f t="shared" si="1"/>
        <v>1034</v>
      </c>
      <c r="K10" s="917">
        <f t="shared" si="2"/>
        <v>2125</v>
      </c>
      <c r="L10" s="916">
        <f>Death!AD37</f>
        <v>2945</v>
      </c>
      <c r="M10" s="916">
        <f>Death!AE37</f>
        <v>2077</v>
      </c>
      <c r="N10" s="916">
        <f>Death!AF37</f>
        <v>5022</v>
      </c>
      <c r="O10" s="916">
        <f>Death!AA37</f>
        <v>102</v>
      </c>
      <c r="P10" s="916">
        <f>Death!AB37</f>
        <v>67</v>
      </c>
      <c r="Q10" s="916">
        <f>Death!AC37</f>
        <v>169</v>
      </c>
      <c r="R10" s="917">
        <f t="shared" si="3"/>
        <v>2843</v>
      </c>
      <c r="S10" s="917">
        <f t="shared" si="4"/>
        <v>2010</v>
      </c>
      <c r="T10" s="917">
        <f t="shared" si="5"/>
        <v>4853</v>
      </c>
      <c r="U10" s="916">
        <f>Death!AG37</f>
        <v>1</v>
      </c>
      <c r="V10" s="916">
        <f>Death!AH37</f>
        <v>1</v>
      </c>
      <c r="W10" s="916">
        <f>Death!AI37</f>
        <v>2</v>
      </c>
      <c r="X10" s="916">
        <f>Death!AJ37</f>
        <v>0</v>
      </c>
      <c r="Y10" s="916">
        <f>Birth!AG38</f>
        <v>9</v>
      </c>
      <c r="Z10" s="916">
        <f>Birth!AH38</f>
        <v>7</v>
      </c>
      <c r="AA10" s="916">
        <f>Birth!AI38</f>
        <v>16</v>
      </c>
      <c r="AB10" s="916">
        <f t="shared" si="6"/>
        <v>947.75435380384965</v>
      </c>
    </row>
    <row r="11" spans="1:29" ht="29.25" customHeight="1">
      <c r="A11" s="186">
        <v>6</v>
      </c>
      <c r="B11" s="73" t="s">
        <v>29</v>
      </c>
      <c r="C11" s="916">
        <f>Birth!AD43</f>
        <v>278</v>
      </c>
      <c r="D11" s="916">
        <f>Birth!AE43</f>
        <v>233</v>
      </c>
      <c r="E11" s="916">
        <f>Birth!AF43</f>
        <v>511</v>
      </c>
      <c r="F11" s="916">
        <f>Birth!AA43</f>
        <v>90</v>
      </c>
      <c r="G11" s="916">
        <f>Birth!AB43</f>
        <v>75</v>
      </c>
      <c r="H11" s="916">
        <f>Birth!AC43</f>
        <v>165</v>
      </c>
      <c r="I11" s="917">
        <f t="shared" si="0"/>
        <v>188</v>
      </c>
      <c r="J11" s="917">
        <f t="shared" si="1"/>
        <v>158</v>
      </c>
      <c r="K11" s="917">
        <f t="shared" si="2"/>
        <v>346</v>
      </c>
      <c r="L11" s="916">
        <f>Death!AD42</f>
        <v>1848</v>
      </c>
      <c r="M11" s="916">
        <f>Death!AE42</f>
        <v>1318</v>
      </c>
      <c r="N11" s="916">
        <f>Death!AF42</f>
        <v>3166</v>
      </c>
      <c r="O11" s="916">
        <f>Death!AA42</f>
        <v>20</v>
      </c>
      <c r="P11" s="916">
        <f>Death!AB42</f>
        <v>16</v>
      </c>
      <c r="Q11" s="916">
        <f>Death!AC42</f>
        <v>36</v>
      </c>
      <c r="R11" s="917">
        <f t="shared" si="3"/>
        <v>1828</v>
      </c>
      <c r="S11" s="917">
        <f t="shared" si="4"/>
        <v>1302</v>
      </c>
      <c r="T11" s="917">
        <f t="shared" si="5"/>
        <v>3130</v>
      </c>
      <c r="U11" s="916">
        <f>Death!AG42</f>
        <v>4</v>
      </c>
      <c r="V11" s="916">
        <f>Death!AH42</f>
        <v>3</v>
      </c>
      <c r="W11" s="916">
        <f>Death!AI42</f>
        <v>7</v>
      </c>
      <c r="X11" s="916">
        <f>Death!AJ42</f>
        <v>0</v>
      </c>
      <c r="Y11" s="916">
        <f>Birth!AG43</f>
        <v>0</v>
      </c>
      <c r="Z11" s="916">
        <f>Birth!AH43</f>
        <v>0</v>
      </c>
      <c r="AA11" s="916">
        <f>Birth!AI43</f>
        <v>0</v>
      </c>
      <c r="AB11" s="916">
        <f t="shared" si="6"/>
        <v>840.42553191489367</v>
      </c>
      <c r="AC11" s="1348" t="s">
        <v>886</v>
      </c>
    </row>
    <row r="12" spans="1:29" ht="29.25" customHeight="1">
      <c r="A12" s="186">
        <v>7</v>
      </c>
      <c r="B12" s="73" t="s">
        <v>142</v>
      </c>
      <c r="C12" s="916">
        <f>Birth!AD49</f>
        <v>839</v>
      </c>
      <c r="D12" s="916">
        <f>Birth!AE49</f>
        <v>720</v>
      </c>
      <c r="E12" s="916">
        <f>Birth!AF49</f>
        <v>1559</v>
      </c>
      <c r="F12" s="916">
        <f>Birth!AA49</f>
        <v>0</v>
      </c>
      <c r="G12" s="916">
        <f>Birth!AB49</f>
        <v>0</v>
      </c>
      <c r="H12" s="916">
        <f>Birth!AC49</f>
        <v>0</v>
      </c>
      <c r="I12" s="917">
        <f t="shared" si="0"/>
        <v>839</v>
      </c>
      <c r="J12" s="917">
        <f t="shared" si="1"/>
        <v>720</v>
      </c>
      <c r="K12" s="917">
        <f t="shared" si="2"/>
        <v>1559</v>
      </c>
      <c r="L12" s="916">
        <f>Death!AD48</f>
        <v>2299</v>
      </c>
      <c r="M12" s="916">
        <f>Death!AE48</f>
        <v>1693</v>
      </c>
      <c r="N12" s="916">
        <f>Death!AF48</f>
        <v>3992</v>
      </c>
      <c r="O12" s="916">
        <f>Death!AA48</f>
        <v>0</v>
      </c>
      <c r="P12" s="916">
        <f>Death!AB48</f>
        <v>0</v>
      </c>
      <c r="Q12" s="916">
        <f>Death!AC48</f>
        <v>0</v>
      </c>
      <c r="R12" s="917">
        <f t="shared" si="3"/>
        <v>2299</v>
      </c>
      <c r="S12" s="917">
        <f t="shared" si="4"/>
        <v>1693</v>
      </c>
      <c r="T12" s="917">
        <f t="shared" si="5"/>
        <v>3992</v>
      </c>
      <c r="U12" s="916">
        <f>Death!AG48</f>
        <v>0</v>
      </c>
      <c r="V12" s="916">
        <f>Death!AH48</f>
        <v>0</v>
      </c>
      <c r="W12" s="916">
        <f>Death!AI48</f>
        <v>0</v>
      </c>
      <c r="X12" s="916">
        <f>Death!AJ48</f>
        <v>2</v>
      </c>
      <c r="Y12" s="916">
        <f>Birth!AG49</f>
        <v>3</v>
      </c>
      <c r="Z12" s="916">
        <f>Birth!AH49</f>
        <v>1</v>
      </c>
      <c r="AA12" s="916">
        <f>Birth!AI49</f>
        <v>4</v>
      </c>
      <c r="AB12" s="916">
        <f t="shared" si="6"/>
        <v>858.16448152562577</v>
      </c>
    </row>
    <row r="13" spans="1:29" ht="29.25" customHeight="1">
      <c r="A13" s="186">
        <v>8</v>
      </c>
      <c r="B13" s="73" t="s">
        <v>40</v>
      </c>
      <c r="C13" s="916">
        <f>Birth!AD61</f>
        <v>2826</v>
      </c>
      <c r="D13" s="916">
        <f>Birth!AE61</f>
        <v>2597</v>
      </c>
      <c r="E13" s="916">
        <f>Birth!AF61</f>
        <v>5423</v>
      </c>
      <c r="F13" s="916">
        <f>Birth!AA61</f>
        <v>232</v>
      </c>
      <c r="G13" s="916">
        <f>Birth!AB61</f>
        <v>171</v>
      </c>
      <c r="H13" s="916">
        <f>Birth!AC61</f>
        <v>403</v>
      </c>
      <c r="I13" s="917">
        <f t="shared" si="0"/>
        <v>2594</v>
      </c>
      <c r="J13" s="917">
        <f t="shared" si="1"/>
        <v>2426</v>
      </c>
      <c r="K13" s="917">
        <f t="shared" si="2"/>
        <v>5020</v>
      </c>
      <c r="L13" s="916">
        <f>Death!AD60</f>
        <v>4839</v>
      </c>
      <c r="M13" s="916">
        <f>Death!AE60</f>
        <v>4036</v>
      </c>
      <c r="N13" s="916">
        <f>Death!AF60</f>
        <v>8875</v>
      </c>
      <c r="O13" s="916">
        <f>Death!AA60</f>
        <v>23</v>
      </c>
      <c r="P13" s="916">
        <f>Death!AB60</f>
        <v>14</v>
      </c>
      <c r="Q13" s="916">
        <f>Death!AC60</f>
        <v>37</v>
      </c>
      <c r="R13" s="917">
        <f t="shared" si="3"/>
        <v>4816</v>
      </c>
      <c r="S13" s="917">
        <f t="shared" si="4"/>
        <v>4022</v>
      </c>
      <c r="T13" s="917">
        <f t="shared" si="5"/>
        <v>8838</v>
      </c>
      <c r="U13" s="916">
        <f>Death!AG60</f>
        <v>24</v>
      </c>
      <c r="V13" s="916">
        <f>Death!AH60</f>
        <v>20</v>
      </c>
      <c r="W13" s="916">
        <f>Death!AI60</f>
        <v>44</v>
      </c>
      <c r="X13" s="916">
        <f>Death!AJ60</f>
        <v>0</v>
      </c>
      <c r="Y13" s="916">
        <f>Birth!AG61</f>
        <v>22</v>
      </c>
      <c r="Z13" s="916">
        <f>Birth!AH61</f>
        <v>12</v>
      </c>
      <c r="AA13" s="916">
        <f>Birth!AI61</f>
        <v>34</v>
      </c>
      <c r="AB13" s="916">
        <f t="shared" si="6"/>
        <v>935.23515805705472</v>
      </c>
    </row>
    <row r="14" spans="1:29" ht="29.25" customHeight="1">
      <c r="A14" s="186">
        <v>9</v>
      </c>
      <c r="B14" s="73" t="s">
        <v>44</v>
      </c>
      <c r="C14" s="916">
        <f>Birth!AD72</f>
        <v>2338</v>
      </c>
      <c r="D14" s="916">
        <f>Birth!AE72</f>
        <v>2190</v>
      </c>
      <c r="E14" s="916">
        <f>Birth!AF72</f>
        <v>4528</v>
      </c>
      <c r="F14" s="916">
        <f>Birth!AA72</f>
        <v>16</v>
      </c>
      <c r="G14" s="916">
        <f>Birth!AB72</f>
        <v>10</v>
      </c>
      <c r="H14" s="916">
        <f>Birth!AC72</f>
        <v>26</v>
      </c>
      <c r="I14" s="917">
        <f t="shared" si="0"/>
        <v>2322</v>
      </c>
      <c r="J14" s="917">
        <f t="shared" si="1"/>
        <v>2180</v>
      </c>
      <c r="K14" s="917">
        <f t="shared" si="2"/>
        <v>4502</v>
      </c>
      <c r="L14" s="916">
        <f>Death!AD71</f>
        <v>5601</v>
      </c>
      <c r="M14" s="916">
        <f>Death!AE71</f>
        <v>4419</v>
      </c>
      <c r="N14" s="916">
        <f>Death!AF71</f>
        <v>10020</v>
      </c>
      <c r="O14" s="916">
        <f>Death!AA71</f>
        <v>5</v>
      </c>
      <c r="P14" s="916">
        <f>Death!AB71</f>
        <v>3</v>
      </c>
      <c r="Q14" s="916">
        <f>Death!AC71</f>
        <v>8</v>
      </c>
      <c r="R14" s="917">
        <f t="shared" si="3"/>
        <v>5596</v>
      </c>
      <c r="S14" s="917">
        <f t="shared" si="4"/>
        <v>4416</v>
      </c>
      <c r="T14" s="917">
        <f t="shared" si="5"/>
        <v>10012</v>
      </c>
      <c r="U14" s="916">
        <f>Death!AG71</f>
        <v>4</v>
      </c>
      <c r="V14" s="916">
        <f>Death!AH71</f>
        <v>5</v>
      </c>
      <c r="W14" s="916">
        <f>Death!AI71</f>
        <v>9</v>
      </c>
      <c r="X14" s="916">
        <f>Death!AJ71</f>
        <v>0</v>
      </c>
      <c r="Y14" s="916">
        <f>Birth!AG72</f>
        <v>11</v>
      </c>
      <c r="Z14" s="916">
        <f>Birth!AH72</f>
        <v>10</v>
      </c>
      <c r="AA14" s="916">
        <f>Birth!AI72</f>
        <v>21</v>
      </c>
      <c r="AB14" s="916">
        <f t="shared" si="6"/>
        <v>938.84582256675276</v>
      </c>
    </row>
    <row r="15" spans="1:29" ht="29.25" customHeight="1">
      <c r="A15" s="186">
        <v>10</v>
      </c>
      <c r="B15" s="73" t="s">
        <v>51</v>
      </c>
      <c r="C15" s="916">
        <f>Birth!AD83</f>
        <v>2308</v>
      </c>
      <c r="D15" s="916">
        <f>Birth!AE83</f>
        <v>2101</v>
      </c>
      <c r="E15" s="916">
        <f>Birth!AF83</f>
        <v>4409</v>
      </c>
      <c r="F15" s="916">
        <f>Birth!AA83</f>
        <v>742</v>
      </c>
      <c r="G15" s="916">
        <f>Birth!AB83</f>
        <v>600</v>
      </c>
      <c r="H15" s="916">
        <f>Birth!AC83</f>
        <v>1342</v>
      </c>
      <c r="I15" s="917">
        <f t="shared" si="0"/>
        <v>1566</v>
      </c>
      <c r="J15" s="917">
        <f t="shared" si="1"/>
        <v>1501</v>
      </c>
      <c r="K15" s="917">
        <f t="shared" si="2"/>
        <v>3067</v>
      </c>
      <c r="L15" s="916">
        <f>Death!AD82</f>
        <v>5302</v>
      </c>
      <c r="M15" s="916">
        <f>Death!AE82</f>
        <v>4106</v>
      </c>
      <c r="N15" s="916">
        <f>Death!AF82</f>
        <v>9408</v>
      </c>
      <c r="O15" s="916">
        <f>Death!AA82</f>
        <v>32</v>
      </c>
      <c r="P15" s="916">
        <f>Death!AB82</f>
        <v>28</v>
      </c>
      <c r="Q15" s="916">
        <f>Death!AC82</f>
        <v>60</v>
      </c>
      <c r="R15" s="917">
        <f t="shared" si="3"/>
        <v>5270</v>
      </c>
      <c r="S15" s="917">
        <f t="shared" si="4"/>
        <v>4078</v>
      </c>
      <c r="T15" s="917">
        <f t="shared" si="5"/>
        <v>9348</v>
      </c>
      <c r="U15" s="916">
        <f>Death!AG82</f>
        <v>7</v>
      </c>
      <c r="V15" s="916">
        <f>Death!AH82</f>
        <v>3</v>
      </c>
      <c r="W15" s="916">
        <f>Death!AI82</f>
        <v>10</v>
      </c>
      <c r="X15" s="916">
        <f>Death!AJ82</f>
        <v>0</v>
      </c>
      <c r="Y15" s="916">
        <f>Birth!AG83</f>
        <v>3</v>
      </c>
      <c r="Z15" s="916">
        <f>Birth!AH83</f>
        <v>1</v>
      </c>
      <c r="AA15" s="916">
        <f>Birth!AI83</f>
        <v>4</v>
      </c>
      <c r="AB15" s="916">
        <f t="shared" si="6"/>
        <v>958.49297573435501</v>
      </c>
      <c r="AC15" s="1348" t="s">
        <v>893</v>
      </c>
    </row>
    <row r="16" spans="1:29" ht="29.25" customHeight="1">
      <c r="A16" s="186">
        <v>11</v>
      </c>
      <c r="B16" s="73" t="s">
        <v>57</v>
      </c>
      <c r="C16" s="916">
        <f>Birth!AD89</f>
        <v>397</v>
      </c>
      <c r="D16" s="916">
        <f>Birth!AE89</f>
        <v>374</v>
      </c>
      <c r="E16" s="916">
        <f>Birth!AF89</f>
        <v>771</v>
      </c>
      <c r="F16" s="916">
        <f>Birth!AA89</f>
        <v>132</v>
      </c>
      <c r="G16" s="916">
        <f>Birth!AB89</f>
        <v>132</v>
      </c>
      <c r="H16" s="916">
        <f>Birth!AC89</f>
        <v>264</v>
      </c>
      <c r="I16" s="917">
        <f t="shared" si="0"/>
        <v>265</v>
      </c>
      <c r="J16" s="917">
        <f t="shared" si="1"/>
        <v>242</v>
      </c>
      <c r="K16" s="917">
        <f t="shared" si="2"/>
        <v>507</v>
      </c>
      <c r="L16" s="916">
        <f>Death!AD88</f>
        <v>2557</v>
      </c>
      <c r="M16" s="916">
        <f>Death!AE88</f>
        <v>1936</v>
      </c>
      <c r="N16" s="916">
        <f>Death!AF88</f>
        <v>4493</v>
      </c>
      <c r="O16" s="916">
        <f>Death!AA88</f>
        <v>27</v>
      </c>
      <c r="P16" s="916">
        <f>Death!AB88</f>
        <v>22</v>
      </c>
      <c r="Q16" s="916">
        <f>Death!AC88</f>
        <v>49</v>
      </c>
      <c r="R16" s="917">
        <f t="shared" si="3"/>
        <v>2530</v>
      </c>
      <c r="S16" s="917">
        <f t="shared" si="4"/>
        <v>1914</v>
      </c>
      <c r="T16" s="917">
        <f t="shared" si="5"/>
        <v>4444</v>
      </c>
      <c r="U16" s="916">
        <f>Death!AG88</f>
        <v>0</v>
      </c>
      <c r="V16" s="916">
        <f>Death!AH88</f>
        <v>1</v>
      </c>
      <c r="W16" s="916">
        <f>Death!AI88</f>
        <v>1</v>
      </c>
      <c r="X16" s="916">
        <f>Death!AJ88</f>
        <v>0</v>
      </c>
      <c r="Y16" s="916">
        <f>Birth!AG89</f>
        <v>0</v>
      </c>
      <c r="Z16" s="916">
        <f>Birth!AH89</f>
        <v>0</v>
      </c>
      <c r="AA16" s="916">
        <f>Birth!AI89</f>
        <v>0</v>
      </c>
      <c r="AB16" s="916">
        <f t="shared" si="6"/>
        <v>913.20754716981139</v>
      </c>
    </row>
    <row r="17" spans="1:29" ht="29.25" customHeight="1">
      <c r="A17" s="186">
        <v>12</v>
      </c>
      <c r="B17" s="73" t="s">
        <v>61</v>
      </c>
      <c r="C17" s="916">
        <f>Birth!AD101</f>
        <v>3097</v>
      </c>
      <c r="D17" s="916">
        <f>Birth!AE101</f>
        <v>2709</v>
      </c>
      <c r="E17" s="916">
        <f>Birth!AF101</f>
        <v>5806</v>
      </c>
      <c r="F17" s="916">
        <f>Birth!AA101</f>
        <v>701</v>
      </c>
      <c r="G17" s="916">
        <f>Birth!AB101</f>
        <v>541</v>
      </c>
      <c r="H17" s="916">
        <f>Birth!AC101</f>
        <v>1242</v>
      </c>
      <c r="I17" s="917">
        <f t="shared" si="0"/>
        <v>2396</v>
      </c>
      <c r="J17" s="917">
        <f t="shared" si="1"/>
        <v>2168</v>
      </c>
      <c r="K17" s="917">
        <f t="shared" si="2"/>
        <v>4564</v>
      </c>
      <c r="L17" s="916">
        <f>Death!AD100</f>
        <v>7232</v>
      </c>
      <c r="M17" s="916">
        <f>Death!AE100</f>
        <v>5199</v>
      </c>
      <c r="N17" s="916">
        <f>Death!AF100</f>
        <v>12431</v>
      </c>
      <c r="O17" s="916">
        <f>Death!AA100</f>
        <v>292</v>
      </c>
      <c r="P17" s="916">
        <f>Death!AB100</f>
        <v>262</v>
      </c>
      <c r="Q17" s="916">
        <f>Death!AC100</f>
        <v>554</v>
      </c>
      <c r="R17" s="917">
        <f t="shared" si="3"/>
        <v>6940</v>
      </c>
      <c r="S17" s="917">
        <f t="shared" si="4"/>
        <v>4937</v>
      </c>
      <c r="T17" s="917">
        <f t="shared" si="5"/>
        <v>11877</v>
      </c>
      <c r="U17" s="916">
        <f>Death!AG100</f>
        <v>11</v>
      </c>
      <c r="V17" s="916">
        <f>Death!AH100</f>
        <v>8</v>
      </c>
      <c r="W17" s="916">
        <f>Death!AI100</f>
        <v>19</v>
      </c>
      <c r="X17" s="916">
        <f>Death!AJ100</f>
        <v>0</v>
      </c>
      <c r="Y17" s="916">
        <f>Birth!AG101</f>
        <v>6</v>
      </c>
      <c r="Z17" s="916">
        <f>Birth!AH101</f>
        <v>2</v>
      </c>
      <c r="AA17" s="916">
        <f>Birth!AI101</f>
        <v>8</v>
      </c>
      <c r="AB17" s="916">
        <f t="shared" si="6"/>
        <v>904.84140233722871</v>
      </c>
    </row>
    <row r="18" spans="1:29" ht="29.25" customHeight="1">
      <c r="A18" s="186">
        <v>13</v>
      </c>
      <c r="B18" s="73" t="s">
        <v>62</v>
      </c>
      <c r="C18" s="916">
        <f>Birth!AD106</f>
        <v>349</v>
      </c>
      <c r="D18" s="916">
        <f>Birth!AE106</f>
        <v>313</v>
      </c>
      <c r="E18" s="916">
        <f>Birth!AF106</f>
        <v>662</v>
      </c>
      <c r="F18" s="916">
        <f>Birth!AA106</f>
        <v>131</v>
      </c>
      <c r="G18" s="916">
        <f>Birth!AB106</f>
        <v>135</v>
      </c>
      <c r="H18" s="916">
        <f>Birth!AC106</f>
        <v>266</v>
      </c>
      <c r="I18" s="917">
        <f t="shared" si="0"/>
        <v>218</v>
      </c>
      <c r="J18" s="917">
        <f t="shared" si="1"/>
        <v>178</v>
      </c>
      <c r="K18" s="917">
        <f t="shared" si="2"/>
        <v>396</v>
      </c>
      <c r="L18" s="916">
        <f>Death!AD105</f>
        <v>2476</v>
      </c>
      <c r="M18" s="916">
        <f>Death!AE105</f>
        <v>1817</v>
      </c>
      <c r="N18" s="916">
        <f>Death!AF105</f>
        <v>4293</v>
      </c>
      <c r="O18" s="916">
        <f>Death!AA105</f>
        <v>22</v>
      </c>
      <c r="P18" s="916">
        <f>Death!AB105</f>
        <v>17</v>
      </c>
      <c r="Q18" s="916">
        <f>Death!AC105</f>
        <v>39</v>
      </c>
      <c r="R18" s="917">
        <f t="shared" si="3"/>
        <v>2454</v>
      </c>
      <c r="S18" s="917">
        <f t="shared" si="4"/>
        <v>1800</v>
      </c>
      <c r="T18" s="917">
        <f t="shared" si="5"/>
        <v>4254</v>
      </c>
      <c r="U18" s="916">
        <f>Death!AG105</f>
        <v>0</v>
      </c>
      <c r="V18" s="916">
        <f>Death!AH105</f>
        <v>0</v>
      </c>
      <c r="W18" s="916">
        <f>Death!AI105</f>
        <v>0</v>
      </c>
      <c r="X18" s="916">
        <f>Death!AJ105</f>
        <v>0</v>
      </c>
      <c r="Y18" s="916">
        <f>Birth!AG106</f>
        <v>1</v>
      </c>
      <c r="Z18" s="916">
        <f>Birth!AH106</f>
        <v>0</v>
      </c>
      <c r="AA18" s="916">
        <f>Birth!AI106</f>
        <v>1</v>
      </c>
      <c r="AB18" s="916">
        <f t="shared" si="6"/>
        <v>816.51376146788994</v>
      </c>
    </row>
    <row r="19" spans="1:29" ht="29.25" customHeight="1">
      <c r="A19" s="186">
        <v>14</v>
      </c>
      <c r="B19" s="73" t="s">
        <v>69</v>
      </c>
      <c r="C19" s="916">
        <f>Birth!AD113</f>
        <v>817</v>
      </c>
      <c r="D19" s="916">
        <f>Birth!AE113</f>
        <v>809</v>
      </c>
      <c r="E19" s="916">
        <f>Birth!AF113</f>
        <v>1626</v>
      </c>
      <c r="F19" s="916">
        <f>Birth!AA113</f>
        <v>146</v>
      </c>
      <c r="G19" s="916">
        <f>Birth!AB113</f>
        <v>139</v>
      </c>
      <c r="H19" s="916">
        <f>Birth!AC113</f>
        <v>285</v>
      </c>
      <c r="I19" s="917">
        <f t="shared" si="0"/>
        <v>671</v>
      </c>
      <c r="J19" s="917">
        <f t="shared" si="1"/>
        <v>670</v>
      </c>
      <c r="K19" s="917">
        <f t="shared" si="2"/>
        <v>1341</v>
      </c>
      <c r="L19" s="916">
        <f>Death!AD112</f>
        <v>3608</v>
      </c>
      <c r="M19" s="916">
        <f>Death!AE112</f>
        <v>2580</v>
      </c>
      <c r="N19" s="916">
        <f>Death!AF112</f>
        <v>6188</v>
      </c>
      <c r="O19" s="916">
        <f>Death!AA112</f>
        <v>35</v>
      </c>
      <c r="P19" s="916">
        <f>Death!AB112</f>
        <v>13</v>
      </c>
      <c r="Q19" s="916">
        <f>Death!AC112</f>
        <v>48</v>
      </c>
      <c r="R19" s="917">
        <f t="shared" si="3"/>
        <v>3573</v>
      </c>
      <c r="S19" s="917">
        <f t="shared" si="4"/>
        <v>2567</v>
      </c>
      <c r="T19" s="917">
        <f t="shared" si="5"/>
        <v>6140</v>
      </c>
      <c r="U19" s="916">
        <f>Death!AG112</f>
        <v>0</v>
      </c>
      <c r="V19" s="916">
        <f>Death!AH112</f>
        <v>5</v>
      </c>
      <c r="W19" s="916">
        <f>Death!AI112</f>
        <v>5</v>
      </c>
      <c r="X19" s="916">
        <f>Death!AJ112</f>
        <v>0</v>
      </c>
      <c r="Y19" s="916">
        <f>Birth!AG113</f>
        <v>0</v>
      </c>
      <c r="Z19" s="916">
        <f>Birth!AH113</f>
        <v>0</v>
      </c>
      <c r="AA19" s="916">
        <f>Birth!AI113</f>
        <v>0</v>
      </c>
      <c r="AB19" s="916">
        <f t="shared" si="6"/>
        <v>998.50968703427725</v>
      </c>
    </row>
    <row r="20" spans="1:29" ht="29.25" customHeight="1">
      <c r="A20" s="186">
        <v>15</v>
      </c>
      <c r="B20" s="73" t="s">
        <v>256</v>
      </c>
      <c r="C20" s="916">
        <f>Birth!AD119</f>
        <v>1351</v>
      </c>
      <c r="D20" s="916">
        <f>Birth!AE119</f>
        <v>1248</v>
      </c>
      <c r="E20" s="916">
        <f>Birth!AF119</f>
        <v>2599</v>
      </c>
      <c r="F20" s="916">
        <f>Birth!AA119</f>
        <v>0</v>
      </c>
      <c r="G20" s="916">
        <f>Birth!AB119</f>
        <v>0</v>
      </c>
      <c r="H20" s="916">
        <f>Birth!AC119</f>
        <v>0</v>
      </c>
      <c r="I20" s="917">
        <f t="shared" si="0"/>
        <v>1351</v>
      </c>
      <c r="J20" s="917">
        <f t="shared" si="1"/>
        <v>1248</v>
      </c>
      <c r="K20" s="917">
        <f t="shared" si="2"/>
        <v>2599</v>
      </c>
      <c r="L20" s="916">
        <f>Death!AD118</f>
        <v>2820</v>
      </c>
      <c r="M20" s="916">
        <f>Death!AE118</f>
        <v>2131</v>
      </c>
      <c r="N20" s="916">
        <f>Death!AF118</f>
        <v>4951</v>
      </c>
      <c r="O20" s="916">
        <f>Death!AA118</f>
        <v>0</v>
      </c>
      <c r="P20" s="916">
        <f>Death!AB118</f>
        <v>0</v>
      </c>
      <c r="Q20" s="916">
        <f>Death!AC118</f>
        <v>0</v>
      </c>
      <c r="R20" s="917">
        <f t="shared" si="3"/>
        <v>2820</v>
      </c>
      <c r="S20" s="917">
        <f t="shared" si="4"/>
        <v>2131</v>
      </c>
      <c r="T20" s="917">
        <f t="shared" si="5"/>
        <v>4951</v>
      </c>
      <c r="U20" s="916">
        <f>Death!AG118</f>
        <v>4</v>
      </c>
      <c r="V20" s="916">
        <f>Death!AH118</f>
        <v>6</v>
      </c>
      <c r="W20" s="916">
        <f>Death!AI118</f>
        <v>10</v>
      </c>
      <c r="X20" s="916">
        <f>Death!AJ118</f>
        <v>1</v>
      </c>
      <c r="Y20" s="916">
        <f>Birth!AG119</f>
        <v>5</v>
      </c>
      <c r="Z20" s="916">
        <f>Birth!AH119</f>
        <v>8</v>
      </c>
      <c r="AA20" s="916">
        <f>Birth!AI119</f>
        <v>13</v>
      </c>
      <c r="AB20" s="916">
        <f t="shared" si="6"/>
        <v>923.76017764618803</v>
      </c>
      <c r="AC20" s="1348" t="s">
        <v>886</v>
      </c>
    </row>
    <row r="21" spans="1:29" ht="29.25" customHeight="1">
      <c r="A21" s="186">
        <v>16</v>
      </c>
      <c r="B21" s="73" t="s">
        <v>73</v>
      </c>
      <c r="C21" s="916">
        <f>Birth!AD124</f>
        <v>1641</v>
      </c>
      <c r="D21" s="916">
        <f>Birth!AE124</f>
        <v>1465</v>
      </c>
      <c r="E21" s="916">
        <f>Birth!AF124</f>
        <v>3106</v>
      </c>
      <c r="F21" s="916">
        <f>Birth!AA124</f>
        <v>0</v>
      </c>
      <c r="G21" s="916">
        <f>Birth!AB124</f>
        <v>0</v>
      </c>
      <c r="H21" s="916">
        <f>Birth!AC124</f>
        <v>0</v>
      </c>
      <c r="I21" s="917">
        <f t="shared" si="0"/>
        <v>1641</v>
      </c>
      <c r="J21" s="917">
        <f t="shared" si="1"/>
        <v>1465</v>
      </c>
      <c r="K21" s="917">
        <f t="shared" si="2"/>
        <v>3106</v>
      </c>
      <c r="L21" s="916">
        <f>Death!AD123</f>
        <v>2188</v>
      </c>
      <c r="M21" s="916">
        <f>Death!AE123</f>
        <v>1682</v>
      </c>
      <c r="N21" s="916">
        <f>Death!AF123</f>
        <v>3870</v>
      </c>
      <c r="O21" s="916">
        <f>Death!AA123</f>
        <v>0</v>
      </c>
      <c r="P21" s="916">
        <f>Death!AB123</f>
        <v>0</v>
      </c>
      <c r="Q21" s="916">
        <f>Death!AC123</f>
        <v>0</v>
      </c>
      <c r="R21" s="917">
        <f t="shared" si="3"/>
        <v>2188</v>
      </c>
      <c r="S21" s="917">
        <f t="shared" si="4"/>
        <v>1682</v>
      </c>
      <c r="T21" s="917">
        <f t="shared" si="5"/>
        <v>3870</v>
      </c>
      <c r="U21" s="916">
        <f>Death!AG123</f>
        <v>12</v>
      </c>
      <c r="V21" s="916">
        <f>Death!AH123</f>
        <v>8</v>
      </c>
      <c r="W21" s="916">
        <f>Death!AI123</f>
        <v>20</v>
      </c>
      <c r="X21" s="916">
        <f>Death!AJ123</f>
        <v>3</v>
      </c>
      <c r="Y21" s="916">
        <f>Birth!AG124</f>
        <v>22</v>
      </c>
      <c r="Z21" s="916">
        <f>Birth!AH124</f>
        <v>39</v>
      </c>
      <c r="AA21" s="916">
        <f>Birth!AI124</f>
        <v>61</v>
      </c>
      <c r="AB21" s="916">
        <f t="shared" si="6"/>
        <v>892.74832419256552</v>
      </c>
    </row>
    <row r="22" spans="1:29" ht="29.25" customHeight="1">
      <c r="A22" s="186">
        <v>17</v>
      </c>
      <c r="B22" s="73" t="s">
        <v>75</v>
      </c>
      <c r="C22" s="916">
        <f>Birth!AD132</f>
        <v>1350</v>
      </c>
      <c r="D22" s="916">
        <f>Birth!AE132</f>
        <v>1192</v>
      </c>
      <c r="E22" s="916">
        <f>Birth!AF132</f>
        <v>2542</v>
      </c>
      <c r="F22" s="916">
        <f>Birth!AA132</f>
        <v>190</v>
      </c>
      <c r="G22" s="916">
        <f>Birth!AB132</f>
        <v>139</v>
      </c>
      <c r="H22" s="916">
        <f>Birth!AC132</f>
        <v>329</v>
      </c>
      <c r="I22" s="917">
        <f t="shared" si="0"/>
        <v>1160</v>
      </c>
      <c r="J22" s="917">
        <f t="shared" si="1"/>
        <v>1053</v>
      </c>
      <c r="K22" s="917">
        <f t="shared" si="2"/>
        <v>2213</v>
      </c>
      <c r="L22" s="916">
        <f>Death!AD131</f>
        <v>4567</v>
      </c>
      <c r="M22" s="916">
        <f>Death!AE131</f>
        <v>3306</v>
      </c>
      <c r="N22" s="916">
        <f>Death!AF131</f>
        <v>7873</v>
      </c>
      <c r="O22" s="916">
        <f>Death!AA131</f>
        <v>81</v>
      </c>
      <c r="P22" s="916">
        <f>Death!AB131</f>
        <v>55</v>
      </c>
      <c r="Q22" s="916">
        <f>Death!AC131</f>
        <v>136</v>
      </c>
      <c r="R22" s="917">
        <f t="shared" si="3"/>
        <v>4486</v>
      </c>
      <c r="S22" s="917">
        <f t="shared" si="4"/>
        <v>3251</v>
      </c>
      <c r="T22" s="917">
        <f t="shared" si="5"/>
        <v>7737</v>
      </c>
      <c r="U22" s="916">
        <f>Death!AG131</f>
        <v>2</v>
      </c>
      <c r="V22" s="916">
        <f>Death!AH131</f>
        <v>3</v>
      </c>
      <c r="W22" s="916">
        <f>Death!AI131</f>
        <v>5</v>
      </c>
      <c r="X22" s="916">
        <f>Death!AJ131</f>
        <v>0</v>
      </c>
      <c r="Y22" s="916">
        <f>Birth!AG132</f>
        <v>1</v>
      </c>
      <c r="Z22" s="916">
        <f>Birth!AH132</f>
        <v>1</v>
      </c>
      <c r="AA22" s="916">
        <f>Birth!AI132</f>
        <v>2</v>
      </c>
      <c r="AB22" s="916">
        <f t="shared" si="6"/>
        <v>907.75862068965523</v>
      </c>
    </row>
    <row r="23" spans="1:29" ht="29.25" customHeight="1">
      <c r="A23" s="186">
        <v>18</v>
      </c>
      <c r="B23" s="60" t="s">
        <v>161</v>
      </c>
      <c r="C23" s="916">
        <f>Birth!AD138</f>
        <v>659</v>
      </c>
      <c r="D23" s="916">
        <f>Birth!AE138</f>
        <v>622</v>
      </c>
      <c r="E23" s="916">
        <f>Birth!AF138</f>
        <v>1281</v>
      </c>
      <c r="F23" s="916">
        <f>Birth!AA138</f>
        <v>0</v>
      </c>
      <c r="G23" s="916">
        <f>Birth!AB138</f>
        <v>0</v>
      </c>
      <c r="H23" s="916">
        <f>Birth!AC138</f>
        <v>0</v>
      </c>
      <c r="I23" s="917">
        <f t="shared" si="0"/>
        <v>659</v>
      </c>
      <c r="J23" s="917">
        <f t="shared" si="1"/>
        <v>622</v>
      </c>
      <c r="K23" s="917">
        <f t="shared" si="2"/>
        <v>1281</v>
      </c>
      <c r="L23" s="916">
        <f>Death!AD137</f>
        <v>2093</v>
      </c>
      <c r="M23" s="916">
        <f>Death!AE137</f>
        <v>1564</v>
      </c>
      <c r="N23" s="916">
        <f>Death!AF137</f>
        <v>3657</v>
      </c>
      <c r="O23" s="916">
        <f>Death!AA137</f>
        <v>0</v>
      </c>
      <c r="P23" s="916">
        <f>Death!AB137</f>
        <v>0</v>
      </c>
      <c r="Q23" s="916">
        <f>Death!AC137</f>
        <v>0</v>
      </c>
      <c r="R23" s="917">
        <f t="shared" si="3"/>
        <v>2093</v>
      </c>
      <c r="S23" s="917">
        <f t="shared" si="4"/>
        <v>1564</v>
      </c>
      <c r="T23" s="917">
        <f t="shared" si="5"/>
        <v>3657</v>
      </c>
      <c r="U23" s="916">
        <f>Death!AG137</f>
        <v>1</v>
      </c>
      <c r="V23" s="916">
        <f>Death!AH137</f>
        <v>0</v>
      </c>
      <c r="W23" s="916">
        <f>Death!AI137</f>
        <v>1</v>
      </c>
      <c r="X23" s="916">
        <f>Death!AJ137</f>
        <v>0</v>
      </c>
      <c r="Y23" s="916">
        <f>Birth!AG138</f>
        <v>0</v>
      </c>
      <c r="Z23" s="916">
        <f>Birth!AH138</f>
        <v>0</v>
      </c>
      <c r="AA23" s="916">
        <f>Birth!AI138</f>
        <v>0</v>
      </c>
      <c r="AB23" s="916">
        <f t="shared" si="6"/>
        <v>943.8543247344461</v>
      </c>
    </row>
    <row r="24" spans="1:29" ht="29.25" customHeight="1">
      <c r="A24" s="186">
        <v>19</v>
      </c>
      <c r="B24" s="73" t="s">
        <v>86</v>
      </c>
      <c r="C24" s="916">
        <f>Birth!AD147</f>
        <v>922</v>
      </c>
      <c r="D24" s="916">
        <f>Birth!AE147</f>
        <v>884</v>
      </c>
      <c r="E24" s="916">
        <f>Birth!AF147</f>
        <v>1806</v>
      </c>
      <c r="F24" s="916">
        <f>Birth!AA147</f>
        <v>162</v>
      </c>
      <c r="G24" s="916">
        <f>Birth!AB147</f>
        <v>146</v>
      </c>
      <c r="H24" s="916">
        <f>Birth!AC147</f>
        <v>308</v>
      </c>
      <c r="I24" s="917">
        <f t="shared" si="0"/>
        <v>760</v>
      </c>
      <c r="J24" s="917">
        <f t="shared" si="1"/>
        <v>738</v>
      </c>
      <c r="K24" s="917">
        <f t="shared" si="2"/>
        <v>1498</v>
      </c>
      <c r="L24" s="916">
        <f>Death!AD146</f>
        <v>6124</v>
      </c>
      <c r="M24" s="916">
        <f>Death!AE146</f>
        <v>4106</v>
      </c>
      <c r="N24" s="916">
        <f>Death!AF146</f>
        <v>10230</v>
      </c>
      <c r="O24" s="916">
        <f>Death!AA146</f>
        <v>60</v>
      </c>
      <c r="P24" s="916">
        <f>Death!AB146</f>
        <v>42</v>
      </c>
      <c r="Q24" s="916">
        <f>Death!AC146</f>
        <v>102</v>
      </c>
      <c r="R24" s="917">
        <f t="shared" si="3"/>
        <v>6064</v>
      </c>
      <c r="S24" s="917">
        <f t="shared" si="4"/>
        <v>4064</v>
      </c>
      <c r="T24" s="917">
        <f t="shared" si="5"/>
        <v>10128</v>
      </c>
      <c r="U24" s="916">
        <f>Death!AG146</f>
        <v>8</v>
      </c>
      <c r="V24" s="916">
        <f>Death!AH146</f>
        <v>5</v>
      </c>
      <c r="W24" s="916">
        <f>Death!AI146</f>
        <v>13</v>
      </c>
      <c r="X24" s="916">
        <f>Death!AJ146</f>
        <v>0</v>
      </c>
      <c r="Y24" s="916">
        <f>Birth!AG147</f>
        <v>3</v>
      </c>
      <c r="Z24" s="916">
        <f>Birth!AH147</f>
        <v>4</v>
      </c>
      <c r="AA24" s="916">
        <f>Birth!AI147</f>
        <v>7</v>
      </c>
      <c r="AB24" s="916">
        <f t="shared" si="6"/>
        <v>971.0526315789474</v>
      </c>
    </row>
    <row r="25" spans="1:29" ht="29.25" customHeight="1">
      <c r="A25" s="186">
        <v>20</v>
      </c>
      <c r="B25" s="73" t="s">
        <v>143</v>
      </c>
      <c r="C25" s="916">
        <f>Birth!AD152</f>
        <v>408</v>
      </c>
      <c r="D25" s="916">
        <f>Birth!AE152</f>
        <v>332</v>
      </c>
      <c r="E25" s="916">
        <f>Birth!AF152</f>
        <v>740</v>
      </c>
      <c r="F25" s="916">
        <f>Birth!AA152</f>
        <v>95</v>
      </c>
      <c r="G25" s="916">
        <f>Birth!AB152</f>
        <v>78</v>
      </c>
      <c r="H25" s="916">
        <f>Birth!AC152</f>
        <v>173</v>
      </c>
      <c r="I25" s="917">
        <f t="shared" si="0"/>
        <v>313</v>
      </c>
      <c r="J25" s="917">
        <f t="shared" si="1"/>
        <v>254</v>
      </c>
      <c r="K25" s="917">
        <f t="shared" si="2"/>
        <v>567</v>
      </c>
      <c r="L25" s="916">
        <f>Death!AD151</f>
        <v>1885</v>
      </c>
      <c r="M25" s="916">
        <f>Death!AE151</f>
        <v>1248</v>
      </c>
      <c r="N25" s="916">
        <f>Death!AF151</f>
        <v>3133</v>
      </c>
      <c r="O25" s="916">
        <f>Death!AA151</f>
        <v>0</v>
      </c>
      <c r="P25" s="916">
        <f>Death!AB151</f>
        <v>0</v>
      </c>
      <c r="Q25" s="916">
        <f>Death!AC151</f>
        <v>0</v>
      </c>
      <c r="R25" s="917">
        <f t="shared" si="3"/>
        <v>1885</v>
      </c>
      <c r="S25" s="917">
        <f t="shared" si="4"/>
        <v>1248</v>
      </c>
      <c r="T25" s="917">
        <f t="shared" si="5"/>
        <v>3133</v>
      </c>
      <c r="U25" s="916">
        <f>Death!AG151</f>
        <v>0</v>
      </c>
      <c r="V25" s="916">
        <f>Death!AH151</f>
        <v>2</v>
      </c>
      <c r="W25" s="916">
        <f>Death!AI151</f>
        <v>2</v>
      </c>
      <c r="X25" s="916">
        <f>Death!AJ151</f>
        <v>0</v>
      </c>
      <c r="Y25" s="916">
        <f>Birth!AG152</f>
        <v>0</v>
      </c>
      <c r="Z25" s="916">
        <f>Birth!AH152</f>
        <v>0</v>
      </c>
      <c r="AA25" s="916">
        <f>Birth!AI152</f>
        <v>0</v>
      </c>
      <c r="AB25" s="916">
        <f t="shared" si="6"/>
        <v>811.5015974440895</v>
      </c>
    </row>
    <row r="26" spans="1:29" ht="29.25" customHeight="1">
      <c r="A26" s="186">
        <v>21</v>
      </c>
      <c r="B26" s="60" t="s">
        <v>144</v>
      </c>
      <c r="C26" s="916">
        <f>Birth!AD159</f>
        <v>929</v>
      </c>
      <c r="D26" s="916">
        <f>Birth!AE159</f>
        <v>925</v>
      </c>
      <c r="E26" s="916">
        <f>Birth!AF159</f>
        <v>1854</v>
      </c>
      <c r="F26" s="916">
        <f>Birth!AA159</f>
        <v>294</v>
      </c>
      <c r="G26" s="916">
        <f>Birth!AB159</f>
        <v>286</v>
      </c>
      <c r="H26" s="916">
        <f>Birth!AC159</f>
        <v>580</v>
      </c>
      <c r="I26" s="917">
        <f t="shared" si="0"/>
        <v>635</v>
      </c>
      <c r="J26" s="917">
        <f t="shared" si="1"/>
        <v>639</v>
      </c>
      <c r="K26" s="917">
        <f t="shared" si="2"/>
        <v>1274</v>
      </c>
      <c r="L26" s="916">
        <f>Death!AD158</f>
        <v>2636</v>
      </c>
      <c r="M26" s="916">
        <f>Death!AE158</f>
        <v>1948</v>
      </c>
      <c r="N26" s="916">
        <f>Death!AF158</f>
        <v>4584</v>
      </c>
      <c r="O26" s="916">
        <f>Death!AA158</f>
        <v>52</v>
      </c>
      <c r="P26" s="916">
        <f>Death!AB158</f>
        <v>34</v>
      </c>
      <c r="Q26" s="916">
        <f>Death!AC158</f>
        <v>86</v>
      </c>
      <c r="R26" s="917">
        <f t="shared" si="3"/>
        <v>2584</v>
      </c>
      <c r="S26" s="917">
        <f t="shared" si="4"/>
        <v>1914</v>
      </c>
      <c r="T26" s="917">
        <f t="shared" si="5"/>
        <v>4498</v>
      </c>
      <c r="U26" s="916">
        <f>Death!AG158</f>
        <v>7</v>
      </c>
      <c r="V26" s="916">
        <f>Death!AH158</f>
        <v>4</v>
      </c>
      <c r="W26" s="916">
        <f>Death!AI158</f>
        <v>11</v>
      </c>
      <c r="X26" s="916">
        <f>Death!AJ158</f>
        <v>0</v>
      </c>
      <c r="Y26" s="916">
        <f>Birth!AG159</f>
        <v>4</v>
      </c>
      <c r="Z26" s="916">
        <f>Birth!AH159</f>
        <v>1</v>
      </c>
      <c r="AA26" s="916">
        <f>Birth!AI159</f>
        <v>5</v>
      </c>
      <c r="AB26" s="916">
        <f t="shared" si="6"/>
        <v>1006.2992125984251</v>
      </c>
    </row>
    <row r="27" spans="1:29" ht="29.25" customHeight="1">
      <c r="A27" s="186">
        <v>22</v>
      </c>
      <c r="B27" s="73" t="s">
        <v>145</v>
      </c>
      <c r="C27" s="916">
        <f>Birth!AD169</f>
        <v>4405</v>
      </c>
      <c r="D27" s="916">
        <f>Birth!AE169</f>
        <v>3646</v>
      </c>
      <c r="E27" s="916">
        <f>Birth!AF169</f>
        <v>8051</v>
      </c>
      <c r="F27" s="916">
        <f>Birth!AA169</f>
        <v>0</v>
      </c>
      <c r="G27" s="916">
        <f>Birth!AB169</f>
        <v>0</v>
      </c>
      <c r="H27" s="916">
        <f>Birth!AC169</f>
        <v>0</v>
      </c>
      <c r="I27" s="917">
        <f t="shared" si="0"/>
        <v>4405</v>
      </c>
      <c r="J27" s="917">
        <f t="shared" si="1"/>
        <v>3646</v>
      </c>
      <c r="K27" s="917">
        <f t="shared" si="2"/>
        <v>8051</v>
      </c>
      <c r="L27" s="916">
        <f>Death!AD168</f>
        <v>4914</v>
      </c>
      <c r="M27" s="916">
        <f>Death!AE168</f>
        <v>3674</v>
      </c>
      <c r="N27" s="916">
        <f>Death!AF168</f>
        <v>8588</v>
      </c>
      <c r="O27" s="916">
        <f>Death!AA168</f>
        <v>0</v>
      </c>
      <c r="P27" s="916">
        <f>Death!AB168</f>
        <v>0</v>
      </c>
      <c r="Q27" s="916">
        <f>Death!AC168</f>
        <v>0</v>
      </c>
      <c r="R27" s="917">
        <f t="shared" si="3"/>
        <v>4914</v>
      </c>
      <c r="S27" s="917">
        <f t="shared" si="4"/>
        <v>3674</v>
      </c>
      <c r="T27" s="917">
        <f t="shared" si="5"/>
        <v>8588</v>
      </c>
      <c r="U27" s="916">
        <f>Death!AG168</f>
        <v>13</v>
      </c>
      <c r="V27" s="916">
        <f>Death!AH168</f>
        <v>9</v>
      </c>
      <c r="W27" s="916">
        <f>Death!AI168</f>
        <v>22</v>
      </c>
      <c r="X27" s="916">
        <f>Death!AJ168</f>
        <v>11</v>
      </c>
      <c r="Y27" s="916">
        <f>Birth!AG169</f>
        <v>58</v>
      </c>
      <c r="Z27" s="916">
        <f>Birth!AH169</f>
        <v>42</v>
      </c>
      <c r="AA27" s="916">
        <f>Birth!AI169</f>
        <v>100</v>
      </c>
      <c r="AB27" s="916">
        <f t="shared" si="6"/>
        <v>827.69580022701473</v>
      </c>
    </row>
    <row r="28" spans="1:29" ht="29.25" customHeight="1">
      <c r="A28" s="1515" t="s">
        <v>14</v>
      </c>
      <c r="B28" s="1515"/>
      <c r="C28" s="918">
        <f>SUM(C6:C27)</f>
        <v>32541</v>
      </c>
      <c r="D28" s="918">
        <f t="shared" ref="D28:AA28" si="7">SUM(D6:D27)</f>
        <v>29546</v>
      </c>
      <c r="E28" s="918">
        <f t="shared" si="7"/>
        <v>62087</v>
      </c>
      <c r="F28" s="918">
        <f t="shared" si="7"/>
        <v>3355</v>
      </c>
      <c r="G28" s="918">
        <f t="shared" si="7"/>
        <v>2858</v>
      </c>
      <c r="H28" s="918">
        <f t="shared" si="7"/>
        <v>6213</v>
      </c>
      <c r="I28" s="918">
        <f t="shared" si="7"/>
        <v>29186</v>
      </c>
      <c r="J28" s="918">
        <f t="shared" si="7"/>
        <v>26688</v>
      </c>
      <c r="K28" s="918">
        <f t="shared" si="7"/>
        <v>55874</v>
      </c>
      <c r="L28" s="918">
        <f t="shared" si="7"/>
        <v>80310</v>
      </c>
      <c r="M28" s="918">
        <f t="shared" si="7"/>
        <v>59105</v>
      </c>
      <c r="N28" s="918">
        <f t="shared" si="7"/>
        <v>139415</v>
      </c>
      <c r="O28" s="918">
        <f t="shared" si="7"/>
        <v>784</v>
      </c>
      <c r="P28" s="918">
        <f t="shared" si="7"/>
        <v>611</v>
      </c>
      <c r="Q28" s="918">
        <f t="shared" si="7"/>
        <v>1395</v>
      </c>
      <c r="R28" s="918">
        <f t="shared" si="7"/>
        <v>79526</v>
      </c>
      <c r="S28" s="918">
        <f t="shared" si="7"/>
        <v>58494</v>
      </c>
      <c r="T28" s="918">
        <f t="shared" si="7"/>
        <v>138020</v>
      </c>
      <c r="U28" s="918">
        <f t="shared" si="7"/>
        <v>119</v>
      </c>
      <c r="V28" s="918">
        <f t="shared" si="7"/>
        <v>118</v>
      </c>
      <c r="W28" s="918">
        <f t="shared" si="7"/>
        <v>237</v>
      </c>
      <c r="X28" s="918">
        <f t="shared" si="7"/>
        <v>18</v>
      </c>
      <c r="Y28" s="918">
        <f t="shared" si="7"/>
        <v>161</v>
      </c>
      <c r="Z28" s="918">
        <f t="shared" si="7"/>
        <v>134</v>
      </c>
      <c r="AA28" s="918">
        <f t="shared" si="7"/>
        <v>295</v>
      </c>
      <c r="AB28" s="919">
        <f t="shared" si="6"/>
        <v>914.41101898170348</v>
      </c>
    </row>
    <row r="29" spans="1:29" s="189" customFormat="1" ht="7.5" customHeight="1">
      <c r="A29" s="187"/>
      <c r="B29" s="187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C29" s="1349"/>
    </row>
    <row r="30" spans="1:29" ht="20.25" customHeight="1">
      <c r="A30" s="1516" t="s">
        <v>608</v>
      </c>
      <c r="B30" s="1516"/>
      <c r="C30" s="1516"/>
      <c r="D30" s="1516"/>
      <c r="E30" s="1516"/>
      <c r="F30" s="1516"/>
      <c r="G30" s="1516"/>
      <c r="H30" s="1516"/>
      <c r="I30" s="1516"/>
      <c r="J30" s="1516"/>
      <c r="K30" s="1516"/>
      <c r="L30" s="1516"/>
      <c r="M30" s="1516"/>
      <c r="N30" s="1516"/>
      <c r="O30" s="1516"/>
      <c r="P30" s="1516"/>
      <c r="Q30" s="1516"/>
      <c r="R30" s="1516"/>
      <c r="S30" s="1516"/>
      <c r="T30" s="1516"/>
      <c r="U30" s="1516"/>
      <c r="V30" s="1516"/>
      <c r="W30" s="1516"/>
      <c r="X30" s="1516"/>
      <c r="Y30" s="1516"/>
      <c r="Z30" s="1516"/>
      <c r="AA30" s="1516"/>
    </row>
    <row r="31" spans="1:29" ht="20.25" customHeight="1">
      <c r="A31" s="1506" t="s">
        <v>881</v>
      </c>
      <c r="B31" s="1506"/>
      <c r="C31" s="1506"/>
      <c r="D31" s="1506"/>
      <c r="E31" s="1506"/>
      <c r="F31" s="1506"/>
      <c r="G31" s="1506"/>
      <c r="H31" s="1506"/>
      <c r="I31" s="1506"/>
      <c r="J31" s="1506"/>
      <c r="K31" s="1506"/>
      <c r="L31" s="1506"/>
      <c r="M31" s="1506"/>
      <c r="N31" s="1506"/>
      <c r="O31" s="1506"/>
      <c r="P31" s="1506"/>
      <c r="Q31" s="1506"/>
      <c r="R31" s="1506"/>
      <c r="S31" s="1506"/>
      <c r="T31" s="1506"/>
      <c r="U31" s="1506"/>
      <c r="V31" s="1506"/>
      <c r="W31" s="1506"/>
      <c r="X31" s="1506"/>
      <c r="Y31" s="1506"/>
      <c r="Z31" s="1506"/>
      <c r="AA31" s="1506"/>
    </row>
    <row r="32" spans="1:29" ht="23.25" customHeight="1">
      <c r="A32" s="39" t="s">
        <v>589</v>
      </c>
      <c r="X32" s="1517"/>
      <c r="Y32" s="1517"/>
      <c r="Z32" s="1517"/>
      <c r="AA32" s="1517"/>
    </row>
    <row r="33" spans="1:31" s="98" customFormat="1" ht="51" customHeight="1">
      <c r="A33" s="1515" t="s">
        <v>193</v>
      </c>
      <c r="B33" s="1515" t="s">
        <v>156</v>
      </c>
      <c r="C33" s="1515" t="s">
        <v>587</v>
      </c>
      <c r="D33" s="1514"/>
      <c r="E33" s="1514"/>
      <c r="F33" s="1515" t="s">
        <v>656</v>
      </c>
      <c r="G33" s="1514"/>
      <c r="H33" s="1514"/>
      <c r="I33" s="1515" t="s">
        <v>712</v>
      </c>
      <c r="J33" s="1514"/>
      <c r="K33" s="1514"/>
      <c r="L33" s="1515" t="s">
        <v>752</v>
      </c>
      <c r="M33" s="1514"/>
      <c r="N33" s="1514"/>
      <c r="O33" s="1515" t="s">
        <v>711</v>
      </c>
      <c r="P33" s="1514"/>
      <c r="Q33" s="1514"/>
      <c r="R33" s="1515" t="s">
        <v>713</v>
      </c>
      <c r="S33" s="1514"/>
      <c r="T33" s="1514"/>
      <c r="U33" s="1515" t="s">
        <v>709</v>
      </c>
      <c r="V33" s="1514"/>
      <c r="W33" s="1514"/>
      <c r="X33" s="1518" t="s">
        <v>147</v>
      </c>
      <c r="Y33" s="1515" t="s">
        <v>710</v>
      </c>
      <c r="Z33" s="1514"/>
      <c r="AA33" s="1514"/>
      <c r="AB33" s="1512" t="s">
        <v>9</v>
      </c>
      <c r="AC33" s="1350"/>
    </row>
    <row r="34" spans="1:31" s="38" customFormat="1" ht="27" customHeight="1">
      <c r="A34" s="1515"/>
      <c r="B34" s="1515"/>
      <c r="C34" s="1341" t="s">
        <v>242</v>
      </c>
      <c r="D34" s="1341" t="s">
        <v>243</v>
      </c>
      <c r="E34" s="1341" t="s">
        <v>236</v>
      </c>
      <c r="F34" s="1341" t="s">
        <v>242</v>
      </c>
      <c r="G34" s="1341" t="s">
        <v>243</v>
      </c>
      <c r="H34" s="1341" t="s">
        <v>236</v>
      </c>
      <c r="I34" s="1341" t="s">
        <v>242</v>
      </c>
      <c r="J34" s="1341" t="s">
        <v>243</v>
      </c>
      <c r="K34" s="1341" t="s">
        <v>236</v>
      </c>
      <c r="L34" s="1341" t="s">
        <v>242</v>
      </c>
      <c r="M34" s="1341" t="s">
        <v>243</v>
      </c>
      <c r="N34" s="1341" t="s">
        <v>236</v>
      </c>
      <c r="O34" s="1341" t="s">
        <v>242</v>
      </c>
      <c r="P34" s="1341" t="s">
        <v>243</v>
      </c>
      <c r="Q34" s="1341" t="s">
        <v>236</v>
      </c>
      <c r="R34" s="1341" t="s">
        <v>242</v>
      </c>
      <c r="S34" s="1341" t="s">
        <v>243</v>
      </c>
      <c r="T34" s="1341" t="s">
        <v>236</v>
      </c>
      <c r="U34" s="1341" t="s">
        <v>242</v>
      </c>
      <c r="V34" s="1341" t="s">
        <v>243</v>
      </c>
      <c r="W34" s="1341" t="s">
        <v>236</v>
      </c>
      <c r="X34" s="1519"/>
      <c r="Y34" s="1341" t="s">
        <v>242</v>
      </c>
      <c r="Z34" s="1341" t="s">
        <v>243</v>
      </c>
      <c r="AA34" s="1341" t="s">
        <v>236</v>
      </c>
      <c r="AB34" s="1513"/>
      <c r="AC34" s="1348"/>
    </row>
    <row r="35" spans="1:31" ht="28.5" customHeight="1">
      <c r="A35" s="1343">
        <v>1</v>
      </c>
      <c r="B35" s="73" t="s">
        <v>15</v>
      </c>
      <c r="C35" s="916">
        <f>Birth!AD187</f>
        <v>14549</v>
      </c>
      <c r="D35" s="916">
        <f>Birth!AE187</f>
        <v>13350</v>
      </c>
      <c r="E35" s="916">
        <f>Birth!AF187</f>
        <v>27899</v>
      </c>
      <c r="F35" s="916">
        <f>Birth!AA187</f>
        <v>37</v>
      </c>
      <c r="G35" s="916">
        <f>Birth!AB187</f>
        <v>37</v>
      </c>
      <c r="H35" s="916">
        <f>Birth!AC187</f>
        <v>74</v>
      </c>
      <c r="I35" s="917">
        <f t="shared" ref="I35:J38" si="8">C35-F35</f>
        <v>14512</v>
      </c>
      <c r="J35" s="917">
        <f t="shared" si="8"/>
        <v>13313</v>
      </c>
      <c r="K35" s="917">
        <f>I35+J35</f>
        <v>27825</v>
      </c>
      <c r="L35" s="916">
        <f>Death!AD186</f>
        <v>11212</v>
      </c>
      <c r="M35" s="916">
        <f>Death!AE186</f>
        <v>8079</v>
      </c>
      <c r="N35" s="916">
        <f>Death!AF186</f>
        <v>19291</v>
      </c>
      <c r="O35" s="916">
        <f>Death!AA186</f>
        <v>7</v>
      </c>
      <c r="P35" s="916">
        <f>Death!AB186</f>
        <v>6</v>
      </c>
      <c r="Q35" s="916">
        <f>Death!AC186</f>
        <v>13</v>
      </c>
      <c r="R35" s="917">
        <f t="shared" ref="R35:S50" si="9">L35-O35</f>
        <v>11205</v>
      </c>
      <c r="S35" s="917">
        <f t="shared" si="9"/>
        <v>8073</v>
      </c>
      <c r="T35" s="917">
        <f t="shared" ref="T35:T56" si="10">R35+S35</f>
        <v>19278</v>
      </c>
      <c r="U35" s="916">
        <f>Death!AG186</f>
        <v>477</v>
      </c>
      <c r="V35" s="916">
        <f>Death!AH186</f>
        <v>348</v>
      </c>
      <c r="W35" s="916">
        <f>Death!AI186</f>
        <v>825</v>
      </c>
      <c r="X35" s="916">
        <f>Death!AJ186</f>
        <v>55</v>
      </c>
      <c r="Y35" s="916">
        <f>Birth!AG187</f>
        <v>59</v>
      </c>
      <c r="Z35" s="916">
        <f>Birth!AH187</f>
        <v>66</v>
      </c>
      <c r="AA35" s="916">
        <f>Birth!AI187</f>
        <v>125</v>
      </c>
      <c r="AB35" s="916">
        <f>J35/I35*1000</f>
        <v>917.37872105843439</v>
      </c>
      <c r="AC35" s="1351"/>
    </row>
    <row r="36" spans="1:31" ht="28.5" customHeight="1">
      <c r="A36" s="1343">
        <v>2</v>
      </c>
      <c r="B36" s="73" t="s">
        <v>20</v>
      </c>
      <c r="C36" s="916">
        <f>Birth!AD194</f>
        <v>4344</v>
      </c>
      <c r="D36" s="916">
        <f>Birth!AE194</f>
        <v>3923</v>
      </c>
      <c r="E36" s="916">
        <f>Birth!AF194</f>
        <v>8267</v>
      </c>
      <c r="F36" s="916">
        <f>Birth!AA194</f>
        <v>58</v>
      </c>
      <c r="G36" s="916">
        <f>Birth!AB194</f>
        <v>79</v>
      </c>
      <c r="H36" s="916">
        <f>Birth!AC194</f>
        <v>137</v>
      </c>
      <c r="I36" s="917">
        <f t="shared" si="8"/>
        <v>4286</v>
      </c>
      <c r="J36" s="917">
        <f t="shared" si="8"/>
        <v>3844</v>
      </c>
      <c r="K36" s="917">
        <f t="shared" ref="K36:K56" si="11">I36+J36</f>
        <v>8130</v>
      </c>
      <c r="L36" s="916">
        <f>Death!AD193</f>
        <v>1047</v>
      </c>
      <c r="M36" s="916">
        <f>Death!AE193</f>
        <v>731</v>
      </c>
      <c r="N36" s="916">
        <f>Death!AF193</f>
        <v>1778</v>
      </c>
      <c r="O36" s="916">
        <f>Death!AA193</f>
        <v>18</v>
      </c>
      <c r="P36" s="916">
        <f>Death!AB193</f>
        <v>12</v>
      </c>
      <c r="Q36" s="916">
        <f>Death!AC193</f>
        <v>30</v>
      </c>
      <c r="R36" s="917">
        <f>L36-O36</f>
        <v>1029</v>
      </c>
      <c r="S36" s="917">
        <f>M36-P36</f>
        <v>719</v>
      </c>
      <c r="T36" s="917">
        <f t="shared" si="10"/>
        <v>1748</v>
      </c>
      <c r="U36" s="916">
        <f>Death!AG193</f>
        <v>1</v>
      </c>
      <c r="V36" s="916">
        <f>Death!AH193</f>
        <v>1</v>
      </c>
      <c r="W36" s="916">
        <f>Death!AI193</f>
        <v>2</v>
      </c>
      <c r="X36" s="916">
        <f>Death!AJ193</f>
        <v>0</v>
      </c>
      <c r="Y36" s="916">
        <f>Birth!AG194</f>
        <v>33</v>
      </c>
      <c r="Z36" s="916">
        <f>Birth!AH194</f>
        <v>25</v>
      </c>
      <c r="AA36" s="916">
        <f>Birth!AI194</f>
        <v>58</v>
      </c>
      <c r="AB36" s="916">
        <f>J36/I36*1000</f>
        <v>896.87354176388249</v>
      </c>
      <c r="AC36" s="1351"/>
    </row>
    <row r="37" spans="1:31" ht="28.5" customHeight="1">
      <c r="A37" s="1343">
        <v>3</v>
      </c>
      <c r="B37" s="73" t="s">
        <v>21</v>
      </c>
      <c r="C37" s="916">
        <f>Birth!AD213</f>
        <v>9263</v>
      </c>
      <c r="D37" s="916">
        <f>Birth!AE213</f>
        <v>8579</v>
      </c>
      <c r="E37" s="916">
        <f>Birth!AF213</f>
        <v>17842</v>
      </c>
      <c r="F37" s="916">
        <f>Birth!AA213</f>
        <v>0</v>
      </c>
      <c r="G37" s="916">
        <f>Birth!AB213</f>
        <v>0</v>
      </c>
      <c r="H37" s="916">
        <f>Birth!AC213</f>
        <v>0</v>
      </c>
      <c r="I37" s="1354">
        <f t="shared" si="8"/>
        <v>9263</v>
      </c>
      <c r="J37" s="1354">
        <f t="shared" si="8"/>
        <v>8579</v>
      </c>
      <c r="K37" s="917">
        <f t="shared" si="11"/>
        <v>17842</v>
      </c>
      <c r="L37" s="916">
        <f>Death!AD212</f>
        <v>3828</v>
      </c>
      <c r="M37" s="916">
        <f>Death!AE212</f>
        <v>2465</v>
      </c>
      <c r="N37" s="916">
        <f>Death!AF212</f>
        <v>6293</v>
      </c>
      <c r="O37" s="916">
        <f>Death!AA212</f>
        <v>0</v>
      </c>
      <c r="P37" s="916">
        <f>Death!AB212</f>
        <v>0</v>
      </c>
      <c r="Q37" s="916">
        <f>Death!AC212</f>
        <v>0</v>
      </c>
      <c r="R37" s="1354">
        <f>L37-O37</f>
        <v>3828</v>
      </c>
      <c r="S37" s="1354">
        <f>M37-P37</f>
        <v>2465</v>
      </c>
      <c r="T37" s="917">
        <f t="shared" si="10"/>
        <v>6293</v>
      </c>
      <c r="U37" s="916">
        <f>Death!AG212</f>
        <v>8</v>
      </c>
      <c r="V37" s="916">
        <f>Death!AH212</f>
        <v>2</v>
      </c>
      <c r="W37" s="916">
        <f>Death!AI212</f>
        <v>10</v>
      </c>
      <c r="X37" s="916">
        <f>Death!AJ212</f>
        <v>0</v>
      </c>
      <c r="Y37" s="916">
        <f>Birth!AG213</f>
        <v>71</v>
      </c>
      <c r="Z37" s="916">
        <f>Birth!AH213</f>
        <v>54</v>
      </c>
      <c r="AA37" s="916">
        <f>Birth!AI213</f>
        <v>125</v>
      </c>
      <c r="AB37" s="916">
        <f t="shared" ref="AB37:AB57" si="12">J37/I37*1000</f>
        <v>926.15783223577671</v>
      </c>
      <c r="AC37" s="1351"/>
    </row>
    <row r="38" spans="1:31" ht="28.5" customHeight="1">
      <c r="A38" s="1343">
        <v>4</v>
      </c>
      <c r="B38" s="73" t="s">
        <v>25</v>
      </c>
      <c r="C38" s="916">
        <f>Birth!AD218</f>
        <v>4819</v>
      </c>
      <c r="D38" s="916">
        <f>Birth!AE218</f>
        <v>4624</v>
      </c>
      <c r="E38" s="916">
        <f>Birth!AF218</f>
        <v>9443</v>
      </c>
      <c r="F38" s="916">
        <f>Birth!AA218</f>
        <v>60</v>
      </c>
      <c r="G38" s="916">
        <f>Birth!AB218</f>
        <v>76</v>
      </c>
      <c r="H38" s="916">
        <f>Birth!AC218</f>
        <v>136</v>
      </c>
      <c r="I38" s="917">
        <f t="shared" si="8"/>
        <v>4759</v>
      </c>
      <c r="J38" s="917">
        <f t="shared" si="8"/>
        <v>4548</v>
      </c>
      <c r="K38" s="917">
        <f t="shared" si="11"/>
        <v>9307</v>
      </c>
      <c r="L38" s="916">
        <f>Death!AD217</f>
        <v>2872</v>
      </c>
      <c r="M38" s="916">
        <f>Death!AE217</f>
        <v>2139</v>
      </c>
      <c r="N38" s="916">
        <f>Death!AF217</f>
        <v>5011</v>
      </c>
      <c r="O38" s="916">
        <f>Death!AA217</f>
        <v>33</v>
      </c>
      <c r="P38" s="916">
        <f>Death!AB217</f>
        <v>28</v>
      </c>
      <c r="Q38" s="916">
        <f>Death!AC217</f>
        <v>61</v>
      </c>
      <c r="R38" s="917">
        <f t="shared" si="9"/>
        <v>2839</v>
      </c>
      <c r="S38" s="917">
        <f t="shared" si="9"/>
        <v>2111</v>
      </c>
      <c r="T38" s="917">
        <f t="shared" si="10"/>
        <v>4950</v>
      </c>
      <c r="U38" s="916">
        <f>Death!AG217</f>
        <v>130</v>
      </c>
      <c r="V38" s="916">
        <f>Death!AH217</f>
        <v>78</v>
      </c>
      <c r="W38" s="916">
        <f>Death!AI217</f>
        <v>208</v>
      </c>
      <c r="X38" s="916">
        <f>Death!AJ217</f>
        <v>84</v>
      </c>
      <c r="Y38" s="916">
        <f>Birth!AG218</f>
        <v>115</v>
      </c>
      <c r="Z38" s="916">
        <f>Birth!AH218</f>
        <v>198</v>
      </c>
      <c r="AA38" s="916">
        <f>Birth!AI218</f>
        <v>313</v>
      </c>
      <c r="AB38" s="916">
        <f t="shared" si="12"/>
        <v>955.66295440218528</v>
      </c>
      <c r="AC38" s="1351"/>
      <c r="AE38" s="770"/>
    </row>
    <row r="39" spans="1:31" ht="28.5" customHeight="1">
      <c r="A39" s="1343">
        <v>5</v>
      </c>
      <c r="B39" s="73" t="s">
        <v>27</v>
      </c>
      <c r="C39" s="916">
        <f>Birth!AD223</f>
        <v>7130</v>
      </c>
      <c r="D39" s="916">
        <f>Birth!AE223</f>
        <v>6512</v>
      </c>
      <c r="E39" s="916">
        <f>Birth!AF223</f>
        <v>13642</v>
      </c>
      <c r="F39" s="916">
        <f>Birth!AA223</f>
        <v>78</v>
      </c>
      <c r="G39" s="916">
        <f>Birth!AB223</f>
        <v>54</v>
      </c>
      <c r="H39" s="916">
        <f>Birth!AC223</f>
        <v>132</v>
      </c>
      <c r="I39" s="917">
        <f t="shared" ref="I39:J56" si="13">C39-F39</f>
        <v>7052</v>
      </c>
      <c r="J39" s="917">
        <f>D39-G39</f>
        <v>6458</v>
      </c>
      <c r="K39" s="917">
        <f>E39-H39</f>
        <v>13510</v>
      </c>
      <c r="L39" s="916">
        <f>Death!AD222</f>
        <v>1352</v>
      </c>
      <c r="M39" s="916">
        <f>Death!AE222</f>
        <v>923</v>
      </c>
      <c r="N39" s="916">
        <f>Death!AF222</f>
        <v>2275</v>
      </c>
      <c r="O39" s="916">
        <f>Death!AA222</f>
        <v>39</v>
      </c>
      <c r="P39" s="916">
        <f>Death!AB222</f>
        <v>28</v>
      </c>
      <c r="Q39" s="916">
        <f>Death!AC222</f>
        <v>67</v>
      </c>
      <c r="R39" s="917">
        <f>L39-O39</f>
        <v>1313</v>
      </c>
      <c r="S39" s="917">
        <f t="shared" si="9"/>
        <v>895</v>
      </c>
      <c r="T39" s="917">
        <f t="shared" si="10"/>
        <v>2208</v>
      </c>
      <c r="U39" s="916">
        <f>Death!AG222</f>
        <v>12</v>
      </c>
      <c r="V39" s="916">
        <f>Death!AH222</f>
        <v>14</v>
      </c>
      <c r="W39" s="916">
        <f>Death!AI222</f>
        <v>26</v>
      </c>
      <c r="X39" s="916">
        <f>Death!AJ222</f>
        <v>1</v>
      </c>
      <c r="Y39" s="916">
        <f>Birth!AG223</f>
        <v>25</v>
      </c>
      <c r="Z39" s="916">
        <f>Birth!AH223</f>
        <v>25</v>
      </c>
      <c r="AA39" s="916">
        <f>Birth!AI223</f>
        <v>50</v>
      </c>
      <c r="AB39" s="916">
        <f t="shared" si="12"/>
        <v>915.7685762904141</v>
      </c>
      <c r="AC39" s="1351"/>
    </row>
    <row r="40" spans="1:31" ht="28.5" customHeight="1">
      <c r="A40" s="1343">
        <v>6</v>
      </c>
      <c r="B40" s="73" t="s">
        <v>29</v>
      </c>
      <c r="C40" s="916">
        <f>Birth!AD230</f>
        <v>2433</v>
      </c>
      <c r="D40" s="916">
        <f>Birth!AE230</f>
        <v>2209</v>
      </c>
      <c r="E40" s="916">
        <f>Birth!AF230</f>
        <v>4642</v>
      </c>
      <c r="F40" s="916">
        <f>Birth!AA230</f>
        <v>35</v>
      </c>
      <c r="G40" s="916">
        <f>Birth!AB230</f>
        <v>29</v>
      </c>
      <c r="H40" s="916">
        <f>Birth!AC230</f>
        <v>64</v>
      </c>
      <c r="I40" s="917">
        <f t="shared" si="13"/>
        <v>2398</v>
      </c>
      <c r="J40" s="917">
        <f t="shared" si="13"/>
        <v>2180</v>
      </c>
      <c r="K40" s="917">
        <f t="shared" si="11"/>
        <v>4578</v>
      </c>
      <c r="L40" s="916">
        <f>Death!AD229</f>
        <v>848</v>
      </c>
      <c r="M40" s="916">
        <f>Death!AE229</f>
        <v>559</v>
      </c>
      <c r="N40" s="916">
        <f>Death!AF229</f>
        <v>1407</v>
      </c>
      <c r="O40" s="916">
        <f>Death!AA229</f>
        <v>9</v>
      </c>
      <c r="P40" s="916">
        <f>Death!AB229</f>
        <v>8</v>
      </c>
      <c r="Q40" s="916">
        <f>Death!AC229</f>
        <v>17</v>
      </c>
      <c r="R40" s="917">
        <f t="shared" si="9"/>
        <v>839</v>
      </c>
      <c r="S40" s="917">
        <f t="shared" si="9"/>
        <v>551</v>
      </c>
      <c r="T40" s="917">
        <f t="shared" si="10"/>
        <v>1390</v>
      </c>
      <c r="U40" s="916">
        <f>Death!AG229</f>
        <v>1</v>
      </c>
      <c r="V40" s="916">
        <f>Death!AH229</f>
        <v>2</v>
      </c>
      <c r="W40" s="916">
        <f>Death!AI229</f>
        <v>3</v>
      </c>
      <c r="X40" s="916">
        <f>Death!AJ229</f>
        <v>2</v>
      </c>
      <c r="Y40" s="916">
        <f>Birth!AG230</f>
        <v>5</v>
      </c>
      <c r="Z40" s="916">
        <f>Birth!AH230</f>
        <v>1</v>
      </c>
      <c r="AA40" s="916">
        <f>Birth!AI230</f>
        <v>6</v>
      </c>
      <c r="AB40" s="916">
        <f t="shared" si="12"/>
        <v>909.09090909090901</v>
      </c>
      <c r="AC40" s="1352" t="s">
        <v>886</v>
      </c>
    </row>
    <row r="41" spans="1:31" ht="28.5" customHeight="1">
      <c r="A41" s="1343">
        <v>7</v>
      </c>
      <c r="B41" s="73" t="s">
        <v>142</v>
      </c>
      <c r="C41" s="916">
        <f>Birth!AD241</f>
        <v>4062</v>
      </c>
      <c r="D41" s="916">
        <f>Birth!AE241</f>
        <v>3730</v>
      </c>
      <c r="E41" s="916">
        <f>Birth!AF241</f>
        <v>7792</v>
      </c>
      <c r="F41" s="916">
        <f>Birth!AA241</f>
        <v>0</v>
      </c>
      <c r="G41" s="916">
        <f>Birth!AB241</f>
        <v>0</v>
      </c>
      <c r="H41" s="916">
        <f>Birth!AC241</f>
        <v>0</v>
      </c>
      <c r="I41" s="917">
        <f t="shared" si="13"/>
        <v>4062</v>
      </c>
      <c r="J41" s="917">
        <f t="shared" si="13"/>
        <v>3730</v>
      </c>
      <c r="K41" s="917">
        <f t="shared" si="11"/>
        <v>7792</v>
      </c>
      <c r="L41" s="916">
        <f>Death!AD240</f>
        <v>1433</v>
      </c>
      <c r="M41" s="916">
        <f>Death!AE240</f>
        <v>1098</v>
      </c>
      <c r="N41" s="916">
        <f>Death!AF240</f>
        <v>2531</v>
      </c>
      <c r="O41" s="916">
        <f>Death!AA240</f>
        <v>0</v>
      </c>
      <c r="P41" s="916">
        <f>Death!AB240</f>
        <v>0</v>
      </c>
      <c r="Q41" s="916">
        <f>Death!AC240</f>
        <v>0</v>
      </c>
      <c r="R41" s="917">
        <f t="shared" si="9"/>
        <v>1433</v>
      </c>
      <c r="S41" s="917">
        <f t="shared" si="9"/>
        <v>1098</v>
      </c>
      <c r="T41" s="917">
        <f t="shared" si="10"/>
        <v>2531</v>
      </c>
      <c r="U41" s="916">
        <f>Death!AG240</f>
        <v>3</v>
      </c>
      <c r="V41" s="916">
        <f>Death!AH240</f>
        <v>4</v>
      </c>
      <c r="W41" s="916">
        <f>Death!AI240</f>
        <v>7</v>
      </c>
      <c r="X41" s="916">
        <f>Death!AJ44</f>
        <v>0</v>
      </c>
      <c r="Y41" s="916">
        <f>Birth!AG241</f>
        <v>11</v>
      </c>
      <c r="Z41" s="916">
        <f>Birth!AH241</f>
        <v>6</v>
      </c>
      <c r="AA41" s="916">
        <f>Birth!AI241</f>
        <v>17</v>
      </c>
      <c r="AB41" s="916">
        <f t="shared" si="12"/>
        <v>918.26686361398322</v>
      </c>
      <c r="AC41" s="1351"/>
    </row>
    <row r="42" spans="1:31" ht="28.5" customHeight="1">
      <c r="A42" s="1343">
        <v>8</v>
      </c>
      <c r="B42" s="73" t="s">
        <v>40</v>
      </c>
      <c r="C42" s="916">
        <f>Birth!AD251</f>
        <v>9058</v>
      </c>
      <c r="D42" s="916">
        <f>Birth!AE251</f>
        <v>7833</v>
      </c>
      <c r="E42" s="916">
        <f>Birth!AF251</f>
        <v>16891</v>
      </c>
      <c r="F42" s="916">
        <f>Birth!AA251</f>
        <v>88</v>
      </c>
      <c r="G42" s="916">
        <f>Birth!AB251</f>
        <v>62</v>
      </c>
      <c r="H42" s="916">
        <f>Birth!AC251</f>
        <v>150</v>
      </c>
      <c r="I42" s="917">
        <f t="shared" si="13"/>
        <v>8970</v>
      </c>
      <c r="J42" s="917">
        <f t="shared" si="13"/>
        <v>7771</v>
      </c>
      <c r="K42" s="917">
        <f t="shared" si="11"/>
        <v>16741</v>
      </c>
      <c r="L42" s="916">
        <f>Death!AD250</f>
        <v>2069</v>
      </c>
      <c r="M42" s="916">
        <f>Death!AE250</f>
        <v>1431</v>
      </c>
      <c r="N42" s="916">
        <f>Death!AF250</f>
        <v>3500</v>
      </c>
      <c r="O42" s="916">
        <f>Death!AA250</f>
        <v>33</v>
      </c>
      <c r="P42" s="916">
        <f>Death!AB250</f>
        <v>14</v>
      </c>
      <c r="Q42" s="916">
        <f>Death!AC250</f>
        <v>47</v>
      </c>
      <c r="R42" s="917">
        <f t="shared" si="9"/>
        <v>2036</v>
      </c>
      <c r="S42" s="917">
        <f t="shared" si="9"/>
        <v>1417</v>
      </c>
      <c r="T42" s="917">
        <f t="shared" si="10"/>
        <v>3453</v>
      </c>
      <c r="U42" s="916">
        <f>Death!AG250</f>
        <v>0</v>
      </c>
      <c r="V42" s="916">
        <f>Death!AH250</f>
        <v>0</v>
      </c>
      <c r="W42" s="916">
        <f>Death!AI250</f>
        <v>0</v>
      </c>
      <c r="X42" s="916">
        <f>Death!AJ250</f>
        <v>0</v>
      </c>
      <c r="Y42" s="916">
        <f>Birth!AG251</f>
        <v>27</v>
      </c>
      <c r="Z42" s="916">
        <f>Birth!AH251</f>
        <v>14</v>
      </c>
      <c r="AA42" s="916">
        <f>Birth!AI251</f>
        <v>41</v>
      </c>
      <c r="AB42" s="916">
        <f t="shared" si="12"/>
        <v>866.33221850613154</v>
      </c>
      <c r="AC42" s="1351"/>
    </row>
    <row r="43" spans="1:31" ht="28.5" customHeight="1">
      <c r="A43" s="1343">
        <v>9</v>
      </c>
      <c r="B43" s="73" t="s">
        <v>44</v>
      </c>
      <c r="C43" s="916">
        <f>Birth!AD263</f>
        <v>8088</v>
      </c>
      <c r="D43" s="916">
        <f>Birth!AE263</f>
        <v>7592</v>
      </c>
      <c r="E43" s="916">
        <f>Birth!AF263</f>
        <v>15680</v>
      </c>
      <c r="F43" s="916">
        <f>Birth!AA263</f>
        <v>40</v>
      </c>
      <c r="G43" s="916">
        <f>Birth!AB263</f>
        <v>30</v>
      </c>
      <c r="H43" s="916">
        <f>Birth!AC263</f>
        <v>70</v>
      </c>
      <c r="I43" s="917">
        <f t="shared" si="13"/>
        <v>8048</v>
      </c>
      <c r="J43" s="917">
        <f t="shared" si="13"/>
        <v>7562</v>
      </c>
      <c r="K43" s="917">
        <f t="shared" si="11"/>
        <v>15610</v>
      </c>
      <c r="L43" s="916">
        <f>Death!AD262</f>
        <v>2550</v>
      </c>
      <c r="M43" s="916">
        <f>Death!AE262</f>
        <v>2102</v>
      </c>
      <c r="N43" s="916">
        <f>Death!AF262</f>
        <v>4652</v>
      </c>
      <c r="O43" s="916">
        <f>Death!AA262</f>
        <v>9</v>
      </c>
      <c r="P43" s="916">
        <f>Death!AB262</f>
        <v>9</v>
      </c>
      <c r="Q43" s="916">
        <f>Death!AC262</f>
        <v>18</v>
      </c>
      <c r="R43" s="917">
        <f t="shared" si="9"/>
        <v>2541</v>
      </c>
      <c r="S43" s="917">
        <f t="shared" si="9"/>
        <v>2093</v>
      </c>
      <c r="T43" s="917">
        <f t="shared" si="10"/>
        <v>4634</v>
      </c>
      <c r="U43" s="916">
        <f>Death!AG262</f>
        <v>6</v>
      </c>
      <c r="V43" s="916">
        <f>Death!AH262</f>
        <v>11</v>
      </c>
      <c r="W43" s="916">
        <f>Death!AI262</f>
        <v>17</v>
      </c>
      <c r="X43" s="916">
        <f>Death!AJ262</f>
        <v>0</v>
      </c>
      <c r="Y43" s="916">
        <f>Birth!AG263</f>
        <v>78</v>
      </c>
      <c r="Z43" s="916">
        <f>Birth!AH263</f>
        <v>71</v>
      </c>
      <c r="AA43" s="916">
        <f>Birth!AI263</f>
        <v>149</v>
      </c>
      <c r="AB43" s="916">
        <f t="shared" si="12"/>
        <v>939.61232604373754</v>
      </c>
      <c r="AC43" s="1351"/>
    </row>
    <row r="44" spans="1:31" ht="28.5" customHeight="1">
      <c r="A44" s="1343">
        <v>10</v>
      </c>
      <c r="B44" s="73" t="s">
        <v>51</v>
      </c>
      <c r="C44" s="916">
        <f>Birth!AD279</f>
        <v>14260</v>
      </c>
      <c r="D44" s="916">
        <f>Birth!AE279</f>
        <v>13131</v>
      </c>
      <c r="E44" s="916">
        <f>Birth!AF279</f>
        <v>27391</v>
      </c>
      <c r="F44" s="916">
        <f>Birth!AA279</f>
        <v>267</v>
      </c>
      <c r="G44" s="916">
        <f>Birth!AB279</f>
        <v>257</v>
      </c>
      <c r="H44" s="916">
        <f>Birth!AC279</f>
        <v>524</v>
      </c>
      <c r="I44" s="917">
        <f t="shared" si="13"/>
        <v>13993</v>
      </c>
      <c r="J44" s="917">
        <f>D44-G44</f>
        <v>12874</v>
      </c>
      <c r="K44" s="917">
        <f>E44-H44</f>
        <v>26867</v>
      </c>
      <c r="L44" s="916">
        <f>Death!AD278</f>
        <v>10692</v>
      </c>
      <c r="M44" s="916">
        <f>Death!AE278</f>
        <v>7584</v>
      </c>
      <c r="N44" s="916">
        <f>Death!AF278</f>
        <v>18276</v>
      </c>
      <c r="O44" s="916">
        <f>Death!AA278</f>
        <v>89</v>
      </c>
      <c r="P44" s="916">
        <f>Death!AB278</f>
        <v>76</v>
      </c>
      <c r="Q44" s="916">
        <f>Death!AC278</f>
        <v>165</v>
      </c>
      <c r="R44" s="917">
        <f t="shared" si="9"/>
        <v>10603</v>
      </c>
      <c r="S44" s="917">
        <f t="shared" si="9"/>
        <v>7508</v>
      </c>
      <c r="T44" s="917">
        <f t="shared" si="10"/>
        <v>18111</v>
      </c>
      <c r="U44" s="916">
        <f>Death!AG278</f>
        <v>149</v>
      </c>
      <c r="V44" s="916">
        <f>Death!AH278</f>
        <v>107</v>
      </c>
      <c r="W44" s="916">
        <f>Death!AI278</f>
        <v>256</v>
      </c>
      <c r="X44" s="916">
        <f>Death!AJ278</f>
        <v>0</v>
      </c>
      <c r="Y44" s="916">
        <f>Birth!AG279</f>
        <v>38</v>
      </c>
      <c r="Z44" s="916">
        <f>Birth!AH279</f>
        <v>32</v>
      </c>
      <c r="AA44" s="916">
        <f>Birth!AI279</f>
        <v>70</v>
      </c>
      <c r="AB44" s="916">
        <f t="shared" si="12"/>
        <v>920.0314442935753</v>
      </c>
      <c r="AC44" s="1351" t="s">
        <v>892</v>
      </c>
    </row>
    <row r="45" spans="1:31" ht="28.5" customHeight="1">
      <c r="A45" s="1343">
        <v>11</v>
      </c>
      <c r="B45" s="73" t="s">
        <v>57</v>
      </c>
      <c r="C45" s="916">
        <f>Birth!AD288</f>
        <v>5291</v>
      </c>
      <c r="D45" s="916">
        <f>Birth!AE288</f>
        <v>4897</v>
      </c>
      <c r="E45" s="916">
        <f>Birth!AF288</f>
        <v>10188</v>
      </c>
      <c r="F45" s="916">
        <f>Birth!AA288</f>
        <v>33</v>
      </c>
      <c r="G45" s="916">
        <f>Birth!AB288</f>
        <v>47</v>
      </c>
      <c r="H45" s="916">
        <f>Birth!AC288</f>
        <v>80</v>
      </c>
      <c r="I45" s="917">
        <f t="shared" si="13"/>
        <v>5258</v>
      </c>
      <c r="J45" s="917">
        <f t="shared" si="13"/>
        <v>4850</v>
      </c>
      <c r="K45" s="917">
        <f t="shared" si="11"/>
        <v>10108</v>
      </c>
      <c r="L45" s="916">
        <f>Death!AD287</f>
        <v>1640</v>
      </c>
      <c r="M45" s="916">
        <f>Death!AE287</f>
        <v>1131</v>
      </c>
      <c r="N45" s="916">
        <f>Death!AF287</f>
        <v>2771</v>
      </c>
      <c r="O45" s="916">
        <f>Death!AA287</f>
        <v>15</v>
      </c>
      <c r="P45" s="916">
        <f>Death!AB287</f>
        <v>8</v>
      </c>
      <c r="Q45" s="916">
        <f>Death!AC287</f>
        <v>23</v>
      </c>
      <c r="R45" s="917">
        <f t="shared" si="9"/>
        <v>1625</v>
      </c>
      <c r="S45" s="917">
        <f t="shared" si="9"/>
        <v>1123</v>
      </c>
      <c r="T45" s="917">
        <f t="shared" si="10"/>
        <v>2748</v>
      </c>
      <c r="U45" s="916">
        <f>Death!AG287</f>
        <v>9</v>
      </c>
      <c r="V45" s="916">
        <f>Death!AH287</f>
        <v>10</v>
      </c>
      <c r="W45" s="916">
        <f>Death!AI287</f>
        <v>19</v>
      </c>
      <c r="X45" s="916">
        <f>Death!AJ287</f>
        <v>0</v>
      </c>
      <c r="Y45" s="916">
        <f>Birth!AG288</f>
        <v>31</v>
      </c>
      <c r="Z45" s="916">
        <f>Birth!AH288</f>
        <v>19</v>
      </c>
      <c r="AA45" s="916">
        <f>Birth!AI288</f>
        <v>50</v>
      </c>
      <c r="AB45" s="916">
        <f t="shared" si="12"/>
        <v>922.40395587675926</v>
      </c>
      <c r="AC45" s="1351"/>
    </row>
    <row r="46" spans="1:31" ht="28.5" customHeight="1">
      <c r="A46" s="1343">
        <v>12</v>
      </c>
      <c r="B46" s="73" t="s">
        <v>61</v>
      </c>
      <c r="C46" s="916">
        <f>Birth!AD301</f>
        <v>23132</v>
      </c>
      <c r="D46" s="916">
        <f>Birth!AE301</f>
        <v>21095</v>
      </c>
      <c r="E46" s="916">
        <f>Birth!AF301</f>
        <v>44227</v>
      </c>
      <c r="F46" s="916">
        <f>Birth!AA301</f>
        <v>2727</v>
      </c>
      <c r="G46" s="916">
        <f>Birth!AB301</f>
        <v>1596</v>
      </c>
      <c r="H46" s="916">
        <f>Birth!AC301</f>
        <v>4323</v>
      </c>
      <c r="I46" s="917">
        <f t="shared" si="13"/>
        <v>20405</v>
      </c>
      <c r="J46" s="917">
        <f t="shared" si="13"/>
        <v>19499</v>
      </c>
      <c r="K46" s="917">
        <f t="shared" si="11"/>
        <v>39904</v>
      </c>
      <c r="L46" s="916">
        <f>Death!AD300</f>
        <v>14167</v>
      </c>
      <c r="M46" s="916">
        <f>Death!AE300</f>
        <v>8581</v>
      </c>
      <c r="N46" s="916">
        <f>Death!AF300</f>
        <v>22748</v>
      </c>
      <c r="O46" s="916">
        <f>Death!AA300</f>
        <v>0</v>
      </c>
      <c r="P46" s="916">
        <f>Death!AB300</f>
        <v>0</v>
      </c>
      <c r="Q46" s="916">
        <f>Death!AC300</f>
        <v>0</v>
      </c>
      <c r="R46" s="917">
        <f t="shared" si="9"/>
        <v>14167</v>
      </c>
      <c r="S46" s="917">
        <f t="shared" si="9"/>
        <v>8581</v>
      </c>
      <c r="T46" s="917">
        <f t="shared" si="10"/>
        <v>22748</v>
      </c>
      <c r="U46" s="916">
        <f>Death!AG300</f>
        <v>0</v>
      </c>
      <c r="V46" s="916">
        <f>Death!AH300</f>
        <v>0</v>
      </c>
      <c r="W46" s="916">
        <f>Death!AI300</f>
        <v>0</v>
      </c>
      <c r="X46" s="916">
        <f>Death!AJ300</f>
        <v>0</v>
      </c>
      <c r="Y46" s="916">
        <f>Birth!AG301</f>
        <v>100</v>
      </c>
      <c r="Z46" s="916">
        <f>Birth!AH301</f>
        <v>88</v>
      </c>
      <c r="AA46" s="916">
        <f>Birth!AI301</f>
        <v>188</v>
      </c>
      <c r="AB46" s="916">
        <f t="shared" si="12"/>
        <v>955.59911786326882</v>
      </c>
      <c r="AC46" s="1351"/>
    </row>
    <row r="47" spans="1:31" ht="28.5" customHeight="1">
      <c r="A47" s="1343">
        <v>13</v>
      </c>
      <c r="B47" s="73" t="s">
        <v>62</v>
      </c>
      <c r="C47" s="916">
        <f>Birth!AD310</f>
        <v>4477</v>
      </c>
      <c r="D47" s="916">
        <f>Birth!AE310</f>
        <v>4031</v>
      </c>
      <c r="E47" s="916">
        <f>Birth!AF310</f>
        <v>8508</v>
      </c>
      <c r="F47" s="916">
        <f>Birth!AA310</f>
        <v>40</v>
      </c>
      <c r="G47" s="916">
        <f>Birth!AB310</f>
        <v>49</v>
      </c>
      <c r="H47" s="916">
        <f>Birth!AC310</f>
        <v>89</v>
      </c>
      <c r="I47" s="917">
        <f t="shared" si="13"/>
        <v>4437</v>
      </c>
      <c r="J47" s="917">
        <f t="shared" si="13"/>
        <v>3982</v>
      </c>
      <c r="K47" s="917">
        <f t="shared" si="11"/>
        <v>8419</v>
      </c>
      <c r="L47" s="916">
        <f>Death!AD309</f>
        <v>1269</v>
      </c>
      <c r="M47" s="916">
        <f>Death!AE309</f>
        <v>761</v>
      </c>
      <c r="N47" s="916">
        <f>Death!AF309</f>
        <v>2030</v>
      </c>
      <c r="O47" s="916">
        <f>Death!AA309</f>
        <v>15</v>
      </c>
      <c r="P47" s="916">
        <f>Death!AB309</f>
        <v>9</v>
      </c>
      <c r="Q47" s="916">
        <f>Death!AC309</f>
        <v>24</v>
      </c>
      <c r="R47" s="917">
        <f t="shared" si="9"/>
        <v>1254</v>
      </c>
      <c r="S47" s="917">
        <f t="shared" si="9"/>
        <v>752</v>
      </c>
      <c r="T47" s="917">
        <f t="shared" si="10"/>
        <v>2006</v>
      </c>
      <c r="U47" s="916">
        <f>Death!AG309</f>
        <v>0</v>
      </c>
      <c r="V47" s="916">
        <f>Death!AH309</f>
        <v>0</v>
      </c>
      <c r="W47" s="916">
        <f>Death!AI309</f>
        <v>0</v>
      </c>
      <c r="X47" s="916">
        <f>Death!AJ309</f>
        <v>0</v>
      </c>
      <c r="Y47" s="916">
        <f>Birth!AG310</f>
        <v>40</v>
      </c>
      <c r="Z47" s="916">
        <f>Birth!AH310</f>
        <v>32</v>
      </c>
      <c r="AA47" s="916">
        <f>Birth!AI310</f>
        <v>72</v>
      </c>
      <c r="AB47" s="916">
        <f t="shared" si="12"/>
        <v>897.45323416723011</v>
      </c>
      <c r="AC47" s="1351"/>
    </row>
    <row r="48" spans="1:31" ht="28.5" customHeight="1">
      <c r="A48" s="1343">
        <v>14</v>
      </c>
      <c r="B48" s="73" t="s">
        <v>69</v>
      </c>
      <c r="C48" s="916">
        <f>Birth!AD319</f>
        <v>6248</v>
      </c>
      <c r="D48" s="916">
        <f>Birth!AE319</f>
        <v>5957</v>
      </c>
      <c r="E48" s="916">
        <f>Birth!AF319</f>
        <v>12205</v>
      </c>
      <c r="F48" s="916">
        <f>Birth!AA319</f>
        <v>65</v>
      </c>
      <c r="G48" s="916">
        <f>Birth!AB319</f>
        <v>48</v>
      </c>
      <c r="H48" s="916">
        <f>Birth!AC319</f>
        <v>113</v>
      </c>
      <c r="I48" s="917">
        <f t="shared" si="13"/>
        <v>6183</v>
      </c>
      <c r="J48" s="917">
        <f t="shared" si="13"/>
        <v>5909</v>
      </c>
      <c r="K48" s="917">
        <f t="shared" si="11"/>
        <v>12092</v>
      </c>
      <c r="L48" s="916">
        <f>Death!AD318</f>
        <v>2310</v>
      </c>
      <c r="M48" s="916">
        <f>Death!AE318</f>
        <v>1435</v>
      </c>
      <c r="N48" s="916">
        <f>Death!AF318</f>
        <v>3745</v>
      </c>
      <c r="O48" s="916">
        <f>Death!AA318</f>
        <v>24</v>
      </c>
      <c r="P48" s="916">
        <f>Death!AB318</f>
        <v>25</v>
      </c>
      <c r="Q48" s="916">
        <f>Death!AC318</f>
        <v>49</v>
      </c>
      <c r="R48" s="917">
        <f t="shared" si="9"/>
        <v>2286</v>
      </c>
      <c r="S48" s="917">
        <f t="shared" si="9"/>
        <v>1410</v>
      </c>
      <c r="T48" s="917">
        <f t="shared" si="10"/>
        <v>3696</v>
      </c>
      <c r="U48" s="916">
        <f>Death!AG318</f>
        <v>17</v>
      </c>
      <c r="V48" s="916">
        <f>Death!AH318</f>
        <v>22</v>
      </c>
      <c r="W48" s="916">
        <f>Death!AI318</f>
        <v>39</v>
      </c>
      <c r="X48" s="916">
        <f>Death!AJ318</f>
        <v>3</v>
      </c>
      <c r="Y48" s="916">
        <f>Birth!AG319</f>
        <v>26</v>
      </c>
      <c r="Z48" s="916">
        <f>Birth!AH319</f>
        <v>24</v>
      </c>
      <c r="AA48" s="916">
        <f>Birth!AI319</f>
        <v>50</v>
      </c>
      <c r="AB48" s="916">
        <f t="shared" si="12"/>
        <v>955.68494258450585</v>
      </c>
      <c r="AC48" s="1351" t="s">
        <v>894</v>
      </c>
    </row>
    <row r="49" spans="1:29" ht="28.5" customHeight="1">
      <c r="A49" s="1343">
        <v>15</v>
      </c>
      <c r="B49" s="73" t="s">
        <v>256</v>
      </c>
      <c r="C49" s="916">
        <f>Birth!AD325</f>
        <v>5123</v>
      </c>
      <c r="D49" s="916">
        <f>Birth!AE325</f>
        <v>4495</v>
      </c>
      <c r="E49" s="916">
        <f>Birth!AF325</f>
        <v>9618</v>
      </c>
      <c r="F49" s="916">
        <f>Birth!AA325</f>
        <v>28</v>
      </c>
      <c r="G49" s="916">
        <f>Birth!AB325</f>
        <v>23</v>
      </c>
      <c r="H49" s="916">
        <f>Birth!AC325</f>
        <v>51</v>
      </c>
      <c r="I49" s="917">
        <f t="shared" si="13"/>
        <v>5095</v>
      </c>
      <c r="J49" s="917">
        <f t="shared" si="13"/>
        <v>4472</v>
      </c>
      <c r="K49" s="917">
        <f t="shared" si="11"/>
        <v>9567</v>
      </c>
      <c r="L49" s="916">
        <f>Death!AD324</f>
        <v>1413</v>
      </c>
      <c r="M49" s="916">
        <f>Death!AE324</f>
        <v>1092</v>
      </c>
      <c r="N49" s="916">
        <f>Death!AF324</f>
        <v>2505</v>
      </c>
      <c r="O49" s="916">
        <f>Death!AA324</f>
        <v>15</v>
      </c>
      <c r="P49" s="916">
        <f>Death!AB324</f>
        <v>14</v>
      </c>
      <c r="Q49" s="916">
        <f>Death!AC324</f>
        <v>29</v>
      </c>
      <c r="R49" s="917">
        <f t="shared" si="9"/>
        <v>1398</v>
      </c>
      <c r="S49" s="917">
        <f t="shared" si="9"/>
        <v>1078</v>
      </c>
      <c r="T49" s="917">
        <f t="shared" si="10"/>
        <v>2476</v>
      </c>
      <c r="U49" s="916">
        <f>Death!AG324</f>
        <v>6</v>
      </c>
      <c r="V49" s="916">
        <f>Death!AH324</f>
        <v>2</v>
      </c>
      <c r="W49" s="916">
        <f>Death!AI324</f>
        <v>8</v>
      </c>
      <c r="X49" s="916">
        <f>Death!AJ324</f>
        <v>0</v>
      </c>
      <c r="Y49" s="916">
        <f>Birth!AG325</f>
        <v>54</v>
      </c>
      <c r="Z49" s="916">
        <f>Birth!AH325</f>
        <v>55</v>
      </c>
      <c r="AA49" s="916">
        <f>Birth!AI325</f>
        <v>109</v>
      </c>
      <c r="AB49" s="916">
        <f t="shared" si="12"/>
        <v>877.72325809617269</v>
      </c>
      <c r="AC49" s="1351" t="s">
        <v>891</v>
      </c>
    </row>
    <row r="50" spans="1:29" ht="28.5" customHeight="1">
      <c r="A50" s="1343">
        <v>16</v>
      </c>
      <c r="B50" s="73" t="s">
        <v>73</v>
      </c>
      <c r="C50" s="916">
        <f>Birth!AD330</f>
        <v>5142</v>
      </c>
      <c r="D50" s="916">
        <f>Birth!AE330</f>
        <v>4821</v>
      </c>
      <c r="E50" s="916">
        <f>Birth!AF330</f>
        <v>9963</v>
      </c>
      <c r="F50" s="916">
        <f>Birth!AA330</f>
        <v>21</v>
      </c>
      <c r="G50" s="916">
        <f>Birth!AB330</f>
        <v>12</v>
      </c>
      <c r="H50" s="916">
        <f>Birth!AC330</f>
        <v>33</v>
      </c>
      <c r="I50" s="917">
        <f t="shared" si="13"/>
        <v>5121</v>
      </c>
      <c r="J50" s="917">
        <f t="shared" si="13"/>
        <v>4809</v>
      </c>
      <c r="K50" s="917">
        <f t="shared" si="11"/>
        <v>9930</v>
      </c>
      <c r="L50" s="916">
        <f>Death!AD329</f>
        <v>1123</v>
      </c>
      <c r="M50" s="916">
        <f>Death!AE329</f>
        <v>799</v>
      </c>
      <c r="N50" s="916">
        <f>Death!AF329</f>
        <v>1922</v>
      </c>
      <c r="O50" s="916">
        <f>Death!AA329</f>
        <v>9</v>
      </c>
      <c r="P50" s="916">
        <f>Death!AB329</f>
        <v>9</v>
      </c>
      <c r="Q50" s="916">
        <f>Death!AC329</f>
        <v>18</v>
      </c>
      <c r="R50" s="917">
        <f t="shared" si="9"/>
        <v>1114</v>
      </c>
      <c r="S50" s="917">
        <f t="shared" si="9"/>
        <v>790</v>
      </c>
      <c r="T50" s="917">
        <f t="shared" si="10"/>
        <v>1904</v>
      </c>
      <c r="U50" s="916">
        <f>Death!AG329</f>
        <v>4</v>
      </c>
      <c r="V50" s="916">
        <f>Death!AH329</f>
        <v>2</v>
      </c>
      <c r="W50" s="916">
        <f>Death!AI329</f>
        <v>6</v>
      </c>
      <c r="X50" s="916">
        <f>Death!AJ329</f>
        <v>0</v>
      </c>
      <c r="Y50" s="916">
        <f>Birth!AG330</f>
        <v>0</v>
      </c>
      <c r="Z50" s="916">
        <f>Birth!AH330</f>
        <v>0</v>
      </c>
      <c r="AA50" s="916">
        <f>Birth!AI330</f>
        <v>0</v>
      </c>
      <c r="AB50" s="916">
        <f t="shared" si="12"/>
        <v>939.07439953134156</v>
      </c>
      <c r="AC50" s="1351"/>
    </row>
    <row r="51" spans="1:29" ht="28.5" customHeight="1">
      <c r="A51" s="1343">
        <v>17</v>
      </c>
      <c r="B51" s="73" t="s">
        <v>75</v>
      </c>
      <c r="C51" s="916">
        <f>Birth!AD341</f>
        <v>10754</v>
      </c>
      <c r="D51" s="916">
        <f>Birth!AE341</f>
        <v>10181</v>
      </c>
      <c r="E51" s="916">
        <f>Birth!AF341</f>
        <v>20935</v>
      </c>
      <c r="F51" s="916">
        <f>Birth!AA341</f>
        <v>118</v>
      </c>
      <c r="G51" s="916">
        <f>Birth!AB341</f>
        <v>98</v>
      </c>
      <c r="H51" s="916">
        <f>Birth!AC341</f>
        <v>216</v>
      </c>
      <c r="I51" s="917">
        <f t="shared" si="13"/>
        <v>10636</v>
      </c>
      <c r="J51" s="917">
        <f t="shared" si="13"/>
        <v>10083</v>
      </c>
      <c r="K51" s="917">
        <f t="shared" si="11"/>
        <v>20719</v>
      </c>
      <c r="L51" s="916">
        <f>Death!AD340</f>
        <v>6113</v>
      </c>
      <c r="M51" s="916">
        <f>Death!AE340</f>
        <v>4548</v>
      </c>
      <c r="N51" s="916">
        <f>Death!AF340</f>
        <v>10661</v>
      </c>
      <c r="O51" s="916">
        <f>Death!AA340</f>
        <v>112</v>
      </c>
      <c r="P51" s="916">
        <f>Death!AB340</f>
        <v>90</v>
      </c>
      <c r="Q51" s="916">
        <f>Death!AC340</f>
        <v>202</v>
      </c>
      <c r="R51" s="917">
        <f t="shared" ref="R51:S56" si="14">L51-O51</f>
        <v>6001</v>
      </c>
      <c r="S51" s="917">
        <f t="shared" si="14"/>
        <v>4458</v>
      </c>
      <c r="T51" s="917">
        <f t="shared" si="10"/>
        <v>10459</v>
      </c>
      <c r="U51" s="916">
        <f>Death!AG340</f>
        <v>28</v>
      </c>
      <c r="V51" s="916">
        <f>Death!AH340</f>
        <v>37</v>
      </c>
      <c r="W51" s="916">
        <f>Death!AI340</f>
        <v>65</v>
      </c>
      <c r="X51" s="916">
        <f>Death!AJ340</f>
        <v>79</v>
      </c>
      <c r="Y51" s="916">
        <f>Birth!AG341</f>
        <v>113</v>
      </c>
      <c r="Z51" s="916">
        <f>Birth!AH341</f>
        <v>78</v>
      </c>
      <c r="AA51" s="916">
        <f>Birth!AI341</f>
        <v>191</v>
      </c>
      <c r="AB51" s="916">
        <f t="shared" si="12"/>
        <v>948.00676946220381</v>
      </c>
      <c r="AC51" s="1351"/>
    </row>
    <row r="52" spans="1:29" ht="28.5" customHeight="1">
      <c r="A52" s="1343">
        <v>18</v>
      </c>
      <c r="B52" s="60" t="s">
        <v>161</v>
      </c>
      <c r="C52" s="916">
        <f>Birth!AD349</f>
        <v>4225</v>
      </c>
      <c r="D52" s="916">
        <f>Birth!AE349</f>
        <v>3956</v>
      </c>
      <c r="E52" s="916">
        <f>Birth!AF349</f>
        <v>8181</v>
      </c>
      <c r="F52" s="916">
        <f>Birth!AA349</f>
        <v>0</v>
      </c>
      <c r="G52" s="916">
        <f>Birth!AB349</f>
        <v>0</v>
      </c>
      <c r="H52" s="916">
        <f>Birth!AC349</f>
        <v>0</v>
      </c>
      <c r="I52" s="917">
        <f t="shared" si="13"/>
        <v>4225</v>
      </c>
      <c r="J52" s="917">
        <f t="shared" si="13"/>
        <v>3956</v>
      </c>
      <c r="K52" s="917">
        <f t="shared" si="11"/>
        <v>8181</v>
      </c>
      <c r="L52" s="916">
        <f>Death!AD348</f>
        <v>1081</v>
      </c>
      <c r="M52" s="916">
        <f>Death!AE348</f>
        <v>744</v>
      </c>
      <c r="N52" s="916">
        <f>Death!AF348</f>
        <v>1825</v>
      </c>
      <c r="O52" s="916">
        <f>Death!AA348</f>
        <v>0</v>
      </c>
      <c r="P52" s="916">
        <f>Death!AB348</f>
        <v>0</v>
      </c>
      <c r="Q52" s="916">
        <f>Death!AC348</f>
        <v>0</v>
      </c>
      <c r="R52" s="917">
        <f t="shared" si="14"/>
        <v>1081</v>
      </c>
      <c r="S52" s="917">
        <f t="shared" si="14"/>
        <v>744</v>
      </c>
      <c r="T52" s="917">
        <f t="shared" si="10"/>
        <v>1825</v>
      </c>
      <c r="U52" s="916">
        <f>Death!AG348</f>
        <v>10</v>
      </c>
      <c r="V52" s="916">
        <f>Death!AH348</f>
        <v>2</v>
      </c>
      <c r="W52" s="916">
        <f>Death!AI348</f>
        <v>12</v>
      </c>
      <c r="X52" s="916">
        <f>Death!AJ348</f>
        <v>0</v>
      </c>
      <c r="Y52" s="916">
        <f>Birth!AG349</f>
        <v>24</v>
      </c>
      <c r="Z52" s="916">
        <f>Birth!AH349</f>
        <v>19</v>
      </c>
      <c r="AA52" s="916">
        <f>Birth!AI349</f>
        <v>43</v>
      </c>
      <c r="AB52" s="916">
        <f t="shared" si="12"/>
        <v>936.33136094674546</v>
      </c>
      <c r="AC52" s="1351"/>
    </row>
    <row r="53" spans="1:29" ht="28.5" customHeight="1">
      <c r="A53" s="1343">
        <v>19</v>
      </c>
      <c r="B53" s="73" t="s">
        <v>86</v>
      </c>
      <c r="C53" s="916">
        <f>Birth!AD363</f>
        <v>9686</v>
      </c>
      <c r="D53" s="916">
        <f>Birth!AE363</f>
        <v>8912</v>
      </c>
      <c r="E53" s="916">
        <f>Birth!AF363</f>
        <v>18598</v>
      </c>
      <c r="F53" s="916">
        <f>Birth!AA363</f>
        <v>154</v>
      </c>
      <c r="G53" s="916">
        <f>Birth!AB363</f>
        <v>127</v>
      </c>
      <c r="H53" s="916">
        <f>Birth!AC363</f>
        <v>281</v>
      </c>
      <c r="I53" s="917">
        <f t="shared" si="13"/>
        <v>9532</v>
      </c>
      <c r="J53" s="917">
        <f t="shared" si="13"/>
        <v>8785</v>
      </c>
      <c r="K53" s="917">
        <f t="shared" si="11"/>
        <v>18317</v>
      </c>
      <c r="L53" s="916">
        <f>Death!AD362</f>
        <v>2894</v>
      </c>
      <c r="M53" s="916">
        <f>Death!AE362</f>
        <v>2030</v>
      </c>
      <c r="N53" s="916">
        <f>Death!AF362</f>
        <v>4924</v>
      </c>
      <c r="O53" s="916">
        <f>Death!AA362</f>
        <v>89</v>
      </c>
      <c r="P53" s="916">
        <f>Death!AB362</f>
        <v>58</v>
      </c>
      <c r="Q53" s="916">
        <f>Death!AC362</f>
        <v>147</v>
      </c>
      <c r="R53" s="917">
        <f t="shared" si="14"/>
        <v>2805</v>
      </c>
      <c r="S53" s="917">
        <f t="shared" si="14"/>
        <v>1972</v>
      </c>
      <c r="T53" s="917">
        <f t="shared" si="10"/>
        <v>4777</v>
      </c>
      <c r="U53" s="916">
        <f>Death!AG362</f>
        <v>7</v>
      </c>
      <c r="V53" s="916">
        <f>Death!AH362</f>
        <v>12</v>
      </c>
      <c r="W53" s="916">
        <f>Death!AI362</f>
        <v>19</v>
      </c>
      <c r="X53" s="916">
        <f>Death!AJ362</f>
        <v>3</v>
      </c>
      <c r="Y53" s="916">
        <f>Birth!AG363</f>
        <v>78</v>
      </c>
      <c r="Z53" s="916">
        <f>Birth!AH363</f>
        <v>54</v>
      </c>
      <c r="AA53" s="916">
        <f>Birth!AI363</f>
        <v>132</v>
      </c>
      <c r="AB53" s="916">
        <f t="shared" si="12"/>
        <v>921.63239613932012</v>
      </c>
      <c r="AC53" s="1351"/>
    </row>
    <row r="54" spans="1:29" ht="28.5" customHeight="1">
      <c r="A54" s="1343">
        <v>20</v>
      </c>
      <c r="B54" s="73" t="s">
        <v>143</v>
      </c>
      <c r="C54" s="916">
        <f>Birth!AD373</f>
        <v>8008</v>
      </c>
      <c r="D54" s="916">
        <f>Birth!AE373</f>
        <v>7576</v>
      </c>
      <c r="E54" s="916">
        <f>Birth!AF373</f>
        <v>15584</v>
      </c>
      <c r="F54" s="916">
        <f>Birth!AA373</f>
        <v>0</v>
      </c>
      <c r="G54" s="916">
        <f>Birth!AB373</f>
        <v>0</v>
      </c>
      <c r="H54" s="916">
        <f>Birth!AC373</f>
        <v>0</v>
      </c>
      <c r="I54" s="917">
        <f t="shared" si="13"/>
        <v>8008</v>
      </c>
      <c r="J54" s="917">
        <f t="shared" si="13"/>
        <v>7576</v>
      </c>
      <c r="K54" s="917">
        <f t="shared" si="11"/>
        <v>15584</v>
      </c>
      <c r="L54" s="916">
        <f>Death!AD372</f>
        <v>5197</v>
      </c>
      <c r="M54" s="916">
        <f>Death!AE372</f>
        <v>3327</v>
      </c>
      <c r="N54" s="916">
        <f>Death!AF372</f>
        <v>8524</v>
      </c>
      <c r="O54" s="916">
        <f>Death!AA372</f>
        <v>84</v>
      </c>
      <c r="P54" s="916">
        <f>Death!AB372</f>
        <v>68</v>
      </c>
      <c r="Q54" s="916">
        <f>Death!AC372</f>
        <v>152</v>
      </c>
      <c r="R54" s="917">
        <f t="shared" si="14"/>
        <v>5113</v>
      </c>
      <c r="S54" s="917">
        <f t="shared" ref="S54" si="15">M54-P54</f>
        <v>3259</v>
      </c>
      <c r="T54" s="917">
        <f t="shared" ref="T54" si="16">N54-Q54</f>
        <v>8372</v>
      </c>
      <c r="U54" s="916">
        <f>Death!AG372</f>
        <v>45</v>
      </c>
      <c r="V54" s="916">
        <f>Death!AH372</f>
        <v>23</v>
      </c>
      <c r="W54" s="916">
        <f>Death!AI372</f>
        <v>68</v>
      </c>
      <c r="X54" s="916">
        <f>Death!AJ372</f>
        <v>0</v>
      </c>
      <c r="Y54" s="916">
        <f>Birth!AG373</f>
        <v>64</v>
      </c>
      <c r="Z54" s="916">
        <f>Birth!AH373</f>
        <v>56</v>
      </c>
      <c r="AA54" s="916">
        <f>Birth!AI373</f>
        <v>120</v>
      </c>
      <c r="AB54" s="916">
        <f t="shared" si="12"/>
        <v>946.05394605394611</v>
      </c>
      <c r="AC54" s="1351"/>
    </row>
    <row r="55" spans="1:29" ht="28.5" customHeight="1">
      <c r="A55" s="1343">
        <v>21</v>
      </c>
      <c r="B55" s="60" t="s">
        <v>144</v>
      </c>
      <c r="C55" s="916">
        <f>Birth!AD379</f>
        <v>3811</v>
      </c>
      <c r="D55" s="916">
        <f>Birth!AE379</f>
        <v>3439</v>
      </c>
      <c r="E55" s="916">
        <f>Birth!AF379</f>
        <v>7250</v>
      </c>
      <c r="F55" s="916">
        <f>Birth!AA379</f>
        <v>77</v>
      </c>
      <c r="G55" s="916">
        <f>Birth!AB379</f>
        <v>52</v>
      </c>
      <c r="H55" s="916">
        <f>Birth!AC379</f>
        <v>129</v>
      </c>
      <c r="I55" s="917">
        <f t="shared" si="13"/>
        <v>3734</v>
      </c>
      <c r="J55" s="917">
        <f t="shared" si="13"/>
        <v>3387</v>
      </c>
      <c r="K55" s="917">
        <f t="shared" si="11"/>
        <v>7121</v>
      </c>
      <c r="L55" s="916">
        <f>Death!AD378</f>
        <v>1031</v>
      </c>
      <c r="M55" s="916">
        <f>Death!AE378</f>
        <v>719</v>
      </c>
      <c r="N55" s="916">
        <f>Death!AF378</f>
        <v>1750</v>
      </c>
      <c r="O55" s="916">
        <f>Death!AA378</f>
        <v>5</v>
      </c>
      <c r="P55" s="916">
        <f>Death!AB378</f>
        <v>7</v>
      </c>
      <c r="Q55" s="916">
        <f>Death!AC378</f>
        <v>12</v>
      </c>
      <c r="R55" s="917">
        <f t="shared" ref="R55" si="17">L55-O55</f>
        <v>1026</v>
      </c>
      <c r="S55" s="917">
        <f t="shared" ref="S55" si="18">M55-P55</f>
        <v>712</v>
      </c>
      <c r="T55" s="917">
        <f t="shared" ref="T55" si="19">N55-Q55</f>
        <v>1738</v>
      </c>
      <c r="U55" s="916">
        <f>Death!AG378</f>
        <v>2</v>
      </c>
      <c r="V55" s="916">
        <f>Death!AH378</f>
        <v>1</v>
      </c>
      <c r="W55" s="916">
        <f>Death!AI378</f>
        <v>3</v>
      </c>
      <c r="X55" s="916">
        <f>Death!AP378</f>
        <v>0</v>
      </c>
      <c r="Y55" s="916">
        <f>Birth!AG379</f>
        <v>53</v>
      </c>
      <c r="Z55" s="916">
        <f>Birth!AH379</f>
        <v>38</v>
      </c>
      <c r="AA55" s="916">
        <f>Birth!AI379</f>
        <v>91</v>
      </c>
      <c r="AB55" s="916">
        <f t="shared" si="12"/>
        <v>907.07016604177829</v>
      </c>
      <c r="AC55" s="1351"/>
    </row>
    <row r="56" spans="1:29" ht="28.5" customHeight="1">
      <c r="A56" s="1343">
        <v>22</v>
      </c>
      <c r="B56" s="73" t="s">
        <v>145</v>
      </c>
      <c r="C56" s="916">
        <f>Birth!AD385</f>
        <v>4815</v>
      </c>
      <c r="D56" s="916">
        <f>Birth!AE385</f>
        <v>4356</v>
      </c>
      <c r="E56" s="916">
        <f>Birth!AF385</f>
        <v>9171</v>
      </c>
      <c r="F56" s="916">
        <f>Birth!AA385</f>
        <v>0</v>
      </c>
      <c r="G56" s="916">
        <f>Birth!AB385</f>
        <v>0</v>
      </c>
      <c r="H56" s="916">
        <f>Birth!AC385</f>
        <v>0</v>
      </c>
      <c r="I56" s="917">
        <f t="shared" si="13"/>
        <v>4815</v>
      </c>
      <c r="J56" s="917">
        <f t="shared" si="13"/>
        <v>4356</v>
      </c>
      <c r="K56" s="917">
        <f t="shared" si="11"/>
        <v>9171</v>
      </c>
      <c r="L56" s="916">
        <f>Death!AD384</f>
        <v>1073</v>
      </c>
      <c r="M56" s="916">
        <f>Death!AE384</f>
        <v>698</v>
      </c>
      <c r="N56" s="916">
        <f>Death!AF384</f>
        <v>1771</v>
      </c>
      <c r="O56" s="916">
        <f>Death!AA384</f>
        <v>0</v>
      </c>
      <c r="P56" s="916">
        <f>Death!AB384</f>
        <v>0</v>
      </c>
      <c r="Q56" s="916">
        <f>Death!AC384</f>
        <v>0</v>
      </c>
      <c r="R56" s="917">
        <f t="shared" si="14"/>
        <v>1073</v>
      </c>
      <c r="S56" s="917">
        <f t="shared" si="14"/>
        <v>698</v>
      </c>
      <c r="T56" s="917">
        <f t="shared" si="10"/>
        <v>1771</v>
      </c>
      <c r="U56" s="916">
        <f>Death!AG384</f>
        <v>0</v>
      </c>
      <c r="V56" s="916">
        <f>Death!AH384</f>
        <v>0</v>
      </c>
      <c r="W56" s="916">
        <f>Death!AI384</f>
        <v>0</v>
      </c>
      <c r="X56" s="916">
        <f>Death!AJ384</f>
        <v>4</v>
      </c>
      <c r="Y56" s="916">
        <f>Birth!AG385</f>
        <v>0</v>
      </c>
      <c r="Z56" s="916">
        <f>Birth!AH385</f>
        <v>0</v>
      </c>
      <c r="AA56" s="916">
        <f>Birth!AI385</f>
        <v>0</v>
      </c>
      <c r="AB56" s="916">
        <f t="shared" si="12"/>
        <v>904.6728971962616</v>
      </c>
      <c r="AC56" s="1351"/>
    </row>
    <row r="57" spans="1:29" ht="28.5" customHeight="1">
      <c r="A57" s="1514" t="s">
        <v>14</v>
      </c>
      <c r="B57" s="1514"/>
      <c r="C57" s="918">
        <f t="shared" ref="C57:AA57" si="20">SUM(C35:C56)</f>
        <v>168718</v>
      </c>
      <c r="D57" s="918">
        <f t="shared" si="20"/>
        <v>155199</v>
      </c>
      <c r="E57" s="918">
        <f t="shared" si="20"/>
        <v>323917</v>
      </c>
      <c r="F57" s="918">
        <f t="shared" si="20"/>
        <v>3926</v>
      </c>
      <c r="G57" s="918">
        <f t="shared" si="20"/>
        <v>2676</v>
      </c>
      <c r="H57" s="918">
        <f t="shared" si="20"/>
        <v>6602</v>
      </c>
      <c r="I57" s="918">
        <f t="shared" si="20"/>
        <v>164792</v>
      </c>
      <c r="J57" s="918">
        <f t="shared" si="20"/>
        <v>152523</v>
      </c>
      <c r="K57" s="918">
        <f t="shared" si="20"/>
        <v>317315</v>
      </c>
      <c r="L57" s="918">
        <f t="shared" si="20"/>
        <v>77214</v>
      </c>
      <c r="M57" s="918">
        <f t="shared" si="20"/>
        <v>52976</v>
      </c>
      <c r="N57" s="918">
        <f t="shared" si="20"/>
        <v>130190</v>
      </c>
      <c r="O57" s="918">
        <f t="shared" si="20"/>
        <v>605</v>
      </c>
      <c r="P57" s="918">
        <f t="shared" si="20"/>
        <v>469</v>
      </c>
      <c r="Q57" s="918">
        <f t="shared" si="20"/>
        <v>1074</v>
      </c>
      <c r="R57" s="918">
        <f t="shared" si="20"/>
        <v>76609</v>
      </c>
      <c r="S57" s="918">
        <f t="shared" si="20"/>
        <v>52507</v>
      </c>
      <c r="T57" s="918">
        <f t="shared" si="20"/>
        <v>129116</v>
      </c>
      <c r="U57" s="918">
        <f t="shared" si="20"/>
        <v>915</v>
      </c>
      <c r="V57" s="918">
        <f t="shared" si="20"/>
        <v>678</v>
      </c>
      <c r="W57" s="918">
        <f t="shared" si="20"/>
        <v>1593</v>
      </c>
      <c r="X57" s="918">
        <f t="shared" si="20"/>
        <v>231</v>
      </c>
      <c r="Y57" s="918">
        <f t="shared" si="20"/>
        <v>1045</v>
      </c>
      <c r="Z57" s="918">
        <f t="shared" si="20"/>
        <v>955</v>
      </c>
      <c r="AA57" s="918">
        <f t="shared" si="20"/>
        <v>2000</v>
      </c>
      <c r="AB57" s="919">
        <f t="shared" si="12"/>
        <v>925.54857031894755</v>
      </c>
      <c r="AC57" s="1351"/>
    </row>
    <row r="58" spans="1:29" ht="6.75" customHeight="1">
      <c r="A58" s="64"/>
      <c r="B58" s="64"/>
      <c r="C58" s="99"/>
      <c r="D58" s="99"/>
      <c r="E58" s="99"/>
      <c r="F58" s="99"/>
      <c r="G58" s="99"/>
      <c r="H58" s="99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43"/>
      <c r="V58" s="43"/>
      <c r="W58" s="43"/>
      <c r="X58" s="43"/>
      <c r="Y58" s="43"/>
      <c r="Z58" s="43"/>
      <c r="AA58" s="43"/>
    </row>
    <row r="59" spans="1:29" ht="20.25" customHeight="1">
      <c r="A59" s="1516" t="s">
        <v>609</v>
      </c>
      <c r="B59" s="1516"/>
      <c r="C59" s="1516"/>
      <c r="D59" s="1516"/>
      <c r="E59" s="1516"/>
      <c r="F59" s="1516"/>
      <c r="G59" s="1516"/>
      <c r="H59" s="1516"/>
      <c r="I59" s="1516"/>
      <c r="J59" s="1516"/>
      <c r="K59" s="1516"/>
      <c r="L59" s="1516"/>
      <c r="M59" s="1516"/>
      <c r="N59" s="1516"/>
      <c r="O59" s="1516"/>
      <c r="P59" s="1516"/>
      <c r="Q59" s="1516"/>
      <c r="R59" s="1516"/>
      <c r="S59" s="1516"/>
      <c r="T59" s="1516"/>
      <c r="U59" s="1516"/>
      <c r="V59" s="1516"/>
      <c r="W59" s="1516"/>
      <c r="X59" s="1516"/>
      <c r="Y59" s="1516"/>
      <c r="Z59" s="1516"/>
      <c r="AA59" s="1516"/>
    </row>
    <row r="60" spans="1:29" ht="20.25" customHeight="1">
      <c r="A60" s="1506" t="s">
        <v>881</v>
      </c>
      <c r="B60" s="1506"/>
      <c r="C60" s="1506"/>
      <c r="D60" s="1506"/>
      <c r="E60" s="1506"/>
      <c r="F60" s="1506"/>
      <c r="G60" s="1506"/>
      <c r="H60" s="1506"/>
      <c r="I60" s="1506"/>
      <c r="J60" s="1506"/>
      <c r="K60" s="1506"/>
      <c r="L60" s="1506"/>
      <c r="M60" s="1506"/>
      <c r="N60" s="1506"/>
      <c r="O60" s="1506"/>
      <c r="P60" s="1506"/>
      <c r="Q60" s="1506"/>
      <c r="R60" s="1506"/>
      <c r="S60" s="1506"/>
      <c r="T60" s="1506"/>
      <c r="U60" s="1506"/>
      <c r="V60" s="1506"/>
      <c r="W60" s="1506"/>
      <c r="X60" s="1506"/>
      <c r="Y60" s="1506"/>
      <c r="Z60" s="1506"/>
      <c r="AA60" s="1506"/>
    </row>
    <row r="61" spans="1:29" ht="26.25" customHeight="1">
      <c r="A61" s="39" t="s">
        <v>589</v>
      </c>
      <c r="X61" s="1517"/>
      <c r="Y61" s="1517"/>
      <c r="Z61" s="1517"/>
      <c r="AA61" s="1517"/>
    </row>
    <row r="62" spans="1:29" s="98" customFormat="1" ht="49.5" customHeight="1">
      <c r="A62" s="1515" t="s">
        <v>193</v>
      </c>
      <c r="B62" s="1515" t="s">
        <v>156</v>
      </c>
      <c r="C62" s="1515" t="s">
        <v>587</v>
      </c>
      <c r="D62" s="1514"/>
      <c r="E62" s="1514"/>
      <c r="F62" s="1515" t="s">
        <v>656</v>
      </c>
      <c r="G62" s="1514"/>
      <c r="H62" s="1514"/>
      <c r="I62" s="1515" t="s">
        <v>712</v>
      </c>
      <c r="J62" s="1514"/>
      <c r="K62" s="1514"/>
      <c r="L62" s="1515" t="s">
        <v>588</v>
      </c>
      <c r="M62" s="1514"/>
      <c r="N62" s="1514"/>
      <c r="O62" s="1515" t="s">
        <v>711</v>
      </c>
      <c r="P62" s="1514"/>
      <c r="Q62" s="1514"/>
      <c r="R62" s="1515" t="s">
        <v>713</v>
      </c>
      <c r="S62" s="1514"/>
      <c r="T62" s="1514"/>
      <c r="U62" s="1515" t="s">
        <v>709</v>
      </c>
      <c r="V62" s="1514"/>
      <c r="W62" s="1514"/>
      <c r="X62" s="1518" t="s">
        <v>147</v>
      </c>
      <c r="Y62" s="1515" t="s">
        <v>710</v>
      </c>
      <c r="Z62" s="1514"/>
      <c r="AA62" s="1514"/>
      <c r="AB62" s="1512" t="s">
        <v>9</v>
      </c>
      <c r="AC62" s="1350"/>
    </row>
    <row r="63" spans="1:29" s="38" customFormat="1" ht="24.75" customHeight="1">
      <c r="A63" s="1515"/>
      <c r="B63" s="1515"/>
      <c r="C63" s="1341" t="s">
        <v>242</v>
      </c>
      <c r="D63" s="1341" t="s">
        <v>243</v>
      </c>
      <c r="E63" s="1341" t="s">
        <v>236</v>
      </c>
      <c r="F63" s="1341" t="s">
        <v>242</v>
      </c>
      <c r="G63" s="1341" t="s">
        <v>243</v>
      </c>
      <c r="H63" s="1341" t="s">
        <v>236</v>
      </c>
      <c r="I63" s="1341" t="s">
        <v>242</v>
      </c>
      <c r="J63" s="1341" t="s">
        <v>243</v>
      </c>
      <c r="K63" s="1341" t="s">
        <v>236</v>
      </c>
      <c r="L63" s="1341" t="s">
        <v>242</v>
      </c>
      <c r="M63" s="1341" t="s">
        <v>243</v>
      </c>
      <c r="N63" s="1341" t="s">
        <v>236</v>
      </c>
      <c r="O63" s="1341" t="s">
        <v>242</v>
      </c>
      <c r="P63" s="1341" t="s">
        <v>243</v>
      </c>
      <c r="Q63" s="1341" t="s">
        <v>236</v>
      </c>
      <c r="R63" s="1341" t="s">
        <v>242</v>
      </c>
      <c r="S63" s="1341" t="s">
        <v>243</v>
      </c>
      <c r="T63" s="1341" t="s">
        <v>236</v>
      </c>
      <c r="U63" s="1341" t="s">
        <v>242</v>
      </c>
      <c r="V63" s="1341" t="s">
        <v>243</v>
      </c>
      <c r="W63" s="1341" t="s">
        <v>236</v>
      </c>
      <c r="X63" s="1519"/>
      <c r="Y63" s="1341" t="s">
        <v>242</v>
      </c>
      <c r="Z63" s="1341" t="s">
        <v>243</v>
      </c>
      <c r="AA63" s="1341" t="s">
        <v>236</v>
      </c>
      <c r="AB63" s="1513"/>
      <c r="AC63" s="1348"/>
    </row>
    <row r="64" spans="1:29" ht="29.25" customHeight="1">
      <c r="A64" s="1343">
        <v>1</v>
      </c>
      <c r="B64" s="73" t="s">
        <v>15</v>
      </c>
      <c r="C64" s="917">
        <f t="shared" ref="C64:D85" si="21">C6+C35</f>
        <v>19263</v>
      </c>
      <c r="D64" s="917">
        <f t="shared" si="21"/>
        <v>17823</v>
      </c>
      <c r="E64" s="657">
        <f>C64+D64</f>
        <v>37086</v>
      </c>
      <c r="F64" s="917">
        <f t="shared" ref="F64:G85" si="22">F6+F35</f>
        <v>37</v>
      </c>
      <c r="G64" s="917">
        <f t="shared" si="22"/>
        <v>37</v>
      </c>
      <c r="H64" s="657">
        <f>F64+G64</f>
        <v>74</v>
      </c>
      <c r="I64" s="917">
        <f t="shared" ref="I64:J85" si="23">I6+I35</f>
        <v>19226</v>
      </c>
      <c r="J64" s="917">
        <f t="shared" si="23"/>
        <v>17786</v>
      </c>
      <c r="K64" s="657">
        <f>I64+J64</f>
        <v>37012</v>
      </c>
      <c r="L64" s="917">
        <f t="shared" ref="L64:M85" si="24">L6+L35</f>
        <v>16953</v>
      </c>
      <c r="M64" s="917">
        <f t="shared" si="24"/>
        <v>12433</v>
      </c>
      <c r="N64" s="657">
        <f>L64+M64</f>
        <v>29386</v>
      </c>
      <c r="O64" s="657">
        <f t="shared" ref="O64:P85" si="25">O6+O35</f>
        <v>7</v>
      </c>
      <c r="P64" s="657">
        <f t="shared" si="25"/>
        <v>6</v>
      </c>
      <c r="Q64" s="657">
        <f>O64+P64</f>
        <v>13</v>
      </c>
      <c r="R64" s="917">
        <f t="shared" ref="R64:S85" si="26">R6+R35</f>
        <v>16946</v>
      </c>
      <c r="S64" s="917">
        <f t="shared" si="26"/>
        <v>12427</v>
      </c>
      <c r="T64" s="657">
        <f>R64+S64</f>
        <v>29373</v>
      </c>
      <c r="U64" s="917">
        <f t="shared" ref="U64:V85" si="27">U6+U35</f>
        <v>477</v>
      </c>
      <c r="V64" s="917">
        <f t="shared" si="27"/>
        <v>349</v>
      </c>
      <c r="W64" s="657">
        <f>U64+V64</f>
        <v>826</v>
      </c>
      <c r="X64" s="917">
        <f>X6+X35</f>
        <v>55</v>
      </c>
      <c r="Y64" s="917">
        <f>Y6+Y35</f>
        <v>67</v>
      </c>
      <c r="Z64" s="917">
        <f>Z6+Z35</f>
        <v>72</v>
      </c>
      <c r="AA64" s="657">
        <f>Y64+Z64</f>
        <v>139</v>
      </c>
      <c r="AB64" s="916">
        <f>J64/I64*1000</f>
        <v>925.10142515343807</v>
      </c>
      <c r="AC64" s="1353"/>
    </row>
    <row r="65" spans="1:29" ht="29.25" customHeight="1">
      <c r="A65" s="1343">
        <v>2</v>
      </c>
      <c r="B65" s="73" t="s">
        <v>20</v>
      </c>
      <c r="C65" s="917">
        <f t="shared" si="21"/>
        <v>4609</v>
      </c>
      <c r="D65" s="917">
        <f t="shared" si="21"/>
        <v>4190</v>
      </c>
      <c r="E65" s="917">
        <f>C65+D65</f>
        <v>8799</v>
      </c>
      <c r="F65" s="917">
        <f t="shared" si="22"/>
        <v>177</v>
      </c>
      <c r="G65" s="917">
        <f t="shared" si="22"/>
        <v>222</v>
      </c>
      <c r="H65" s="657">
        <f t="shared" ref="H65:H85" si="28">F65+G65</f>
        <v>399</v>
      </c>
      <c r="I65" s="917">
        <f t="shared" si="23"/>
        <v>4432</v>
      </c>
      <c r="J65" s="917">
        <f t="shared" si="23"/>
        <v>3968</v>
      </c>
      <c r="K65" s="657">
        <f t="shared" ref="K65:K85" si="29">I65+J65</f>
        <v>8400</v>
      </c>
      <c r="L65" s="917">
        <f t="shared" si="24"/>
        <v>3229</v>
      </c>
      <c r="M65" s="917">
        <f t="shared" si="24"/>
        <v>2300</v>
      </c>
      <c r="N65" s="657">
        <f t="shared" ref="N65:N85" si="30">L65+M65</f>
        <v>5529</v>
      </c>
      <c r="O65" s="657">
        <f t="shared" si="25"/>
        <v>31</v>
      </c>
      <c r="P65" s="657">
        <f t="shared" si="25"/>
        <v>22</v>
      </c>
      <c r="Q65" s="657">
        <f t="shared" ref="Q65:Q85" si="31">O65+P65</f>
        <v>53</v>
      </c>
      <c r="R65" s="917">
        <f t="shared" si="26"/>
        <v>3198</v>
      </c>
      <c r="S65" s="917">
        <f t="shared" si="26"/>
        <v>2278</v>
      </c>
      <c r="T65" s="657">
        <f t="shared" ref="T65:T85" si="32">R65+S65</f>
        <v>5476</v>
      </c>
      <c r="U65" s="917">
        <f t="shared" si="27"/>
        <v>2</v>
      </c>
      <c r="V65" s="917">
        <f t="shared" si="27"/>
        <v>7</v>
      </c>
      <c r="W65" s="657">
        <f t="shared" ref="W65:W85" si="33">U65+V65</f>
        <v>9</v>
      </c>
      <c r="X65" s="917">
        <f t="shared" ref="X65:Z85" si="34">X7+X36</f>
        <v>0</v>
      </c>
      <c r="Y65" s="917">
        <f t="shared" si="34"/>
        <v>33</v>
      </c>
      <c r="Z65" s="917">
        <f t="shared" si="34"/>
        <v>25</v>
      </c>
      <c r="AA65" s="657">
        <f t="shared" ref="AA65:AA85" si="35">Y65+Z65</f>
        <v>58</v>
      </c>
      <c r="AB65" s="916">
        <f t="shared" ref="AB65:AB86" si="36">J65/I65*1000</f>
        <v>895.30685920577616</v>
      </c>
      <c r="AC65" s="1353"/>
    </row>
    <row r="66" spans="1:29" ht="29.25" customHeight="1">
      <c r="A66" s="1343">
        <v>3</v>
      </c>
      <c r="B66" s="73" t="s">
        <v>21</v>
      </c>
      <c r="C66" s="917">
        <f t="shared" si="21"/>
        <v>9908</v>
      </c>
      <c r="D66" s="917">
        <f t="shared" si="21"/>
        <v>9106</v>
      </c>
      <c r="E66" s="657">
        <f t="shared" ref="E66:E85" si="37">C66+D66</f>
        <v>19014</v>
      </c>
      <c r="F66" s="917">
        <f t="shared" si="22"/>
        <v>0</v>
      </c>
      <c r="G66" s="917">
        <f t="shared" si="22"/>
        <v>0</v>
      </c>
      <c r="H66" s="657">
        <f t="shared" si="28"/>
        <v>0</v>
      </c>
      <c r="I66" s="917">
        <f t="shared" si="23"/>
        <v>9908</v>
      </c>
      <c r="J66" s="917">
        <f t="shared" si="23"/>
        <v>9106</v>
      </c>
      <c r="K66" s="657">
        <f t="shared" si="29"/>
        <v>19014</v>
      </c>
      <c r="L66" s="917">
        <f t="shared" si="24"/>
        <v>8502</v>
      </c>
      <c r="M66" s="917">
        <f t="shared" si="24"/>
        <v>5460</v>
      </c>
      <c r="N66" s="657">
        <f t="shared" si="30"/>
        <v>13962</v>
      </c>
      <c r="O66" s="657">
        <f t="shared" si="25"/>
        <v>0</v>
      </c>
      <c r="P66" s="657">
        <f t="shared" si="25"/>
        <v>0</v>
      </c>
      <c r="Q66" s="657">
        <f t="shared" si="31"/>
        <v>0</v>
      </c>
      <c r="R66" s="917">
        <f t="shared" si="26"/>
        <v>8502</v>
      </c>
      <c r="S66" s="917">
        <f t="shared" si="26"/>
        <v>5460</v>
      </c>
      <c r="T66" s="657">
        <f t="shared" si="32"/>
        <v>13962</v>
      </c>
      <c r="U66" s="917">
        <f t="shared" si="27"/>
        <v>28</v>
      </c>
      <c r="V66" s="917">
        <f t="shared" si="27"/>
        <v>29</v>
      </c>
      <c r="W66" s="657">
        <f t="shared" si="33"/>
        <v>57</v>
      </c>
      <c r="X66" s="917">
        <f t="shared" si="34"/>
        <v>1</v>
      </c>
      <c r="Y66" s="917">
        <f t="shared" si="34"/>
        <v>76</v>
      </c>
      <c r="Z66" s="917">
        <f t="shared" si="34"/>
        <v>54</v>
      </c>
      <c r="AA66" s="657">
        <f t="shared" si="35"/>
        <v>130</v>
      </c>
      <c r="AB66" s="916">
        <f t="shared" si="36"/>
        <v>919.05530884134032</v>
      </c>
      <c r="AC66" s="1353"/>
    </row>
    <row r="67" spans="1:29" ht="29.25" customHeight="1">
      <c r="A67" s="1343">
        <v>4</v>
      </c>
      <c r="B67" s="73" t="s">
        <v>25</v>
      </c>
      <c r="C67" s="917">
        <f t="shared" si="21"/>
        <v>5531</v>
      </c>
      <c r="D67" s="917">
        <f t="shared" si="21"/>
        <v>5371</v>
      </c>
      <c r="E67" s="657">
        <f t="shared" si="37"/>
        <v>10902</v>
      </c>
      <c r="F67" s="917">
        <f t="shared" si="22"/>
        <v>165</v>
      </c>
      <c r="G67" s="917">
        <f t="shared" si="22"/>
        <v>201</v>
      </c>
      <c r="H67" s="657">
        <f t="shared" si="28"/>
        <v>366</v>
      </c>
      <c r="I67" s="917">
        <f t="shared" si="23"/>
        <v>5366</v>
      </c>
      <c r="J67" s="917">
        <f t="shared" si="23"/>
        <v>5170</v>
      </c>
      <c r="K67" s="657">
        <f t="shared" si="29"/>
        <v>10536</v>
      </c>
      <c r="L67" s="917">
        <f t="shared" si="24"/>
        <v>4651</v>
      </c>
      <c r="M67" s="917">
        <f t="shared" si="24"/>
        <v>3486</v>
      </c>
      <c r="N67" s="657">
        <f t="shared" si="30"/>
        <v>8137</v>
      </c>
      <c r="O67" s="657">
        <f t="shared" si="25"/>
        <v>53</v>
      </c>
      <c r="P67" s="657">
        <f t="shared" si="25"/>
        <v>56</v>
      </c>
      <c r="Q67" s="657">
        <f t="shared" si="31"/>
        <v>109</v>
      </c>
      <c r="R67" s="917">
        <f t="shared" si="26"/>
        <v>4598</v>
      </c>
      <c r="S67" s="917">
        <f t="shared" si="26"/>
        <v>3430</v>
      </c>
      <c r="T67" s="657">
        <f t="shared" si="32"/>
        <v>8028</v>
      </c>
      <c r="U67" s="917">
        <f t="shared" si="27"/>
        <v>130</v>
      </c>
      <c r="V67" s="917">
        <f t="shared" si="27"/>
        <v>79</v>
      </c>
      <c r="W67" s="657">
        <f t="shared" si="33"/>
        <v>209</v>
      </c>
      <c r="X67" s="917">
        <f t="shared" si="34"/>
        <v>84</v>
      </c>
      <c r="Y67" s="917">
        <f t="shared" si="34"/>
        <v>115</v>
      </c>
      <c r="Z67" s="917">
        <f t="shared" si="34"/>
        <v>198</v>
      </c>
      <c r="AA67" s="657">
        <f t="shared" si="35"/>
        <v>313</v>
      </c>
      <c r="AB67" s="916">
        <f t="shared" si="36"/>
        <v>963.47372344390601</v>
      </c>
      <c r="AC67" s="1353"/>
    </row>
    <row r="68" spans="1:29" ht="29.25" customHeight="1">
      <c r="A68" s="1343">
        <v>5</v>
      </c>
      <c r="B68" s="73" t="s">
        <v>27</v>
      </c>
      <c r="C68" s="917">
        <f t="shared" si="21"/>
        <v>8421</v>
      </c>
      <c r="D68" s="917">
        <f t="shared" si="21"/>
        <v>7684</v>
      </c>
      <c r="E68" s="657">
        <f t="shared" si="37"/>
        <v>16105</v>
      </c>
      <c r="F68" s="917">
        <f t="shared" si="22"/>
        <v>278</v>
      </c>
      <c r="G68" s="917">
        <f t="shared" si="22"/>
        <v>192</v>
      </c>
      <c r="H68" s="657">
        <f t="shared" si="28"/>
        <v>470</v>
      </c>
      <c r="I68" s="917">
        <f t="shared" si="23"/>
        <v>8143</v>
      </c>
      <c r="J68" s="917">
        <f t="shared" si="23"/>
        <v>7492</v>
      </c>
      <c r="K68" s="657">
        <f t="shared" si="29"/>
        <v>15635</v>
      </c>
      <c r="L68" s="917">
        <f t="shared" si="24"/>
        <v>4297</v>
      </c>
      <c r="M68" s="917">
        <f t="shared" si="24"/>
        <v>3000</v>
      </c>
      <c r="N68" s="657">
        <f t="shared" si="30"/>
        <v>7297</v>
      </c>
      <c r="O68" s="657">
        <f t="shared" si="25"/>
        <v>141</v>
      </c>
      <c r="P68" s="657">
        <f t="shared" si="25"/>
        <v>95</v>
      </c>
      <c r="Q68" s="657">
        <f t="shared" si="31"/>
        <v>236</v>
      </c>
      <c r="R68" s="917">
        <f t="shared" si="26"/>
        <v>4156</v>
      </c>
      <c r="S68" s="917">
        <f t="shared" si="26"/>
        <v>2905</v>
      </c>
      <c r="T68" s="657">
        <f t="shared" si="32"/>
        <v>7061</v>
      </c>
      <c r="U68" s="917">
        <f t="shared" si="27"/>
        <v>13</v>
      </c>
      <c r="V68" s="917">
        <f t="shared" si="27"/>
        <v>15</v>
      </c>
      <c r="W68" s="657">
        <f t="shared" si="33"/>
        <v>28</v>
      </c>
      <c r="X68" s="917">
        <f t="shared" si="34"/>
        <v>1</v>
      </c>
      <c r="Y68" s="917">
        <f t="shared" si="34"/>
        <v>34</v>
      </c>
      <c r="Z68" s="917">
        <f t="shared" si="34"/>
        <v>32</v>
      </c>
      <c r="AA68" s="657">
        <f t="shared" si="35"/>
        <v>66</v>
      </c>
      <c r="AB68" s="916">
        <f t="shared" si="36"/>
        <v>920.05403413975193</v>
      </c>
      <c r="AC68" s="1353"/>
    </row>
    <row r="69" spans="1:29" ht="29.25" customHeight="1">
      <c r="A69" s="1343">
        <v>6</v>
      </c>
      <c r="B69" s="73" t="s">
        <v>29</v>
      </c>
      <c r="C69" s="917">
        <f t="shared" si="21"/>
        <v>2711</v>
      </c>
      <c r="D69" s="917">
        <f t="shared" si="21"/>
        <v>2442</v>
      </c>
      <c r="E69" s="657">
        <f t="shared" si="37"/>
        <v>5153</v>
      </c>
      <c r="F69" s="917">
        <f t="shared" si="22"/>
        <v>125</v>
      </c>
      <c r="G69" s="917">
        <f t="shared" si="22"/>
        <v>104</v>
      </c>
      <c r="H69" s="657">
        <f t="shared" si="28"/>
        <v>229</v>
      </c>
      <c r="I69" s="917">
        <f t="shared" si="23"/>
        <v>2586</v>
      </c>
      <c r="J69" s="917">
        <f t="shared" si="23"/>
        <v>2338</v>
      </c>
      <c r="K69" s="657">
        <f t="shared" si="29"/>
        <v>4924</v>
      </c>
      <c r="L69" s="917">
        <f t="shared" si="24"/>
        <v>2696</v>
      </c>
      <c r="M69" s="917">
        <f t="shared" si="24"/>
        <v>1877</v>
      </c>
      <c r="N69" s="657">
        <f t="shared" si="30"/>
        <v>4573</v>
      </c>
      <c r="O69" s="657">
        <f t="shared" si="25"/>
        <v>29</v>
      </c>
      <c r="P69" s="657">
        <f t="shared" si="25"/>
        <v>24</v>
      </c>
      <c r="Q69" s="657">
        <f t="shared" si="31"/>
        <v>53</v>
      </c>
      <c r="R69" s="917">
        <f t="shared" si="26"/>
        <v>2667</v>
      </c>
      <c r="S69" s="917">
        <f t="shared" si="26"/>
        <v>1853</v>
      </c>
      <c r="T69" s="657">
        <f t="shared" si="32"/>
        <v>4520</v>
      </c>
      <c r="U69" s="917">
        <f t="shared" si="27"/>
        <v>5</v>
      </c>
      <c r="V69" s="917">
        <f t="shared" si="27"/>
        <v>5</v>
      </c>
      <c r="W69" s="657">
        <f t="shared" si="33"/>
        <v>10</v>
      </c>
      <c r="X69" s="917">
        <f t="shared" si="34"/>
        <v>2</v>
      </c>
      <c r="Y69" s="917">
        <f t="shared" si="34"/>
        <v>5</v>
      </c>
      <c r="Z69" s="917">
        <f t="shared" si="34"/>
        <v>1</v>
      </c>
      <c r="AA69" s="657">
        <f t="shared" si="35"/>
        <v>6</v>
      </c>
      <c r="AB69" s="916">
        <f t="shared" si="36"/>
        <v>904.09899458623352</v>
      </c>
      <c r="AC69" s="1353"/>
    </row>
    <row r="70" spans="1:29" ht="29.25" customHeight="1">
      <c r="A70" s="1343">
        <v>7</v>
      </c>
      <c r="B70" s="73" t="s">
        <v>142</v>
      </c>
      <c r="C70" s="917">
        <f t="shared" si="21"/>
        <v>4901</v>
      </c>
      <c r="D70" s="917">
        <f t="shared" si="21"/>
        <v>4450</v>
      </c>
      <c r="E70" s="657">
        <f t="shared" si="37"/>
        <v>9351</v>
      </c>
      <c r="F70" s="917">
        <f t="shared" si="22"/>
        <v>0</v>
      </c>
      <c r="G70" s="917">
        <f t="shared" si="22"/>
        <v>0</v>
      </c>
      <c r="H70" s="657">
        <f t="shared" si="28"/>
        <v>0</v>
      </c>
      <c r="I70" s="917">
        <f t="shared" si="23"/>
        <v>4901</v>
      </c>
      <c r="J70" s="917">
        <f t="shared" si="23"/>
        <v>4450</v>
      </c>
      <c r="K70" s="657">
        <f t="shared" si="29"/>
        <v>9351</v>
      </c>
      <c r="L70" s="917">
        <f t="shared" si="24"/>
        <v>3732</v>
      </c>
      <c r="M70" s="917">
        <f t="shared" si="24"/>
        <v>2791</v>
      </c>
      <c r="N70" s="657">
        <f t="shared" si="30"/>
        <v>6523</v>
      </c>
      <c r="O70" s="657">
        <f t="shared" si="25"/>
        <v>0</v>
      </c>
      <c r="P70" s="657">
        <f t="shared" si="25"/>
        <v>0</v>
      </c>
      <c r="Q70" s="657">
        <f t="shared" si="31"/>
        <v>0</v>
      </c>
      <c r="R70" s="917">
        <f t="shared" si="26"/>
        <v>3732</v>
      </c>
      <c r="S70" s="917">
        <f t="shared" si="26"/>
        <v>2791</v>
      </c>
      <c r="T70" s="657">
        <f t="shared" si="32"/>
        <v>6523</v>
      </c>
      <c r="U70" s="917">
        <f t="shared" si="27"/>
        <v>3</v>
      </c>
      <c r="V70" s="917">
        <f t="shared" si="27"/>
        <v>4</v>
      </c>
      <c r="W70" s="657">
        <f t="shared" si="33"/>
        <v>7</v>
      </c>
      <c r="X70" s="917">
        <f t="shared" si="34"/>
        <v>2</v>
      </c>
      <c r="Y70" s="917">
        <f t="shared" si="34"/>
        <v>14</v>
      </c>
      <c r="Z70" s="917">
        <f t="shared" si="34"/>
        <v>7</v>
      </c>
      <c r="AA70" s="657">
        <f t="shared" si="35"/>
        <v>21</v>
      </c>
      <c r="AB70" s="916">
        <f t="shared" si="36"/>
        <v>907.97796368088143</v>
      </c>
      <c r="AC70" s="1353"/>
    </row>
    <row r="71" spans="1:29" ht="29.25" customHeight="1">
      <c r="A71" s="1343">
        <v>8</v>
      </c>
      <c r="B71" s="73" t="s">
        <v>40</v>
      </c>
      <c r="C71" s="917">
        <f t="shared" si="21"/>
        <v>11884</v>
      </c>
      <c r="D71" s="917">
        <f t="shared" si="21"/>
        <v>10430</v>
      </c>
      <c r="E71" s="657">
        <f t="shared" si="37"/>
        <v>22314</v>
      </c>
      <c r="F71" s="917">
        <f t="shared" si="22"/>
        <v>320</v>
      </c>
      <c r="G71" s="917">
        <f t="shared" si="22"/>
        <v>233</v>
      </c>
      <c r="H71" s="657">
        <f t="shared" si="28"/>
        <v>553</v>
      </c>
      <c r="I71" s="917">
        <f t="shared" si="23"/>
        <v>11564</v>
      </c>
      <c r="J71" s="917">
        <f t="shared" si="23"/>
        <v>10197</v>
      </c>
      <c r="K71" s="657">
        <f t="shared" si="29"/>
        <v>21761</v>
      </c>
      <c r="L71" s="917">
        <f t="shared" si="24"/>
        <v>6908</v>
      </c>
      <c r="M71" s="917">
        <f t="shared" si="24"/>
        <v>5467</v>
      </c>
      <c r="N71" s="657">
        <f t="shared" si="30"/>
        <v>12375</v>
      </c>
      <c r="O71" s="657">
        <f t="shared" si="25"/>
        <v>56</v>
      </c>
      <c r="P71" s="657">
        <f t="shared" si="25"/>
        <v>28</v>
      </c>
      <c r="Q71" s="657">
        <f t="shared" si="31"/>
        <v>84</v>
      </c>
      <c r="R71" s="917">
        <f t="shared" si="26"/>
        <v>6852</v>
      </c>
      <c r="S71" s="917">
        <f t="shared" si="26"/>
        <v>5439</v>
      </c>
      <c r="T71" s="657">
        <f t="shared" si="32"/>
        <v>12291</v>
      </c>
      <c r="U71" s="917">
        <f t="shared" si="27"/>
        <v>24</v>
      </c>
      <c r="V71" s="917">
        <f t="shared" si="27"/>
        <v>20</v>
      </c>
      <c r="W71" s="657">
        <f t="shared" si="33"/>
        <v>44</v>
      </c>
      <c r="X71" s="917">
        <f t="shared" si="34"/>
        <v>0</v>
      </c>
      <c r="Y71" s="917">
        <f t="shared" si="34"/>
        <v>49</v>
      </c>
      <c r="Z71" s="917">
        <f t="shared" si="34"/>
        <v>26</v>
      </c>
      <c r="AA71" s="657">
        <f t="shared" si="35"/>
        <v>75</v>
      </c>
      <c r="AB71" s="916">
        <f t="shared" si="36"/>
        <v>881.78830854375644</v>
      </c>
      <c r="AC71" s="1353"/>
    </row>
    <row r="72" spans="1:29" ht="29.25" customHeight="1">
      <c r="A72" s="1343">
        <v>9</v>
      </c>
      <c r="B72" s="73" t="s">
        <v>44</v>
      </c>
      <c r="C72" s="917">
        <f t="shared" si="21"/>
        <v>10426</v>
      </c>
      <c r="D72" s="917">
        <f t="shared" si="21"/>
        <v>9782</v>
      </c>
      <c r="E72" s="657">
        <f t="shared" si="37"/>
        <v>20208</v>
      </c>
      <c r="F72" s="917">
        <f t="shared" si="22"/>
        <v>56</v>
      </c>
      <c r="G72" s="917">
        <f t="shared" si="22"/>
        <v>40</v>
      </c>
      <c r="H72" s="657">
        <f t="shared" si="28"/>
        <v>96</v>
      </c>
      <c r="I72" s="917">
        <f t="shared" si="23"/>
        <v>10370</v>
      </c>
      <c r="J72" s="917">
        <f t="shared" si="23"/>
        <v>9742</v>
      </c>
      <c r="K72" s="657">
        <f t="shared" si="29"/>
        <v>20112</v>
      </c>
      <c r="L72" s="917">
        <f t="shared" si="24"/>
        <v>8151</v>
      </c>
      <c r="M72" s="917">
        <f t="shared" si="24"/>
        <v>6521</v>
      </c>
      <c r="N72" s="657">
        <f t="shared" si="30"/>
        <v>14672</v>
      </c>
      <c r="O72" s="657">
        <f t="shared" si="25"/>
        <v>14</v>
      </c>
      <c r="P72" s="657">
        <f t="shared" si="25"/>
        <v>12</v>
      </c>
      <c r="Q72" s="657">
        <f t="shared" si="31"/>
        <v>26</v>
      </c>
      <c r="R72" s="917">
        <f t="shared" si="26"/>
        <v>8137</v>
      </c>
      <c r="S72" s="917">
        <f t="shared" si="26"/>
        <v>6509</v>
      </c>
      <c r="T72" s="657">
        <f t="shared" si="32"/>
        <v>14646</v>
      </c>
      <c r="U72" s="917">
        <f t="shared" si="27"/>
        <v>10</v>
      </c>
      <c r="V72" s="917">
        <f t="shared" si="27"/>
        <v>16</v>
      </c>
      <c r="W72" s="657">
        <f t="shared" si="33"/>
        <v>26</v>
      </c>
      <c r="X72" s="917">
        <f t="shared" si="34"/>
        <v>0</v>
      </c>
      <c r="Y72" s="917">
        <f t="shared" si="34"/>
        <v>89</v>
      </c>
      <c r="Z72" s="917">
        <f t="shared" si="34"/>
        <v>81</v>
      </c>
      <c r="AA72" s="657">
        <f t="shared" si="35"/>
        <v>170</v>
      </c>
      <c r="AB72" s="916">
        <f t="shared" si="36"/>
        <v>939.44069431051116</v>
      </c>
      <c r="AC72" s="1353"/>
    </row>
    <row r="73" spans="1:29" ht="29.25" customHeight="1">
      <c r="A73" s="1343">
        <v>10</v>
      </c>
      <c r="B73" s="73" t="s">
        <v>51</v>
      </c>
      <c r="C73" s="917">
        <f t="shared" si="21"/>
        <v>16568</v>
      </c>
      <c r="D73" s="917">
        <f t="shared" si="21"/>
        <v>15232</v>
      </c>
      <c r="E73" s="657">
        <f t="shared" si="37"/>
        <v>31800</v>
      </c>
      <c r="F73" s="917">
        <f t="shared" si="22"/>
        <v>1009</v>
      </c>
      <c r="G73" s="917">
        <f t="shared" si="22"/>
        <v>857</v>
      </c>
      <c r="H73" s="657">
        <f t="shared" si="28"/>
        <v>1866</v>
      </c>
      <c r="I73" s="917">
        <f t="shared" si="23"/>
        <v>15559</v>
      </c>
      <c r="J73" s="917">
        <f t="shared" si="23"/>
        <v>14375</v>
      </c>
      <c r="K73" s="657">
        <f t="shared" si="29"/>
        <v>29934</v>
      </c>
      <c r="L73" s="917">
        <f t="shared" si="24"/>
        <v>15994</v>
      </c>
      <c r="M73" s="917">
        <f t="shared" si="24"/>
        <v>11690</v>
      </c>
      <c r="N73" s="657">
        <f t="shared" si="30"/>
        <v>27684</v>
      </c>
      <c r="O73" s="657">
        <f t="shared" si="25"/>
        <v>121</v>
      </c>
      <c r="P73" s="657">
        <f t="shared" si="25"/>
        <v>104</v>
      </c>
      <c r="Q73" s="657">
        <f t="shared" si="31"/>
        <v>225</v>
      </c>
      <c r="R73" s="917">
        <f t="shared" si="26"/>
        <v>15873</v>
      </c>
      <c r="S73" s="917">
        <f t="shared" si="26"/>
        <v>11586</v>
      </c>
      <c r="T73" s="657">
        <f t="shared" si="32"/>
        <v>27459</v>
      </c>
      <c r="U73" s="917">
        <f t="shared" si="27"/>
        <v>156</v>
      </c>
      <c r="V73" s="917">
        <f t="shared" si="27"/>
        <v>110</v>
      </c>
      <c r="W73" s="657">
        <f t="shared" si="33"/>
        <v>266</v>
      </c>
      <c r="X73" s="917">
        <f t="shared" si="34"/>
        <v>0</v>
      </c>
      <c r="Y73" s="917">
        <f t="shared" si="34"/>
        <v>41</v>
      </c>
      <c r="Z73" s="917">
        <f t="shared" si="34"/>
        <v>33</v>
      </c>
      <c r="AA73" s="657">
        <f t="shared" si="35"/>
        <v>74</v>
      </c>
      <c r="AB73" s="916">
        <f t="shared" si="36"/>
        <v>923.9025644321614</v>
      </c>
      <c r="AC73" s="1353"/>
    </row>
    <row r="74" spans="1:29" ht="29.25" customHeight="1">
      <c r="A74" s="1343">
        <v>11</v>
      </c>
      <c r="B74" s="73" t="s">
        <v>57</v>
      </c>
      <c r="C74" s="917">
        <f t="shared" si="21"/>
        <v>5688</v>
      </c>
      <c r="D74" s="917">
        <f t="shared" si="21"/>
        <v>5271</v>
      </c>
      <c r="E74" s="657">
        <f t="shared" si="37"/>
        <v>10959</v>
      </c>
      <c r="F74" s="917">
        <f t="shared" si="22"/>
        <v>165</v>
      </c>
      <c r="G74" s="917">
        <f t="shared" si="22"/>
        <v>179</v>
      </c>
      <c r="H74" s="657">
        <f t="shared" si="28"/>
        <v>344</v>
      </c>
      <c r="I74" s="917">
        <f t="shared" si="23"/>
        <v>5523</v>
      </c>
      <c r="J74" s="917">
        <f t="shared" si="23"/>
        <v>5092</v>
      </c>
      <c r="K74" s="657">
        <f t="shared" si="29"/>
        <v>10615</v>
      </c>
      <c r="L74" s="917">
        <f t="shared" si="24"/>
        <v>4197</v>
      </c>
      <c r="M74" s="917">
        <f t="shared" si="24"/>
        <v>3067</v>
      </c>
      <c r="N74" s="657">
        <f t="shared" si="30"/>
        <v>7264</v>
      </c>
      <c r="O74" s="657">
        <f t="shared" si="25"/>
        <v>42</v>
      </c>
      <c r="P74" s="657">
        <f t="shared" si="25"/>
        <v>30</v>
      </c>
      <c r="Q74" s="657">
        <f t="shared" si="31"/>
        <v>72</v>
      </c>
      <c r="R74" s="917">
        <f t="shared" si="26"/>
        <v>4155</v>
      </c>
      <c r="S74" s="917">
        <f t="shared" si="26"/>
        <v>3037</v>
      </c>
      <c r="T74" s="657">
        <f t="shared" si="32"/>
        <v>7192</v>
      </c>
      <c r="U74" s="917">
        <f t="shared" si="27"/>
        <v>9</v>
      </c>
      <c r="V74" s="917">
        <f t="shared" si="27"/>
        <v>11</v>
      </c>
      <c r="W74" s="657">
        <f t="shared" si="33"/>
        <v>20</v>
      </c>
      <c r="X74" s="917">
        <f t="shared" si="34"/>
        <v>0</v>
      </c>
      <c r="Y74" s="917">
        <f t="shared" si="34"/>
        <v>31</v>
      </c>
      <c r="Z74" s="917">
        <f t="shared" si="34"/>
        <v>19</v>
      </c>
      <c r="AA74" s="657">
        <f t="shared" si="35"/>
        <v>50</v>
      </c>
      <c r="AB74" s="916">
        <f t="shared" si="36"/>
        <v>921.96270143038203</v>
      </c>
      <c r="AC74" s="1353"/>
    </row>
    <row r="75" spans="1:29" ht="29.25" customHeight="1">
      <c r="A75" s="1343">
        <v>12</v>
      </c>
      <c r="B75" s="73" t="s">
        <v>61</v>
      </c>
      <c r="C75" s="917">
        <f t="shared" si="21"/>
        <v>26229</v>
      </c>
      <c r="D75" s="917">
        <f t="shared" si="21"/>
        <v>23804</v>
      </c>
      <c r="E75" s="657">
        <f t="shared" si="37"/>
        <v>50033</v>
      </c>
      <c r="F75" s="917">
        <f t="shared" si="22"/>
        <v>3428</v>
      </c>
      <c r="G75" s="917">
        <f t="shared" si="22"/>
        <v>2137</v>
      </c>
      <c r="H75" s="657">
        <f t="shared" si="28"/>
        <v>5565</v>
      </c>
      <c r="I75" s="917">
        <f t="shared" si="23"/>
        <v>22801</v>
      </c>
      <c r="J75" s="917">
        <f t="shared" si="23"/>
        <v>21667</v>
      </c>
      <c r="K75" s="657">
        <f t="shared" si="29"/>
        <v>44468</v>
      </c>
      <c r="L75" s="917">
        <f t="shared" si="24"/>
        <v>21399</v>
      </c>
      <c r="M75" s="917">
        <f t="shared" si="24"/>
        <v>13780</v>
      </c>
      <c r="N75" s="657">
        <f t="shared" si="30"/>
        <v>35179</v>
      </c>
      <c r="O75" s="657">
        <f t="shared" si="25"/>
        <v>292</v>
      </c>
      <c r="P75" s="657">
        <f t="shared" si="25"/>
        <v>262</v>
      </c>
      <c r="Q75" s="657">
        <f t="shared" si="31"/>
        <v>554</v>
      </c>
      <c r="R75" s="917">
        <f t="shared" si="26"/>
        <v>21107</v>
      </c>
      <c r="S75" s="917">
        <f t="shared" si="26"/>
        <v>13518</v>
      </c>
      <c r="T75" s="657">
        <f t="shared" si="32"/>
        <v>34625</v>
      </c>
      <c r="U75" s="917">
        <f t="shared" si="27"/>
        <v>11</v>
      </c>
      <c r="V75" s="917">
        <f t="shared" si="27"/>
        <v>8</v>
      </c>
      <c r="W75" s="657">
        <f t="shared" si="33"/>
        <v>19</v>
      </c>
      <c r="X75" s="917">
        <f t="shared" si="34"/>
        <v>0</v>
      </c>
      <c r="Y75" s="917">
        <f t="shared" si="34"/>
        <v>106</v>
      </c>
      <c r="Z75" s="917">
        <f t="shared" si="34"/>
        <v>90</v>
      </c>
      <c r="AA75" s="657">
        <f t="shared" si="35"/>
        <v>196</v>
      </c>
      <c r="AB75" s="916">
        <f t="shared" si="36"/>
        <v>950.26533923950706</v>
      </c>
      <c r="AC75" s="1353"/>
    </row>
    <row r="76" spans="1:29" ht="29.25" customHeight="1">
      <c r="A76" s="1343">
        <v>13</v>
      </c>
      <c r="B76" s="73" t="s">
        <v>62</v>
      </c>
      <c r="C76" s="917">
        <f t="shared" si="21"/>
        <v>4826</v>
      </c>
      <c r="D76" s="917">
        <f t="shared" si="21"/>
        <v>4344</v>
      </c>
      <c r="E76" s="657">
        <f t="shared" si="37"/>
        <v>9170</v>
      </c>
      <c r="F76" s="917">
        <f t="shared" si="22"/>
        <v>171</v>
      </c>
      <c r="G76" s="917">
        <f t="shared" si="22"/>
        <v>184</v>
      </c>
      <c r="H76" s="657">
        <f t="shared" si="28"/>
        <v>355</v>
      </c>
      <c r="I76" s="917">
        <f t="shared" si="23"/>
        <v>4655</v>
      </c>
      <c r="J76" s="917">
        <f t="shared" si="23"/>
        <v>4160</v>
      </c>
      <c r="K76" s="657">
        <f t="shared" si="29"/>
        <v>8815</v>
      </c>
      <c r="L76" s="917">
        <f t="shared" si="24"/>
        <v>3745</v>
      </c>
      <c r="M76" s="917">
        <f t="shared" si="24"/>
        <v>2578</v>
      </c>
      <c r="N76" s="657">
        <f t="shared" si="30"/>
        <v>6323</v>
      </c>
      <c r="O76" s="657">
        <f t="shared" si="25"/>
        <v>37</v>
      </c>
      <c r="P76" s="657">
        <f t="shared" si="25"/>
        <v>26</v>
      </c>
      <c r="Q76" s="657">
        <f t="shared" si="31"/>
        <v>63</v>
      </c>
      <c r="R76" s="917">
        <f t="shared" si="26"/>
        <v>3708</v>
      </c>
      <c r="S76" s="917">
        <f t="shared" si="26"/>
        <v>2552</v>
      </c>
      <c r="T76" s="657">
        <f t="shared" si="32"/>
        <v>6260</v>
      </c>
      <c r="U76" s="917">
        <f t="shared" si="27"/>
        <v>0</v>
      </c>
      <c r="V76" s="917">
        <f t="shared" si="27"/>
        <v>0</v>
      </c>
      <c r="W76" s="657">
        <f t="shared" si="33"/>
        <v>0</v>
      </c>
      <c r="X76" s="917">
        <f t="shared" si="34"/>
        <v>0</v>
      </c>
      <c r="Y76" s="917">
        <f t="shared" si="34"/>
        <v>41</v>
      </c>
      <c r="Z76" s="917">
        <f t="shared" si="34"/>
        <v>32</v>
      </c>
      <c r="AA76" s="657">
        <f t="shared" si="35"/>
        <v>73</v>
      </c>
      <c r="AB76" s="916">
        <f t="shared" si="36"/>
        <v>893.66272824919452</v>
      </c>
      <c r="AC76" s="1353"/>
    </row>
    <row r="77" spans="1:29" ht="29.25" customHeight="1">
      <c r="A77" s="1343">
        <v>14</v>
      </c>
      <c r="B77" s="73" t="s">
        <v>69</v>
      </c>
      <c r="C77" s="917">
        <f t="shared" si="21"/>
        <v>7065</v>
      </c>
      <c r="D77" s="917">
        <f t="shared" si="21"/>
        <v>6766</v>
      </c>
      <c r="E77" s="657">
        <f t="shared" si="37"/>
        <v>13831</v>
      </c>
      <c r="F77" s="917">
        <f t="shared" si="22"/>
        <v>211</v>
      </c>
      <c r="G77" s="917">
        <f t="shared" si="22"/>
        <v>187</v>
      </c>
      <c r="H77" s="657">
        <f t="shared" si="28"/>
        <v>398</v>
      </c>
      <c r="I77" s="917">
        <f t="shared" si="23"/>
        <v>6854</v>
      </c>
      <c r="J77" s="917">
        <f t="shared" si="23"/>
        <v>6579</v>
      </c>
      <c r="K77" s="657">
        <f t="shared" si="29"/>
        <v>13433</v>
      </c>
      <c r="L77" s="917">
        <f t="shared" si="24"/>
        <v>5918</v>
      </c>
      <c r="M77" s="917">
        <f t="shared" si="24"/>
        <v>4015</v>
      </c>
      <c r="N77" s="657">
        <f t="shared" si="30"/>
        <v>9933</v>
      </c>
      <c r="O77" s="657">
        <f t="shared" si="25"/>
        <v>59</v>
      </c>
      <c r="P77" s="657">
        <f t="shared" si="25"/>
        <v>38</v>
      </c>
      <c r="Q77" s="657">
        <f t="shared" si="31"/>
        <v>97</v>
      </c>
      <c r="R77" s="917">
        <f t="shared" si="26"/>
        <v>5859</v>
      </c>
      <c r="S77" s="917">
        <f t="shared" si="26"/>
        <v>3977</v>
      </c>
      <c r="T77" s="657">
        <f t="shared" si="32"/>
        <v>9836</v>
      </c>
      <c r="U77" s="917">
        <f t="shared" si="27"/>
        <v>17</v>
      </c>
      <c r="V77" s="917">
        <f t="shared" si="27"/>
        <v>27</v>
      </c>
      <c r="W77" s="657">
        <f t="shared" si="33"/>
        <v>44</v>
      </c>
      <c r="X77" s="917">
        <f t="shared" si="34"/>
        <v>3</v>
      </c>
      <c r="Y77" s="917">
        <f t="shared" si="34"/>
        <v>26</v>
      </c>
      <c r="Z77" s="917">
        <f t="shared" si="34"/>
        <v>24</v>
      </c>
      <c r="AA77" s="657">
        <f t="shared" si="35"/>
        <v>50</v>
      </c>
      <c r="AB77" s="916">
        <f t="shared" si="36"/>
        <v>959.87744382842129</v>
      </c>
      <c r="AC77" s="1353"/>
    </row>
    <row r="78" spans="1:29" ht="29.25" customHeight="1">
      <c r="A78" s="1343">
        <v>15</v>
      </c>
      <c r="B78" s="73" t="s">
        <v>256</v>
      </c>
      <c r="C78" s="917">
        <f t="shared" si="21"/>
        <v>6474</v>
      </c>
      <c r="D78" s="917">
        <f t="shared" si="21"/>
        <v>5743</v>
      </c>
      <c r="E78" s="657">
        <f t="shared" si="37"/>
        <v>12217</v>
      </c>
      <c r="F78" s="917">
        <f t="shared" si="22"/>
        <v>28</v>
      </c>
      <c r="G78" s="917">
        <f t="shared" si="22"/>
        <v>23</v>
      </c>
      <c r="H78" s="657">
        <f t="shared" si="28"/>
        <v>51</v>
      </c>
      <c r="I78" s="917">
        <f t="shared" si="23"/>
        <v>6446</v>
      </c>
      <c r="J78" s="917">
        <f t="shared" si="23"/>
        <v>5720</v>
      </c>
      <c r="K78" s="657">
        <f t="shared" si="29"/>
        <v>12166</v>
      </c>
      <c r="L78" s="917">
        <f t="shared" si="24"/>
        <v>4233</v>
      </c>
      <c r="M78" s="917">
        <f t="shared" si="24"/>
        <v>3223</v>
      </c>
      <c r="N78" s="657">
        <f t="shared" si="30"/>
        <v>7456</v>
      </c>
      <c r="O78" s="657">
        <f t="shared" si="25"/>
        <v>15</v>
      </c>
      <c r="P78" s="657">
        <f t="shared" si="25"/>
        <v>14</v>
      </c>
      <c r="Q78" s="657">
        <f>O78+P78</f>
        <v>29</v>
      </c>
      <c r="R78" s="917">
        <f t="shared" si="26"/>
        <v>4218</v>
      </c>
      <c r="S78" s="917">
        <f t="shared" si="26"/>
        <v>3209</v>
      </c>
      <c r="T78" s="657">
        <f t="shared" si="32"/>
        <v>7427</v>
      </c>
      <c r="U78" s="917">
        <f t="shared" si="27"/>
        <v>10</v>
      </c>
      <c r="V78" s="917">
        <f t="shared" si="27"/>
        <v>8</v>
      </c>
      <c r="W78" s="657">
        <f t="shared" si="33"/>
        <v>18</v>
      </c>
      <c r="X78" s="917">
        <f t="shared" si="34"/>
        <v>1</v>
      </c>
      <c r="Y78" s="917">
        <f t="shared" si="34"/>
        <v>59</v>
      </c>
      <c r="Z78" s="917">
        <f t="shared" si="34"/>
        <v>63</v>
      </c>
      <c r="AA78" s="657">
        <f t="shared" si="35"/>
        <v>122</v>
      </c>
      <c r="AB78" s="916">
        <f t="shared" si="36"/>
        <v>887.37201365187707</v>
      </c>
      <c r="AC78" s="1353"/>
    </row>
    <row r="79" spans="1:29" ht="29.25" customHeight="1">
      <c r="A79" s="1343">
        <v>16</v>
      </c>
      <c r="B79" s="73" t="s">
        <v>73</v>
      </c>
      <c r="C79" s="917">
        <f t="shared" si="21"/>
        <v>6783</v>
      </c>
      <c r="D79" s="917">
        <f t="shared" si="21"/>
        <v>6286</v>
      </c>
      <c r="E79" s="657">
        <f t="shared" si="37"/>
        <v>13069</v>
      </c>
      <c r="F79" s="917">
        <f t="shared" si="22"/>
        <v>21</v>
      </c>
      <c r="G79" s="917">
        <f t="shared" si="22"/>
        <v>12</v>
      </c>
      <c r="H79" s="657">
        <f t="shared" si="28"/>
        <v>33</v>
      </c>
      <c r="I79" s="917">
        <f t="shared" si="23"/>
        <v>6762</v>
      </c>
      <c r="J79" s="917">
        <f t="shared" si="23"/>
        <v>6274</v>
      </c>
      <c r="K79" s="657">
        <f t="shared" si="29"/>
        <v>13036</v>
      </c>
      <c r="L79" s="917">
        <f t="shared" si="24"/>
        <v>3311</v>
      </c>
      <c r="M79" s="917">
        <f t="shared" si="24"/>
        <v>2481</v>
      </c>
      <c r="N79" s="657">
        <f t="shared" si="30"/>
        <v>5792</v>
      </c>
      <c r="O79" s="657">
        <f t="shared" si="25"/>
        <v>9</v>
      </c>
      <c r="P79" s="657">
        <f t="shared" si="25"/>
        <v>9</v>
      </c>
      <c r="Q79" s="657">
        <f t="shared" si="31"/>
        <v>18</v>
      </c>
      <c r="R79" s="917">
        <f t="shared" si="26"/>
        <v>3302</v>
      </c>
      <c r="S79" s="917">
        <f t="shared" si="26"/>
        <v>2472</v>
      </c>
      <c r="T79" s="657">
        <f t="shared" si="32"/>
        <v>5774</v>
      </c>
      <c r="U79" s="917">
        <f t="shared" si="27"/>
        <v>16</v>
      </c>
      <c r="V79" s="917">
        <f t="shared" si="27"/>
        <v>10</v>
      </c>
      <c r="W79" s="657">
        <f t="shared" si="33"/>
        <v>26</v>
      </c>
      <c r="X79" s="917">
        <f t="shared" si="34"/>
        <v>3</v>
      </c>
      <c r="Y79" s="917">
        <f t="shared" si="34"/>
        <v>22</v>
      </c>
      <c r="Z79" s="917">
        <f t="shared" si="34"/>
        <v>39</v>
      </c>
      <c r="AA79" s="657">
        <f t="shared" si="35"/>
        <v>61</v>
      </c>
      <c r="AB79" s="916">
        <f t="shared" si="36"/>
        <v>927.83200236616381</v>
      </c>
      <c r="AC79" s="1353"/>
    </row>
    <row r="80" spans="1:29" ht="29.25" customHeight="1">
      <c r="A80" s="1343">
        <v>17</v>
      </c>
      <c r="B80" s="73" t="s">
        <v>75</v>
      </c>
      <c r="C80" s="917">
        <f t="shared" si="21"/>
        <v>12104</v>
      </c>
      <c r="D80" s="917">
        <f t="shared" si="21"/>
        <v>11373</v>
      </c>
      <c r="E80" s="657">
        <f t="shared" si="37"/>
        <v>23477</v>
      </c>
      <c r="F80" s="917">
        <f t="shared" si="22"/>
        <v>308</v>
      </c>
      <c r="G80" s="917">
        <f t="shared" si="22"/>
        <v>237</v>
      </c>
      <c r="H80" s="657">
        <f t="shared" si="28"/>
        <v>545</v>
      </c>
      <c r="I80" s="917">
        <f t="shared" si="23"/>
        <v>11796</v>
      </c>
      <c r="J80" s="917">
        <f t="shared" si="23"/>
        <v>11136</v>
      </c>
      <c r="K80" s="657">
        <f t="shared" si="29"/>
        <v>22932</v>
      </c>
      <c r="L80" s="917">
        <f t="shared" si="24"/>
        <v>10680</v>
      </c>
      <c r="M80" s="917">
        <f t="shared" si="24"/>
        <v>7854</v>
      </c>
      <c r="N80" s="657">
        <f t="shared" si="30"/>
        <v>18534</v>
      </c>
      <c r="O80" s="657">
        <f t="shared" si="25"/>
        <v>193</v>
      </c>
      <c r="P80" s="657">
        <f t="shared" si="25"/>
        <v>145</v>
      </c>
      <c r="Q80" s="657">
        <f t="shared" si="31"/>
        <v>338</v>
      </c>
      <c r="R80" s="917">
        <f t="shared" si="26"/>
        <v>10487</v>
      </c>
      <c r="S80" s="917">
        <f t="shared" si="26"/>
        <v>7709</v>
      </c>
      <c r="T80" s="657">
        <f t="shared" si="32"/>
        <v>18196</v>
      </c>
      <c r="U80" s="917">
        <f t="shared" si="27"/>
        <v>30</v>
      </c>
      <c r="V80" s="917">
        <f t="shared" si="27"/>
        <v>40</v>
      </c>
      <c r="W80" s="657">
        <f t="shared" si="33"/>
        <v>70</v>
      </c>
      <c r="X80" s="917">
        <f t="shared" si="34"/>
        <v>79</v>
      </c>
      <c r="Y80" s="917">
        <f t="shared" si="34"/>
        <v>114</v>
      </c>
      <c r="Z80" s="917">
        <f t="shared" si="34"/>
        <v>79</v>
      </c>
      <c r="AA80" s="657">
        <f t="shared" si="35"/>
        <v>193</v>
      </c>
      <c r="AB80" s="916">
        <f t="shared" si="36"/>
        <v>944.04883011190236</v>
      </c>
      <c r="AC80" s="1353"/>
    </row>
    <row r="81" spans="1:29" ht="29.25" customHeight="1">
      <c r="A81" s="1343">
        <v>18</v>
      </c>
      <c r="B81" s="60" t="s">
        <v>161</v>
      </c>
      <c r="C81" s="917">
        <f t="shared" si="21"/>
        <v>4884</v>
      </c>
      <c r="D81" s="917">
        <f t="shared" si="21"/>
        <v>4578</v>
      </c>
      <c r="E81" s="657">
        <f t="shared" si="37"/>
        <v>9462</v>
      </c>
      <c r="F81" s="917">
        <f t="shared" si="22"/>
        <v>0</v>
      </c>
      <c r="G81" s="917">
        <f t="shared" si="22"/>
        <v>0</v>
      </c>
      <c r="H81" s="657">
        <f t="shared" si="28"/>
        <v>0</v>
      </c>
      <c r="I81" s="917">
        <f t="shared" si="23"/>
        <v>4884</v>
      </c>
      <c r="J81" s="917">
        <f t="shared" si="23"/>
        <v>4578</v>
      </c>
      <c r="K81" s="657">
        <f t="shared" si="29"/>
        <v>9462</v>
      </c>
      <c r="L81" s="917">
        <f t="shared" si="24"/>
        <v>3174</v>
      </c>
      <c r="M81" s="917">
        <f t="shared" si="24"/>
        <v>2308</v>
      </c>
      <c r="N81" s="657">
        <f t="shared" si="30"/>
        <v>5482</v>
      </c>
      <c r="O81" s="657">
        <f t="shared" si="25"/>
        <v>0</v>
      </c>
      <c r="P81" s="657">
        <f t="shared" si="25"/>
        <v>0</v>
      </c>
      <c r="Q81" s="657">
        <f t="shared" si="31"/>
        <v>0</v>
      </c>
      <c r="R81" s="917">
        <f t="shared" si="26"/>
        <v>3174</v>
      </c>
      <c r="S81" s="917">
        <f t="shared" si="26"/>
        <v>2308</v>
      </c>
      <c r="T81" s="657">
        <f t="shared" si="32"/>
        <v>5482</v>
      </c>
      <c r="U81" s="917">
        <f t="shared" si="27"/>
        <v>11</v>
      </c>
      <c r="V81" s="917">
        <f t="shared" si="27"/>
        <v>2</v>
      </c>
      <c r="W81" s="657">
        <f t="shared" si="33"/>
        <v>13</v>
      </c>
      <c r="X81" s="917">
        <f t="shared" si="34"/>
        <v>0</v>
      </c>
      <c r="Y81" s="917">
        <f t="shared" si="34"/>
        <v>24</v>
      </c>
      <c r="Z81" s="917">
        <f t="shared" si="34"/>
        <v>19</v>
      </c>
      <c r="AA81" s="657">
        <f t="shared" si="35"/>
        <v>43</v>
      </c>
      <c r="AB81" s="916">
        <f t="shared" si="36"/>
        <v>937.34643734643726</v>
      </c>
      <c r="AC81" s="1353"/>
    </row>
    <row r="82" spans="1:29" ht="29.25" customHeight="1">
      <c r="A82" s="1343">
        <v>19</v>
      </c>
      <c r="B82" s="73" t="s">
        <v>86</v>
      </c>
      <c r="C82" s="917">
        <f t="shared" si="21"/>
        <v>10608</v>
      </c>
      <c r="D82" s="917">
        <f t="shared" si="21"/>
        <v>9796</v>
      </c>
      <c r="E82" s="657">
        <f t="shared" si="37"/>
        <v>20404</v>
      </c>
      <c r="F82" s="917">
        <f t="shared" si="22"/>
        <v>316</v>
      </c>
      <c r="G82" s="917">
        <f t="shared" si="22"/>
        <v>273</v>
      </c>
      <c r="H82" s="657">
        <f t="shared" si="28"/>
        <v>589</v>
      </c>
      <c r="I82" s="917">
        <f t="shared" si="23"/>
        <v>10292</v>
      </c>
      <c r="J82" s="917">
        <f t="shared" si="23"/>
        <v>9523</v>
      </c>
      <c r="K82" s="657">
        <f t="shared" si="29"/>
        <v>19815</v>
      </c>
      <c r="L82" s="917">
        <f t="shared" si="24"/>
        <v>9018</v>
      </c>
      <c r="M82" s="917">
        <f t="shared" si="24"/>
        <v>6136</v>
      </c>
      <c r="N82" s="657">
        <f t="shared" si="30"/>
        <v>15154</v>
      </c>
      <c r="O82" s="657">
        <f t="shared" si="25"/>
        <v>149</v>
      </c>
      <c r="P82" s="657">
        <f t="shared" si="25"/>
        <v>100</v>
      </c>
      <c r="Q82" s="657">
        <f t="shared" si="31"/>
        <v>249</v>
      </c>
      <c r="R82" s="917">
        <f t="shared" si="26"/>
        <v>8869</v>
      </c>
      <c r="S82" s="917">
        <f t="shared" si="26"/>
        <v>6036</v>
      </c>
      <c r="T82" s="657">
        <f t="shared" si="32"/>
        <v>14905</v>
      </c>
      <c r="U82" s="917">
        <f t="shared" si="27"/>
        <v>15</v>
      </c>
      <c r="V82" s="917">
        <f t="shared" si="27"/>
        <v>17</v>
      </c>
      <c r="W82" s="657">
        <f t="shared" si="33"/>
        <v>32</v>
      </c>
      <c r="X82" s="917">
        <f t="shared" si="34"/>
        <v>3</v>
      </c>
      <c r="Y82" s="917">
        <f t="shared" si="34"/>
        <v>81</v>
      </c>
      <c r="Z82" s="917">
        <f t="shared" si="34"/>
        <v>58</v>
      </c>
      <c r="AA82" s="657">
        <f t="shared" si="35"/>
        <v>139</v>
      </c>
      <c r="AB82" s="916">
        <f t="shared" si="36"/>
        <v>925.28177225029151</v>
      </c>
      <c r="AC82" s="1353"/>
    </row>
    <row r="83" spans="1:29" ht="29.25" customHeight="1">
      <c r="A83" s="1343">
        <v>20</v>
      </c>
      <c r="B83" s="73" t="s">
        <v>143</v>
      </c>
      <c r="C83" s="917">
        <f t="shared" si="21"/>
        <v>8416</v>
      </c>
      <c r="D83" s="917">
        <f t="shared" si="21"/>
        <v>7908</v>
      </c>
      <c r="E83" s="657">
        <f t="shared" si="37"/>
        <v>16324</v>
      </c>
      <c r="F83" s="917">
        <f t="shared" si="22"/>
        <v>95</v>
      </c>
      <c r="G83" s="917">
        <f t="shared" si="22"/>
        <v>78</v>
      </c>
      <c r="H83" s="657">
        <f t="shared" si="28"/>
        <v>173</v>
      </c>
      <c r="I83" s="917">
        <f t="shared" si="23"/>
        <v>8321</v>
      </c>
      <c r="J83" s="917">
        <f t="shared" si="23"/>
        <v>7830</v>
      </c>
      <c r="K83" s="657">
        <f t="shared" si="29"/>
        <v>16151</v>
      </c>
      <c r="L83" s="917">
        <f t="shared" si="24"/>
        <v>7082</v>
      </c>
      <c r="M83" s="917">
        <f t="shared" si="24"/>
        <v>4575</v>
      </c>
      <c r="N83" s="657">
        <f t="shared" si="30"/>
        <v>11657</v>
      </c>
      <c r="O83" s="657">
        <f t="shared" si="25"/>
        <v>84</v>
      </c>
      <c r="P83" s="657">
        <f t="shared" si="25"/>
        <v>68</v>
      </c>
      <c r="Q83" s="657">
        <f t="shared" si="31"/>
        <v>152</v>
      </c>
      <c r="R83" s="917">
        <f t="shared" si="26"/>
        <v>6998</v>
      </c>
      <c r="S83" s="917">
        <f t="shared" si="26"/>
        <v>4507</v>
      </c>
      <c r="T83" s="657">
        <f t="shared" si="32"/>
        <v>11505</v>
      </c>
      <c r="U83" s="917">
        <f t="shared" si="27"/>
        <v>45</v>
      </c>
      <c r="V83" s="917">
        <f t="shared" si="27"/>
        <v>25</v>
      </c>
      <c r="W83" s="657">
        <f t="shared" si="33"/>
        <v>70</v>
      </c>
      <c r="X83" s="917">
        <f t="shared" si="34"/>
        <v>0</v>
      </c>
      <c r="Y83" s="917">
        <f t="shared" si="34"/>
        <v>64</v>
      </c>
      <c r="Z83" s="917">
        <f t="shared" si="34"/>
        <v>56</v>
      </c>
      <c r="AA83" s="657">
        <f t="shared" si="35"/>
        <v>120</v>
      </c>
      <c r="AB83" s="916">
        <f t="shared" si="36"/>
        <v>940.99266915034252</v>
      </c>
      <c r="AC83" s="1353"/>
    </row>
    <row r="84" spans="1:29" ht="29.25" customHeight="1">
      <c r="A84" s="1343">
        <v>21</v>
      </c>
      <c r="B84" s="60" t="s">
        <v>144</v>
      </c>
      <c r="C84" s="917">
        <f t="shared" si="21"/>
        <v>4740</v>
      </c>
      <c r="D84" s="917">
        <f t="shared" si="21"/>
        <v>4364</v>
      </c>
      <c r="E84" s="657">
        <f t="shared" si="37"/>
        <v>9104</v>
      </c>
      <c r="F84" s="917">
        <f t="shared" si="22"/>
        <v>371</v>
      </c>
      <c r="G84" s="917">
        <f t="shared" si="22"/>
        <v>338</v>
      </c>
      <c r="H84" s="657">
        <f t="shared" si="28"/>
        <v>709</v>
      </c>
      <c r="I84" s="917">
        <f t="shared" si="23"/>
        <v>4369</v>
      </c>
      <c r="J84" s="917">
        <f t="shared" si="23"/>
        <v>4026</v>
      </c>
      <c r="K84" s="657">
        <f t="shared" si="29"/>
        <v>8395</v>
      </c>
      <c r="L84" s="917">
        <f t="shared" si="24"/>
        <v>3667</v>
      </c>
      <c r="M84" s="917">
        <f t="shared" si="24"/>
        <v>2667</v>
      </c>
      <c r="N84" s="657">
        <f t="shared" ref="N84" si="38">L84+M84</f>
        <v>6334</v>
      </c>
      <c r="O84" s="657">
        <f t="shared" si="25"/>
        <v>57</v>
      </c>
      <c r="P84" s="657">
        <f t="shared" si="25"/>
        <v>41</v>
      </c>
      <c r="Q84" s="657">
        <f t="shared" ref="Q84" si="39">O84+P84</f>
        <v>98</v>
      </c>
      <c r="R84" s="917">
        <f t="shared" si="26"/>
        <v>3610</v>
      </c>
      <c r="S84" s="917">
        <f t="shared" si="26"/>
        <v>2626</v>
      </c>
      <c r="T84" s="657">
        <f t="shared" ref="T84" si="40">R84+S84</f>
        <v>6236</v>
      </c>
      <c r="U84" s="917">
        <f t="shared" si="27"/>
        <v>9</v>
      </c>
      <c r="V84" s="917">
        <f t="shared" si="27"/>
        <v>5</v>
      </c>
      <c r="W84" s="657">
        <f t="shared" ref="W84" si="41">U84+V84</f>
        <v>14</v>
      </c>
      <c r="X84" s="917">
        <f t="shared" si="34"/>
        <v>0</v>
      </c>
      <c r="Y84" s="917">
        <f t="shared" si="34"/>
        <v>57</v>
      </c>
      <c r="Z84" s="917">
        <f t="shared" si="34"/>
        <v>39</v>
      </c>
      <c r="AA84" s="657">
        <f t="shared" si="35"/>
        <v>96</v>
      </c>
      <c r="AB84" s="916">
        <f t="shared" si="36"/>
        <v>921.49233234149688</v>
      </c>
      <c r="AC84" s="1353"/>
    </row>
    <row r="85" spans="1:29" ht="29.25" customHeight="1">
      <c r="A85" s="1343">
        <v>22</v>
      </c>
      <c r="B85" s="73" t="s">
        <v>145</v>
      </c>
      <c r="C85" s="917">
        <f t="shared" si="21"/>
        <v>9220</v>
      </c>
      <c r="D85" s="917">
        <f t="shared" si="21"/>
        <v>8002</v>
      </c>
      <c r="E85" s="657">
        <f t="shared" si="37"/>
        <v>17222</v>
      </c>
      <c r="F85" s="917">
        <f t="shared" si="22"/>
        <v>0</v>
      </c>
      <c r="G85" s="917">
        <f t="shared" si="22"/>
        <v>0</v>
      </c>
      <c r="H85" s="657">
        <f t="shared" si="28"/>
        <v>0</v>
      </c>
      <c r="I85" s="917">
        <f t="shared" si="23"/>
        <v>9220</v>
      </c>
      <c r="J85" s="917">
        <f t="shared" si="23"/>
        <v>8002</v>
      </c>
      <c r="K85" s="657">
        <f t="shared" si="29"/>
        <v>17222</v>
      </c>
      <c r="L85" s="917">
        <f t="shared" si="24"/>
        <v>5987</v>
      </c>
      <c r="M85" s="917">
        <f t="shared" si="24"/>
        <v>4372</v>
      </c>
      <c r="N85" s="657">
        <f t="shared" si="30"/>
        <v>10359</v>
      </c>
      <c r="O85" s="657">
        <f t="shared" si="25"/>
        <v>0</v>
      </c>
      <c r="P85" s="657">
        <f t="shared" si="25"/>
        <v>0</v>
      </c>
      <c r="Q85" s="657">
        <f t="shared" si="31"/>
        <v>0</v>
      </c>
      <c r="R85" s="917">
        <f t="shared" si="26"/>
        <v>5987</v>
      </c>
      <c r="S85" s="917">
        <f t="shared" si="26"/>
        <v>4372</v>
      </c>
      <c r="T85" s="657">
        <f t="shared" si="32"/>
        <v>10359</v>
      </c>
      <c r="U85" s="917">
        <f t="shared" si="27"/>
        <v>13</v>
      </c>
      <c r="V85" s="917">
        <f t="shared" si="27"/>
        <v>9</v>
      </c>
      <c r="W85" s="657">
        <f t="shared" si="33"/>
        <v>22</v>
      </c>
      <c r="X85" s="917">
        <f t="shared" si="34"/>
        <v>15</v>
      </c>
      <c r="Y85" s="917">
        <f t="shared" si="34"/>
        <v>58</v>
      </c>
      <c r="Z85" s="917">
        <f t="shared" si="34"/>
        <v>42</v>
      </c>
      <c r="AA85" s="657">
        <f t="shared" si="35"/>
        <v>100</v>
      </c>
      <c r="AB85" s="916">
        <f t="shared" si="36"/>
        <v>867.89587852494572</v>
      </c>
      <c r="AC85" s="1353"/>
    </row>
    <row r="86" spans="1:29" ht="29.25" customHeight="1">
      <c r="A86" s="1514" t="s">
        <v>14</v>
      </c>
      <c r="B86" s="1514"/>
      <c r="C86" s="90">
        <f>SUM(C64:C85)</f>
        <v>201259</v>
      </c>
      <c r="D86" s="90">
        <f t="shared" ref="D86:AA86" si="42">SUM(D64:D85)</f>
        <v>184745</v>
      </c>
      <c r="E86" s="90">
        <f t="shared" si="42"/>
        <v>386004</v>
      </c>
      <c r="F86" s="90">
        <f t="shared" si="42"/>
        <v>7281</v>
      </c>
      <c r="G86" s="90">
        <f t="shared" si="42"/>
        <v>5534</v>
      </c>
      <c r="H86" s="90">
        <f t="shared" si="42"/>
        <v>12815</v>
      </c>
      <c r="I86" s="90">
        <f t="shared" si="42"/>
        <v>193978</v>
      </c>
      <c r="J86" s="90">
        <f t="shared" si="42"/>
        <v>179211</v>
      </c>
      <c r="K86" s="90">
        <f t="shared" si="42"/>
        <v>373189</v>
      </c>
      <c r="L86" s="90">
        <f t="shared" si="42"/>
        <v>157524</v>
      </c>
      <c r="M86" s="90">
        <f t="shared" si="42"/>
        <v>112081</v>
      </c>
      <c r="N86" s="90">
        <f t="shared" si="42"/>
        <v>269605</v>
      </c>
      <c r="O86" s="90">
        <f t="shared" si="42"/>
        <v>1389</v>
      </c>
      <c r="P86" s="90">
        <f t="shared" si="42"/>
        <v>1080</v>
      </c>
      <c r="Q86" s="90">
        <f t="shared" si="42"/>
        <v>2469</v>
      </c>
      <c r="R86" s="90">
        <f t="shared" si="42"/>
        <v>156135</v>
      </c>
      <c r="S86" s="90">
        <f t="shared" si="42"/>
        <v>111001</v>
      </c>
      <c r="T86" s="90">
        <f t="shared" si="42"/>
        <v>267136</v>
      </c>
      <c r="U86" s="90">
        <f t="shared" si="42"/>
        <v>1034</v>
      </c>
      <c r="V86" s="90">
        <f t="shared" si="42"/>
        <v>796</v>
      </c>
      <c r="W86" s="90">
        <f t="shared" si="42"/>
        <v>1830</v>
      </c>
      <c r="X86" s="90">
        <f t="shared" si="42"/>
        <v>249</v>
      </c>
      <c r="Y86" s="90">
        <f t="shared" si="42"/>
        <v>1206</v>
      </c>
      <c r="Z86" s="90">
        <f t="shared" si="42"/>
        <v>1089</v>
      </c>
      <c r="AA86" s="90">
        <f t="shared" si="42"/>
        <v>2295</v>
      </c>
      <c r="AB86" s="688">
        <f t="shared" si="36"/>
        <v>923.872810318696</v>
      </c>
      <c r="AC86" s="1353"/>
    </row>
  </sheetData>
  <mergeCells count="48">
    <mergeCell ref="O62:Q62"/>
    <mergeCell ref="B62:B63"/>
    <mergeCell ref="X4:X5"/>
    <mergeCell ref="F33:H33"/>
    <mergeCell ref="A30:AA30"/>
    <mergeCell ref="I33:K33"/>
    <mergeCell ref="L33:N33"/>
    <mergeCell ref="A62:A63"/>
    <mergeCell ref="B33:B34"/>
    <mergeCell ref="X61:AA61"/>
    <mergeCell ref="C62:E62"/>
    <mergeCell ref="F62:H62"/>
    <mergeCell ref="I62:K62"/>
    <mergeCell ref="X33:X34"/>
    <mergeCell ref="X62:X63"/>
    <mergeCell ref="R62:T62"/>
    <mergeCell ref="U62:W62"/>
    <mergeCell ref="Y62:AA62"/>
    <mergeCell ref="L62:N62"/>
    <mergeCell ref="A1:AA1"/>
    <mergeCell ref="A2:AA2"/>
    <mergeCell ref="X3:AA3"/>
    <mergeCell ref="C4:E4"/>
    <mergeCell ref="F4:H4"/>
    <mergeCell ref="I4:K4"/>
    <mergeCell ref="L4:N4"/>
    <mergeCell ref="O4:Q4"/>
    <mergeCell ref="A4:A5"/>
    <mergeCell ref="Y4:AA4"/>
    <mergeCell ref="R4:T4"/>
    <mergeCell ref="U4:W4"/>
    <mergeCell ref="B4:B5"/>
    <mergeCell ref="AB4:AB5"/>
    <mergeCell ref="AB33:AB34"/>
    <mergeCell ref="AB62:AB63"/>
    <mergeCell ref="A86:B86"/>
    <mergeCell ref="A57:B57"/>
    <mergeCell ref="A28:B28"/>
    <mergeCell ref="U33:W33"/>
    <mergeCell ref="Y33:AA33"/>
    <mergeCell ref="A59:AA59"/>
    <mergeCell ref="A60:AA60"/>
    <mergeCell ref="O33:Q33"/>
    <mergeCell ref="R33:T33"/>
    <mergeCell ref="A33:A34"/>
    <mergeCell ref="A31:AA31"/>
    <mergeCell ref="X32:AA32"/>
    <mergeCell ref="C33:E33"/>
  </mergeCells>
  <printOptions horizontalCentered="1" verticalCentered="1"/>
  <pageMargins left="0.35433070866141736" right="0.19685039370078741" top="0.74803149606299213" bottom="0.62992125984251968" header="0.31496062992125984" footer="0.31496062992125984"/>
  <pageSetup paperSize="5" scale="21" orientation="landscape" r:id="rId1"/>
  <headerFooter alignWithMargins="0"/>
  <rowBreaks count="2" manualBreakCount="2">
    <brk id="29" max="16383" man="1"/>
    <brk id="58" max="16383" man="1"/>
  </rowBreaks>
  <ignoredErrors>
    <ignoredError sqref="C6:H11 C35 E42 C38:H40 C44:H56 C42:D42 F42:H42 L6:O7 U6:W9 C41:H41 L35:Q42 U57:AB57 U35:W40 C12:H15 U11:W14 U10:W10 Y10:AA10 C17:H27 C16:H16 U46:W54 U45:W45 Y45:AA45 U16:W19 U15:W15 Y15:AA15 U22:W27 U21:W21 Y21:AA21 U20:W20 Y20:AA20 Y6:AA9 Y11:AA11 Y17:AA19 Y22:AA27 Y35:AA35 Y46:AA56 L56:N56 C37:H37 L12:Q27 L8:O8 L9:O11 Q9:Q11 U42:W44 Y13:AA14 Y37:AA42 Y44:AA44 L44:Q53 M43:Q43 O54 U56:W56" unlockedFormula="1"/>
    <ignoredError sqref="AB7:AB27 AB37:AB56" evalError="1" unlockedFormula="1"/>
    <ignoredError sqref="AB28" evalError="1"/>
    <ignoredError sqref="K39 K44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</sheetPr>
  <dimension ref="A1:AG28"/>
  <sheetViews>
    <sheetView zoomScaleSheetLayoutView="110" workbookViewId="0">
      <selection activeCell="AG27" sqref="AG27:AG28"/>
    </sheetView>
  </sheetViews>
  <sheetFormatPr defaultColWidth="9" defaultRowHeight="15"/>
  <cols>
    <col min="1" max="1" width="7.42578125" style="12" customWidth="1"/>
    <col min="2" max="2" width="16" style="12" bestFit="1" customWidth="1"/>
    <col min="3" max="22" width="5" style="12" hidden="1" customWidth="1"/>
    <col min="23" max="28" width="8.42578125" style="12" customWidth="1"/>
    <col min="29" max="16384" width="9" style="12"/>
  </cols>
  <sheetData>
    <row r="1" spans="1:33" ht="36.75" customHeight="1">
      <c r="A1" s="2000" t="s">
        <v>574</v>
      </c>
      <c r="B1" s="2000"/>
      <c r="C1" s="2000"/>
      <c r="D1" s="2000"/>
      <c r="E1" s="2000"/>
      <c r="F1" s="2000"/>
      <c r="G1" s="2000"/>
      <c r="H1" s="2000"/>
      <c r="I1" s="2000"/>
      <c r="J1" s="2000"/>
      <c r="K1" s="2000"/>
      <c r="L1" s="2000"/>
      <c r="M1" s="2000"/>
      <c r="N1" s="2000"/>
      <c r="O1" s="2000"/>
      <c r="P1" s="2000"/>
      <c r="Q1" s="2000"/>
      <c r="R1" s="2000"/>
      <c r="S1" s="2000"/>
      <c r="T1" s="2000"/>
      <c r="U1" s="2000"/>
      <c r="V1" s="2000"/>
      <c r="W1" s="2000"/>
      <c r="X1" s="2000"/>
      <c r="Y1" s="2000"/>
      <c r="Z1" s="2000"/>
      <c r="AA1" s="2000"/>
      <c r="AB1" s="2000"/>
      <c r="AC1" s="2000"/>
      <c r="AD1" s="2000"/>
      <c r="AE1" s="2000"/>
      <c r="AF1" s="2000"/>
    </row>
    <row r="2" spans="1:33" ht="18.75">
      <c r="A2" s="2001" t="s">
        <v>895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  <c r="T2" s="2001"/>
      <c r="U2" s="2001"/>
      <c r="V2" s="2001"/>
      <c r="W2" s="2001"/>
      <c r="X2" s="2001"/>
      <c r="Y2" s="2001"/>
      <c r="Z2" s="2001"/>
      <c r="AA2" s="2001"/>
      <c r="AB2" s="2001"/>
      <c r="AC2" s="2001"/>
      <c r="AD2" s="2001"/>
      <c r="AE2" s="2001"/>
      <c r="AF2" s="2001"/>
    </row>
    <row r="3" spans="1:33" ht="12" customHeight="1">
      <c r="A3" s="870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 spans="1:33" ht="18.75" customHeight="1">
      <c r="A4" s="120" t="s">
        <v>193</v>
      </c>
      <c r="B4" s="120" t="s">
        <v>194</v>
      </c>
      <c r="C4" s="120">
        <v>1991</v>
      </c>
      <c r="D4" s="120">
        <v>1992</v>
      </c>
      <c r="E4" s="120">
        <v>1993</v>
      </c>
      <c r="F4" s="120">
        <v>1994</v>
      </c>
      <c r="G4" s="120">
        <v>1995</v>
      </c>
      <c r="H4" s="120">
        <v>1996</v>
      </c>
      <c r="I4" s="120">
        <v>1997</v>
      </c>
      <c r="J4" s="120">
        <v>1998</v>
      </c>
      <c r="K4" s="120">
        <v>1999</v>
      </c>
      <c r="L4" s="120">
        <v>2000</v>
      </c>
      <c r="M4" s="120">
        <v>2001</v>
      </c>
      <c r="N4" s="120">
        <v>2002</v>
      </c>
      <c r="O4" s="120">
        <v>2003</v>
      </c>
      <c r="P4" s="120">
        <v>2004</v>
      </c>
      <c r="Q4" s="120">
        <v>2005</v>
      </c>
      <c r="R4" s="120">
        <v>2006</v>
      </c>
      <c r="S4" s="120">
        <v>2007</v>
      </c>
      <c r="T4" s="120">
        <v>2008</v>
      </c>
      <c r="U4" s="120">
        <v>2009</v>
      </c>
      <c r="V4" s="120">
        <v>2010</v>
      </c>
      <c r="W4" s="120">
        <v>2011</v>
      </c>
      <c r="X4" s="120">
        <v>2012</v>
      </c>
      <c r="Y4" s="120">
        <v>2013</v>
      </c>
      <c r="Z4" s="120">
        <v>2014</v>
      </c>
      <c r="AA4" s="120">
        <v>2015</v>
      </c>
      <c r="AB4" s="694">
        <v>2016</v>
      </c>
      <c r="AC4" s="694">
        <v>2017</v>
      </c>
      <c r="AD4" s="694">
        <v>2018</v>
      </c>
      <c r="AE4" s="694">
        <v>2019</v>
      </c>
      <c r="AF4" s="694">
        <v>2020</v>
      </c>
      <c r="AG4" s="694">
        <v>2021</v>
      </c>
    </row>
    <row r="5" spans="1:33" ht="18.75" customHeight="1">
      <c r="A5" s="28">
        <v>1</v>
      </c>
      <c r="B5" s="29" t="s">
        <v>15</v>
      </c>
      <c r="C5" s="31">
        <v>7.6</v>
      </c>
      <c r="D5" s="31">
        <v>7.7</v>
      </c>
      <c r="E5" s="31">
        <v>7.1</v>
      </c>
      <c r="F5" s="31">
        <v>6.8</v>
      </c>
      <c r="G5" s="31">
        <v>6.6</v>
      </c>
      <c r="H5" s="31">
        <v>7.7</v>
      </c>
      <c r="I5" s="31">
        <v>8.1</v>
      </c>
      <c r="J5" s="31">
        <v>7.7</v>
      </c>
      <c r="K5" s="31">
        <v>8.4</v>
      </c>
      <c r="L5" s="31">
        <v>6.9</v>
      </c>
      <c r="M5" s="31">
        <v>7.5</v>
      </c>
      <c r="N5" s="31">
        <v>7.1</v>
      </c>
      <c r="O5" s="31">
        <v>7.6</v>
      </c>
      <c r="P5" s="31">
        <v>7</v>
      </c>
      <c r="Q5" s="31">
        <v>7.5</v>
      </c>
      <c r="R5" s="31">
        <v>7.7</v>
      </c>
      <c r="S5" s="31">
        <v>7.7</v>
      </c>
      <c r="T5" s="31">
        <v>8.1999999999999993</v>
      </c>
      <c r="U5" s="31">
        <v>7.9</v>
      </c>
      <c r="V5" s="31">
        <v>8.1999999999999993</v>
      </c>
      <c r="W5" s="31">
        <v>8.4</v>
      </c>
      <c r="X5" s="31">
        <v>8.5</v>
      </c>
      <c r="Y5" s="31">
        <v>9.4111998408425936</v>
      </c>
      <c r="Z5" s="31">
        <v>10.008451155310475</v>
      </c>
      <c r="AA5" s="31">
        <v>9.0333400716128676</v>
      </c>
      <c r="AB5" s="695">
        <v>9.8000000000000007</v>
      </c>
      <c r="AC5" s="32">
        <v>10.199999999999999</v>
      </c>
      <c r="AD5" s="886">
        <v>9</v>
      </c>
      <c r="AE5" s="31">
        <v>8.4684486996928676</v>
      </c>
      <c r="AF5" s="31">
        <v>9.2961896014383854</v>
      </c>
      <c r="AG5" s="31">
        <v>10.578099464253571</v>
      </c>
    </row>
    <row r="6" spans="1:33" ht="18.75" customHeight="1">
      <c r="A6" s="28">
        <v>2</v>
      </c>
      <c r="B6" s="29" t="s">
        <v>20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>
        <v>6.1</v>
      </c>
      <c r="S6" s="31">
        <v>6.1</v>
      </c>
      <c r="T6" s="31">
        <v>6.2</v>
      </c>
      <c r="U6" s="31">
        <v>6.6</v>
      </c>
      <c r="V6" s="31">
        <v>6.2</v>
      </c>
      <c r="W6" s="31">
        <v>6.6</v>
      </c>
      <c r="X6" s="31">
        <v>6.4</v>
      </c>
      <c r="Y6" s="31">
        <v>6.5751685111939873</v>
      </c>
      <c r="Z6" s="31">
        <v>6.1832181778869275</v>
      </c>
      <c r="AA6" s="31">
        <v>6.3178238144681211</v>
      </c>
      <c r="AB6" s="695">
        <v>6.9</v>
      </c>
      <c r="AC6" s="32">
        <v>6.2</v>
      </c>
      <c r="AD6" s="886">
        <v>6.3</v>
      </c>
      <c r="AE6" s="31">
        <v>6.6537602477360842</v>
      </c>
      <c r="AF6" s="31">
        <v>7.0208813025324135</v>
      </c>
      <c r="AG6" s="31">
        <v>8.3599367699673586</v>
      </c>
    </row>
    <row r="7" spans="1:33" ht="18.75" customHeight="1">
      <c r="A7" s="28">
        <v>3</v>
      </c>
      <c r="B7" s="29" t="s">
        <v>21</v>
      </c>
      <c r="C7" s="31">
        <v>6.1</v>
      </c>
      <c r="D7" s="31">
        <v>6</v>
      </c>
      <c r="E7" s="31">
        <v>5.8</v>
      </c>
      <c r="F7" s="31">
        <v>5.6</v>
      </c>
      <c r="G7" s="31">
        <v>5.6</v>
      </c>
      <c r="H7" s="31">
        <v>5.7</v>
      </c>
      <c r="I7" s="31">
        <v>5.7</v>
      </c>
      <c r="J7" s="31">
        <v>6.3</v>
      </c>
      <c r="K7" s="31">
        <v>5.6</v>
      </c>
      <c r="L7" s="31">
        <v>5.4</v>
      </c>
      <c r="M7" s="31">
        <v>5.4</v>
      </c>
      <c r="N7" s="31">
        <v>5.9</v>
      </c>
      <c r="O7" s="31">
        <v>5.7</v>
      </c>
      <c r="P7" s="31">
        <v>4.7</v>
      </c>
      <c r="Q7" s="31">
        <v>5</v>
      </c>
      <c r="R7" s="31">
        <v>6.1</v>
      </c>
      <c r="S7" s="31">
        <v>6.5</v>
      </c>
      <c r="T7" s="31">
        <v>6.5</v>
      </c>
      <c r="U7" s="31">
        <v>6.2</v>
      </c>
      <c r="V7" s="31">
        <v>6.4</v>
      </c>
      <c r="W7" s="31">
        <v>6.7</v>
      </c>
      <c r="X7" s="31">
        <v>6.2</v>
      </c>
      <c r="Y7" s="31">
        <v>6.3289318892724538</v>
      </c>
      <c r="Z7" s="31">
        <v>6.1737508954399551</v>
      </c>
      <c r="AA7" s="31">
        <v>6.2199210512085656</v>
      </c>
      <c r="AB7" s="695">
        <v>5.6</v>
      </c>
      <c r="AC7" s="32">
        <v>6.3</v>
      </c>
      <c r="AD7" s="886">
        <v>6.5</v>
      </c>
      <c r="AE7" s="31">
        <v>6.5415544650121138</v>
      </c>
      <c r="AF7" s="31">
        <v>7.3682001907825967</v>
      </c>
      <c r="AG7" s="31">
        <v>8.9212999898283218</v>
      </c>
    </row>
    <row r="8" spans="1:33" ht="18.75" customHeight="1">
      <c r="A8" s="28">
        <v>4</v>
      </c>
      <c r="B8" s="29" t="s">
        <v>25</v>
      </c>
      <c r="C8" s="31">
        <v>5.7</v>
      </c>
      <c r="D8" s="31">
        <v>5</v>
      </c>
      <c r="E8" s="31">
        <v>5.9</v>
      </c>
      <c r="F8" s="31">
        <v>4.5999999999999996</v>
      </c>
      <c r="G8" s="31">
        <v>4.7</v>
      </c>
      <c r="H8" s="31">
        <v>6.6</v>
      </c>
      <c r="I8" s="31">
        <v>6.5</v>
      </c>
      <c r="J8" s="31">
        <v>6.5</v>
      </c>
      <c r="K8" s="31">
        <v>6.5</v>
      </c>
      <c r="L8" s="31">
        <v>6.5</v>
      </c>
      <c r="M8" s="31">
        <v>6</v>
      </c>
      <c r="N8" s="31">
        <v>6.1</v>
      </c>
      <c r="O8" s="31">
        <v>5.9</v>
      </c>
      <c r="P8" s="31">
        <v>5.8</v>
      </c>
      <c r="Q8" s="31">
        <v>6.2</v>
      </c>
      <c r="R8" s="31">
        <v>5.5</v>
      </c>
      <c r="S8" s="31">
        <v>6.4</v>
      </c>
      <c r="T8" s="31">
        <v>6.6</v>
      </c>
      <c r="U8" s="31">
        <v>5.3</v>
      </c>
      <c r="V8" s="31">
        <v>7.8</v>
      </c>
      <c r="W8" s="31">
        <v>8.3000000000000007</v>
      </c>
      <c r="X8" s="31">
        <v>8.4</v>
      </c>
      <c r="Y8" s="31">
        <v>8.6855645695886867</v>
      </c>
      <c r="Z8" s="31">
        <v>9.1452520678630442</v>
      </c>
      <c r="AA8" s="31">
        <v>9.0046439628482968</v>
      </c>
      <c r="AB8" s="695">
        <v>9.6</v>
      </c>
      <c r="AC8" s="32">
        <v>9.5</v>
      </c>
      <c r="AD8" s="886">
        <v>9.8000000000000007</v>
      </c>
      <c r="AE8" s="31">
        <v>8.8214602814917331</v>
      </c>
      <c r="AF8" s="31">
        <v>10.132980600178302</v>
      </c>
      <c r="AG8" s="31">
        <v>11.858021387091997</v>
      </c>
    </row>
    <row r="9" spans="1:33" ht="18.75" customHeight="1">
      <c r="A9" s="28">
        <v>5</v>
      </c>
      <c r="B9" s="29" t="s">
        <v>27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>
        <v>4.649690369218308</v>
      </c>
      <c r="Z9" s="31">
        <v>4.9880031843056045</v>
      </c>
      <c r="AA9" s="31">
        <v>4.8256619447527811</v>
      </c>
      <c r="AB9" s="695">
        <v>5.3</v>
      </c>
      <c r="AC9" s="32">
        <v>5.0999999999999996</v>
      </c>
      <c r="AD9" s="886">
        <v>5</v>
      </c>
      <c r="AE9" s="31">
        <v>5.4377115184692846</v>
      </c>
      <c r="AF9" s="31">
        <v>5.280351196441706</v>
      </c>
      <c r="AG9" s="31">
        <v>6.1412124608005954</v>
      </c>
    </row>
    <row r="10" spans="1:33" ht="18.75" customHeight="1">
      <c r="A10" s="28">
        <v>6</v>
      </c>
      <c r="B10" s="29" t="s">
        <v>29</v>
      </c>
      <c r="C10" s="31"/>
      <c r="D10" s="31">
        <v>6.1</v>
      </c>
      <c r="E10" s="31">
        <v>6.3</v>
      </c>
      <c r="F10" s="31">
        <v>5.8</v>
      </c>
      <c r="G10" s="31">
        <v>5</v>
      </c>
      <c r="H10" s="31">
        <v>5.9</v>
      </c>
      <c r="I10" s="31">
        <v>5.4</v>
      </c>
      <c r="J10" s="31">
        <v>6.3</v>
      </c>
      <c r="K10" s="31">
        <v>6.5</v>
      </c>
      <c r="L10" s="31">
        <v>5.9</v>
      </c>
      <c r="M10" s="31">
        <v>5.7</v>
      </c>
      <c r="N10" s="31">
        <v>5.5</v>
      </c>
      <c r="O10" s="31">
        <v>5.3</v>
      </c>
      <c r="P10" s="31">
        <v>5</v>
      </c>
      <c r="Q10" s="31">
        <v>4.5999999999999996</v>
      </c>
      <c r="R10" s="31">
        <v>5</v>
      </c>
      <c r="S10" s="31">
        <v>5.0999999999999996</v>
      </c>
      <c r="T10" s="31">
        <v>5.4</v>
      </c>
      <c r="U10" s="31">
        <v>4.5</v>
      </c>
      <c r="V10" s="31">
        <v>5</v>
      </c>
      <c r="W10" s="31">
        <v>5.5</v>
      </c>
      <c r="X10" s="31">
        <v>5.6</v>
      </c>
      <c r="Y10" s="31">
        <v>5.7057292176398056</v>
      </c>
      <c r="Z10" s="31">
        <v>5.6971625171099847</v>
      </c>
      <c r="AA10" s="31">
        <v>5.7724111949018875</v>
      </c>
      <c r="AB10" s="695">
        <v>5.9</v>
      </c>
      <c r="AC10" s="32">
        <v>5.4</v>
      </c>
      <c r="AD10" s="886">
        <v>5.9</v>
      </c>
      <c r="AE10" s="31">
        <v>5.9355466106914561</v>
      </c>
      <c r="AF10" s="31">
        <v>6.1832258264415554</v>
      </c>
      <c r="AG10" s="31">
        <v>6.9228616032399177</v>
      </c>
    </row>
    <row r="11" spans="1:33" ht="18.75" customHeight="1">
      <c r="A11" s="28">
        <v>7</v>
      </c>
      <c r="B11" s="29" t="s">
        <v>142</v>
      </c>
      <c r="C11" s="31">
        <v>5.2</v>
      </c>
      <c r="D11" s="31">
        <v>5.2</v>
      </c>
      <c r="E11" s="31">
        <v>5.3</v>
      </c>
      <c r="F11" s="31">
        <v>5.2</v>
      </c>
      <c r="G11" s="31">
        <v>5.0999999999999996</v>
      </c>
      <c r="H11" s="31">
        <v>5.5</v>
      </c>
      <c r="I11" s="31">
        <v>5.2</v>
      </c>
      <c r="J11" s="31">
        <v>5.0999999999999996</v>
      </c>
      <c r="K11" s="31">
        <v>5.2</v>
      </c>
      <c r="L11" s="31">
        <v>5.0999999999999996</v>
      </c>
      <c r="M11" s="31">
        <v>5</v>
      </c>
      <c r="N11" s="31">
        <v>4.5</v>
      </c>
      <c r="O11" s="31">
        <v>5.4</v>
      </c>
      <c r="P11" s="31">
        <v>4.8</v>
      </c>
      <c r="Q11" s="31">
        <v>5.2</v>
      </c>
      <c r="R11" s="31">
        <v>5.4</v>
      </c>
      <c r="S11" s="31">
        <v>4.7</v>
      </c>
      <c r="T11" s="31">
        <v>4.5</v>
      </c>
      <c r="U11" s="31">
        <v>5.3</v>
      </c>
      <c r="V11" s="31">
        <v>4.8</v>
      </c>
      <c r="W11" s="31">
        <v>4.5999999999999996</v>
      </c>
      <c r="X11" s="31">
        <v>4</v>
      </c>
      <c r="Y11" s="31">
        <v>4.1993856219968748</v>
      </c>
      <c r="Z11" s="31">
        <v>4.953301108867235</v>
      </c>
      <c r="AA11" s="31">
        <v>4.9908910600851799</v>
      </c>
      <c r="AB11" s="695">
        <v>5.6</v>
      </c>
      <c r="AC11" s="32">
        <v>5.2</v>
      </c>
      <c r="AD11" s="886">
        <v>4.0999999999999996</v>
      </c>
      <c r="AE11" s="31">
        <v>4.5101864437599533</v>
      </c>
      <c r="AF11" s="31">
        <v>4.7229160987650554</v>
      </c>
      <c r="AG11" s="31">
        <v>5.8145504858568415</v>
      </c>
    </row>
    <row r="12" spans="1:33" ht="18.75" customHeight="1">
      <c r="A12" s="28">
        <v>8</v>
      </c>
      <c r="B12" s="29" t="s">
        <v>40</v>
      </c>
      <c r="C12" s="31">
        <v>6</v>
      </c>
      <c r="D12" s="31">
        <v>5.9</v>
      </c>
      <c r="E12" s="31">
        <v>6.2</v>
      </c>
      <c r="F12" s="31">
        <v>5.8</v>
      </c>
      <c r="G12" s="31">
        <v>5.7</v>
      </c>
      <c r="H12" s="31">
        <v>5.8</v>
      </c>
      <c r="I12" s="31">
        <v>5.6</v>
      </c>
      <c r="J12" s="31">
        <v>5.8</v>
      </c>
      <c r="K12" s="31">
        <v>6</v>
      </c>
      <c r="L12" s="31">
        <v>5.7</v>
      </c>
      <c r="M12" s="31">
        <v>5.7</v>
      </c>
      <c r="N12" s="31">
        <v>5.5</v>
      </c>
      <c r="O12" s="31">
        <v>5.9</v>
      </c>
      <c r="P12" s="31">
        <v>5.4</v>
      </c>
      <c r="Q12" s="31">
        <v>5</v>
      </c>
      <c r="R12" s="31">
        <v>5</v>
      </c>
      <c r="S12" s="31">
        <v>6</v>
      </c>
      <c r="T12" s="31">
        <v>5.6</v>
      </c>
      <c r="U12" s="31">
        <v>5.8</v>
      </c>
      <c r="V12" s="31">
        <v>6.4</v>
      </c>
      <c r="W12" s="31">
        <v>5.5</v>
      </c>
      <c r="X12" s="31">
        <v>6.3</v>
      </c>
      <c r="Y12" s="31">
        <v>6.8384863989434388</v>
      </c>
      <c r="Z12" s="31">
        <v>6.3508682710860498</v>
      </c>
      <c r="AA12" s="31">
        <v>6.4910168962596408</v>
      </c>
      <c r="AB12" s="695">
        <v>6.1</v>
      </c>
      <c r="AC12" s="32">
        <v>5.9</v>
      </c>
      <c r="AD12" s="886">
        <v>6.1</v>
      </c>
      <c r="AE12" s="31">
        <v>6.1206878567690666</v>
      </c>
      <c r="AF12" s="31">
        <v>6.3913395213871702</v>
      </c>
      <c r="AG12" s="31">
        <v>7.0046714235409304</v>
      </c>
    </row>
    <row r="13" spans="1:33" ht="18.75" customHeight="1">
      <c r="A13" s="28">
        <v>9</v>
      </c>
      <c r="B13" s="29" t="s">
        <v>44</v>
      </c>
      <c r="C13" s="31">
        <v>6.7</v>
      </c>
      <c r="D13" s="31">
        <v>7.6</v>
      </c>
      <c r="E13" s="31">
        <v>8.1999999999999993</v>
      </c>
      <c r="F13" s="31">
        <v>6.9</v>
      </c>
      <c r="G13" s="31">
        <v>7.2</v>
      </c>
      <c r="H13" s="31">
        <v>7.4</v>
      </c>
      <c r="I13" s="31">
        <v>7.4</v>
      </c>
      <c r="J13" s="31">
        <v>7.1</v>
      </c>
      <c r="K13" s="31">
        <v>7.8</v>
      </c>
      <c r="L13" s="31">
        <v>6.8</v>
      </c>
      <c r="M13" s="31">
        <v>7.3</v>
      </c>
      <c r="N13" s="31">
        <v>7.4</v>
      </c>
      <c r="O13" s="31">
        <v>7.4</v>
      </c>
      <c r="P13" s="31">
        <v>6.8</v>
      </c>
      <c r="Q13" s="31">
        <v>6.4</v>
      </c>
      <c r="R13" s="31">
        <v>6.2</v>
      </c>
      <c r="S13" s="31">
        <v>7.2</v>
      </c>
      <c r="T13" s="31">
        <v>7.6</v>
      </c>
      <c r="U13" s="31">
        <v>7.7</v>
      </c>
      <c r="V13" s="31">
        <v>7.5</v>
      </c>
      <c r="W13" s="31">
        <v>7.4</v>
      </c>
      <c r="X13" s="31">
        <v>7.4</v>
      </c>
      <c r="Y13" s="31">
        <v>7.2776111362469846</v>
      </c>
      <c r="Z13" s="31">
        <v>7.6734730109258216</v>
      </c>
      <c r="AA13" s="31">
        <v>7.3911466983409646</v>
      </c>
      <c r="AB13" s="695">
        <v>7.3</v>
      </c>
      <c r="AC13" s="32">
        <v>7.5</v>
      </c>
      <c r="AD13" s="886">
        <v>7.5</v>
      </c>
      <c r="AE13" s="31">
        <v>7.2423556907092381</v>
      </c>
      <c r="AF13" s="31">
        <v>7.6076900691348879</v>
      </c>
      <c r="AG13" s="31">
        <v>8.6785040552657122</v>
      </c>
    </row>
    <row r="14" spans="1:33" ht="18.75" customHeight="1">
      <c r="A14" s="28">
        <v>10</v>
      </c>
      <c r="B14" s="29" t="s">
        <v>51</v>
      </c>
      <c r="C14" s="31">
        <v>5.9</v>
      </c>
      <c r="D14" s="31">
        <v>5.9</v>
      </c>
      <c r="E14" s="31">
        <v>6.9</v>
      </c>
      <c r="F14" s="31">
        <v>6.9</v>
      </c>
      <c r="G14" s="31">
        <v>6.9</v>
      </c>
      <c r="H14" s="31">
        <v>6.7</v>
      </c>
      <c r="I14" s="31">
        <v>7</v>
      </c>
      <c r="J14" s="31">
        <v>7.4</v>
      </c>
      <c r="K14" s="31">
        <v>6.9</v>
      </c>
      <c r="L14" s="31">
        <v>6.9</v>
      </c>
      <c r="M14" s="31">
        <v>7</v>
      </c>
      <c r="N14" s="31">
        <v>6.9</v>
      </c>
      <c r="O14" s="31">
        <v>7.2</v>
      </c>
      <c r="P14" s="31">
        <v>6.9</v>
      </c>
      <c r="Q14" s="31">
        <v>7.4</v>
      </c>
      <c r="R14" s="31">
        <v>7.4</v>
      </c>
      <c r="S14" s="31">
        <v>7.9</v>
      </c>
      <c r="T14" s="31">
        <v>8</v>
      </c>
      <c r="U14" s="31">
        <v>8.1</v>
      </c>
      <c r="V14" s="31">
        <v>8.8000000000000007</v>
      </c>
      <c r="W14" s="31">
        <v>8.1999999999999993</v>
      </c>
      <c r="X14" s="31">
        <v>8.8000000000000007</v>
      </c>
      <c r="Y14" s="31">
        <v>8.5302961038073697</v>
      </c>
      <c r="Z14" s="31">
        <v>8.267271664050579</v>
      </c>
      <c r="AA14" s="31">
        <v>8.4639279606296469</v>
      </c>
      <c r="AB14" s="695">
        <v>9.1</v>
      </c>
      <c r="AC14" s="32">
        <v>8.4</v>
      </c>
      <c r="AD14" s="886">
        <v>8.9</v>
      </c>
      <c r="AE14" s="31">
        <v>8.8856363391673536</v>
      </c>
      <c r="AF14" s="31">
        <v>9.540678086717806</v>
      </c>
      <c r="AG14" s="31">
        <v>11.443615129636697</v>
      </c>
    </row>
    <row r="15" spans="1:33" ht="18.75" customHeight="1">
      <c r="A15" s="28">
        <v>11</v>
      </c>
      <c r="B15" s="29" t="s">
        <v>57</v>
      </c>
      <c r="C15" s="31">
        <v>5.6</v>
      </c>
      <c r="D15" s="31">
        <v>5.5</v>
      </c>
      <c r="E15" s="31">
        <v>5.7</v>
      </c>
      <c r="F15" s="31">
        <v>5.4</v>
      </c>
      <c r="G15" s="31">
        <v>5.3</v>
      </c>
      <c r="H15" s="31">
        <v>5.6</v>
      </c>
      <c r="I15" s="31">
        <v>5.7</v>
      </c>
      <c r="J15" s="31">
        <v>5.8</v>
      </c>
      <c r="K15" s="31">
        <v>5.7</v>
      </c>
      <c r="L15" s="31">
        <v>5.4</v>
      </c>
      <c r="M15" s="31">
        <v>5.9</v>
      </c>
      <c r="N15" s="31">
        <v>5.8</v>
      </c>
      <c r="O15" s="31">
        <v>6</v>
      </c>
      <c r="P15" s="31">
        <v>5.0999999999999996</v>
      </c>
      <c r="Q15" s="31">
        <v>5.6</v>
      </c>
      <c r="R15" s="31">
        <v>6</v>
      </c>
      <c r="S15" s="31">
        <v>6.2</v>
      </c>
      <c r="T15" s="31">
        <v>5.8</v>
      </c>
      <c r="U15" s="31">
        <v>6.7</v>
      </c>
      <c r="V15" s="31">
        <v>6.5</v>
      </c>
      <c r="W15" s="31">
        <v>6.4</v>
      </c>
      <c r="X15" s="31">
        <v>5.9</v>
      </c>
      <c r="Y15" s="31">
        <v>6.1193681688911772</v>
      </c>
      <c r="Z15" s="31">
        <v>5.7990954990308916</v>
      </c>
      <c r="AA15" s="31">
        <v>5.8050350765495864</v>
      </c>
      <c r="AB15" s="695">
        <v>6.5</v>
      </c>
      <c r="AC15" s="31">
        <v>7</v>
      </c>
      <c r="AD15" s="886">
        <v>6.8</v>
      </c>
      <c r="AE15" s="31">
        <v>6.9685770585772513</v>
      </c>
      <c r="AF15" s="31">
        <v>7.1374075596243847</v>
      </c>
      <c r="AG15" s="31">
        <v>8.2275855209805631</v>
      </c>
    </row>
    <row r="16" spans="1:33" ht="18.75" customHeight="1">
      <c r="A16" s="28">
        <v>12</v>
      </c>
      <c r="B16" s="29" t="s">
        <v>61</v>
      </c>
      <c r="C16" s="31">
        <v>7.7</v>
      </c>
      <c r="D16" s="31">
        <v>6.9</v>
      </c>
      <c r="E16" s="31">
        <v>6.7</v>
      </c>
      <c r="F16" s="31">
        <v>7</v>
      </c>
      <c r="G16" s="31">
        <v>8</v>
      </c>
      <c r="H16" s="31">
        <v>7.1</v>
      </c>
      <c r="I16" s="31">
        <v>6.6</v>
      </c>
      <c r="J16" s="31">
        <v>6.5</v>
      </c>
      <c r="K16" s="31">
        <v>6.8</v>
      </c>
      <c r="L16" s="31">
        <v>6.7</v>
      </c>
      <c r="M16" s="31">
        <v>6.1</v>
      </c>
      <c r="N16" s="31">
        <v>6.3</v>
      </c>
      <c r="O16" s="31">
        <v>6.9</v>
      </c>
      <c r="P16" s="31">
        <v>6.2</v>
      </c>
      <c r="Q16" s="31">
        <v>6.2</v>
      </c>
      <c r="R16" s="31">
        <v>6.2</v>
      </c>
      <c r="S16" s="31">
        <v>6.1</v>
      </c>
      <c r="T16" s="31">
        <v>6.7</v>
      </c>
      <c r="U16" s="31">
        <v>6.6</v>
      </c>
      <c r="V16" s="31">
        <v>6.8</v>
      </c>
      <c r="W16" s="31">
        <v>7.3</v>
      </c>
      <c r="X16" s="31">
        <v>7.5</v>
      </c>
      <c r="Y16" s="31">
        <v>7.0084310354277992</v>
      </c>
      <c r="Z16" s="31">
        <v>7.1476155427970332</v>
      </c>
      <c r="AA16" s="31">
        <v>7.1297579209779318</v>
      </c>
      <c r="AB16" s="695">
        <v>7</v>
      </c>
      <c r="AC16" s="32">
        <v>6.6</v>
      </c>
      <c r="AD16" s="886">
        <v>7.1</v>
      </c>
      <c r="AE16" s="31">
        <v>7.0804761733340351</v>
      </c>
      <c r="AF16" s="31">
        <v>7.4356130729284136</v>
      </c>
      <c r="AG16" s="31">
        <v>8.8633434787845484</v>
      </c>
    </row>
    <row r="17" spans="1:33" ht="18.75" customHeight="1">
      <c r="A17" s="28">
        <v>13</v>
      </c>
      <c r="B17" s="29" t="s">
        <v>62</v>
      </c>
      <c r="C17" s="31"/>
      <c r="D17" s="31">
        <v>5.9</v>
      </c>
      <c r="E17" s="31">
        <v>6.2</v>
      </c>
      <c r="F17" s="31">
        <v>5.9</v>
      </c>
      <c r="G17" s="31">
        <v>6.2</v>
      </c>
      <c r="H17" s="31">
        <v>5.9</v>
      </c>
      <c r="I17" s="31">
        <v>5.9</v>
      </c>
      <c r="J17" s="31">
        <v>6.6</v>
      </c>
      <c r="K17" s="31">
        <v>6.2</v>
      </c>
      <c r="L17" s="31">
        <v>5.8</v>
      </c>
      <c r="M17" s="31">
        <v>5.8</v>
      </c>
      <c r="N17" s="31">
        <v>6</v>
      </c>
      <c r="O17" s="31">
        <v>6.1</v>
      </c>
      <c r="P17" s="31">
        <v>5.7</v>
      </c>
      <c r="Q17" s="31">
        <v>5.5</v>
      </c>
      <c r="R17" s="31">
        <v>5.5</v>
      </c>
      <c r="S17" s="31">
        <v>5.9</v>
      </c>
      <c r="T17" s="31">
        <v>6.2</v>
      </c>
      <c r="U17" s="31">
        <v>6.2</v>
      </c>
      <c r="V17" s="31">
        <v>6.1</v>
      </c>
      <c r="W17" s="31">
        <v>6.4</v>
      </c>
      <c r="X17" s="31">
        <v>6.3</v>
      </c>
      <c r="Y17" s="31">
        <v>6.5222891261448153</v>
      </c>
      <c r="Z17" s="31">
        <v>6.0455931697953398</v>
      </c>
      <c r="AA17" s="31">
        <v>5.9765587603769204</v>
      </c>
      <c r="AB17" s="695">
        <v>6.3</v>
      </c>
      <c r="AC17" s="32">
        <v>5.7</v>
      </c>
      <c r="AD17" s="886">
        <v>5.0999999999999996</v>
      </c>
      <c r="AE17" s="31">
        <v>5.9644000711823031</v>
      </c>
      <c r="AF17" s="31">
        <v>6.8710128958933447</v>
      </c>
      <c r="AG17" s="31">
        <v>7.4432257371044495</v>
      </c>
    </row>
    <row r="18" spans="1:33" ht="18.75" customHeight="1">
      <c r="A18" s="28">
        <v>14</v>
      </c>
      <c r="B18" s="29" t="s">
        <v>69</v>
      </c>
      <c r="C18" s="31"/>
      <c r="D18" s="31"/>
      <c r="E18" s="31"/>
      <c r="F18" s="31"/>
      <c r="G18" s="31"/>
      <c r="H18" s="31">
        <v>6.6</v>
      </c>
      <c r="I18" s="31">
        <v>6.6</v>
      </c>
      <c r="J18" s="31">
        <v>7</v>
      </c>
      <c r="K18" s="31">
        <v>7.8</v>
      </c>
      <c r="L18" s="31">
        <v>5.9</v>
      </c>
      <c r="M18" s="31">
        <v>5.8</v>
      </c>
      <c r="N18" s="31">
        <v>6.4</v>
      </c>
      <c r="O18" s="31">
        <v>6.7</v>
      </c>
      <c r="P18" s="31">
        <v>6.1</v>
      </c>
      <c r="Q18" s="31">
        <v>6.3</v>
      </c>
      <c r="R18" s="31">
        <v>6.7</v>
      </c>
      <c r="S18" s="31">
        <v>6.7</v>
      </c>
      <c r="T18" s="31">
        <v>7.4</v>
      </c>
      <c r="U18" s="31">
        <v>6.7</v>
      </c>
      <c r="V18" s="31">
        <v>6.9</v>
      </c>
      <c r="W18" s="31">
        <v>6.7</v>
      </c>
      <c r="X18" s="31">
        <v>7</v>
      </c>
      <c r="Y18" s="31">
        <v>6.9524605737425498</v>
      </c>
      <c r="Z18" s="31">
        <v>6.6209684694078472</v>
      </c>
      <c r="AA18" s="31">
        <v>7.0253169431735909</v>
      </c>
      <c r="AB18" s="695">
        <v>7</v>
      </c>
      <c r="AC18" s="32">
        <v>6.6</v>
      </c>
      <c r="AD18" s="886">
        <v>7</v>
      </c>
      <c r="AE18" s="31">
        <v>7.186991052893922</v>
      </c>
      <c r="AF18" s="31">
        <v>7.6191981827151301</v>
      </c>
      <c r="AG18" s="31">
        <v>9.0486088336603618</v>
      </c>
    </row>
    <row r="19" spans="1:33" ht="18.75" customHeight="1">
      <c r="A19" s="28">
        <v>15</v>
      </c>
      <c r="B19" s="29" t="s">
        <v>256</v>
      </c>
      <c r="C19" s="31"/>
      <c r="D19" s="31"/>
      <c r="E19" s="31"/>
      <c r="F19" s="31"/>
      <c r="G19" s="31"/>
      <c r="H19" s="31">
        <v>5.3</v>
      </c>
      <c r="I19" s="31">
        <v>5.5</v>
      </c>
      <c r="J19" s="31">
        <v>4.5</v>
      </c>
      <c r="K19" s="31">
        <v>4.5999999999999996</v>
      </c>
      <c r="L19" s="31">
        <v>4</v>
      </c>
      <c r="M19" s="31">
        <v>5.3</v>
      </c>
      <c r="N19" s="31">
        <v>5.8</v>
      </c>
      <c r="O19" s="31">
        <v>5.4</v>
      </c>
      <c r="P19" s="31">
        <v>5.7</v>
      </c>
      <c r="Q19" s="31">
        <v>5.8</v>
      </c>
      <c r="R19" s="31">
        <v>5.0999999999999996</v>
      </c>
      <c r="S19" s="31">
        <v>6.4</v>
      </c>
      <c r="T19" s="31">
        <v>6.4</v>
      </c>
      <c r="U19" s="31">
        <v>6.5</v>
      </c>
      <c r="V19" s="31">
        <v>6</v>
      </c>
      <c r="W19" s="31">
        <v>6.3</v>
      </c>
      <c r="X19" s="31">
        <v>5.9</v>
      </c>
      <c r="Y19" s="31">
        <v>5.8735067651747483</v>
      </c>
      <c r="Z19" s="31">
        <v>5.8838877603514703</v>
      </c>
      <c r="AA19" s="31">
        <v>5.5052988239820273</v>
      </c>
      <c r="AB19" s="695">
        <v>5.6</v>
      </c>
      <c r="AC19" s="32">
        <v>5.4</v>
      </c>
      <c r="AD19" s="886">
        <v>5.5</v>
      </c>
      <c r="AE19" s="31">
        <v>5.8590147084246844</v>
      </c>
      <c r="AF19" s="31">
        <v>6.1823177773400575</v>
      </c>
      <c r="AG19" s="31">
        <v>7.3559227101178397</v>
      </c>
    </row>
    <row r="20" spans="1:33" ht="18.75" customHeight="1">
      <c r="A20" s="28">
        <v>16</v>
      </c>
      <c r="B20" s="29" t="s">
        <v>73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1">
        <v>5.9287085757415561</v>
      </c>
      <c r="Z20" s="31">
        <v>5.5471406068274938</v>
      </c>
      <c r="AA20" s="31">
        <v>6.2598280159914452</v>
      </c>
      <c r="AB20" s="695">
        <v>6.1</v>
      </c>
      <c r="AC20" s="31">
        <v>6</v>
      </c>
      <c r="AD20" s="886">
        <v>6.6</v>
      </c>
      <c r="AE20" s="31">
        <v>6.8363689409500505</v>
      </c>
      <c r="AF20" s="31">
        <v>6.9187378503500945</v>
      </c>
      <c r="AG20" s="31">
        <v>7.908882239800092</v>
      </c>
    </row>
    <row r="21" spans="1:33" ht="18.75" customHeight="1">
      <c r="A21" s="28">
        <v>17</v>
      </c>
      <c r="B21" s="29" t="s">
        <v>75</v>
      </c>
      <c r="C21" s="31">
        <v>5.6</v>
      </c>
      <c r="D21" s="31">
        <v>5.8</v>
      </c>
      <c r="E21" s="31">
        <v>6.5</v>
      </c>
      <c r="F21" s="31">
        <v>5.8</v>
      </c>
      <c r="G21" s="31">
        <v>6.1</v>
      </c>
      <c r="H21" s="31">
        <v>6.2</v>
      </c>
      <c r="I21" s="31">
        <v>6.2</v>
      </c>
      <c r="J21" s="31">
        <v>6.5</v>
      </c>
      <c r="K21" s="31">
        <v>6.3</v>
      </c>
      <c r="L21" s="31">
        <v>6</v>
      </c>
      <c r="M21" s="31">
        <v>5.9</v>
      </c>
      <c r="N21" s="31">
        <v>6.1</v>
      </c>
      <c r="O21" s="31">
        <v>6.2</v>
      </c>
      <c r="P21" s="31">
        <v>5.0999999999999996</v>
      </c>
      <c r="Q21" s="31">
        <v>6</v>
      </c>
      <c r="R21" s="31">
        <v>6.3</v>
      </c>
      <c r="S21" s="31">
        <v>6.3</v>
      </c>
      <c r="T21" s="31">
        <v>6.8</v>
      </c>
      <c r="U21" s="31">
        <v>6.5</v>
      </c>
      <c r="V21" s="31">
        <v>6.8</v>
      </c>
      <c r="W21" s="31">
        <v>6.6</v>
      </c>
      <c r="X21" s="31">
        <v>7</v>
      </c>
      <c r="Y21" s="31">
        <v>6.4949712787642699</v>
      </c>
      <c r="Z21" s="31">
        <v>6.3075066194490912</v>
      </c>
      <c r="AA21" s="31">
        <v>5.8883498126880793</v>
      </c>
      <c r="AB21" s="695">
        <v>6.3</v>
      </c>
      <c r="AC21" s="31">
        <v>6</v>
      </c>
      <c r="AD21" s="886">
        <v>7.2</v>
      </c>
      <c r="AE21" s="31">
        <v>7.1052451994015975</v>
      </c>
      <c r="AF21" s="31">
        <v>7.6133135537569876</v>
      </c>
      <c r="AG21" s="31">
        <v>8.427649805762222</v>
      </c>
    </row>
    <row r="22" spans="1:33" ht="18.75" customHeight="1">
      <c r="A22" s="28">
        <v>18</v>
      </c>
      <c r="B22" s="30" t="s">
        <v>161</v>
      </c>
      <c r="C22" s="31">
        <v>6</v>
      </c>
      <c r="D22" s="31">
        <v>6.2</v>
      </c>
      <c r="E22" s="31">
        <v>6.1</v>
      </c>
      <c r="F22" s="31">
        <v>5.8</v>
      </c>
      <c r="G22" s="31">
        <v>5.6</v>
      </c>
      <c r="H22" s="31">
        <v>5.5</v>
      </c>
      <c r="I22" s="31">
        <v>6.1</v>
      </c>
      <c r="J22" s="31">
        <v>6.2</v>
      </c>
      <c r="K22" s="31">
        <v>5.9</v>
      </c>
      <c r="L22" s="31">
        <v>5.5</v>
      </c>
      <c r="M22" s="31">
        <v>6.5</v>
      </c>
      <c r="N22" s="31">
        <v>5.7</v>
      </c>
      <c r="O22" s="31">
        <v>6.5</v>
      </c>
      <c r="P22" s="31">
        <v>5.8</v>
      </c>
      <c r="Q22" s="31">
        <v>6.1</v>
      </c>
      <c r="R22" s="31">
        <v>6.5</v>
      </c>
      <c r="S22" s="31">
        <v>6.5</v>
      </c>
      <c r="T22" s="31">
        <v>6.7</v>
      </c>
      <c r="U22" s="31">
        <v>6.6</v>
      </c>
      <c r="V22" s="31">
        <v>6.8</v>
      </c>
      <c r="W22" s="31">
        <v>6.5</v>
      </c>
      <c r="X22" s="31">
        <v>6.7</v>
      </c>
      <c r="Y22" s="31">
        <v>6.2465660427292153</v>
      </c>
      <c r="Z22" s="31">
        <v>6.1797688945474798</v>
      </c>
      <c r="AA22" s="31">
        <v>6.3143709149057292</v>
      </c>
      <c r="AB22" s="695">
        <v>6.2</v>
      </c>
      <c r="AC22" s="32">
        <v>5.8</v>
      </c>
      <c r="AD22" s="886">
        <v>6.2</v>
      </c>
      <c r="AE22" s="31">
        <v>6.1109426838977292</v>
      </c>
      <c r="AF22" s="31">
        <v>6.4109224130342248</v>
      </c>
      <c r="AG22" s="31">
        <v>7.4230158205477856</v>
      </c>
    </row>
    <row r="23" spans="1:33" ht="18.75" customHeight="1">
      <c r="A23" s="28">
        <v>19</v>
      </c>
      <c r="B23" s="29" t="s">
        <v>86</v>
      </c>
      <c r="C23" s="31">
        <v>5.7</v>
      </c>
      <c r="D23" s="31">
        <v>5.3</v>
      </c>
      <c r="E23" s="31">
        <v>6</v>
      </c>
      <c r="F23" s="31">
        <v>5.6</v>
      </c>
      <c r="G23" s="31">
        <v>5.9</v>
      </c>
      <c r="H23" s="31">
        <v>5.8</v>
      </c>
      <c r="I23" s="31">
        <v>5.6</v>
      </c>
      <c r="J23" s="31">
        <v>6.4</v>
      </c>
      <c r="K23" s="31">
        <v>5.9</v>
      </c>
      <c r="L23" s="31">
        <v>5.6</v>
      </c>
      <c r="M23" s="31">
        <v>5.7</v>
      </c>
      <c r="N23" s="31">
        <v>5.6</v>
      </c>
      <c r="O23" s="31">
        <v>5.8</v>
      </c>
      <c r="P23" s="31">
        <v>5.5</v>
      </c>
      <c r="Q23" s="31">
        <v>5.7</v>
      </c>
      <c r="R23" s="31">
        <v>6.1</v>
      </c>
      <c r="S23" s="31">
        <v>6.3</v>
      </c>
      <c r="T23" s="31">
        <v>6.5</v>
      </c>
      <c r="U23" s="31">
        <v>6.4</v>
      </c>
      <c r="V23" s="31">
        <v>6.4</v>
      </c>
      <c r="W23" s="31">
        <v>6.2</v>
      </c>
      <c r="X23" s="31">
        <v>6.6</v>
      </c>
      <c r="Y23" s="31">
        <v>6.4427529209861296</v>
      </c>
      <c r="Z23" s="31">
        <v>6.5231579669898192</v>
      </c>
      <c r="AA23" s="31">
        <v>6.1813377031019199</v>
      </c>
      <c r="AB23" s="695">
        <v>6.4</v>
      </c>
      <c r="AC23" s="32">
        <v>6.3</v>
      </c>
      <c r="AD23" s="886">
        <v>6.7</v>
      </c>
      <c r="AE23" s="31">
        <v>6.6015061792352441</v>
      </c>
      <c r="AF23" s="31">
        <v>7.3310630840490543</v>
      </c>
      <c r="AG23" s="31">
        <v>8.2405537318524225</v>
      </c>
    </row>
    <row r="24" spans="1:33" ht="18.75" customHeight="1">
      <c r="A24" s="28">
        <v>20</v>
      </c>
      <c r="B24" s="29" t="s">
        <v>143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>
        <v>5.6</v>
      </c>
      <c r="S24" s="31">
        <v>6.5</v>
      </c>
      <c r="T24" s="31">
        <v>6.3</v>
      </c>
      <c r="U24" s="31">
        <v>6.3</v>
      </c>
      <c r="V24" s="31">
        <v>5.0999999999999996</v>
      </c>
      <c r="W24" s="31">
        <v>5</v>
      </c>
      <c r="X24" s="31">
        <v>5.9</v>
      </c>
      <c r="Y24" s="31">
        <v>5.904823380364463</v>
      </c>
      <c r="Z24" s="31">
        <v>6.1831003190864209</v>
      </c>
      <c r="AA24" s="31">
        <v>6.3694096095551904</v>
      </c>
      <c r="AB24" s="695">
        <v>8.5</v>
      </c>
      <c r="AC24" s="32">
        <v>6.4</v>
      </c>
      <c r="AD24" s="886">
        <v>6.7</v>
      </c>
      <c r="AE24" s="31">
        <v>6.802613369911894</v>
      </c>
      <c r="AF24" s="31">
        <v>6.6245098461627911</v>
      </c>
      <c r="AG24" s="31">
        <v>9.5438971490524889</v>
      </c>
    </row>
    <row r="25" spans="1:33" ht="18.75" customHeight="1">
      <c r="A25" s="28">
        <v>21</v>
      </c>
      <c r="B25" s="30" t="s">
        <v>144</v>
      </c>
      <c r="C25" s="31"/>
      <c r="D25" s="31"/>
      <c r="E25" s="31"/>
      <c r="F25" s="31"/>
      <c r="G25" s="31"/>
      <c r="H25" s="31">
        <v>9</v>
      </c>
      <c r="I25" s="31">
        <v>7.7</v>
      </c>
      <c r="J25" s="31">
        <v>7.7</v>
      </c>
      <c r="K25" s="31">
        <v>6.9</v>
      </c>
      <c r="L25" s="31">
        <v>8.1999999999999993</v>
      </c>
      <c r="M25" s="31">
        <v>7.8</v>
      </c>
      <c r="N25" s="31">
        <v>8</v>
      </c>
      <c r="O25" s="31">
        <v>8.1</v>
      </c>
      <c r="P25" s="31">
        <v>4.7</v>
      </c>
      <c r="Q25" s="31">
        <v>7.7</v>
      </c>
      <c r="R25" s="31">
        <v>7.7</v>
      </c>
      <c r="S25" s="31">
        <v>7.9</v>
      </c>
      <c r="T25" s="31">
        <v>7.5</v>
      </c>
      <c r="U25" s="31">
        <v>8.3000000000000007</v>
      </c>
      <c r="V25" s="31">
        <v>8.3000000000000007</v>
      </c>
      <c r="W25" s="31">
        <v>8</v>
      </c>
      <c r="X25" s="31">
        <v>8.6</v>
      </c>
      <c r="Y25" s="31">
        <v>7.8367525568650374</v>
      </c>
      <c r="Z25" s="31">
        <v>8.3181829903553552</v>
      </c>
      <c r="AA25" s="31">
        <v>8.0039344641703387</v>
      </c>
      <c r="AB25" s="695">
        <v>8.3000000000000007</v>
      </c>
      <c r="AC25" s="32">
        <v>8.3000000000000007</v>
      </c>
      <c r="AD25" s="886">
        <v>8.4</v>
      </c>
      <c r="AE25" s="31">
        <v>8.4395464168601428</v>
      </c>
      <c r="AF25" s="31">
        <v>8.5376906451946102</v>
      </c>
      <c r="AG25" s="31">
        <v>9.7328969452633185</v>
      </c>
    </row>
    <row r="26" spans="1:33" ht="18.75" customHeight="1">
      <c r="A26" s="28">
        <v>22</v>
      </c>
      <c r="B26" s="29" t="s">
        <v>145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>
        <v>6.9</v>
      </c>
      <c r="S26" s="31">
        <v>6.9</v>
      </c>
      <c r="T26" s="31">
        <v>7.3</v>
      </c>
      <c r="U26" s="31">
        <v>7.1</v>
      </c>
      <c r="V26" s="31">
        <v>6.7</v>
      </c>
      <c r="W26" s="31">
        <v>6.6</v>
      </c>
      <c r="X26" s="31">
        <v>7</v>
      </c>
      <c r="Y26" s="31">
        <v>6.5334371337399793</v>
      </c>
      <c r="Z26" s="31">
        <v>6.4442682947396825</v>
      </c>
      <c r="AA26" s="869">
        <v>6.5494217717672694</v>
      </c>
      <c r="AB26" s="696">
        <v>6.7</v>
      </c>
      <c r="AC26" s="32">
        <v>8.1999999999999993</v>
      </c>
      <c r="AD26" s="886">
        <v>6.6</v>
      </c>
      <c r="AE26" s="31">
        <v>7.0188347742596662</v>
      </c>
      <c r="AF26" s="31">
        <v>7.5270464704868969</v>
      </c>
      <c r="AG26" s="31">
        <v>8.1300168327151585</v>
      </c>
    </row>
    <row r="27" spans="1:33" ht="18.75" customHeight="1">
      <c r="A27" s="2002" t="s">
        <v>232</v>
      </c>
      <c r="B27" s="2002"/>
      <c r="C27" s="242">
        <v>6.3</v>
      </c>
      <c r="D27" s="242">
        <v>6.2</v>
      </c>
      <c r="E27" s="242">
        <v>6.5</v>
      </c>
      <c r="F27" s="242">
        <v>6.1</v>
      </c>
      <c r="G27" s="242">
        <v>6.2</v>
      </c>
      <c r="H27" s="242">
        <v>6.5</v>
      </c>
      <c r="I27" s="242">
        <v>6.4</v>
      </c>
      <c r="J27" s="242">
        <v>6.5</v>
      </c>
      <c r="K27" s="242">
        <v>6.6</v>
      </c>
      <c r="L27" s="242">
        <v>6.1</v>
      </c>
      <c r="M27" s="242">
        <v>6.2</v>
      </c>
      <c r="N27" s="242">
        <v>6.2</v>
      </c>
      <c r="O27" s="242">
        <v>6.5</v>
      </c>
      <c r="P27" s="242">
        <v>5.9</v>
      </c>
      <c r="Q27" s="242">
        <v>6.1</v>
      </c>
      <c r="R27" s="242">
        <v>6.2</v>
      </c>
      <c r="S27" s="242">
        <v>6.5</v>
      </c>
      <c r="T27" s="242">
        <v>6.7</v>
      </c>
      <c r="U27" s="242">
        <v>6.7</v>
      </c>
      <c r="V27" s="242">
        <v>6.8</v>
      </c>
      <c r="W27" s="242">
        <v>6.7</v>
      </c>
      <c r="X27" s="242">
        <v>6.9</v>
      </c>
      <c r="Y27" s="244">
        <v>6.8913205259572043</v>
      </c>
      <c r="Z27" s="242">
        <v>6.9332193820308232</v>
      </c>
      <c r="AA27" s="242">
        <v>6.824951412755464</v>
      </c>
      <c r="AB27" s="697">
        <v>7.1</v>
      </c>
      <c r="AC27" s="243">
        <v>6.9</v>
      </c>
      <c r="AD27" s="242">
        <v>7</v>
      </c>
      <c r="AE27" s="242">
        <v>7.0123282169706531</v>
      </c>
      <c r="AF27" s="242">
        <v>7.4645726017055178</v>
      </c>
      <c r="AG27" s="242">
        <v>8.6971604200183137</v>
      </c>
    </row>
    <row r="28" spans="1:33" ht="18.75" customHeight="1">
      <c r="A28" s="2002" t="s">
        <v>233</v>
      </c>
      <c r="B28" s="2002"/>
      <c r="C28" s="242">
        <v>7.8</v>
      </c>
      <c r="D28" s="242">
        <v>8.1999999999999993</v>
      </c>
      <c r="E28" s="242">
        <v>7.9</v>
      </c>
      <c r="F28" s="242">
        <v>7.6</v>
      </c>
      <c r="G28" s="242">
        <v>7.3</v>
      </c>
      <c r="H28" s="242">
        <v>7.4</v>
      </c>
      <c r="I28" s="242">
        <v>7.4</v>
      </c>
      <c r="J28" s="242">
        <v>7.7</v>
      </c>
      <c r="K28" s="242">
        <v>7.4</v>
      </c>
      <c r="L28" s="242">
        <v>7.3</v>
      </c>
      <c r="M28" s="242">
        <v>7</v>
      </c>
      <c r="N28" s="242">
        <v>7.1</v>
      </c>
      <c r="O28" s="242">
        <v>7</v>
      </c>
      <c r="P28" s="242">
        <v>6.4</v>
      </c>
      <c r="Q28" s="242">
        <v>6.7</v>
      </c>
      <c r="R28" s="242">
        <v>6.8</v>
      </c>
      <c r="S28" s="242">
        <v>6.8</v>
      </c>
      <c r="T28" s="242">
        <v>7.2</v>
      </c>
      <c r="U28" s="242">
        <v>7</v>
      </c>
      <c r="V28" s="242">
        <v>7</v>
      </c>
      <c r="W28" s="242">
        <v>6.8</v>
      </c>
      <c r="X28" s="242">
        <v>6.8</v>
      </c>
      <c r="Y28" s="242">
        <v>6.7</v>
      </c>
      <c r="Z28" s="243">
        <v>6.7</v>
      </c>
      <c r="AA28" s="243">
        <v>6.4</v>
      </c>
      <c r="AB28" s="243">
        <v>6.4</v>
      </c>
      <c r="AC28" s="242">
        <v>6</v>
      </c>
      <c r="AD28" s="242">
        <v>6</v>
      </c>
      <c r="AE28" s="242">
        <v>6.6</v>
      </c>
      <c r="AF28" s="242">
        <v>6.6</v>
      </c>
      <c r="AG28" s="242"/>
    </row>
  </sheetData>
  <mergeCells count="4">
    <mergeCell ref="A27:B27"/>
    <mergeCell ref="A28:B28"/>
    <mergeCell ref="A1:AF1"/>
    <mergeCell ref="A2:AF2"/>
  </mergeCells>
  <printOptions horizontalCentered="1" verticalCentered="1"/>
  <pageMargins left="0.48" right="0.2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F0"/>
    <pageSetUpPr fitToPage="1"/>
  </sheetPr>
  <dimension ref="A1:AG29"/>
  <sheetViews>
    <sheetView zoomScaleSheetLayoutView="130" workbookViewId="0">
      <selection activeCell="A3" sqref="A3"/>
    </sheetView>
  </sheetViews>
  <sheetFormatPr defaultColWidth="9" defaultRowHeight="15"/>
  <cols>
    <col min="1" max="1" width="6.28515625" style="12" bestFit="1" customWidth="1"/>
    <col min="2" max="2" width="17.140625" style="12" customWidth="1"/>
    <col min="3" max="22" width="5.42578125" style="12" hidden="1" customWidth="1"/>
    <col min="23" max="29" width="10.85546875" style="12" customWidth="1"/>
    <col min="30" max="16384" width="9" style="12"/>
  </cols>
  <sheetData>
    <row r="1" spans="1:33" ht="27" customHeight="1">
      <c r="A1" s="2000" t="s">
        <v>575</v>
      </c>
      <c r="B1" s="2000"/>
      <c r="C1" s="2000"/>
      <c r="D1" s="2000"/>
      <c r="E1" s="2000"/>
      <c r="F1" s="2000"/>
      <c r="G1" s="2000"/>
      <c r="H1" s="2000"/>
      <c r="I1" s="2000"/>
      <c r="J1" s="2000"/>
      <c r="K1" s="2000"/>
      <c r="L1" s="2000"/>
      <c r="M1" s="2000"/>
      <c r="N1" s="2000"/>
      <c r="O1" s="2000"/>
      <c r="P1" s="2000"/>
      <c r="Q1" s="2000"/>
      <c r="R1" s="2000"/>
      <c r="S1" s="2000"/>
      <c r="T1" s="2000"/>
      <c r="U1" s="2000"/>
      <c r="V1" s="2000"/>
      <c r="W1" s="2000"/>
      <c r="X1" s="2000"/>
      <c r="Y1" s="2000"/>
      <c r="Z1" s="2000"/>
      <c r="AA1" s="2000"/>
      <c r="AB1" s="2000"/>
      <c r="AC1" s="2000"/>
      <c r="AD1" s="2000"/>
    </row>
    <row r="2" spans="1:33" ht="18.75">
      <c r="A2" s="2001" t="s">
        <v>896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  <c r="O2" s="2001"/>
      <c r="P2" s="2001"/>
      <c r="Q2" s="2001"/>
      <c r="R2" s="2001"/>
      <c r="S2" s="2001"/>
      <c r="T2" s="2001"/>
      <c r="U2" s="2001"/>
      <c r="V2" s="2001"/>
      <c r="W2" s="2001"/>
      <c r="X2" s="2001"/>
      <c r="Y2" s="2001"/>
      <c r="Z2" s="2001"/>
      <c r="AA2" s="2001"/>
      <c r="AB2" s="2001"/>
      <c r="AC2" s="2001"/>
      <c r="AD2" s="2001"/>
    </row>
    <row r="3" spans="1:33" ht="13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121"/>
      <c r="X3" s="121"/>
      <c r="Y3" s="121"/>
    </row>
    <row r="4" spans="1:33" ht="29.25" customHeight="1">
      <c r="A4" s="243" t="s">
        <v>193</v>
      </c>
      <c r="B4" s="699" t="s">
        <v>156</v>
      </c>
      <c r="C4" s="243">
        <v>1991</v>
      </c>
      <c r="D4" s="243">
        <v>1992</v>
      </c>
      <c r="E4" s="243">
        <v>1993</v>
      </c>
      <c r="F4" s="243">
        <v>1994</v>
      </c>
      <c r="G4" s="243">
        <v>1995</v>
      </c>
      <c r="H4" s="243">
        <v>1996</v>
      </c>
      <c r="I4" s="243">
        <v>1997</v>
      </c>
      <c r="J4" s="243">
        <v>1998</v>
      </c>
      <c r="K4" s="243">
        <v>1999</v>
      </c>
      <c r="L4" s="243">
        <v>2000</v>
      </c>
      <c r="M4" s="243">
        <v>2001</v>
      </c>
      <c r="N4" s="243">
        <v>2002</v>
      </c>
      <c r="O4" s="243">
        <v>2003</v>
      </c>
      <c r="P4" s="243">
        <v>2004</v>
      </c>
      <c r="Q4" s="243">
        <v>2005</v>
      </c>
      <c r="R4" s="243">
        <v>2006</v>
      </c>
      <c r="S4" s="243">
        <v>2007</v>
      </c>
      <c r="T4" s="243">
        <v>2008</v>
      </c>
      <c r="U4" s="243">
        <v>2009</v>
      </c>
      <c r="V4" s="243">
        <v>2010</v>
      </c>
      <c r="W4" s="243">
        <v>2011</v>
      </c>
      <c r="X4" s="243">
        <v>2012</v>
      </c>
      <c r="Y4" s="243">
        <v>2013</v>
      </c>
      <c r="Z4" s="243">
        <v>2014</v>
      </c>
      <c r="AA4" s="243">
        <v>2015</v>
      </c>
      <c r="AB4" s="243">
        <v>2016</v>
      </c>
      <c r="AC4" s="243">
        <v>2017</v>
      </c>
      <c r="AD4" s="243">
        <v>2018</v>
      </c>
      <c r="AE4" s="243">
        <v>2019</v>
      </c>
      <c r="AF4" s="243">
        <v>2020</v>
      </c>
      <c r="AG4" s="243">
        <v>2021</v>
      </c>
    </row>
    <row r="5" spans="1:33" ht="23.25" customHeight="1">
      <c r="A5" s="28">
        <v>1</v>
      </c>
      <c r="B5" s="29" t="s">
        <v>15</v>
      </c>
      <c r="C5" s="32">
        <v>37</v>
      </c>
      <c r="D5" s="32">
        <v>37</v>
      </c>
      <c r="E5" s="32">
        <v>29</v>
      </c>
      <c r="F5" s="32">
        <v>26</v>
      </c>
      <c r="G5" s="32">
        <v>21</v>
      </c>
      <c r="H5" s="32">
        <v>11</v>
      </c>
      <c r="I5" s="32">
        <v>11</v>
      </c>
      <c r="J5" s="32">
        <v>10</v>
      </c>
      <c r="K5" s="32">
        <v>12</v>
      </c>
      <c r="L5" s="32">
        <v>16</v>
      </c>
      <c r="M5" s="32">
        <v>12</v>
      </c>
      <c r="N5" s="32">
        <v>4</v>
      </c>
      <c r="O5" s="32">
        <v>9</v>
      </c>
      <c r="P5" s="32">
        <v>6</v>
      </c>
      <c r="Q5" s="32">
        <v>8</v>
      </c>
      <c r="R5" s="32">
        <v>10</v>
      </c>
      <c r="S5" s="32">
        <v>12</v>
      </c>
      <c r="T5" s="32">
        <v>9</v>
      </c>
      <c r="U5" s="32">
        <v>10</v>
      </c>
      <c r="V5" s="32">
        <v>11</v>
      </c>
      <c r="W5" s="32">
        <v>14</v>
      </c>
      <c r="X5" s="32">
        <v>15</v>
      </c>
      <c r="Y5" s="86">
        <v>11.343023677654969</v>
      </c>
      <c r="Z5" s="86">
        <f>'Table B 2 d 2'!AL7</f>
        <v>22.31708635037285</v>
      </c>
      <c r="AA5" s="86">
        <v>14.126577729865698</v>
      </c>
      <c r="AB5" s="86">
        <v>15.3</v>
      </c>
      <c r="AC5" s="86">
        <f>'Table B 2 d 2'!AL7</f>
        <v>22.31708635037285</v>
      </c>
      <c r="AD5" s="904">
        <v>11</v>
      </c>
      <c r="AE5" s="86">
        <v>12.816801326420507</v>
      </c>
      <c r="AF5" s="86">
        <v>16.026644652566254</v>
      </c>
      <c r="AG5" s="86">
        <v>22.31708635037285</v>
      </c>
    </row>
    <row r="6" spans="1:33" ht="23.25" customHeight="1">
      <c r="A6" s="28">
        <v>2</v>
      </c>
      <c r="B6" s="29" t="s">
        <v>20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>
        <v>5</v>
      </c>
      <c r="S6" s="32">
        <v>4</v>
      </c>
      <c r="T6" s="32">
        <v>4</v>
      </c>
      <c r="U6" s="32">
        <v>6</v>
      </c>
      <c r="V6" s="32">
        <v>5</v>
      </c>
      <c r="W6" s="32">
        <v>3</v>
      </c>
      <c r="X6" s="32">
        <v>7</v>
      </c>
      <c r="Y6" s="86">
        <v>4.7613517593775407</v>
      </c>
      <c r="Z6" s="86">
        <f>'Table B 2 d 2'!AL8</f>
        <v>1.0714285714285714</v>
      </c>
      <c r="AA6" s="86">
        <v>3.2894736842105261</v>
      </c>
      <c r="AB6" s="86">
        <v>1.8</v>
      </c>
      <c r="AC6" s="86">
        <f>'Table B 2 d 2'!AL8</f>
        <v>1.0714285714285714</v>
      </c>
      <c r="AD6" s="904">
        <v>2</v>
      </c>
      <c r="AE6" s="86">
        <v>2.6455026455026456</v>
      </c>
      <c r="AF6" s="86">
        <v>4.2890564075903299</v>
      </c>
      <c r="AG6" s="86">
        <v>1.0714285714285714</v>
      </c>
    </row>
    <row r="7" spans="1:33" ht="23.25" customHeight="1">
      <c r="A7" s="28">
        <v>3</v>
      </c>
      <c r="B7" s="29" t="s">
        <v>21</v>
      </c>
      <c r="C7" s="32">
        <v>6</v>
      </c>
      <c r="D7" s="32">
        <v>6</v>
      </c>
      <c r="E7" s="32">
        <v>6</v>
      </c>
      <c r="F7" s="32">
        <v>5</v>
      </c>
      <c r="G7" s="32">
        <v>5</v>
      </c>
      <c r="H7" s="32">
        <v>5</v>
      </c>
      <c r="I7" s="32">
        <v>4</v>
      </c>
      <c r="J7" s="32">
        <v>8</v>
      </c>
      <c r="K7" s="32">
        <v>9</v>
      </c>
      <c r="L7" s="32">
        <v>4</v>
      </c>
      <c r="M7" s="32">
        <v>3</v>
      </c>
      <c r="N7" s="32">
        <v>3</v>
      </c>
      <c r="O7" s="32">
        <v>4</v>
      </c>
      <c r="P7" s="32">
        <v>5</v>
      </c>
      <c r="Q7" s="32">
        <v>3</v>
      </c>
      <c r="R7" s="32">
        <v>2</v>
      </c>
      <c r="S7" s="32">
        <v>3</v>
      </c>
      <c r="T7" s="32">
        <v>5</v>
      </c>
      <c r="U7" s="32">
        <v>1</v>
      </c>
      <c r="V7" s="32">
        <v>3</v>
      </c>
      <c r="W7" s="32">
        <v>4</v>
      </c>
      <c r="X7" s="32">
        <v>3</v>
      </c>
      <c r="Y7" s="86">
        <v>2.375890959109666</v>
      </c>
      <c r="Z7" s="86">
        <f>'Table B 2 d 2'!AL9</f>
        <v>2.9977911012937835</v>
      </c>
      <c r="AA7" s="86">
        <v>6.7812513327931079</v>
      </c>
      <c r="AB7" s="86">
        <v>3.2</v>
      </c>
      <c r="AC7" s="86">
        <f>'Table B 2 d 2'!AL9</f>
        <v>2.9977911012937835</v>
      </c>
      <c r="AD7" s="904">
        <v>2</v>
      </c>
      <c r="AE7" s="86">
        <v>3.573228274313986</v>
      </c>
      <c r="AF7" s="86">
        <v>2.9501475073753687</v>
      </c>
      <c r="AG7" s="86">
        <v>2.9977911012937835</v>
      </c>
    </row>
    <row r="8" spans="1:33" ht="23.25" customHeight="1">
      <c r="A8" s="28">
        <v>4</v>
      </c>
      <c r="B8" s="29" t="s">
        <v>25</v>
      </c>
      <c r="C8" s="32">
        <v>16</v>
      </c>
      <c r="D8" s="32">
        <v>16</v>
      </c>
      <c r="E8" s="32">
        <v>7</v>
      </c>
      <c r="F8" s="32">
        <v>10</v>
      </c>
      <c r="G8" s="32">
        <v>10</v>
      </c>
      <c r="H8" s="32">
        <v>14</v>
      </c>
      <c r="I8" s="32">
        <v>8</v>
      </c>
      <c r="J8" s="32">
        <v>7</v>
      </c>
      <c r="K8" s="32">
        <v>9</v>
      </c>
      <c r="L8" s="32">
        <v>21</v>
      </c>
      <c r="M8" s="32">
        <v>5</v>
      </c>
      <c r="N8" s="32">
        <v>6</v>
      </c>
      <c r="O8" s="32">
        <v>18</v>
      </c>
      <c r="P8" s="32">
        <v>7</v>
      </c>
      <c r="Q8" s="32">
        <v>7</v>
      </c>
      <c r="R8" s="32">
        <v>3</v>
      </c>
      <c r="S8" s="32">
        <v>2</v>
      </c>
      <c r="T8" s="32">
        <v>5</v>
      </c>
      <c r="U8" s="32">
        <v>4</v>
      </c>
      <c r="V8" s="32">
        <v>11</v>
      </c>
      <c r="W8" s="32">
        <v>18</v>
      </c>
      <c r="X8" s="32">
        <v>26</v>
      </c>
      <c r="Y8" s="86">
        <v>26.867682978185801</v>
      </c>
      <c r="Z8" s="86">
        <f>'Table B 2 d 2'!AL10</f>
        <v>19.836750189825359</v>
      </c>
      <c r="AA8" s="86">
        <v>28.448915642780573</v>
      </c>
      <c r="AB8" s="86">
        <v>34.299999999999997</v>
      </c>
      <c r="AC8" s="86">
        <f>'Table B 2 d 2'!AL10</f>
        <v>19.836750189825359</v>
      </c>
      <c r="AD8" s="904">
        <v>28</v>
      </c>
      <c r="AE8" s="86">
        <v>18.610061064262865</v>
      </c>
      <c r="AF8" s="86">
        <v>27.075993960744842</v>
      </c>
      <c r="AG8" s="86">
        <v>19.836750189825359</v>
      </c>
    </row>
    <row r="9" spans="1:33" ht="23.25" customHeight="1">
      <c r="A9" s="28">
        <v>5</v>
      </c>
      <c r="B9" s="29" t="s">
        <v>27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86">
        <v>0.50541921716179028</v>
      </c>
      <c r="Z9" s="86">
        <f>'Table B 2 d 2'!AL11</f>
        <v>1.7908538535337386</v>
      </c>
      <c r="AA9" s="86">
        <v>3.4967107212706692</v>
      </c>
      <c r="AB9" s="86">
        <v>3.4</v>
      </c>
      <c r="AC9" s="86">
        <f>'Table B 2 d 2'!AL11</f>
        <v>1.7908538535337386</v>
      </c>
      <c r="AD9" s="904">
        <v>3</v>
      </c>
      <c r="AE9" s="86">
        <v>1.8914185639229422</v>
      </c>
      <c r="AF9" s="86">
        <v>1.944849621448913</v>
      </c>
      <c r="AG9" s="86">
        <v>1.7908538535337386</v>
      </c>
    </row>
    <row r="10" spans="1:33" ht="23.25" customHeight="1">
      <c r="A10" s="28">
        <v>6</v>
      </c>
      <c r="B10" s="29" t="s">
        <v>29</v>
      </c>
      <c r="C10" s="32"/>
      <c r="D10" s="32">
        <v>18</v>
      </c>
      <c r="E10" s="32">
        <v>13</v>
      </c>
      <c r="F10" s="32">
        <v>6</v>
      </c>
      <c r="G10" s="32">
        <v>7</v>
      </c>
      <c r="H10" s="32">
        <v>40</v>
      </c>
      <c r="I10" s="32">
        <v>48</v>
      </c>
      <c r="J10" s="32">
        <v>37</v>
      </c>
      <c r="K10" s="32">
        <v>26</v>
      </c>
      <c r="L10" s="32">
        <v>34</v>
      </c>
      <c r="M10" s="32">
        <v>28</v>
      </c>
      <c r="N10" s="32">
        <v>17</v>
      </c>
      <c r="O10" s="32">
        <v>25</v>
      </c>
      <c r="P10" s="32">
        <v>16</v>
      </c>
      <c r="Q10" s="32">
        <v>11</v>
      </c>
      <c r="R10" s="32">
        <v>7</v>
      </c>
      <c r="S10" s="32">
        <v>0</v>
      </c>
      <c r="T10" s="32">
        <v>2</v>
      </c>
      <c r="U10" s="32">
        <v>1</v>
      </c>
      <c r="V10" s="32">
        <v>2</v>
      </c>
      <c r="W10" s="32">
        <v>5</v>
      </c>
      <c r="X10" s="32">
        <v>6</v>
      </c>
      <c r="Y10" s="86">
        <v>4.2951971885982037</v>
      </c>
      <c r="Z10" s="86">
        <f>'Table B 2 d 2'!AL12</f>
        <v>2.0308692120227456</v>
      </c>
      <c r="AA10" s="86">
        <v>2.5679758308157101</v>
      </c>
      <c r="AB10" s="86">
        <v>1.3</v>
      </c>
      <c r="AC10" s="86">
        <f>'Table B 2 d 2'!AL12</f>
        <v>2.0308692120227456</v>
      </c>
      <c r="AD10" s="904">
        <v>4</v>
      </c>
      <c r="AE10" s="86">
        <v>1.7555409260478385</v>
      </c>
      <c r="AF10" s="86">
        <v>0</v>
      </c>
      <c r="AG10" s="86">
        <v>2.0308692120227456</v>
      </c>
    </row>
    <row r="11" spans="1:33" ht="23.25" customHeight="1">
      <c r="A11" s="28">
        <v>7</v>
      </c>
      <c r="B11" s="29" t="s">
        <v>142</v>
      </c>
      <c r="C11" s="32">
        <v>12</v>
      </c>
      <c r="D11" s="32">
        <v>12</v>
      </c>
      <c r="E11" s="32">
        <v>11</v>
      </c>
      <c r="F11" s="32">
        <v>11</v>
      </c>
      <c r="G11" s="32">
        <v>10</v>
      </c>
      <c r="H11" s="32">
        <v>11</v>
      </c>
      <c r="I11" s="32">
        <v>9</v>
      </c>
      <c r="J11" s="32">
        <v>11</v>
      </c>
      <c r="K11" s="32">
        <v>7</v>
      </c>
      <c r="L11" s="32">
        <v>7</v>
      </c>
      <c r="M11" s="32">
        <v>3</v>
      </c>
      <c r="N11" s="32">
        <v>19</v>
      </c>
      <c r="O11" s="32">
        <v>16</v>
      </c>
      <c r="P11" s="32">
        <v>9</v>
      </c>
      <c r="Q11" s="32">
        <v>6</v>
      </c>
      <c r="R11" s="32">
        <v>4</v>
      </c>
      <c r="S11" s="32">
        <v>2</v>
      </c>
      <c r="T11" s="32">
        <v>3</v>
      </c>
      <c r="U11" s="32">
        <v>2</v>
      </c>
      <c r="V11" s="32">
        <v>3</v>
      </c>
      <c r="W11" s="32">
        <v>3</v>
      </c>
      <c r="X11" s="32">
        <v>2</v>
      </c>
      <c r="Y11" s="86">
        <v>3.7484000731395137</v>
      </c>
      <c r="Z11" s="86">
        <f>'Table B 2 d 2'!AL13</f>
        <v>0.74858303924713931</v>
      </c>
      <c r="AA11" s="86">
        <v>3.8848263254113347</v>
      </c>
      <c r="AB11" s="86">
        <v>1.7</v>
      </c>
      <c r="AC11" s="86">
        <f>'Table B 2 d 2'!AL13</f>
        <v>0.74858303924713931</v>
      </c>
      <c r="AD11" s="904">
        <v>0</v>
      </c>
      <c r="AE11" s="86">
        <v>0.51937259790173462</v>
      </c>
      <c r="AF11" s="86">
        <v>3.720497616556214</v>
      </c>
      <c r="AG11" s="86">
        <v>0.74858303924713931</v>
      </c>
    </row>
    <row r="12" spans="1:33" ht="23.25" customHeight="1">
      <c r="A12" s="28">
        <v>8</v>
      </c>
      <c r="B12" s="29" t="s">
        <v>40</v>
      </c>
      <c r="C12" s="32">
        <v>12</v>
      </c>
      <c r="D12" s="32">
        <v>13</v>
      </c>
      <c r="E12" s="32">
        <v>13</v>
      </c>
      <c r="F12" s="32">
        <v>11</v>
      </c>
      <c r="G12" s="32">
        <v>9</v>
      </c>
      <c r="H12" s="32">
        <v>11</v>
      </c>
      <c r="I12" s="32">
        <v>9</v>
      </c>
      <c r="J12" s="32">
        <v>10</v>
      </c>
      <c r="K12" s="32">
        <v>9</v>
      </c>
      <c r="L12" s="32">
        <v>10</v>
      </c>
      <c r="M12" s="32">
        <v>6</v>
      </c>
      <c r="N12" s="32">
        <v>6</v>
      </c>
      <c r="O12" s="32">
        <v>7</v>
      </c>
      <c r="P12" s="32">
        <v>0</v>
      </c>
      <c r="Q12" s="32">
        <v>2</v>
      </c>
      <c r="R12" s="32">
        <v>3</v>
      </c>
      <c r="S12" s="32">
        <v>4</v>
      </c>
      <c r="T12" s="32">
        <v>5</v>
      </c>
      <c r="U12" s="32">
        <v>4</v>
      </c>
      <c r="V12" s="32">
        <v>9</v>
      </c>
      <c r="W12" s="32">
        <v>7</v>
      </c>
      <c r="X12" s="32">
        <v>6</v>
      </c>
      <c r="Y12" s="86">
        <v>8.7057241070094147</v>
      </c>
      <c r="Z12" s="86">
        <f>'Table B 2 d 2'!AL14</f>
        <v>2.0219659023022838</v>
      </c>
      <c r="AA12" s="86">
        <v>5.1122808346271817</v>
      </c>
      <c r="AB12" s="86">
        <v>7.2</v>
      </c>
      <c r="AC12" s="86">
        <f>'Table B 2 d 2'!AL14</f>
        <v>2.0219659023022838</v>
      </c>
      <c r="AD12" s="904">
        <v>6</v>
      </c>
      <c r="AE12" s="86">
        <v>4.7639262298948166</v>
      </c>
      <c r="AF12" s="86">
        <v>3.8055370564170872</v>
      </c>
      <c r="AG12" s="86">
        <v>2.0219659023022838</v>
      </c>
    </row>
    <row r="13" spans="1:33" ht="23.25" customHeight="1">
      <c r="A13" s="28">
        <v>9</v>
      </c>
      <c r="B13" s="29" t="s">
        <v>44</v>
      </c>
      <c r="C13" s="32">
        <v>20</v>
      </c>
      <c r="D13" s="32">
        <v>13</v>
      </c>
      <c r="E13" s="32">
        <v>16</v>
      </c>
      <c r="F13" s="32">
        <v>36</v>
      </c>
      <c r="G13" s="32">
        <v>12</v>
      </c>
      <c r="H13" s="32">
        <v>14</v>
      </c>
      <c r="I13" s="32">
        <v>12</v>
      </c>
      <c r="J13" s="32">
        <v>14</v>
      </c>
      <c r="K13" s="32">
        <v>15</v>
      </c>
      <c r="L13" s="32">
        <v>10</v>
      </c>
      <c r="M13" s="32">
        <v>9</v>
      </c>
      <c r="N13" s="32">
        <v>6</v>
      </c>
      <c r="O13" s="32">
        <v>7</v>
      </c>
      <c r="P13" s="32">
        <v>4</v>
      </c>
      <c r="Q13" s="32">
        <v>8</v>
      </c>
      <c r="R13" s="32">
        <v>5</v>
      </c>
      <c r="S13" s="32">
        <v>4</v>
      </c>
      <c r="T13" s="32">
        <v>4</v>
      </c>
      <c r="U13" s="32">
        <v>5</v>
      </c>
      <c r="V13" s="32">
        <v>4</v>
      </c>
      <c r="W13" s="32">
        <v>10</v>
      </c>
      <c r="X13" s="32">
        <v>6</v>
      </c>
      <c r="Y13" s="86">
        <v>6.6711670571417221</v>
      </c>
      <c r="Z13" s="86">
        <f>'Table B 2 d 2'!AL15</f>
        <v>1.2927605409705647</v>
      </c>
      <c r="AA13" s="86">
        <v>8.1866557511256648</v>
      </c>
      <c r="AB13" s="86">
        <v>9.5</v>
      </c>
      <c r="AC13" s="86">
        <f>'Table B 2 d 2'!AL15</f>
        <v>1.2927605409705647</v>
      </c>
      <c r="AD13" s="904">
        <v>2</v>
      </c>
      <c r="AE13" s="86">
        <v>2.1334165886148404</v>
      </c>
      <c r="AF13" s="86">
        <v>2.7856590147020892</v>
      </c>
      <c r="AG13" s="86">
        <v>1.2927605409705647</v>
      </c>
    </row>
    <row r="14" spans="1:33" ht="23.25" customHeight="1">
      <c r="A14" s="28">
        <v>10</v>
      </c>
      <c r="B14" s="29" t="s">
        <v>51</v>
      </c>
      <c r="C14" s="32">
        <v>21</v>
      </c>
      <c r="D14" s="32">
        <v>20</v>
      </c>
      <c r="E14" s="32">
        <v>12</v>
      </c>
      <c r="F14" s="32">
        <v>13</v>
      </c>
      <c r="G14" s="32">
        <v>17</v>
      </c>
      <c r="H14" s="32">
        <v>26</v>
      </c>
      <c r="I14" s="32">
        <v>28</v>
      </c>
      <c r="J14" s="32">
        <v>35</v>
      </c>
      <c r="K14" s="32">
        <v>33</v>
      </c>
      <c r="L14" s="32">
        <v>33</v>
      </c>
      <c r="M14" s="32">
        <v>33</v>
      </c>
      <c r="N14" s="32">
        <v>12</v>
      </c>
      <c r="O14" s="32">
        <v>13</v>
      </c>
      <c r="P14" s="32">
        <v>6</v>
      </c>
      <c r="Q14" s="32">
        <v>6</v>
      </c>
      <c r="R14" s="32">
        <v>6</v>
      </c>
      <c r="S14" s="32">
        <v>6</v>
      </c>
      <c r="T14" s="32">
        <v>8</v>
      </c>
      <c r="U14" s="32">
        <v>9</v>
      </c>
      <c r="V14" s="32">
        <v>14</v>
      </c>
      <c r="W14" s="32">
        <v>7</v>
      </c>
      <c r="X14" s="32">
        <v>12</v>
      </c>
      <c r="Y14" s="86">
        <v>12.915272698980782</v>
      </c>
      <c r="Z14" s="86">
        <f>'Table B 2 d 2'!AL16</f>
        <v>8.8862163426204308</v>
      </c>
      <c r="AA14" s="86">
        <v>13.35299418366511</v>
      </c>
      <c r="AB14" s="86">
        <v>13.8</v>
      </c>
      <c r="AC14" s="86">
        <f>'Table B 2 d 2'!AL16</f>
        <v>8.8862163426204308</v>
      </c>
      <c r="AD14" s="904">
        <v>10</v>
      </c>
      <c r="AE14" s="86">
        <v>8.4809479414152946</v>
      </c>
      <c r="AF14" s="86">
        <v>7.6694411414982167</v>
      </c>
      <c r="AG14" s="86">
        <v>8.8862163426204308</v>
      </c>
    </row>
    <row r="15" spans="1:33" ht="23.25" customHeight="1">
      <c r="A15" s="28">
        <v>11</v>
      </c>
      <c r="B15" s="29" t="s">
        <v>57</v>
      </c>
      <c r="C15" s="32">
        <v>10</v>
      </c>
      <c r="D15" s="32">
        <v>8</v>
      </c>
      <c r="E15" s="32">
        <v>9</v>
      </c>
      <c r="F15" s="32">
        <v>8</v>
      </c>
      <c r="G15" s="32">
        <v>6</v>
      </c>
      <c r="H15" s="32">
        <v>6</v>
      </c>
      <c r="I15" s="32">
        <v>5</v>
      </c>
      <c r="J15" s="32">
        <v>10</v>
      </c>
      <c r="K15" s="32">
        <v>10</v>
      </c>
      <c r="L15" s="32">
        <v>6</v>
      </c>
      <c r="M15" s="32">
        <v>6</v>
      </c>
      <c r="N15" s="32">
        <v>2</v>
      </c>
      <c r="O15" s="32">
        <v>5</v>
      </c>
      <c r="P15" s="32">
        <v>11</v>
      </c>
      <c r="Q15" s="32">
        <v>2</v>
      </c>
      <c r="R15" s="32">
        <v>4</v>
      </c>
      <c r="S15" s="32">
        <v>6</v>
      </c>
      <c r="T15" s="32">
        <v>5</v>
      </c>
      <c r="U15" s="32">
        <v>5</v>
      </c>
      <c r="V15" s="32">
        <v>2</v>
      </c>
      <c r="W15" s="32">
        <v>2</v>
      </c>
      <c r="X15" s="32">
        <v>1</v>
      </c>
      <c r="Y15" s="86">
        <v>2.6575865791877749</v>
      </c>
      <c r="Z15" s="86">
        <f>'Table B 2 d 2'!AL17</f>
        <v>1.8841262364578428</v>
      </c>
      <c r="AA15" s="86">
        <v>6.1071366253707904</v>
      </c>
      <c r="AB15" s="86">
        <v>4.5</v>
      </c>
      <c r="AC15" s="86">
        <f>'Table B 2 d 2'!AL17</f>
        <v>1.8841262364578428</v>
      </c>
      <c r="AD15" s="904">
        <v>3</v>
      </c>
      <c r="AE15" s="86">
        <v>1.2531328320802004</v>
      </c>
      <c r="AF15" s="86">
        <v>0.40391800464505706</v>
      </c>
      <c r="AG15" s="86">
        <v>1.8841262364578428</v>
      </c>
    </row>
    <row r="16" spans="1:33" ht="23.25" customHeight="1">
      <c r="A16" s="28">
        <v>12</v>
      </c>
      <c r="B16" s="29" t="s">
        <v>61</v>
      </c>
      <c r="C16" s="32">
        <v>18</v>
      </c>
      <c r="D16" s="32">
        <v>13</v>
      </c>
      <c r="E16" s="32">
        <v>22</v>
      </c>
      <c r="F16" s="32">
        <v>26</v>
      </c>
      <c r="G16" s="32">
        <v>16</v>
      </c>
      <c r="H16" s="32">
        <v>13</v>
      </c>
      <c r="I16" s="32">
        <v>15</v>
      </c>
      <c r="J16" s="32">
        <v>14</v>
      </c>
      <c r="K16" s="32">
        <v>13</v>
      </c>
      <c r="L16" s="32">
        <v>5</v>
      </c>
      <c r="M16" s="32">
        <v>8</v>
      </c>
      <c r="N16" s="32">
        <v>4</v>
      </c>
      <c r="O16" s="32">
        <v>6</v>
      </c>
      <c r="P16" s="32">
        <v>8</v>
      </c>
      <c r="Q16" s="32">
        <v>5</v>
      </c>
      <c r="R16" s="32">
        <v>2</v>
      </c>
      <c r="S16" s="32">
        <v>7</v>
      </c>
      <c r="T16" s="32">
        <v>6</v>
      </c>
      <c r="U16" s="32">
        <v>6</v>
      </c>
      <c r="V16" s="32">
        <v>7</v>
      </c>
      <c r="W16" s="32">
        <v>5</v>
      </c>
      <c r="X16" s="32">
        <v>5</v>
      </c>
      <c r="Y16" s="86">
        <v>5.2064920456371517</v>
      </c>
      <c r="Z16" s="86">
        <f>'Table B 2 d 2'!AL18</f>
        <v>0.42727354502113879</v>
      </c>
      <c r="AA16" s="86">
        <v>6.8157123571828384</v>
      </c>
      <c r="AB16" s="86">
        <v>7.8</v>
      </c>
      <c r="AC16" s="86">
        <f>'Table B 2 d 2'!AL18</f>
        <v>0.42727354502113879</v>
      </c>
      <c r="AD16" s="904">
        <v>6</v>
      </c>
      <c r="AE16" s="86">
        <v>3.7952610524156323</v>
      </c>
      <c r="AF16" s="86">
        <v>2.9110512129380055</v>
      </c>
      <c r="AG16" s="86">
        <v>0.42727354502113879</v>
      </c>
    </row>
    <row r="17" spans="1:33" ht="23.25" customHeight="1">
      <c r="A17" s="28">
        <v>13</v>
      </c>
      <c r="B17" s="29" t="s">
        <v>62</v>
      </c>
      <c r="C17" s="32"/>
      <c r="D17" s="32">
        <v>8</v>
      </c>
      <c r="E17" s="32">
        <v>5</v>
      </c>
      <c r="F17" s="32">
        <v>9</v>
      </c>
      <c r="G17" s="32">
        <v>9</v>
      </c>
      <c r="H17" s="32">
        <v>7</v>
      </c>
      <c r="I17" s="32">
        <v>7</v>
      </c>
      <c r="J17" s="32">
        <v>7</v>
      </c>
      <c r="K17" s="32">
        <v>40</v>
      </c>
      <c r="L17" s="32">
        <v>40</v>
      </c>
      <c r="M17" s="32">
        <v>3</v>
      </c>
      <c r="N17" s="32">
        <v>3</v>
      </c>
      <c r="O17" s="32">
        <v>7</v>
      </c>
      <c r="P17" s="32">
        <v>2</v>
      </c>
      <c r="Q17" s="32">
        <v>2</v>
      </c>
      <c r="R17" s="32">
        <v>2</v>
      </c>
      <c r="S17" s="32">
        <v>1</v>
      </c>
      <c r="T17" s="32">
        <v>2</v>
      </c>
      <c r="U17" s="32">
        <v>2</v>
      </c>
      <c r="V17" s="32">
        <v>4</v>
      </c>
      <c r="W17" s="32">
        <v>7</v>
      </c>
      <c r="X17" s="32">
        <v>6</v>
      </c>
      <c r="Y17" s="86">
        <v>4.4105854049719326</v>
      </c>
      <c r="Z17" s="86">
        <f>'Table B 2 d 2'!AL19</f>
        <v>0</v>
      </c>
      <c r="AA17" s="86">
        <v>3.7603847835592479</v>
      </c>
      <c r="AB17" s="86">
        <v>1.5</v>
      </c>
      <c r="AC17" s="86">
        <f>'Table B 2 d 2'!AL19</f>
        <v>0</v>
      </c>
      <c r="AD17" s="904">
        <v>2</v>
      </c>
      <c r="AE17" s="86">
        <v>1.9371941272430668</v>
      </c>
      <c r="AF17" s="86">
        <v>1.419833988641328</v>
      </c>
      <c r="AG17" s="86">
        <v>0</v>
      </c>
    </row>
    <row r="18" spans="1:33" ht="23.25" customHeight="1">
      <c r="A18" s="28">
        <v>14</v>
      </c>
      <c r="B18" s="29" t="s">
        <v>69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>
        <v>2</v>
      </c>
      <c r="S18" s="32">
        <v>1</v>
      </c>
      <c r="T18" s="32">
        <v>2</v>
      </c>
      <c r="U18" s="32">
        <v>1</v>
      </c>
      <c r="V18" s="32">
        <v>4</v>
      </c>
      <c r="W18" s="32">
        <v>3</v>
      </c>
      <c r="X18" s="32">
        <v>5</v>
      </c>
      <c r="Y18" s="86">
        <v>8.9327691584391165</v>
      </c>
      <c r="Z18" s="86">
        <f>'Table B 2 d 2'!AL20</f>
        <v>3.2755155214769598</v>
      </c>
      <c r="AA18" s="86">
        <v>7.3573039041177175</v>
      </c>
      <c r="AB18" s="86">
        <v>5.7</v>
      </c>
      <c r="AC18" s="86">
        <f>'Table B 2 d 2'!AL20</f>
        <v>3.2755155214769598</v>
      </c>
      <c r="AD18" s="904">
        <v>5</v>
      </c>
      <c r="AE18" s="86">
        <v>1.8889308651303363</v>
      </c>
      <c r="AF18" s="86">
        <v>2.8270771163813411</v>
      </c>
      <c r="AG18" s="86">
        <v>3.2755155214769598</v>
      </c>
    </row>
    <row r="19" spans="1:33" ht="23.25" customHeight="1">
      <c r="A19" s="28">
        <v>15</v>
      </c>
      <c r="B19" s="29" t="s">
        <v>256</v>
      </c>
      <c r="C19" s="32"/>
      <c r="D19" s="32"/>
      <c r="E19" s="32"/>
      <c r="F19" s="32"/>
      <c r="G19" s="32"/>
      <c r="H19" s="32">
        <v>33</v>
      </c>
      <c r="I19" s="32">
        <v>30</v>
      </c>
      <c r="J19" s="32">
        <v>17</v>
      </c>
      <c r="K19" s="32">
        <v>16</v>
      </c>
      <c r="L19" s="32">
        <v>0</v>
      </c>
      <c r="M19" s="32">
        <v>2</v>
      </c>
      <c r="N19" s="32">
        <v>2</v>
      </c>
      <c r="O19" s="32">
        <v>3</v>
      </c>
      <c r="P19" s="32">
        <v>1</v>
      </c>
      <c r="Q19" s="32">
        <v>1</v>
      </c>
      <c r="R19" s="32">
        <v>2</v>
      </c>
      <c r="S19" s="32">
        <v>1</v>
      </c>
      <c r="T19" s="32">
        <v>0</v>
      </c>
      <c r="U19" s="32">
        <v>0</v>
      </c>
      <c r="V19" s="32">
        <v>3</v>
      </c>
      <c r="W19" s="32">
        <v>10</v>
      </c>
      <c r="X19" s="32">
        <v>7</v>
      </c>
      <c r="Y19" s="86">
        <v>6.8018642146366037</v>
      </c>
      <c r="Z19" s="86">
        <f>'Table B 2 d 2'!AL21</f>
        <v>1.4795331251027453</v>
      </c>
      <c r="AA19" s="86">
        <v>5.7131468810203945</v>
      </c>
      <c r="AB19" s="86">
        <v>5.2</v>
      </c>
      <c r="AC19" s="86">
        <f>'Table B 2 d 2'!AL21</f>
        <v>1.4795331251027453</v>
      </c>
      <c r="AD19" s="904">
        <v>4</v>
      </c>
      <c r="AE19" s="86">
        <v>3.3217458478176902</v>
      </c>
      <c r="AF19" s="86">
        <v>2.3211473099560638</v>
      </c>
      <c r="AG19" s="86">
        <v>1.4795331251027453</v>
      </c>
    </row>
    <row r="20" spans="1:33" ht="23.25" customHeight="1">
      <c r="A20" s="28">
        <v>16</v>
      </c>
      <c r="B20" s="29" t="s">
        <v>73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86">
        <v>12.592737212026552</v>
      </c>
      <c r="Z20" s="86">
        <f>'Table B 2 d 2'!AL22</f>
        <v>1.9944768333844736</v>
      </c>
      <c r="AA20" s="86">
        <v>5.2440068493150687</v>
      </c>
      <c r="AB20" s="86">
        <v>6.5</v>
      </c>
      <c r="AC20" s="86">
        <f>'Table B 2 d 2'!AL22</f>
        <v>1.9944768333844736</v>
      </c>
      <c r="AD20" s="904">
        <v>3</v>
      </c>
      <c r="AE20" s="86">
        <v>5.0104062283203579</v>
      </c>
      <c r="AF20" s="86">
        <v>3.4657854437011366</v>
      </c>
      <c r="AG20" s="86">
        <v>1.9944768333844736</v>
      </c>
    </row>
    <row r="21" spans="1:33" ht="23.25" customHeight="1">
      <c r="A21" s="28">
        <v>17</v>
      </c>
      <c r="B21" s="29" t="s">
        <v>75</v>
      </c>
      <c r="C21" s="32">
        <v>3</v>
      </c>
      <c r="D21" s="32">
        <v>4</v>
      </c>
      <c r="E21" s="32">
        <v>12</v>
      </c>
      <c r="F21" s="32">
        <v>15</v>
      </c>
      <c r="G21" s="32">
        <v>12</v>
      </c>
      <c r="H21" s="32">
        <v>13</v>
      </c>
      <c r="I21" s="32">
        <v>11</v>
      </c>
      <c r="J21" s="32">
        <v>17</v>
      </c>
      <c r="K21" s="32">
        <v>20</v>
      </c>
      <c r="L21" s="32">
        <v>11</v>
      </c>
      <c r="M21" s="32">
        <v>10</v>
      </c>
      <c r="N21" s="32">
        <v>6</v>
      </c>
      <c r="O21" s="32">
        <v>7</v>
      </c>
      <c r="P21" s="32">
        <v>6</v>
      </c>
      <c r="Q21" s="32">
        <v>6</v>
      </c>
      <c r="R21" s="32">
        <v>1</v>
      </c>
      <c r="S21" s="32">
        <v>3</v>
      </c>
      <c r="T21" s="32">
        <v>2</v>
      </c>
      <c r="U21" s="32">
        <v>2</v>
      </c>
      <c r="V21" s="32">
        <v>2</v>
      </c>
      <c r="W21" s="32">
        <v>2</v>
      </c>
      <c r="X21" s="32">
        <v>3</v>
      </c>
      <c r="Y21" s="86">
        <v>3.1858407079646018</v>
      </c>
      <c r="Z21" s="86">
        <f>'Table B 2 d 2'!AL23</f>
        <v>3.0525030525030523</v>
      </c>
      <c r="AA21" s="86">
        <v>4.50934822574491</v>
      </c>
      <c r="AB21" s="86">
        <v>0.6</v>
      </c>
      <c r="AC21" s="86">
        <f>'Table B 2 d 2'!AL23</f>
        <v>3.0525030525030523</v>
      </c>
      <c r="AD21" s="904">
        <v>8</v>
      </c>
      <c r="AE21" s="86">
        <v>1.0352732381867931</v>
      </c>
      <c r="AF21" s="86">
        <v>3.0443253774963468</v>
      </c>
      <c r="AG21" s="86">
        <v>3.0525030525030523</v>
      </c>
    </row>
    <row r="22" spans="1:33" ht="23.25" customHeight="1">
      <c r="A22" s="28">
        <v>18</v>
      </c>
      <c r="B22" s="30" t="s">
        <v>161</v>
      </c>
      <c r="C22" s="32">
        <v>20</v>
      </c>
      <c r="D22" s="32">
        <v>16</v>
      </c>
      <c r="E22" s="32">
        <v>19</v>
      </c>
      <c r="F22" s="32">
        <v>17</v>
      </c>
      <c r="G22" s="32">
        <v>14</v>
      </c>
      <c r="H22" s="32">
        <v>5</v>
      </c>
      <c r="I22" s="32">
        <v>5</v>
      </c>
      <c r="J22" s="32">
        <v>10</v>
      </c>
      <c r="K22" s="32">
        <v>12</v>
      </c>
      <c r="L22" s="32">
        <v>9</v>
      </c>
      <c r="M22" s="32">
        <v>7</v>
      </c>
      <c r="N22" s="32">
        <v>7</v>
      </c>
      <c r="O22" s="32">
        <v>9</v>
      </c>
      <c r="P22" s="32">
        <v>2</v>
      </c>
      <c r="Q22" s="32">
        <v>2</v>
      </c>
      <c r="R22" s="32">
        <v>6</v>
      </c>
      <c r="S22" s="32">
        <v>5</v>
      </c>
      <c r="T22" s="32">
        <v>5</v>
      </c>
      <c r="U22" s="32">
        <v>2</v>
      </c>
      <c r="V22" s="32">
        <v>4</v>
      </c>
      <c r="W22" s="32">
        <v>4</v>
      </c>
      <c r="X22" s="32">
        <v>4</v>
      </c>
      <c r="Y22" s="86">
        <v>4.9866735448370738</v>
      </c>
      <c r="Z22" s="86">
        <f>'Table B 2 d 2'!AL24</f>
        <v>1.3739167195096174</v>
      </c>
      <c r="AA22" s="86">
        <v>2.7886224205242609</v>
      </c>
      <c r="AB22" s="86">
        <v>1.9</v>
      </c>
      <c r="AC22" s="86">
        <f>'Table B 2 d 2'!AL24</f>
        <v>1.3739167195096174</v>
      </c>
      <c r="AD22" s="904">
        <v>1</v>
      </c>
      <c r="AE22" s="86">
        <v>0.98210388476647759</v>
      </c>
      <c r="AF22" s="86">
        <v>0.82110232987786103</v>
      </c>
      <c r="AG22" s="86">
        <v>1.3739167195096174</v>
      </c>
    </row>
    <row r="23" spans="1:33" ht="23.25" customHeight="1">
      <c r="A23" s="28">
        <v>19</v>
      </c>
      <c r="B23" s="29" t="s">
        <v>86</v>
      </c>
      <c r="C23" s="32">
        <v>6</v>
      </c>
      <c r="D23" s="32">
        <v>4</v>
      </c>
      <c r="E23" s="32">
        <v>2</v>
      </c>
      <c r="F23" s="32">
        <v>8</v>
      </c>
      <c r="G23" s="32">
        <v>5</v>
      </c>
      <c r="H23" s="32">
        <v>4</v>
      </c>
      <c r="I23" s="32">
        <v>2</v>
      </c>
      <c r="J23" s="32">
        <v>10</v>
      </c>
      <c r="K23" s="32">
        <v>11</v>
      </c>
      <c r="L23" s="32">
        <v>1</v>
      </c>
      <c r="M23" s="32">
        <v>0</v>
      </c>
      <c r="N23" s="32">
        <v>3</v>
      </c>
      <c r="O23" s="32">
        <v>9</v>
      </c>
      <c r="P23" s="32">
        <v>1</v>
      </c>
      <c r="Q23" s="32">
        <v>2</v>
      </c>
      <c r="R23" s="32">
        <v>0</v>
      </c>
      <c r="S23" s="32">
        <v>1</v>
      </c>
      <c r="T23" s="32">
        <v>1</v>
      </c>
      <c r="U23" s="32">
        <v>1</v>
      </c>
      <c r="V23" s="32">
        <v>3</v>
      </c>
      <c r="W23" s="32">
        <v>5</v>
      </c>
      <c r="X23" s="32">
        <v>5</v>
      </c>
      <c r="Y23" s="86">
        <v>4.4514706494154845</v>
      </c>
      <c r="Z23" s="86">
        <f>'Table B 2 d 2'!AL25</f>
        <v>1.6149381781478678</v>
      </c>
      <c r="AA23" s="86">
        <v>3.2804326624700773</v>
      </c>
      <c r="AB23" s="86">
        <v>0.1</v>
      </c>
      <c r="AC23" s="86">
        <f>'Table B 2 d 2'!AL25</f>
        <v>1.6149381781478678</v>
      </c>
      <c r="AD23" s="904">
        <v>1</v>
      </c>
      <c r="AE23" s="86">
        <v>1.112995548017808</v>
      </c>
      <c r="AF23" s="86">
        <v>1.3723696248856359</v>
      </c>
      <c r="AG23" s="86">
        <v>1.6149381781478678</v>
      </c>
    </row>
    <row r="24" spans="1:33" ht="23.25" customHeight="1">
      <c r="A24" s="28">
        <v>20</v>
      </c>
      <c r="B24" s="29" t="s">
        <v>143</v>
      </c>
      <c r="C24" s="32"/>
      <c r="D24" s="32"/>
      <c r="E24" s="32"/>
      <c r="F24" s="32"/>
      <c r="G24" s="32"/>
      <c r="H24" s="32">
        <v>4</v>
      </c>
      <c r="I24" s="32">
        <v>8</v>
      </c>
      <c r="J24" s="32">
        <v>16</v>
      </c>
      <c r="K24" s="32">
        <v>14</v>
      </c>
      <c r="L24" s="32">
        <v>16</v>
      </c>
      <c r="M24" s="32">
        <v>6</v>
      </c>
      <c r="N24" s="32">
        <v>6</v>
      </c>
      <c r="O24" s="32">
        <v>10</v>
      </c>
      <c r="P24" s="32">
        <v>4</v>
      </c>
      <c r="Q24" s="32">
        <v>5</v>
      </c>
      <c r="R24" s="32">
        <v>2</v>
      </c>
      <c r="S24" s="32">
        <v>8</v>
      </c>
      <c r="T24" s="32">
        <v>4</v>
      </c>
      <c r="U24" s="32">
        <v>6</v>
      </c>
      <c r="V24" s="32">
        <v>6</v>
      </c>
      <c r="W24" s="32">
        <v>6</v>
      </c>
      <c r="X24" s="32">
        <v>5</v>
      </c>
      <c r="Y24" s="86">
        <v>10.782673359360476</v>
      </c>
      <c r="Z24" s="86">
        <f>'Table B 2 d 2'!AL26</f>
        <v>4.3340969599405614</v>
      </c>
      <c r="AA24" s="86">
        <v>8.5163603765127753</v>
      </c>
      <c r="AB24" s="86">
        <v>0.6</v>
      </c>
      <c r="AC24" s="86">
        <f>'Table B 2 d 2'!AL26</f>
        <v>4.3340969599405614</v>
      </c>
      <c r="AD24" s="904">
        <v>4</v>
      </c>
      <c r="AE24" s="86">
        <v>4.5622420160764721</v>
      </c>
      <c r="AF24" s="86">
        <v>3.4815211569362612</v>
      </c>
      <c r="AG24" s="86">
        <v>4.3340969599405614</v>
      </c>
    </row>
    <row r="25" spans="1:33" ht="23.25" customHeight="1">
      <c r="A25" s="28">
        <v>21</v>
      </c>
      <c r="B25" s="30" t="s">
        <v>144</v>
      </c>
      <c r="C25" s="32"/>
      <c r="D25" s="32"/>
      <c r="E25" s="32"/>
      <c r="F25" s="32"/>
      <c r="G25" s="32"/>
      <c r="H25" s="32">
        <v>24</v>
      </c>
      <c r="I25" s="32">
        <v>35</v>
      </c>
      <c r="J25" s="32">
        <v>10</v>
      </c>
      <c r="K25" s="32">
        <v>14</v>
      </c>
      <c r="L25" s="32">
        <v>17</v>
      </c>
      <c r="M25" s="32">
        <v>1</v>
      </c>
      <c r="N25" s="32">
        <v>5</v>
      </c>
      <c r="O25" s="32">
        <v>8</v>
      </c>
      <c r="P25" s="32">
        <v>4</v>
      </c>
      <c r="Q25" s="32">
        <v>1</v>
      </c>
      <c r="R25" s="32">
        <v>8</v>
      </c>
      <c r="S25" s="32">
        <v>4</v>
      </c>
      <c r="T25" s="32">
        <v>2</v>
      </c>
      <c r="U25" s="32">
        <v>3</v>
      </c>
      <c r="V25" s="32">
        <v>8</v>
      </c>
      <c r="W25" s="32">
        <v>8</v>
      </c>
      <c r="X25" s="32">
        <v>7</v>
      </c>
      <c r="Y25" s="86">
        <v>4.9824481938625294</v>
      </c>
      <c r="Z25" s="86">
        <f>'Table B 2 d 2'!AL27</f>
        <v>1.6676593210244193</v>
      </c>
      <c r="AA25" s="86">
        <v>8.6543149683081424</v>
      </c>
      <c r="AB25" s="86">
        <v>4.9000000000000004</v>
      </c>
      <c r="AC25" s="86">
        <f>'Table B 2 d 2'!AL27</f>
        <v>1.6676593210244193</v>
      </c>
      <c r="AD25" s="904">
        <v>4</v>
      </c>
      <c r="AE25" s="86">
        <v>5.0411902127136354</v>
      </c>
      <c r="AF25" s="86">
        <v>4.7805834763422403</v>
      </c>
      <c r="AG25" s="86">
        <v>1.6676593210244193</v>
      </c>
    </row>
    <row r="26" spans="1:33" ht="23.25" customHeight="1">
      <c r="A26" s="28">
        <v>22</v>
      </c>
      <c r="B26" s="29" t="s">
        <v>145</v>
      </c>
      <c r="C26" s="35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>
        <v>3</v>
      </c>
      <c r="S26" s="32">
        <v>5</v>
      </c>
      <c r="T26" s="32">
        <v>1</v>
      </c>
      <c r="U26" s="32">
        <v>1</v>
      </c>
      <c r="V26" s="32">
        <v>0</v>
      </c>
      <c r="W26" s="32">
        <v>4</v>
      </c>
      <c r="X26" s="32">
        <v>3</v>
      </c>
      <c r="Y26" s="86">
        <v>0.72009052566608378</v>
      </c>
      <c r="Z26" s="86">
        <f>'Table B 2 d 2'!AL28</f>
        <v>1.2774358378817792</v>
      </c>
      <c r="AA26" s="86">
        <v>16.1596411524527</v>
      </c>
      <c r="AB26" s="86">
        <v>14.8</v>
      </c>
      <c r="AC26" s="86">
        <f>'Table B 2 d 2'!AL28</f>
        <v>1.2774358378817792</v>
      </c>
      <c r="AD26" s="904">
        <v>7</v>
      </c>
      <c r="AE26" s="86">
        <v>4.0102557359805404</v>
      </c>
      <c r="AF26" s="86">
        <v>2.7944344181172496</v>
      </c>
      <c r="AG26" s="86">
        <v>1.2774358378817792</v>
      </c>
    </row>
    <row r="27" spans="1:33" ht="23.25" customHeight="1">
      <c r="A27" s="2002" t="s">
        <v>232</v>
      </c>
      <c r="B27" s="2002"/>
      <c r="C27" s="698">
        <v>17</v>
      </c>
      <c r="D27" s="243">
        <v>16</v>
      </c>
      <c r="E27" s="243">
        <v>14</v>
      </c>
      <c r="F27" s="243">
        <v>17</v>
      </c>
      <c r="G27" s="243">
        <v>12</v>
      </c>
      <c r="H27" s="243">
        <v>13</v>
      </c>
      <c r="I27" s="243">
        <v>13</v>
      </c>
      <c r="J27" s="243">
        <v>14</v>
      </c>
      <c r="K27" s="243">
        <v>15</v>
      </c>
      <c r="L27" s="243">
        <v>13</v>
      </c>
      <c r="M27" s="243">
        <v>9</v>
      </c>
      <c r="N27" s="243">
        <v>6</v>
      </c>
      <c r="O27" s="243">
        <v>9</v>
      </c>
      <c r="P27" s="243">
        <v>5</v>
      </c>
      <c r="Q27" s="243">
        <v>5</v>
      </c>
      <c r="R27" s="243">
        <v>4</v>
      </c>
      <c r="S27" s="243">
        <v>4</v>
      </c>
      <c r="T27" s="243">
        <v>4</v>
      </c>
      <c r="U27" s="243">
        <v>4</v>
      </c>
      <c r="V27" s="243">
        <v>6</v>
      </c>
      <c r="W27" s="243">
        <v>6</v>
      </c>
      <c r="X27" s="243">
        <v>7</v>
      </c>
      <c r="Y27" s="245">
        <v>6.9267119973060307</v>
      </c>
      <c r="Z27" s="245">
        <f>'Table B 2 d 2'!AL29</f>
        <v>4.9036815125847761</v>
      </c>
      <c r="AA27" s="245">
        <v>8.2032235137675666</v>
      </c>
      <c r="AB27" s="245">
        <v>7.4</v>
      </c>
      <c r="AC27" s="245">
        <f>'Table B 2 d 2'!AL29</f>
        <v>4.9036815125847761</v>
      </c>
      <c r="AD27" s="245">
        <v>6</v>
      </c>
      <c r="AE27" s="245">
        <v>4.7624167691617778</v>
      </c>
      <c r="AF27" s="245">
        <v>5.0678947255159352</v>
      </c>
      <c r="AG27" s="245">
        <v>4.9036815125847761</v>
      </c>
    </row>
    <row r="28" spans="1:33" ht="23.25" customHeight="1">
      <c r="A28" s="2002" t="s">
        <v>233</v>
      </c>
      <c r="B28" s="2002"/>
      <c r="C28" s="698">
        <v>53</v>
      </c>
      <c r="D28" s="243">
        <v>56</v>
      </c>
      <c r="E28" s="243">
        <v>55</v>
      </c>
      <c r="F28" s="243">
        <v>53</v>
      </c>
      <c r="G28" s="243">
        <v>54</v>
      </c>
      <c r="H28" s="243">
        <v>51</v>
      </c>
      <c r="I28" s="243">
        <v>51</v>
      </c>
      <c r="J28" s="243">
        <v>54</v>
      </c>
      <c r="K28" s="243">
        <v>53</v>
      </c>
      <c r="L28" s="243">
        <v>52</v>
      </c>
      <c r="M28" s="243">
        <v>52</v>
      </c>
      <c r="N28" s="243">
        <v>51</v>
      </c>
      <c r="O28" s="243">
        <v>49</v>
      </c>
      <c r="P28" s="243">
        <v>45</v>
      </c>
      <c r="Q28" s="243">
        <v>44</v>
      </c>
      <c r="R28" s="243">
        <v>44</v>
      </c>
      <c r="S28" s="243">
        <v>43</v>
      </c>
      <c r="T28" s="243">
        <v>41</v>
      </c>
      <c r="U28" s="243">
        <v>37</v>
      </c>
      <c r="V28" s="243">
        <v>34</v>
      </c>
      <c r="W28" s="243">
        <v>30</v>
      </c>
      <c r="X28" s="243">
        <v>28</v>
      </c>
      <c r="Y28" s="243">
        <v>26</v>
      </c>
      <c r="Z28" s="243">
        <v>26</v>
      </c>
      <c r="AA28" s="245">
        <v>24</v>
      </c>
      <c r="AB28" s="245">
        <v>24</v>
      </c>
      <c r="AC28" s="245">
        <v>21</v>
      </c>
      <c r="AD28" s="245">
        <v>21</v>
      </c>
      <c r="AE28" s="245">
        <v>20</v>
      </c>
      <c r="AF28" s="245">
        <v>20</v>
      </c>
      <c r="AG28" s="245"/>
    </row>
    <row r="29" spans="1:33" ht="23.25" customHeight="1"/>
  </sheetData>
  <mergeCells count="4">
    <mergeCell ref="A27:B27"/>
    <mergeCell ref="A28:B28"/>
    <mergeCell ref="A1:AD1"/>
    <mergeCell ref="A2:AD2"/>
  </mergeCells>
  <printOptions horizontalCentered="1" verticalCentered="1"/>
  <pageMargins left="0.5" right="0.36" top="0.74803149606299213" bottom="0.74803149606299213" header="0.31496062992125984" footer="0.31496062992125984"/>
  <pageSetup paperSize="9" scale="7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70C0"/>
  </sheetPr>
  <dimension ref="A1:AW47"/>
  <sheetViews>
    <sheetView zoomScale="70" zoomScaleNormal="70" zoomScalePageLayoutView="70" workbookViewId="0">
      <selection activeCell="AS38" sqref="AS38"/>
    </sheetView>
  </sheetViews>
  <sheetFormatPr defaultColWidth="9" defaultRowHeight="15"/>
  <cols>
    <col min="1" max="1" width="13.5703125" style="37" customWidth="1"/>
    <col min="2" max="17" width="0" style="37" hidden="1" customWidth="1"/>
    <col min="18" max="19" width="9.140625" style="37" hidden="1" customWidth="1"/>
    <col min="20" max="20" width="10.140625" style="37" hidden="1" customWidth="1"/>
    <col min="21" max="21" width="9.140625" style="37" hidden="1" customWidth="1"/>
    <col min="22" max="22" width="10.140625" style="37" hidden="1" customWidth="1"/>
    <col min="23" max="23" width="9.140625" style="37" hidden="1" customWidth="1"/>
    <col min="24" max="24" width="10.140625" style="37" hidden="1" customWidth="1"/>
    <col min="25" max="25" width="9.140625" style="37" hidden="1" customWidth="1"/>
    <col min="26" max="26" width="10.140625" style="37" hidden="1" customWidth="1"/>
    <col min="27" max="27" width="9.140625" style="37" hidden="1" customWidth="1"/>
    <col min="28" max="28" width="10.140625" style="37" hidden="1" customWidth="1"/>
    <col min="29" max="29" width="9.140625" style="37" hidden="1" customWidth="1"/>
    <col min="30" max="30" width="11.140625" style="37" customWidth="1"/>
    <col min="31" max="31" width="9.140625" style="37" bestFit="1" customWidth="1"/>
    <col min="32" max="32" width="11.140625" style="37" customWidth="1"/>
    <col min="33" max="33" width="9.140625" style="37" bestFit="1" customWidth="1"/>
    <col min="34" max="34" width="11.28515625" style="37" customWidth="1"/>
    <col min="35" max="35" width="11" style="37" bestFit="1" customWidth="1"/>
    <col min="36" max="37" width="9.140625" style="37" bestFit="1" customWidth="1"/>
    <col min="38" max="41" width="9" style="37"/>
    <col min="42" max="42" width="9.28515625" style="37" customWidth="1"/>
    <col min="43" max="43" width="11" style="37" bestFit="1" customWidth="1"/>
    <col min="44" max="44" width="11.7109375" style="37" customWidth="1"/>
    <col min="45" max="16384" width="9" style="37"/>
  </cols>
  <sheetData>
    <row r="1" spans="1:49" ht="26.25" customHeight="1">
      <c r="A1" s="2004" t="s">
        <v>576</v>
      </c>
      <c r="B1" s="2004"/>
      <c r="C1" s="2004"/>
      <c r="D1" s="2004"/>
      <c r="E1" s="2004"/>
      <c r="F1" s="2004"/>
      <c r="G1" s="2004"/>
      <c r="H1" s="2004"/>
      <c r="I1" s="2004"/>
      <c r="J1" s="2004"/>
      <c r="K1" s="2004"/>
      <c r="L1" s="2004"/>
      <c r="M1" s="2004"/>
      <c r="N1" s="2004"/>
      <c r="O1" s="2004"/>
      <c r="P1" s="2004"/>
      <c r="Q1" s="2004"/>
      <c r="R1" s="2004"/>
      <c r="S1" s="2004"/>
      <c r="T1" s="2004"/>
      <c r="U1" s="2004"/>
      <c r="V1" s="2004"/>
      <c r="W1" s="2004"/>
      <c r="X1" s="2004"/>
      <c r="Y1" s="2004"/>
      <c r="Z1" s="2004"/>
      <c r="AA1" s="2004"/>
      <c r="AB1" s="2004"/>
      <c r="AC1" s="2004"/>
      <c r="AD1" s="2004"/>
      <c r="AE1" s="2004"/>
      <c r="AF1" s="2004"/>
      <c r="AG1" s="2004"/>
      <c r="AH1" s="2004"/>
      <c r="AI1" s="2004"/>
      <c r="AJ1" s="2004"/>
      <c r="AK1" s="2004"/>
      <c r="AL1" s="2004"/>
      <c r="AM1" s="2004"/>
      <c r="AN1" s="2004"/>
      <c r="AO1" s="2004"/>
      <c r="AP1" s="2004"/>
      <c r="AQ1" s="2004"/>
      <c r="AR1" s="2004"/>
      <c r="AS1" s="2004"/>
      <c r="AT1" s="2004"/>
      <c r="AU1" s="2004"/>
    </row>
    <row r="2" spans="1:49" ht="26.25" customHeight="1">
      <c r="A2" s="2005" t="s">
        <v>870</v>
      </c>
      <c r="B2" s="2005"/>
      <c r="C2" s="2005"/>
      <c r="D2" s="2005"/>
      <c r="E2" s="2005"/>
      <c r="F2" s="2005"/>
      <c r="G2" s="2005"/>
      <c r="H2" s="2005"/>
      <c r="I2" s="2005"/>
      <c r="J2" s="2005"/>
      <c r="K2" s="2005"/>
      <c r="L2" s="2005"/>
      <c r="M2" s="2005"/>
      <c r="N2" s="2005"/>
      <c r="O2" s="2005"/>
      <c r="P2" s="2005"/>
      <c r="Q2" s="2005"/>
      <c r="R2" s="2005"/>
      <c r="S2" s="2005"/>
      <c r="T2" s="2005"/>
      <c r="U2" s="2005"/>
      <c r="V2" s="2005"/>
      <c r="W2" s="2005"/>
      <c r="X2" s="2005"/>
      <c r="Y2" s="2005"/>
      <c r="Z2" s="2005"/>
      <c r="AA2" s="2005"/>
      <c r="AB2" s="2005"/>
      <c r="AC2" s="2005"/>
      <c r="AD2" s="2005"/>
      <c r="AE2" s="2005"/>
      <c r="AF2" s="2005"/>
      <c r="AG2" s="2005"/>
      <c r="AH2" s="2005"/>
      <c r="AI2" s="2005"/>
      <c r="AJ2" s="2005"/>
      <c r="AK2" s="2005"/>
      <c r="AL2" s="2005"/>
      <c r="AM2" s="2005"/>
      <c r="AN2" s="2005"/>
      <c r="AO2" s="2005"/>
      <c r="AP2" s="2005"/>
      <c r="AQ2" s="2005"/>
      <c r="AR2" s="2005"/>
      <c r="AS2" s="2005"/>
      <c r="AT2" s="2005"/>
      <c r="AU2" s="2005"/>
    </row>
    <row r="3" spans="1:49" s="76" customFormat="1" ht="32.25" customHeight="1">
      <c r="A3" s="2012" t="s">
        <v>582</v>
      </c>
      <c r="B3" s="2008">
        <v>1997</v>
      </c>
      <c r="C3" s="2008"/>
      <c r="D3" s="2008">
        <v>1998</v>
      </c>
      <c r="E3" s="2008"/>
      <c r="F3" s="2008">
        <v>1999</v>
      </c>
      <c r="G3" s="2008"/>
      <c r="H3" s="2008">
        <v>2000</v>
      </c>
      <c r="I3" s="2008"/>
      <c r="J3" s="2008">
        <v>2001</v>
      </c>
      <c r="K3" s="2008"/>
      <c r="L3" s="2008">
        <v>2002</v>
      </c>
      <c r="M3" s="2008"/>
      <c r="N3" s="2008">
        <v>2003</v>
      </c>
      <c r="O3" s="2008"/>
      <c r="P3" s="2008">
        <v>2004</v>
      </c>
      <c r="Q3" s="2008"/>
      <c r="R3" s="2003">
        <v>2005</v>
      </c>
      <c r="S3" s="2003"/>
      <c r="T3" s="2003">
        <v>2006</v>
      </c>
      <c r="U3" s="2003"/>
      <c r="V3" s="2003">
        <v>2007</v>
      </c>
      <c r="W3" s="2003"/>
      <c r="X3" s="2003">
        <v>2008</v>
      </c>
      <c r="Y3" s="2003"/>
      <c r="Z3" s="2003">
        <v>2009</v>
      </c>
      <c r="AA3" s="2003"/>
      <c r="AB3" s="2003">
        <v>2010</v>
      </c>
      <c r="AC3" s="2003"/>
      <c r="AD3" s="2003">
        <v>2011</v>
      </c>
      <c r="AE3" s="2003"/>
      <c r="AF3" s="2003">
        <v>2012</v>
      </c>
      <c r="AG3" s="2003"/>
      <c r="AH3" s="2003">
        <v>2013</v>
      </c>
      <c r="AI3" s="2003"/>
      <c r="AJ3" s="2003">
        <v>2014</v>
      </c>
      <c r="AK3" s="2003"/>
      <c r="AL3" s="2003">
        <v>2015</v>
      </c>
      <c r="AM3" s="2003"/>
      <c r="AN3" s="2003">
        <v>2016</v>
      </c>
      <c r="AO3" s="2003"/>
      <c r="AP3" s="2003">
        <v>2017</v>
      </c>
      <c r="AQ3" s="2003"/>
      <c r="AR3" s="2003">
        <v>2018</v>
      </c>
      <c r="AS3" s="2003"/>
      <c r="AT3" s="2003">
        <v>2019</v>
      </c>
      <c r="AU3" s="2003"/>
      <c r="AV3" s="2003">
        <v>2020</v>
      </c>
      <c r="AW3" s="2003"/>
    </row>
    <row r="4" spans="1:49" s="76" customFormat="1" ht="45">
      <c r="A4" s="2012"/>
      <c r="B4" s="122" t="s">
        <v>237</v>
      </c>
      <c r="C4" s="123" t="s">
        <v>167</v>
      </c>
      <c r="D4" s="122" t="s">
        <v>237</v>
      </c>
      <c r="E4" s="123" t="s">
        <v>167</v>
      </c>
      <c r="F4" s="122" t="s">
        <v>237</v>
      </c>
      <c r="G4" s="123" t="s">
        <v>167</v>
      </c>
      <c r="H4" s="122" t="s">
        <v>237</v>
      </c>
      <c r="I4" s="123" t="s">
        <v>167</v>
      </c>
      <c r="J4" s="122" t="s">
        <v>237</v>
      </c>
      <c r="K4" s="123" t="s">
        <v>167</v>
      </c>
      <c r="L4" s="122" t="s">
        <v>237</v>
      </c>
      <c r="M4" s="123" t="s">
        <v>167</v>
      </c>
      <c r="N4" s="122" t="s">
        <v>237</v>
      </c>
      <c r="O4" s="123" t="s">
        <v>167</v>
      </c>
      <c r="P4" s="122" t="s">
        <v>237</v>
      </c>
      <c r="Q4" s="123" t="s">
        <v>167</v>
      </c>
      <c r="R4" s="122" t="s">
        <v>237</v>
      </c>
      <c r="S4" s="123" t="s">
        <v>167</v>
      </c>
      <c r="T4" s="122" t="s">
        <v>237</v>
      </c>
      <c r="U4" s="123" t="s">
        <v>167</v>
      </c>
      <c r="V4" s="122" t="s">
        <v>237</v>
      </c>
      <c r="W4" s="123" t="s">
        <v>167</v>
      </c>
      <c r="X4" s="122" t="s">
        <v>237</v>
      </c>
      <c r="Y4" s="123" t="s">
        <v>167</v>
      </c>
      <c r="Z4" s="122" t="s">
        <v>237</v>
      </c>
      <c r="AA4" s="123" t="s">
        <v>167</v>
      </c>
      <c r="AB4" s="122" t="s">
        <v>237</v>
      </c>
      <c r="AC4" s="123" t="s">
        <v>167</v>
      </c>
      <c r="AD4" s="122" t="s">
        <v>237</v>
      </c>
      <c r="AE4" s="123" t="s">
        <v>167</v>
      </c>
      <c r="AF4" s="122" t="s">
        <v>237</v>
      </c>
      <c r="AG4" s="123" t="s">
        <v>167</v>
      </c>
      <c r="AH4" s="122" t="s">
        <v>237</v>
      </c>
      <c r="AI4" s="123" t="s">
        <v>167</v>
      </c>
      <c r="AJ4" s="239" t="s">
        <v>237</v>
      </c>
      <c r="AK4" s="240" t="s">
        <v>167</v>
      </c>
      <c r="AL4" s="863" t="s">
        <v>237</v>
      </c>
      <c r="AM4" s="864" t="s">
        <v>167</v>
      </c>
      <c r="AN4" s="884" t="s">
        <v>237</v>
      </c>
      <c r="AO4" s="885" t="s">
        <v>167</v>
      </c>
      <c r="AP4" s="898" t="s">
        <v>237</v>
      </c>
      <c r="AQ4" s="900" t="s">
        <v>167</v>
      </c>
      <c r="AR4" s="1145" t="s">
        <v>237</v>
      </c>
      <c r="AS4" s="1146" t="s">
        <v>167</v>
      </c>
      <c r="AT4" s="1217" t="s">
        <v>237</v>
      </c>
      <c r="AU4" s="1219" t="s">
        <v>167</v>
      </c>
      <c r="AV4" s="1375" t="s">
        <v>237</v>
      </c>
      <c r="AW4" s="1376" t="s">
        <v>167</v>
      </c>
    </row>
    <row r="5" spans="1:49" s="76" customFormat="1" ht="62.25" customHeight="1">
      <c r="A5" s="77" t="s">
        <v>583</v>
      </c>
      <c r="B5" s="77">
        <v>0</v>
      </c>
      <c r="C5" s="77">
        <f>B5/B13*100</f>
        <v>0</v>
      </c>
      <c r="D5" s="77">
        <v>0</v>
      </c>
      <c r="E5" s="77">
        <f>D5/D13*100</f>
        <v>0</v>
      </c>
      <c r="F5" s="77">
        <v>0</v>
      </c>
      <c r="G5" s="77">
        <f>F5/F13*100</f>
        <v>0</v>
      </c>
      <c r="H5" s="77">
        <v>0</v>
      </c>
      <c r="I5" s="77">
        <f>H5/H13*100</f>
        <v>0</v>
      </c>
      <c r="J5" s="77">
        <v>0</v>
      </c>
      <c r="K5" s="77">
        <f>J5/J13*100</f>
        <v>0</v>
      </c>
      <c r="L5" s="77">
        <v>0</v>
      </c>
      <c r="M5" s="77">
        <f>L5/L13*100</f>
        <v>0</v>
      </c>
      <c r="N5" s="77">
        <v>0</v>
      </c>
      <c r="O5" s="78">
        <f>N5/N13*100</f>
        <v>0</v>
      </c>
      <c r="P5" s="77">
        <v>0</v>
      </c>
      <c r="Q5" s="78">
        <f t="shared" ref="Q5:Q13" si="0">P5/P$13*100</f>
        <v>0</v>
      </c>
      <c r="R5" s="77">
        <v>0</v>
      </c>
      <c r="S5" s="78">
        <f>R5/R$13*100</f>
        <v>0</v>
      </c>
      <c r="T5" s="77">
        <v>0</v>
      </c>
      <c r="U5" s="78">
        <f t="shared" ref="U5:U13" si="1">T5/T$13*100</f>
        <v>0</v>
      </c>
      <c r="V5" s="77">
        <v>0</v>
      </c>
      <c r="W5" s="78">
        <f t="shared" ref="W5:W13" si="2">V5/V$13*100</f>
        <v>0</v>
      </c>
      <c r="X5" s="77">
        <v>0</v>
      </c>
      <c r="Y5" s="78">
        <f>X5/X$13*100</f>
        <v>0</v>
      </c>
      <c r="Z5" s="77">
        <v>0</v>
      </c>
      <c r="AA5" s="78">
        <f t="shared" ref="AA5:AA13" si="3">Z5/Z$13*100</f>
        <v>0</v>
      </c>
      <c r="AB5" s="77">
        <v>0</v>
      </c>
      <c r="AC5" s="78">
        <f>AB5/AB$13*100</f>
        <v>0</v>
      </c>
      <c r="AD5" s="77">
        <v>0</v>
      </c>
      <c r="AE5" s="78">
        <f>AD5/AD$13*100</f>
        <v>0</v>
      </c>
      <c r="AF5" s="77">
        <v>0</v>
      </c>
      <c r="AG5" s="78">
        <f t="shared" ref="AG5:AG13" si="4">AF5/AF$13*100</f>
        <v>0</v>
      </c>
      <c r="AH5" s="76">
        <v>0</v>
      </c>
      <c r="AI5" s="246">
        <f>AH5/$AH$13*100</f>
        <v>0</v>
      </c>
      <c r="AJ5" s="126">
        <v>0</v>
      </c>
      <c r="AK5" s="246">
        <f>AJ5/$AJ$13*100</f>
        <v>0</v>
      </c>
      <c r="AL5" s="126">
        <v>0</v>
      </c>
      <c r="AM5" s="246">
        <v>0</v>
      </c>
      <c r="AN5" s="126">
        <v>2</v>
      </c>
      <c r="AO5" s="865">
        <v>0</v>
      </c>
      <c r="AP5" s="126">
        <v>0</v>
      </c>
      <c r="AQ5" s="906">
        <f>AP5/$AP$13*100</f>
        <v>0</v>
      </c>
      <c r="AR5" s="126">
        <v>0</v>
      </c>
      <c r="AS5" s="906">
        <v>0</v>
      </c>
      <c r="AT5" s="126">
        <v>0</v>
      </c>
      <c r="AU5" s="906">
        <f>AT5/$AT$13*100</f>
        <v>0</v>
      </c>
      <c r="AV5" s="126">
        <v>0</v>
      </c>
      <c r="AW5" s="865">
        <v>0</v>
      </c>
    </row>
    <row r="6" spans="1:49" s="76" customFormat="1" ht="62.25" customHeight="1">
      <c r="A6" s="77" t="s">
        <v>168</v>
      </c>
      <c r="B6" s="77">
        <v>2077</v>
      </c>
      <c r="C6" s="78">
        <f>B6/B$13*100</f>
        <v>1.0776510631232683</v>
      </c>
      <c r="D6" s="77">
        <v>3108</v>
      </c>
      <c r="E6" s="78">
        <f t="shared" ref="E6:E13" si="5">D6/D$13*100</f>
        <v>1.5936581839065136</v>
      </c>
      <c r="F6" s="77">
        <v>3683</v>
      </c>
      <c r="G6" s="78">
        <f t="shared" ref="G6:G13" si="6">F6/F$13*100</f>
        <v>1.8498056272664261</v>
      </c>
      <c r="H6" s="77">
        <v>6122</v>
      </c>
      <c r="I6" s="78">
        <f t="shared" ref="I6:I13" si="7">H6/H$13*100</f>
        <v>2.9652376500903328</v>
      </c>
      <c r="J6" s="77">
        <v>4459</v>
      </c>
      <c r="K6" s="78">
        <f t="shared" ref="K6:K13" si="8">J6/J$13*100</f>
        <v>2.1759074007202601</v>
      </c>
      <c r="L6" s="77">
        <v>6977</v>
      </c>
      <c r="M6" s="78">
        <f t="shared" ref="M6:M13" si="9">L6/L$13*100</f>
        <v>3.3754723097093811</v>
      </c>
      <c r="N6" s="77">
        <v>4752</v>
      </c>
      <c r="O6" s="78">
        <f>N6/N13*100</f>
        <v>2.1884196128818334</v>
      </c>
      <c r="P6" s="77">
        <v>5941</v>
      </c>
      <c r="Q6" s="78">
        <f t="shared" si="0"/>
        <v>2.4627642155094867</v>
      </c>
      <c r="R6" s="77">
        <v>4506</v>
      </c>
      <c r="S6" s="78">
        <f t="shared" ref="S6:S13" si="10">R6/R$13*100</f>
        <v>1.7963427323066619</v>
      </c>
      <c r="T6" s="77">
        <v>6138</v>
      </c>
      <c r="U6" s="78">
        <f t="shared" si="1"/>
        <v>2.3233894686637671</v>
      </c>
      <c r="V6" s="77">
        <v>7014</v>
      </c>
      <c r="W6" s="78">
        <f t="shared" si="2"/>
        <v>2.6317764303295914</v>
      </c>
      <c r="X6" s="77">
        <v>5729</v>
      </c>
      <c r="Y6" s="78">
        <f t="shared" ref="Y6:Y13" si="11">X6/X$13*100</f>
        <v>2.0662766625069429</v>
      </c>
      <c r="Z6" s="77">
        <v>23972</v>
      </c>
      <c r="AA6" s="78">
        <f t="shared" si="3"/>
        <v>8.3324933175294493</v>
      </c>
      <c r="AB6" s="77">
        <v>5908</v>
      </c>
      <c r="AC6" s="78">
        <f t="shared" ref="AC6:AC13" si="12">AB6/AB$13*100</f>
        <v>1.9492367029261646</v>
      </c>
      <c r="AD6" s="77">
        <v>5582</v>
      </c>
      <c r="AE6" s="78">
        <f>AD6/AD$13*100</f>
        <v>1.6799186223583868</v>
      </c>
      <c r="AF6" s="77">
        <v>9162</v>
      </c>
      <c r="AG6" s="78">
        <f t="shared" si="4"/>
        <v>2.7906381734447718</v>
      </c>
      <c r="AH6" s="126">
        <v>5398</v>
      </c>
      <c r="AI6" s="246">
        <f t="shared" ref="AI6:AI12" si="13">AH6/$AH$13*100</f>
        <v>1.6150023486047493</v>
      </c>
      <c r="AJ6" s="126">
        <v>6205</v>
      </c>
      <c r="AK6" s="246">
        <f t="shared" ref="AK6:AK13" si="14">AJ6/$AJ$13*100</f>
        <v>1.6944015117174485</v>
      </c>
      <c r="AL6" s="126">
        <v>8738</v>
      </c>
      <c r="AM6" s="865">
        <v>2.5</v>
      </c>
      <c r="AN6" s="126">
        <v>6163</v>
      </c>
      <c r="AO6" s="126">
        <v>1.8</v>
      </c>
      <c r="AP6" s="126">
        <v>10458</v>
      </c>
      <c r="AQ6" s="906">
        <f t="shared" ref="AQ6:AQ13" si="15">AP6/$AP$13*100</f>
        <v>3.0823462142669773</v>
      </c>
      <c r="AR6" s="126">
        <v>6605</v>
      </c>
      <c r="AS6" s="906">
        <v>1.9888767438429136</v>
      </c>
      <c r="AT6" s="126">
        <v>1236</v>
      </c>
      <c r="AU6" s="906">
        <f t="shared" ref="AU6:AU13" si="16">AT6/$AT$13*100</f>
        <v>0.3763611117877762</v>
      </c>
      <c r="AV6" s="126">
        <v>1959</v>
      </c>
      <c r="AW6" s="865">
        <v>0.61397377996608882</v>
      </c>
    </row>
    <row r="7" spans="1:49" s="76" customFormat="1" ht="62.25" customHeight="1">
      <c r="A7" s="77" t="s">
        <v>169</v>
      </c>
      <c r="B7" s="77">
        <v>77764</v>
      </c>
      <c r="C7" s="78">
        <f>B7/B$13*100</f>
        <v>40.347836915126543</v>
      </c>
      <c r="D7" s="77">
        <v>95530</v>
      </c>
      <c r="E7" s="78">
        <f t="shared" si="5"/>
        <v>48.98396599375458</v>
      </c>
      <c r="F7" s="77">
        <v>86918</v>
      </c>
      <c r="G7" s="78">
        <f t="shared" si="6"/>
        <v>43.655010999387251</v>
      </c>
      <c r="H7" s="77">
        <v>62645</v>
      </c>
      <c r="I7" s="78">
        <f t="shared" si="7"/>
        <v>30.342586179338269</v>
      </c>
      <c r="J7" s="77">
        <v>74532</v>
      </c>
      <c r="K7" s="78">
        <f t="shared" si="8"/>
        <v>36.370201926549093</v>
      </c>
      <c r="L7" s="77">
        <v>71695</v>
      </c>
      <c r="M7" s="78">
        <f t="shared" si="9"/>
        <v>34.686038017000733</v>
      </c>
      <c r="N7" s="77">
        <v>74411</v>
      </c>
      <c r="O7" s="78">
        <f>N7/N13*100</f>
        <v>34.26820113934135</v>
      </c>
      <c r="P7" s="77">
        <v>80319</v>
      </c>
      <c r="Q7" s="78">
        <f t="shared" si="0"/>
        <v>33.295195930904974</v>
      </c>
      <c r="R7" s="77">
        <v>87993</v>
      </c>
      <c r="S7" s="78">
        <f t="shared" si="10"/>
        <v>35.078913902321375</v>
      </c>
      <c r="T7" s="77">
        <v>103513</v>
      </c>
      <c r="U7" s="78">
        <f t="shared" si="1"/>
        <v>39.182309232615268</v>
      </c>
      <c r="V7" s="77">
        <v>104553</v>
      </c>
      <c r="W7" s="78">
        <f t="shared" si="2"/>
        <v>39.230128474515219</v>
      </c>
      <c r="X7" s="77">
        <v>109242</v>
      </c>
      <c r="Y7" s="78">
        <f t="shared" si="11"/>
        <v>39.400278437001823</v>
      </c>
      <c r="Z7" s="77">
        <v>112050</v>
      </c>
      <c r="AA7" s="78">
        <f t="shared" si="3"/>
        <v>38.947767237993276</v>
      </c>
      <c r="AB7" s="77">
        <v>109988</v>
      </c>
      <c r="AC7" s="78">
        <f t="shared" si="12"/>
        <v>36.28853190274932</v>
      </c>
      <c r="AD7" s="77">
        <v>126141</v>
      </c>
      <c r="AE7" s="78">
        <f t="shared" ref="AE7:AE13" si="17">AD7/AD$13*100</f>
        <v>37.962489240936812</v>
      </c>
      <c r="AF7" s="77">
        <v>117483</v>
      </c>
      <c r="AG7" s="78">
        <f t="shared" si="4"/>
        <v>35.783949413972074</v>
      </c>
      <c r="AH7" s="126">
        <v>122892</v>
      </c>
      <c r="AI7" s="246">
        <f t="shared" si="13"/>
        <v>36.767482146116123</v>
      </c>
      <c r="AJ7" s="126">
        <v>109621</v>
      </c>
      <c r="AK7" s="246">
        <f t="shared" si="14"/>
        <v>29.934244660109339</v>
      </c>
      <c r="AL7" s="126">
        <v>134909</v>
      </c>
      <c r="AM7" s="865">
        <v>38</v>
      </c>
      <c r="AN7" s="126">
        <v>97049</v>
      </c>
      <c r="AO7" s="126">
        <v>28.1</v>
      </c>
      <c r="AP7" s="126">
        <v>119049</v>
      </c>
      <c r="AQ7" s="906">
        <f t="shared" si="15"/>
        <v>35.087993350762034</v>
      </c>
      <c r="AR7" s="126">
        <v>111242</v>
      </c>
      <c r="AS7" s="906">
        <v>33.496839778739343</v>
      </c>
      <c r="AT7" s="126">
        <v>114975</v>
      </c>
      <c r="AU7" s="906">
        <f t="shared" si="16"/>
        <v>35.009804876860493</v>
      </c>
      <c r="AV7" s="126">
        <v>113858</v>
      </c>
      <c r="AW7" s="865">
        <v>35.684444430515029</v>
      </c>
    </row>
    <row r="8" spans="1:49" s="76" customFormat="1" ht="62.25" customHeight="1">
      <c r="A8" s="77" t="s">
        <v>170</v>
      </c>
      <c r="B8" s="77">
        <v>75781</v>
      </c>
      <c r="C8" s="78">
        <f t="shared" ref="C8:C13" si="18">B8/B$13*100</f>
        <v>39.318957734494177</v>
      </c>
      <c r="D8" s="77">
        <v>68589</v>
      </c>
      <c r="E8" s="78">
        <f t="shared" si="5"/>
        <v>35.169697933064306</v>
      </c>
      <c r="F8" s="77">
        <v>75365</v>
      </c>
      <c r="G8" s="78">
        <f t="shared" si="6"/>
        <v>37.85245753432914</v>
      </c>
      <c r="H8" s="77">
        <v>70691</v>
      </c>
      <c r="I8" s="78">
        <f t="shared" si="7"/>
        <v>34.239727984733051</v>
      </c>
      <c r="J8" s="77">
        <v>78645</v>
      </c>
      <c r="K8" s="78">
        <f t="shared" si="8"/>
        <v>38.377267891824367</v>
      </c>
      <c r="L8" s="77">
        <v>71234</v>
      </c>
      <c r="M8" s="78">
        <f t="shared" si="9"/>
        <v>34.463006236181464</v>
      </c>
      <c r="N8" s="77">
        <v>82552</v>
      </c>
      <c r="O8" s="78">
        <f>N8/N13*100</f>
        <v>38.017343409642493</v>
      </c>
      <c r="P8" s="77">
        <v>85390</v>
      </c>
      <c r="Q8" s="78">
        <f t="shared" si="0"/>
        <v>35.397312971276733</v>
      </c>
      <c r="R8" s="77">
        <v>88355</v>
      </c>
      <c r="S8" s="78">
        <f t="shared" si="10"/>
        <v>35.22322727761987</v>
      </c>
      <c r="T8" s="77">
        <v>91760</v>
      </c>
      <c r="U8" s="78">
        <f t="shared" si="1"/>
        <v>34.733499127498739</v>
      </c>
      <c r="V8" s="77">
        <v>98174</v>
      </c>
      <c r="W8" s="78">
        <f t="shared" si="2"/>
        <v>36.836615236837368</v>
      </c>
      <c r="X8" s="77">
        <v>109272</v>
      </c>
      <c r="Y8" s="78">
        <f t="shared" si="11"/>
        <v>39.411098527746319</v>
      </c>
      <c r="Z8" s="77">
        <v>99149</v>
      </c>
      <c r="AA8" s="78">
        <f t="shared" si="3"/>
        <v>34.463473216240928</v>
      </c>
      <c r="AB8" s="77">
        <v>121120</v>
      </c>
      <c r="AC8" s="78">
        <f t="shared" si="12"/>
        <v>39.961332000409115</v>
      </c>
      <c r="AD8" s="77">
        <v>125798</v>
      </c>
      <c r="AE8" s="78">
        <f t="shared" si="17"/>
        <v>37.859262424837034</v>
      </c>
      <c r="AF8" s="77">
        <v>123958</v>
      </c>
      <c r="AG8" s="78">
        <f t="shared" si="4"/>
        <v>37.756158775798632</v>
      </c>
      <c r="AH8" s="126">
        <v>128520</v>
      </c>
      <c r="AI8" s="246">
        <f t="shared" si="13"/>
        <v>38.451297117947831</v>
      </c>
      <c r="AJ8" s="126">
        <v>135513</v>
      </c>
      <c r="AK8" s="246">
        <f t="shared" si="14"/>
        <v>37.004582120445868</v>
      </c>
      <c r="AL8" s="126">
        <v>126401</v>
      </c>
      <c r="AM8" s="865">
        <v>35.6</v>
      </c>
      <c r="AN8" s="126">
        <v>119958</v>
      </c>
      <c r="AO8" s="126">
        <v>34.700000000000003</v>
      </c>
      <c r="AP8" s="126">
        <v>123891</v>
      </c>
      <c r="AQ8" s="906">
        <f t="shared" si="15"/>
        <v>36.515103732238494</v>
      </c>
      <c r="AR8" s="126">
        <v>122484</v>
      </c>
      <c r="AS8" s="906">
        <v>36.881995320644265</v>
      </c>
      <c r="AT8" s="126">
        <v>128723</v>
      </c>
      <c r="AU8" s="906">
        <f t="shared" si="16"/>
        <v>39.196060997296044</v>
      </c>
      <c r="AV8" s="126">
        <v>123195</v>
      </c>
      <c r="AW8" s="865">
        <v>38.610770711037425</v>
      </c>
    </row>
    <row r="9" spans="1:49" s="76" customFormat="1" ht="62.25" customHeight="1">
      <c r="A9" s="77" t="s">
        <v>171</v>
      </c>
      <c r="B9" s="77">
        <v>25696</v>
      </c>
      <c r="C9" s="78">
        <f t="shared" si="18"/>
        <v>13.332364813681034</v>
      </c>
      <c r="D9" s="77">
        <v>20221</v>
      </c>
      <c r="E9" s="78">
        <f t="shared" si="5"/>
        <v>10.368520636027545</v>
      </c>
      <c r="F9" s="77">
        <v>23730</v>
      </c>
      <c r="G9" s="78">
        <f t="shared" si="6"/>
        <v>11.91851412843668</v>
      </c>
      <c r="H9" s="77">
        <v>39172</v>
      </c>
      <c r="I9" s="78">
        <f t="shared" si="7"/>
        <v>18.973258613090248</v>
      </c>
      <c r="J9" s="77">
        <v>30346</v>
      </c>
      <c r="K9" s="78">
        <f t="shared" si="8"/>
        <v>14.808272254374749</v>
      </c>
      <c r="L9" s="77">
        <v>37260</v>
      </c>
      <c r="M9" s="78">
        <f t="shared" si="9"/>
        <v>18.026386449730765</v>
      </c>
      <c r="N9" s="77">
        <v>32026</v>
      </c>
      <c r="O9" s="78">
        <f>N9/N13*100</f>
        <v>14.748806086311786</v>
      </c>
      <c r="P9" s="77">
        <v>48319</v>
      </c>
      <c r="Q9" s="78">
        <f t="shared" si="0"/>
        <v>20.030012477563186</v>
      </c>
      <c r="R9" s="77">
        <v>50479</v>
      </c>
      <c r="S9" s="78">
        <f t="shared" si="10"/>
        <v>20.123742739482463</v>
      </c>
      <c r="T9" s="77">
        <v>44348</v>
      </c>
      <c r="U9" s="78">
        <f t="shared" si="1"/>
        <v>16.786848510312925</v>
      </c>
      <c r="V9" s="77">
        <v>41836</v>
      </c>
      <c r="W9" s="78">
        <f t="shared" si="2"/>
        <v>15.69760461067419</v>
      </c>
      <c r="X9" s="77">
        <v>40857</v>
      </c>
      <c r="Y9" s="78">
        <f t="shared" si="11"/>
        <v>14.73588158492689</v>
      </c>
      <c r="Z9" s="77">
        <v>39163</v>
      </c>
      <c r="AA9" s="78">
        <f t="shared" si="3"/>
        <v>13.612774728616964</v>
      </c>
      <c r="AB9" s="77">
        <v>48279</v>
      </c>
      <c r="AC9" s="78">
        <f t="shared" si="12"/>
        <v>15.928774336589759</v>
      </c>
      <c r="AD9" s="77">
        <v>51853</v>
      </c>
      <c r="AE9" s="78">
        <f t="shared" si="17"/>
        <v>15.605306400062599</v>
      </c>
      <c r="AF9" s="77">
        <v>61136</v>
      </c>
      <c r="AG9" s="78">
        <f t="shared" si="4"/>
        <v>18.621311435463827</v>
      </c>
      <c r="AH9" s="126">
        <v>55529</v>
      </c>
      <c r="AI9" s="246">
        <f t="shared" si="13"/>
        <v>16.613461544215102</v>
      </c>
      <c r="AJ9" s="126">
        <v>84703</v>
      </c>
      <c r="AK9" s="246">
        <f t="shared" si="14"/>
        <v>23.129877719097994</v>
      </c>
      <c r="AL9" s="126">
        <v>64092</v>
      </c>
      <c r="AM9" s="865">
        <v>18</v>
      </c>
      <c r="AN9" s="126">
        <v>86045</v>
      </c>
      <c r="AO9" s="126">
        <v>24.9</v>
      </c>
      <c r="AP9" s="126">
        <v>67409</v>
      </c>
      <c r="AQ9" s="906">
        <f t="shared" si="15"/>
        <v>19.867840500814946</v>
      </c>
      <c r="AR9" s="126">
        <v>68530</v>
      </c>
      <c r="AS9" s="906">
        <v>20.635537207502626</v>
      </c>
      <c r="AT9" s="126">
        <v>58958</v>
      </c>
      <c r="AU9" s="906">
        <f t="shared" si="16"/>
        <v>17.952668631702029</v>
      </c>
      <c r="AV9" s="126">
        <v>56308</v>
      </c>
      <c r="AW9" s="865">
        <v>17.647593467243762</v>
      </c>
    </row>
    <row r="10" spans="1:49" s="76" customFormat="1" ht="62.25" customHeight="1">
      <c r="A10" s="77" t="s">
        <v>172</v>
      </c>
      <c r="B10" s="77">
        <v>9362</v>
      </c>
      <c r="C10" s="78">
        <f t="shared" si="18"/>
        <v>4.8574719561675677</v>
      </c>
      <c r="D10" s="77">
        <v>6244</v>
      </c>
      <c r="E10" s="78">
        <f t="shared" si="5"/>
        <v>3.201673648749122</v>
      </c>
      <c r="F10" s="77">
        <v>7780</v>
      </c>
      <c r="G10" s="78">
        <f t="shared" si="6"/>
        <v>3.9075448764954648</v>
      </c>
      <c r="H10" s="77">
        <v>24878</v>
      </c>
      <c r="I10" s="78">
        <f t="shared" si="7"/>
        <v>12.049850091301421</v>
      </c>
      <c r="J10" s="77">
        <v>14364</v>
      </c>
      <c r="K10" s="78">
        <f t="shared" si="8"/>
        <v>7.0093594761035689</v>
      </c>
      <c r="L10" s="77">
        <v>15215</v>
      </c>
      <c r="M10" s="78">
        <f t="shared" si="9"/>
        <v>7.361016366952593</v>
      </c>
      <c r="N10" s="77">
        <v>17426</v>
      </c>
      <c r="O10" s="78">
        <f>N10/N13*100</f>
        <v>8.0251262992590142</v>
      </c>
      <c r="P10" s="77">
        <v>17389</v>
      </c>
      <c r="Q10" s="78">
        <f t="shared" si="0"/>
        <v>7.2083835959425118</v>
      </c>
      <c r="R10" s="77">
        <v>17206</v>
      </c>
      <c r="S10" s="78">
        <f t="shared" si="10"/>
        <v>6.8592705397399962</v>
      </c>
      <c r="T10" s="77">
        <v>15517</v>
      </c>
      <c r="U10" s="78">
        <f t="shared" si="1"/>
        <v>5.8735800562488878</v>
      </c>
      <c r="V10" s="77">
        <v>11265</v>
      </c>
      <c r="W10" s="78">
        <f t="shared" si="2"/>
        <v>4.2268265594044552</v>
      </c>
      <c r="X10" s="77">
        <v>11124</v>
      </c>
      <c r="Y10" s="78">
        <f t="shared" si="11"/>
        <v>4.0120896480585149</v>
      </c>
      <c r="Z10" s="77">
        <v>10921</v>
      </c>
      <c r="AA10" s="78">
        <f t="shared" si="3"/>
        <v>3.7960603838119105</v>
      </c>
      <c r="AB10" s="77">
        <v>14143</v>
      </c>
      <c r="AC10" s="78">
        <f t="shared" si="12"/>
        <v>4.6662245581389215</v>
      </c>
      <c r="AD10" s="77">
        <v>20649</v>
      </c>
      <c r="AE10" s="78">
        <f t="shared" si="17"/>
        <v>6.2143747103329146</v>
      </c>
      <c r="AF10" s="77">
        <v>14070</v>
      </c>
      <c r="AG10" s="78">
        <f t="shared" si="4"/>
        <v>4.2855576402933799</v>
      </c>
      <c r="AH10" s="126">
        <v>18991</v>
      </c>
      <c r="AI10" s="246">
        <f t="shared" si="13"/>
        <v>5.681828381317672</v>
      </c>
      <c r="AJ10" s="126">
        <v>24939</v>
      </c>
      <c r="AK10" s="246">
        <f t="shared" si="14"/>
        <v>6.81010141832739</v>
      </c>
      <c r="AL10" s="126">
        <v>17227</v>
      </c>
      <c r="AM10" s="865">
        <v>4.9000000000000004</v>
      </c>
      <c r="AN10" s="126">
        <v>31068</v>
      </c>
      <c r="AO10" s="865">
        <v>9</v>
      </c>
      <c r="AP10" s="126">
        <v>16517</v>
      </c>
      <c r="AQ10" s="906">
        <f t="shared" si="15"/>
        <v>4.8681499733264166</v>
      </c>
      <c r="AR10" s="126">
        <v>20391</v>
      </c>
      <c r="AS10" s="906">
        <v>6.1400735327329068</v>
      </c>
      <c r="AT10" s="126">
        <v>20828</v>
      </c>
      <c r="AU10" s="906">
        <f t="shared" si="16"/>
        <v>6.3421110326179626</v>
      </c>
      <c r="AV10" s="126">
        <v>20359</v>
      </c>
      <c r="AW10" s="865">
        <v>6.3807514988920886</v>
      </c>
    </row>
    <row r="11" spans="1:49" s="76" customFormat="1" ht="62.25" customHeight="1">
      <c r="A11" s="77" t="s">
        <v>173</v>
      </c>
      <c r="B11" s="77">
        <v>2004</v>
      </c>
      <c r="C11" s="78">
        <f t="shared" si="18"/>
        <v>1.0397750267207655</v>
      </c>
      <c r="D11" s="77">
        <v>1199</v>
      </c>
      <c r="E11" s="78">
        <f t="shared" si="5"/>
        <v>0.61479928008491302</v>
      </c>
      <c r="F11" s="77">
        <v>1535</v>
      </c>
      <c r="G11" s="78">
        <f t="shared" si="6"/>
        <v>0.77096161766330817</v>
      </c>
      <c r="H11" s="77">
        <v>2729</v>
      </c>
      <c r="I11" s="78">
        <f t="shared" si="7"/>
        <v>1.3218120789115515</v>
      </c>
      <c r="J11" s="77">
        <v>2462</v>
      </c>
      <c r="K11" s="78">
        <f t="shared" si="8"/>
        <v>1.2014092892068358</v>
      </c>
      <c r="L11" s="77">
        <v>4073</v>
      </c>
      <c r="M11" s="78">
        <f t="shared" si="9"/>
        <v>1.9705172305355183</v>
      </c>
      <c r="N11" s="77">
        <v>5964</v>
      </c>
      <c r="O11" s="78">
        <f>N11/N13*100</f>
        <v>2.7465771404097761</v>
      </c>
      <c r="P11" s="77">
        <v>2766</v>
      </c>
      <c r="Q11" s="78">
        <f t="shared" si="0"/>
        <v>1.1466092947482309</v>
      </c>
      <c r="R11" s="77">
        <v>1862</v>
      </c>
      <c r="S11" s="78">
        <f t="shared" si="10"/>
        <v>0.74229697460164323</v>
      </c>
      <c r="T11" s="77">
        <v>2431</v>
      </c>
      <c r="U11" s="78">
        <f t="shared" si="1"/>
        <v>0.92019547056396511</v>
      </c>
      <c r="V11" s="77">
        <v>3037</v>
      </c>
      <c r="W11" s="78">
        <f t="shared" si="2"/>
        <v>1.1395359308398871</v>
      </c>
      <c r="X11" s="77">
        <v>930</v>
      </c>
      <c r="Y11" s="78">
        <f t="shared" si="11"/>
        <v>0.3354228130793257</v>
      </c>
      <c r="Z11" s="77">
        <v>2080</v>
      </c>
      <c r="AA11" s="78">
        <f t="shared" si="3"/>
        <v>0.72299291258390019</v>
      </c>
      <c r="AB11" s="77">
        <v>3585</v>
      </c>
      <c r="AC11" s="78">
        <f t="shared" si="12"/>
        <v>1.1828052775880671</v>
      </c>
      <c r="AD11" s="77">
        <v>1826</v>
      </c>
      <c r="AE11" s="78">
        <f t="shared" si="17"/>
        <v>0.54953984314339199</v>
      </c>
      <c r="AF11" s="77">
        <v>2105</v>
      </c>
      <c r="AG11" s="78">
        <f t="shared" si="4"/>
        <v>0.64115841029264842</v>
      </c>
      <c r="AH11" s="126">
        <v>2619</v>
      </c>
      <c r="AI11" s="246">
        <f t="shared" si="13"/>
        <v>0.78356634883213017</v>
      </c>
      <c r="AJ11" s="126">
        <v>5046</v>
      </c>
      <c r="AK11" s="246">
        <f t="shared" si="14"/>
        <v>1.3779129779413772</v>
      </c>
      <c r="AL11" s="126">
        <v>3359</v>
      </c>
      <c r="AM11" s="865">
        <v>0.9</v>
      </c>
      <c r="AN11" s="126">
        <v>4991</v>
      </c>
      <c r="AO11" s="126">
        <v>1.4</v>
      </c>
      <c r="AP11" s="126">
        <v>1796</v>
      </c>
      <c r="AQ11" s="906">
        <f t="shared" si="15"/>
        <v>0.52934536248073161</v>
      </c>
      <c r="AR11" s="126">
        <v>2526</v>
      </c>
      <c r="AS11" s="906">
        <v>0.7606211438224374</v>
      </c>
      <c r="AT11" s="126">
        <v>3348</v>
      </c>
      <c r="AU11" s="906">
        <f t="shared" si="16"/>
        <v>1.019463594065918</v>
      </c>
      <c r="AV11" s="126">
        <v>3223</v>
      </c>
      <c r="AW11" s="865">
        <v>1.0101263363097011</v>
      </c>
    </row>
    <row r="12" spans="1:49" s="76" customFormat="1" ht="62.25" customHeight="1">
      <c r="A12" s="77" t="s">
        <v>238</v>
      </c>
      <c r="B12" s="77">
        <v>50</v>
      </c>
      <c r="C12" s="78">
        <f t="shared" si="18"/>
        <v>2.5942490686645839E-2</v>
      </c>
      <c r="D12" s="77">
        <v>132</v>
      </c>
      <c r="E12" s="78">
        <f t="shared" si="5"/>
        <v>6.7684324413017943E-2</v>
      </c>
      <c r="F12" s="77">
        <v>91</v>
      </c>
      <c r="G12" s="78">
        <f t="shared" si="6"/>
        <v>4.5705216421733585E-2</v>
      </c>
      <c r="H12" s="77">
        <v>222</v>
      </c>
      <c r="I12" s="78">
        <f t="shared" si="7"/>
        <v>0.10752740253512803</v>
      </c>
      <c r="J12" s="77">
        <v>118</v>
      </c>
      <c r="K12" s="78">
        <f t="shared" si="8"/>
        <v>5.7581761221123726E-2</v>
      </c>
      <c r="L12" s="77">
        <v>243</v>
      </c>
      <c r="M12" s="78">
        <f t="shared" si="9"/>
        <v>0.11756338988954847</v>
      </c>
      <c r="N12" s="77">
        <v>12</v>
      </c>
      <c r="O12" s="78">
        <f>N12/N13*100</f>
        <v>5.5263121537420046E-3</v>
      </c>
      <c r="P12" s="77">
        <v>1109</v>
      </c>
      <c r="Q12" s="78">
        <f t="shared" si="0"/>
        <v>0.45972151405487643</v>
      </c>
      <c r="R12" s="77">
        <v>442</v>
      </c>
      <c r="S12" s="78">
        <f t="shared" si="10"/>
        <v>0.1762058339279948</v>
      </c>
      <c r="T12" s="77">
        <v>476</v>
      </c>
      <c r="U12" s="78">
        <f t="shared" si="1"/>
        <v>0.18017813409644073</v>
      </c>
      <c r="V12" s="77">
        <v>633</v>
      </c>
      <c r="W12" s="78">
        <f t="shared" si="2"/>
        <v>0.23751275739929159</v>
      </c>
      <c r="X12" s="77">
        <v>108</v>
      </c>
      <c r="Y12" s="78">
        <f t="shared" si="11"/>
        <v>3.8952326680179755E-2</v>
      </c>
      <c r="Z12" s="77">
        <v>358</v>
      </c>
      <c r="AA12" s="78">
        <f t="shared" si="3"/>
        <v>0.12443820322357513</v>
      </c>
      <c r="AB12" s="77">
        <v>70</v>
      </c>
      <c r="AC12" s="78">
        <f t="shared" si="12"/>
        <v>2.3095221598651239E-2</v>
      </c>
      <c r="AD12" s="77">
        <v>429</v>
      </c>
      <c r="AE12" s="78">
        <f t="shared" si="17"/>
        <v>0.1291087583288692</v>
      </c>
      <c r="AF12" s="77">
        <v>398</v>
      </c>
      <c r="AG12" s="78">
        <f t="shared" si="4"/>
        <v>0.12122615073466701</v>
      </c>
      <c r="AH12" s="126">
        <v>292</v>
      </c>
      <c r="AI12" s="246">
        <f t="shared" si="13"/>
        <v>8.7362112966392513E-2</v>
      </c>
      <c r="AJ12" s="126">
        <v>179</v>
      </c>
      <c r="AK12" s="246">
        <f t="shared" si="14"/>
        <v>4.8879592360583937E-2</v>
      </c>
      <c r="AL12" s="126">
        <v>423</v>
      </c>
      <c r="AM12" s="865">
        <v>0.1</v>
      </c>
      <c r="AN12" s="126">
        <v>683</v>
      </c>
      <c r="AO12" s="126">
        <v>0.2</v>
      </c>
      <c r="AP12" s="126">
        <v>167</v>
      </c>
      <c r="AQ12" s="906">
        <f t="shared" si="15"/>
        <v>4.9220866110402106E-2</v>
      </c>
      <c r="AR12" s="126">
        <v>319</v>
      </c>
      <c r="AS12" s="906">
        <v>9.6056272715501795E-2</v>
      </c>
      <c r="AT12" s="126">
        <v>340</v>
      </c>
      <c r="AU12" s="906">
        <f t="shared" si="16"/>
        <v>0.10352975566977661</v>
      </c>
      <c r="AV12" s="126">
        <v>167</v>
      </c>
      <c r="AW12" s="865">
        <v>5.2339776035904458E-2</v>
      </c>
    </row>
    <row r="13" spans="1:49" s="76" customFormat="1" ht="62.25" customHeight="1">
      <c r="A13" s="125" t="s">
        <v>239</v>
      </c>
      <c r="B13" s="125">
        <f>SUM(B5:B12)</f>
        <v>192734</v>
      </c>
      <c r="C13" s="127">
        <f t="shared" si="18"/>
        <v>100</v>
      </c>
      <c r="D13" s="125">
        <f>SUM(D5:D12)</f>
        <v>195023</v>
      </c>
      <c r="E13" s="127">
        <f t="shared" si="5"/>
        <v>100</v>
      </c>
      <c r="F13" s="125">
        <f>SUM(F5:F12)</f>
        <v>199102</v>
      </c>
      <c r="G13" s="127">
        <f t="shared" si="6"/>
        <v>100</v>
      </c>
      <c r="H13" s="125">
        <f>SUM(H5:H12)</f>
        <v>206459</v>
      </c>
      <c r="I13" s="127">
        <f t="shared" si="7"/>
        <v>100</v>
      </c>
      <c r="J13" s="125">
        <f>SUM(J5:J12)</f>
        <v>204926</v>
      </c>
      <c r="K13" s="127">
        <f t="shared" si="8"/>
        <v>100</v>
      </c>
      <c r="L13" s="125">
        <f>SUM(L5:L12)</f>
        <v>206697</v>
      </c>
      <c r="M13" s="127">
        <f t="shared" si="9"/>
        <v>100</v>
      </c>
      <c r="N13" s="125">
        <f>SUM(N5:N12)</f>
        <v>217143</v>
      </c>
      <c r="O13" s="127">
        <f>N13/N13*100</f>
        <v>100</v>
      </c>
      <c r="P13" s="125">
        <f>SUM(P5:P12)</f>
        <v>241233</v>
      </c>
      <c r="Q13" s="127">
        <f t="shared" si="0"/>
        <v>100</v>
      </c>
      <c r="R13" s="125">
        <f>SUM(R5:R12)</f>
        <v>250843</v>
      </c>
      <c r="S13" s="127">
        <f t="shared" si="10"/>
        <v>100</v>
      </c>
      <c r="T13" s="125">
        <f>SUM(T5:T12)</f>
        <v>264183</v>
      </c>
      <c r="U13" s="127">
        <f t="shared" si="1"/>
        <v>100</v>
      </c>
      <c r="V13" s="125">
        <v>266512</v>
      </c>
      <c r="W13" s="127">
        <f t="shared" si="2"/>
        <v>100</v>
      </c>
      <c r="X13" s="125">
        <f>SUM(X6:X12)</f>
        <v>277262</v>
      </c>
      <c r="Y13" s="127">
        <f t="shared" si="11"/>
        <v>100</v>
      </c>
      <c r="Z13" s="125">
        <f>SUM(Z5:Z12)</f>
        <v>287693</v>
      </c>
      <c r="AA13" s="127">
        <f t="shared" si="3"/>
        <v>100</v>
      </c>
      <c r="AB13" s="125">
        <f>SUM(AB5:AB12)</f>
        <v>303093</v>
      </c>
      <c r="AC13" s="127">
        <f t="shared" si="12"/>
        <v>100</v>
      </c>
      <c r="AD13" s="125">
        <f>SUM(AD5:AD12)</f>
        <v>332278</v>
      </c>
      <c r="AE13" s="127">
        <f t="shared" si="17"/>
        <v>100</v>
      </c>
      <c r="AF13" s="125">
        <f>SUM(AF5:AF12)</f>
        <v>328312</v>
      </c>
      <c r="AG13" s="127">
        <f t="shared" si="4"/>
        <v>100</v>
      </c>
      <c r="AH13" s="125">
        <f>SUM(AH6:AH12)</f>
        <v>334241</v>
      </c>
      <c r="AI13" s="127">
        <f>AH13/AH$13*100</f>
        <v>100</v>
      </c>
      <c r="AJ13" s="248">
        <f>SUM(AJ5:AJ12)</f>
        <v>366206</v>
      </c>
      <c r="AK13" s="249">
        <f t="shared" si="14"/>
        <v>100</v>
      </c>
      <c r="AL13" s="248">
        <f>SUM(AL5:AL12)</f>
        <v>355149</v>
      </c>
      <c r="AM13" s="249">
        <v>100</v>
      </c>
      <c r="AN13" s="248">
        <f>SUM(AN5:AN12)</f>
        <v>345959</v>
      </c>
      <c r="AO13" s="249">
        <v>100</v>
      </c>
      <c r="AP13" s="905">
        <f>SUM(AP5:AP12)</f>
        <v>339287</v>
      </c>
      <c r="AQ13" s="249">
        <f t="shared" si="15"/>
        <v>100</v>
      </c>
      <c r="AR13" s="248">
        <v>332097</v>
      </c>
      <c r="AS13" s="866">
        <v>100</v>
      </c>
      <c r="AT13" s="905">
        <f>SUM(AT5:AT12)</f>
        <v>328408</v>
      </c>
      <c r="AU13" s="905">
        <f t="shared" si="16"/>
        <v>100</v>
      </c>
      <c r="AV13" s="905">
        <v>319069</v>
      </c>
      <c r="AW13" s="905">
        <v>100</v>
      </c>
    </row>
    <row r="14" spans="1:49" ht="15.75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80"/>
      <c r="O14" s="79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</row>
    <row r="15" spans="1:49">
      <c r="A15" s="2011"/>
      <c r="B15" s="2011"/>
      <c r="C15" s="2011"/>
      <c r="D15" s="2011"/>
      <c r="E15" s="2011"/>
      <c r="F15" s="2011"/>
      <c r="G15" s="2011"/>
      <c r="H15" s="2011"/>
      <c r="I15" s="2011"/>
      <c r="J15" s="2011"/>
      <c r="K15" s="2011"/>
      <c r="L15" s="2011"/>
      <c r="M15" s="2011"/>
      <c r="N15" s="2011"/>
      <c r="O15" s="2011"/>
      <c r="P15" s="2011"/>
      <c r="Q15" s="2011"/>
      <c r="R15" s="2011"/>
      <c r="S15" s="2011"/>
      <c r="T15" s="2011"/>
      <c r="U15" s="2011"/>
      <c r="V15" s="2011"/>
      <c r="W15" s="2011"/>
      <c r="X15" s="2011"/>
      <c r="Y15" s="2011"/>
      <c r="Z15" s="2011"/>
      <c r="AA15" s="2011"/>
      <c r="AB15" s="2011"/>
      <c r="AC15" s="2011"/>
      <c r="AD15" s="2011"/>
      <c r="AE15" s="2011"/>
      <c r="AF15" s="2011"/>
      <c r="AG15" s="2011"/>
    </row>
    <row r="16" spans="1:49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</row>
    <row r="17" spans="1:49" ht="32.25" customHeight="1">
      <c r="A17" s="2006" t="s">
        <v>577</v>
      </c>
      <c r="B17" s="2006"/>
      <c r="C17" s="2006"/>
      <c r="D17" s="2006"/>
      <c r="E17" s="2006"/>
      <c r="F17" s="2006"/>
      <c r="G17" s="2006"/>
      <c r="H17" s="2006"/>
      <c r="I17" s="2006"/>
      <c r="J17" s="2006"/>
      <c r="K17" s="2006"/>
      <c r="L17" s="2006"/>
      <c r="M17" s="2006"/>
      <c r="N17" s="2006"/>
      <c r="O17" s="2006"/>
      <c r="P17" s="2006"/>
      <c r="Q17" s="2006"/>
      <c r="R17" s="2006"/>
      <c r="S17" s="2006"/>
      <c r="T17" s="2006"/>
      <c r="U17" s="2006"/>
      <c r="V17" s="2006"/>
      <c r="W17" s="2006"/>
      <c r="X17" s="2006"/>
      <c r="Y17" s="2006"/>
      <c r="Z17" s="2006"/>
      <c r="AA17" s="2006"/>
      <c r="AB17" s="2006"/>
      <c r="AC17" s="2006"/>
      <c r="AD17" s="2006"/>
      <c r="AE17" s="2006"/>
      <c r="AF17" s="2006"/>
      <c r="AG17" s="2006"/>
      <c r="AH17" s="2006"/>
      <c r="AI17" s="2006"/>
      <c r="AJ17" s="2006"/>
      <c r="AK17" s="2006"/>
      <c r="AL17" s="2006"/>
      <c r="AM17" s="2006"/>
      <c r="AN17" s="2006"/>
      <c r="AO17" s="2006"/>
      <c r="AP17" s="2006"/>
      <c r="AQ17" s="2006"/>
      <c r="AR17" s="2006"/>
      <c r="AS17" s="2006"/>
      <c r="AT17" s="2006"/>
      <c r="AU17" s="2006"/>
    </row>
    <row r="18" spans="1:49" ht="32.25" customHeight="1">
      <c r="A18" s="2007" t="s">
        <v>870</v>
      </c>
      <c r="B18" s="2007"/>
      <c r="C18" s="2007"/>
      <c r="D18" s="2007"/>
      <c r="E18" s="2007"/>
      <c r="F18" s="2007"/>
      <c r="G18" s="2007"/>
      <c r="H18" s="2007"/>
      <c r="I18" s="2007"/>
      <c r="J18" s="2007"/>
      <c r="K18" s="2007"/>
      <c r="L18" s="2007"/>
      <c r="M18" s="2007"/>
      <c r="N18" s="2007"/>
      <c r="O18" s="2007"/>
      <c r="P18" s="2007"/>
      <c r="Q18" s="2007"/>
      <c r="R18" s="2007"/>
      <c r="S18" s="2007"/>
      <c r="T18" s="2007"/>
      <c r="U18" s="2007"/>
      <c r="V18" s="2007"/>
      <c r="W18" s="2007"/>
      <c r="X18" s="2007"/>
      <c r="Y18" s="2007"/>
      <c r="Z18" s="2007"/>
      <c r="AA18" s="2007"/>
      <c r="AB18" s="2007"/>
      <c r="AC18" s="2007"/>
      <c r="AD18" s="2007"/>
      <c r="AE18" s="2007"/>
      <c r="AF18" s="2007"/>
      <c r="AG18" s="2007"/>
      <c r="AH18" s="2007"/>
      <c r="AI18" s="2007"/>
      <c r="AJ18" s="2007"/>
      <c r="AK18" s="2007"/>
      <c r="AL18" s="2007"/>
      <c r="AM18" s="2007"/>
      <c r="AN18" s="2007"/>
      <c r="AO18" s="2007"/>
      <c r="AP18" s="2007"/>
      <c r="AQ18" s="2007"/>
      <c r="AR18" s="2007"/>
      <c r="AS18" s="2007"/>
      <c r="AT18" s="2007"/>
      <c r="AU18" s="2007"/>
    </row>
    <row r="19" spans="1:49" ht="34.5" customHeight="1">
      <c r="A19" s="2012" t="s">
        <v>582</v>
      </c>
      <c r="B19" s="2009">
        <v>1997</v>
      </c>
      <c r="C19" s="2009"/>
      <c r="D19" s="2009">
        <v>1998</v>
      </c>
      <c r="E19" s="2009"/>
      <c r="F19" s="2009">
        <v>1999</v>
      </c>
      <c r="G19" s="2009"/>
      <c r="H19" s="2009">
        <v>2000</v>
      </c>
      <c r="I19" s="2009"/>
      <c r="J19" s="2009">
        <v>2001</v>
      </c>
      <c r="K19" s="2009"/>
      <c r="L19" s="2009">
        <v>2002</v>
      </c>
      <c r="M19" s="2009"/>
      <c r="N19" s="2009">
        <v>2003</v>
      </c>
      <c r="O19" s="2009"/>
      <c r="P19" s="2009">
        <v>2004</v>
      </c>
      <c r="Q19" s="2009"/>
      <c r="R19" s="2003">
        <v>2005</v>
      </c>
      <c r="S19" s="2003"/>
      <c r="T19" s="2003">
        <v>2006</v>
      </c>
      <c r="U19" s="2003"/>
      <c r="V19" s="2003">
        <v>2007</v>
      </c>
      <c r="W19" s="2003"/>
      <c r="X19" s="2003">
        <v>2008</v>
      </c>
      <c r="Y19" s="2003"/>
      <c r="Z19" s="2003">
        <v>2009</v>
      </c>
      <c r="AA19" s="2003"/>
      <c r="AB19" s="2003">
        <v>2010</v>
      </c>
      <c r="AC19" s="2003"/>
      <c r="AD19" s="2003">
        <v>2011</v>
      </c>
      <c r="AE19" s="2003"/>
      <c r="AF19" s="2003">
        <v>2012</v>
      </c>
      <c r="AG19" s="2003"/>
      <c r="AH19" s="2003">
        <v>2013</v>
      </c>
      <c r="AI19" s="2003"/>
      <c r="AJ19" s="2003">
        <v>2014</v>
      </c>
      <c r="AK19" s="2003"/>
      <c r="AL19" s="2003">
        <v>2015</v>
      </c>
      <c r="AM19" s="2003"/>
      <c r="AN19" s="2003">
        <v>2016</v>
      </c>
      <c r="AO19" s="2003"/>
      <c r="AP19" s="2003">
        <v>2017</v>
      </c>
      <c r="AQ19" s="2003"/>
      <c r="AR19" s="2003">
        <v>2018</v>
      </c>
      <c r="AS19" s="2003"/>
      <c r="AT19" s="2003">
        <v>2019</v>
      </c>
      <c r="AU19" s="2003"/>
      <c r="AV19" s="2003">
        <v>2020</v>
      </c>
      <c r="AW19" s="2003"/>
    </row>
    <row r="20" spans="1:49" s="76" customFormat="1" ht="46.5" customHeight="1">
      <c r="A20" s="2012"/>
      <c r="B20" s="122" t="s">
        <v>237</v>
      </c>
      <c r="C20" s="123" t="s">
        <v>167</v>
      </c>
      <c r="D20" s="122" t="s">
        <v>237</v>
      </c>
      <c r="E20" s="123" t="s">
        <v>167</v>
      </c>
      <c r="F20" s="122" t="s">
        <v>237</v>
      </c>
      <c r="G20" s="123" t="s">
        <v>167</v>
      </c>
      <c r="H20" s="122" t="s">
        <v>237</v>
      </c>
      <c r="I20" s="123" t="s">
        <v>167</v>
      </c>
      <c r="J20" s="122" t="s">
        <v>237</v>
      </c>
      <c r="K20" s="123" t="s">
        <v>167</v>
      </c>
      <c r="L20" s="122" t="s">
        <v>237</v>
      </c>
      <c r="M20" s="123" t="s">
        <v>167</v>
      </c>
      <c r="N20" s="122" t="s">
        <v>237</v>
      </c>
      <c r="O20" s="123" t="s">
        <v>167</v>
      </c>
      <c r="P20" s="122" t="s">
        <v>237</v>
      </c>
      <c r="Q20" s="123" t="s">
        <v>167</v>
      </c>
      <c r="R20" s="122" t="s">
        <v>237</v>
      </c>
      <c r="S20" s="123" t="s">
        <v>167</v>
      </c>
      <c r="T20" s="122" t="s">
        <v>237</v>
      </c>
      <c r="U20" s="123" t="s">
        <v>167</v>
      </c>
      <c r="V20" s="122" t="s">
        <v>237</v>
      </c>
      <c r="W20" s="123" t="s">
        <v>167</v>
      </c>
      <c r="X20" s="122" t="s">
        <v>237</v>
      </c>
      <c r="Y20" s="123" t="s">
        <v>167</v>
      </c>
      <c r="Z20" s="122" t="s">
        <v>237</v>
      </c>
      <c r="AA20" s="123" t="s">
        <v>167</v>
      </c>
      <c r="AB20" s="122" t="s">
        <v>237</v>
      </c>
      <c r="AC20" s="123" t="s">
        <v>167</v>
      </c>
      <c r="AD20" s="122" t="s">
        <v>237</v>
      </c>
      <c r="AE20" s="123" t="s">
        <v>167</v>
      </c>
      <c r="AF20" s="122" t="s">
        <v>237</v>
      </c>
      <c r="AG20" s="123" t="s">
        <v>167</v>
      </c>
      <c r="AH20" s="122" t="s">
        <v>237</v>
      </c>
      <c r="AI20" s="123" t="s">
        <v>167</v>
      </c>
      <c r="AJ20" s="239" t="s">
        <v>237</v>
      </c>
      <c r="AK20" s="240" t="s">
        <v>167</v>
      </c>
      <c r="AL20" s="863" t="s">
        <v>237</v>
      </c>
      <c r="AM20" s="864" t="s">
        <v>167</v>
      </c>
      <c r="AN20" s="884" t="s">
        <v>237</v>
      </c>
      <c r="AO20" s="885" t="s">
        <v>167</v>
      </c>
      <c r="AP20" s="898" t="s">
        <v>237</v>
      </c>
      <c r="AQ20" s="900" t="s">
        <v>167</v>
      </c>
      <c r="AR20" s="1145" t="s">
        <v>237</v>
      </c>
      <c r="AS20" s="1146" t="s">
        <v>167</v>
      </c>
      <c r="AT20" s="1217" t="s">
        <v>237</v>
      </c>
      <c r="AU20" s="1219" t="s">
        <v>167</v>
      </c>
      <c r="AV20" s="1375" t="s">
        <v>237</v>
      </c>
      <c r="AW20" s="1376" t="s">
        <v>167</v>
      </c>
    </row>
    <row r="21" spans="1:49" s="76" customFormat="1" ht="62.25" customHeight="1">
      <c r="A21" s="77" t="s">
        <v>583</v>
      </c>
      <c r="B21" s="77">
        <v>0</v>
      </c>
      <c r="C21" s="77">
        <f>B21/B29*100</f>
        <v>0</v>
      </c>
      <c r="D21" s="77">
        <v>0</v>
      </c>
      <c r="E21" s="77">
        <f>D21/D29*100</f>
        <v>0</v>
      </c>
      <c r="F21" s="77">
        <v>0</v>
      </c>
      <c r="G21" s="77">
        <f>F21/F29*100</f>
        <v>0</v>
      </c>
      <c r="H21" s="77">
        <v>0</v>
      </c>
      <c r="I21" s="77">
        <f>H21/H29*100</f>
        <v>0</v>
      </c>
      <c r="J21" s="77">
        <v>0</v>
      </c>
      <c r="K21" s="77">
        <f>J21/J29*100</f>
        <v>0</v>
      </c>
      <c r="L21" s="77">
        <v>0</v>
      </c>
      <c r="M21" s="78">
        <f>L21/L$29*100</f>
        <v>0</v>
      </c>
      <c r="N21" s="77">
        <v>0</v>
      </c>
      <c r="O21" s="78">
        <f>N21/N29*100</f>
        <v>0</v>
      </c>
      <c r="P21" s="77">
        <v>0</v>
      </c>
      <c r="Q21" s="78">
        <f t="shared" ref="Q21:Q29" si="19">P21/P$29*100</f>
        <v>0</v>
      </c>
      <c r="R21" s="77">
        <v>0</v>
      </c>
      <c r="S21" s="78">
        <f>R21/R$29*100</f>
        <v>0</v>
      </c>
      <c r="T21" s="77">
        <v>0</v>
      </c>
      <c r="U21" s="78">
        <f t="shared" ref="U21:U29" si="20">T21/T$29*100</f>
        <v>0</v>
      </c>
      <c r="V21" s="77">
        <v>0</v>
      </c>
      <c r="W21" s="78">
        <f t="shared" ref="W21:W29" si="21">V21/V$29*100</f>
        <v>0</v>
      </c>
      <c r="X21" s="77">
        <v>0</v>
      </c>
      <c r="Y21" s="78">
        <f>X21/X$29*100</f>
        <v>0</v>
      </c>
      <c r="Z21" s="77">
        <v>0</v>
      </c>
      <c r="AA21" s="78">
        <f t="shared" ref="AA21:AA29" si="22">Z21/Z$29*100</f>
        <v>0</v>
      </c>
      <c r="AB21" s="77">
        <v>0</v>
      </c>
      <c r="AC21" s="78">
        <f>AB21/AB$29*100</f>
        <v>0</v>
      </c>
      <c r="AD21" s="77">
        <v>0</v>
      </c>
      <c r="AE21" s="78">
        <f>AD21/AD$29*100</f>
        <v>0</v>
      </c>
      <c r="AF21" s="77">
        <v>0</v>
      </c>
      <c r="AG21" s="78">
        <f>AF21/AF$29*100</f>
        <v>0</v>
      </c>
      <c r="AH21" s="126">
        <v>0</v>
      </c>
      <c r="AI21" s="246">
        <f>AH21/$AH$29*100</f>
        <v>0</v>
      </c>
      <c r="AJ21" s="126">
        <v>0</v>
      </c>
      <c r="AK21" s="246">
        <f>AJ21/$AJ$29*100</f>
        <v>0</v>
      </c>
      <c r="AL21" s="126">
        <v>0</v>
      </c>
      <c r="AM21" s="865">
        <v>0</v>
      </c>
      <c r="AN21" s="126">
        <v>0</v>
      </c>
      <c r="AO21" s="126">
        <v>0</v>
      </c>
      <c r="AP21" s="126">
        <v>0</v>
      </c>
      <c r="AQ21" s="906">
        <f>AP21/$AP$29*100</f>
        <v>0</v>
      </c>
      <c r="AR21" s="126">
        <v>0</v>
      </c>
      <c r="AS21" s="906">
        <v>0</v>
      </c>
      <c r="AT21" s="126">
        <v>0</v>
      </c>
      <c r="AU21" s="906">
        <f>AT21/$AT$29*100</f>
        <v>0</v>
      </c>
      <c r="AV21" s="126">
        <v>0</v>
      </c>
      <c r="AW21" s="865">
        <v>0</v>
      </c>
    </row>
    <row r="22" spans="1:49" s="76" customFormat="1" ht="62.25" customHeight="1">
      <c r="A22" s="77" t="s">
        <v>168</v>
      </c>
      <c r="B22" s="77">
        <v>2319</v>
      </c>
      <c r="C22" s="78">
        <f>B22/B$29*100</f>
        <v>0.79544752927617357</v>
      </c>
      <c r="D22" s="77">
        <v>4390</v>
      </c>
      <c r="E22" s="78">
        <f>D22/D$29*100</f>
        <v>1.529952567985307</v>
      </c>
      <c r="F22" s="77">
        <v>5184</v>
      </c>
      <c r="G22" s="78">
        <f>F22/F$29*100</f>
        <v>1.8084015321179647</v>
      </c>
      <c r="H22" s="77">
        <v>5024</v>
      </c>
      <c r="I22" s="78">
        <f>H22/H$29*100</f>
        <v>1.8497586550958567</v>
      </c>
      <c r="J22" s="77">
        <v>6864</v>
      </c>
      <c r="K22" s="78">
        <f>J22/J$29*100</f>
        <v>2.5841330316503588</v>
      </c>
      <c r="L22" s="77">
        <v>4313</v>
      </c>
      <c r="M22" s="78">
        <f t="shared" ref="M22:M29" si="23">L22/L$29*100</f>
        <v>1.7009109910478368</v>
      </c>
      <c r="N22" s="77">
        <v>7614</v>
      </c>
      <c r="O22" s="78">
        <f>N22/N29*100</f>
        <v>2.9354162168830769</v>
      </c>
      <c r="P22" s="77">
        <v>7416</v>
      </c>
      <c r="Q22" s="78">
        <f t="shared" si="19"/>
        <v>3.1048125431747295</v>
      </c>
      <c r="R22" s="77">
        <v>6065</v>
      </c>
      <c r="S22" s="78">
        <f t="shared" ref="S22:S29" si="24">R22/R$29*100</f>
        <v>2.5832474380489137</v>
      </c>
      <c r="T22" s="77">
        <v>4286</v>
      </c>
      <c r="U22" s="78">
        <f t="shared" si="20"/>
        <v>1.8582509202374191</v>
      </c>
      <c r="V22" s="77">
        <v>5104</v>
      </c>
      <c r="W22" s="78">
        <f t="shared" si="21"/>
        <v>2.2331995922135541</v>
      </c>
      <c r="X22" s="77">
        <v>7433</v>
      </c>
      <c r="Y22" s="78">
        <f>X22/X$29*100</f>
        <v>3.2395986785331372</v>
      </c>
      <c r="Z22" s="77">
        <v>13685</v>
      </c>
      <c r="AA22" s="78">
        <f t="shared" si="22"/>
        <v>5.9876702559143835</v>
      </c>
      <c r="AB22" s="77">
        <v>1808</v>
      </c>
      <c r="AC22" s="78">
        <f>AB22/AB$29*100</f>
        <v>0.88379641397649722</v>
      </c>
      <c r="AD22" s="77">
        <v>8609</v>
      </c>
      <c r="AE22" s="78">
        <f t="shared" ref="AE22:AE29" si="25">AD22/AD$29*100</f>
        <v>4.8154155945855237</v>
      </c>
      <c r="AF22" s="77">
        <v>2976</v>
      </c>
      <c r="AG22" s="78">
        <f>AF22/AF$29*100</f>
        <v>1.9858004590829019</v>
      </c>
      <c r="AH22" s="126">
        <v>2132</v>
      </c>
      <c r="AI22" s="246">
        <f t="shared" ref="AI22:AI28" si="26">AH22/$AH$29*100</f>
        <v>1.867423446149534</v>
      </c>
      <c r="AJ22" s="126">
        <v>2286</v>
      </c>
      <c r="AK22" s="246">
        <f t="shared" ref="AK22:AK29" si="27">AJ22/$AJ$29*100</f>
        <v>2.3450242606403169</v>
      </c>
      <c r="AL22" s="126">
        <v>2482</v>
      </c>
      <c r="AM22" s="865">
        <v>3.1</v>
      </c>
      <c r="AN22" s="126">
        <v>3742</v>
      </c>
      <c r="AO22" s="865">
        <v>5</v>
      </c>
      <c r="AP22" s="126">
        <v>1896</v>
      </c>
      <c r="AQ22" s="906">
        <f t="shared" ref="AQ22:AQ29" si="28">AP22/$AP$29*100</f>
        <v>2.9922825623786751</v>
      </c>
      <c r="AR22" s="126">
        <v>2458</v>
      </c>
      <c r="AS22" s="906">
        <v>4.0928466764353271</v>
      </c>
      <c r="AT22" s="126">
        <v>738</v>
      </c>
      <c r="AU22" s="906">
        <f t="shared" ref="AU22:AU29" si="29">AT22/$AT$29*100</f>
        <v>1.3947950331689063</v>
      </c>
      <c r="AV22" s="126">
        <v>1109</v>
      </c>
      <c r="AW22" s="865">
        <v>2.1050433726249453</v>
      </c>
    </row>
    <row r="23" spans="1:49" s="76" customFormat="1" ht="62.25" customHeight="1">
      <c r="A23" s="77" t="s">
        <v>169</v>
      </c>
      <c r="B23" s="77">
        <v>116464</v>
      </c>
      <c r="C23" s="78">
        <f t="shared" ref="C23:C29" si="30">B23/B$29*100</f>
        <v>39.948685230539148</v>
      </c>
      <c r="D23" s="77">
        <v>129868</v>
      </c>
      <c r="E23" s="78">
        <f t="shared" ref="E23:E29" si="31">D23/D$29*100</f>
        <v>45.260109361985386</v>
      </c>
      <c r="F23" s="77">
        <v>130780</v>
      </c>
      <c r="G23" s="78">
        <f t="shared" ref="G23:G29" si="32">F23/F$29*100</f>
        <v>45.621672910954366</v>
      </c>
      <c r="H23" s="77">
        <v>87658</v>
      </c>
      <c r="I23" s="78">
        <f t="shared" ref="I23:I29" si="33">H23/H$29*100</f>
        <v>32.274312139409361</v>
      </c>
      <c r="J23" s="77">
        <v>87974</v>
      </c>
      <c r="K23" s="78">
        <f t="shared" ref="K23:K29" si="34">J23/J$29*100</f>
        <v>33.120122279488449</v>
      </c>
      <c r="L23" s="77">
        <v>91116</v>
      </c>
      <c r="M23" s="78">
        <f t="shared" si="23"/>
        <v>35.933272863509089</v>
      </c>
      <c r="N23" s="77">
        <v>93053</v>
      </c>
      <c r="O23" s="78">
        <f>N23/N29*100</f>
        <v>35.874610615920801</v>
      </c>
      <c r="P23" s="77">
        <v>78859</v>
      </c>
      <c r="Q23" s="78">
        <f t="shared" si="19"/>
        <v>33.015427769985969</v>
      </c>
      <c r="R23" s="77">
        <v>75244</v>
      </c>
      <c r="S23" s="78">
        <f t="shared" si="24"/>
        <v>32.048453458953411</v>
      </c>
      <c r="T23" s="77">
        <v>86590</v>
      </c>
      <c r="U23" s="78">
        <f t="shared" si="20"/>
        <v>37.542218194903896</v>
      </c>
      <c r="V23" s="77">
        <v>72230</v>
      </c>
      <c r="W23" s="78">
        <f t="shared" si="21"/>
        <v>31.603449558304277</v>
      </c>
      <c r="X23" s="77">
        <v>79687</v>
      </c>
      <c r="Y23" s="78">
        <f t="shared" ref="Y23:Y29" si="35">X23/X$29*100</f>
        <v>34.730781635445993</v>
      </c>
      <c r="Z23" s="77">
        <v>83773</v>
      </c>
      <c r="AA23" s="78">
        <f t="shared" si="22"/>
        <v>36.653642699942687</v>
      </c>
      <c r="AB23" s="77">
        <v>68601</v>
      </c>
      <c r="AC23" s="78">
        <f t="shared" ref="AC23:AC29" si="36">AB23/AB$29*100</f>
        <v>33.533914709735448</v>
      </c>
      <c r="AD23" s="77">
        <v>72515</v>
      </c>
      <c r="AE23" s="78">
        <f t="shared" si="25"/>
        <v>40.561024723123388</v>
      </c>
      <c r="AF23" s="77">
        <v>48848</v>
      </c>
      <c r="AG23" s="78">
        <f t="shared" ref="AG23:AG29" si="37">AF23/AF$29*100</f>
        <v>32.594886030000538</v>
      </c>
      <c r="AH23" s="126">
        <v>41837</v>
      </c>
      <c r="AI23" s="246">
        <f t="shared" si="26"/>
        <v>36.64511947305725</v>
      </c>
      <c r="AJ23" s="126">
        <v>32110</v>
      </c>
      <c r="AK23" s="246">
        <f t="shared" si="27"/>
        <v>32.939076556938133</v>
      </c>
      <c r="AL23" s="126">
        <v>30977</v>
      </c>
      <c r="AM23" s="865">
        <v>38.200000000000003</v>
      </c>
      <c r="AN23" s="126">
        <v>26703</v>
      </c>
      <c r="AO23" s="126">
        <v>35.6</v>
      </c>
      <c r="AP23" s="126">
        <v>22595</v>
      </c>
      <c r="AQ23" s="906">
        <f t="shared" si="28"/>
        <v>35.659612076448397</v>
      </c>
      <c r="AR23" s="126">
        <v>23814</v>
      </c>
      <c r="AS23" s="906">
        <v>39.652990542160651</v>
      </c>
      <c r="AT23" s="126">
        <v>19955</v>
      </c>
      <c r="AU23" s="906">
        <f t="shared" si="29"/>
        <v>37.714274914479027</v>
      </c>
      <c r="AV23" s="126">
        <v>16377</v>
      </c>
      <c r="AW23" s="865">
        <v>31.085929047320764</v>
      </c>
    </row>
    <row r="24" spans="1:49" s="76" customFormat="1" ht="62.25" customHeight="1">
      <c r="A24" s="77" t="s">
        <v>170</v>
      </c>
      <c r="B24" s="77">
        <v>117215</v>
      </c>
      <c r="C24" s="78">
        <f t="shared" si="30"/>
        <v>40.206288117337948</v>
      </c>
      <c r="D24" s="77">
        <v>102896</v>
      </c>
      <c r="E24" s="78">
        <f t="shared" si="31"/>
        <v>35.860136545652878</v>
      </c>
      <c r="F24" s="77">
        <v>107503</v>
      </c>
      <c r="G24" s="78">
        <f t="shared" si="32"/>
        <v>37.501657003718663</v>
      </c>
      <c r="H24" s="77">
        <v>97598</v>
      </c>
      <c r="I24" s="78">
        <f t="shared" si="33"/>
        <v>35.934065529467638</v>
      </c>
      <c r="J24" s="77">
        <v>98556</v>
      </c>
      <c r="K24" s="78">
        <f t="shared" si="34"/>
        <v>37.103994036616079</v>
      </c>
      <c r="L24" s="77">
        <v>93596</v>
      </c>
      <c r="M24" s="78">
        <f t="shared" si="23"/>
        <v>36.911306542572071</v>
      </c>
      <c r="N24" s="77">
        <v>84576</v>
      </c>
      <c r="O24" s="78">
        <f>N24/N29*100</f>
        <v>32.606483052154331</v>
      </c>
      <c r="P24" s="77">
        <v>83283</v>
      </c>
      <c r="Q24" s="78">
        <f t="shared" si="19"/>
        <v>34.867597496389024</v>
      </c>
      <c r="R24" s="77">
        <v>87842</v>
      </c>
      <c r="S24" s="78">
        <f t="shared" si="24"/>
        <v>37.414282185176035</v>
      </c>
      <c r="T24" s="77">
        <v>75799</v>
      </c>
      <c r="U24" s="78">
        <f t="shared" si="20"/>
        <v>32.863640108043896</v>
      </c>
      <c r="V24" s="77">
        <v>84219</v>
      </c>
      <c r="W24" s="78">
        <f t="shared" si="21"/>
        <v>36.849105888838814</v>
      </c>
      <c r="X24" s="77">
        <v>84048</v>
      </c>
      <c r="Y24" s="78">
        <f t="shared" si="35"/>
        <v>36.631479851117064</v>
      </c>
      <c r="Z24" s="77">
        <v>81353</v>
      </c>
      <c r="AA24" s="78">
        <f t="shared" si="22"/>
        <v>35.594807331341087</v>
      </c>
      <c r="AB24" s="77">
        <v>81522</v>
      </c>
      <c r="AC24" s="78">
        <f t="shared" si="36"/>
        <v>39.850028351876112</v>
      </c>
      <c r="AD24" s="77">
        <v>64511</v>
      </c>
      <c r="AE24" s="78">
        <f t="shared" si="25"/>
        <v>36.084013871797737</v>
      </c>
      <c r="AF24" s="77">
        <v>55637</v>
      </c>
      <c r="AG24" s="78">
        <f t="shared" si="37"/>
        <v>37.124993327283399</v>
      </c>
      <c r="AH24" s="126">
        <v>40858</v>
      </c>
      <c r="AI24" s="246">
        <f t="shared" si="26"/>
        <v>35.787611239576769</v>
      </c>
      <c r="AJ24" s="126">
        <v>35096</v>
      </c>
      <c r="AK24" s="246">
        <f t="shared" si="27"/>
        <v>36.002174738159475</v>
      </c>
      <c r="AL24" s="126">
        <v>30299</v>
      </c>
      <c r="AM24" s="865">
        <v>37.4</v>
      </c>
      <c r="AN24" s="126">
        <v>25133</v>
      </c>
      <c r="AO24" s="126">
        <v>33.5</v>
      </c>
      <c r="AP24" s="126">
        <v>22688</v>
      </c>
      <c r="AQ24" s="906">
        <f t="shared" si="28"/>
        <v>35.806385429982797</v>
      </c>
      <c r="AR24" s="126">
        <v>20249</v>
      </c>
      <c r="AS24" s="906">
        <v>33.716864260023975</v>
      </c>
      <c r="AT24" s="126">
        <v>20508</v>
      </c>
      <c r="AU24" s="906">
        <f t="shared" si="29"/>
        <v>38.759426206270909</v>
      </c>
      <c r="AV24" s="126">
        <v>21175</v>
      </c>
      <c r="AW24" s="865">
        <v>40.193231213104795</v>
      </c>
    </row>
    <row r="25" spans="1:49" s="76" customFormat="1" ht="62.25" customHeight="1">
      <c r="A25" s="77" t="s">
        <v>171</v>
      </c>
      <c r="B25" s="77">
        <v>40406</v>
      </c>
      <c r="C25" s="78">
        <f t="shared" si="30"/>
        <v>13.859789938737849</v>
      </c>
      <c r="D25" s="77">
        <v>35121</v>
      </c>
      <c r="E25" s="78">
        <f t="shared" si="31"/>
        <v>12.239969052440083</v>
      </c>
      <c r="F25" s="77">
        <v>31465</v>
      </c>
      <c r="G25" s="78">
        <f t="shared" si="32"/>
        <v>10.976341475326343</v>
      </c>
      <c r="H25" s="77">
        <v>51610</v>
      </c>
      <c r="I25" s="78">
        <f t="shared" si="33"/>
        <v>19.001999241540041</v>
      </c>
      <c r="J25" s="77">
        <v>44524</v>
      </c>
      <c r="K25" s="78">
        <f t="shared" si="34"/>
        <v>16.76222889003505</v>
      </c>
      <c r="L25" s="77">
        <v>45192</v>
      </c>
      <c r="M25" s="78">
        <f t="shared" si="23"/>
        <v>17.822297590408958</v>
      </c>
      <c r="N25" s="77">
        <v>45905</v>
      </c>
      <c r="O25" s="78">
        <f>N25/N29*100</f>
        <v>17.697699164173581</v>
      </c>
      <c r="P25" s="77">
        <v>52069</v>
      </c>
      <c r="Q25" s="78">
        <f t="shared" si="19"/>
        <v>21.799418056980176</v>
      </c>
      <c r="R25" s="77">
        <v>45441</v>
      </c>
      <c r="S25" s="78">
        <f t="shared" si="24"/>
        <v>19.354550178463427</v>
      </c>
      <c r="T25" s="77">
        <v>45571</v>
      </c>
      <c r="U25" s="78">
        <f t="shared" si="20"/>
        <v>19.757898433536962</v>
      </c>
      <c r="V25" s="77">
        <v>44875</v>
      </c>
      <c r="W25" s="78">
        <f t="shared" si="21"/>
        <v>19.634567339455963</v>
      </c>
      <c r="X25" s="77">
        <v>39166</v>
      </c>
      <c r="Y25" s="78">
        <f t="shared" si="35"/>
        <v>17.070109221502602</v>
      </c>
      <c r="Z25" s="77">
        <v>33517</v>
      </c>
      <c r="AA25" s="78">
        <f t="shared" si="22"/>
        <v>14.664869855132071</v>
      </c>
      <c r="AB25" s="77">
        <v>31930</v>
      </c>
      <c r="AC25" s="78">
        <f t="shared" si="36"/>
        <v>15.608196625149093</v>
      </c>
      <c r="AD25" s="77">
        <v>24725</v>
      </c>
      <c r="AE25" s="78">
        <f t="shared" si="25"/>
        <v>13.829846739008838</v>
      </c>
      <c r="AF25" s="77">
        <v>26866</v>
      </c>
      <c r="AG25" s="78">
        <f t="shared" si="37"/>
        <v>17.926920407836437</v>
      </c>
      <c r="AH25" s="126">
        <v>19136</v>
      </c>
      <c r="AI25" s="246">
        <f t="shared" si="26"/>
        <v>16.761264102025088</v>
      </c>
      <c r="AJ25" s="126">
        <v>19558</v>
      </c>
      <c r="AK25" s="246">
        <f t="shared" si="27"/>
        <v>20.062985341033819</v>
      </c>
      <c r="AL25" s="126">
        <v>12897</v>
      </c>
      <c r="AM25" s="865">
        <v>15.9</v>
      </c>
      <c r="AN25" s="126">
        <v>14358</v>
      </c>
      <c r="AO25" s="126">
        <v>19.100000000000001</v>
      </c>
      <c r="AP25" s="126">
        <v>11606</v>
      </c>
      <c r="AQ25" s="906">
        <f t="shared" si="28"/>
        <v>18.316683237851745</v>
      </c>
      <c r="AR25" s="126">
        <v>10278</v>
      </c>
      <c r="AS25" s="906">
        <v>17.114026908218996</v>
      </c>
      <c r="AT25" s="126">
        <v>9135</v>
      </c>
      <c r="AU25" s="906">
        <f t="shared" si="29"/>
        <v>17.264840959346827</v>
      </c>
      <c r="AV25" s="126">
        <v>10384</v>
      </c>
      <c r="AW25" s="865">
        <v>19.710342994893988</v>
      </c>
    </row>
    <row r="26" spans="1:49" s="76" customFormat="1" ht="62.25" customHeight="1">
      <c r="A26" s="77" t="s">
        <v>172</v>
      </c>
      <c r="B26" s="77">
        <v>13228</v>
      </c>
      <c r="C26" s="78">
        <f t="shared" si="30"/>
        <v>4.5373781445731884</v>
      </c>
      <c r="D26" s="77">
        <v>12281</v>
      </c>
      <c r="E26" s="78">
        <f t="shared" si="31"/>
        <v>4.2800335962249552</v>
      </c>
      <c r="F26" s="77">
        <v>8930</v>
      </c>
      <c r="G26" s="78">
        <f t="shared" si="32"/>
        <v>3.1151669910905526</v>
      </c>
      <c r="H26" s="77">
        <v>24526</v>
      </c>
      <c r="I26" s="78">
        <f t="shared" si="33"/>
        <v>9.0300917147454189</v>
      </c>
      <c r="J26" s="77">
        <v>25366</v>
      </c>
      <c r="K26" s="78">
        <f t="shared" si="34"/>
        <v>9.5496967483745649</v>
      </c>
      <c r="L26" s="77">
        <v>14850</v>
      </c>
      <c r="M26" s="78">
        <f t="shared" si="23"/>
        <v>5.8563710218085738</v>
      </c>
      <c r="N26" s="77">
        <v>19487</v>
      </c>
      <c r="O26" s="78">
        <f>N26/N29*100</f>
        <v>7.5127995558708323</v>
      </c>
      <c r="P26" s="77">
        <v>13513</v>
      </c>
      <c r="Q26" s="78">
        <f t="shared" si="19"/>
        <v>5.657407213581461</v>
      </c>
      <c r="R26" s="77">
        <v>16275</v>
      </c>
      <c r="S26" s="78">
        <f t="shared" si="24"/>
        <v>6.9319624161988571</v>
      </c>
      <c r="T26" s="77">
        <v>15536</v>
      </c>
      <c r="U26" s="78">
        <f t="shared" si="20"/>
        <v>6.7358344136277521</v>
      </c>
      <c r="V26" s="77">
        <v>16634</v>
      </c>
      <c r="W26" s="78">
        <f t="shared" si="21"/>
        <v>7.2780254735266965</v>
      </c>
      <c r="X26" s="77">
        <v>15033</v>
      </c>
      <c r="Y26" s="78">
        <f t="shared" si="35"/>
        <v>6.5519826361346221</v>
      </c>
      <c r="Z26" s="77">
        <v>13477</v>
      </c>
      <c r="AA26" s="78">
        <f t="shared" si="22"/>
        <v>5.8966629184478005</v>
      </c>
      <c r="AB26" s="77">
        <v>14979</v>
      </c>
      <c r="AC26" s="78">
        <f t="shared" si="36"/>
        <v>7.3221164186692222</v>
      </c>
      <c r="AD26" s="77">
        <v>7389</v>
      </c>
      <c r="AE26" s="78">
        <f t="shared" si="25"/>
        <v>4.1330126412350374</v>
      </c>
      <c r="AF26" s="77">
        <v>11198</v>
      </c>
      <c r="AG26" s="78">
        <f t="shared" si="37"/>
        <v>7.4721080446271282</v>
      </c>
      <c r="AH26" s="126">
        <v>8041</v>
      </c>
      <c r="AI26" s="246">
        <f t="shared" si="26"/>
        <v>7.0431294233060049</v>
      </c>
      <c r="AJ26" s="126">
        <v>6805</v>
      </c>
      <c r="AK26" s="246">
        <f t="shared" si="27"/>
        <v>6.9807043279341006</v>
      </c>
      <c r="AL26" s="126">
        <v>3556</v>
      </c>
      <c r="AM26" s="865">
        <v>4.4000000000000004</v>
      </c>
      <c r="AN26" s="126">
        <v>4144</v>
      </c>
      <c r="AO26" s="126">
        <v>5.5</v>
      </c>
      <c r="AP26" s="126">
        <v>4138</v>
      </c>
      <c r="AQ26" s="906">
        <f t="shared" si="28"/>
        <v>6.530625128229409</v>
      </c>
      <c r="AR26" s="126">
        <v>2831</v>
      </c>
      <c r="AS26" s="906">
        <v>4.7139336619155454</v>
      </c>
      <c r="AT26" s="126">
        <v>2186</v>
      </c>
      <c r="AU26" s="906">
        <f t="shared" si="29"/>
        <v>4.1314660467577635</v>
      </c>
      <c r="AV26" s="126">
        <v>3064</v>
      </c>
      <c r="AW26" s="865">
        <v>5.8159178482622478</v>
      </c>
    </row>
    <row r="27" spans="1:49" s="76" customFormat="1" ht="62.25" customHeight="1">
      <c r="A27" s="77" t="s">
        <v>173</v>
      </c>
      <c r="B27" s="77">
        <v>1545</v>
      </c>
      <c r="C27" s="78">
        <f t="shared" si="30"/>
        <v>0.52995533968593711</v>
      </c>
      <c r="D27" s="77">
        <v>1980</v>
      </c>
      <c r="E27" s="78">
        <f t="shared" si="31"/>
        <v>0.6900469441027125</v>
      </c>
      <c r="F27" s="77">
        <v>2780</v>
      </c>
      <c r="G27" s="78">
        <f t="shared" si="32"/>
        <v>0.9697832290293098</v>
      </c>
      <c r="H27" s="77">
        <v>5187</v>
      </c>
      <c r="I27" s="78">
        <f t="shared" si="33"/>
        <v>1.9097727197416818</v>
      </c>
      <c r="J27" s="77">
        <v>2216</v>
      </c>
      <c r="K27" s="78">
        <f t="shared" si="34"/>
        <v>0.83427138667499934</v>
      </c>
      <c r="L27" s="77">
        <v>4109</v>
      </c>
      <c r="M27" s="78">
        <f t="shared" si="23"/>
        <v>1.620459833576527</v>
      </c>
      <c r="N27" s="77">
        <v>8513</v>
      </c>
      <c r="O27" s="78">
        <f>N27/N29*100</f>
        <v>3.2820066002529069</v>
      </c>
      <c r="P27" s="77">
        <v>1731</v>
      </c>
      <c r="Q27" s="78">
        <f t="shared" si="19"/>
        <v>0.72470745849992668</v>
      </c>
      <c r="R27" s="77">
        <v>3272</v>
      </c>
      <c r="S27" s="78">
        <f t="shared" si="24"/>
        <v>1.3936332427528515</v>
      </c>
      <c r="T27" s="77">
        <v>2821</v>
      </c>
      <c r="U27" s="78">
        <f t="shared" si="20"/>
        <v>1.2230811586537003</v>
      </c>
      <c r="V27" s="77">
        <v>4117</v>
      </c>
      <c r="W27" s="78">
        <f t="shared" si="21"/>
        <v>1.8013484955217873</v>
      </c>
      <c r="X27" s="77">
        <v>1946</v>
      </c>
      <c r="Y27" s="78">
        <f t="shared" si="35"/>
        <v>0.84814462914374866</v>
      </c>
      <c r="Z27" s="77">
        <v>1782</v>
      </c>
      <c r="AA27" s="78">
        <f t="shared" si="22"/>
        <v>0.77968786233390064</v>
      </c>
      <c r="AB27" s="77">
        <v>5271</v>
      </c>
      <c r="AC27" s="78">
        <f t="shared" si="36"/>
        <v>2.5765989480476312</v>
      </c>
      <c r="AD27" s="77">
        <v>1031</v>
      </c>
      <c r="AE27" s="78">
        <f t="shared" si="25"/>
        <v>0.57668643024946864</v>
      </c>
      <c r="AF27" s="77">
        <v>2326</v>
      </c>
      <c r="AG27" s="78">
        <f t="shared" si="37"/>
        <v>1.5520738803181551</v>
      </c>
      <c r="AH27" s="126">
        <v>2141</v>
      </c>
      <c r="AI27" s="246">
        <f t="shared" si="26"/>
        <v>1.8753065657627355</v>
      </c>
      <c r="AJ27" s="126">
        <v>1412</v>
      </c>
      <c r="AK27" s="246">
        <f t="shared" si="27"/>
        <v>1.4484576798005806</v>
      </c>
      <c r="AL27" s="126">
        <v>711</v>
      </c>
      <c r="AM27" s="865">
        <v>0.9</v>
      </c>
      <c r="AN27" s="126">
        <v>988</v>
      </c>
      <c r="AO27" s="126">
        <v>1.3</v>
      </c>
      <c r="AP27" s="126">
        <v>437</v>
      </c>
      <c r="AQ27" s="906">
        <f t="shared" si="28"/>
        <v>0.68967694080141406</v>
      </c>
      <c r="AR27" s="126">
        <v>366</v>
      </c>
      <c r="AS27" s="906">
        <v>0.60943119754895436</v>
      </c>
      <c r="AT27" s="126">
        <v>366</v>
      </c>
      <c r="AU27" s="906">
        <f t="shared" si="29"/>
        <v>0.69172761807563643</v>
      </c>
      <c r="AV27" s="126">
        <v>560</v>
      </c>
      <c r="AW27" s="865">
        <v>1.062961486627565</v>
      </c>
    </row>
    <row r="28" spans="1:49" s="76" customFormat="1" ht="62.25" customHeight="1">
      <c r="A28" s="77" t="s">
        <v>238</v>
      </c>
      <c r="B28" s="77">
        <v>357</v>
      </c>
      <c r="C28" s="78">
        <f t="shared" si="30"/>
        <v>0.12245569984976025</v>
      </c>
      <c r="D28" s="77">
        <v>401</v>
      </c>
      <c r="E28" s="78">
        <f t="shared" si="31"/>
        <v>0.13975193160868066</v>
      </c>
      <c r="F28" s="77">
        <v>20</v>
      </c>
      <c r="G28" s="78">
        <f t="shared" si="32"/>
        <v>6.9768577628007899E-3</v>
      </c>
      <c r="H28" s="77">
        <v>0</v>
      </c>
      <c r="I28" s="78">
        <f t="shared" si="33"/>
        <v>0</v>
      </c>
      <c r="J28" s="77">
        <v>121</v>
      </c>
      <c r="K28" s="78">
        <f t="shared" si="34"/>
        <v>4.5553627160503124E-2</v>
      </c>
      <c r="L28" s="77">
        <v>394</v>
      </c>
      <c r="M28" s="78">
        <f t="shared" si="23"/>
        <v>0.15538115707694128</v>
      </c>
      <c r="N28" s="77">
        <v>236</v>
      </c>
      <c r="O28" s="78">
        <f>N28/N29*100</f>
        <v>9.098479474447152E-2</v>
      </c>
      <c r="P28" s="77">
        <v>1984</v>
      </c>
      <c r="Q28" s="78">
        <f t="shared" si="19"/>
        <v>0.83062946138870863</v>
      </c>
      <c r="R28" s="77">
        <v>643</v>
      </c>
      <c r="S28" s="78">
        <f t="shared" si="24"/>
        <v>0.27387108040650476</v>
      </c>
      <c r="T28" s="77">
        <v>44</v>
      </c>
      <c r="U28" s="78">
        <f t="shared" si="20"/>
        <v>1.9076770996371079E-2</v>
      </c>
      <c r="V28" s="77">
        <v>1372</v>
      </c>
      <c r="W28" s="78">
        <f t="shared" si="21"/>
        <v>0.6003036521389099</v>
      </c>
      <c r="X28" s="77">
        <v>2129</v>
      </c>
      <c r="Y28" s="78">
        <f t="shared" si="35"/>
        <v>0.92790334812283726</v>
      </c>
      <c r="Z28" s="77">
        <v>966</v>
      </c>
      <c r="AA28" s="78">
        <f t="shared" si="22"/>
        <v>0.42265907688807408</v>
      </c>
      <c r="AB28" s="77">
        <v>461</v>
      </c>
      <c r="AC28" s="78">
        <f t="shared" si="36"/>
        <v>0.22534853254599849</v>
      </c>
      <c r="AD28" s="77">
        <v>0</v>
      </c>
      <c r="AE28" s="78">
        <f t="shared" si="25"/>
        <v>0</v>
      </c>
      <c r="AF28" s="77">
        <v>2013</v>
      </c>
      <c r="AG28" s="78">
        <f t="shared" si="37"/>
        <v>1.3432178508514387</v>
      </c>
      <c r="AH28" s="126">
        <v>23</v>
      </c>
      <c r="AI28" s="246">
        <f t="shared" si="26"/>
        <v>2.0145750122626305E-2</v>
      </c>
      <c r="AJ28" s="126">
        <v>216</v>
      </c>
      <c r="AK28" s="246">
        <f t="shared" si="27"/>
        <v>0.22157709549357321</v>
      </c>
      <c r="AL28" s="126">
        <v>99</v>
      </c>
      <c r="AM28" s="865">
        <v>0.1</v>
      </c>
      <c r="AN28" s="126">
        <v>9</v>
      </c>
      <c r="AO28" s="126">
        <v>0</v>
      </c>
      <c r="AP28" s="126">
        <v>3</v>
      </c>
      <c r="AQ28" s="906">
        <f t="shared" si="28"/>
        <v>4.734624307561195E-3</v>
      </c>
      <c r="AR28" s="126">
        <v>60</v>
      </c>
      <c r="AS28" s="906">
        <v>9.9906753696549888E-2</v>
      </c>
      <c r="AT28" s="126">
        <v>23</v>
      </c>
      <c r="AU28" s="906">
        <f t="shared" si="29"/>
        <v>4.3469221900927973E-2</v>
      </c>
      <c r="AV28" s="126">
        <v>14</v>
      </c>
      <c r="AW28" s="865">
        <v>2.6574037165689124E-2</v>
      </c>
    </row>
    <row r="29" spans="1:49" s="76" customFormat="1" ht="62.25" customHeight="1">
      <c r="A29" s="125" t="s">
        <v>239</v>
      </c>
      <c r="B29" s="125">
        <f>SUM(B21:B28)</f>
        <v>291534</v>
      </c>
      <c r="C29" s="127">
        <f t="shared" si="30"/>
        <v>100</v>
      </c>
      <c r="D29" s="125">
        <f>SUM(D21:D28)</f>
        <v>286937</v>
      </c>
      <c r="E29" s="127">
        <f t="shared" si="31"/>
        <v>100</v>
      </c>
      <c r="F29" s="125">
        <f>SUM(F21:F28)</f>
        <v>286662</v>
      </c>
      <c r="G29" s="127">
        <f t="shared" si="32"/>
        <v>100</v>
      </c>
      <c r="H29" s="125">
        <f>SUM(H21:H28)</f>
        <v>271603</v>
      </c>
      <c r="I29" s="127">
        <f t="shared" si="33"/>
        <v>100</v>
      </c>
      <c r="J29" s="125">
        <f>SUM(J21:J28)</f>
        <v>265621</v>
      </c>
      <c r="K29" s="127">
        <f t="shared" si="34"/>
        <v>100</v>
      </c>
      <c r="L29" s="125">
        <f>SUM(L21:L28)</f>
        <v>253570</v>
      </c>
      <c r="M29" s="127">
        <f t="shared" si="23"/>
        <v>100</v>
      </c>
      <c r="N29" s="125">
        <f>SUM(N22:N28)</f>
        <v>259384</v>
      </c>
      <c r="O29" s="127">
        <f>N29/N29*100</f>
        <v>100</v>
      </c>
      <c r="P29" s="125">
        <f>SUM(P21:P28)</f>
        <v>238855</v>
      </c>
      <c r="Q29" s="127">
        <f t="shared" si="19"/>
        <v>100</v>
      </c>
      <c r="R29" s="125">
        <f>SUM(R21:R28)</f>
        <v>234782</v>
      </c>
      <c r="S29" s="127">
        <f t="shared" si="24"/>
        <v>100</v>
      </c>
      <c r="T29" s="125">
        <f>SUM(T21:T28)</f>
        <v>230647</v>
      </c>
      <c r="U29" s="127">
        <f t="shared" si="20"/>
        <v>100</v>
      </c>
      <c r="V29" s="125">
        <f>SUM(V21:V28)</f>
        <v>228551</v>
      </c>
      <c r="W29" s="127">
        <f t="shared" si="21"/>
        <v>100</v>
      </c>
      <c r="X29" s="125">
        <f>SUM(X22:X28)</f>
        <v>229442</v>
      </c>
      <c r="Y29" s="127">
        <f t="shared" si="35"/>
        <v>100</v>
      </c>
      <c r="Z29" s="125">
        <f>SUM(Z21:Z28)</f>
        <v>228553</v>
      </c>
      <c r="AA29" s="127">
        <f t="shared" si="22"/>
        <v>100</v>
      </c>
      <c r="AB29" s="125">
        <f>SUM(AB21:AB28)</f>
        <v>204572</v>
      </c>
      <c r="AC29" s="127">
        <f t="shared" si="36"/>
        <v>100</v>
      </c>
      <c r="AD29" s="125">
        <f>SUM(AD21:AD28)</f>
        <v>178780</v>
      </c>
      <c r="AE29" s="127">
        <f t="shared" si="25"/>
        <v>100</v>
      </c>
      <c r="AF29" s="125">
        <f>SUM(AF21:AF28)</f>
        <v>149864</v>
      </c>
      <c r="AG29" s="127">
        <f t="shared" si="37"/>
        <v>100</v>
      </c>
      <c r="AH29" s="125">
        <f>SUM(AH21:AH28)</f>
        <v>114168</v>
      </c>
      <c r="AI29" s="127">
        <f>AH29/AH$29*100</f>
        <v>100</v>
      </c>
      <c r="AJ29" s="248">
        <f>SUM(AJ21:AJ28)</f>
        <v>97483</v>
      </c>
      <c r="AK29" s="249">
        <f t="shared" si="27"/>
        <v>100</v>
      </c>
      <c r="AL29" s="248">
        <f>SUM(AL21:AL28)</f>
        <v>81021</v>
      </c>
      <c r="AM29" s="866">
        <v>100</v>
      </c>
      <c r="AN29" s="248">
        <f>SUM(AN21:AN28)</f>
        <v>75077</v>
      </c>
      <c r="AO29" s="249">
        <v>100</v>
      </c>
      <c r="AP29" s="905">
        <f>SUM(AP21:AP28)</f>
        <v>63363</v>
      </c>
      <c r="AQ29" s="249">
        <f t="shared" si="28"/>
        <v>100</v>
      </c>
      <c r="AR29" s="248">
        <v>60056</v>
      </c>
      <c r="AS29" s="866">
        <v>100</v>
      </c>
      <c r="AT29" s="905">
        <f>SUM(AT21:AT28)</f>
        <v>52911</v>
      </c>
      <c r="AU29" s="905">
        <f t="shared" si="29"/>
        <v>100</v>
      </c>
      <c r="AV29" s="905">
        <v>52683</v>
      </c>
      <c r="AW29" s="905">
        <v>100</v>
      </c>
    </row>
    <row r="30" spans="1:49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</row>
    <row r="31" spans="1:49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84"/>
      <c r="X31" s="74"/>
      <c r="Y31" s="74"/>
      <c r="Z31" s="74"/>
      <c r="AA31" s="74"/>
      <c r="AB31" s="74"/>
      <c r="AC31" s="74"/>
      <c r="AD31" s="74"/>
      <c r="AE31" s="74"/>
    </row>
    <row r="32" spans="1:49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</row>
    <row r="33" spans="1:49" ht="28.5" customHeight="1">
      <c r="A33" s="2004" t="s">
        <v>578</v>
      </c>
      <c r="B33" s="2004"/>
      <c r="C33" s="2004"/>
      <c r="D33" s="2004"/>
      <c r="E33" s="2004"/>
      <c r="F33" s="2004"/>
      <c r="G33" s="2004"/>
      <c r="H33" s="2004"/>
      <c r="I33" s="2004"/>
      <c r="J33" s="2004"/>
      <c r="K33" s="2004"/>
      <c r="L33" s="2004"/>
      <c r="M33" s="2004"/>
      <c r="N33" s="2004"/>
      <c r="O33" s="2004"/>
      <c r="P33" s="2004"/>
      <c r="Q33" s="2004"/>
      <c r="R33" s="2004"/>
      <c r="S33" s="2004"/>
      <c r="T33" s="2004"/>
      <c r="U33" s="2004"/>
      <c r="V33" s="2004"/>
      <c r="W33" s="2004"/>
      <c r="X33" s="2004"/>
      <c r="Y33" s="2004"/>
      <c r="Z33" s="2004"/>
      <c r="AA33" s="2004"/>
      <c r="AB33" s="2004"/>
      <c r="AC33" s="2004"/>
      <c r="AD33" s="2004"/>
      <c r="AE33" s="2004"/>
      <c r="AF33" s="2004"/>
      <c r="AG33" s="2004"/>
      <c r="AH33" s="2004"/>
      <c r="AI33" s="2004"/>
      <c r="AJ33" s="2004"/>
      <c r="AK33" s="2004"/>
      <c r="AL33" s="2004"/>
      <c r="AM33" s="2004"/>
      <c r="AN33" s="2004"/>
      <c r="AO33" s="2004"/>
      <c r="AP33" s="2004"/>
      <c r="AQ33" s="2004"/>
      <c r="AR33" s="2004"/>
      <c r="AS33" s="2004"/>
      <c r="AT33" s="2004"/>
      <c r="AU33" s="2004"/>
    </row>
    <row r="34" spans="1:49" ht="28.5" customHeight="1">
      <c r="A34" s="2010" t="s">
        <v>870</v>
      </c>
      <c r="B34" s="2010"/>
      <c r="C34" s="2010"/>
      <c r="D34" s="2010"/>
      <c r="E34" s="2010"/>
      <c r="F34" s="2010"/>
      <c r="G34" s="2010"/>
      <c r="H34" s="2010"/>
      <c r="I34" s="2010"/>
      <c r="J34" s="2010"/>
      <c r="K34" s="2010"/>
      <c r="L34" s="2010"/>
      <c r="M34" s="2010"/>
      <c r="N34" s="2010"/>
      <c r="O34" s="2010"/>
      <c r="P34" s="2010"/>
      <c r="Q34" s="2010"/>
      <c r="R34" s="2010"/>
      <c r="S34" s="2010"/>
      <c r="T34" s="2010"/>
      <c r="U34" s="2010"/>
      <c r="V34" s="2010"/>
      <c r="W34" s="2010"/>
      <c r="X34" s="2010"/>
      <c r="Y34" s="2010"/>
      <c r="Z34" s="2010"/>
      <c r="AA34" s="2010"/>
      <c r="AB34" s="2010"/>
      <c r="AC34" s="2010"/>
      <c r="AD34" s="2010"/>
      <c r="AE34" s="2010"/>
      <c r="AF34" s="2010"/>
      <c r="AG34" s="2010"/>
      <c r="AH34" s="2010"/>
      <c r="AI34" s="2010"/>
      <c r="AJ34" s="2010"/>
      <c r="AK34" s="2010"/>
      <c r="AL34" s="2010"/>
      <c r="AM34" s="2010"/>
      <c r="AN34" s="2010"/>
      <c r="AO34" s="2010"/>
      <c r="AP34" s="2010"/>
      <c r="AQ34" s="2010"/>
      <c r="AR34" s="2010"/>
      <c r="AS34" s="2010"/>
      <c r="AT34" s="2010"/>
      <c r="AU34" s="2010"/>
    </row>
    <row r="35" spans="1:49" ht="33" customHeight="1">
      <c r="A35" s="2012" t="s">
        <v>582</v>
      </c>
      <c r="B35" s="2009">
        <v>1997</v>
      </c>
      <c r="C35" s="2009"/>
      <c r="D35" s="2009">
        <v>1998</v>
      </c>
      <c r="E35" s="2009"/>
      <c r="F35" s="2009">
        <v>1999</v>
      </c>
      <c r="G35" s="2009"/>
      <c r="H35" s="2009">
        <v>2000</v>
      </c>
      <c r="I35" s="2009"/>
      <c r="J35" s="2009">
        <v>2001</v>
      </c>
      <c r="K35" s="2009"/>
      <c r="L35" s="2009">
        <v>2002</v>
      </c>
      <c r="M35" s="2009"/>
      <c r="N35" s="2009">
        <v>2003</v>
      </c>
      <c r="O35" s="2009"/>
      <c r="P35" s="2009">
        <v>2004</v>
      </c>
      <c r="Q35" s="2009"/>
      <c r="R35" s="2003">
        <v>2005</v>
      </c>
      <c r="S35" s="2003"/>
      <c r="T35" s="2003">
        <v>2006</v>
      </c>
      <c r="U35" s="2003"/>
      <c r="V35" s="2003">
        <v>2007</v>
      </c>
      <c r="W35" s="2003"/>
      <c r="X35" s="2003">
        <v>2008</v>
      </c>
      <c r="Y35" s="2003"/>
      <c r="Z35" s="2003">
        <v>2009</v>
      </c>
      <c r="AA35" s="2003"/>
      <c r="AB35" s="2003">
        <v>2010</v>
      </c>
      <c r="AC35" s="2003"/>
      <c r="AD35" s="2003">
        <v>2011</v>
      </c>
      <c r="AE35" s="2003"/>
      <c r="AF35" s="2003">
        <v>2012</v>
      </c>
      <c r="AG35" s="2003"/>
      <c r="AH35" s="2003">
        <v>2013</v>
      </c>
      <c r="AI35" s="2003"/>
      <c r="AJ35" s="2003">
        <v>2014</v>
      </c>
      <c r="AK35" s="2003"/>
      <c r="AL35" s="2003">
        <v>2015</v>
      </c>
      <c r="AM35" s="2003"/>
      <c r="AN35" s="2003">
        <v>2016</v>
      </c>
      <c r="AO35" s="2003"/>
      <c r="AP35" s="2003">
        <v>2017</v>
      </c>
      <c r="AQ35" s="2003"/>
      <c r="AR35" s="2003">
        <v>2018</v>
      </c>
      <c r="AS35" s="2003"/>
      <c r="AT35" s="2003">
        <v>2019</v>
      </c>
      <c r="AU35" s="2003"/>
      <c r="AV35" s="2003">
        <v>2020</v>
      </c>
      <c r="AW35" s="2003"/>
    </row>
    <row r="36" spans="1:49" s="76" customFormat="1" ht="47.25">
      <c r="A36" s="2012"/>
      <c r="B36" s="124" t="s">
        <v>237</v>
      </c>
      <c r="C36" s="125" t="s">
        <v>167</v>
      </c>
      <c r="D36" s="124" t="s">
        <v>237</v>
      </c>
      <c r="E36" s="125" t="s">
        <v>167</v>
      </c>
      <c r="F36" s="124" t="s">
        <v>237</v>
      </c>
      <c r="G36" s="125" t="s">
        <v>167</v>
      </c>
      <c r="H36" s="124" t="s">
        <v>237</v>
      </c>
      <c r="I36" s="125" t="s">
        <v>167</v>
      </c>
      <c r="J36" s="124" t="s">
        <v>237</v>
      </c>
      <c r="K36" s="125" t="s">
        <v>167</v>
      </c>
      <c r="L36" s="124" t="s">
        <v>237</v>
      </c>
      <c r="M36" s="125" t="s">
        <v>167</v>
      </c>
      <c r="N36" s="122" t="s">
        <v>237</v>
      </c>
      <c r="O36" s="123" t="s">
        <v>167</v>
      </c>
      <c r="P36" s="124" t="s">
        <v>237</v>
      </c>
      <c r="Q36" s="125" t="s">
        <v>167</v>
      </c>
      <c r="R36" s="122" t="s">
        <v>237</v>
      </c>
      <c r="S36" s="123" t="s">
        <v>167</v>
      </c>
      <c r="T36" s="122" t="s">
        <v>237</v>
      </c>
      <c r="U36" s="123" t="s">
        <v>167</v>
      </c>
      <c r="V36" s="122" t="s">
        <v>237</v>
      </c>
      <c r="W36" s="123" t="s">
        <v>167</v>
      </c>
      <c r="X36" s="122" t="s">
        <v>237</v>
      </c>
      <c r="Y36" s="123" t="s">
        <v>167</v>
      </c>
      <c r="Z36" s="122" t="s">
        <v>237</v>
      </c>
      <c r="AA36" s="123" t="s">
        <v>167</v>
      </c>
      <c r="AB36" s="122" t="s">
        <v>237</v>
      </c>
      <c r="AC36" s="123" t="s">
        <v>167</v>
      </c>
      <c r="AD36" s="122" t="s">
        <v>237</v>
      </c>
      <c r="AE36" s="123" t="s">
        <v>167</v>
      </c>
      <c r="AF36" s="122" t="s">
        <v>237</v>
      </c>
      <c r="AG36" s="123" t="s">
        <v>167</v>
      </c>
      <c r="AH36" s="122" t="s">
        <v>237</v>
      </c>
      <c r="AI36" s="123" t="s">
        <v>167</v>
      </c>
      <c r="AJ36" s="239" t="s">
        <v>237</v>
      </c>
      <c r="AK36" s="240" t="s">
        <v>167</v>
      </c>
      <c r="AL36" s="863" t="s">
        <v>237</v>
      </c>
      <c r="AM36" s="864" t="s">
        <v>167</v>
      </c>
      <c r="AN36" s="884" t="s">
        <v>237</v>
      </c>
      <c r="AO36" s="885" t="s">
        <v>167</v>
      </c>
      <c r="AP36" s="898" t="s">
        <v>237</v>
      </c>
      <c r="AQ36" s="900" t="s">
        <v>167</v>
      </c>
      <c r="AR36" s="1145" t="s">
        <v>237</v>
      </c>
      <c r="AS36" s="1146" t="s">
        <v>167</v>
      </c>
      <c r="AT36" s="1217" t="s">
        <v>237</v>
      </c>
      <c r="AU36" s="1219" t="s">
        <v>167</v>
      </c>
      <c r="AV36" s="1375" t="s">
        <v>237</v>
      </c>
      <c r="AW36" s="1376" t="s">
        <v>167</v>
      </c>
    </row>
    <row r="37" spans="1:49" s="76" customFormat="1" ht="62.25" customHeight="1">
      <c r="A37" s="77" t="s">
        <v>583</v>
      </c>
      <c r="B37" s="77">
        <f>B21+B5</f>
        <v>0</v>
      </c>
      <c r="C37" s="77">
        <f>B37/B45*100</f>
        <v>0</v>
      </c>
      <c r="D37" s="77">
        <f>D21+D5</f>
        <v>0</v>
      </c>
      <c r="E37" s="77">
        <f>D37/D45*100</f>
        <v>0</v>
      </c>
      <c r="F37" s="77">
        <f>F21+F5</f>
        <v>0</v>
      </c>
      <c r="G37" s="77">
        <f>F37/F45*100</f>
        <v>0</v>
      </c>
      <c r="H37" s="77">
        <f>H21+H5</f>
        <v>0</v>
      </c>
      <c r="I37" s="77">
        <f>H37/H45*100</f>
        <v>0</v>
      </c>
      <c r="J37" s="77">
        <f>J21+J5</f>
        <v>0</v>
      </c>
      <c r="K37" s="77">
        <f>J37/J45*100</f>
        <v>0</v>
      </c>
      <c r="L37" s="77">
        <f>L21+L5</f>
        <v>0</v>
      </c>
      <c r="M37" s="77">
        <v>0</v>
      </c>
      <c r="N37" s="77">
        <f t="shared" ref="N37:N45" si="38">N21+N5</f>
        <v>0</v>
      </c>
      <c r="O37" s="78">
        <f>N37/N45*100</f>
        <v>0</v>
      </c>
      <c r="P37" s="77">
        <f t="shared" ref="P37:P45" si="39">P21+P5</f>
        <v>0</v>
      </c>
      <c r="Q37" s="78">
        <f t="shared" ref="Q37:Q45" si="40">P37/P$45*100</f>
        <v>0</v>
      </c>
      <c r="R37" s="77">
        <f t="shared" ref="R37:R45" si="41">R21+R5</f>
        <v>0</v>
      </c>
      <c r="S37" s="78">
        <f>R37/R$45*100</f>
        <v>0</v>
      </c>
      <c r="T37" s="77">
        <f>T21+T5</f>
        <v>0</v>
      </c>
      <c r="U37" s="78">
        <f t="shared" ref="U37:U45" si="42">T37/T$45*100</f>
        <v>0</v>
      </c>
      <c r="V37" s="77">
        <f>V21+V5</f>
        <v>0</v>
      </c>
      <c r="W37" s="78">
        <f>V37/V$45*100</f>
        <v>0</v>
      </c>
      <c r="X37" s="77">
        <f t="shared" ref="X37:X45" si="43">X21+X5</f>
        <v>0</v>
      </c>
      <c r="Y37" s="78">
        <f>X37/X$45*100</f>
        <v>0</v>
      </c>
      <c r="Z37" s="77">
        <f>Z21+Z5</f>
        <v>0</v>
      </c>
      <c r="AA37" s="78">
        <f t="shared" ref="AA37:AA45" si="44">Z37/Z$45*100</f>
        <v>0</v>
      </c>
      <c r="AB37" s="77">
        <f t="shared" ref="AB37:AB45" si="45">AB21+AB5</f>
        <v>0</v>
      </c>
      <c r="AC37" s="78">
        <f>AB37/AB$45*100</f>
        <v>0</v>
      </c>
      <c r="AD37" s="77">
        <f>AD21+AD5</f>
        <v>0</v>
      </c>
      <c r="AE37" s="78">
        <f>AD37/AD$45*100</f>
        <v>0</v>
      </c>
      <c r="AF37" s="77">
        <f t="shared" ref="AF37:AF45" si="46">AF21+AF5</f>
        <v>0</v>
      </c>
      <c r="AG37" s="78">
        <f>AF37/AF$45*100</f>
        <v>0</v>
      </c>
      <c r="AH37" s="126">
        <f>AH5+AH21</f>
        <v>0</v>
      </c>
      <c r="AI37" s="246">
        <f>AH37/$AH$45*100</f>
        <v>0</v>
      </c>
      <c r="AJ37" s="126">
        <f>AJ5+AJ21</f>
        <v>0</v>
      </c>
      <c r="AK37" s="246">
        <f>AJ37/$AJ$45*100</f>
        <v>0</v>
      </c>
      <c r="AL37" s="126">
        <f>+AL5+AL21</f>
        <v>0</v>
      </c>
      <c r="AM37" s="126">
        <v>0</v>
      </c>
      <c r="AN37" s="126">
        <f>+AN5+AN21</f>
        <v>2</v>
      </c>
      <c r="AO37" s="126">
        <v>0</v>
      </c>
      <c r="AP37" s="126">
        <f>AP21+AP5</f>
        <v>0</v>
      </c>
      <c r="AQ37" s="906">
        <f>AP37/$AP$45*100</f>
        <v>0</v>
      </c>
      <c r="AR37" s="126">
        <f>AR21+AR5</f>
        <v>0</v>
      </c>
      <c r="AS37" s="906">
        <f>AR37/$AR$45*100</f>
        <v>0</v>
      </c>
      <c r="AT37" s="126">
        <f>AT21+AT5</f>
        <v>0</v>
      </c>
      <c r="AU37" s="906">
        <f>AT37/$AT$45*100</f>
        <v>0</v>
      </c>
      <c r="AV37" s="126">
        <v>0</v>
      </c>
      <c r="AW37" s="865">
        <v>0</v>
      </c>
    </row>
    <row r="38" spans="1:49" s="76" customFormat="1" ht="62.25" customHeight="1">
      <c r="A38" s="77" t="s">
        <v>168</v>
      </c>
      <c r="B38" s="77">
        <f t="shared" ref="B38:B44" si="47">B22+B6</f>
        <v>4396</v>
      </c>
      <c r="C38" s="78">
        <f>B38/B$45*100</f>
        <v>0.90776181783640464</v>
      </c>
      <c r="D38" s="77">
        <f t="shared" ref="D38:D45" si="48">D22+D6</f>
        <v>7498</v>
      </c>
      <c r="E38" s="78">
        <f t="shared" ref="E38:E45" si="49">D38/D$45*100</f>
        <v>1.5557307660386754</v>
      </c>
      <c r="F38" s="77">
        <f t="shared" ref="F38:F44" si="50">F22+F6</f>
        <v>8867</v>
      </c>
      <c r="G38" s="78">
        <f t="shared" ref="G38:G45" si="51">F38/F$45*100</f>
        <v>1.8253719913373572</v>
      </c>
      <c r="H38" s="77">
        <f t="shared" ref="H38:H44" si="52">H22+H6</f>
        <v>11146</v>
      </c>
      <c r="I38" s="78">
        <f t="shared" ref="I38:I45" si="53">H38/H$45*100</f>
        <v>2.331496751467383</v>
      </c>
      <c r="J38" s="77">
        <f t="shared" ref="J38:J44" si="54">J22+J6</f>
        <v>11323</v>
      </c>
      <c r="K38" s="78">
        <f t="shared" ref="K38:K45" si="55">J38/J$45*100</f>
        <v>2.4063483562747185</v>
      </c>
      <c r="L38" s="77">
        <f t="shared" ref="L38:L45" si="56">L22+L6</f>
        <v>11290</v>
      </c>
      <c r="M38" s="78">
        <f t="shared" ref="M38:M45" si="57">L38/L$45*100</f>
        <v>2.452924063641321</v>
      </c>
      <c r="N38" s="77">
        <f t="shared" si="38"/>
        <v>12366</v>
      </c>
      <c r="O38" s="78">
        <f>N38/N45*100</f>
        <v>2.5950260950586221</v>
      </c>
      <c r="P38" s="77">
        <f t="shared" si="39"/>
        <v>13357</v>
      </c>
      <c r="Q38" s="78">
        <f t="shared" si="40"/>
        <v>2.7821982636516642</v>
      </c>
      <c r="R38" s="77">
        <f t="shared" si="41"/>
        <v>10571</v>
      </c>
      <c r="S38" s="78">
        <f t="shared" ref="S38:S45" si="58">R38/R$45*100</f>
        <v>2.1767824967824967</v>
      </c>
      <c r="T38" s="77">
        <f t="shared" ref="T38:T45" si="59">T22+T6</f>
        <v>10424</v>
      </c>
      <c r="U38" s="78">
        <f t="shared" si="42"/>
        <v>2.1065820584847321</v>
      </c>
      <c r="V38" s="77">
        <f t="shared" ref="V38:V45" si="60">V22+V6</f>
        <v>12118</v>
      </c>
      <c r="W38" s="78">
        <f t="shared" ref="W38:W45" si="61">V38/V$45*100</f>
        <v>2.447769273809596</v>
      </c>
      <c r="X38" s="77">
        <f t="shared" si="43"/>
        <v>13162</v>
      </c>
      <c r="Y38" s="78">
        <f t="shared" ref="Y38:Y45" si="62">X38/X$45*100</f>
        <v>2.5975717578704725</v>
      </c>
      <c r="Z38" s="77">
        <f t="shared" ref="Z38:Z45" si="63">Z22+Z6</f>
        <v>37657</v>
      </c>
      <c r="AA38" s="78">
        <f t="shared" si="44"/>
        <v>7.294390658716968</v>
      </c>
      <c r="AB38" s="77">
        <f t="shared" si="45"/>
        <v>7716</v>
      </c>
      <c r="AC38" s="78">
        <f t="shared" ref="AC38:AC45" si="64">AB38/AB$45*100</f>
        <v>1.5198999340116022</v>
      </c>
      <c r="AD38" s="77">
        <f>AD22+AD6</f>
        <v>14191</v>
      </c>
      <c r="AE38" s="78">
        <f>AD38/AD$45*100</f>
        <v>2.7767885445487597</v>
      </c>
      <c r="AF38" s="77">
        <f t="shared" si="46"/>
        <v>12138</v>
      </c>
      <c r="AG38" s="78">
        <f>AF38/AF$45*100</f>
        <v>2.53839590443686</v>
      </c>
      <c r="AH38" s="126">
        <f t="shared" ref="AH38:AH44" si="65">AH6+AH22</f>
        <v>7530</v>
      </c>
      <c r="AI38" s="246">
        <f t="shared" ref="AI38:AI44" si="66">AH38/$AH$45*100</f>
        <v>1.6792704874344626</v>
      </c>
      <c r="AJ38" s="126">
        <f t="shared" ref="AJ38:AJ44" si="67">AJ6+AJ22</f>
        <v>8491</v>
      </c>
      <c r="AK38" s="246">
        <f t="shared" ref="AK38:AK45" si="68">AJ38/$AJ$45*100</f>
        <v>1.8311842635904667</v>
      </c>
      <c r="AL38" s="126">
        <f t="shared" ref="AL38:AL45" si="69">+AL6+AL22</f>
        <v>11220</v>
      </c>
      <c r="AM38" s="126">
        <v>2.6</v>
      </c>
      <c r="AN38" s="126">
        <f t="shared" ref="AN38:AN45" si="70">+AN6+AN22</f>
        <v>9905</v>
      </c>
      <c r="AO38" s="126">
        <v>2.4</v>
      </c>
      <c r="AP38" s="126">
        <f t="shared" ref="AP38:AP44" si="71">AP22+AP6</f>
        <v>12354</v>
      </c>
      <c r="AQ38" s="906">
        <f t="shared" ref="AQ38:AQ45" si="72">AP38/$AP$45*100</f>
        <v>3.0681733515460077</v>
      </c>
      <c r="AR38" s="126">
        <f t="shared" ref="AR38:AR45" si="73">AR22+AR6</f>
        <v>9063</v>
      </c>
      <c r="AS38" s="906">
        <f t="shared" ref="AS38:AS45" si="74">AR38/$AR$45*100</f>
        <v>2.3110877642144776</v>
      </c>
      <c r="AT38" s="126">
        <f t="shared" ref="AT38:AT45" si="75">AT22+AT6</f>
        <v>1974</v>
      </c>
      <c r="AU38" s="906">
        <f t="shared" ref="AU38:AU45" si="76">AT38/$AT$45*100</f>
        <v>0.51767680078884082</v>
      </c>
      <c r="AV38" s="126">
        <v>3068</v>
      </c>
      <c r="AW38" s="865">
        <v>0.82528137037594962</v>
      </c>
    </row>
    <row r="39" spans="1:49" s="76" customFormat="1" ht="62.25" customHeight="1">
      <c r="A39" s="77" t="s">
        <v>169</v>
      </c>
      <c r="B39" s="77">
        <f t="shared" si="47"/>
        <v>194228</v>
      </c>
      <c r="C39" s="78">
        <f>B39/B$45*100</f>
        <v>40.107543756762787</v>
      </c>
      <c r="D39" s="77">
        <f t="shared" si="48"/>
        <v>225398</v>
      </c>
      <c r="E39" s="78">
        <f t="shared" si="49"/>
        <v>46.766951614241847</v>
      </c>
      <c r="F39" s="77">
        <f t="shared" si="50"/>
        <v>217698</v>
      </c>
      <c r="G39" s="78">
        <f t="shared" si="51"/>
        <v>44.815589463196119</v>
      </c>
      <c r="H39" s="77">
        <f t="shared" si="52"/>
        <v>150303</v>
      </c>
      <c r="I39" s="78">
        <f t="shared" si="53"/>
        <v>31.440064259447521</v>
      </c>
      <c r="J39" s="77">
        <f t="shared" si="54"/>
        <v>162506</v>
      </c>
      <c r="K39" s="78">
        <f t="shared" si="55"/>
        <v>34.535551177671941</v>
      </c>
      <c r="L39" s="77">
        <f t="shared" si="56"/>
        <v>162811</v>
      </c>
      <c r="M39" s="78">
        <f t="shared" si="57"/>
        <v>35.373163837511704</v>
      </c>
      <c r="N39" s="77">
        <f t="shared" si="38"/>
        <v>167464</v>
      </c>
      <c r="O39" s="78">
        <f>N39/N45*100</f>
        <v>35.142604721243501</v>
      </c>
      <c r="P39" s="77">
        <f t="shared" si="39"/>
        <v>159178</v>
      </c>
      <c r="Q39" s="78">
        <f t="shared" si="40"/>
        <v>33.156004732465718</v>
      </c>
      <c r="R39" s="77">
        <f t="shared" si="41"/>
        <v>163237</v>
      </c>
      <c r="S39" s="78">
        <f t="shared" si="58"/>
        <v>33.613796653796655</v>
      </c>
      <c r="T39" s="77">
        <f t="shared" si="59"/>
        <v>190103</v>
      </c>
      <c r="U39" s="78">
        <f t="shared" si="42"/>
        <v>38.417840470464604</v>
      </c>
      <c r="V39" s="77">
        <f t="shared" si="60"/>
        <v>176783</v>
      </c>
      <c r="W39" s="78">
        <f t="shared" si="61"/>
        <v>35.709192567410611</v>
      </c>
      <c r="X39" s="77">
        <f t="shared" si="43"/>
        <v>188929</v>
      </c>
      <c r="Y39" s="78">
        <f t="shared" si="62"/>
        <v>37.28587104108118</v>
      </c>
      <c r="Z39" s="77">
        <f t="shared" si="63"/>
        <v>195823</v>
      </c>
      <c r="AA39" s="78">
        <f t="shared" si="44"/>
        <v>37.932109885597178</v>
      </c>
      <c r="AB39" s="77">
        <f t="shared" si="45"/>
        <v>178589</v>
      </c>
      <c r="AC39" s="78">
        <f t="shared" si="64"/>
        <v>35.178513389735357</v>
      </c>
      <c r="AD39" s="77">
        <f t="shared" ref="AD39:AD45" si="77">AD23+AD7</f>
        <v>198656</v>
      </c>
      <c r="AE39" s="78">
        <f>AD39/AD$45*100</f>
        <v>38.871517518559543</v>
      </c>
      <c r="AF39" s="77">
        <f t="shared" si="46"/>
        <v>166331</v>
      </c>
      <c r="AG39" s="78">
        <f>AF39/AF$45*100</f>
        <v>34.784472662785248</v>
      </c>
      <c r="AH39" s="126">
        <f t="shared" si="65"/>
        <v>164729</v>
      </c>
      <c r="AI39" s="246">
        <f t="shared" si="66"/>
        <v>36.736327772190123</v>
      </c>
      <c r="AJ39" s="126">
        <f t="shared" si="67"/>
        <v>141731</v>
      </c>
      <c r="AK39" s="246">
        <f t="shared" si="68"/>
        <v>30.565961236949768</v>
      </c>
      <c r="AL39" s="126">
        <f t="shared" si="69"/>
        <v>165886</v>
      </c>
      <c r="AM39" s="865">
        <v>38</v>
      </c>
      <c r="AN39" s="126">
        <f t="shared" si="70"/>
        <v>123752</v>
      </c>
      <c r="AO39" s="126">
        <v>29.4</v>
      </c>
      <c r="AP39" s="126">
        <f t="shared" si="71"/>
        <v>141644</v>
      </c>
      <c r="AQ39" s="906">
        <f t="shared" si="72"/>
        <v>35.177946107040853</v>
      </c>
      <c r="AR39" s="126">
        <f t="shared" si="73"/>
        <v>135056</v>
      </c>
      <c r="AS39" s="906">
        <f t="shared" si="74"/>
        <v>34.43961923024942</v>
      </c>
      <c r="AT39" s="126">
        <f t="shared" si="75"/>
        <v>134930</v>
      </c>
      <c r="AU39" s="906">
        <f t="shared" si="76"/>
        <v>35.385071292015347</v>
      </c>
      <c r="AV39" s="126">
        <v>130235</v>
      </c>
      <c r="AW39" s="865">
        <v>35.03276377800254</v>
      </c>
    </row>
    <row r="40" spans="1:49" s="76" customFormat="1" ht="62.25" customHeight="1">
      <c r="A40" s="77" t="s">
        <v>170</v>
      </c>
      <c r="B40" s="77">
        <f t="shared" si="47"/>
        <v>192996</v>
      </c>
      <c r="C40" s="78">
        <f t="shared" ref="C40:C45" si="78">B40/B$45*100</f>
        <v>39.853139170872325</v>
      </c>
      <c r="D40" s="77">
        <f t="shared" si="48"/>
        <v>171485</v>
      </c>
      <c r="E40" s="78">
        <f t="shared" si="49"/>
        <v>35.580753589509499</v>
      </c>
      <c r="F40" s="77">
        <f t="shared" si="50"/>
        <v>182868</v>
      </c>
      <c r="G40" s="78">
        <f t="shared" si="51"/>
        <v>37.645440996039234</v>
      </c>
      <c r="H40" s="77">
        <f t="shared" si="52"/>
        <v>168289</v>
      </c>
      <c r="I40" s="78">
        <f t="shared" si="53"/>
        <v>35.202337772088136</v>
      </c>
      <c r="J40" s="77">
        <f t="shared" si="54"/>
        <v>177201</v>
      </c>
      <c r="K40" s="78">
        <f t="shared" si="55"/>
        <v>37.658512327142667</v>
      </c>
      <c r="L40" s="77">
        <f t="shared" si="56"/>
        <v>164830</v>
      </c>
      <c r="M40" s="78">
        <f t="shared" si="57"/>
        <v>35.811822268379004</v>
      </c>
      <c r="N40" s="77">
        <f t="shared" si="38"/>
        <v>167128</v>
      </c>
      <c r="O40" s="78">
        <f>N40/N45*100</f>
        <v>35.07209455078096</v>
      </c>
      <c r="P40" s="77">
        <f t="shared" si="39"/>
        <v>168673</v>
      </c>
      <c r="Q40" s="78">
        <f t="shared" si="40"/>
        <v>35.133767142690509</v>
      </c>
      <c r="R40" s="77">
        <f t="shared" si="41"/>
        <v>176197</v>
      </c>
      <c r="S40" s="78">
        <f t="shared" si="58"/>
        <v>36.28252252252252</v>
      </c>
      <c r="T40" s="77">
        <f t="shared" si="59"/>
        <v>167559</v>
      </c>
      <c r="U40" s="78">
        <f t="shared" si="42"/>
        <v>33.861932380817656</v>
      </c>
      <c r="V40" s="77">
        <f t="shared" si="60"/>
        <v>182393</v>
      </c>
      <c r="W40" s="78">
        <f t="shared" si="61"/>
        <v>36.842381676675494</v>
      </c>
      <c r="X40" s="77">
        <f t="shared" si="43"/>
        <v>193320</v>
      </c>
      <c r="Y40" s="78">
        <f t="shared" si="62"/>
        <v>38.152451924595034</v>
      </c>
      <c r="Z40" s="77">
        <f t="shared" si="63"/>
        <v>180502</v>
      </c>
      <c r="AA40" s="78">
        <f t="shared" si="44"/>
        <v>34.964338706740584</v>
      </c>
      <c r="AB40" s="77">
        <f t="shared" si="45"/>
        <v>202642</v>
      </c>
      <c r="AC40" s="78">
        <f t="shared" si="64"/>
        <v>39.916480356140369</v>
      </c>
      <c r="AD40" s="77">
        <f t="shared" si="77"/>
        <v>190309</v>
      </c>
      <c r="AE40" s="78">
        <f t="shared" ref="AE40:AE45" si="79">AD40/AD$45*100</f>
        <v>37.238239103976454</v>
      </c>
      <c r="AF40" s="77">
        <f t="shared" si="46"/>
        <v>179595</v>
      </c>
      <c r="AG40" s="78">
        <f t="shared" ref="AG40:AG45" si="80">AF40/AF$45*100</f>
        <v>37.558346717526604</v>
      </c>
      <c r="AH40" s="126">
        <f t="shared" si="65"/>
        <v>169378</v>
      </c>
      <c r="AI40" s="246">
        <f t="shared" si="66"/>
        <v>37.773104464897003</v>
      </c>
      <c r="AJ40" s="126">
        <f t="shared" si="67"/>
        <v>170609</v>
      </c>
      <c r="AK40" s="246">
        <f t="shared" si="68"/>
        <v>36.793842424556118</v>
      </c>
      <c r="AL40" s="126">
        <f t="shared" si="69"/>
        <v>156700</v>
      </c>
      <c r="AM40" s="126">
        <v>35.9</v>
      </c>
      <c r="AN40" s="126">
        <f t="shared" si="70"/>
        <v>145091</v>
      </c>
      <c r="AO40" s="126">
        <v>34.5</v>
      </c>
      <c r="AP40" s="126">
        <f t="shared" si="71"/>
        <v>146579</v>
      </c>
      <c r="AQ40" s="906">
        <f t="shared" si="72"/>
        <v>36.403576306966343</v>
      </c>
      <c r="AR40" s="126">
        <f t="shared" si="73"/>
        <v>142733</v>
      </c>
      <c r="AS40" s="906">
        <f t="shared" si="74"/>
        <v>36.397273513144107</v>
      </c>
      <c r="AT40" s="126">
        <f t="shared" si="75"/>
        <v>149231</v>
      </c>
      <c r="AU40" s="906">
        <f t="shared" si="76"/>
        <v>39.13547449773025</v>
      </c>
      <c r="AV40" s="126">
        <v>144370</v>
      </c>
      <c r="AW40" s="865">
        <v>38.835029804816109</v>
      </c>
    </row>
    <row r="41" spans="1:49" s="76" customFormat="1" ht="62.25" customHeight="1">
      <c r="A41" s="77" t="s">
        <v>171</v>
      </c>
      <c r="B41" s="77">
        <f t="shared" si="47"/>
        <v>66102</v>
      </c>
      <c r="C41" s="78">
        <f t="shared" si="78"/>
        <v>13.649879818612835</v>
      </c>
      <c r="D41" s="77">
        <f t="shared" si="48"/>
        <v>55342</v>
      </c>
      <c r="E41" s="78">
        <f t="shared" si="49"/>
        <v>11.482695659390821</v>
      </c>
      <c r="F41" s="77">
        <f t="shared" si="50"/>
        <v>55195</v>
      </c>
      <c r="G41" s="78">
        <f t="shared" si="51"/>
        <v>11.362513483914</v>
      </c>
      <c r="H41" s="77">
        <f t="shared" si="52"/>
        <v>90782</v>
      </c>
      <c r="I41" s="78">
        <f t="shared" si="53"/>
        <v>18.989587124682572</v>
      </c>
      <c r="J41" s="77">
        <f t="shared" si="54"/>
        <v>74870</v>
      </c>
      <c r="K41" s="78">
        <f t="shared" si="55"/>
        <v>15.911269224965837</v>
      </c>
      <c r="L41" s="77">
        <f t="shared" si="56"/>
        <v>82452</v>
      </c>
      <c r="M41" s="78">
        <f t="shared" si="57"/>
        <v>17.913949946444131</v>
      </c>
      <c r="N41" s="77">
        <f t="shared" si="38"/>
        <v>77931</v>
      </c>
      <c r="O41" s="78">
        <f>N41/N45*100</f>
        <v>16.353952661654009</v>
      </c>
      <c r="P41" s="77">
        <f t="shared" si="39"/>
        <v>100388</v>
      </c>
      <c r="Q41" s="78">
        <f t="shared" si="40"/>
        <v>20.910333105597307</v>
      </c>
      <c r="R41" s="77">
        <f t="shared" si="41"/>
        <v>95920</v>
      </c>
      <c r="S41" s="78">
        <f t="shared" si="58"/>
        <v>19.751866151866153</v>
      </c>
      <c r="T41" s="77">
        <f t="shared" si="59"/>
        <v>89919</v>
      </c>
      <c r="U41" s="78">
        <f t="shared" si="42"/>
        <v>18.171695329709191</v>
      </c>
      <c r="V41" s="77">
        <f t="shared" si="60"/>
        <v>86711</v>
      </c>
      <c r="W41" s="78">
        <f t="shared" si="61"/>
        <v>17.515144537159916</v>
      </c>
      <c r="X41" s="77">
        <f t="shared" si="43"/>
        <v>80023</v>
      </c>
      <c r="Y41" s="78">
        <f t="shared" si="62"/>
        <v>15.792849474249266</v>
      </c>
      <c r="Z41" s="77">
        <f t="shared" si="63"/>
        <v>72680</v>
      </c>
      <c r="AA41" s="78">
        <f t="shared" si="44"/>
        <v>14.078559446465444</v>
      </c>
      <c r="AB41" s="77">
        <f t="shared" si="45"/>
        <v>80209</v>
      </c>
      <c r="AC41" s="78">
        <f t="shared" si="64"/>
        <v>15.799592250795309</v>
      </c>
      <c r="AD41" s="77">
        <f t="shared" si="77"/>
        <v>76578</v>
      </c>
      <c r="AE41" s="78">
        <f t="shared" si="79"/>
        <v>14.984209228698111</v>
      </c>
      <c r="AF41" s="77">
        <f t="shared" si="46"/>
        <v>88002</v>
      </c>
      <c r="AG41" s="78">
        <f t="shared" si="80"/>
        <v>18.40368399919695</v>
      </c>
      <c r="AH41" s="126">
        <f t="shared" si="65"/>
        <v>74665</v>
      </c>
      <c r="AI41" s="246">
        <f t="shared" si="66"/>
        <v>16.651093086891656</v>
      </c>
      <c r="AJ41" s="126">
        <f t="shared" si="67"/>
        <v>104261</v>
      </c>
      <c r="AK41" s="246">
        <f t="shared" si="68"/>
        <v>22.485113944907038</v>
      </c>
      <c r="AL41" s="126">
        <f t="shared" si="69"/>
        <v>76989</v>
      </c>
      <c r="AM41" s="126">
        <v>17.7</v>
      </c>
      <c r="AN41" s="126">
        <f t="shared" si="70"/>
        <v>100403</v>
      </c>
      <c r="AO41" s="126">
        <v>23.8</v>
      </c>
      <c r="AP41" s="126">
        <f t="shared" si="71"/>
        <v>79015</v>
      </c>
      <c r="AQ41" s="906">
        <f t="shared" si="72"/>
        <v>19.623742704582142</v>
      </c>
      <c r="AR41" s="126">
        <f t="shared" si="73"/>
        <v>78808</v>
      </c>
      <c r="AS41" s="906">
        <f t="shared" si="74"/>
        <v>20.096237947943788</v>
      </c>
      <c r="AT41" s="126">
        <f t="shared" si="75"/>
        <v>68093</v>
      </c>
      <c r="AU41" s="906">
        <f t="shared" si="76"/>
        <v>17.857227151020535</v>
      </c>
      <c r="AV41" s="126">
        <v>66692</v>
      </c>
      <c r="AW41" s="865">
        <v>17.939916933869892</v>
      </c>
    </row>
    <row r="42" spans="1:49" s="76" customFormat="1" ht="62.25" customHeight="1">
      <c r="A42" s="77" t="s">
        <v>172</v>
      </c>
      <c r="B42" s="77">
        <f t="shared" si="47"/>
        <v>22590</v>
      </c>
      <c r="C42" s="78">
        <f t="shared" si="78"/>
        <v>4.6647723987544092</v>
      </c>
      <c r="D42" s="77">
        <f t="shared" si="48"/>
        <v>18525</v>
      </c>
      <c r="E42" s="78">
        <f t="shared" si="49"/>
        <v>3.843679973441779</v>
      </c>
      <c r="F42" s="77">
        <f t="shared" si="50"/>
        <v>16710</v>
      </c>
      <c r="G42" s="78">
        <f t="shared" si="51"/>
        <v>3.4399420294628671</v>
      </c>
      <c r="H42" s="77">
        <f t="shared" si="52"/>
        <v>49404</v>
      </c>
      <c r="I42" s="78">
        <f t="shared" si="53"/>
        <v>10.334224431140731</v>
      </c>
      <c r="J42" s="77">
        <f t="shared" si="54"/>
        <v>39730</v>
      </c>
      <c r="K42" s="78">
        <f t="shared" si="55"/>
        <v>8.4433648498449667</v>
      </c>
      <c r="L42" s="77">
        <f t="shared" si="56"/>
        <v>30065</v>
      </c>
      <c r="M42" s="78">
        <f t="shared" si="57"/>
        <v>6.5320781198738995</v>
      </c>
      <c r="N42" s="77">
        <f t="shared" si="38"/>
        <v>36913</v>
      </c>
      <c r="O42" s="78">
        <f>N42/N45*100</f>
        <v>7.7462557210819112</v>
      </c>
      <c r="P42" s="77">
        <f t="shared" si="39"/>
        <v>30902</v>
      </c>
      <c r="Q42" s="78">
        <f t="shared" si="40"/>
        <v>6.4367365982903131</v>
      </c>
      <c r="R42" s="77">
        <f t="shared" si="41"/>
        <v>33481</v>
      </c>
      <c r="S42" s="78">
        <f t="shared" si="58"/>
        <v>6.8944144144144142</v>
      </c>
      <c r="T42" s="77">
        <f t="shared" si="59"/>
        <v>31053</v>
      </c>
      <c r="U42" s="78">
        <f t="shared" si="42"/>
        <v>6.2754885516237895</v>
      </c>
      <c r="V42" s="77">
        <f t="shared" si="60"/>
        <v>27899</v>
      </c>
      <c r="W42" s="78">
        <f t="shared" si="61"/>
        <v>5.6354443777862615</v>
      </c>
      <c r="X42" s="77">
        <f t="shared" si="43"/>
        <v>26157</v>
      </c>
      <c r="Y42" s="78">
        <f t="shared" si="62"/>
        <v>5.1621854179165743</v>
      </c>
      <c r="Z42" s="77">
        <f t="shared" si="63"/>
        <v>24398</v>
      </c>
      <c r="AA42" s="78">
        <f t="shared" si="44"/>
        <v>4.7260414608539341</v>
      </c>
      <c r="AB42" s="77">
        <f t="shared" si="45"/>
        <v>29122</v>
      </c>
      <c r="AC42" s="78">
        <f t="shared" si="64"/>
        <v>5.7364600671702801</v>
      </c>
      <c r="AD42" s="77">
        <f t="shared" si="77"/>
        <v>28038</v>
      </c>
      <c r="AE42" s="78">
        <f t="shared" si="79"/>
        <v>5.486265746744988</v>
      </c>
      <c r="AF42" s="77">
        <f t="shared" si="46"/>
        <v>25268</v>
      </c>
      <c r="AG42" s="78">
        <f t="shared" si="80"/>
        <v>5.2842468045238578</v>
      </c>
      <c r="AH42" s="126">
        <f t="shared" si="65"/>
        <v>27032</v>
      </c>
      <c r="AI42" s="246">
        <f t="shared" si="66"/>
        <v>6.0284249424074901</v>
      </c>
      <c r="AJ42" s="126">
        <f t="shared" si="67"/>
        <v>31744</v>
      </c>
      <c r="AK42" s="246">
        <f t="shared" si="68"/>
        <v>6.8459678793329148</v>
      </c>
      <c r="AL42" s="126">
        <f t="shared" si="69"/>
        <v>20783</v>
      </c>
      <c r="AM42" s="126">
        <v>4.8</v>
      </c>
      <c r="AN42" s="126">
        <f t="shared" si="70"/>
        <v>35212</v>
      </c>
      <c r="AO42" s="126">
        <v>8.4</v>
      </c>
      <c r="AP42" s="126">
        <f t="shared" si="71"/>
        <v>20655</v>
      </c>
      <c r="AQ42" s="906">
        <f t="shared" si="72"/>
        <v>5.1297653048553338</v>
      </c>
      <c r="AR42" s="126">
        <f t="shared" si="73"/>
        <v>23222</v>
      </c>
      <c r="AS42" s="906">
        <f t="shared" si="74"/>
        <v>5.9216683284330349</v>
      </c>
      <c r="AT42" s="126">
        <f t="shared" si="75"/>
        <v>23014</v>
      </c>
      <c r="AU42" s="906">
        <f t="shared" si="76"/>
        <v>6.0353667139586546</v>
      </c>
      <c r="AV42" s="126">
        <v>23423</v>
      </c>
      <c r="AW42" s="865">
        <v>6.3007058469086914</v>
      </c>
    </row>
    <row r="43" spans="1:49" s="76" customFormat="1" ht="62.25" customHeight="1">
      <c r="A43" s="77" t="s">
        <v>173</v>
      </c>
      <c r="B43" s="77">
        <f t="shared" si="47"/>
        <v>3549</v>
      </c>
      <c r="C43" s="78">
        <f t="shared" si="78"/>
        <v>0.73285866503671526</v>
      </c>
      <c r="D43" s="77">
        <f t="shared" si="48"/>
        <v>3179</v>
      </c>
      <c r="E43" s="78">
        <f t="shared" si="49"/>
        <v>0.65959830691343679</v>
      </c>
      <c r="F43" s="77">
        <f t="shared" si="50"/>
        <v>4315</v>
      </c>
      <c r="G43" s="78">
        <f t="shared" si="51"/>
        <v>0.88829143370031538</v>
      </c>
      <c r="H43" s="77">
        <f t="shared" si="52"/>
        <v>7916</v>
      </c>
      <c r="I43" s="78">
        <f t="shared" si="53"/>
        <v>1.655852169802243</v>
      </c>
      <c r="J43" s="77">
        <f t="shared" si="54"/>
        <v>4678</v>
      </c>
      <c r="K43" s="78">
        <f t="shared" si="55"/>
        <v>0.99416211345519157</v>
      </c>
      <c r="L43" s="77">
        <f t="shared" si="56"/>
        <v>8182</v>
      </c>
      <c r="M43" s="78">
        <f t="shared" si="57"/>
        <v>1.7776638342527271</v>
      </c>
      <c r="N43" s="77">
        <f t="shared" si="38"/>
        <v>14477</v>
      </c>
      <c r="O43" s="78">
        <f>N43/N45*100</f>
        <v>3.0380230291253172</v>
      </c>
      <c r="P43" s="77">
        <f t="shared" si="39"/>
        <v>4497</v>
      </c>
      <c r="Q43" s="78">
        <f t="shared" si="40"/>
        <v>0.93670327106697115</v>
      </c>
      <c r="R43" s="77">
        <f t="shared" si="41"/>
        <v>5134</v>
      </c>
      <c r="S43" s="78">
        <f t="shared" si="58"/>
        <v>1.0571943371943373</v>
      </c>
      <c r="T43" s="77">
        <f t="shared" si="59"/>
        <v>5252</v>
      </c>
      <c r="U43" s="78">
        <f t="shared" si="42"/>
        <v>1.0613746135036275</v>
      </c>
      <c r="V43" s="77">
        <f t="shared" si="60"/>
        <v>7154</v>
      </c>
      <c r="W43" s="78">
        <f t="shared" si="61"/>
        <v>1.4450686074297614</v>
      </c>
      <c r="X43" s="77">
        <f t="shared" si="43"/>
        <v>2876</v>
      </c>
      <c r="Y43" s="78">
        <f t="shared" si="62"/>
        <v>0.56758975654425459</v>
      </c>
      <c r="Z43" s="77">
        <f t="shared" si="63"/>
        <v>3862</v>
      </c>
      <c r="AA43" s="78">
        <f t="shared" si="44"/>
        <v>0.74809296343216225</v>
      </c>
      <c r="AB43" s="77">
        <f t="shared" si="45"/>
        <v>8856</v>
      </c>
      <c r="AC43" s="78">
        <f t="shared" si="64"/>
        <v>1.7444574670304236</v>
      </c>
      <c r="AD43" s="77">
        <f t="shared" si="77"/>
        <v>2857</v>
      </c>
      <c r="AE43" s="78">
        <f t="shared" si="79"/>
        <v>0.55903635203832058</v>
      </c>
      <c r="AF43" s="77">
        <f t="shared" si="46"/>
        <v>4431</v>
      </c>
      <c r="AG43" s="78">
        <f t="shared" si="80"/>
        <v>0.92664625577193338</v>
      </c>
      <c r="AH43" s="126">
        <f t="shared" si="65"/>
        <v>4760</v>
      </c>
      <c r="AI43" s="246">
        <f t="shared" si="66"/>
        <v>1.0615308791750389</v>
      </c>
      <c r="AJ43" s="126">
        <f t="shared" si="67"/>
        <v>6458</v>
      </c>
      <c r="AK43" s="246">
        <f t="shared" si="68"/>
        <v>1.3927438433950341</v>
      </c>
      <c r="AL43" s="126">
        <f t="shared" si="69"/>
        <v>4070</v>
      </c>
      <c r="AM43" s="126">
        <v>0.9</v>
      </c>
      <c r="AN43" s="126">
        <f t="shared" si="70"/>
        <v>5979</v>
      </c>
      <c r="AO43" s="126">
        <v>1.4</v>
      </c>
      <c r="AP43" s="126">
        <f t="shared" si="71"/>
        <v>2233</v>
      </c>
      <c r="AQ43" s="906">
        <f t="shared" si="72"/>
        <v>0.55457593443437225</v>
      </c>
      <c r="AR43" s="126">
        <f t="shared" si="73"/>
        <v>2892</v>
      </c>
      <c r="AS43" s="906">
        <f t="shared" si="74"/>
        <v>0.73746726405255092</v>
      </c>
      <c r="AT43" s="126">
        <f t="shared" si="75"/>
        <v>3714</v>
      </c>
      <c r="AU43" s="906">
        <f t="shared" si="76"/>
        <v>0.97398765862702874</v>
      </c>
      <c r="AV43" s="126">
        <v>3783</v>
      </c>
      <c r="AW43" s="865">
        <v>1.0176138931330565</v>
      </c>
    </row>
    <row r="44" spans="1:49" s="76" customFormat="1" ht="62.25" customHeight="1">
      <c r="A44" s="77" t="s">
        <v>238</v>
      </c>
      <c r="B44" s="77">
        <f t="shared" si="47"/>
        <v>407</v>
      </c>
      <c r="C44" s="78">
        <f t="shared" si="78"/>
        <v>8.404437212452609E-2</v>
      </c>
      <c r="D44" s="77">
        <f t="shared" si="48"/>
        <v>533</v>
      </c>
      <c r="E44" s="78">
        <f t="shared" si="49"/>
        <v>0.11059009046393892</v>
      </c>
      <c r="F44" s="77">
        <f t="shared" si="50"/>
        <v>111</v>
      </c>
      <c r="G44" s="78">
        <f t="shared" si="51"/>
        <v>2.2850602350112399E-2</v>
      </c>
      <c r="H44" s="77">
        <f t="shared" si="52"/>
        <v>222</v>
      </c>
      <c r="I44" s="78">
        <f t="shared" si="53"/>
        <v>4.6437491371412079E-2</v>
      </c>
      <c r="J44" s="77">
        <f t="shared" si="54"/>
        <v>239</v>
      </c>
      <c r="K44" s="78">
        <f t="shared" si="55"/>
        <v>5.0791950644675239E-2</v>
      </c>
      <c r="L44" s="77">
        <f t="shared" si="56"/>
        <v>637</v>
      </c>
      <c r="M44" s="78">
        <f t="shared" si="57"/>
        <v>0.13839792989721184</v>
      </c>
      <c r="N44" s="77">
        <f t="shared" si="38"/>
        <v>248</v>
      </c>
      <c r="O44" s="78">
        <f>N44/N45*100</f>
        <v>5.2043221055679947E-2</v>
      </c>
      <c r="P44" s="77">
        <f t="shared" si="39"/>
        <v>3093</v>
      </c>
      <c r="Q44" s="78">
        <f t="shared" si="40"/>
        <v>0.64425688623752309</v>
      </c>
      <c r="R44" s="77">
        <f t="shared" si="41"/>
        <v>1085</v>
      </c>
      <c r="S44" s="78">
        <f t="shared" si="58"/>
        <v>0.22342342342342342</v>
      </c>
      <c r="T44" s="77">
        <f t="shared" si="59"/>
        <v>520</v>
      </c>
      <c r="U44" s="78">
        <f t="shared" si="42"/>
        <v>0.10508659539639877</v>
      </c>
      <c r="V44" s="77">
        <f t="shared" si="60"/>
        <v>2005</v>
      </c>
      <c r="W44" s="78">
        <f t="shared" si="61"/>
        <v>0.40499895972835781</v>
      </c>
      <c r="X44" s="77">
        <f t="shared" si="43"/>
        <v>2237</v>
      </c>
      <c r="Y44" s="78">
        <f t="shared" si="62"/>
        <v>0.44148062774321895</v>
      </c>
      <c r="Z44" s="77">
        <f t="shared" si="63"/>
        <v>1324</v>
      </c>
      <c r="AA44" s="78">
        <f t="shared" si="44"/>
        <v>0.25646687819372938</v>
      </c>
      <c r="AB44" s="77">
        <f t="shared" si="45"/>
        <v>531</v>
      </c>
      <c r="AC44" s="78">
        <f t="shared" si="64"/>
        <v>0.10459653511666157</v>
      </c>
      <c r="AD44" s="77">
        <f t="shared" si="77"/>
        <v>429</v>
      </c>
      <c r="AE44" s="78">
        <f t="shared" si="79"/>
        <v>8.3943505433825519E-2</v>
      </c>
      <c r="AF44" s="77">
        <f t="shared" si="46"/>
        <v>2411</v>
      </c>
      <c r="AG44" s="78">
        <f t="shared" si="80"/>
        <v>0.50420765575854909</v>
      </c>
      <c r="AH44" s="126">
        <f t="shared" si="65"/>
        <v>315</v>
      </c>
      <c r="AI44" s="246">
        <f t="shared" si="66"/>
        <v>7.0248367004230511E-2</v>
      </c>
      <c r="AJ44" s="126">
        <f t="shared" si="67"/>
        <v>395</v>
      </c>
      <c r="AK44" s="246">
        <f t="shared" si="68"/>
        <v>8.5186407268664985E-2</v>
      </c>
      <c r="AL44" s="126">
        <f t="shared" si="69"/>
        <v>522</v>
      </c>
      <c r="AM44" s="126">
        <v>0.1</v>
      </c>
      <c r="AN44" s="126">
        <f t="shared" si="70"/>
        <v>692</v>
      </c>
      <c r="AO44" s="126">
        <v>0.2</v>
      </c>
      <c r="AP44" s="126">
        <f t="shared" si="71"/>
        <v>170</v>
      </c>
      <c r="AQ44" s="906">
        <f t="shared" si="72"/>
        <v>4.2220290574941012E-2</v>
      </c>
      <c r="AR44" s="126">
        <f t="shared" si="73"/>
        <v>379</v>
      </c>
      <c r="AS44" s="906">
        <f t="shared" si="74"/>
        <v>9.6645951962626833E-2</v>
      </c>
      <c r="AT44" s="126">
        <f t="shared" si="75"/>
        <v>363</v>
      </c>
      <c r="AU44" s="906">
        <f t="shared" si="76"/>
        <v>9.5195885859346116E-2</v>
      </c>
      <c r="AV44" s="126">
        <v>181</v>
      </c>
      <c r="AW44" s="865">
        <v>4.8688372893757131E-2</v>
      </c>
    </row>
    <row r="45" spans="1:49" s="76" customFormat="1" ht="62.25" customHeight="1">
      <c r="A45" s="125" t="s">
        <v>239</v>
      </c>
      <c r="B45" s="125">
        <f>SUM(B37:B44)</f>
        <v>484268</v>
      </c>
      <c r="C45" s="127">
        <f t="shared" si="78"/>
        <v>100</v>
      </c>
      <c r="D45" s="125">
        <f t="shared" si="48"/>
        <v>481960</v>
      </c>
      <c r="E45" s="127">
        <f t="shared" si="49"/>
        <v>100</v>
      </c>
      <c r="F45" s="125">
        <f>SUM(F37:F44)</f>
        <v>485764</v>
      </c>
      <c r="G45" s="127">
        <f t="shared" si="51"/>
        <v>100</v>
      </c>
      <c r="H45" s="125">
        <f>SUM(H37:H44)</f>
        <v>478062</v>
      </c>
      <c r="I45" s="127">
        <f t="shared" si="53"/>
        <v>100</v>
      </c>
      <c r="J45" s="125">
        <f>SUM(J37:J44)</f>
        <v>470547</v>
      </c>
      <c r="K45" s="127">
        <f t="shared" si="55"/>
        <v>100</v>
      </c>
      <c r="L45" s="125">
        <f t="shared" si="56"/>
        <v>460267</v>
      </c>
      <c r="M45" s="127">
        <f t="shared" si="57"/>
        <v>100</v>
      </c>
      <c r="N45" s="125">
        <f t="shared" si="38"/>
        <v>476527</v>
      </c>
      <c r="O45" s="127">
        <f>N45/N45*100</f>
        <v>100</v>
      </c>
      <c r="P45" s="125">
        <f t="shared" si="39"/>
        <v>480088</v>
      </c>
      <c r="Q45" s="127">
        <f t="shared" si="40"/>
        <v>100</v>
      </c>
      <c r="R45" s="125">
        <f t="shared" si="41"/>
        <v>485625</v>
      </c>
      <c r="S45" s="127">
        <f t="shared" si="58"/>
        <v>100</v>
      </c>
      <c r="T45" s="125">
        <f t="shared" si="59"/>
        <v>494830</v>
      </c>
      <c r="U45" s="127">
        <f t="shared" si="42"/>
        <v>100</v>
      </c>
      <c r="V45" s="125">
        <f t="shared" si="60"/>
        <v>495063</v>
      </c>
      <c r="W45" s="127">
        <f t="shared" si="61"/>
        <v>100</v>
      </c>
      <c r="X45" s="125">
        <f t="shared" si="43"/>
        <v>506704</v>
      </c>
      <c r="Y45" s="127">
        <f t="shared" si="62"/>
        <v>100</v>
      </c>
      <c r="Z45" s="125">
        <f t="shared" si="63"/>
        <v>516246</v>
      </c>
      <c r="AA45" s="127">
        <f t="shared" si="44"/>
        <v>100</v>
      </c>
      <c r="AB45" s="125">
        <f t="shared" si="45"/>
        <v>507665</v>
      </c>
      <c r="AC45" s="127">
        <f t="shared" si="64"/>
        <v>100</v>
      </c>
      <c r="AD45" s="125">
        <f t="shared" si="77"/>
        <v>511058</v>
      </c>
      <c r="AE45" s="127">
        <f t="shared" si="79"/>
        <v>100</v>
      </c>
      <c r="AF45" s="125">
        <f t="shared" si="46"/>
        <v>478176</v>
      </c>
      <c r="AG45" s="127">
        <f t="shared" si="80"/>
        <v>100</v>
      </c>
      <c r="AH45" s="125">
        <f>AH29+AH13</f>
        <v>448409</v>
      </c>
      <c r="AI45" s="127">
        <f>AH45/AH$45*100</f>
        <v>100</v>
      </c>
      <c r="AJ45" s="248">
        <f>SUM(AJ37:AJ44)</f>
        <v>463689</v>
      </c>
      <c r="AK45" s="249">
        <f t="shared" si="68"/>
        <v>100</v>
      </c>
      <c r="AL45" s="248">
        <f t="shared" si="69"/>
        <v>436170</v>
      </c>
      <c r="AM45" s="249">
        <v>100</v>
      </c>
      <c r="AN45" s="248">
        <f t="shared" si="70"/>
        <v>421036</v>
      </c>
      <c r="AO45" s="249">
        <v>100</v>
      </c>
      <c r="AP45" s="905">
        <f>SUM(AP37:AP44)</f>
        <v>402650</v>
      </c>
      <c r="AQ45" s="249">
        <f t="shared" si="72"/>
        <v>100</v>
      </c>
      <c r="AR45" s="905">
        <f t="shared" si="73"/>
        <v>392153</v>
      </c>
      <c r="AS45" s="249">
        <f t="shared" si="74"/>
        <v>100</v>
      </c>
      <c r="AT45" s="905">
        <f t="shared" si="75"/>
        <v>381319</v>
      </c>
      <c r="AU45" s="249">
        <f t="shared" si="76"/>
        <v>100</v>
      </c>
      <c r="AV45" s="905">
        <v>371752</v>
      </c>
      <c r="AW45" s="249">
        <v>100</v>
      </c>
    </row>
    <row r="47" spans="1:49">
      <c r="W47" s="85"/>
    </row>
  </sheetData>
  <mergeCells count="82">
    <mergeCell ref="AT3:AU3"/>
    <mergeCell ref="AT19:AU19"/>
    <mergeCell ref="AT35:AU35"/>
    <mergeCell ref="A35:A36"/>
    <mergeCell ref="N35:O35"/>
    <mergeCell ref="AP3:AQ3"/>
    <mergeCell ref="AP19:AQ19"/>
    <mergeCell ref="AP35:AQ35"/>
    <mergeCell ref="AN19:AO19"/>
    <mergeCell ref="AN35:AO35"/>
    <mergeCell ref="AN3:AO3"/>
    <mergeCell ref="AJ19:AK19"/>
    <mergeCell ref="AJ35:AK35"/>
    <mergeCell ref="AH35:AI35"/>
    <mergeCell ref="X35:Y35"/>
    <mergeCell ref="Z35:AA35"/>
    <mergeCell ref="AB3:AC3"/>
    <mergeCell ref="AJ3:AK3"/>
    <mergeCell ref="X3:Y3"/>
    <mergeCell ref="Z3:AA3"/>
    <mergeCell ref="AH3:AI3"/>
    <mergeCell ref="AD3:AE3"/>
    <mergeCell ref="T3:U3"/>
    <mergeCell ref="P35:Q35"/>
    <mergeCell ref="R35:S35"/>
    <mergeCell ref="X19:Y19"/>
    <mergeCell ref="T19:U19"/>
    <mergeCell ref="P19:Q19"/>
    <mergeCell ref="R19:S19"/>
    <mergeCell ref="R3:S3"/>
    <mergeCell ref="A15:AG15"/>
    <mergeCell ref="A3:A4"/>
    <mergeCell ref="A19:A20"/>
    <mergeCell ref="B19:C19"/>
    <mergeCell ref="B35:C35"/>
    <mergeCell ref="D35:E35"/>
    <mergeCell ref="F35:G35"/>
    <mergeCell ref="H35:I35"/>
    <mergeCell ref="J35:K35"/>
    <mergeCell ref="AF35:AG35"/>
    <mergeCell ref="AB35:AC35"/>
    <mergeCell ref="AB19:AC19"/>
    <mergeCell ref="V19:W19"/>
    <mergeCell ref="L35:M35"/>
    <mergeCell ref="Z19:AA19"/>
    <mergeCell ref="AF19:AG19"/>
    <mergeCell ref="AD19:AE19"/>
    <mergeCell ref="T35:U35"/>
    <mergeCell ref="V35:W35"/>
    <mergeCell ref="AD35:AE35"/>
    <mergeCell ref="AR35:AS35"/>
    <mergeCell ref="AL19:AM19"/>
    <mergeCell ref="AL35:AM35"/>
    <mergeCell ref="V3:W3"/>
    <mergeCell ref="A34:AU34"/>
    <mergeCell ref="AL3:AM3"/>
    <mergeCell ref="AH19:AI19"/>
    <mergeCell ref="F19:G19"/>
    <mergeCell ref="AF3:AG3"/>
    <mergeCell ref="H19:I19"/>
    <mergeCell ref="J19:K19"/>
    <mergeCell ref="L19:M19"/>
    <mergeCell ref="N19:O19"/>
    <mergeCell ref="L3:M3"/>
    <mergeCell ref="N3:O3"/>
    <mergeCell ref="P3:Q3"/>
    <mergeCell ref="AV3:AW3"/>
    <mergeCell ref="AV19:AW19"/>
    <mergeCell ref="AV35:AW35"/>
    <mergeCell ref="A1:AU1"/>
    <mergeCell ref="A2:AU2"/>
    <mergeCell ref="A17:AU17"/>
    <mergeCell ref="A18:AU18"/>
    <mergeCell ref="A33:AU33"/>
    <mergeCell ref="AR3:AS3"/>
    <mergeCell ref="AR19:AS19"/>
    <mergeCell ref="D3:E3"/>
    <mergeCell ref="F3:G3"/>
    <mergeCell ref="H3:I3"/>
    <mergeCell ref="J3:K3"/>
    <mergeCell ref="D19:E19"/>
    <mergeCell ref="B3:C3"/>
  </mergeCells>
  <printOptions horizontalCentered="1" verticalCentered="1"/>
  <pageMargins left="0.70866141732283472" right="0.43307086614173229" top="0.74803149606299213" bottom="0.74803149606299213" header="0.31496062992125984" footer="0.31496062992125984"/>
  <pageSetup paperSize="9" scale="66" orientation="landscape" r:id="rId1"/>
  <headerFooter alignWithMargins="0"/>
  <rowBreaks count="2" manualBreakCount="2">
    <brk id="16" max="16383" man="1"/>
    <brk id="3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70C0"/>
  </sheetPr>
  <dimension ref="A1:AW44"/>
  <sheetViews>
    <sheetView workbookViewId="0">
      <pane xSplit="17" ySplit="5" topLeftCell="AD6" activePane="bottomRight" state="frozen"/>
      <selection pane="topRight" activeCell="R1" sqref="R1"/>
      <selection pane="bottomLeft" activeCell="A6" sqref="A6"/>
      <selection pane="bottomRight" activeCell="AV42" sqref="AV42:AW42"/>
    </sheetView>
  </sheetViews>
  <sheetFormatPr defaultColWidth="9" defaultRowHeight="15"/>
  <cols>
    <col min="1" max="1" width="11.5703125" style="87" customWidth="1"/>
    <col min="2" max="2" width="0" style="87" hidden="1" customWidth="1"/>
    <col min="3" max="3" width="9.5703125" style="87" hidden="1" customWidth="1"/>
    <col min="4" max="4" width="0" style="87" hidden="1" customWidth="1"/>
    <col min="5" max="5" width="9.5703125" style="87" hidden="1" customWidth="1"/>
    <col min="6" max="6" width="0" style="87" hidden="1" customWidth="1"/>
    <col min="7" max="7" width="9.5703125" style="87" hidden="1" customWidth="1"/>
    <col min="8" max="17" width="0" style="87" hidden="1" customWidth="1"/>
    <col min="18" max="18" width="11.5703125" style="87" hidden="1" customWidth="1"/>
    <col min="19" max="19" width="9.140625" style="87" hidden="1" customWidth="1"/>
    <col min="20" max="20" width="10.140625" style="87" hidden="1" customWidth="1"/>
    <col min="21" max="21" width="9.140625" style="87" hidden="1" customWidth="1"/>
    <col min="22" max="22" width="10.140625" style="87" hidden="1" customWidth="1"/>
    <col min="23" max="23" width="9.140625" style="87" hidden="1" customWidth="1"/>
    <col min="24" max="24" width="10.140625" style="87" hidden="1" customWidth="1"/>
    <col min="25" max="25" width="9.140625" style="87" hidden="1" customWidth="1"/>
    <col min="26" max="26" width="10.140625" style="87" hidden="1" customWidth="1"/>
    <col min="27" max="27" width="9.140625" style="87" hidden="1" customWidth="1"/>
    <col min="28" max="28" width="10.140625" style="87" hidden="1" customWidth="1"/>
    <col min="29" max="29" width="9.140625" style="87" hidden="1" customWidth="1"/>
    <col min="30" max="30" width="10.140625" style="87" bestFit="1" customWidth="1"/>
    <col min="31" max="31" width="9.140625" style="87" bestFit="1" customWidth="1"/>
    <col min="32" max="32" width="10.140625" style="87" bestFit="1" customWidth="1"/>
    <col min="33" max="33" width="9.140625" style="87" bestFit="1" customWidth="1"/>
    <col min="34" max="34" width="11.7109375" style="87" customWidth="1"/>
    <col min="35" max="35" width="9.140625" style="87" bestFit="1" customWidth="1"/>
    <col min="36" max="36" width="11.5703125" style="87" customWidth="1"/>
    <col min="37" max="37" width="9.140625" style="87" bestFit="1" customWidth="1"/>
    <col min="38" max="41" width="9" style="87"/>
    <col min="42" max="42" width="9.42578125" style="87" customWidth="1"/>
    <col min="43" max="43" width="9.5703125" style="87" customWidth="1"/>
    <col min="44" max="16384" width="9" style="87"/>
  </cols>
  <sheetData>
    <row r="1" spans="1:49" ht="15.75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</row>
    <row r="2" spans="1:49" ht="29.25" customHeight="1">
      <c r="A2" s="2014" t="s">
        <v>579</v>
      </c>
      <c r="B2" s="2014"/>
      <c r="C2" s="2014"/>
      <c r="D2" s="2014"/>
      <c r="E2" s="2014"/>
      <c r="F2" s="2014"/>
      <c r="G2" s="2014"/>
      <c r="H2" s="2014"/>
      <c r="I2" s="2014"/>
      <c r="J2" s="2014"/>
      <c r="K2" s="2014"/>
      <c r="L2" s="2014"/>
      <c r="M2" s="2014"/>
      <c r="N2" s="2014"/>
      <c r="O2" s="2014"/>
      <c r="P2" s="2014"/>
      <c r="Q2" s="2014"/>
      <c r="R2" s="2014"/>
      <c r="S2" s="2014"/>
      <c r="T2" s="2014"/>
      <c r="U2" s="2014"/>
      <c r="V2" s="2014"/>
      <c r="W2" s="2014"/>
      <c r="X2" s="2014"/>
      <c r="Y2" s="2014"/>
      <c r="Z2" s="2014"/>
      <c r="AA2" s="2014"/>
      <c r="AB2" s="2014"/>
      <c r="AC2" s="2014"/>
      <c r="AD2" s="2014"/>
      <c r="AE2" s="2014"/>
      <c r="AF2" s="2014"/>
      <c r="AG2" s="2014"/>
      <c r="AH2" s="2014"/>
      <c r="AI2" s="2014"/>
      <c r="AJ2" s="2014"/>
      <c r="AK2" s="2014"/>
      <c r="AL2" s="2014"/>
      <c r="AM2" s="2014"/>
      <c r="AN2" s="2014"/>
      <c r="AO2" s="2014"/>
      <c r="AP2" s="2014"/>
      <c r="AQ2" s="2014"/>
      <c r="AR2" s="2014"/>
      <c r="AS2" s="2014"/>
      <c r="AT2" s="2014"/>
      <c r="AU2" s="2014"/>
    </row>
    <row r="3" spans="1:49" ht="29.25" customHeight="1">
      <c r="A3" s="2010" t="s">
        <v>870</v>
      </c>
      <c r="B3" s="2010"/>
      <c r="C3" s="2010"/>
      <c r="D3" s="2010"/>
      <c r="E3" s="2010"/>
      <c r="F3" s="2010"/>
      <c r="G3" s="2010"/>
      <c r="H3" s="2010"/>
      <c r="I3" s="2010"/>
      <c r="J3" s="2010"/>
      <c r="K3" s="2010"/>
      <c r="L3" s="2010"/>
      <c r="M3" s="2010"/>
      <c r="N3" s="2010"/>
      <c r="O3" s="2010"/>
      <c r="P3" s="2010"/>
      <c r="Q3" s="2010"/>
      <c r="R3" s="2010"/>
      <c r="S3" s="2010"/>
      <c r="T3" s="2010"/>
      <c r="U3" s="2010"/>
      <c r="V3" s="2010"/>
      <c r="W3" s="2010"/>
      <c r="X3" s="2010"/>
      <c r="Y3" s="2010"/>
      <c r="Z3" s="2010"/>
      <c r="AA3" s="2010"/>
      <c r="AB3" s="2010"/>
      <c r="AC3" s="2010"/>
      <c r="AD3" s="2010"/>
      <c r="AE3" s="2010"/>
      <c r="AF3" s="2010"/>
      <c r="AG3" s="2010"/>
      <c r="AH3" s="2010"/>
      <c r="AI3" s="2010"/>
      <c r="AJ3" s="2010"/>
      <c r="AK3" s="2010"/>
      <c r="AL3" s="2010"/>
      <c r="AM3" s="2010"/>
      <c r="AN3" s="2010"/>
      <c r="AO3" s="2010"/>
      <c r="AP3" s="2010"/>
      <c r="AQ3" s="2010"/>
      <c r="AR3" s="2010"/>
      <c r="AS3" s="2010"/>
      <c r="AT3" s="2010"/>
      <c r="AU3" s="2010"/>
    </row>
    <row r="4" spans="1:49" s="76" customFormat="1" ht="33" customHeight="1">
      <c r="A4" s="910" t="s">
        <v>165</v>
      </c>
      <c r="B4" s="911">
        <v>1997</v>
      </c>
      <c r="C4" s="912"/>
      <c r="D4" s="911">
        <v>1998</v>
      </c>
      <c r="E4" s="912"/>
      <c r="F4" s="911">
        <v>1999</v>
      </c>
      <c r="G4" s="912"/>
      <c r="H4" s="911">
        <v>2000</v>
      </c>
      <c r="I4" s="912"/>
      <c r="J4" s="911">
        <v>2001</v>
      </c>
      <c r="K4" s="912"/>
      <c r="L4" s="911">
        <v>2002</v>
      </c>
      <c r="M4" s="912"/>
      <c r="N4" s="911">
        <v>2003</v>
      </c>
      <c r="O4" s="912"/>
      <c r="P4" s="911">
        <v>2004</v>
      </c>
      <c r="Q4" s="912"/>
      <c r="R4" s="913">
        <v>2005</v>
      </c>
      <c r="S4" s="914"/>
      <c r="T4" s="913">
        <v>2006</v>
      </c>
      <c r="U4" s="914"/>
      <c r="V4" s="913">
        <v>2007</v>
      </c>
      <c r="W4" s="914"/>
      <c r="X4" s="913">
        <v>2008</v>
      </c>
      <c r="Y4" s="914"/>
      <c r="Z4" s="913">
        <v>2009</v>
      </c>
      <c r="AA4" s="914"/>
      <c r="AB4" s="913">
        <v>2010</v>
      </c>
      <c r="AC4" s="914"/>
      <c r="AD4" s="1988">
        <v>2011</v>
      </c>
      <c r="AE4" s="1990"/>
      <c r="AF4" s="1988">
        <v>2012</v>
      </c>
      <c r="AG4" s="1990"/>
      <c r="AH4" s="1988">
        <v>2013</v>
      </c>
      <c r="AI4" s="1990"/>
      <c r="AJ4" s="1988">
        <v>2014</v>
      </c>
      <c r="AK4" s="1990"/>
      <c r="AL4" s="1988">
        <v>2015</v>
      </c>
      <c r="AM4" s="1990"/>
      <c r="AN4" s="1988">
        <v>2016</v>
      </c>
      <c r="AO4" s="1990"/>
      <c r="AP4" s="1988">
        <v>2017</v>
      </c>
      <c r="AQ4" s="1990"/>
      <c r="AR4" s="1988">
        <v>2018</v>
      </c>
      <c r="AS4" s="1990"/>
      <c r="AT4" s="1988">
        <v>2019</v>
      </c>
      <c r="AU4" s="1990"/>
      <c r="AV4" s="1988">
        <v>2020</v>
      </c>
      <c r="AW4" s="1990"/>
    </row>
    <row r="5" spans="1:49" s="81" customFormat="1" ht="44.25" customHeight="1">
      <c r="A5" s="915"/>
      <c r="B5" s="130" t="s">
        <v>237</v>
      </c>
      <c r="C5" s="131" t="s">
        <v>167</v>
      </c>
      <c r="D5" s="130" t="s">
        <v>237</v>
      </c>
      <c r="E5" s="131" t="s">
        <v>167</v>
      </c>
      <c r="F5" s="130" t="s">
        <v>237</v>
      </c>
      <c r="G5" s="131" t="s">
        <v>167</v>
      </c>
      <c r="H5" s="130" t="s">
        <v>237</v>
      </c>
      <c r="I5" s="131" t="s">
        <v>167</v>
      </c>
      <c r="J5" s="130" t="s">
        <v>237</v>
      </c>
      <c r="K5" s="131" t="s">
        <v>167</v>
      </c>
      <c r="L5" s="130" t="s">
        <v>237</v>
      </c>
      <c r="M5" s="130" t="s">
        <v>167</v>
      </c>
      <c r="N5" s="130" t="s">
        <v>237</v>
      </c>
      <c r="O5" s="130" t="s">
        <v>167</v>
      </c>
      <c r="P5" s="130" t="s">
        <v>237</v>
      </c>
      <c r="Q5" s="130" t="s">
        <v>167</v>
      </c>
      <c r="R5" s="130" t="s">
        <v>237</v>
      </c>
      <c r="S5" s="130" t="s">
        <v>167</v>
      </c>
      <c r="T5" s="130" t="s">
        <v>237</v>
      </c>
      <c r="U5" s="130" t="s">
        <v>167</v>
      </c>
      <c r="V5" s="130" t="s">
        <v>237</v>
      </c>
      <c r="W5" s="130" t="s">
        <v>167</v>
      </c>
      <c r="X5" s="130" t="s">
        <v>237</v>
      </c>
      <c r="Y5" s="130" t="s">
        <v>167</v>
      </c>
      <c r="Z5" s="130" t="s">
        <v>237</v>
      </c>
      <c r="AA5" s="130" t="s">
        <v>167</v>
      </c>
      <c r="AB5" s="130" t="s">
        <v>237</v>
      </c>
      <c r="AC5" s="130" t="s">
        <v>167</v>
      </c>
      <c r="AD5" s="130" t="s">
        <v>237</v>
      </c>
      <c r="AE5" s="130" t="s">
        <v>167</v>
      </c>
      <c r="AF5" s="130" t="s">
        <v>237</v>
      </c>
      <c r="AG5" s="130" t="s">
        <v>167</v>
      </c>
      <c r="AH5" s="130" t="s">
        <v>237</v>
      </c>
      <c r="AI5" s="130" t="s">
        <v>167</v>
      </c>
      <c r="AJ5" s="130" t="s">
        <v>237</v>
      </c>
      <c r="AK5" s="130" t="s">
        <v>167</v>
      </c>
      <c r="AL5" s="130" t="s">
        <v>237</v>
      </c>
      <c r="AM5" s="130" t="s">
        <v>167</v>
      </c>
      <c r="AN5" s="130" t="s">
        <v>237</v>
      </c>
      <c r="AO5" s="130" t="s">
        <v>167</v>
      </c>
      <c r="AP5" s="130" t="s">
        <v>237</v>
      </c>
      <c r="AQ5" s="130" t="s">
        <v>167</v>
      </c>
      <c r="AR5" s="130" t="s">
        <v>237</v>
      </c>
      <c r="AS5" s="130" t="s">
        <v>167</v>
      </c>
      <c r="AT5" s="130" t="s">
        <v>237</v>
      </c>
      <c r="AU5" s="130" t="s">
        <v>167</v>
      </c>
      <c r="AV5" s="130" t="s">
        <v>237</v>
      </c>
      <c r="AW5" s="130" t="s">
        <v>167</v>
      </c>
    </row>
    <row r="6" spans="1:49" ht="61.5" customHeight="1">
      <c r="A6" s="77">
        <v>1</v>
      </c>
      <c r="B6" s="82">
        <v>65227</v>
      </c>
      <c r="C6" s="83">
        <f>B6/B14*100</f>
        <v>33.84301680035697</v>
      </c>
      <c r="D6" s="82">
        <v>75132</v>
      </c>
      <c r="E6" s="83">
        <f>D6/D14*100</f>
        <v>38.524686831809582</v>
      </c>
      <c r="F6" s="82">
        <v>76361</v>
      </c>
      <c r="G6" s="83">
        <f>F6/F14*100</f>
        <v>38.352703639340639</v>
      </c>
      <c r="H6" s="82">
        <v>56258</v>
      </c>
      <c r="I6" s="83">
        <f>H6/H14*100</f>
        <v>27.248993746942489</v>
      </c>
      <c r="J6" s="82">
        <v>61779</v>
      </c>
      <c r="K6" s="83">
        <f>J6/J14*100</f>
        <v>30.146979885422056</v>
      </c>
      <c r="L6" s="82">
        <v>67544</v>
      </c>
      <c r="M6" s="83">
        <f>L6/L14*100</f>
        <v>32.677784389710538</v>
      </c>
      <c r="N6" s="82">
        <v>77168</v>
      </c>
      <c r="O6" s="83">
        <f>N6/N14*100</f>
        <v>35.53787135666358</v>
      </c>
      <c r="P6" s="82">
        <v>83393</v>
      </c>
      <c r="Q6" s="83">
        <f>P6/P14*100</f>
        <v>34.569482616391625</v>
      </c>
      <c r="R6" s="82">
        <v>92416</v>
      </c>
      <c r="S6" s="83">
        <f>R6/R14*100</f>
        <v>36.842168208799926</v>
      </c>
      <c r="T6" s="82">
        <v>102315</v>
      </c>
      <c r="U6" s="83">
        <f>T6/T14*100</f>
        <v>38.72883569343977</v>
      </c>
      <c r="V6" s="82">
        <v>102330</v>
      </c>
      <c r="W6" s="83">
        <f>V6/V14*100</f>
        <v>38.396019691421024</v>
      </c>
      <c r="X6" s="82">
        <v>105256</v>
      </c>
      <c r="Y6" s="83">
        <f>X6/X14*100</f>
        <v>37.962649046750009</v>
      </c>
      <c r="Z6" s="82">
        <v>121532</v>
      </c>
      <c r="AA6" s="83">
        <f>Z6/Z14*100</f>
        <v>42.243641659685842</v>
      </c>
      <c r="AB6" s="82">
        <v>113475</v>
      </c>
      <c r="AC6" s="83">
        <f>AB6/AB14*100</f>
        <v>37.439003870099278</v>
      </c>
      <c r="AD6" s="82">
        <v>133115</v>
      </c>
      <c r="AE6" s="83">
        <f>AD6/AD14*100</f>
        <v>40.061334184026627</v>
      </c>
      <c r="AF6" s="82">
        <v>132118</v>
      </c>
      <c r="AG6" s="83">
        <f>AF6/AF14*100</f>
        <v>40.241599454177731</v>
      </c>
      <c r="AH6" s="132">
        <v>134273</v>
      </c>
      <c r="AI6" s="247">
        <f>AH6/$AH$14*100</f>
        <v>40.172510254576785</v>
      </c>
      <c r="AJ6" s="132">
        <v>135227</v>
      </c>
      <c r="AK6" s="247">
        <f>AJ6/$AJ$14*100</f>
        <v>36.926484000808287</v>
      </c>
      <c r="AL6" s="132">
        <v>148108</v>
      </c>
      <c r="AM6" s="132">
        <v>41.7</v>
      </c>
      <c r="AN6" s="132">
        <v>155369</v>
      </c>
      <c r="AO6" s="132">
        <v>44.9</v>
      </c>
      <c r="AP6" s="132">
        <v>147790</v>
      </c>
      <c r="AQ6" s="906">
        <f>AP6/$AP$14*100</f>
        <v>43.558992829079806</v>
      </c>
      <c r="AR6" s="132">
        <v>143014</v>
      </c>
      <c r="AS6" s="906">
        <f>AR6/$AR$14*100</f>
        <v>43.06392409446638</v>
      </c>
      <c r="AT6" s="132">
        <v>141019</v>
      </c>
      <c r="AU6" s="906">
        <f>AT6/$AT$14*100</f>
        <v>42.940184161165377</v>
      </c>
      <c r="AV6" s="132">
        <v>135726</v>
      </c>
      <c r="AW6" s="906">
        <f>AV6/$AV$14*100</f>
        <v>42.538134384725559</v>
      </c>
    </row>
    <row r="7" spans="1:49" ht="61.5" customHeight="1">
      <c r="A7" s="77">
        <v>2</v>
      </c>
      <c r="B7" s="82">
        <v>62210</v>
      </c>
      <c r="C7" s="83">
        <f>B7/B$14*100</f>
        <v>32.277646912324762</v>
      </c>
      <c r="D7" s="82">
        <v>69141</v>
      </c>
      <c r="E7" s="83">
        <f>D7/D$14*100</f>
        <v>35.452741471518742</v>
      </c>
      <c r="F7" s="82">
        <v>63974</v>
      </c>
      <c r="G7" s="83">
        <f>F7/F$14*100</f>
        <v>32.131269399604221</v>
      </c>
      <c r="H7" s="82">
        <v>67453</v>
      </c>
      <c r="I7" s="83">
        <f>H7/H$14*100</f>
        <v>32.671377852261223</v>
      </c>
      <c r="J7" s="82">
        <v>75487</v>
      </c>
      <c r="K7" s="83">
        <f>J7/J$14*100</f>
        <v>36.83622380761836</v>
      </c>
      <c r="L7" s="82">
        <v>84511</v>
      </c>
      <c r="M7" s="83">
        <f>L7/L$14*100</f>
        <v>40.88641828376803</v>
      </c>
      <c r="N7" s="82">
        <v>76863</v>
      </c>
      <c r="O7" s="83">
        <f>N7/N14*100</f>
        <v>35.397410922755974</v>
      </c>
      <c r="P7" s="82">
        <v>86694</v>
      </c>
      <c r="Q7" s="83">
        <f>P7/P14*100</f>
        <v>35.93786919700041</v>
      </c>
      <c r="R7" s="82">
        <v>89352</v>
      </c>
      <c r="S7" s="83">
        <f>R7/R14*100</f>
        <v>35.620687043290026</v>
      </c>
      <c r="T7" s="82">
        <v>95427</v>
      </c>
      <c r="U7" s="83">
        <f>T7/T14*100</f>
        <v>36.121552105926575</v>
      </c>
      <c r="V7" s="82">
        <v>95456</v>
      </c>
      <c r="W7" s="83">
        <f>V7/V14*100</f>
        <v>35.816773728762676</v>
      </c>
      <c r="X7" s="82">
        <v>104457</v>
      </c>
      <c r="Y7" s="83">
        <f>X7/X14*100</f>
        <v>37.674473963254975</v>
      </c>
      <c r="Z7" s="82">
        <v>101065</v>
      </c>
      <c r="AA7" s="83">
        <f>Z7/Z14*100</f>
        <v>35.129460918409556</v>
      </c>
      <c r="AB7" s="82">
        <v>118079</v>
      </c>
      <c r="AC7" s="83">
        <f>AB7/AB14*100</f>
        <v>38.958009587816285</v>
      </c>
      <c r="AD7" s="82">
        <v>122470</v>
      </c>
      <c r="AE7" s="83">
        <f>AD7/AD14*100</f>
        <v>36.857691451134286</v>
      </c>
      <c r="AF7" s="82">
        <v>119003</v>
      </c>
      <c r="AG7" s="83">
        <f>AF7/AF14*100</f>
        <v>36.246923657983871</v>
      </c>
      <c r="AH7" s="132">
        <v>121345</v>
      </c>
      <c r="AI7" s="247">
        <f t="shared" ref="AI7:AI13" si="0">AH7/$AH$14*100</f>
        <v>36.304642458585271</v>
      </c>
      <c r="AJ7" s="132">
        <v>149036</v>
      </c>
      <c r="AK7" s="247">
        <f t="shared" ref="AK7:AK13" si="1">AJ7/$AJ$14*100</f>
        <v>40.697312441631212</v>
      </c>
      <c r="AL7" s="132">
        <v>136418</v>
      </c>
      <c r="AM7" s="132">
        <v>38.4</v>
      </c>
      <c r="AN7" s="132">
        <v>131589</v>
      </c>
      <c r="AO7" s="132">
        <v>38</v>
      </c>
      <c r="AP7" s="132">
        <v>133355</v>
      </c>
      <c r="AQ7" s="906">
        <f t="shared" ref="AQ7:AQ14" si="2">AP7/$AP$14*100</f>
        <v>39.304482635644753</v>
      </c>
      <c r="AR7" s="132">
        <v>134597</v>
      </c>
      <c r="AS7" s="906">
        <f t="shared" ref="AS7:AS14" si="3">AR7/$AR$14*100</f>
        <v>40.529423632252019</v>
      </c>
      <c r="AT7" s="132">
        <v>124886</v>
      </c>
      <c r="AU7" s="906">
        <f t="shared" ref="AU7:AU14" si="4">AT7/$AT$14*100</f>
        <v>38.027697254634482</v>
      </c>
      <c r="AV7" s="132">
        <v>123527</v>
      </c>
      <c r="AW7" s="906">
        <f t="shared" ref="AW7:AW14" si="5">AV7/$AV$14*100</f>
        <v>38.714823439444132</v>
      </c>
    </row>
    <row r="8" spans="1:49" ht="61.5" customHeight="1">
      <c r="A8" s="77">
        <v>3</v>
      </c>
      <c r="B8" s="82">
        <v>41026</v>
      </c>
      <c r="C8" s="83">
        <f>B8/B$14*100</f>
        <v>21.286332458206648</v>
      </c>
      <c r="D8" s="82">
        <v>36471</v>
      </c>
      <c r="E8" s="83">
        <f t="shared" ref="E8:E14" si="6">D8/D$14*100</f>
        <v>18.700871179296801</v>
      </c>
      <c r="F8" s="82">
        <v>37690</v>
      </c>
      <c r="G8" s="83">
        <f t="shared" ref="G8:G14" si="7">F8/F$14*100</f>
        <v>18.92999568060592</v>
      </c>
      <c r="H8" s="82">
        <v>40429</v>
      </c>
      <c r="I8" s="83">
        <f t="shared" ref="I8:I14" si="8">H8/H$14*100</f>
        <v>19.582096203120233</v>
      </c>
      <c r="J8" s="82">
        <v>48712</v>
      </c>
      <c r="K8" s="83">
        <f t="shared" ref="K8:K14" si="9">J8/J$14*100</f>
        <v>23.77053180172355</v>
      </c>
      <c r="L8" s="82">
        <v>38379</v>
      </c>
      <c r="M8" s="83">
        <f t="shared" ref="M8:M14" si="10">L8/L$14*100</f>
        <v>18.567758603172759</v>
      </c>
      <c r="N8" s="82">
        <v>40204</v>
      </c>
      <c r="O8" s="83">
        <f>N8/N14*100</f>
        <v>18.514987819086961</v>
      </c>
      <c r="P8" s="82">
        <v>50383</v>
      </c>
      <c r="Q8" s="83">
        <f>P8/P14*100</f>
        <v>20.885616810303731</v>
      </c>
      <c r="R8" s="82">
        <v>47290</v>
      </c>
      <c r="S8" s="83">
        <f>R8/R14*100</f>
        <v>18.85242960736397</v>
      </c>
      <c r="T8" s="82">
        <v>48924</v>
      </c>
      <c r="U8" s="83">
        <f>T8/T14*100</f>
        <v>18.518981160786275</v>
      </c>
      <c r="V8" s="82">
        <v>50416</v>
      </c>
      <c r="W8" s="83">
        <f>V8/V14*100</f>
        <v>18.916971843669327</v>
      </c>
      <c r="X8" s="82">
        <v>50673</v>
      </c>
      <c r="Y8" s="83">
        <f>X8/X14*100</f>
        <v>18.276215276525456</v>
      </c>
      <c r="Z8" s="82">
        <v>49375</v>
      </c>
      <c r="AA8" s="83">
        <f>Z8/Z14*100</f>
        <v>17.162391855206767</v>
      </c>
      <c r="AB8" s="82">
        <v>52234</v>
      </c>
      <c r="AC8" s="83">
        <f>AB8/AB14*100</f>
        <v>17.233654356913554</v>
      </c>
      <c r="AD8" s="82">
        <v>59942</v>
      </c>
      <c r="AE8" s="83">
        <f>AD8/AD14*100</f>
        <v>18.039713733680834</v>
      </c>
      <c r="AF8" s="82">
        <v>53971</v>
      </c>
      <c r="AG8" s="83">
        <f>AF8/AF14*100</f>
        <v>16.438936133921391</v>
      </c>
      <c r="AH8" s="132">
        <v>62693</v>
      </c>
      <c r="AI8" s="247">
        <f t="shared" si="0"/>
        <v>18.756825165075501</v>
      </c>
      <c r="AJ8" s="132">
        <v>65222</v>
      </c>
      <c r="AK8" s="247">
        <f t="shared" si="1"/>
        <v>17.81019426224584</v>
      </c>
      <c r="AL8" s="132">
        <v>53039</v>
      </c>
      <c r="AM8" s="132">
        <v>14.9</v>
      </c>
      <c r="AN8" s="132">
        <v>43290</v>
      </c>
      <c r="AO8" s="132">
        <v>12.5</v>
      </c>
      <c r="AP8" s="132">
        <v>45389</v>
      </c>
      <c r="AQ8" s="906">
        <f t="shared" si="2"/>
        <v>13.377759831646955</v>
      </c>
      <c r="AR8" s="132">
        <v>42461</v>
      </c>
      <c r="AS8" s="906">
        <f t="shared" si="3"/>
        <v>12.785722243802264</v>
      </c>
      <c r="AT8" s="132">
        <v>47386</v>
      </c>
      <c r="AU8" s="906">
        <f t="shared" si="4"/>
        <v>14.429002947553043</v>
      </c>
      <c r="AV8" s="132">
        <v>45658</v>
      </c>
      <c r="AW8" s="906">
        <f t="shared" si="5"/>
        <v>14.309757450582788</v>
      </c>
    </row>
    <row r="9" spans="1:49" ht="61.5" customHeight="1">
      <c r="A9" s="77">
        <v>4</v>
      </c>
      <c r="B9" s="82">
        <v>17545</v>
      </c>
      <c r="C9" s="83">
        <f t="shared" ref="C9:C14" si="11">B9/B$14*100</f>
        <v>9.1032199819440258</v>
      </c>
      <c r="D9" s="82">
        <v>9663</v>
      </c>
      <c r="E9" s="83">
        <f t="shared" si="6"/>
        <v>4.9548002030529732</v>
      </c>
      <c r="F9" s="82">
        <v>14746</v>
      </c>
      <c r="G9" s="83">
        <f t="shared" si="7"/>
        <v>7.4062540808228956</v>
      </c>
      <c r="H9" s="82">
        <v>29202</v>
      </c>
      <c r="I9" s="83">
        <f t="shared" si="8"/>
        <v>14.14421265239103</v>
      </c>
      <c r="J9" s="82">
        <v>14602</v>
      </c>
      <c r="K9" s="83">
        <f t="shared" si="9"/>
        <v>7.1254989606004111</v>
      </c>
      <c r="L9" s="82">
        <v>13010</v>
      </c>
      <c r="M9" s="83">
        <f t="shared" si="10"/>
        <v>6.2942374586955783</v>
      </c>
      <c r="N9" s="82">
        <v>17843</v>
      </c>
      <c r="O9" s="83">
        <f>N9/N14*100</f>
        <v>8.2171656466015488</v>
      </c>
      <c r="P9" s="82">
        <v>14918</v>
      </c>
      <c r="Q9" s="83">
        <f>P9/P14*100</f>
        <v>6.1840627111547759</v>
      </c>
      <c r="R9" s="82">
        <v>16918</v>
      </c>
      <c r="S9" s="83">
        <f>R9/R14*100</f>
        <v>6.7444576886737924</v>
      </c>
      <c r="T9" s="82">
        <v>15799</v>
      </c>
      <c r="U9" s="83">
        <f>T9/T14*100</f>
        <v>5.9803242449362752</v>
      </c>
      <c r="V9" s="82">
        <v>13967</v>
      </c>
      <c r="W9" s="83">
        <f>V9/V14*100</f>
        <v>5.2406645854595668</v>
      </c>
      <c r="X9" s="82">
        <v>13187</v>
      </c>
      <c r="Y9" s="83">
        <f>X9/X14*100</f>
        <v>4.7561512215882455</v>
      </c>
      <c r="Z9" s="82">
        <v>11905</v>
      </c>
      <c r="AA9" s="83">
        <f>Z9/Z14*100</f>
        <v>4.1380916463035256</v>
      </c>
      <c r="AB9" s="82">
        <v>14242</v>
      </c>
      <c r="AC9" s="83">
        <f>AB9/AB14*100</f>
        <v>4.6988878001141563</v>
      </c>
      <c r="AD9" s="82">
        <v>12838</v>
      </c>
      <c r="AE9" s="83">
        <f>AD9/AD14*100</f>
        <v>3.8636322597343189</v>
      </c>
      <c r="AF9" s="82">
        <v>19181</v>
      </c>
      <c r="AG9" s="83">
        <f>AF9/AF14*100</f>
        <v>5.8423085357830358</v>
      </c>
      <c r="AH9" s="132">
        <v>13064</v>
      </c>
      <c r="AI9" s="247">
        <f t="shared" si="0"/>
        <v>3.9085569992909313</v>
      </c>
      <c r="AJ9" s="132">
        <v>13837</v>
      </c>
      <c r="AK9" s="247">
        <f t="shared" si="1"/>
        <v>3.7784744105776529</v>
      </c>
      <c r="AL9" s="132">
        <v>14442</v>
      </c>
      <c r="AM9" s="132">
        <v>4.0999999999999996</v>
      </c>
      <c r="AN9" s="132">
        <v>12474</v>
      </c>
      <c r="AO9" s="132">
        <v>3.6</v>
      </c>
      <c r="AP9" s="132">
        <v>10760</v>
      </c>
      <c r="AQ9" s="906">
        <f t="shared" si="2"/>
        <v>3.1713564032809982</v>
      </c>
      <c r="AR9" s="132">
        <v>9977</v>
      </c>
      <c r="AS9" s="906">
        <f t="shared" si="3"/>
        <v>3.0042427363089699</v>
      </c>
      <c r="AT9" s="132">
        <v>12284</v>
      </c>
      <c r="AU9" s="906">
        <f t="shared" si="4"/>
        <v>3.740469172492753</v>
      </c>
      <c r="AV9" s="132">
        <v>11657</v>
      </c>
      <c r="AW9" s="906">
        <f t="shared" si="5"/>
        <v>3.653441732039151</v>
      </c>
    </row>
    <row r="10" spans="1:49" ht="61.5" customHeight="1">
      <c r="A10" s="77">
        <v>5</v>
      </c>
      <c r="B10" s="82">
        <v>4728</v>
      </c>
      <c r="C10" s="83">
        <f t="shared" si="11"/>
        <v>2.4531219193292308</v>
      </c>
      <c r="D10" s="82">
        <v>3382</v>
      </c>
      <c r="E10" s="83">
        <f t="shared" si="6"/>
        <v>1.734154433066869</v>
      </c>
      <c r="F10" s="82">
        <v>4382</v>
      </c>
      <c r="G10" s="83">
        <f t="shared" si="7"/>
        <v>2.2008819600004017</v>
      </c>
      <c r="H10" s="82">
        <v>9049</v>
      </c>
      <c r="I10" s="83">
        <f t="shared" si="8"/>
        <v>4.3829525474791602</v>
      </c>
      <c r="J10" s="82">
        <v>3654</v>
      </c>
      <c r="K10" s="83">
        <f t="shared" si="9"/>
        <v>1.7830826737456447</v>
      </c>
      <c r="L10" s="82">
        <v>2499</v>
      </c>
      <c r="M10" s="83">
        <f t="shared" si="10"/>
        <v>1.2090160960246157</v>
      </c>
      <c r="N10" s="82">
        <v>3516</v>
      </c>
      <c r="O10" s="83">
        <f>N10/N14*100</f>
        <v>1.6192094610464072</v>
      </c>
      <c r="P10" s="82">
        <v>3539</v>
      </c>
      <c r="Q10" s="83">
        <f>P10/P14*100</f>
        <v>1.4670463825430187</v>
      </c>
      <c r="R10" s="82">
        <v>3603</v>
      </c>
      <c r="S10" s="83">
        <f>R10/R14*100</f>
        <v>1.4363566055261658</v>
      </c>
      <c r="T10" s="82">
        <v>1315</v>
      </c>
      <c r="U10" s="83">
        <f>T10/T14*100</f>
        <v>0.4977610217160075</v>
      </c>
      <c r="V10" s="82">
        <v>3818</v>
      </c>
      <c r="W10" s="83">
        <f>V10/V14*100</f>
        <v>1.4325808969202138</v>
      </c>
      <c r="X10" s="82">
        <v>3190</v>
      </c>
      <c r="Y10" s="83">
        <f>X10/X14*100</f>
        <v>1.1505363158312354</v>
      </c>
      <c r="Z10" s="82">
        <v>3132</v>
      </c>
      <c r="AA10" s="83">
        <f>Z10/Z14*100</f>
        <v>1.0886604818330652</v>
      </c>
      <c r="AB10" s="82">
        <v>3851</v>
      </c>
      <c r="AC10" s="83">
        <f>AB10/AB14*100</f>
        <v>1.2705671196629418</v>
      </c>
      <c r="AD10" s="82">
        <v>3516</v>
      </c>
      <c r="AE10" s="83">
        <f>AD10/AD14*100</f>
        <v>1.0581501032268161</v>
      </c>
      <c r="AF10" s="82">
        <v>3495</v>
      </c>
      <c r="AG10" s="83">
        <f>AF10/AF14*100</f>
        <v>1.0645361729086966</v>
      </c>
      <c r="AH10" s="132">
        <v>2368</v>
      </c>
      <c r="AI10" s="247">
        <f t="shared" si="0"/>
        <v>0.70847083391923793</v>
      </c>
      <c r="AJ10" s="132">
        <v>2142</v>
      </c>
      <c r="AK10" s="247">
        <f t="shared" si="1"/>
        <v>0.58491668623670834</v>
      </c>
      <c r="AL10" s="132">
        <v>2384</v>
      </c>
      <c r="AM10" s="132">
        <v>0.7</v>
      </c>
      <c r="AN10" s="132">
        <v>2493</v>
      </c>
      <c r="AO10" s="132">
        <v>0.7</v>
      </c>
      <c r="AP10" s="132">
        <v>1569</v>
      </c>
      <c r="AQ10" s="906">
        <f t="shared" si="2"/>
        <v>0.4624403528576102</v>
      </c>
      <c r="AR10" s="132">
        <v>1730</v>
      </c>
      <c r="AS10" s="906">
        <f t="shared" si="3"/>
        <v>0.52093213729723542</v>
      </c>
      <c r="AT10" s="132">
        <v>2274</v>
      </c>
      <c r="AU10" s="906">
        <f t="shared" si="4"/>
        <v>0.69243136586197662</v>
      </c>
      <c r="AV10" s="132">
        <v>2085</v>
      </c>
      <c r="AW10" s="906">
        <f t="shared" si="5"/>
        <v>0.65346367086742996</v>
      </c>
    </row>
    <row r="11" spans="1:49" ht="61.5" customHeight="1">
      <c r="A11" s="77">
        <v>6</v>
      </c>
      <c r="B11" s="82">
        <v>1498</v>
      </c>
      <c r="C11" s="83">
        <f t="shared" si="11"/>
        <v>0.77723702097190939</v>
      </c>
      <c r="D11" s="82">
        <v>949</v>
      </c>
      <c r="E11" s="83">
        <f t="shared" si="6"/>
        <v>0.48660927172692453</v>
      </c>
      <c r="F11" s="82">
        <v>1297</v>
      </c>
      <c r="G11" s="83">
        <f t="shared" si="7"/>
        <v>0.65142489779108192</v>
      </c>
      <c r="H11" s="82">
        <v>2788</v>
      </c>
      <c r="I11" s="83">
        <f t="shared" si="8"/>
        <v>1.3503891813871036</v>
      </c>
      <c r="J11" s="82">
        <v>543</v>
      </c>
      <c r="K11" s="83">
        <f t="shared" si="9"/>
        <v>0.26497369782262864</v>
      </c>
      <c r="L11" s="82">
        <v>507</v>
      </c>
      <c r="M11" s="83">
        <f t="shared" si="10"/>
        <v>0.24528657890535419</v>
      </c>
      <c r="N11" s="82">
        <v>1548</v>
      </c>
      <c r="O11" s="83">
        <f>N11/N14*100</f>
        <v>0.71289426783271859</v>
      </c>
      <c r="P11" s="82">
        <v>1108</v>
      </c>
      <c r="Q11" s="83">
        <f>P11/P14*100</f>
        <v>0.4593069770719595</v>
      </c>
      <c r="R11" s="82">
        <v>1185</v>
      </c>
      <c r="S11" s="83">
        <f>R11/R14*100</f>
        <v>0.47240704344948831</v>
      </c>
      <c r="T11" s="82">
        <v>327</v>
      </c>
      <c r="U11" s="83">
        <f>T11/T14*100</f>
        <v>0.12377783581835318</v>
      </c>
      <c r="V11" s="82">
        <v>461</v>
      </c>
      <c r="W11" s="83">
        <f>V11/V14*100</f>
        <v>0.17297532568889956</v>
      </c>
      <c r="X11" s="82">
        <v>415</v>
      </c>
      <c r="Y11" s="83">
        <f>X11/X14*100</f>
        <v>0.14967792196550556</v>
      </c>
      <c r="Z11" s="82">
        <v>521</v>
      </c>
      <c r="AA11" s="83">
        <f>Z11/Z14*100</f>
        <v>0.18109582089240961</v>
      </c>
      <c r="AB11" s="82">
        <v>1185</v>
      </c>
      <c r="AC11" s="83">
        <f>AB11/AB14*100</f>
        <v>0.39096910849145311</v>
      </c>
      <c r="AD11" s="82">
        <v>357</v>
      </c>
      <c r="AE11" s="83">
        <f>AD11/AD14*100</f>
        <v>0.10744015553241562</v>
      </c>
      <c r="AF11" s="82">
        <v>344</v>
      </c>
      <c r="AG11" s="83">
        <f>AF11/AF14*100</f>
        <v>0.10477838153951119</v>
      </c>
      <c r="AH11" s="132">
        <v>458</v>
      </c>
      <c r="AI11" s="247">
        <f t="shared" si="0"/>
        <v>0.13702687581714992</v>
      </c>
      <c r="AJ11" s="132">
        <v>422</v>
      </c>
      <c r="AK11" s="247">
        <f t="shared" si="1"/>
        <v>0.11523568701768949</v>
      </c>
      <c r="AL11" s="132">
        <v>654</v>
      </c>
      <c r="AM11" s="132">
        <v>0.2</v>
      </c>
      <c r="AN11" s="132">
        <v>596</v>
      </c>
      <c r="AO11" s="132">
        <v>0.2</v>
      </c>
      <c r="AP11" s="132">
        <v>345</v>
      </c>
      <c r="AQ11" s="906">
        <f t="shared" si="2"/>
        <v>0.10168382519813608</v>
      </c>
      <c r="AR11" s="132">
        <v>240</v>
      </c>
      <c r="AS11" s="906">
        <f t="shared" si="3"/>
        <v>7.2268042168402602E-2</v>
      </c>
      <c r="AT11" s="132">
        <v>520</v>
      </c>
      <c r="AU11" s="906">
        <f t="shared" si="4"/>
        <v>0.15833962631848189</v>
      </c>
      <c r="AV11" s="132">
        <v>390</v>
      </c>
      <c r="AW11" s="906">
        <f t="shared" si="5"/>
        <v>0.12223061469462718</v>
      </c>
    </row>
    <row r="12" spans="1:49" ht="61.5" customHeight="1">
      <c r="A12" s="77">
        <v>7</v>
      </c>
      <c r="B12" s="82">
        <v>392</v>
      </c>
      <c r="C12" s="83">
        <f t="shared" si="11"/>
        <v>0.20338912698330344</v>
      </c>
      <c r="D12" s="82">
        <v>238</v>
      </c>
      <c r="E12" s="83">
        <f t="shared" si="6"/>
        <v>0.12203688795680509</v>
      </c>
      <c r="F12" s="82">
        <v>459</v>
      </c>
      <c r="G12" s="83">
        <f t="shared" si="7"/>
        <v>0.23053510261072216</v>
      </c>
      <c r="H12" s="82">
        <v>1212</v>
      </c>
      <c r="I12" s="83">
        <f t="shared" si="8"/>
        <v>0.58704149492150981</v>
      </c>
      <c r="J12" s="82">
        <v>149</v>
      </c>
      <c r="K12" s="83">
        <f t="shared" si="9"/>
        <v>7.270917306735114E-2</v>
      </c>
      <c r="L12" s="82">
        <v>247</v>
      </c>
      <c r="M12" s="83">
        <f t="shared" si="10"/>
        <v>0.11949858972312129</v>
      </c>
      <c r="N12" s="82">
        <v>1</v>
      </c>
      <c r="O12" s="83">
        <f>N12/N14*100</f>
        <v>4.6052601281183363E-4</v>
      </c>
      <c r="P12" s="82">
        <v>1198</v>
      </c>
      <c r="Q12" s="83">
        <f>P12/P14*100</f>
        <v>0.4966153055344833</v>
      </c>
      <c r="R12" s="82">
        <v>79</v>
      </c>
      <c r="S12" s="83">
        <f>R12/R14*100</f>
        <v>3.1493802896632554E-2</v>
      </c>
      <c r="T12" s="82">
        <v>76</v>
      </c>
      <c r="U12" s="83">
        <f>T12/T14*100</f>
        <v>2.8767937376742634E-2</v>
      </c>
      <c r="V12" s="82">
        <v>64</v>
      </c>
      <c r="W12" s="83">
        <f>V12/V14*100</f>
        <v>2.4013928078285406E-2</v>
      </c>
      <c r="X12" s="82">
        <v>84</v>
      </c>
      <c r="Y12" s="83">
        <f>X12/X14*100</f>
        <v>3.0296254084584254E-2</v>
      </c>
      <c r="Z12" s="82">
        <v>163</v>
      </c>
      <c r="AA12" s="83">
        <f>Z12/Z14*100</f>
        <v>5.6657617668834488E-2</v>
      </c>
      <c r="AB12" s="82">
        <v>27</v>
      </c>
      <c r="AC12" s="83">
        <f>AB12/AB14*100</f>
        <v>8.908156902336907E-3</v>
      </c>
      <c r="AD12" s="82">
        <v>40</v>
      </c>
      <c r="AE12" s="83">
        <f>AD12/AD14*100</f>
        <v>1.2038112664696428E-2</v>
      </c>
      <c r="AF12" s="82">
        <v>200</v>
      </c>
      <c r="AG12" s="83">
        <f>AF12/AF14*100</f>
        <v>6.0917663685762326E-2</v>
      </c>
      <c r="AH12" s="132">
        <v>40</v>
      </c>
      <c r="AI12" s="247">
        <f t="shared" si="0"/>
        <v>1.1967412735122262E-2</v>
      </c>
      <c r="AJ12" s="132">
        <v>320</v>
      </c>
      <c r="AK12" s="247">
        <f t="shared" si="1"/>
        <v>8.7382511482608158E-2</v>
      </c>
      <c r="AL12" s="132">
        <v>104</v>
      </c>
      <c r="AM12" s="132">
        <v>0.03</v>
      </c>
      <c r="AN12" s="132">
        <v>148</v>
      </c>
      <c r="AO12" s="132">
        <v>0</v>
      </c>
      <c r="AP12" s="132">
        <v>79</v>
      </c>
      <c r="AQ12" s="906">
        <f t="shared" si="2"/>
        <v>2.3284122291747103E-2</v>
      </c>
      <c r="AR12" s="132">
        <v>78</v>
      </c>
      <c r="AS12" s="906">
        <f t="shared" si="3"/>
        <v>2.3487113704730847E-2</v>
      </c>
      <c r="AT12" s="132">
        <v>39</v>
      </c>
      <c r="AU12" s="906">
        <f t="shared" si="4"/>
        <v>1.1875471973886142E-2</v>
      </c>
      <c r="AV12" s="132">
        <v>26</v>
      </c>
      <c r="AW12" s="906">
        <f t="shared" si="5"/>
        <v>8.1487076463084788E-3</v>
      </c>
    </row>
    <row r="13" spans="1:49" ht="61.5" customHeight="1">
      <c r="A13" s="77" t="s">
        <v>240</v>
      </c>
      <c r="B13" s="82">
        <v>108</v>
      </c>
      <c r="C13" s="83">
        <f t="shared" si="11"/>
        <v>5.6035779883155022E-2</v>
      </c>
      <c r="D13" s="82">
        <v>47</v>
      </c>
      <c r="E13" s="83">
        <f t="shared" si="6"/>
        <v>2.4099721571301847E-2</v>
      </c>
      <c r="F13" s="82">
        <v>193</v>
      </c>
      <c r="G13" s="83">
        <f t="shared" si="7"/>
        <v>9.6935239224116287E-2</v>
      </c>
      <c r="H13" s="82">
        <v>68</v>
      </c>
      <c r="I13" s="83">
        <f t="shared" si="8"/>
        <v>3.2936321497246422E-2</v>
      </c>
      <c r="J13" s="82">
        <v>0</v>
      </c>
      <c r="K13" s="83">
        <f t="shared" si="9"/>
        <v>0</v>
      </c>
      <c r="L13" s="82">
        <v>0</v>
      </c>
      <c r="M13" s="83">
        <f t="shared" si="10"/>
        <v>0</v>
      </c>
      <c r="N13" s="82">
        <v>0</v>
      </c>
      <c r="O13" s="83">
        <f>N13/N14*100</f>
        <v>0</v>
      </c>
      <c r="P13" s="82">
        <v>0</v>
      </c>
      <c r="Q13" s="83">
        <f>P13/P14*100</f>
        <v>0</v>
      </c>
      <c r="R13" s="82">
        <v>0</v>
      </c>
      <c r="S13" s="83">
        <f>R13/R14*100</f>
        <v>0</v>
      </c>
      <c r="T13" s="82">
        <v>0</v>
      </c>
      <c r="U13" s="83">
        <f>T13/T14*100</f>
        <v>0</v>
      </c>
      <c r="V13" s="82">
        <v>0</v>
      </c>
      <c r="W13" s="83">
        <f>V13/V14*100</f>
        <v>0</v>
      </c>
      <c r="X13" s="82">
        <v>0</v>
      </c>
      <c r="Y13" s="83">
        <f>X13/X14*100</f>
        <v>0</v>
      </c>
      <c r="Z13" s="82">
        <v>0</v>
      </c>
      <c r="AA13" s="83">
        <f>Z13/Z14*100</f>
        <v>0</v>
      </c>
      <c r="AB13" s="82">
        <v>0</v>
      </c>
      <c r="AC13" s="83">
        <f>AB13/AB14*100</f>
        <v>0</v>
      </c>
      <c r="AD13" s="82">
        <v>0</v>
      </c>
      <c r="AE13" s="83">
        <f>AD13/AD14*100</f>
        <v>0</v>
      </c>
      <c r="AF13" s="82"/>
      <c r="AG13" s="83">
        <f>AF13/AF14*100</f>
        <v>0</v>
      </c>
      <c r="AH13" s="132">
        <v>0</v>
      </c>
      <c r="AI13" s="247">
        <f t="shared" si="0"/>
        <v>0</v>
      </c>
      <c r="AJ13" s="132">
        <v>0</v>
      </c>
      <c r="AK13" s="247">
        <f t="shared" si="1"/>
        <v>0</v>
      </c>
      <c r="AL13" s="132">
        <v>0</v>
      </c>
      <c r="AM13" s="907">
        <v>0</v>
      </c>
      <c r="AN13" s="132">
        <v>0</v>
      </c>
      <c r="AO13" s="907">
        <v>0</v>
      </c>
      <c r="AP13" s="132">
        <v>0</v>
      </c>
      <c r="AQ13" s="906">
        <f t="shared" si="2"/>
        <v>0</v>
      </c>
      <c r="AR13" s="132">
        <v>0</v>
      </c>
      <c r="AS13" s="906">
        <f t="shared" si="3"/>
        <v>0</v>
      </c>
      <c r="AT13" s="132">
        <v>0</v>
      </c>
      <c r="AU13" s="906">
        <f t="shared" si="4"/>
        <v>0</v>
      </c>
      <c r="AV13" s="132">
        <v>0</v>
      </c>
      <c r="AW13" s="906">
        <f t="shared" si="5"/>
        <v>0</v>
      </c>
    </row>
    <row r="14" spans="1:49" ht="61.5" customHeight="1">
      <c r="A14" s="128" t="s">
        <v>241</v>
      </c>
      <c r="B14" s="128">
        <f>SUM(B6:B13)</f>
        <v>192734</v>
      </c>
      <c r="C14" s="129">
        <f t="shared" si="11"/>
        <v>100</v>
      </c>
      <c r="D14" s="128">
        <f>SUM(D6:D13)</f>
        <v>195023</v>
      </c>
      <c r="E14" s="129">
        <f t="shared" si="6"/>
        <v>100</v>
      </c>
      <c r="F14" s="128">
        <f>SUM(F6:F13)</f>
        <v>199102</v>
      </c>
      <c r="G14" s="129">
        <f t="shared" si="7"/>
        <v>100</v>
      </c>
      <c r="H14" s="128">
        <f>SUM(H6:H13)</f>
        <v>206459</v>
      </c>
      <c r="I14" s="129">
        <f t="shared" si="8"/>
        <v>100</v>
      </c>
      <c r="J14" s="128">
        <f>SUM(J6:J13)</f>
        <v>204926</v>
      </c>
      <c r="K14" s="129">
        <f t="shared" si="9"/>
        <v>100</v>
      </c>
      <c r="L14" s="128">
        <f>SUM(L6:L13)</f>
        <v>206697</v>
      </c>
      <c r="M14" s="129">
        <f t="shared" si="10"/>
        <v>100</v>
      </c>
      <c r="N14" s="128">
        <f>SUM(N6:N13)</f>
        <v>217143</v>
      </c>
      <c r="O14" s="129">
        <f>N14/N14*100</f>
        <v>100</v>
      </c>
      <c r="P14" s="128">
        <f>SUM(P6:P13)</f>
        <v>241233</v>
      </c>
      <c r="Q14" s="129">
        <f>P14/P14*100</f>
        <v>100</v>
      </c>
      <c r="R14" s="128">
        <f>SUM(R6:R13)</f>
        <v>250843</v>
      </c>
      <c r="S14" s="129">
        <f>R14/R14*100</f>
        <v>100</v>
      </c>
      <c r="T14" s="128">
        <f>SUM(T6:T13)</f>
        <v>264183</v>
      </c>
      <c r="U14" s="129">
        <f>T14/T14*100</f>
        <v>100</v>
      </c>
      <c r="V14" s="128">
        <f>SUM(V6:V13)</f>
        <v>266512</v>
      </c>
      <c r="W14" s="129">
        <f>V14/V14*100</f>
        <v>100</v>
      </c>
      <c r="X14" s="128">
        <f>SUM(X6:X13)</f>
        <v>277262</v>
      </c>
      <c r="Y14" s="129">
        <f>X14/X14*100</f>
        <v>100</v>
      </c>
      <c r="Z14" s="128">
        <f>SUM(Z6:Z13)</f>
        <v>287693</v>
      </c>
      <c r="AA14" s="129">
        <f>Z14/Z14*100</f>
        <v>100</v>
      </c>
      <c r="AB14" s="128">
        <f>SUM(AB6:AB13)</f>
        <v>303093</v>
      </c>
      <c r="AC14" s="129">
        <f>AB14/AB14*100</f>
        <v>100</v>
      </c>
      <c r="AD14" s="128">
        <f>SUM(AD6:AD13)</f>
        <v>332278</v>
      </c>
      <c r="AE14" s="129">
        <f>AD14/AD14*100</f>
        <v>100</v>
      </c>
      <c r="AF14" s="128">
        <f>SUM(AF6:AF13)</f>
        <v>328312</v>
      </c>
      <c r="AG14" s="129">
        <f>AF14/AF14*100</f>
        <v>100</v>
      </c>
      <c r="AH14" s="128">
        <f>SUM(AH6:AH13)</f>
        <v>334241</v>
      </c>
      <c r="AI14" s="129">
        <f>AH14/AH14*100</f>
        <v>100</v>
      </c>
      <c r="AJ14" s="128">
        <f>SUM(AJ6:AJ13)</f>
        <v>366206</v>
      </c>
      <c r="AK14" s="129">
        <f>AJ14/$AJ$14*100</f>
        <v>100</v>
      </c>
      <c r="AL14" s="867">
        <f>SUM(AL6:AL13)</f>
        <v>355149</v>
      </c>
      <c r="AM14" s="868">
        <v>100</v>
      </c>
      <c r="AN14" s="867">
        <f>SUM(AN6:AN13)</f>
        <v>345959</v>
      </c>
      <c r="AO14" s="887">
        <v>100</v>
      </c>
      <c r="AP14" s="908">
        <f>SUM(AP6:AP13)</f>
        <v>339287</v>
      </c>
      <c r="AQ14" s="887">
        <f t="shared" si="2"/>
        <v>100</v>
      </c>
      <c r="AR14" s="908">
        <f>SUM(AR6:AR13)</f>
        <v>332097</v>
      </c>
      <c r="AS14" s="887">
        <f t="shared" si="3"/>
        <v>100</v>
      </c>
      <c r="AT14" s="908">
        <f>SUM(AT6:AT13)</f>
        <v>328408</v>
      </c>
      <c r="AU14" s="908">
        <f t="shared" si="4"/>
        <v>100</v>
      </c>
      <c r="AV14" s="908">
        <v>319069</v>
      </c>
      <c r="AW14" s="908">
        <f t="shared" si="5"/>
        <v>100</v>
      </c>
    </row>
    <row r="15" spans="1:49" ht="15.7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49" ht="29.25" customHeight="1">
      <c r="A16" s="2014" t="s">
        <v>580</v>
      </c>
      <c r="B16" s="2014"/>
      <c r="C16" s="2014"/>
      <c r="D16" s="2014"/>
      <c r="E16" s="2014"/>
      <c r="F16" s="2014"/>
      <c r="G16" s="2014"/>
      <c r="H16" s="2014"/>
      <c r="I16" s="2014"/>
      <c r="J16" s="2014"/>
      <c r="K16" s="2014"/>
      <c r="L16" s="2014"/>
      <c r="M16" s="2014"/>
      <c r="N16" s="2014"/>
      <c r="O16" s="2014"/>
      <c r="P16" s="2014"/>
      <c r="Q16" s="2014"/>
      <c r="R16" s="2014"/>
      <c r="S16" s="2014"/>
      <c r="T16" s="2014"/>
      <c r="U16" s="2014"/>
      <c r="V16" s="2014"/>
      <c r="W16" s="2014"/>
      <c r="X16" s="2014"/>
      <c r="Y16" s="2014"/>
      <c r="Z16" s="2014"/>
      <c r="AA16" s="2014"/>
      <c r="AB16" s="2014"/>
      <c r="AC16" s="2014"/>
      <c r="AD16" s="2014"/>
      <c r="AE16" s="2014"/>
      <c r="AF16" s="2014"/>
      <c r="AG16" s="2014"/>
      <c r="AH16" s="2014"/>
      <c r="AI16" s="2014"/>
      <c r="AJ16" s="2014"/>
      <c r="AK16" s="2014"/>
      <c r="AL16" s="2014"/>
      <c r="AM16" s="2014"/>
      <c r="AN16" s="2014"/>
      <c r="AO16" s="2014"/>
      <c r="AP16" s="2014"/>
      <c r="AQ16" s="2014"/>
      <c r="AR16" s="2014"/>
      <c r="AS16" s="2014"/>
      <c r="AT16" s="2014"/>
      <c r="AU16" s="2014"/>
    </row>
    <row r="17" spans="1:49" ht="29.25" customHeight="1">
      <c r="A17" s="2010" t="s">
        <v>870</v>
      </c>
      <c r="B17" s="2010"/>
      <c r="C17" s="2010"/>
      <c r="D17" s="2010"/>
      <c r="E17" s="2010"/>
      <c r="F17" s="2010"/>
      <c r="G17" s="2010"/>
      <c r="H17" s="2010"/>
      <c r="I17" s="2010"/>
      <c r="J17" s="2010"/>
      <c r="K17" s="2010"/>
      <c r="L17" s="2010"/>
      <c r="M17" s="2010"/>
      <c r="N17" s="2010"/>
      <c r="O17" s="2010"/>
      <c r="P17" s="2010"/>
      <c r="Q17" s="2010"/>
      <c r="R17" s="2010"/>
      <c r="S17" s="2010"/>
      <c r="T17" s="2010"/>
      <c r="U17" s="2010"/>
      <c r="V17" s="2010"/>
      <c r="W17" s="2010"/>
      <c r="X17" s="2010"/>
      <c r="Y17" s="2010"/>
      <c r="Z17" s="2010"/>
      <c r="AA17" s="2010"/>
      <c r="AB17" s="2010"/>
      <c r="AC17" s="2010"/>
      <c r="AD17" s="2010"/>
      <c r="AE17" s="2010"/>
      <c r="AF17" s="2010"/>
      <c r="AG17" s="2010"/>
      <c r="AH17" s="2010"/>
      <c r="AI17" s="2010"/>
      <c r="AJ17" s="2010"/>
      <c r="AK17" s="2010"/>
      <c r="AL17" s="2010"/>
      <c r="AM17" s="2010"/>
      <c r="AN17" s="2010"/>
      <c r="AO17" s="2010"/>
      <c r="AP17" s="2010"/>
      <c r="AQ17" s="2010"/>
      <c r="AR17" s="2010"/>
      <c r="AS17" s="2010"/>
      <c r="AT17" s="2010"/>
      <c r="AU17" s="2010"/>
    </row>
    <row r="18" spans="1:49" ht="32.25" customHeight="1">
      <c r="A18" s="2018" t="s">
        <v>165</v>
      </c>
      <c r="B18" s="2015">
        <v>1997</v>
      </c>
      <c r="C18" s="2016"/>
      <c r="D18" s="2015">
        <v>1998</v>
      </c>
      <c r="E18" s="2016"/>
      <c r="F18" s="2015">
        <v>1999</v>
      </c>
      <c r="G18" s="2016"/>
      <c r="H18" s="2015">
        <v>2000</v>
      </c>
      <c r="I18" s="2016"/>
      <c r="J18" s="2015">
        <v>2001</v>
      </c>
      <c r="K18" s="2016"/>
      <c r="L18" s="2015">
        <v>2002</v>
      </c>
      <c r="M18" s="2016"/>
      <c r="N18" s="2015">
        <v>2003</v>
      </c>
      <c r="O18" s="2016"/>
      <c r="P18" s="2015">
        <v>2004</v>
      </c>
      <c r="Q18" s="2016"/>
      <c r="R18" s="1988">
        <v>2005</v>
      </c>
      <c r="S18" s="1990"/>
      <c r="T18" s="1988">
        <v>2006</v>
      </c>
      <c r="U18" s="1990"/>
      <c r="V18" s="1988">
        <v>2007</v>
      </c>
      <c r="W18" s="1990"/>
      <c r="X18" s="1988">
        <v>2008</v>
      </c>
      <c r="Y18" s="1990"/>
      <c r="Z18" s="2003">
        <v>2009</v>
      </c>
      <c r="AA18" s="2003"/>
      <c r="AB18" s="2003">
        <v>2010</v>
      </c>
      <c r="AC18" s="2003"/>
      <c r="AD18" s="2003">
        <v>2011</v>
      </c>
      <c r="AE18" s="2003"/>
      <c r="AF18" s="2003">
        <v>2012</v>
      </c>
      <c r="AG18" s="2003"/>
      <c r="AH18" s="2003">
        <v>2013</v>
      </c>
      <c r="AI18" s="2003"/>
      <c r="AJ18" s="2003">
        <v>2014</v>
      </c>
      <c r="AK18" s="2003"/>
      <c r="AL18" s="2003">
        <v>2015</v>
      </c>
      <c r="AM18" s="2003"/>
      <c r="AN18" s="2003">
        <v>2016</v>
      </c>
      <c r="AO18" s="2003"/>
      <c r="AP18" s="2003">
        <v>2017</v>
      </c>
      <c r="AQ18" s="2003"/>
      <c r="AR18" s="2003">
        <v>2018</v>
      </c>
      <c r="AS18" s="2003"/>
      <c r="AT18" s="2003">
        <v>2019</v>
      </c>
      <c r="AU18" s="2003"/>
      <c r="AV18" s="2003">
        <v>2020</v>
      </c>
      <c r="AW18" s="2003"/>
    </row>
    <row r="19" spans="1:49" s="81" customFormat="1" ht="44.25" customHeight="1">
      <c r="A19" s="2019"/>
      <c r="B19" s="130" t="s">
        <v>237</v>
      </c>
      <c r="C19" s="131" t="s">
        <v>167</v>
      </c>
      <c r="D19" s="130" t="s">
        <v>237</v>
      </c>
      <c r="E19" s="131" t="s">
        <v>167</v>
      </c>
      <c r="F19" s="130" t="s">
        <v>237</v>
      </c>
      <c r="G19" s="131" t="s">
        <v>167</v>
      </c>
      <c r="H19" s="130" t="s">
        <v>237</v>
      </c>
      <c r="I19" s="131" t="s">
        <v>167</v>
      </c>
      <c r="J19" s="130" t="s">
        <v>237</v>
      </c>
      <c r="K19" s="131" t="s">
        <v>167</v>
      </c>
      <c r="L19" s="130" t="s">
        <v>237</v>
      </c>
      <c r="M19" s="130" t="s">
        <v>167</v>
      </c>
      <c r="N19" s="130" t="s">
        <v>237</v>
      </c>
      <c r="O19" s="130" t="s">
        <v>167</v>
      </c>
      <c r="P19" s="130" t="s">
        <v>237</v>
      </c>
      <c r="Q19" s="130" t="s">
        <v>167</v>
      </c>
      <c r="R19" s="130" t="s">
        <v>237</v>
      </c>
      <c r="S19" s="130" t="s">
        <v>167</v>
      </c>
      <c r="T19" s="130" t="s">
        <v>237</v>
      </c>
      <c r="U19" s="130" t="s">
        <v>167</v>
      </c>
      <c r="V19" s="130" t="s">
        <v>237</v>
      </c>
      <c r="W19" s="130" t="s">
        <v>167</v>
      </c>
      <c r="X19" s="130" t="s">
        <v>237</v>
      </c>
      <c r="Y19" s="130" t="s">
        <v>167</v>
      </c>
      <c r="Z19" s="130" t="s">
        <v>237</v>
      </c>
      <c r="AA19" s="130" t="s">
        <v>167</v>
      </c>
      <c r="AB19" s="130" t="s">
        <v>237</v>
      </c>
      <c r="AC19" s="130" t="s">
        <v>167</v>
      </c>
      <c r="AD19" s="130" t="s">
        <v>237</v>
      </c>
      <c r="AE19" s="130" t="s">
        <v>167</v>
      </c>
      <c r="AF19" s="130" t="s">
        <v>237</v>
      </c>
      <c r="AG19" s="130" t="s">
        <v>167</v>
      </c>
      <c r="AH19" s="130" t="s">
        <v>237</v>
      </c>
      <c r="AI19" s="130" t="s">
        <v>167</v>
      </c>
      <c r="AJ19" s="130" t="s">
        <v>237</v>
      </c>
      <c r="AK19" s="130" t="s">
        <v>167</v>
      </c>
      <c r="AL19" s="130" t="s">
        <v>237</v>
      </c>
      <c r="AM19" s="130" t="s">
        <v>167</v>
      </c>
      <c r="AN19" s="130" t="s">
        <v>237</v>
      </c>
      <c r="AO19" s="130" t="s">
        <v>167</v>
      </c>
      <c r="AP19" s="130" t="s">
        <v>237</v>
      </c>
      <c r="AQ19" s="130" t="s">
        <v>167</v>
      </c>
      <c r="AR19" s="130" t="s">
        <v>237</v>
      </c>
      <c r="AS19" s="130" t="s">
        <v>167</v>
      </c>
      <c r="AT19" s="130" t="s">
        <v>237</v>
      </c>
      <c r="AU19" s="130" t="s">
        <v>167</v>
      </c>
      <c r="AV19" s="130" t="s">
        <v>237</v>
      </c>
      <c r="AW19" s="130" t="s">
        <v>167</v>
      </c>
    </row>
    <row r="20" spans="1:49" ht="60.75" customHeight="1">
      <c r="A20" s="77">
        <v>1</v>
      </c>
      <c r="B20" s="82">
        <v>99452</v>
      </c>
      <c r="C20" s="83">
        <f>B20/B28*100</f>
        <v>34.08995866097198</v>
      </c>
      <c r="D20" s="82">
        <v>110557</v>
      </c>
      <c r="E20" s="83">
        <f>D20/D28*100</f>
        <v>38.527375181647422</v>
      </c>
      <c r="F20" s="82">
        <v>98656</v>
      </c>
      <c r="G20" s="83">
        <f>F20/F28*100</f>
        <v>34.415443972343738</v>
      </c>
      <c r="H20" s="82">
        <v>58010</v>
      </c>
      <c r="I20" s="83">
        <f>H20/H28*100</f>
        <v>21.358379693891454</v>
      </c>
      <c r="J20" s="82">
        <v>77813</v>
      </c>
      <c r="K20" s="83">
        <f>J20/J28*100</f>
        <v>29.294747026778754</v>
      </c>
      <c r="L20" s="82">
        <v>80415</v>
      </c>
      <c r="M20" s="83">
        <f>L20/L28*100</f>
        <v>31.713136412036125</v>
      </c>
      <c r="N20" s="82">
        <v>89701</v>
      </c>
      <c r="O20" s="83">
        <f>N20/N28*100</f>
        <v>34.582318107516272</v>
      </c>
      <c r="P20" s="82">
        <v>78787</v>
      </c>
      <c r="Q20" s="83">
        <f>P20/P28*100</f>
        <v>32.985283958887187</v>
      </c>
      <c r="R20" s="82">
        <v>81328</v>
      </c>
      <c r="S20" s="83">
        <f>R20/R28*100</f>
        <v>34.639793510575764</v>
      </c>
      <c r="T20" s="82">
        <v>79544</v>
      </c>
      <c r="U20" s="83">
        <f>T20/T28*100</f>
        <v>34.487333457621389</v>
      </c>
      <c r="V20" s="82">
        <v>82095</v>
      </c>
      <c r="W20" s="83">
        <f>V20/V28*100</f>
        <v>35.920244325043313</v>
      </c>
      <c r="X20" s="82">
        <v>87618</v>
      </c>
      <c r="Y20" s="83">
        <f>X20/X28*100</f>
        <v>38.187428631200916</v>
      </c>
      <c r="Z20" s="82">
        <v>67920</v>
      </c>
      <c r="AA20" s="83">
        <f>Z20/Z28*100</f>
        <v>29.717395965049683</v>
      </c>
      <c r="AB20" s="82">
        <v>58384</v>
      </c>
      <c r="AC20" s="83">
        <f>AB20/AB28*100</f>
        <v>28.539585084957864</v>
      </c>
      <c r="AD20" s="82">
        <v>63359</v>
      </c>
      <c r="AE20" s="83">
        <f>AD20/AD28*100</f>
        <v>35.439646492896301</v>
      </c>
      <c r="AF20" s="82">
        <v>49381</v>
      </c>
      <c r="AG20" s="83">
        <f>AF20/AF28*100</f>
        <v>32.950541824587624</v>
      </c>
      <c r="AH20" s="132">
        <v>43577</v>
      </c>
      <c r="AI20" s="247">
        <f>AH20/$AH$28*100</f>
        <v>38.169189264942894</v>
      </c>
      <c r="AJ20" s="132">
        <v>36080</v>
      </c>
      <c r="AK20" s="247">
        <f>AJ20/$AJ$28*100</f>
        <v>37.011581506519086</v>
      </c>
      <c r="AL20" s="132">
        <v>30162</v>
      </c>
      <c r="AM20" s="132">
        <v>37.200000000000003</v>
      </c>
      <c r="AN20" s="132">
        <v>32110</v>
      </c>
      <c r="AO20" s="132">
        <v>42.8</v>
      </c>
      <c r="AP20" s="132">
        <v>25798</v>
      </c>
      <c r="AQ20" s="906">
        <f>AP20/$AP$28*100</f>
        <v>40.714612628821236</v>
      </c>
      <c r="AR20" s="132">
        <v>24850</v>
      </c>
      <c r="AS20" s="906">
        <f>AR20/$AR$28*100</f>
        <v>41.378047155987744</v>
      </c>
      <c r="AT20" s="132">
        <v>22002</v>
      </c>
      <c r="AU20" s="906">
        <f>AT20/$AT$28*100</f>
        <v>41.583035663661619</v>
      </c>
      <c r="AV20" s="132">
        <v>21358</v>
      </c>
      <c r="AW20" s="906">
        <f>AV20/$AV$28*100</f>
        <v>40.540591841770592</v>
      </c>
    </row>
    <row r="21" spans="1:49" ht="60.75" customHeight="1">
      <c r="A21" s="77">
        <v>2</v>
      </c>
      <c r="B21" s="82">
        <v>93583</v>
      </c>
      <c r="C21" s="83">
        <f>B21/B$28*100</f>
        <v>32.078194519665175</v>
      </c>
      <c r="D21" s="82">
        <v>94058</v>
      </c>
      <c r="E21" s="83">
        <f t="shared" ref="E21:E28" si="12">D21/D$28*100</f>
        <v>32.777733249232469</v>
      </c>
      <c r="F21" s="82">
        <v>93252</v>
      </c>
      <c r="G21" s="83">
        <f>F21/F$28*100</f>
        <v>32.530297004834964</v>
      </c>
      <c r="H21" s="82">
        <v>85584</v>
      </c>
      <c r="I21" s="83">
        <f>H21/H$28*100</f>
        <v>31.510697599069232</v>
      </c>
      <c r="J21" s="82">
        <v>99731</v>
      </c>
      <c r="K21" s="83">
        <f>J21/J$28*100</f>
        <v>37.546353639207744</v>
      </c>
      <c r="L21" s="82">
        <v>93431</v>
      </c>
      <c r="M21" s="83">
        <f>L21/L$28*100</f>
        <v>36.846235753440865</v>
      </c>
      <c r="N21" s="82">
        <v>94790</v>
      </c>
      <c r="O21" s="83">
        <f>N21/N$28*100</f>
        <v>36.544274126391755</v>
      </c>
      <c r="P21" s="82">
        <v>86108</v>
      </c>
      <c r="Q21" s="83">
        <f>P21/P$28*100</f>
        <v>36.050323417973246</v>
      </c>
      <c r="R21" s="82">
        <v>87486</v>
      </c>
      <c r="S21" s="83">
        <f>R21/R$28*100</f>
        <v>37.262652162431529</v>
      </c>
      <c r="T21" s="82">
        <v>82651</v>
      </c>
      <c r="U21" s="83">
        <f>T21/T$28*100</f>
        <v>35.834413627751502</v>
      </c>
      <c r="V21" s="82">
        <v>79709</v>
      </c>
      <c r="W21" s="83">
        <f>V21/V$28*100</f>
        <v>34.876262316887477</v>
      </c>
      <c r="X21" s="82">
        <v>78980</v>
      </c>
      <c r="Y21" s="83">
        <f>X21/X$28*100</f>
        <v>34.422642759390172</v>
      </c>
      <c r="Z21" s="82">
        <v>87668</v>
      </c>
      <c r="AA21" s="83">
        <f>Z21/Z$28*100</f>
        <v>38.357842601059708</v>
      </c>
      <c r="AB21" s="82">
        <v>80976</v>
      </c>
      <c r="AC21" s="83">
        <f>AB21/AB$28*100</f>
        <v>39.583129656062418</v>
      </c>
      <c r="AD21" s="82">
        <v>66559</v>
      </c>
      <c r="AE21" s="83">
        <f>AD21/AD$28*100</f>
        <v>37.229555878733642</v>
      </c>
      <c r="AF21" s="82">
        <v>53164</v>
      </c>
      <c r="AG21" s="83">
        <f>AF21/AF$28*100</f>
        <v>35.474830512998452</v>
      </c>
      <c r="AH21" s="132">
        <v>42384</v>
      </c>
      <c r="AI21" s="247">
        <f t="shared" ref="AI21:AI27" si="13">AH21/$AH$28*100</f>
        <v>37.124237965104058</v>
      </c>
      <c r="AJ21" s="132">
        <v>35203</v>
      </c>
      <c r="AK21" s="247">
        <f t="shared" ref="AK21:AK27" si="14">AJ21/$AJ$28*100</f>
        <v>36.111937466019718</v>
      </c>
      <c r="AL21" s="132">
        <v>30897</v>
      </c>
      <c r="AM21" s="132">
        <v>38.1</v>
      </c>
      <c r="AN21" s="132">
        <v>24737</v>
      </c>
      <c r="AO21" s="132">
        <v>32.9</v>
      </c>
      <c r="AP21" s="132">
        <v>22591</v>
      </c>
      <c r="AQ21" s="906">
        <f t="shared" ref="AQ21:AQ28" si="15">AP21/$AP$28*100</f>
        <v>35.653299244038315</v>
      </c>
      <c r="AR21" s="132">
        <v>21016</v>
      </c>
      <c r="AS21" s="906">
        <f t="shared" ref="AS21:AS28" si="16">AR21/$AR$28*100</f>
        <v>34.994005594778201</v>
      </c>
      <c r="AT21" s="132">
        <v>18456</v>
      </c>
      <c r="AU21" s="906">
        <f t="shared" ref="AU21:AU28" si="17">AT21/$AT$28*100</f>
        <v>34.881215626240291</v>
      </c>
      <c r="AV21" s="132">
        <v>18467</v>
      </c>
      <c r="AW21" s="906">
        <f t="shared" ref="AW21:AW27" si="18">AV21/$AV$28*100</f>
        <v>35.053053167055786</v>
      </c>
    </row>
    <row r="22" spans="1:49" ht="60.75" customHeight="1">
      <c r="A22" s="77">
        <v>3</v>
      </c>
      <c r="B22" s="82">
        <v>56824</v>
      </c>
      <c r="C22" s="83">
        <f>B22/B$28*100</f>
        <v>19.47801764621196</v>
      </c>
      <c r="D22" s="82">
        <v>51620</v>
      </c>
      <c r="E22" s="83">
        <f t="shared" si="12"/>
        <v>17.988757897524714</v>
      </c>
      <c r="F22" s="82">
        <v>66392</v>
      </c>
      <c r="G22" s="83">
        <f t="shared" ref="G22:G28" si="19">F22/F$28*100</f>
        <v>23.160377029393501</v>
      </c>
      <c r="H22" s="82">
        <v>80806</v>
      </c>
      <c r="I22" s="83">
        <f t="shared" ref="I22:I28" si="20">H22/H$28*100</f>
        <v>29.751512317610629</v>
      </c>
      <c r="J22" s="82">
        <v>57609</v>
      </c>
      <c r="K22" s="83">
        <f t="shared" ref="K22:K28" si="21">J22/J$28*100</f>
        <v>21.68842071974731</v>
      </c>
      <c r="L22" s="82">
        <v>48594</v>
      </c>
      <c r="M22" s="83">
        <f t="shared" ref="M22:M28" si="22">L22/L$28*100</f>
        <v>19.163938951768742</v>
      </c>
      <c r="N22" s="82">
        <v>44048</v>
      </c>
      <c r="O22" s="83">
        <f t="shared" ref="O22:O28" si="23">N22/N$28*100</f>
        <v>16.981772198747802</v>
      </c>
      <c r="P22" s="82">
        <v>48938</v>
      </c>
      <c r="Q22" s="83">
        <f t="shared" ref="Q22:Q28" si="24">P22/P$28*100</f>
        <v>20.488580938226121</v>
      </c>
      <c r="R22" s="82">
        <v>44380</v>
      </c>
      <c r="S22" s="83">
        <f t="shared" ref="S22:S28" si="25">R22/R$28*100</f>
        <v>18.902641599441182</v>
      </c>
      <c r="T22" s="82">
        <v>46298</v>
      </c>
      <c r="U22" s="83">
        <f t="shared" ref="U22:U28" si="26">T22/T$28*100</f>
        <v>20.073098717954277</v>
      </c>
      <c r="V22" s="82">
        <v>46358</v>
      </c>
      <c r="W22" s="83">
        <f t="shared" ref="W22:W28" si="27">V22/V$28*100</f>
        <v>20.283704079668166</v>
      </c>
      <c r="X22" s="82">
        <v>42832</v>
      </c>
      <c r="Y22" s="83">
        <f t="shared" ref="Y22:Y28" si="28">X22/X$28*100</f>
        <v>18.667898641050897</v>
      </c>
      <c r="Z22" s="82">
        <v>53486</v>
      </c>
      <c r="AA22" s="83">
        <f t="shared" ref="AA22:AA28" si="29">Z22/Z$28*100</f>
        <v>23.402011787200344</v>
      </c>
      <c r="AB22" s="82">
        <v>49569</v>
      </c>
      <c r="AC22" s="83">
        <f t="shared" ref="AC22:AC28" si="30">AB22/AB$28*100</f>
        <v>24.23058874137223</v>
      </c>
      <c r="AD22" s="82">
        <v>33303</v>
      </c>
      <c r="AE22" s="83">
        <f>AD22/AD$28*100</f>
        <v>18.627922586419064</v>
      </c>
      <c r="AF22" s="82">
        <v>31064</v>
      </c>
      <c r="AG22" s="83">
        <f t="shared" ref="AG22:AG28" si="31">AF22/AF$28*100</f>
        <v>20.728126834997063</v>
      </c>
      <c r="AH22" s="132">
        <v>21274</v>
      </c>
      <c r="AI22" s="247">
        <f t="shared" si="13"/>
        <v>18.633942961250089</v>
      </c>
      <c r="AJ22" s="132">
        <v>19674</v>
      </c>
      <c r="AK22" s="247">
        <f t="shared" si="14"/>
        <v>20.181980447872963</v>
      </c>
      <c r="AL22" s="132">
        <v>14052</v>
      </c>
      <c r="AM22" s="132">
        <v>17.3</v>
      </c>
      <c r="AN22" s="132">
        <v>12515</v>
      </c>
      <c r="AO22" s="132">
        <v>16.7</v>
      </c>
      <c r="AP22" s="132">
        <v>11110</v>
      </c>
      <c r="AQ22" s="906">
        <f t="shared" si="15"/>
        <v>17.533892019001627</v>
      </c>
      <c r="AR22" s="132">
        <v>10175</v>
      </c>
      <c r="AS22" s="906">
        <f t="shared" si="16"/>
        <v>16.942520314373251</v>
      </c>
      <c r="AT22" s="132">
        <v>8564</v>
      </c>
      <c r="AU22" s="906">
        <f t="shared" si="17"/>
        <v>16.185670276502051</v>
      </c>
      <c r="AV22" s="132">
        <v>9607</v>
      </c>
      <c r="AW22" s="906">
        <f t="shared" si="18"/>
        <v>18.235483932198242</v>
      </c>
    </row>
    <row r="23" spans="1:49" ht="60.75" customHeight="1">
      <c r="A23" s="77">
        <v>4</v>
      </c>
      <c r="B23" s="82">
        <v>26827</v>
      </c>
      <c r="C23" s="83">
        <f t="shared" ref="C23:C28" si="32">B23/B$28*100</f>
        <v>9.1957056770894035</v>
      </c>
      <c r="D23" s="82">
        <v>20487</v>
      </c>
      <c r="E23" s="83">
        <f t="shared" si="12"/>
        <v>7.1393971919137709</v>
      </c>
      <c r="F23" s="82">
        <v>19475</v>
      </c>
      <c r="G23" s="83">
        <f t="shared" si="19"/>
        <v>6.7937152465272694</v>
      </c>
      <c r="H23" s="82">
        <v>34350</v>
      </c>
      <c r="I23" s="83">
        <f t="shared" si="20"/>
        <v>12.647135709104834</v>
      </c>
      <c r="J23" s="82">
        <v>21403</v>
      </c>
      <c r="K23" s="83">
        <f t="shared" si="21"/>
        <v>8.057721339803706</v>
      </c>
      <c r="L23" s="82">
        <v>24640</v>
      </c>
      <c r="M23" s="83">
        <f t="shared" si="22"/>
        <v>9.7172378435934839</v>
      </c>
      <c r="N23" s="82">
        <v>20879</v>
      </c>
      <c r="O23" s="83">
        <f t="shared" si="23"/>
        <v>8.0494556333466978</v>
      </c>
      <c r="P23" s="82">
        <v>16274</v>
      </c>
      <c r="Q23" s="83">
        <f t="shared" si="24"/>
        <v>6.8133386364112116</v>
      </c>
      <c r="R23" s="82">
        <v>17398</v>
      </c>
      <c r="S23" s="83">
        <f t="shared" si="25"/>
        <v>7.4102784710923322</v>
      </c>
      <c r="T23" s="82">
        <v>16837</v>
      </c>
      <c r="U23" s="83">
        <f t="shared" si="26"/>
        <v>7.2998998469522691</v>
      </c>
      <c r="V23" s="82">
        <v>15805</v>
      </c>
      <c r="W23" s="83">
        <f t="shared" si="27"/>
        <v>6.9153963281236326</v>
      </c>
      <c r="X23" s="82">
        <v>16243</v>
      </c>
      <c r="Y23" s="83">
        <f t="shared" si="28"/>
        <v>7.0793490293843329</v>
      </c>
      <c r="Z23" s="82">
        <v>16448</v>
      </c>
      <c r="AA23" s="83">
        <f t="shared" si="29"/>
        <v>7.1965802242805825</v>
      </c>
      <c r="AB23" s="82">
        <v>12549</v>
      </c>
      <c r="AC23" s="83">
        <f t="shared" si="30"/>
        <v>6.1342705746631987</v>
      </c>
      <c r="AD23" s="82">
        <v>10228</v>
      </c>
      <c r="AE23" s="83">
        <f t="shared" ref="AE23:AE28" si="33">AD23/AD$28*100</f>
        <v>5.7209978744826042</v>
      </c>
      <c r="AF23" s="82">
        <v>13368</v>
      </c>
      <c r="AG23" s="83">
        <f t="shared" si="31"/>
        <v>8.9200875460417439</v>
      </c>
      <c r="AH23" s="132">
        <v>5402</v>
      </c>
      <c r="AI23" s="247">
        <f t="shared" si="13"/>
        <v>4.7316235722794477</v>
      </c>
      <c r="AJ23" s="132">
        <v>4735</v>
      </c>
      <c r="AK23" s="247">
        <f t="shared" si="14"/>
        <v>4.8572571627873584</v>
      </c>
      <c r="AL23" s="132">
        <v>4273</v>
      </c>
      <c r="AM23" s="132">
        <v>5.3</v>
      </c>
      <c r="AN23" s="132">
        <v>3772</v>
      </c>
      <c r="AO23" s="132">
        <v>5</v>
      </c>
      <c r="AP23" s="132">
        <v>3181</v>
      </c>
      <c r="AQ23" s="906">
        <f t="shared" si="15"/>
        <v>5.0202799741173871</v>
      </c>
      <c r="AR23" s="132">
        <v>3319</v>
      </c>
      <c r="AS23" s="906">
        <f t="shared" si="16"/>
        <v>5.5265085919808179</v>
      </c>
      <c r="AT23" s="132">
        <v>3053</v>
      </c>
      <c r="AU23" s="906">
        <f t="shared" si="17"/>
        <v>5.770066715805787</v>
      </c>
      <c r="AV23" s="132">
        <v>2570</v>
      </c>
      <c r="AW23" s="906">
        <f t="shared" si="18"/>
        <v>4.8782339654157889</v>
      </c>
    </row>
    <row r="24" spans="1:49" ht="60.75" customHeight="1">
      <c r="A24" s="77">
        <v>5</v>
      </c>
      <c r="B24" s="82">
        <v>10053</v>
      </c>
      <c r="C24" s="83">
        <f t="shared" si="32"/>
        <v>3.4459473355865273</v>
      </c>
      <c r="D24" s="82">
        <v>7001</v>
      </c>
      <c r="E24" s="83">
        <f t="shared" si="12"/>
        <v>2.4397383580118275</v>
      </c>
      <c r="F24" s="82">
        <v>5544</v>
      </c>
      <c r="G24" s="83">
        <f t="shared" si="19"/>
        <v>1.9339849718483788</v>
      </c>
      <c r="H24" s="82">
        <v>11225</v>
      </c>
      <c r="I24" s="83">
        <f t="shared" si="20"/>
        <v>4.1328704027569652</v>
      </c>
      <c r="J24" s="82">
        <v>7745</v>
      </c>
      <c r="K24" s="83">
        <f t="shared" si="21"/>
        <v>2.9158086145297246</v>
      </c>
      <c r="L24" s="82">
        <v>5059</v>
      </c>
      <c r="M24" s="83">
        <f t="shared" si="22"/>
        <v>1.9951098316046851</v>
      </c>
      <c r="N24" s="82">
        <v>6976</v>
      </c>
      <c r="O24" s="83">
        <f t="shared" si="23"/>
        <v>2.6894488480399716</v>
      </c>
      <c r="P24" s="82">
        <v>4964</v>
      </c>
      <c r="Q24" s="83">
        <f t="shared" si="24"/>
        <v>2.0782483096439264</v>
      </c>
      <c r="R24" s="82">
        <v>3279</v>
      </c>
      <c r="S24" s="83">
        <f t="shared" si="25"/>
        <v>1.3966147319641198</v>
      </c>
      <c r="T24" s="82">
        <v>4304</v>
      </c>
      <c r="U24" s="83">
        <f t="shared" si="26"/>
        <v>1.8660550538268434</v>
      </c>
      <c r="V24" s="82">
        <v>3875</v>
      </c>
      <c r="W24" s="83">
        <f t="shared" si="27"/>
        <v>1.6954862873444529</v>
      </c>
      <c r="X24" s="82">
        <v>3130</v>
      </c>
      <c r="Y24" s="83">
        <f t="shared" si="28"/>
        <v>1.3641791825385063</v>
      </c>
      <c r="Z24" s="82">
        <v>2512</v>
      </c>
      <c r="AA24" s="83">
        <f t="shared" si="29"/>
        <v>1.0990886140195053</v>
      </c>
      <c r="AB24" s="82">
        <v>2408</v>
      </c>
      <c r="AC24" s="83">
        <f t="shared" si="30"/>
        <v>1.1770916841014409</v>
      </c>
      <c r="AD24" s="82">
        <v>4879</v>
      </c>
      <c r="AE24" s="83">
        <f t="shared" si="33"/>
        <v>2.7290524667188722</v>
      </c>
      <c r="AF24" s="82">
        <v>2425</v>
      </c>
      <c r="AG24" s="83">
        <f t="shared" si="31"/>
        <v>1.6181337746223243</v>
      </c>
      <c r="AH24" s="132">
        <v>1313</v>
      </c>
      <c r="AI24" s="247">
        <f t="shared" si="13"/>
        <v>1.1500595613481885</v>
      </c>
      <c r="AJ24" s="132">
        <v>1634</v>
      </c>
      <c r="AK24" s="247">
        <f t="shared" si="14"/>
        <v>1.6761896946134196</v>
      </c>
      <c r="AL24" s="132">
        <v>1287</v>
      </c>
      <c r="AM24" s="132">
        <v>1.6</v>
      </c>
      <c r="AN24" s="132">
        <v>1396</v>
      </c>
      <c r="AO24" s="132">
        <v>1.9</v>
      </c>
      <c r="AP24" s="132">
        <v>602</v>
      </c>
      <c r="AQ24" s="906">
        <f t="shared" si="15"/>
        <v>0.95008127771727979</v>
      </c>
      <c r="AR24" s="132">
        <v>583</v>
      </c>
      <c r="AS24" s="906">
        <f t="shared" si="16"/>
        <v>0.97076062341814295</v>
      </c>
      <c r="AT24" s="132">
        <v>708</v>
      </c>
      <c r="AU24" s="906">
        <f t="shared" si="17"/>
        <v>1.3380960480807393</v>
      </c>
      <c r="AV24" s="132">
        <v>544</v>
      </c>
      <c r="AW24" s="906">
        <f t="shared" si="18"/>
        <v>1.0325911584382059</v>
      </c>
    </row>
    <row r="25" spans="1:49" ht="60.75" customHeight="1">
      <c r="A25" s="77">
        <v>6</v>
      </c>
      <c r="B25" s="82">
        <v>3668</v>
      </c>
      <c r="C25" s="83">
        <f t="shared" si="32"/>
        <v>1.2573097410654912</v>
      </c>
      <c r="D25" s="82">
        <v>2238</v>
      </c>
      <c r="E25" s="83">
        <f t="shared" si="12"/>
        <v>0.77990779106277253</v>
      </c>
      <c r="F25" s="82">
        <v>2002</v>
      </c>
      <c r="G25" s="83">
        <f t="shared" si="19"/>
        <v>0.69838346205635904</v>
      </c>
      <c r="H25" s="82">
        <v>1200</v>
      </c>
      <c r="I25" s="83">
        <f t="shared" si="20"/>
        <v>0.44182133481588937</v>
      </c>
      <c r="J25" s="82">
        <v>1057</v>
      </c>
      <c r="K25" s="83">
        <f t="shared" si="21"/>
        <v>0.39793540420373391</v>
      </c>
      <c r="L25" s="82">
        <v>1068</v>
      </c>
      <c r="M25" s="83">
        <f t="shared" si="22"/>
        <v>0.42118547146744489</v>
      </c>
      <c r="N25" s="82">
        <v>2510</v>
      </c>
      <c r="O25" s="83">
        <f t="shared" si="23"/>
        <v>0.96767726613823513</v>
      </c>
      <c r="P25" s="82">
        <v>1655</v>
      </c>
      <c r="Q25" s="83">
        <f t="shared" si="24"/>
        <v>0.69288899122898828</v>
      </c>
      <c r="R25" s="82">
        <v>777</v>
      </c>
      <c r="S25" s="83">
        <f t="shared" si="25"/>
        <v>0.33094530245078413</v>
      </c>
      <c r="T25" s="82">
        <v>931</v>
      </c>
      <c r="U25" s="83">
        <f t="shared" si="26"/>
        <v>0.40364713176412437</v>
      </c>
      <c r="V25" s="82">
        <v>546</v>
      </c>
      <c r="W25" s="83">
        <f t="shared" si="27"/>
        <v>0.23889948719743775</v>
      </c>
      <c r="X25" s="82">
        <v>286</v>
      </c>
      <c r="Y25" s="83">
        <f t="shared" si="28"/>
        <v>0.12465023840447695</v>
      </c>
      <c r="Z25" s="82">
        <v>489</v>
      </c>
      <c r="AA25" s="83">
        <f t="shared" si="29"/>
        <v>0.21395475010172696</v>
      </c>
      <c r="AB25" s="82">
        <v>641</v>
      </c>
      <c r="AC25" s="83">
        <f t="shared" si="30"/>
        <v>0.31333711358348165</v>
      </c>
      <c r="AD25" s="82">
        <v>425</v>
      </c>
      <c r="AE25" s="83">
        <f t="shared" si="33"/>
        <v>0.23772234030652201</v>
      </c>
      <c r="AF25" s="82">
        <v>457</v>
      </c>
      <c r="AG25" s="83">
        <f t="shared" si="31"/>
        <v>0.30494314845459886</v>
      </c>
      <c r="AH25" s="132">
        <v>216</v>
      </c>
      <c r="AI25" s="247">
        <f t="shared" si="13"/>
        <v>0.18919487071683833</v>
      </c>
      <c r="AJ25" s="132">
        <v>149</v>
      </c>
      <c r="AK25" s="247">
        <f t="shared" si="14"/>
        <v>0.15284716309510377</v>
      </c>
      <c r="AL25" s="132">
        <v>306</v>
      </c>
      <c r="AM25" s="132">
        <v>0.4</v>
      </c>
      <c r="AN25" s="132">
        <v>536</v>
      </c>
      <c r="AO25" s="132">
        <v>0.7</v>
      </c>
      <c r="AP25" s="132">
        <v>62</v>
      </c>
      <c r="AQ25" s="906">
        <f t="shared" si="15"/>
        <v>9.78489023562647E-2</v>
      </c>
      <c r="AR25" s="132">
        <v>73</v>
      </c>
      <c r="AS25" s="906">
        <f t="shared" si="16"/>
        <v>0.12155321699746902</v>
      </c>
      <c r="AT25" s="132">
        <v>105</v>
      </c>
      <c r="AU25" s="906">
        <f t="shared" si="17"/>
        <v>0.19844644780858423</v>
      </c>
      <c r="AV25" s="132">
        <v>118</v>
      </c>
      <c r="AW25" s="906">
        <f t="shared" si="18"/>
        <v>0.2239811703965226</v>
      </c>
    </row>
    <row r="26" spans="1:49" ht="60.75" customHeight="1">
      <c r="A26" s="77">
        <v>7</v>
      </c>
      <c r="B26" s="82">
        <v>972</v>
      </c>
      <c r="C26" s="83">
        <f t="shared" si="32"/>
        <v>0.33318022582215306</v>
      </c>
      <c r="D26" s="82">
        <v>717</v>
      </c>
      <c r="E26" s="83">
        <f t="shared" si="12"/>
        <v>0.24986321992493651</v>
      </c>
      <c r="F26" s="82">
        <v>1001</v>
      </c>
      <c r="G26" s="83">
        <f t="shared" si="19"/>
        <v>0.34919173102817952</v>
      </c>
      <c r="H26" s="82">
        <v>376</v>
      </c>
      <c r="I26" s="83">
        <f t="shared" si="20"/>
        <v>0.13843735157564532</v>
      </c>
      <c r="J26" s="82">
        <v>263</v>
      </c>
      <c r="K26" s="83">
        <f t="shared" si="21"/>
        <v>9.9013255729027458E-2</v>
      </c>
      <c r="L26" s="82">
        <v>363</v>
      </c>
      <c r="M26" s="83">
        <f t="shared" si="22"/>
        <v>0.14315573608865403</v>
      </c>
      <c r="N26" s="82">
        <v>446</v>
      </c>
      <c r="O26" s="83">
        <f t="shared" si="23"/>
        <v>0.17194584091539958</v>
      </c>
      <c r="P26" s="82">
        <v>2129</v>
      </c>
      <c r="Q26" s="83">
        <f t="shared" si="24"/>
        <v>0.89133574762931489</v>
      </c>
      <c r="R26" s="82">
        <v>134</v>
      </c>
      <c r="S26" s="83">
        <f t="shared" si="25"/>
        <v>5.7074222044279373E-2</v>
      </c>
      <c r="T26" s="82">
        <v>82</v>
      </c>
      <c r="U26" s="83">
        <f t="shared" si="26"/>
        <v>3.5552164129600647E-2</v>
      </c>
      <c r="V26" s="82">
        <v>160</v>
      </c>
      <c r="W26" s="83">
        <f t="shared" si="27"/>
        <v>7.0007175735512892E-2</v>
      </c>
      <c r="X26" s="82">
        <v>353</v>
      </c>
      <c r="Y26" s="83">
        <f t="shared" si="28"/>
        <v>0.15385151803070057</v>
      </c>
      <c r="Z26" s="82">
        <v>30</v>
      </c>
      <c r="AA26" s="83">
        <f t="shared" si="29"/>
        <v>1.3126058288449505E-2</v>
      </c>
      <c r="AB26" s="82">
        <v>45</v>
      </c>
      <c r="AC26" s="83">
        <f t="shared" si="30"/>
        <v>2.1997145259370784E-2</v>
      </c>
      <c r="AD26" s="82">
        <v>27</v>
      </c>
      <c r="AE26" s="83">
        <f t="shared" si="33"/>
        <v>1.5102360443002573E-2</v>
      </c>
      <c r="AF26" s="82">
        <v>5</v>
      </c>
      <c r="AG26" s="83">
        <f t="shared" si="31"/>
        <v>3.3363582981903598E-3</v>
      </c>
      <c r="AH26" s="132">
        <v>2</v>
      </c>
      <c r="AI26" s="247">
        <f t="shared" si="13"/>
        <v>1.751804358489244E-3</v>
      </c>
      <c r="AJ26" s="132">
        <v>8</v>
      </c>
      <c r="AK26" s="247">
        <f t="shared" si="14"/>
        <v>8.2065590923545637E-3</v>
      </c>
      <c r="AL26" s="132">
        <v>44</v>
      </c>
      <c r="AM26" s="132">
        <v>0.1</v>
      </c>
      <c r="AN26" s="132">
        <v>11</v>
      </c>
      <c r="AO26" s="132">
        <v>0</v>
      </c>
      <c r="AP26" s="132">
        <v>19</v>
      </c>
      <c r="AQ26" s="906">
        <f t="shared" si="15"/>
        <v>2.9985953947887566E-2</v>
      </c>
      <c r="AR26" s="132">
        <v>40</v>
      </c>
      <c r="AS26" s="906">
        <f t="shared" si="16"/>
        <v>6.6604502464366583E-2</v>
      </c>
      <c r="AT26" s="132">
        <v>23</v>
      </c>
      <c r="AU26" s="906">
        <f t="shared" si="17"/>
        <v>4.3469221900927973E-2</v>
      </c>
      <c r="AV26" s="132">
        <v>19</v>
      </c>
      <c r="AW26" s="906">
        <f t="shared" si="18"/>
        <v>3.6064764724863807E-2</v>
      </c>
    </row>
    <row r="27" spans="1:49" ht="60.75" customHeight="1">
      <c r="A27" s="77" t="s">
        <v>240</v>
      </c>
      <c r="B27" s="82">
        <v>355</v>
      </c>
      <c r="C27" s="83">
        <f t="shared" si="32"/>
        <v>0.12168619358730898</v>
      </c>
      <c r="D27" s="82">
        <v>279</v>
      </c>
      <c r="E27" s="83">
        <f t="shared" si="12"/>
        <v>9.7227110682088252E-2</v>
      </c>
      <c r="F27" s="82">
        <v>340</v>
      </c>
      <c r="G27" s="83">
        <f t="shared" si="19"/>
        <v>0.11860658196761342</v>
      </c>
      <c r="H27" s="82">
        <v>52</v>
      </c>
      <c r="I27" s="83">
        <f t="shared" si="20"/>
        <v>1.9145591175355206E-2</v>
      </c>
      <c r="J27" s="82">
        <v>0</v>
      </c>
      <c r="K27" s="83">
        <f t="shared" si="21"/>
        <v>0</v>
      </c>
      <c r="L27" s="82">
        <v>0</v>
      </c>
      <c r="M27" s="83">
        <f t="shared" si="22"/>
        <v>0</v>
      </c>
      <c r="N27" s="82">
        <v>34</v>
      </c>
      <c r="O27" s="83">
        <f t="shared" si="23"/>
        <v>1.3107978903864542E-2</v>
      </c>
      <c r="P27" s="82">
        <v>0</v>
      </c>
      <c r="Q27" s="83">
        <f t="shared" si="24"/>
        <v>0</v>
      </c>
      <c r="R27" s="82">
        <v>0</v>
      </c>
      <c r="S27" s="83">
        <f t="shared" si="25"/>
        <v>0</v>
      </c>
      <c r="T27" s="82">
        <v>0</v>
      </c>
      <c r="U27" s="83">
        <f t="shared" si="26"/>
        <v>0</v>
      </c>
      <c r="V27" s="82">
        <v>0</v>
      </c>
      <c r="W27" s="83">
        <f t="shared" si="27"/>
        <v>0</v>
      </c>
      <c r="X27" s="82">
        <v>0</v>
      </c>
      <c r="Y27" s="83">
        <f t="shared" si="28"/>
        <v>0</v>
      </c>
      <c r="Z27" s="82">
        <v>0</v>
      </c>
      <c r="AA27" s="83">
        <f t="shared" si="29"/>
        <v>0</v>
      </c>
      <c r="AB27" s="82">
        <v>0</v>
      </c>
      <c r="AC27" s="83">
        <f t="shared" si="30"/>
        <v>0</v>
      </c>
      <c r="AD27" s="82">
        <v>0</v>
      </c>
      <c r="AE27" s="83">
        <f t="shared" si="33"/>
        <v>0</v>
      </c>
      <c r="AF27" s="82"/>
      <c r="AG27" s="83">
        <f t="shared" si="31"/>
        <v>0</v>
      </c>
      <c r="AH27" s="132">
        <v>0</v>
      </c>
      <c r="AI27" s="247">
        <f t="shared" si="13"/>
        <v>0</v>
      </c>
      <c r="AJ27" s="132">
        <v>0</v>
      </c>
      <c r="AK27" s="247">
        <f t="shared" si="14"/>
        <v>0</v>
      </c>
      <c r="AL27" s="132">
        <v>0</v>
      </c>
      <c r="AM27" s="132">
        <v>0</v>
      </c>
      <c r="AN27" s="132">
        <v>0</v>
      </c>
      <c r="AO27" s="132">
        <v>0</v>
      </c>
      <c r="AP27" s="132">
        <v>0</v>
      </c>
      <c r="AQ27" s="906">
        <f t="shared" si="15"/>
        <v>0</v>
      </c>
      <c r="AR27" s="132">
        <v>0</v>
      </c>
      <c r="AS27" s="906">
        <f t="shared" si="16"/>
        <v>0</v>
      </c>
      <c r="AT27" s="132">
        <v>0</v>
      </c>
      <c r="AU27" s="906">
        <f t="shared" si="17"/>
        <v>0</v>
      </c>
      <c r="AV27" s="132">
        <v>0</v>
      </c>
      <c r="AW27" s="906">
        <f t="shared" si="18"/>
        <v>0</v>
      </c>
    </row>
    <row r="28" spans="1:49" ht="60.75" customHeight="1">
      <c r="A28" s="128" t="s">
        <v>241</v>
      </c>
      <c r="B28" s="128">
        <f>SUM(B20:B27)</f>
        <v>291734</v>
      </c>
      <c r="C28" s="129">
        <f t="shared" si="32"/>
        <v>100</v>
      </c>
      <c r="D28" s="128">
        <f>SUM(D20:D27)</f>
        <v>286957</v>
      </c>
      <c r="E28" s="129">
        <f t="shared" si="12"/>
        <v>100</v>
      </c>
      <c r="F28" s="128">
        <f>SUM(F20:F27)</f>
        <v>286662</v>
      </c>
      <c r="G28" s="129">
        <f t="shared" si="19"/>
        <v>100</v>
      </c>
      <c r="H28" s="128">
        <f>SUM(H20:H27)</f>
        <v>271603</v>
      </c>
      <c r="I28" s="129">
        <f t="shared" si="20"/>
        <v>100</v>
      </c>
      <c r="J28" s="128">
        <f>SUM(J20:J27)</f>
        <v>265621</v>
      </c>
      <c r="K28" s="129">
        <f t="shared" si="21"/>
        <v>100</v>
      </c>
      <c r="L28" s="128">
        <f>SUM(L20:L27)</f>
        <v>253570</v>
      </c>
      <c r="M28" s="129">
        <f t="shared" si="22"/>
        <v>100</v>
      </c>
      <c r="N28" s="128">
        <f>SUM(N20:N27)</f>
        <v>259384</v>
      </c>
      <c r="O28" s="129">
        <f t="shared" si="23"/>
        <v>100</v>
      </c>
      <c r="P28" s="128">
        <f>SUM(P20:P27)</f>
        <v>238855</v>
      </c>
      <c r="Q28" s="129">
        <f t="shared" si="24"/>
        <v>100</v>
      </c>
      <c r="R28" s="128">
        <f>SUM(R20:R27)</f>
        <v>234782</v>
      </c>
      <c r="S28" s="129">
        <f t="shared" si="25"/>
        <v>100</v>
      </c>
      <c r="T28" s="128">
        <f>SUM(T20:T27)</f>
        <v>230647</v>
      </c>
      <c r="U28" s="129">
        <f t="shared" si="26"/>
        <v>100</v>
      </c>
      <c r="V28" s="128">
        <f>SUM(V20:V27)</f>
        <v>228548</v>
      </c>
      <c r="W28" s="129">
        <f t="shared" si="27"/>
        <v>100</v>
      </c>
      <c r="X28" s="128">
        <f>SUM(X20:X27)</f>
        <v>229442</v>
      </c>
      <c r="Y28" s="129">
        <f t="shared" si="28"/>
        <v>100</v>
      </c>
      <c r="Z28" s="128">
        <f>SUM(Z20:Z27)</f>
        <v>228553</v>
      </c>
      <c r="AA28" s="129">
        <f t="shared" si="29"/>
        <v>100</v>
      </c>
      <c r="AB28" s="128">
        <f>SUM(AB20:AB27)</f>
        <v>204572</v>
      </c>
      <c r="AC28" s="129">
        <f t="shared" si="30"/>
        <v>100</v>
      </c>
      <c r="AD28" s="128">
        <f>SUM(AD20:AD27)</f>
        <v>178780</v>
      </c>
      <c r="AE28" s="129">
        <f t="shared" si="33"/>
        <v>100</v>
      </c>
      <c r="AF28" s="128">
        <f>SUM(AF20:AF27)</f>
        <v>149864</v>
      </c>
      <c r="AG28" s="129">
        <f t="shared" si="31"/>
        <v>100</v>
      </c>
      <c r="AH28" s="128">
        <f>SUM(AH20:AH27)</f>
        <v>114168</v>
      </c>
      <c r="AI28" s="129">
        <f>AH28/AH$28*100</f>
        <v>100</v>
      </c>
      <c r="AJ28" s="128">
        <f>SUM(AJ20:AJ27)</f>
        <v>97483</v>
      </c>
      <c r="AK28" s="129">
        <f>AJ28/$AJ$28*100</f>
        <v>100</v>
      </c>
      <c r="AL28" s="867">
        <f>SUM(AL20:AL27)</f>
        <v>81021</v>
      </c>
      <c r="AM28" s="868">
        <v>100</v>
      </c>
      <c r="AN28" s="867">
        <f>SUM(AN20:AN27)</f>
        <v>75077</v>
      </c>
      <c r="AO28" s="868">
        <v>100</v>
      </c>
      <c r="AP28" s="909">
        <f>SUM(AP20:AP27)</f>
        <v>63363</v>
      </c>
      <c r="AQ28" s="868">
        <f t="shared" si="15"/>
        <v>100</v>
      </c>
      <c r="AR28" s="909">
        <f>SUM(AR20:AR27)</f>
        <v>60056</v>
      </c>
      <c r="AS28" s="868">
        <f t="shared" si="16"/>
        <v>100</v>
      </c>
      <c r="AT28" s="909">
        <f>SUM(AT20:AT27)</f>
        <v>52911</v>
      </c>
      <c r="AU28" s="868">
        <f t="shared" si="17"/>
        <v>100</v>
      </c>
      <c r="AV28" s="909">
        <f>SUM(AV20:AV27)</f>
        <v>52683</v>
      </c>
      <c r="AW28" s="868">
        <f>AV28/$AV$28*100</f>
        <v>100</v>
      </c>
    </row>
    <row r="29" spans="1:49" ht="15.7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49" ht="29.25" customHeight="1">
      <c r="A30" s="2014" t="s">
        <v>581</v>
      </c>
      <c r="B30" s="2014"/>
      <c r="C30" s="2014"/>
      <c r="D30" s="2014"/>
      <c r="E30" s="2014"/>
      <c r="F30" s="2014"/>
      <c r="G30" s="2014"/>
      <c r="H30" s="2014"/>
      <c r="I30" s="2014"/>
      <c r="J30" s="2014"/>
      <c r="K30" s="2014"/>
      <c r="L30" s="2014"/>
      <c r="M30" s="2014"/>
      <c r="N30" s="2014"/>
      <c r="O30" s="2014"/>
      <c r="P30" s="2014"/>
      <c r="Q30" s="2014"/>
      <c r="R30" s="2014"/>
      <c r="S30" s="2014"/>
      <c r="T30" s="2014"/>
      <c r="U30" s="2014"/>
      <c r="V30" s="2014"/>
      <c r="W30" s="2014"/>
      <c r="X30" s="2014"/>
      <c r="Y30" s="2014"/>
      <c r="Z30" s="2014"/>
      <c r="AA30" s="2014"/>
      <c r="AB30" s="2014"/>
      <c r="AC30" s="2014"/>
      <c r="AD30" s="2014"/>
      <c r="AE30" s="2014"/>
      <c r="AF30" s="2014"/>
      <c r="AG30" s="2014"/>
      <c r="AH30" s="2014"/>
      <c r="AI30" s="2014"/>
      <c r="AJ30" s="2014"/>
      <c r="AK30" s="2014"/>
      <c r="AL30" s="2014"/>
      <c r="AM30" s="2014"/>
      <c r="AN30" s="2014"/>
      <c r="AO30" s="2014"/>
      <c r="AP30" s="2014"/>
      <c r="AQ30" s="2014"/>
      <c r="AR30" s="2014"/>
      <c r="AS30" s="2014"/>
      <c r="AT30" s="2014"/>
      <c r="AU30" s="2014"/>
    </row>
    <row r="31" spans="1:49" ht="29.25" customHeight="1">
      <c r="A31" s="2010" t="s">
        <v>870</v>
      </c>
      <c r="B31" s="2010"/>
      <c r="C31" s="2010"/>
      <c r="D31" s="2010"/>
      <c r="E31" s="2010"/>
      <c r="F31" s="2010"/>
      <c r="G31" s="2010"/>
      <c r="H31" s="2010"/>
      <c r="I31" s="2010"/>
      <c r="J31" s="2010"/>
      <c r="K31" s="2010"/>
      <c r="L31" s="2010"/>
      <c r="M31" s="2010"/>
      <c r="N31" s="2010"/>
      <c r="O31" s="2010"/>
      <c r="P31" s="2010"/>
      <c r="Q31" s="2010"/>
      <c r="R31" s="2010"/>
      <c r="S31" s="2010"/>
      <c r="T31" s="2010"/>
      <c r="U31" s="2010"/>
      <c r="V31" s="2010"/>
      <c r="W31" s="2010"/>
      <c r="X31" s="2010"/>
      <c r="Y31" s="2010"/>
      <c r="Z31" s="2010"/>
      <c r="AA31" s="2010"/>
      <c r="AB31" s="2010"/>
      <c r="AC31" s="2010"/>
      <c r="AD31" s="2010"/>
      <c r="AE31" s="2010"/>
      <c r="AF31" s="2010"/>
      <c r="AG31" s="2010"/>
      <c r="AH31" s="2010"/>
      <c r="AI31" s="2010"/>
      <c r="AJ31" s="2010"/>
      <c r="AK31" s="2010"/>
      <c r="AL31" s="2010"/>
      <c r="AM31" s="2010"/>
      <c r="AN31" s="2010"/>
      <c r="AO31" s="2010"/>
      <c r="AP31" s="2010"/>
      <c r="AQ31" s="2010"/>
      <c r="AR31" s="2010"/>
      <c r="AS31" s="2010"/>
      <c r="AT31" s="2010"/>
      <c r="AU31" s="2010"/>
    </row>
    <row r="32" spans="1:49" ht="33" customHeight="1">
      <c r="A32" s="2017" t="s">
        <v>165</v>
      </c>
      <c r="B32" s="2008">
        <v>1997</v>
      </c>
      <c r="C32" s="2008"/>
      <c r="D32" s="2008">
        <v>1998</v>
      </c>
      <c r="E32" s="2008"/>
      <c r="F32" s="2008">
        <v>1999</v>
      </c>
      <c r="G32" s="2008"/>
      <c r="H32" s="2008">
        <v>2000</v>
      </c>
      <c r="I32" s="2008"/>
      <c r="J32" s="2008">
        <v>2001</v>
      </c>
      <c r="K32" s="2008"/>
      <c r="L32" s="2008">
        <v>2002</v>
      </c>
      <c r="M32" s="2008"/>
      <c r="N32" s="2008">
        <v>2003</v>
      </c>
      <c r="O32" s="2008"/>
      <c r="P32" s="2008">
        <v>2004</v>
      </c>
      <c r="Q32" s="2008"/>
      <c r="R32" s="2003">
        <v>2005</v>
      </c>
      <c r="S32" s="2003"/>
      <c r="T32" s="2003">
        <v>2006</v>
      </c>
      <c r="U32" s="2003"/>
      <c r="V32" s="2003">
        <v>2007</v>
      </c>
      <c r="W32" s="2003"/>
      <c r="X32" s="2003">
        <v>2008</v>
      </c>
      <c r="Y32" s="2003"/>
      <c r="Z32" s="2003">
        <v>2009</v>
      </c>
      <c r="AA32" s="2003"/>
      <c r="AB32" s="2003">
        <v>2010</v>
      </c>
      <c r="AC32" s="2003"/>
      <c r="AD32" s="2003">
        <v>2011</v>
      </c>
      <c r="AE32" s="2003"/>
      <c r="AF32" s="2003">
        <v>2012</v>
      </c>
      <c r="AG32" s="2003"/>
      <c r="AH32" s="2003">
        <v>2013</v>
      </c>
      <c r="AI32" s="2003"/>
      <c r="AJ32" s="2003">
        <v>2014</v>
      </c>
      <c r="AK32" s="2003"/>
      <c r="AL32" s="2003">
        <v>2015</v>
      </c>
      <c r="AM32" s="2003"/>
      <c r="AN32" s="2003">
        <v>2016</v>
      </c>
      <c r="AO32" s="2003"/>
      <c r="AP32" s="2003">
        <v>2017</v>
      </c>
      <c r="AQ32" s="2003"/>
      <c r="AR32" s="2003">
        <v>2018</v>
      </c>
      <c r="AS32" s="2003"/>
      <c r="AT32" s="2003">
        <v>2019</v>
      </c>
      <c r="AU32" s="2003"/>
      <c r="AV32" s="2003">
        <v>2020</v>
      </c>
      <c r="AW32" s="2003"/>
    </row>
    <row r="33" spans="1:49" s="81" customFormat="1" ht="45.75" customHeight="1">
      <c r="A33" s="2017"/>
      <c r="B33" s="130" t="s">
        <v>237</v>
      </c>
      <c r="C33" s="131" t="s">
        <v>167</v>
      </c>
      <c r="D33" s="130" t="s">
        <v>237</v>
      </c>
      <c r="E33" s="131" t="s">
        <v>167</v>
      </c>
      <c r="F33" s="130" t="s">
        <v>237</v>
      </c>
      <c r="G33" s="131" t="s">
        <v>167</v>
      </c>
      <c r="H33" s="130" t="s">
        <v>237</v>
      </c>
      <c r="I33" s="131" t="s">
        <v>167</v>
      </c>
      <c r="J33" s="130" t="s">
        <v>237</v>
      </c>
      <c r="K33" s="131" t="s">
        <v>167</v>
      </c>
      <c r="L33" s="130" t="s">
        <v>237</v>
      </c>
      <c r="M33" s="130" t="s">
        <v>167</v>
      </c>
      <c r="N33" s="130" t="s">
        <v>237</v>
      </c>
      <c r="O33" s="130" t="s">
        <v>167</v>
      </c>
      <c r="P33" s="130" t="s">
        <v>237</v>
      </c>
      <c r="Q33" s="130" t="s">
        <v>167</v>
      </c>
      <c r="R33" s="130" t="s">
        <v>237</v>
      </c>
      <c r="S33" s="130" t="s">
        <v>167</v>
      </c>
      <c r="T33" s="130" t="s">
        <v>237</v>
      </c>
      <c r="U33" s="130" t="s">
        <v>167</v>
      </c>
      <c r="V33" s="130" t="s">
        <v>237</v>
      </c>
      <c r="W33" s="130" t="s">
        <v>167</v>
      </c>
      <c r="X33" s="130" t="s">
        <v>237</v>
      </c>
      <c r="Y33" s="130" t="s">
        <v>167</v>
      </c>
      <c r="Z33" s="130" t="s">
        <v>237</v>
      </c>
      <c r="AA33" s="130" t="s">
        <v>167</v>
      </c>
      <c r="AB33" s="130" t="s">
        <v>237</v>
      </c>
      <c r="AC33" s="130" t="s">
        <v>167</v>
      </c>
      <c r="AD33" s="130" t="s">
        <v>237</v>
      </c>
      <c r="AE33" s="130" t="s">
        <v>167</v>
      </c>
      <c r="AF33" s="130" t="s">
        <v>237</v>
      </c>
      <c r="AG33" s="130" t="s">
        <v>167</v>
      </c>
      <c r="AH33" s="130" t="s">
        <v>237</v>
      </c>
      <c r="AI33" s="130" t="s">
        <v>167</v>
      </c>
      <c r="AJ33" s="130" t="s">
        <v>237</v>
      </c>
      <c r="AK33" s="130" t="s">
        <v>167</v>
      </c>
      <c r="AL33" s="130" t="s">
        <v>237</v>
      </c>
      <c r="AM33" s="130" t="s">
        <v>167</v>
      </c>
      <c r="AN33" s="130" t="s">
        <v>237</v>
      </c>
      <c r="AO33" s="130" t="s">
        <v>167</v>
      </c>
      <c r="AP33" s="130" t="s">
        <v>237</v>
      </c>
      <c r="AQ33" s="130" t="s">
        <v>167</v>
      </c>
      <c r="AR33" s="130" t="s">
        <v>237</v>
      </c>
      <c r="AS33" s="130" t="s">
        <v>167</v>
      </c>
      <c r="AT33" s="130" t="s">
        <v>237</v>
      </c>
      <c r="AU33" s="130" t="s">
        <v>167</v>
      </c>
      <c r="AV33" s="130" t="s">
        <v>237</v>
      </c>
      <c r="AW33" s="130" t="s">
        <v>167</v>
      </c>
    </row>
    <row r="34" spans="1:49" ht="61.5" customHeight="1">
      <c r="A34" s="77">
        <v>1</v>
      </c>
      <c r="B34" s="82">
        <f t="shared" ref="B34:B41" si="34">B20+B6</f>
        <v>164679</v>
      </c>
      <c r="C34" s="83">
        <f>B34/B42*100</f>
        <v>33.991718751290072</v>
      </c>
      <c r="D34" s="82">
        <f t="shared" ref="D34:D42" si="35">D20+D6</f>
        <v>185689</v>
      </c>
      <c r="E34" s="83">
        <f>D34/D42*100</f>
        <v>38.526287397817342</v>
      </c>
      <c r="F34" s="82">
        <f t="shared" ref="F34:F41" si="36">F20+F6</f>
        <v>175017</v>
      </c>
      <c r="G34" s="83">
        <f>F34/F42*100</f>
        <v>36.029224067654255</v>
      </c>
      <c r="H34" s="82">
        <f t="shared" ref="H34:H41" si="37">H20+H6</f>
        <v>114268</v>
      </c>
      <c r="I34" s="83">
        <f>H34/H42*100</f>
        <v>23.902339027155474</v>
      </c>
      <c r="J34" s="82">
        <f t="shared" ref="J34:J41" si="38">J20+J6</f>
        <v>139592</v>
      </c>
      <c r="K34" s="83">
        <f>J34/J42*100</f>
        <v>29.665899474441449</v>
      </c>
      <c r="L34" s="82">
        <f t="shared" ref="L34:L42" si="39">L20+L6</f>
        <v>147959</v>
      </c>
      <c r="M34" s="83">
        <f>L34/L42*100</f>
        <v>32.14634114546557</v>
      </c>
      <c r="N34" s="82">
        <f t="shared" ref="N34:N42" si="40">N20+N6</f>
        <v>166869</v>
      </c>
      <c r="O34" s="83">
        <f>N34/N42*100</f>
        <v>35.017742961049422</v>
      </c>
      <c r="P34" s="82">
        <f t="shared" ref="P34:P42" si="41">P20+P6</f>
        <v>162180</v>
      </c>
      <c r="Q34" s="83">
        <f>P34/P42*100</f>
        <v>33.781306760427256</v>
      </c>
      <c r="R34" s="82">
        <f t="shared" ref="R34:R42" si="42">R20+R6</f>
        <v>173744</v>
      </c>
      <c r="S34" s="83">
        <f>R34/R42*100</f>
        <v>35.777400257400252</v>
      </c>
      <c r="T34" s="82">
        <f t="shared" ref="T34:T42" si="43">T20+T6</f>
        <v>181859</v>
      </c>
      <c r="U34" s="83">
        <f>T34/T42*100</f>
        <v>36.751813754218624</v>
      </c>
      <c r="V34" s="82">
        <f t="shared" ref="V34:V42" si="44">V20+V6</f>
        <v>184425</v>
      </c>
      <c r="W34" s="83">
        <f>V34/V42*100</f>
        <v>37.253060235123016</v>
      </c>
      <c r="X34" s="82">
        <f t="shared" ref="X34:X42" si="45">X20+X6</f>
        <v>192874</v>
      </c>
      <c r="Y34" s="83">
        <f>X34/X42*100</f>
        <v>38.064432094477247</v>
      </c>
      <c r="Z34" s="82">
        <f t="shared" ref="Z34:Z41" si="46">Z20+Z6</f>
        <v>189452</v>
      </c>
      <c r="AA34" s="83">
        <f>Z34/Z42*100</f>
        <v>36.69800831386587</v>
      </c>
      <c r="AB34" s="82">
        <f t="shared" ref="AB34:AB41" si="47">AB20+AB6</f>
        <v>171859</v>
      </c>
      <c r="AC34" s="83">
        <f>AB34/AB42*100</f>
        <v>33.85283602375582</v>
      </c>
      <c r="AD34" s="82">
        <f t="shared" ref="AD34:AD41" si="48">AD20+AD6</f>
        <v>196474</v>
      </c>
      <c r="AE34" s="83">
        <f>AD34/AD42*100</f>
        <v>38.444560108637376</v>
      </c>
      <c r="AF34" s="82">
        <f t="shared" ref="AF34:AF41" si="49">AF20+AF6</f>
        <v>181499</v>
      </c>
      <c r="AG34" s="83">
        <f>AF34/AF42*100</f>
        <v>37.956526467242185</v>
      </c>
      <c r="AH34" s="132">
        <f t="shared" ref="AH34:AH41" si="50">AH6+AH20</f>
        <v>177850</v>
      </c>
      <c r="AI34" s="247">
        <f>AH34/$AH$42*100</f>
        <v>39.662451021277448</v>
      </c>
      <c r="AJ34" s="132">
        <f t="shared" ref="AJ34:AJ41" si="51">AJ6+AJ20</f>
        <v>171307</v>
      </c>
      <c r="AK34" s="247">
        <f>AJ34/$AJ$42*100</f>
        <v>36.944374354362516</v>
      </c>
      <c r="AL34" s="132">
        <f>AL6+AL20</f>
        <v>178270</v>
      </c>
      <c r="AM34" s="132">
        <v>40.9</v>
      </c>
      <c r="AN34" s="132">
        <f>AN6+AN20</f>
        <v>187479</v>
      </c>
      <c r="AO34" s="132">
        <v>44.5</v>
      </c>
      <c r="AP34" s="132">
        <f>AP20+AP6</f>
        <v>173588</v>
      </c>
      <c r="AQ34" s="906">
        <f>AP34/$AP$42*100</f>
        <v>43.111387060722713</v>
      </c>
      <c r="AR34" s="132">
        <f>AR20+AR6</f>
        <v>167864</v>
      </c>
      <c r="AS34" s="906">
        <f>AR34/$AR$42*100</f>
        <v>42.805741636555119</v>
      </c>
      <c r="AT34" s="132">
        <f>AT20+AT6</f>
        <v>163021</v>
      </c>
      <c r="AU34" s="906">
        <f>AT34/$AT$42*100</f>
        <v>42.751869169907607</v>
      </c>
      <c r="AV34" s="132">
        <f>AV20+AV6</f>
        <v>157084</v>
      </c>
      <c r="AW34" s="906">
        <f>AV34/$AV$42*100</f>
        <v>42.255051754933397</v>
      </c>
    </row>
    <row r="35" spans="1:49" ht="61.5" customHeight="1">
      <c r="A35" s="77">
        <v>2</v>
      </c>
      <c r="B35" s="82">
        <f t="shared" si="34"/>
        <v>155793</v>
      </c>
      <c r="C35" s="83">
        <f>B35/B$42*100</f>
        <v>32.157541880991111</v>
      </c>
      <c r="D35" s="82">
        <f t="shared" si="35"/>
        <v>163199</v>
      </c>
      <c r="E35" s="83">
        <f t="shared" ref="E35:E42" si="52">D35/D$42*100</f>
        <v>33.860118677123531</v>
      </c>
      <c r="F35" s="82">
        <f t="shared" si="36"/>
        <v>157226</v>
      </c>
      <c r="G35" s="83">
        <f>F35/F$42*100</f>
        <v>32.366745991880833</v>
      </c>
      <c r="H35" s="82">
        <f t="shared" si="37"/>
        <v>153037</v>
      </c>
      <c r="I35" s="83">
        <f>H35/H$42*100</f>
        <v>32.011956608138689</v>
      </c>
      <c r="J35" s="82">
        <f t="shared" si="38"/>
        <v>175218</v>
      </c>
      <c r="K35" s="83">
        <f>J35/J$42*100</f>
        <v>37.237087899827223</v>
      </c>
      <c r="L35" s="82">
        <f t="shared" si="39"/>
        <v>177942</v>
      </c>
      <c r="M35" s="83">
        <f>L35/L$42*100</f>
        <v>38.660603519261642</v>
      </c>
      <c r="N35" s="82">
        <f t="shared" si="40"/>
        <v>171653</v>
      </c>
      <c r="O35" s="83">
        <f>N35/N$42*100</f>
        <v>36.021673483349318</v>
      </c>
      <c r="P35" s="82">
        <f t="shared" si="41"/>
        <v>172802</v>
      </c>
      <c r="Q35" s="83">
        <f>P35/P$42*100</f>
        <v>35.993817800069991</v>
      </c>
      <c r="R35" s="82">
        <f t="shared" si="42"/>
        <v>176838</v>
      </c>
      <c r="S35" s="83">
        <f>R35/R$42*100</f>
        <v>36.414517374517374</v>
      </c>
      <c r="T35" s="82">
        <f t="shared" si="43"/>
        <v>178078</v>
      </c>
      <c r="U35" s="83">
        <f>T35/T$42*100</f>
        <v>35.987712951922887</v>
      </c>
      <c r="V35" s="82">
        <f t="shared" si="44"/>
        <v>175165</v>
      </c>
      <c r="W35" s="83">
        <f>V35/V$42*100</f>
        <v>35.382579889306349</v>
      </c>
      <c r="X35" s="82">
        <f t="shared" si="45"/>
        <v>183437</v>
      </c>
      <c r="Y35" s="83">
        <f>X35/X$42*100</f>
        <v>36.202003536581515</v>
      </c>
      <c r="Z35" s="82">
        <f t="shared" si="46"/>
        <v>188733</v>
      </c>
      <c r="AA35" s="83">
        <f>Z35/Z$42*100</f>
        <v>36.558733626991788</v>
      </c>
      <c r="AB35" s="82">
        <f t="shared" si="47"/>
        <v>199055</v>
      </c>
      <c r="AC35" s="83">
        <f>AB35/AB$42*100</f>
        <v>39.209912048299564</v>
      </c>
      <c r="AD35" s="82">
        <f t="shared" si="48"/>
        <v>189029</v>
      </c>
      <c r="AE35" s="83">
        <f>AD35/AD$42*100</f>
        <v>36.987778295222853</v>
      </c>
      <c r="AF35" s="82">
        <f t="shared" si="49"/>
        <v>172167</v>
      </c>
      <c r="AG35" s="83">
        <f>AF35/AF$42*100</f>
        <v>36.004943786388274</v>
      </c>
      <c r="AH35" s="132">
        <f t="shared" si="50"/>
        <v>163729</v>
      </c>
      <c r="AI35" s="247">
        <f t="shared" ref="AI35:AI41" si="53">AH35/$AH$42*100</f>
        <v>36.513317083287802</v>
      </c>
      <c r="AJ35" s="132">
        <f t="shared" si="51"/>
        <v>184239</v>
      </c>
      <c r="AK35" s="247">
        <f t="shared" ref="AK35:AK41" si="54">AJ35/$AJ$42*100</f>
        <v>39.733312629801446</v>
      </c>
      <c r="AL35" s="132">
        <f t="shared" ref="AL35:AL42" si="55">AL7+AL21</f>
        <v>167315</v>
      </c>
      <c r="AM35" s="132">
        <v>38.4</v>
      </c>
      <c r="AN35" s="132">
        <f t="shared" ref="AN35:AN42" si="56">AN7+AN21</f>
        <v>156326</v>
      </c>
      <c r="AO35" s="132">
        <v>37.1</v>
      </c>
      <c r="AP35" s="132">
        <f t="shared" ref="AP35:AP42" si="57">AP21+AP7</f>
        <v>155946</v>
      </c>
      <c r="AQ35" s="906">
        <f t="shared" ref="AQ35:AQ42" si="58">AP35/$AP$42*100</f>
        <v>38.729914317645594</v>
      </c>
      <c r="AR35" s="132">
        <f t="shared" ref="AR35:AT42" si="59">AR21+AR7</f>
        <v>155613</v>
      </c>
      <c r="AS35" s="906">
        <f t="shared" ref="AS35:AS42" si="60">AR35/$AR$42*100</f>
        <v>39.681705864802765</v>
      </c>
      <c r="AT35" s="132">
        <f t="shared" ref="AT35:AT41" si="61">AT21+AT7</f>
        <v>143342</v>
      </c>
      <c r="AU35" s="906">
        <f t="shared" ref="AU35:AU42" si="62">AT35/$AT$42*100</f>
        <v>37.591098266805481</v>
      </c>
      <c r="AV35" s="132">
        <f t="shared" ref="AV35:AV41" si="63">AV21+AV7</f>
        <v>141994</v>
      </c>
      <c r="AW35" s="906">
        <f t="shared" ref="AW35:AW42" si="64">AV35/$AV$42*100</f>
        <v>38.195894036884802</v>
      </c>
    </row>
    <row r="36" spans="1:49" ht="61.5" customHeight="1">
      <c r="A36" s="77">
        <v>3</v>
      </c>
      <c r="B36" s="82">
        <f t="shared" si="34"/>
        <v>97850</v>
      </c>
      <c r="C36" s="83">
        <f>B36/B$42*100</f>
        <v>20.197412419396123</v>
      </c>
      <c r="D36" s="82">
        <f t="shared" si="35"/>
        <v>88091</v>
      </c>
      <c r="E36" s="83">
        <f t="shared" si="52"/>
        <v>18.27689945640898</v>
      </c>
      <c r="F36" s="82">
        <f t="shared" si="36"/>
        <v>104082</v>
      </c>
      <c r="G36" s="83">
        <f t="shared" ref="G36:G42" si="65">F36/F$42*100</f>
        <v>21.426453998237825</v>
      </c>
      <c r="H36" s="82">
        <f t="shared" si="37"/>
        <v>121235</v>
      </c>
      <c r="I36" s="83">
        <f t="shared" ref="I36:I42" si="66">H36/H$42*100</f>
        <v>25.359681380239387</v>
      </c>
      <c r="J36" s="82">
        <f t="shared" si="38"/>
        <v>106321</v>
      </c>
      <c r="K36" s="83">
        <f t="shared" ref="K36:K42" si="67">J36/J$42*100</f>
        <v>22.595192403734377</v>
      </c>
      <c r="L36" s="82">
        <f t="shared" si="39"/>
        <v>86973</v>
      </c>
      <c r="M36" s="83">
        <f t="shared" ref="M36:M42" si="68">L36/L$42*100</f>
        <v>18.896205897881014</v>
      </c>
      <c r="N36" s="82">
        <f t="shared" si="40"/>
        <v>84252</v>
      </c>
      <c r="O36" s="83">
        <f t="shared" ref="O36:O42" si="69">N36/N$42*100</f>
        <v>17.680425243480432</v>
      </c>
      <c r="P36" s="82">
        <f t="shared" si="41"/>
        <v>99321</v>
      </c>
      <c r="Q36" s="83">
        <f t="shared" ref="Q36:Q42" si="70">P36/P$42*100</f>
        <v>20.688082184932764</v>
      </c>
      <c r="R36" s="82">
        <f t="shared" si="42"/>
        <v>91670</v>
      </c>
      <c r="S36" s="83">
        <f t="shared" ref="S36:S42" si="71">R36/R$42*100</f>
        <v>18.876705276705277</v>
      </c>
      <c r="T36" s="82">
        <f t="shared" si="43"/>
        <v>95222</v>
      </c>
      <c r="U36" s="83">
        <f t="shared" ref="U36:U42" si="72">T36/T$42*100</f>
        <v>19.243376513145929</v>
      </c>
      <c r="V36" s="82">
        <f t="shared" si="44"/>
        <v>96774</v>
      </c>
      <c r="W36" s="83">
        <f t="shared" ref="W36:W42" si="73">V36/V$42*100</f>
        <v>19.547933583808021</v>
      </c>
      <c r="X36" s="82">
        <f t="shared" si="45"/>
        <v>93505</v>
      </c>
      <c r="Y36" s="83">
        <f t="shared" ref="Y36:Y42" si="74">X36/X$42*100</f>
        <v>18.453574473459849</v>
      </c>
      <c r="Z36" s="82">
        <f t="shared" si="46"/>
        <v>102861</v>
      </c>
      <c r="AA36" s="83">
        <f t="shared" ref="AA36:AA42" si="75">Z36/Z$42*100</f>
        <v>19.924803291454076</v>
      </c>
      <c r="AB36" s="82">
        <f t="shared" si="47"/>
        <v>101803</v>
      </c>
      <c r="AC36" s="83">
        <f t="shared" ref="AC36:AC42" si="76">AB36/AB$42*100</f>
        <v>20.053184678872878</v>
      </c>
      <c r="AD36" s="82">
        <f t="shared" si="48"/>
        <v>93245</v>
      </c>
      <c r="AE36" s="83">
        <f>AD36/AD$42*100</f>
        <v>18.245482900179628</v>
      </c>
      <c r="AF36" s="82">
        <f t="shared" si="49"/>
        <v>85035</v>
      </c>
      <c r="AG36" s="83">
        <f t="shared" ref="AG36:AG42" si="77">AF36/AF$42*100</f>
        <v>17.783201164424813</v>
      </c>
      <c r="AH36" s="132">
        <f t="shared" si="50"/>
        <v>83967</v>
      </c>
      <c r="AI36" s="247">
        <f t="shared" si="53"/>
        <v>18.725538515061029</v>
      </c>
      <c r="AJ36" s="132">
        <f t="shared" si="51"/>
        <v>84896</v>
      </c>
      <c r="AK36" s="247">
        <f t="shared" si="54"/>
        <v>18.308823370836919</v>
      </c>
      <c r="AL36" s="132">
        <f t="shared" si="55"/>
        <v>67091</v>
      </c>
      <c r="AM36" s="132">
        <v>15.4</v>
      </c>
      <c r="AN36" s="132">
        <f t="shared" si="56"/>
        <v>55805</v>
      </c>
      <c r="AO36" s="132">
        <v>13.3</v>
      </c>
      <c r="AP36" s="132">
        <f t="shared" si="57"/>
        <v>56499</v>
      </c>
      <c r="AQ36" s="906">
        <f t="shared" si="58"/>
        <v>14.031789395256425</v>
      </c>
      <c r="AR36" s="132">
        <f t="shared" si="59"/>
        <v>52636</v>
      </c>
      <c r="AS36" s="906">
        <f t="shared" si="60"/>
        <v>13.422312209775267</v>
      </c>
      <c r="AT36" s="132">
        <f t="shared" si="61"/>
        <v>55950</v>
      </c>
      <c r="AU36" s="906">
        <f t="shared" si="62"/>
        <v>14.672754308072768</v>
      </c>
      <c r="AV36" s="132">
        <f t="shared" si="63"/>
        <v>55265</v>
      </c>
      <c r="AW36" s="906">
        <f t="shared" si="64"/>
        <v>14.866093524715401</v>
      </c>
    </row>
    <row r="37" spans="1:49" ht="61.5" customHeight="1">
      <c r="A37" s="77">
        <v>4</v>
      </c>
      <c r="B37" s="82">
        <f t="shared" si="34"/>
        <v>44372</v>
      </c>
      <c r="C37" s="83">
        <f t="shared" ref="C37:C42" si="78">B37/B$42*100</f>
        <v>9.1589124565502775</v>
      </c>
      <c r="D37" s="82">
        <f t="shared" si="35"/>
        <v>30150</v>
      </c>
      <c r="E37" s="83">
        <f t="shared" si="52"/>
        <v>6.255446284078177</v>
      </c>
      <c r="F37" s="82">
        <f t="shared" si="36"/>
        <v>34221</v>
      </c>
      <c r="G37" s="83">
        <f t="shared" si="65"/>
        <v>7.0447789461549224</v>
      </c>
      <c r="H37" s="82">
        <f t="shared" si="37"/>
        <v>63552</v>
      </c>
      <c r="I37" s="83">
        <f t="shared" si="66"/>
        <v>13.29367320556748</v>
      </c>
      <c r="J37" s="82">
        <f t="shared" si="38"/>
        <v>36005</v>
      </c>
      <c r="K37" s="83">
        <f t="shared" si="67"/>
        <v>7.6517329831026437</v>
      </c>
      <c r="L37" s="82">
        <f t="shared" si="39"/>
        <v>37650</v>
      </c>
      <c r="M37" s="83">
        <f t="shared" si="68"/>
        <v>8.180034632072255</v>
      </c>
      <c r="N37" s="82">
        <f t="shared" si="40"/>
        <v>38722</v>
      </c>
      <c r="O37" s="83">
        <f t="shared" si="69"/>
        <v>8.125877442411447</v>
      </c>
      <c r="P37" s="82">
        <f t="shared" si="41"/>
        <v>31192</v>
      </c>
      <c r="Q37" s="83">
        <f t="shared" si="70"/>
        <v>6.4971421905983897</v>
      </c>
      <c r="R37" s="82">
        <f t="shared" si="42"/>
        <v>34316</v>
      </c>
      <c r="S37" s="83">
        <f t="shared" si="71"/>
        <v>7.0663577863577869</v>
      </c>
      <c r="T37" s="82">
        <f t="shared" si="43"/>
        <v>32636</v>
      </c>
      <c r="U37" s="83">
        <f t="shared" si="72"/>
        <v>6.5953963987632118</v>
      </c>
      <c r="V37" s="82">
        <f t="shared" si="44"/>
        <v>29772</v>
      </c>
      <c r="W37" s="83">
        <f t="shared" si="73"/>
        <v>6.0138165070900493</v>
      </c>
      <c r="X37" s="82">
        <f t="shared" si="45"/>
        <v>29430</v>
      </c>
      <c r="Y37" s="83">
        <f t="shared" si="74"/>
        <v>5.8081246644984059</v>
      </c>
      <c r="Z37" s="82">
        <f t="shared" si="46"/>
        <v>28353</v>
      </c>
      <c r="AA37" s="83">
        <f t="shared" si="75"/>
        <v>5.4921490917120908</v>
      </c>
      <c r="AB37" s="82">
        <f t="shared" si="47"/>
        <v>26791</v>
      </c>
      <c r="AC37" s="83">
        <f t="shared" si="76"/>
        <v>5.2772990062344256</v>
      </c>
      <c r="AD37" s="82">
        <f t="shared" si="48"/>
        <v>23066</v>
      </c>
      <c r="AE37" s="83">
        <f t="shared" ref="AE37:AE42" si="79">AD37/AD$42*100</f>
        <v>4.5133820427427018</v>
      </c>
      <c r="AF37" s="82">
        <f t="shared" si="49"/>
        <v>32549</v>
      </c>
      <c r="AG37" s="83">
        <f t="shared" si="77"/>
        <v>6.8069079167503181</v>
      </c>
      <c r="AH37" s="132">
        <f t="shared" si="50"/>
        <v>18466</v>
      </c>
      <c r="AI37" s="247">
        <f t="shared" si="53"/>
        <v>4.1181153812702247</v>
      </c>
      <c r="AJ37" s="132">
        <f t="shared" si="51"/>
        <v>18572</v>
      </c>
      <c r="AK37" s="247">
        <f t="shared" si="54"/>
        <v>4.0052707741611293</v>
      </c>
      <c r="AL37" s="132">
        <f t="shared" si="55"/>
        <v>18715</v>
      </c>
      <c r="AM37" s="132">
        <v>4.3</v>
      </c>
      <c r="AN37" s="132">
        <f t="shared" si="56"/>
        <v>16246</v>
      </c>
      <c r="AO37" s="132">
        <v>3.9</v>
      </c>
      <c r="AP37" s="132">
        <f t="shared" si="57"/>
        <v>13941</v>
      </c>
      <c r="AQ37" s="906">
        <f t="shared" si="58"/>
        <v>3.4623121817956042</v>
      </c>
      <c r="AR37" s="132">
        <f t="shared" si="59"/>
        <v>13296</v>
      </c>
      <c r="AS37" s="906">
        <f t="shared" si="60"/>
        <v>3.390513396556956</v>
      </c>
      <c r="AT37" s="132">
        <f t="shared" si="61"/>
        <v>15337</v>
      </c>
      <c r="AU37" s="906">
        <f t="shared" si="62"/>
        <v>4.0220917394622351</v>
      </c>
      <c r="AV37" s="132">
        <f t="shared" si="63"/>
        <v>14227</v>
      </c>
      <c r="AW37" s="906">
        <f t="shared" si="64"/>
        <v>3.8270137080634403</v>
      </c>
    </row>
    <row r="38" spans="1:49" ht="61.5" customHeight="1">
      <c r="A38" s="77">
        <v>5</v>
      </c>
      <c r="B38" s="82">
        <f t="shared" si="34"/>
        <v>14781</v>
      </c>
      <c r="C38" s="83">
        <f t="shared" si="78"/>
        <v>3.0509755030259997</v>
      </c>
      <c r="D38" s="82">
        <f t="shared" si="35"/>
        <v>10383</v>
      </c>
      <c r="E38" s="83">
        <f t="shared" si="52"/>
        <v>2.1542387650939876</v>
      </c>
      <c r="F38" s="82">
        <f t="shared" si="36"/>
        <v>9926</v>
      </c>
      <c r="G38" s="83">
        <f t="shared" si="65"/>
        <v>2.0433790894343757</v>
      </c>
      <c r="H38" s="82">
        <f t="shared" si="37"/>
        <v>20274</v>
      </c>
      <c r="I38" s="83">
        <f t="shared" si="66"/>
        <v>4.2408725228108484</v>
      </c>
      <c r="J38" s="82">
        <f t="shared" si="38"/>
        <v>11399</v>
      </c>
      <c r="K38" s="83">
        <f t="shared" si="67"/>
        <v>2.4224997715424816</v>
      </c>
      <c r="L38" s="82">
        <f t="shared" si="39"/>
        <v>7558</v>
      </c>
      <c r="M38" s="83">
        <f t="shared" si="68"/>
        <v>1.6420903519044381</v>
      </c>
      <c r="N38" s="82">
        <f t="shared" si="40"/>
        <v>10492</v>
      </c>
      <c r="O38" s="83">
        <f t="shared" si="69"/>
        <v>2.2017640133717502</v>
      </c>
      <c r="P38" s="82">
        <f t="shared" si="41"/>
        <v>8503</v>
      </c>
      <c r="Q38" s="83">
        <f t="shared" si="70"/>
        <v>1.7711336255019912</v>
      </c>
      <c r="R38" s="82">
        <f t="shared" si="42"/>
        <v>6882</v>
      </c>
      <c r="S38" s="83">
        <f t="shared" si="71"/>
        <v>1.417142857142857</v>
      </c>
      <c r="T38" s="82">
        <f t="shared" si="43"/>
        <v>5619</v>
      </c>
      <c r="U38" s="83">
        <f t="shared" si="72"/>
        <v>1.1355414991007011</v>
      </c>
      <c r="V38" s="82">
        <f t="shared" si="44"/>
        <v>7693</v>
      </c>
      <c r="W38" s="83">
        <f t="shared" si="73"/>
        <v>1.5539530561952086</v>
      </c>
      <c r="X38" s="82">
        <f t="shared" si="45"/>
        <v>6320</v>
      </c>
      <c r="Y38" s="83">
        <f t="shared" si="74"/>
        <v>1.2472765164672077</v>
      </c>
      <c r="Z38" s="82">
        <f t="shared" si="46"/>
        <v>5644</v>
      </c>
      <c r="AA38" s="83">
        <f t="shared" si="75"/>
        <v>1.0932772360463809</v>
      </c>
      <c r="AB38" s="82">
        <f t="shared" si="47"/>
        <v>6259</v>
      </c>
      <c r="AC38" s="83">
        <f t="shared" si="76"/>
        <v>1.2328996483901784</v>
      </c>
      <c r="AD38" s="82">
        <f t="shared" si="48"/>
        <v>8395</v>
      </c>
      <c r="AE38" s="83">
        <f t="shared" si="79"/>
        <v>1.6426706949113408</v>
      </c>
      <c r="AF38" s="82">
        <f t="shared" si="49"/>
        <v>5920</v>
      </c>
      <c r="AG38" s="83">
        <f t="shared" si="77"/>
        <v>1.2380378772669478</v>
      </c>
      <c r="AH38" s="132">
        <f t="shared" si="50"/>
        <v>3681</v>
      </c>
      <c r="AI38" s="247">
        <f t="shared" si="53"/>
        <v>0.82090234584943655</v>
      </c>
      <c r="AJ38" s="132">
        <f t="shared" si="51"/>
        <v>3776</v>
      </c>
      <c r="AK38" s="247">
        <f t="shared" si="54"/>
        <v>0.81433892113032658</v>
      </c>
      <c r="AL38" s="132">
        <f t="shared" si="55"/>
        <v>3671</v>
      </c>
      <c r="AM38" s="132">
        <v>0.8</v>
      </c>
      <c r="AN38" s="132">
        <f t="shared" si="56"/>
        <v>3889</v>
      </c>
      <c r="AO38" s="132">
        <v>0.9</v>
      </c>
      <c r="AP38" s="132">
        <f t="shared" si="57"/>
        <v>2171</v>
      </c>
      <c r="AQ38" s="906">
        <f t="shared" si="58"/>
        <v>0.53917794610704084</v>
      </c>
      <c r="AR38" s="132">
        <f t="shared" si="59"/>
        <v>2313</v>
      </c>
      <c r="AS38" s="906">
        <f t="shared" si="60"/>
        <v>0.58982080973497586</v>
      </c>
      <c r="AT38" s="132">
        <f t="shared" si="61"/>
        <v>2982</v>
      </c>
      <c r="AU38" s="906">
        <f t="shared" si="62"/>
        <v>0.78202240119165323</v>
      </c>
      <c r="AV38" s="132">
        <f t="shared" si="63"/>
        <v>2629</v>
      </c>
      <c r="AW38" s="906">
        <f t="shared" si="64"/>
        <v>0.70719189136843918</v>
      </c>
    </row>
    <row r="39" spans="1:49" ht="61.5" customHeight="1">
      <c r="A39" s="77">
        <v>6</v>
      </c>
      <c r="B39" s="82">
        <f t="shared" si="34"/>
        <v>5166</v>
      </c>
      <c r="C39" s="83">
        <f t="shared" si="78"/>
        <v>1.06632429799285</v>
      </c>
      <c r="D39" s="82">
        <f t="shared" si="35"/>
        <v>3187</v>
      </c>
      <c r="E39" s="83">
        <f t="shared" si="52"/>
        <v>0.66123075646292384</v>
      </c>
      <c r="F39" s="82">
        <f t="shared" si="36"/>
        <v>3299</v>
      </c>
      <c r="G39" s="83">
        <f t="shared" si="65"/>
        <v>0.6791363707479352</v>
      </c>
      <c r="H39" s="82">
        <f t="shared" si="37"/>
        <v>3988</v>
      </c>
      <c r="I39" s="83">
        <f t="shared" si="66"/>
        <v>0.83420142157293409</v>
      </c>
      <c r="J39" s="82">
        <f t="shared" si="38"/>
        <v>1600</v>
      </c>
      <c r="K39" s="83">
        <f t="shared" si="67"/>
        <v>0.34002979511079656</v>
      </c>
      <c r="L39" s="82">
        <f t="shared" si="39"/>
        <v>1575</v>
      </c>
      <c r="M39" s="83">
        <f t="shared" si="68"/>
        <v>0.34219268381178752</v>
      </c>
      <c r="N39" s="82">
        <f t="shared" si="40"/>
        <v>4058</v>
      </c>
      <c r="O39" s="83">
        <f t="shared" si="69"/>
        <v>0.85157818969334376</v>
      </c>
      <c r="P39" s="82">
        <f t="shared" si="41"/>
        <v>2763</v>
      </c>
      <c r="Q39" s="83">
        <f t="shared" si="70"/>
        <v>0.57551948809384945</v>
      </c>
      <c r="R39" s="82">
        <f t="shared" si="42"/>
        <v>1962</v>
      </c>
      <c r="S39" s="83">
        <f t="shared" si="71"/>
        <v>0.40401544401544404</v>
      </c>
      <c r="T39" s="82">
        <f t="shared" si="43"/>
        <v>1258</v>
      </c>
      <c r="U39" s="83">
        <f t="shared" si="72"/>
        <v>0.25422872501667237</v>
      </c>
      <c r="V39" s="82">
        <f t="shared" si="44"/>
        <v>1007</v>
      </c>
      <c r="W39" s="83">
        <f t="shared" si="73"/>
        <v>0.20340968771462045</v>
      </c>
      <c r="X39" s="82">
        <f t="shared" si="45"/>
        <v>701</v>
      </c>
      <c r="Y39" s="83">
        <f t="shared" si="74"/>
        <v>0.13834506931068238</v>
      </c>
      <c r="Z39" s="82">
        <f t="shared" si="46"/>
        <v>1010</v>
      </c>
      <c r="AA39" s="83">
        <f t="shared" si="75"/>
        <v>0.19564316236832827</v>
      </c>
      <c r="AB39" s="82">
        <f t="shared" si="47"/>
        <v>1826</v>
      </c>
      <c r="AC39" s="83">
        <f t="shared" si="76"/>
        <v>0.35968601341435791</v>
      </c>
      <c r="AD39" s="82">
        <f t="shared" si="48"/>
        <v>782</v>
      </c>
      <c r="AE39" s="83">
        <f t="shared" si="79"/>
        <v>0.15301590034790571</v>
      </c>
      <c r="AF39" s="82">
        <f t="shared" si="49"/>
        <v>801</v>
      </c>
      <c r="AG39" s="83">
        <f t="shared" si="77"/>
        <v>0.16751154386669345</v>
      </c>
      <c r="AH39" s="132">
        <f t="shared" si="50"/>
        <v>674</v>
      </c>
      <c r="AI39" s="247">
        <f t="shared" si="53"/>
        <v>0.15030920432016306</v>
      </c>
      <c r="AJ39" s="132">
        <f t="shared" si="51"/>
        <v>571</v>
      </c>
      <c r="AK39" s="247">
        <f t="shared" si="54"/>
        <v>0.12314288240609546</v>
      </c>
      <c r="AL39" s="132">
        <f t="shared" si="55"/>
        <v>960</v>
      </c>
      <c r="AM39" s="132">
        <v>0.2</v>
      </c>
      <c r="AN39" s="132">
        <f t="shared" si="56"/>
        <v>1132</v>
      </c>
      <c r="AO39" s="132">
        <v>0.3</v>
      </c>
      <c r="AP39" s="132">
        <f t="shared" si="57"/>
        <v>407</v>
      </c>
      <c r="AQ39" s="906">
        <f t="shared" si="58"/>
        <v>0.10108034272941761</v>
      </c>
      <c r="AR39" s="132">
        <f t="shared" si="59"/>
        <v>313</v>
      </c>
      <c r="AS39" s="906">
        <f t="shared" si="60"/>
        <v>7.9815786185493925E-2</v>
      </c>
      <c r="AT39" s="132">
        <f t="shared" si="61"/>
        <v>625</v>
      </c>
      <c r="AU39" s="906">
        <f t="shared" si="62"/>
        <v>0.16390476215452154</v>
      </c>
      <c r="AV39" s="132">
        <f t="shared" si="63"/>
        <v>508</v>
      </c>
      <c r="AW39" s="906">
        <f t="shared" si="64"/>
        <v>0.13665023994490949</v>
      </c>
    </row>
    <row r="40" spans="1:49" ht="61.5" customHeight="1">
      <c r="A40" s="77">
        <v>7</v>
      </c>
      <c r="B40" s="82">
        <f t="shared" si="34"/>
        <v>1364</v>
      </c>
      <c r="C40" s="83">
        <f t="shared" si="78"/>
        <v>0.28154594317890963</v>
      </c>
      <c r="D40" s="82">
        <f t="shared" si="35"/>
        <v>955</v>
      </c>
      <c r="E40" s="83">
        <f t="shared" si="52"/>
        <v>0.19814100170131543</v>
      </c>
      <c r="F40" s="82">
        <f t="shared" si="36"/>
        <v>1460</v>
      </c>
      <c r="G40" s="83">
        <f t="shared" si="65"/>
        <v>0.30055747235282976</v>
      </c>
      <c r="H40" s="82">
        <f t="shared" si="37"/>
        <v>1588</v>
      </c>
      <c r="I40" s="83">
        <f t="shared" si="66"/>
        <v>0.33217448782793862</v>
      </c>
      <c r="J40" s="82">
        <f t="shared" si="38"/>
        <v>412</v>
      </c>
      <c r="K40" s="83">
        <f t="shared" si="67"/>
        <v>8.7557672241030116E-2</v>
      </c>
      <c r="L40" s="82">
        <f t="shared" si="39"/>
        <v>610</v>
      </c>
      <c r="M40" s="83">
        <f t="shared" si="68"/>
        <v>0.13253176960329546</v>
      </c>
      <c r="N40" s="82">
        <f t="shared" si="40"/>
        <v>447</v>
      </c>
      <c r="O40" s="83">
        <f t="shared" si="69"/>
        <v>9.3803708918907006E-2</v>
      </c>
      <c r="P40" s="82">
        <f t="shared" si="41"/>
        <v>3327</v>
      </c>
      <c r="Q40" s="83">
        <f t="shared" si="70"/>
        <v>0.69299795037576439</v>
      </c>
      <c r="R40" s="82">
        <f t="shared" si="42"/>
        <v>213</v>
      </c>
      <c r="S40" s="83">
        <f t="shared" si="71"/>
        <v>4.3861003861003861E-2</v>
      </c>
      <c r="T40" s="82">
        <f t="shared" si="43"/>
        <v>158</v>
      </c>
      <c r="U40" s="83">
        <f t="shared" si="72"/>
        <v>3.1930157831982699E-2</v>
      </c>
      <c r="V40" s="82">
        <f t="shared" si="44"/>
        <v>224</v>
      </c>
      <c r="W40" s="83">
        <f t="shared" si="73"/>
        <v>4.5247040762735828E-2</v>
      </c>
      <c r="X40" s="82">
        <f t="shared" si="45"/>
        <v>437</v>
      </c>
      <c r="Y40" s="83">
        <f t="shared" si="74"/>
        <v>8.6243645205090161E-2</v>
      </c>
      <c r="Z40" s="82">
        <f t="shared" si="46"/>
        <v>193</v>
      </c>
      <c r="AA40" s="83">
        <f t="shared" si="75"/>
        <v>3.7385277561472627E-2</v>
      </c>
      <c r="AB40" s="82">
        <f t="shared" si="47"/>
        <v>72</v>
      </c>
      <c r="AC40" s="83">
        <f t="shared" si="76"/>
        <v>1.4182581032767672E-2</v>
      </c>
      <c r="AD40" s="82">
        <f t="shared" si="48"/>
        <v>67</v>
      </c>
      <c r="AE40" s="83">
        <f t="shared" si="79"/>
        <v>1.3110057958196525E-2</v>
      </c>
      <c r="AF40" s="82">
        <f t="shared" si="49"/>
        <v>205</v>
      </c>
      <c r="AG40" s="83">
        <f t="shared" si="77"/>
        <v>4.2871244060764237E-2</v>
      </c>
      <c r="AH40" s="132">
        <f t="shared" si="50"/>
        <v>42</v>
      </c>
      <c r="AI40" s="247">
        <f t="shared" si="53"/>
        <v>9.3664489338974016E-3</v>
      </c>
      <c r="AJ40" s="132">
        <f t="shared" si="51"/>
        <v>328</v>
      </c>
      <c r="AK40" s="247">
        <f t="shared" si="54"/>
        <v>7.0737067301574988E-2</v>
      </c>
      <c r="AL40" s="132">
        <f t="shared" si="55"/>
        <v>148</v>
      </c>
      <c r="AM40" s="132">
        <v>0.03</v>
      </c>
      <c r="AN40" s="132">
        <f t="shared" si="56"/>
        <v>159</v>
      </c>
      <c r="AO40" s="132">
        <v>0</v>
      </c>
      <c r="AP40" s="132">
        <f t="shared" si="57"/>
        <v>98</v>
      </c>
      <c r="AQ40" s="906">
        <f t="shared" si="58"/>
        <v>2.4338755743201292E-2</v>
      </c>
      <c r="AR40" s="132">
        <f t="shared" si="59"/>
        <v>118</v>
      </c>
      <c r="AS40" s="906">
        <f t="shared" si="60"/>
        <v>3.0090296389419437E-2</v>
      </c>
      <c r="AT40" s="132">
        <f t="shared" si="61"/>
        <v>62</v>
      </c>
      <c r="AU40" s="906">
        <f t="shared" si="62"/>
        <v>1.6259352405728539E-2</v>
      </c>
      <c r="AV40" s="132">
        <f t="shared" si="63"/>
        <v>45</v>
      </c>
      <c r="AW40" s="906">
        <f t="shared" si="64"/>
        <v>1.2104844089608126E-2</v>
      </c>
    </row>
    <row r="41" spans="1:49" ht="61.5" customHeight="1">
      <c r="A41" s="77" t="s">
        <v>240</v>
      </c>
      <c r="B41" s="82">
        <f t="shared" si="34"/>
        <v>463</v>
      </c>
      <c r="C41" s="83">
        <f t="shared" si="78"/>
        <v>9.5568747574659219E-2</v>
      </c>
      <c r="D41" s="82">
        <f t="shared" si="35"/>
        <v>326</v>
      </c>
      <c r="E41" s="83">
        <f t="shared" si="52"/>
        <v>6.763766131374746E-2</v>
      </c>
      <c r="F41" s="82">
        <f t="shared" si="36"/>
        <v>533</v>
      </c>
      <c r="G41" s="83">
        <f t="shared" si="65"/>
        <v>0.1097240635370262</v>
      </c>
      <c r="H41" s="82">
        <f t="shared" si="37"/>
        <v>120</v>
      </c>
      <c r="I41" s="83">
        <f t="shared" si="66"/>
        <v>2.5101346687249771E-2</v>
      </c>
      <c r="J41" s="82">
        <f t="shared" si="38"/>
        <v>0</v>
      </c>
      <c r="K41" s="83">
        <f t="shared" si="67"/>
        <v>0</v>
      </c>
      <c r="L41" s="82">
        <f t="shared" si="39"/>
        <v>0</v>
      </c>
      <c r="M41" s="83">
        <f t="shared" si="68"/>
        <v>0</v>
      </c>
      <c r="N41" s="82">
        <f t="shared" si="40"/>
        <v>34</v>
      </c>
      <c r="O41" s="83">
        <f t="shared" si="69"/>
        <v>7.1349577253754775E-3</v>
      </c>
      <c r="P41" s="82">
        <f t="shared" si="41"/>
        <v>0</v>
      </c>
      <c r="Q41" s="83">
        <f t="shared" si="70"/>
        <v>0</v>
      </c>
      <c r="R41" s="82">
        <f t="shared" si="42"/>
        <v>0</v>
      </c>
      <c r="S41" s="83">
        <f t="shared" si="71"/>
        <v>0</v>
      </c>
      <c r="T41" s="82">
        <f t="shared" si="43"/>
        <v>0</v>
      </c>
      <c r="U41" s="83">
        <f t="shared" si="72"/>
        <v>0</v>
      </c>
      <c r="V41" s="82">
        <f t="shared" si="44"/>
        <v>0</v>
      </c>
      <c r="W41" s="83">
        <f t="shared" si="73"/>
        <v>0</v>
      </c>
      <c r="X41" s="82">
        <f t="shared" si="45"/>
        <v>0</v>
      </c>
      <c r="Y41" s="83">
        <f t="shared" si="74"/>
        <v>0</v>
      </c>
      <c r="Z41" s="82">
        <f t="shared" si="46"/>
        <v>0</v>
      </c>
      <c r="AA41" s="83">
        <f t="shared" si="75"/>
        <v>0</v>
      </c>
      <c r="AB41" s="82">
        <f t="shared" si="47"/>
        <v>0</v>
      </c>
      <c r="AC41" s="83">
        <f t="shared" si="76"/>
        <v>0</v>
      </c>
      <c r="AD41" s="82">
        <f t="shared" si="48"/>
        <v>0</v>
      </c>
      <c r="AE41" s="83">
        <f t="shared" si="79"/>
        <v>0</v>
      </c>
      <c r="AF41" s="82">
        <f t="shared" si="49"/>
        <v>0</v>
      </c>
      <c r="AG41" s="83">
        <f t="shared" si="77"/>
        <v>0</v>
      </c>
      <c r="AH41" s="132">
        <f t="shared" si="50"/>
        <v>0</v>
      </c>
      <c r="AI41" s="247">
        <f t="shared" si="53"/>
        <v>0</v>
      </c>
      <c r="AJ41" s="132">
        <f t="shared" si="51"/>
        <v>0</v>
      </c>
      <c r="AK41" s="247">
        <f t="shared" si="54"/>
        <v>0</v>
      </c>
      <c r="AL41" s="132">
        <f t="shared" si="55"/>
        <v>0</v>
      </c>
      <c r="AM41" s="247">
        <v>0</v>
      </c>
      <c r="AN41" s="132">
        <f t="shared" si="56"/>
        <v>0</v>
      </c>
      <c r="AO41" s="132">
        <v>0</v>
      </c>
      <c r="AP41" s="132">
        <f t="shared" si="57"/>
        <v>0</v>
      </c>
      <c r="AQ41" s="906">
        <f t="shared" si="58"/>
        <v>0</v>
      </c>
      <c r="AR41" s="132">
        <f t="shared" si="59"/>
        <v>0</v>
      </c>
      <c r="AS41" s="906">
        <f t="shared" si="60"/>
        <v>0</v>
      </c>
      <c r="AT41" s="132">
        <f t="shared" si="61"/>
        <v>0</v>
      </c>
      <c r="AU41" s="906">
        <f t="shared" si="62"/>
        <v>0</v>
      </c>
      <c r="AV41" s="132">
        <f t="shared" si="63"/>
        <v>0</v>
      </c>
      <c r="AW41" s="906">
        <f t="shared" si="64"/>
        <v>0</v>
      </c>
    </row>
    <row r="42" spans="1:49" ht="61.5" customHeight="1">
      <c r="A42" s="128" t="s">
        <v>241</v>
      </c>
      <c r="B42" s="128">
        <f>SUM(B34:B41)</f>
        <v>484468</v>
      </c>
      <c r="C42" s="129">
        <f t="shared" si="78"/>
        <v>100</v>
      </c>
      <c r="D42" s="128">
        <f t="shared" si="35"/>
        <v>481980</v>
      </c>
      <c r="E42" s="129">
        <f t="shared" si="52"/>
        <v>100</v>
      </c>
      <c r="F42" s="128">
        <f>SUM(F34:F41)</f>
        <v>485764</v>
      </c>
      <c r="G42" s="129">
        <f t="shared" si="65"/>
        <v>100</v>
      </c>
      <c r="H42" s="128">
        <f>SUM(H34:H41)</f>
        <v>478062</v>
      </c>
      <c r="I42" s="129">
        <f t="shared" si="66"/>
        <v>100</v>
      </c>
      <c r="J42" s="128">
        <f>SUM(J34:J41)</f>
        <v>470547</v>
      </c>
      <c r="K42" s="129">
        <f t="shared" si="67"/>
        <v>100</v>
      </c>
      <c r="L42" s="128">
        <f t="shared" si="39"/>
        <v>460267</v>
      </c>
      <c r="M42" s="129">
        <f t="shared" si="68"/>
        <v>100</v>
      </c>
      <c r="N42" s="128">
        <f t="shared" si="40"/>
        <v>476527</v>
      </c>
      <c r="O42" s="129">
        <f t="shared" si="69"/>
        <v>100</v>
      </c>
      <c r="P42" s="128">
        <f t="shared" si="41"/>
        <v>480088</v>
      </c>
      <c r="Q42" s="129">
        <f t="shared" si="70"/>
        <v>100</v>
      </c>
      <c r="R42" s="128">
        <f t="shared" si="42"/>
        <v>485625</v>
      </c>
      <c r="S42" s="129">
        <f t="shared" si="71"/>
        <v>100</v>
      </c>
      <c r="T42" s="128">
        <f t="shared" si="43"/>
        <v>494830</v>
      </c>
      <c r="U42" s="129">
        <f t="shared" si="72"/>
        <v>100</v>
      </c>
      <c r="V42" s="128">
        <f t="shared" si="44"/>
        <v>495060</v>
      </c>
      <c r="W42" s="129">
        <f t="shared" si="73"/>
        <v>100</v>
      </c>
      <c r="X42" s="128">
        <f t="shared" si="45"/>
        <v>506704</v>
      </c>
      <c r="Y42" s="129">
        <f t="shared" si="74"/>
        <v>100</v>
      </c>
      <c r="Z42" s="128">
        <f>SUM(Z34:Z41)</f>
        <v>516246</v>
      </c>
      <c r="AA42" s="129">
        <f t="shared" si="75"/>
        <v>100</v>
      </c>
      <c r="AB42" s="128">
        <f>SUM(AB34:AB41)</f>
        <v>507665</v>
      </c>
      <c r="AC42" s="129">
        <f t="shared" si="76"/>
        <v>100</v>
      </c>
      <c r="AD42" s="128">
        <f>SUM(AD34:AD41)</f>
        <v>511058</v>
      </c>
      <c r="AE42" s="129">
        <f t="shared" si="79"/>
        <v>100</v>
      </c>
      <c r="AF42" s="128">
        <f>SUM(AF34:AF41)</f>
        <v>478176</v>
      </c>
      <c r="AG42" s="129">
        <f t="shared" si="77"/>
        <v>100</v>
      </c>
      <c r="AH42" s="128">
        <f>SUM(AH34:AH41)</f>
        <v>448409</v>
      </c>
      <c r="AI42" s="129">
        <f>AH42/AH$42*100</f>
        <v>100</v>
      </c>
      <c r="AJ42" s="128">
        <f>SUM(AJ34:AJ41)</f>
        <v>463689</v>
      </c>
      <c r="AK42" s="129">
        <f>AJ42/$AJ$42*100</f>
        <v>100</v>
      </c>
      <c r="AL42" s="867">
        <f t="shared" si="55"/>
        <v>436170</v>
      </c>
      <c r="AM42" s="868">
        <v>100</v>
      </c>
      <c r="AN42" s="867">
        <f t="shared" si="56"/>
        <v>421036</v>
      </c>
      <c r="AO42" s="868">
        <v>100</v>
      </c>
      <c r="AP42" s="909">
        <f t="shared" si="57"/>
        <v>402650</v>
      </c>
      <c r="AQ42" s="868">
        <f t="shared" si="58"/>
        <v>100</v>
      </c>
      <c r="AR42" s="909">
        <f t="shared" si="59"/>
        <v>392153</v>
      </c>
      <c r="AS42" s="868">
        <f t="shared" si="60"/>
        <v>100</v>
      </c>
      <c r="AT42" s="909">
        <f t="shared" si="59"/>
        <v>381319</v>
      </c>
      <c r="AU42" s="868">
        <f t="shared" si="62"/>
        <v>100</v>
      </c>
      <c r="AV42" s="909">
        <f>AV28+AV14</f>
        <v>371752</v>
      </c>
      <c r="AW42" s="868">
        <f t="shared" si="64"/>
        <v>100</v>
      </c>
    </row>
    <row r="43" spans="1:49" ht="15.7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49">
      <c r="A44" s="2013"/>
      <c r="B44" s="2013"/>
      <c r="C44" s="2013"/>
      <c r="D44" s="2013"/>
      <c r="E44" s="2013"/>
      <c r="F44" s="2013"/>
      <c r="G44" s="2013"/>
      <c r="H44" s="2013"/>
      <c r="I44" s="2013"/>
      <c r="J44" s="2013"/>
      <c r="K44" s="2013"/>
      <c r="L44" s="2013"/>
      <c r="M44" s="2013"/>
      <c r="N44" s="2013"/>
      <c r="O44" s="2013"/>
      <c r="P44" s="2013"/>
      <c r="Q44" s="2013"/>
      <c r="R44" s="2013"/>
      <c r="S44" s="2013"/>
      <c r="T44" s="2013"/>
      <c r="U44" s="2013"/>
      <c r="V44" s="2013"/>
      <c r="W44" s="2013"/>
      <c r="X44" s="2013"/>
      <c r="Y44" s="2013"/>
      <c r="Z44" s="2013"/>
      <c r="AA44" s="2013"/>
      <c r="AB44" s="2013"/>
      <c r="AC44" s="2013"/>
      <c r="AD44" s="2013"/>
      <c r="AE44" s="2013"/>
      <c r="AF44" s="2013"/>
      <c r="AG44" s="2013"/>
    </row>
  </sheetData>
  <mergeCells count="67">
    <mergeCell ref="AJ4:AK4"/>
    <mergeCell ref="AL18:AM18"/>
    <mergeCell ref="AH18:AI18"/>
    <mergeCell ref="D18:E18"/>
    <mergeCell ref="H18:I18"/>
    <mergeCell ref="AJ18:AK18"/>
    <mergeCell ref="AB18:AC18"/>
    <mergeCell ref="AF18:AG18"/>
    <mergeCell ref="T18:U18"/>
    <mergeCell ref="L18:M18"/>
    <mergeCell ref="R18:S18"/>
    <mergeCell ref="J18:K18"/>
    <mergeCell ref="B18:C18"/>
    <mergeCell ref="H32:I32"/>
    <mergeCell ref="V18:W18"/>
    <mergeCell ref="N18:O18"/>
    <mergeCell ref="P18:Q18"/>
    <mergeCell ref="F32:G32"/>
    <mergeCell ref="A31:AU31"/>
    <mergeCell ref="B32:C32"/>
    <mergeCell ref="D32:E32"/>
    <mergeCell ref="A18:A19"/>
    <mergeCell ref="AN18:AO18"/>
    <mergeCell ref="AT32:AU32"/>
    <mergeCell ref="AL32:AM32"/>
    <mergeCell ref="AD32:AE32"/>
    <mergeCell ref="A30:AU30"/>
    <mergeCell ref="AR32:AS32"/>
    <mergeCell ref="AP32:AQ32"/>
    <mergeCell ref="A32:A33"/>
    <mergeCell ref="X32:Y32"/>
    <mergeCell ref="AN32:AO32"/>
    <mergeCell ref="Z32:AA32"/>
    <mergeCell ref="T32:U32"/>
    <mergeCell ref="V32:W32"/>
    <mergeCell ref="AT4:AU4"/>
    <mergeCell ref="AT18:AU18"/>
    <mergeCell ref="A2:AU2"/>
    <mergeCell ref="A3:AU3"/>
    <mergeCell ref="A16:AU16"/>
    <mergeCell ref="A17:AU17"/>
    <mergeCell ref="AL4:AM4"/>
    <mergeCell ref="AN4:AO4"/>
    <mergeCell ref="AP4:AQ4"/>
    <mergeCell ref="AR4:AS4"/>
    <mergeCell ref="AR18:AS18"/>
    <mergeCell ref="AP18:AQ18"/>
    <mergeCell ref="F18:G18"/>
    <mergeCell ref="AD4:AE4"/>
    <mergeCell ref="AF4:AG4"/>
    <mergeCell ref="AH4:AI4"/>
    <mergeCell ref="AV4:AW4"/>
    <mergeCell ref="AV18:AW18"/>
    <mergeCell ref="AV32:AW32"/>
    <mergeCell ref="A44:AG44"/>
    <mergeCell ref="AF32:AG32"/>
    <mergeCell ref="J32:K32"/>
    <mergeCell ref="L32:M32"/>
    <mergeCell ref="P32:Q32"/>
    <mergeCell ref="R32:S32"/>
    <mergeCell ref="N32:O32"/>
    <mergeCell ref="AB32:AC32"/>
    <mergeCell ref="AJ32:AK32"/>
    <mergeCell ref="AH32:AI32"/>
    <mergeCell ref="AD18:AE18"/>
    <mergeCell ref="Z18:AA18"/>
    <mergeCell ref="X18:Y18"/>
  </mergeCells>
  <printOptions horizontalCentered="1" verticalCentered="1"/>
  <pageMargins left="0.70866141732283472" right="0.27559055118110237" top="0.74803149606299213" bottom="0.74803149606299213" header="0.31496062992125984" footer="0.31496062992125984"/>
  <pageSetup paperSize="9" scale="67" orientation="landscape" r:id="rId1"/>
  <headerFooter alignWithMargins="0"/>
  <rowBreaks count="2" manualBreakCount="2">
    <brk id="15" max="16383" man="1"/>
    <brk id="2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K28"/>
  <sheetViews>
    <sheetView workbookViewId="0">
      <selection activeCell="E5" sqref="E5"/>
    </sheetView>
  </sheetViews>
  <sheetFormatPr defaultColWidth="9.140625" defaultRowHeight="15.75"/>
  <cols>
    <col min="1" max="1" width="8" style="66" customWidth="1"/>
    <col min="2" max="2" width="18.140625" style="66" customWidth="1"/>
    <col min="3" max="3" width="10.85546875" style="66" customWidth="1"/>
    <col min="4" max="4" width="12.140625" style="66" customWidth="1"/>
    <col min="5" max="5" width="12.7109375" style="66" customWidth="1"/>
    <col min="6" max="6" width="10.5703125" style="66" customWidth="1"/>
    <col min="7" max="7" width="11.28515625" style="66" customWidth="1"/>
    <col min="8" max="8" width="12.42578125" style="66" customWidth="1"/>
    <col min="9" max="9" width="10.7109375" style="66" customWidth="1"/>
    <col min="10" max="10" width="11.28515625" style="66" customWidth="1"/>
    <col min="11" max="11" width="12.140625" style="66" customWidth="1"/>
    <col min="12" max="12" width="9.140625" style="66" bestFit="1"/>
    <col min="13" max="16384" width="9.140625" style="66"/>
  </cols>
  <sheetData>
    <row r="1" spans="1:11" ht="18.75">
      <c r="A1" s="2022" t="s">
        <v>270</v>
      </c>
      <c r="B1" s="2022"/>
      <c r="C1" s="2022"/>
      <c r="D1" s="2022"/>
      <c r="E1" s="2022"/>
      <c r="F1" s="2022"/>
      <c r="G1" s="2022"/>
      <c r="H1" s="2022"/>
      <c r="I1" s="2022"/>
      <c r="J1" s="2022"/>
      <c r="K1" s="2022"/>
    </row>
    <row r="2" spans="1:11" ht="18.75" customHeight="1" thickBot="1">
      <c r="A2" s="2028" t="s">
        <v>897</v>
      </c>
      <c r="B2" s="2028"/>
      <c r="C2" s="2028"/>
      <c r="D2" s="2028"/>
      <c r="E2" s="2028"/>
      <c r="F2" s="2028"/>
      <c r="G2" s="2028"/>
      <c r="H2" s="2028"/>
      <c r="I2" s="2028"/>
      <c r="J2" s="2028"/>
      <c r="K2" s="2028"/>
    </row>
    <row r="3" spans="1:11" s="67" customFormat="1" ht="18" customHeight="1">
      <c r="A3" s="2026" t="s">
        <v>283</v>
      </c>
      <c r="B3" s="2025" t="s">
        <v>156</v>
      </c>
      <c r="C3" s="2023" t="s">
        <v>158</v>
      </c>
      <c r="D3" s="2023"/>
      <c r="E3" s="2023"/>
      <c r="F3" s="2023" t="s">
        <v>159</v>
      </c>
      <c r="G3" s="2023"/>
      <c r="H3" s="2023"/>
      <c r="I3" s="2023" t="s">
        <v>146</v>
      </c>
      <c r="J3" s="2023"/>
      <c r="K3" s="2024"/>
    </row>
    <row r="4" spans="1:11" s="67" customFormat="1" ht="18" customHeight="1">
      <c r="A4" s="2027"/>
      <c r="B4" s="1992"/>
      <c r="C4" s="383" t="s">
        <v>271</v>
      </c>
      <c r="D4" s="383" t="s">
        <v>269</v>
      </c>
      <c r="E4" s="383" t="s">
        <v>187</v>
      </c>
      <c r="F4" s="383" t="s">
        <v>271</v>
      </c>
      <c r="G4" s="383" t="s">
        <v>269</v>
      </c>
      <c r="H4" s="383" t="s">
        <v>187</v>
      </c>
      <c r="I4" s="383" t="s">
        <v>271</v>
      </c>
      <c r="J4" s="383" t="s">
        <v>269</v>
      </c>
      <c r="K4" s="108" t="s">
        <v>187</v>
      </c>
    </row>
    <row r="5" spans="1:11" ht="18" customHeight="1">
      <c r="A5" s="68">
        <v>1</v>
      </c>
      <c r="B5" s="45" t="s">
        <v>15</v>
      </c>
      <c r="C5" s="69">
        <f>'Table B 2 d 2'!H7</f>
        <v>34709.684971364411</v>
      </c>
      <c r="D5" s="69">
        <f>'Table B 2 d 2'!K7</f>
        <v>37012</v>
      </c>
      <c r="E5" s="70">
        <f>D5/C5*100</f>
        <v>106.63306230101198</v>
      </c>
      <c r="F5" s="69">
        <f>'Table B 2 d 2'!N7</f>
        <v>20270.456023276813</v>
      </c>
      <c r="G5" s="69">
        <f>'Table B 2 d 2'!Q7</f>
        <v>29373</v>
      </c>
      <c r="H5" s="70">
        <f>G5/F5*100</f>
        <v>144.90547211306259</v>
      </c>
      <c r="I5" s="71">
        <f>'Table B 2 d 2'!T7</f>
        <v>666.21600000000001</v>
      </c>
      <c r="J5" s="69">
        <f>'Table B 2 d 2'!W7</f>
        <v>826</v>
      </c>
      <c r="K5" s="72">
        <f>J5/I5*100</f>
        <v>123.98381305762696</v>
      </c>
    </row>
    <row r="6" spans="1:11" ht="18" customHeight="1">
      <c r="A6" s="68">
        <v>2</v>
      </c>
      <c r="B6" s="45" t="s">
        <v>20</v>
      </c>
      <c r="C6" s="69">
        <f>'Table B 2 d 2'!H8</f>
        <v>8187.8609711383324</v>
      </c>
      <c r="D6" s="69">
        <f>'Table B 2 d 2'!K8</f>
        <v>8400</v>
      </c>
      <c r="E6" s="70">
        <f t="shared" ref="E6:E27" si="0">D6/C6*100</f>
        <v>102.59089681187118</v>
      </c>
      <c r="F6" s="69">
        <f>'Table B 2 d 2'!N8</f>
        <v>4781.7108071447865</v>
      </c>
      <c r="G6" s="69">
        <f>'Table B 2 d 2'!Q8</f>
        <v>5476</v>
      </c>
      <c r="H6" s="70">
        <f t="shared" ref="H6:H27" si="1">G6/F6*100</f>
        <v>114.5196817803748</v>
      </c>
      <c r="I6" s="71">
        <f>'Table B 2 d 2'!T8</f>
        <v>151.20000000000002</v>
      </c>
      <c r="J6" s="69">
        <f>'Table B 2 d 2'!W8</f>
        <v>9</v>
      </c>
      <c r="K6" s="72">
        <f t="shared" ref="K6:K27" si="2">J6/I6*100</f>
        <v>5.9523809523809517</v>
      </c>
    </row>
    <row r="7" spans="1:11" ht="18" customHeight="1">
      <c r="A7" s="68">
        <v>3</v>
      </c>
      <c r="B7" s="45" t="s">
        <v>21</v>
      </c>
      <c r="C7" s="69">
        <f>'Table B 2 d 2'!H9</f>
        <v>19562.731911154857</v>
      </c>
      <c r="D7" s="69">
        <f>'Table B 2 d 2'!K9</f>
        <v>19014</v>
      </c>
      <c r="E7" s="70">
        <f t="shared" si="0"/>
        <v>97.195013898636688</v>
      </c>
      <c r="F7" s="69">
        <f>'Table B 2 d 2'!N9</f>
        <v>11424.635436114435</v>
      </c>
      <c r="G7" s="69">
        <f>'Table B 2 d 2'!Q9</f>
        <v>13962</v>
      </c>
      <c r="H7" s="70">
        <f t="shared" si="1"/>
        <v>122.20958890175784</v>
      </c>
      <c r="I7" s="71">
        <f>'Table B 2 d 2'!T9</f>
        <v>342.25200000000001</v>
      </c>
      <c r="J7" s="69">
        <f>'Table B 2 d 2'!W9</f>
        <v>57</v>
      </c>
      <c r="K7" s="72">
        <f t="shared" si="2"/>
        <v>16.654395007187688</v>
      </c>
    </row>
    <row r="8" spans="1:11" ht="18" customHeight="1">
      <c r="A8" s="68">
        <v>4</v>
      </c>
      <c r="B8" s="45" t="s">
        <v>25</v>
      </c>
      <c r="C8" s="69">
        <f>'Table B 2 d 2'!H10</f>
        <v>8462.6259916545259</v>
      </c>
      <c r="D8" s="69">
        <f>'Table B 2 d 2'!K10</f>
        <v>10536</v>
      </c>
      <c r="E8" s="70">
        <f t="shared" si="0"/>
        <v>124.50036206716621</v>
      </c>
      <c r="F8" s="69">
        <f>'Table B 2 d 2'!N10</f>
        <v>4942.1735791262436</v>
      </c>
      <c r="G8" s="69">
        <f>'Table B 2 d 2'!Q10</f>
        <v>8028</v>
      </c>
      <c r="H8" s="70">
        <f t="shared" si="1"/>
        <v>162.43864913824655</v>
      </c>
      <c r="I8" s="71">
        <f>'Table B 2 d 2'!T10</f>
        <v>189.648</v>
      </c>
      <c r="J8" s="69">
        <f>'Table B 2 d 2'!W10</f>
        <v>209</v>
      </c>
      <c r="K8" s="72">
        <f t="shared" si="2"/>
        <v>110.20416772125201</v>
      </c>
    </row>
    <row r="9" spans="1:11" ht="18" customHeight="1">
      <c r="A9" s="68">
        <v>5</v>
      </c>
      <c r="B9" s="45" t="s">
        <v>27</v>
      </c>
      <c r="C9" s="69">
        <f>'Table B 2 d 2'!H11</f>
        <v>14372.161940883854</v>
      </c>
      <c r="D9" s="69">
        <f>'Table B 2 d 2'!K11</f>
        <v>15635</v>
      </c>
      <c r="E9" s="70">
        <f t="shared" si="0"/>
        <v>108.78669517022215</v>
      </c>
      <c r="F9" s="69">
        <f>'Table B 2 d 2'!N11</f>
        <v>8393.3425734761713</v>
      </c>
      <c r="G9" s="69">
        <f>'Table B 2 d 2'!Q11</f>
        <v>7061</v>
      </c>
      <c r="H9" s="70">
        <f t="shared" si="1"/>
        <v>84.126198093158848</v>
      </c>
      <c r="I9" s="71">
        <f>'Table B 2 d 2'!T11</f>
        <v>281.43</v>
      </c>
      <c r="J9" s="69">
        <f>'Table B 2 d 2'!W11</f>
        <v>28</v>
      </c>
      <c r="K9" s="72">
        <f t="shared" si="2"/>
        <v>9.9491880751874362</v>
      </c>
    </row>
    <row r="10" spans="1:11" ht="18" customHeight="1">
      <c r="A10" s="68">
        <v>6</v>
      </c>
      <c r="B10" s="45" t="s">
        <v>29</v>
      </c>
      <c r="C10" s="69">
        <f>'Table B 2 d 2'!H12</f>
        <v>8161.3649438778093</v>
      </c>
      <c r="D10" s="69">
        <f>'Table B 2 d 2'!K12</f>
        <v>4924</v>
      </c>
      <c r="E10" s="70">
        <f t="shared" si="0"/>
        <v>60.333045193545765</v>
      </c>
      <c r="F10" s="69">
        <f>'Table B 2 d 2'!N12</f>
        <v>4766.237127224641</v>
      </c>
      <c r="G10" s="69">
        <f>'Table B 2 d 2'!Q12</f>
        <v>4520</v>
      </c>
      <c r="H10" s="70">
        <f t="shared" si="1"/>
        <v>94.833720592327637</v>
      </c>
      <c r="I10" s="71">
        <f>'Table B 2 d 2'!T12</f>
        <v>88.632000000000005</v>
      </c>
      <c r="J10" s="69">
        <f>'Table B 2 d 2'!W12</f>
        <v>10</v>
      </c>
      <c r="K10" s="72">
        <f t="shared" si="2"/>
        <v>11.282606733459698</v>
      </c>
    </row>
    <row r="11" spans="1:11" ht="18" customHeight="1">
      <c r="A11" s="68">
        <v>7</v>
      </c>
      <c r="B11" s="45" t="s">
        <v>142</v>
      </c>
      <c r="C11" s="69">
        <f>'Table B 2 d 2'!H13</f>
        <v>14023.010067300929</v>
      </c>
      <c r="D11" s="69">
        <f>'Table B 2 d 2'!K13</f>
        <v>9351</v>
      </c>
      <c r="E11" s="70">
        <f t="shared" si="0"/>
        <v>66.683258124479323</v>
      </c>
      <c r="F11" s="69">
        <f>'Table B 2 d 2'!N13</f>
        <v>8189.4378793037422</v>
      </c>
      <c r="G11" s="69">
        <f>'Table B 2 d 2'!Q13</f>
        <v>6523</v>
      </c>
      <c r="H11" s="70">
        <f t="shared" si="1"/>
        <v>79.651376518586886</v>
      </c>
      <c r="I11" s="71">
        <f>'Table B 2 d 2'!T13</f>
        <v>168.31800000000001</v>
      </c>
      <c r="J11" s="69">
        <f>'Table B 2 d 2'!W13</f>
        <v>7</v>
      </c>
      <c r="K11" s="72">
        <f t="shared" si="2"/>
        <v>4.158794662484107</v>
      </c>
    </row>
    <row r="12" spans="1:11" ht="18" customHeight="1">
      <c r="A12" s="68">
        <v>8</v>
      </c>
      <c r="B12" s="45" t="s">
        <v>40</v>
      </c>
      <c r="C12" s="69">
        <f>'Table B 2 d 2'!H14</f>
        <v>21933.576996012001</v>
      </c>
      <c r="D12" s="69">
        <f>'Table B 2 d 2'!K14</f>
        <v>21761</v>
      </c>
      <c r="E12" s="70">
        <f t="shared" si="0"/>
        <v>99.213183531152353</v>
      </c>
      <c r="F12" s="69">
        <f>'Table B 2 d 2'!N14</f>
        <v>12809.20896567101</v>
      </c>
      <c r="G12" s="69">
        <f>'Table B 2 d 2'!Q14</f>
        <v>12291</v>
      </c>
      <c r="H12" s="70">
        <f t="shared" si="1"/>
        <v>95.95440306220452</v>
      </c>
      <c r="I12" s="71">
        <f>'Table B 2 d 2'!T14</f>
        <v>391.69799999999998</v>
      </c>
      <c r="J12" s="69">
        <f>'Table B 2 d 2'!W14</f>
        <v>44</v>
      </c>
      <c r="K12" s="72">
        <f t="shared" si="2"/>
        <v>11.233143901679355</v>
      </c>
    </row>
    <row r="13" spans="1:11" ht="18" customHeight="1">
      <c r="A13" s="68">
        <v>9</v>
      </c>
      <c r="B13" s="45" t="s">
        <v>44</v>
      </c>
      <c r="C13" s="69">
        <f>'Table B 2 d 2'!H15</f>
        <v>21095.225494412094</v>
      </c>
      <c r="D13" s="69">
        <f>'Table B 2 d 2'!K15</f>
        <v>20112</v>
      </c>
      <c r="E13" s="70">
        <f t="shared" si="0"/>
        <v>95.339108867679371</v>
      </c>
      <c r="F13" s="69">
        <f>'Table B 2 d 2'!N15</f>
        <v>12319.611688736662</v>
      </c>
      <c r="G13" s="69">
        <f>'Table B 2 d 2'!Q15</f>
        <v>14646</v>
      </c>
      <c r="H13" s="70">
        <f t="shared" si="1"/>
        <v>118.88361719542073</v>
      </c>
      <c r="I13" s="71">
        <f>'Table B 2 d 2'!T15</f>
        <v>362.01599999999996</v>
      </c>
      <c r="J13" s="69">
        <f>'Table B 2 d 2'!W15</f>
        <v>26</v>
      </c>
      <c r="K13" s="72">
        <f t="shared" si="2"/>
        <v>7.1820030053920281</v>
      </c>
    </row>
    <row r="14" spans="1:11" ht="18" customHeight="1">
      <c r="A14" s="68">
        <v>10</v>
      </c>
      <c r="B14" s="45" t="s">
        <v>51</v>
      </c>
      <c r="C14" s="69">
        <f>'Table B 2 d 2'!H16</f>
        <v>29993.799696311249</v>
      </c>
      <c r="D14" s="69">
        <f>'Table B 2 d 2'!K16</f>
        <v>29934</v>
      </c>
      <c r="E14" s="70">
        <f t="shared" si="0"/>
        <v>99.800626473082019</v>
      </c>
      <c r="F14" s="69">
        <f>'Table B 2 d 2'!N16</f>
        <v>17516.379022645768</v>
      </c>
      <c r="G14" s="69">
        <f>'Table B 2 d 2'!Q16</f>
        <v>27459</v>
      </c>
      <c r="H14" s="70">
        <f t="shared" si="1"/>
        <v>156.76185109091367</v>
      </c>
      <c r="I14" s="71">
        <f>'Table B 2 d 2'!T16</f>
        <v>538.81200000000001</v>
      </c>
      <c r="J14" s="69">
        <f>'Table B 2 d 2'!W16</f>
        <v>266</v>
      </c>
      <c r="K14" s="72">
        <f t="shared" si="2"/>
        <v>49.367868570113508</v>
      </c>
    </row>
    <row r="15" spans="1:11" ht="18" customHeight="1">
      <c r="A15" s="68">
        <v>11</v>
      </c>
      <c r="B15" s="45" t="s">
        <v>57</v>
      </c>
      <c r="C15" s="69">
        <f>'Table B 2 d 2'!H17</f>
        <v>10926.656401292043</v>
      </c>
      <c r="D15" s="69">
        <f>'Table B 2 d 2'!K17</f>
        <v>10615</v>
      </c>
      <c r="E15" s="70">
        <f t="shared" si="0"/>
        <v>97.147742274981852</v>
      </c>
      <c r="F15" s="69">
        <f>'Table B 2 d 2'!N17</f>
        <v>6381.1673383545531</v>
      </c>
      <c r="G15" s="69">
        <f>'Table B 2 d 2'!Q17</f>
        <v>7192</v>
      </c>
      <c r="H15" s="70">
        <f t="shared" si="1"/>
        <v>112.70665097233648</v>
      </c>
      <c r="I15" s="71">
        <f>'Table B 2 d 2'!T17</f>
        <v>191.07</v>
      </c>
      <c r="J15" s="69">
        <f>'Table B 2 d 2'!W17</f>
        <v>20</v>
      </c>
      <c r="K15" s="72">
        <f t="shared" si="2"/>
        <v>10.467367980321349</v>
      </c>
    </row>
    <row r="16" spans="1:11" ht="18" customHeight="1">
      <c r="A16" s="68">
        <v>12</v>
      </c>
      <c r="B16" s="45" t="s">
        <v>61</v>
      </c>
      <c r="C16" s="69">
        <f>'Table B 2 d 2'!H18</f>
        <v>48831.741772840855</v>
      </c>
      <c r="D16" s="69">
        <f>'Table B 2 d 2'!K18</f>
        <v>44468</v>
      </c>
      <c r="E16" s="70">
        <f t="shared" si="0"/>
        <v>91.063718773046361</v>
      </c>
      <c r="F16" s="69">
        <f>'Table B 2 d 2'!N18</f>
        <v>28517.737195339061</v>
      </c>
      <c r="G16" s="69">
        <f>'Table B 2 d 2'!Q18</f>
        <v>34625</v>
      </c>
      <c r="H16" s="70">
        <f t="shared" si="1"/>
        <v>121.415664092939</v>
      </c>
      <c r="I16" s="71">
        <f>'Table B 2 d 2'!T18</f>
        <v>800.42400000000009</v>
      </c>
      <c r="J16" s="69">
        <f>'Table B 2 d 2'!W18</f>
        <v>19</v>
      </c>
      <c r="K16" s="72">
        <f t="shared" si="2"/>
        <v>2.3737419167841041</v>
      </c>
    </row>
    <row r="17" spans="1:11" ht="18" customHeight="1">
      <c r="A17" s="68">
        <v>13</v>
      </c>
      <c r="B17" s="45" t="s">
        <v>62</v>
      </c>
      <c r="C17" s="69">
        <f>'Table B 2 d 2'!H19</f>
        <v>10512.915067176327</v>
      </c>
      <c r="D17" s="69">
        <f>'Table B 2 d 2'!K19</f>
        <v>8815</v>
      </c>
      <c r="E17" s="70">
        <f t="shared" si="0"/>
        <v>83.849245843547266</v>
      </c>
      <c r="F17" s="69">
        <f>'Table B 2 d 2'!N19</f>
        <v>6139.5423992309743</v>
      </c>
      <c r="G17" s="69">
        <f>'Table B 2 d 2'!Q19</f>
        <v>6260</v>
      </c>
      <c r="H17" s="70">
        <f t="shared" si="1"/>
        <v>101.96199639869113</v>
      </c>
      <c r="I17" s="71">
        <f>'Table B 2 d 2'!T19</f>
        <v>158.66999999999999</v>
      </c>
      <c r="J17" s="69">
        <f>'Table B 2 d 2'!W19</f>
        <v>0</v>
      </c>
      <c r="K17" s="72">
        <f t="shared" si="2"/>
        <v>0</v>
      </c>
    </row>
    <row r="18" spans="1:11" ht="18" customHeight="1">
      <c r="A18" s="68">
        <v>14</v>
      </c>
      <c r="B18" s="45" t="s">
        <v>69</v>
      </c>
      <c r="C18" s="69">
        <f>'Table B 2 d 2'!H20</f>
        <v>13587.72406456916</v>
      </c>
      <c r="D18" s="69">
        <f>'Table B 2 d 2'!K20</f>
        <v>13433</v>
      </c>
      <c r="E18" s="70">
        <f t="shared" si="0"/>
        <v>98.861295211516591</v>
      </c>
      <c r="F18" s="69">
        <f>'Table B 2 d 2'!N20</f>
        <v>7935.2308537083891</v>
      </c>
      <c r="G18" s="69">
        <f>'Table B 2 d 2'!Q20</f>
        <v>9836</v>
      </c>
      <c r="H18" s="70">
        <f t="shared" si="1"/>
        <v>123.95354566658033</v>
      </c>
      <c r="I18" s="71">
        <f>'Table B 2 d 2'!T20</f>
        <v>241.79399999999998</v>
      </c>
      <c r="J18" s="69">
        <f>'Table B 2 d 2'!W20</f>
        <v>44</v>
      </c>
      <c r="K18" s="72">
        <f t="shared" si="2"/>
        <v>18.197308452649779</v>
      </c>
    </row>
    <row r="19" spans="1:11" ht="18" customHeight="1">
      <c r="A19" s="68">
        <v>15</v>
      </c>
      <c r="B19" s="45" t="s">
        <v>256</v>
      </c>
      <c r="C19" s="69">
        <f>'Table B 2 d 2'!H21</f>
        <v>12620.782416909431</v>
      </c>
      <c r="D19" s="69">
        <f>'Table B 2 d 2'!K21</f>
        <v>12166</v>
      </c>
      <c r="E19" s="70">
        <f t="shared" si="0"/>
        <v>96.396559247387785</v>
      </c>
      <c r="F19" s="69">
        <f>'Table B 2 d 2'!N21</f>
        <v>7370.5369314751078</v>
      </c>
      <c r="G19" s="69">
        <f>'Table B 2 d 2'!Q21</f>
        <v>7427</v>
      </c>
      <c r="H19" s="70">
        <f t="shared" si="1"/>
        <v>100.7660645221622</v>
      </c>
      <c r="I19" s="71">
        <f>'Table B 2 d 2'!T21</f>
        <v>218.988</v>
      </c>
      <c r="J19" s="69">
        <f>'Table B 2 d 2'!W21</f>
        <v>18</v>
      </c>
      <c r="K19" s="72">
        <f t="shared" si="2"/>
        <v>8.2196284727930298</v>
      </c>
    </row>
    <row r="20" spans="1:11" ht="18" customHeight="1">
      <c r="A20" s="68">
        <v>16</v>
      </c>
      <c r="B20" s="45" t="s">
        <v>73</v>
      </c>
      <c r="C20" s="69">
        <f>'Table B 2 d 2'!H22</f>
        <v>9125.8154833551198</v>
      </c>
      <c r="D20" s="69">
        <f>'Table B 2 d 2'!K22</f>
        <v>13036</v>
      </c>
      <c r="E20" s="70">
        <f t="shared" si="0"/>
        <v>142.84750797095117</v>
      </c>
      <c r="F20" s="69">
        <f>'Table B 2 d 2'!N22</f>
        <v>5329.4762422793892</v>
      </c>
      <c r="G20" s="69">
        <f>'Table B 2 d 2'!Q22</f>
        <v>5774</v>
      </c>
      <c r="H20" s="70">
        <f t="shared" si="1"/>
        <v>108.34085260000128</v>
      </c>
      <c r="I20" s="71">
        <f>'Table B 2 d 2'!T22</f>
        <v>234.648</v>
      </c>
      <c r="J20" s="69">
        <f>'Table B 2 d 2'!W22</f>
        <v>26</v>
      </c>
      <c r="K20" s="72">
        <f t="shared" si="2"/>
        <v>11.080426852135966</v>
      </c>
    </row>
    <row r="21" spans="1:11" ht="18" customHeight="1">
      <c r="A21" s="68">
        <v>17</v>
      </c>
      <c r="B21" s="45" t="s">
        <v>75</v>
      </c>
      <c r="C21" s="69">
        <f>'Table B 2 d 2'!H23</f>
        <v>26988.544284847481</v>
      </c>
      <c r="D21" s="69">
        <f>'Table B 2 d 2'!K23</f>
        <v>22932</v>
      </c>
      <c r="E21" s="70">
        <f t="shared" si="0"/>
        <v>84.969384632112238</v>
      </c>
      <c r="F21" s="69">
        <f>'Table B 2 d 2'!N23</f>
        <v>15761.30986235093</v>
      </c>
      <c r="G21" s="69">
        <f>'Table B 2 d 2'!Q23</f>
        <v>18196</v>
      </c>
      <c r="H21" s="70">
        <f t="shared" si="1"/>
        <v>115.44725761318111</v>
      </c>
      <c r="I21" s="71">
        <f>'Table B 2 d 2'!T23</f>
        <v>412.77599999999995</v>
      </c>
      <c r="J21" s="69">
        <f>'Table B 2 d 2'!W23</f>
        <v>70</v>
      </c>
      <c r="K21" s="72">
        <f t="shared" si="2"/>
        <v>16.958350291683626</v>
      </c>
    </row>
    <row r="22" spans="1:11" ht="18" customHeight="1">
      <c r="A22" s="68">
        <v>18</v>
      </c>
      <c r="B22" s="50" t="s">
        <v>161</v>
      </c>
      <c r="C22" s="69">
        <f>'Table B 2 d 2'!H24</f>
        <v>9231.423138061311</v>
      </c>
      <c r="D22" s="69">
        <f>'Table B 2 d 2'!K24</f>
        <v>9462</v>
      </c>
      <c r="E22" s="70">
        <f t="shared" si="0"/>
        <v>102.49773906460875</v>
      </c>
      <c r="F22" s="69">
        <f>'Table B 2 d 2'!N24</f>
        <v>5391.1511126278065</v>
      </c>
      <c r="G22" s="69">
        <f>'Table B 2 d 2'!Q24</f>
        <v>5482</v>
      </c>
      <c r="H22" s="70">
        <f t="shared" si="1"/>
        <v>101.68514822668197</v>
      </c>
      <c r="I22" s="71">
        <f>'Table B 2 d 2'!T24</f>
        <v>170.316</v>
      </c>
      <c r="J22" s="69">
        <f>'Table B 2 d 2'!W24</f>
        <v>13</v>
      </c>
      <c r="K22" s="72">
        <f t="shared" si="2"/>
        <v>7.6328706639423194</v>
      </c>
    </row>
    <row r="23" spans="1:11" ht="18" customHeight="1">
      <c r="A23" s="68">
        <v>19</v>
      </c>
      <c r="B23" s="45" t="s">
        <v>86</v>
      </c>
      <c r="C23" s="69">
        <f>'Table B 2 d 2'!H25</f>
        <v>22609.220941044478</v>
      </c>
      <c r="D23" s="69">
        <f>'Table B 2 d 2'!K25</f>
        <v>19815</v>
      </c>
      <c r="E23" s="70">
        <f t="shared" si="0"/>
        <v>87.641232980425769</v>
      </c>
      <c r="F23" s="69">
        <f>'Table B 2 d 2'!N25</f>
        <v>13203.785029569974</v>
      </c>
      <c r="G23" s="69">
        <f>'Table B 2 d 2'!Q25</f>
        <v>14905</v>
      </c>
      <c r="H23" s="70">
        <f t="shared" si="1"/>
        <v>112.88429769660853</v>
      </c>
      <c r="I23" s="71">
        <f>'Table B 2 d 2'!T25</f>
        <v>356.67</v>
      </c>
      <c r="J23" s="69">
        <f>'Table B 2 d 2'!W25</f>
        <v>32</v>
      </c>
      <c r="K23" s="72">
        <f t="shared" si="2"/>
        <v>8.9718787674881533</v>
      </c>
    </row>
    <row r="24" spans="1:11" ht="18" customHeight="1">
      <c r="A24" s="68">
        <v>20</v>
      </c>
      <c r="B24" s="45" t="s">
        <v>143</v>
      </c>
      <c r="C24" s="69">
        <f>'Table B 2 d 2'!H26</f>
        <v>15068.529946833891</v>
      </c>
      <c r="D24" s="69">
        <f>'Table B 2 d 2'!K26</f>
        <v>16151</v>
      </c>
      <c r="E24" s="70">
        <f t="shared" si="0"/>
        <v>107.18364735634714</v>
      </c>
      <c r="F24" s="69">
        <f>'Table B 2 d 2'!N26</f>
        <v>8800.0214889509916</v>
      </c>
      <c r="G24" s="69">
        <f>'Table B 2 d 2'!Q26</f>
        <v>11505</v>
      </c>
      <c r="H24" s="70">
        <f t="shared" si="1"/>
        <v>130.73831711030806</v>
      </c>
      <c r="I24" s="71">
        <f>'Table B 2 d 2'!T26</f>
        <v>290.71800000000002</v>
      </c>
      <c r="J24" s="69">
        <f>'Table B 2 d 2'!W26</f>
        <v>70</v>
      </c>
      <c r="K24" s="72">
        <f t="shared" si="2"/>
        <v>24.078316444114225</v>
      </c>
    </row>
    <row r="25" spans="1:11" ht="18" customHeight="1">
      <c r="A25" s="68">
        <v>21</v>
      </c>
      <c r="B25" s="50" t="s">
        <v>144</v>
      </c>
      <c r="C25" s="69">
        <f>'Table B 2 d 2'!H27</f>
        <v>8008.9207189166536</v>
      </c>
      <c r="D25" s="69">
        <f>'Table B 2 d 2'!K27</f>
        <v>8395</v>
      </c>
      <c r="E25" s="70">
        <f t="shared" si="0"/>
        <v>104.82061559395197</v>
      </c>
      <c r="F25" s="69">
        <f>'Table B 2 d 2'!N27</f>
        <v>4677.2096998473253</v>
      </c>
      <c r="G25" s="69">
        <f>'Table B 2 d 2'!Q27</f>
        <v>6236</v>
      </c>
      <c r="H25" s="70">
        <f t="shared" si="1"/>
        <v>133.32735541456603</v>
      </c>
      <c r="I25" s="71">
        <f>'Table B 2 d 2'!T27</f>
        <v>151.10999999999999</v>
      </c>
      <c r="J25" s="69">
        <f>'Table B 2 d 2'!W27</f>
        <v>14</v>
      </c>
      <c r="K25" s="72">
        <f t="shared" si="2"/>
        <v>9.2647740056912191</v>
      </c>
    </row>
    <row r="26" spans="1:11" ht="18" customHeight="1">
      <c r="A26" s="68">
        <v>22</v>
      </c>
      <c r="B26" s="45" t="s">
        <v>145</v>
      </c>
      <c r="C26" s="69">
        <f>'Table B 2 d 2'!H28</f>
        <v>15927.088795061622</v>
      </c>
      <c r="D26" s="69">
        <f>'Table B 2 d 2'!K28</f>
        <v>17222</v>
      </c>
      <c r="E26" s="70">
        <f t="shared" si="0"/>
        <v>108.13024414945109</v>
      </c>
      <c r="F26" s="69">
        <f>'Table B 2 d 2'!N28</f>
        <v>9301.419856315988</v>
      </c>
      <c r="G26" s="69">
        <f>'Table B 2 d 2'!Q28</f>
        <v>10359</v>
      </c>
      <c r="H26" s="70">
        <f t="shared" si="1"/>
        <v>111.3700935988378</v>
      </c>
      <c r="I26" s="71">
        <f>'Table B 2 d 2'!T28</f>
        <v>309.99600000000004</v>
      </c>
      <c r="J26" s="69">
        <f>'Table B 2 d 2'!W28</f>
        <v>22</v>
      </c>
      <c r="K26" s="72">
        <f t="shared" si="2"/>
        <v>7.0968657660098824</v>
      </c>
    </row>
    <row r="27" spans="1:11" ht="18" customHeight="1" thickBot="1">
      <c r="A27" s="2020" t="s">
        <v>181</v>
      </c>
      <c r="B27" s="2021"/>
      <c r="C27" s="109">
        <f>SUM(C5:C26)</f>
        <v>383941.40601501841</v>
      </c>
      <c r="D27" s="109">
        <f>SUM(D5:D26)</f>
        <v>373189</v>
      </c>
      <c r="E27" s="110">
        <f t="shared" si="0"/>
        <v>97.199466937775966</v>
      </c>
      <c r="F27" s="109">
        <f>SUM(F5:F26)</f>
        <v>224221.78111277078</v>
      </c>
      <c r="G27" s="109">
        <f>SUM(G5:G26)</f>
        <v>267136</v>
      </c>
      <c r="H27" s="110">
        <f t="shared" si="1"/>
        <v>119.13918383586733</v>
      </c>
      <c r="I27" s="111">
        <f>'Table B 2 d 2'!T29</f>
        <v>6717.402</v>
      </c>
      <c r="J27" s="109">
        <f>'Table B 2 d 2'!W29</f>
        <v>1830</v>
      </c>
      <c r="K27" s="112">
        <f t="shared" si="2"/>
        <v>27.242675069915421</v>
      </c>
    </row>
    <row r="28" spans="1:11" ht="11.25" customHeight="1"/>
  </sheetData>
  <mergeCells count="8">
    <mergeCell ref="A27:B27"/>
    <mergeCell ref="A1:K1"/>
    <mergeCell ref="C3:E3"/>
    <mergeCell ref="F3:H3"/>
    <mergeCell ref="I3:K3"/>
    <mergeCell ref="B3:B4"/>
    <mergeCell ref="A3:A4"/>
    <mergeCell ref="A2:K2"/>
  </mergeCells>
  <printOptions horizontalCentered="1" verticalCentered="1"/>
  <pageMargins left="0.70866141732283472" right="0.23622047244094491" top="0.74803149606299213" bottom="0.39370078740157483" header="0.31496062992125984" footer="0.31496062992125984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1"/>
  </sheetPr>
  <dimension ref="A1:R84"/>
  <sheetViews>
    <sheetView workbookViewId="0">
      <selection activeCell="O33" sqref="O33"/>
    </sheetView>
  </sheetViews>
  <sheetFormatPr defaultColWidth="9.140625" defaultRowHeight="15"/>
  <cols>
    <col min="1" max="1" width="7.140625" style="5" customWidth="1"/>
    <col min="2" max="2" width="17.28515625" style="5" customWidth="1"/>
    <col min="3" max="11" width="8.7109375" style="5" customWidth="1"/>
    <col min="12" max="12" width="6" style="5" customWidth="1"/>
    <col min="13" max="15" width="8.7109375" style="5" customWidth="1"/>
    <col min="16" max="16384" width="9.140625" style="5"/>
  </cols>
  <sheetData>
    <row r="1" spans="1:15" ht="15.75">
      <c r="A1" s="2029" t="s">
        <v>551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</row>
    <row r="2" spans="1:15" ht="15.75">
      <c r="A2" s="2029" t="s">
        <v>750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</row>
    <row r="3" spans="1:15" s="756" customFormat="1" ht="15.75" thickBot="1">
      <c r="A3" s="756" t="s">
        <v>276</v>
      </c>
      <c r="L3" s="2031"/>
      <c r="M3" s="2031"/>
      <c r="N3" s="2031"/>
      <c r="O3" s="2031"/>
    </row>
    <row r="4" spans="1:15" s="3" customFormat="1" ht="26.25" customHeight="1">
      <c r="A4" s="2034" t="s">
        <v>193</v>
      </c>
      <c r="B4" s="2036" t="s">
        <v>194</v>
      </c>
      <c r="C4" s="2032" t="s">
        <v>227</v>
      </c>
      <c r="D4" s="2032"/>
      <c r="E4" s="2032"/>
      <c r="F4" s="2032" t="s">
        <v>159</v>
      </c>
      <c r="G4" s="2032"/>
      <c r="H4" s="2032"/>
      <c r="I4" s="2032" t="s">
        <v>228</v>
      </c>
      <c r="J4" s="2032"/>
      <c r="K4" s="2032"/>
      <c r="L4" s="2038" t="s">
        <v>147</v>
      </c>
      <c r="M4" s="2032" t="s">
        <v>7</v>
      </c>
      <c r="N4" s="2032"/>
      <c r="O4" s="2033"/>
    </row>
    <row r="5" spans="1:15" s="4" customFormat="1" ht="25.5" customHeight="1">
      <c r="A5" s="2035"/>
      <c r="B5" s="2037"/>
      <c r="C5" s="115" t="s">
        <v>10</v>
      </c>
      <c r="D5" s="115" t="s">
        <v>11</v>
      </c>
      <c r="E5" s="115" t="s">
        <v>6</v>
      </c>
      <c r="F5" s="115" t="s">
        <v>10</v>
      </c>
      <c r="G5" s="115" t="s">
        <v>11</v>
      </c>
      <c r="H5" s="115" t="s">
        <v>6</v>
      </c>
      <c r="I5" s="115" t="s">
        <v>10</v>
      </c>
      <c r="J5" s="115" t="s">
        <v>11</v>
      </c>
      <c r="K5" s="115" t="s">
        <v>6</v>
      </c>
      <c r="L5" s="2039"/>
      <c r="M5" s="115" t="s">
        <v>10</v>
      </c>
      <c r="N5" s="115" t="s">
        <v>11</v>
      </c>
      <c r="O5" s="116" t="s">
        <v>6</v>
      </c>
    </row>
    <row r="6" spans="1:15" ht="17.25" customHeight="1">
      <c r="A6" s="9">
        <v>1</v>
      </c>
      <c r="B6" s="1" t="s">
        <v>15</v>
      </c>
      <c r="C6" s="15">
        <f>'Master Table'!I6</f>
        <v>4714</v>
      </c>
      <c r="D6" s="15">
        <f>'Master Table'!J6</f>
        <v>4473</v>
      </c>
      <c r="E6" s="15">
        <f>'Master Table'!K6</f>
        <v>9187</v>
      </c>
      <c r="F6" s="71">
        <f>'Master Table'!R6</f>
        <v>5741</v>
      </c>
      <c r="G6" s="71">
        <f>'Master Table'!S6</f>
        <v>4354</v>
      </c>
      <c r="H6" s="71">
        <f>'Master Table'!T6</f>
        <v>10095</v>
      </c>
      <c r="I6" s="15">
        <f>'Master Table'!U6</f>
        <v>0</v>
      </c>
      <c r="J6" s="15">
        <f>'Master Table'!V6</f>
        <v>1</v>
      </c>
      <c r="K6" s="15">
        <f>'Master Table'!W6</f>
        <v>1</v>
      </c>
      <c r="L6" s="15">
        <f>'Master Table'!X6</f>
        <v>0</v>
      </c>
      <c r="M6" s="15">
        <f>'Master Table'!Y6</f>
        <v>8</v>
      </c>
      <c r="N6" s="15">
        <f>'Master Table'!Z6</f>
        <v>6</v>
      </c>
      <c r="O6" s="113">
        <f>'Master Table'!AA6</f>
        <v>14</v>
      </c>
    </row>
    <row r="7" spans="1:15" ht="17.25" customHeight="1">
      <c r="A7" s="9">
        <v>2</v>
      </c>
      <c r="B7" s="1" t="s">
        <v>20</v>
      </c>
      <c r="C7" s="15">
        <f>'Master Table'!I7</f>
        <v>146</v>
      </c>
      <c r="D7" s="15">
        <f>'Master Table'!J7</f>
        <v>124</v>
      </c>
      <c r="E7" s="15">
        <f>'Master Table'!K7</f>
        <v>270</v>
      </c>
      <c r="F7" s="71">
        <f>'Master Table'!R7</f>
        <v>2169</v>
      </c>
      <c r="G7" s="71">
        <f>'Master Table'!S7</f>
        <v>1559</v>
      </c>
      <c r="H7" s="71">
        <f>'Master Table'!T7</f>
        <v>3728</v>
      </c>
      <c r="I7" s="15">
        <f>'Master Table'!U7</f>
        <v>1</v>
      </c>
      <c r="J7" s="15">
        <f>'Master Table'!V7</f>
        <v>6</v>
      </c>
      <c r="K7" s="15">
        <f>'Master Table'!W7</f>
        <v>7</v>
      </c>
      <c r="L7" s="15">
        <f>'Master Table'!X7</f>
        <v>0</v>
      </c>
      <c r="M7" s="15">
        <f>'Master Table'!Y7</f>
        <v>0</v>
      </c>
      <c r="N7" s="15">
        <f>'Master Table'!Z7</f>
        <v>0</v>
      </c>
      <c r="O7" s="113">
        <f>'Master Table'!AA7</f>
        <v>0</v>
      </c>
    </row>
    <row r="8" spans="1:15" ht="17.25" customHeight="1">
      <c r="A8" s="9">
        <v>3</v>
      </c>
      <c r="B8" s="1" t="s">
        <v>21</v>
      </c>
      <c r="C8" s="15">
        <f>'Master Table'!I8</f>
        <v>645</v>
      </c>
      <c r="D8" s="15">
        <f>'Master Table'!J8</f>
        <v>527</v>
      </c>
      <c r="E8" s="15">
        <f>'Master Table'!K8</f>
        <v>1172</v>
      </c>
      <c r="F8" s="71">
        <f>'Master Table'!R8</f>
        <v>4674</v>
      </c>
      <c r="G8" s="71">
        <f>'Master Table'!S8</f>
        <v>2995</v>
      </c>
      <c r="H8" s="71">
        <f>'Master Table'!T8</f>
        <v>7669</v>
      </c>
      <c r="I8" s="15">
        <f>'Master Table'!U8</f>
        <v>20</v>
      </c>
      <c r="J8" s="15">
        <f>'Master Table'!V8</f>
        <v>27</v>
      </c>
      <c r="K8" s="15">
        <f>'Master Table'!W8</f>
        <v>47</v>
      </c>
      <c r="L8" s="15">
        <f>'Master Table'!X8</f>
        <v>1</v>
      </c>
      <c r="M8" s="15">
        <f>'Master Table'!Y8</f>
        <v>5</v>
      </c>
      <c r="N8" s="15">
        <f>'Master Table'!Z8</f>
        <v>0</v>
      </c>
      <c r="O8" s="113">
        <f>'Master Table'!AA8</f>
        <v>5</v>
      </c>
    </row>
    <row r="9" spans="1:15" ht="17.25" customHeight="1">
      <c r="A9" s="9">
        <v>4</v>
      </c>
      <c r="B9" s="1" t="s">
        <v>25</v>
      </c>
      <c r="C9" s="15">
        <f>'Master Table'!I9</f>
        <v>607</v>
      </c>
      <c r="D9" s="15">
        <f>'Master Table'!J9</f>
        <v>622</v>
      </c>
      <c r="E9" s="15">
        <f>'Master Table'!K9</f>
        <v>1229</v>
      </c>
      <c r="F9" s="71">
        <f>'Master Table'!R9</f>
        <v>1759</v>
      </c>
      <c r="G9" s="71">
        <f>'Master Table'!S9</f>
        <v>1319</v>
      </c>
      <c r="H9" s="71">
        <f>'Master Table'!T9</f>
        <v>3078</v>
      </c>
      <c r="I9" s="15">
        <f>'Master Table'!U9</f>
        <v>0</v>
      </c>
      <c r="J9" s="15">
        <f>'Master Table'!V9</f>
        <v>1</v>
      </c>
      <c r="K9" s="15">
        <f>'Master Table'!W9</f>
        <v>1</v>
      </c>
      <c r="L9" s="15">
        <f>'Master Table'!X9</f>
        <v>0</v>
      </c>
      <c r="M9" s="15">
        <f>'Master Table'!Y9</f>
        <v>0</v>
      </c>
      <c r="N9" s="15">
        <f>'Master Table'!Z9</f>
        <v>0</v>
      </c>
      <c r="O9" s="113">
        <f>'Master Table'!AA9</f>
        <v>0</v>
      </c>
    </row>
    <row r="10" spans="1:15" ht="17.25" customHeight="1">
      <c r="A10" s="9">
        <v>5</v>
      </c>
      <c r="B10" s="1" t="s">
        <v>27</v>
      </c>
      <c r="C10" s="15">
        <f>'Master Table'!I10</f>
        <v>1091</v>
      </c>
      <c r="D10" s="15">
        <f>'Master Table'!J10</f>
        <v>1034</v>
      </c>
      <c r="E10" s="15">
        <f>'Master Table'!K10</f>
        <v>2125</v>
      </c>
      <c r="F10" s="71">
        <f>'Master Table'!R10</f>
        <v>2843</v>
      </c>
      <c r="G10" s="71">
        <f>'Master Table'!S10</f>
        <v>2010</v>
      </c>
      <c r="H10" s="71">
        <f>'Master Table'!T10</f>
        <v>4853</v>
      </c>
      <c r="I10" s="15">
        <f>'Master Table'!U10</f>
        <v>1</v>
      </c>
      <c r="J10" s="15">
        <f>'Master Table'!V10</f>
        <v>1</v>
      </c>
      <c r="K10" s="15">
        <f>'Master Table'!W10</f>
        <v>2</v>
      </c>
      <c r="L10" s="15">
        <f>'Master Table'!X10</f>
        <v>0</v>
      </c>
      <c r="M10" s="15">
        <f>'Master Table'!Y10</f>
        <v>9</v>
      </c>
      <c r="N10" s="15">
        <f>'Master Table'!Z10</f>
        <v>7</v>
      </c>
      <c r="O10" s="113">
        <f>'Master Table'!AA10</f>
        <v>16</v>
      </c>
    </row>
    <row r="11" spans="1:15" ht="17.25" customHeight="1">
      <c r="A11" s="9">
        <v>6</v>
      </c>
      <c r="B11" s="1" t="s">
        <v>29</v>
      </c>
      <c r="C11" s="15">
        <f>'Master Table'!I11</f>
        <v>188</v>
      </c>
      <c r="D11" s="15">
        <f>'Master Table'!J11</f>
        <v>158</v>
      </c>
      <c r="E11" s="15">
        <f>'Master Table'!K11</f>
        <v>346</v>
      </c>
      <c r="F11" s="71">
        <f>'Master Table'!R11</f>
        <v>1828</v>
      </c>
      <c r="G11" s="71">
        <f>'Master Table'!S11</f>
        <v>1302</v>
      </c>
      <c r="H11" s="71">
        <f>'Master Table'!T11</f>
        <v>3130</v>
      </c>
      <c r="I11" s="15">
        <f>'Master Table'!U11</f>
        <v>4</v>
      </c>
      <c r="J11" s="15">
        <f>'Master Table'!V11</f>
        <v>3</v>
      </c>
      <c r="K11" s="15">
        <f>'Master Table'!W11</f>
        <v>7</v>
      </c>
      <c r="L11" s="15">
        <f>'Master Table'!X11</f>
        <v>0</v>
      </c>
      <c r="M11" s="15">
        <f>'Master Table'!Y11</f>
        <v>0</v>
      </c>
      <c r="N11" s="15">
        <f>'Master Table'!Z11</f>
        <v>0</v>
      </c>
      <c r="O11" s="113">
        <f>'Master Table'!AA11</f>
        <v>0</v>
      </c>
    </row>
    <row r="12" spans="1:15" ht="17.25" customHeight="1">
      <c r="A12" s="9">
        <v>7</v>
      </c>
      <c r="B12" s="1" t="s">
        <v>142</v>
      </c>
      <c r="C12" s="15">
        <f>'Master Table'!I12</f>
        <v>839</v>
      </c>
      <c r="D12" s="15">
        <f>'Master Table'!J12</f>
        <v>720</v>
      </c>
      <c r="E12" s="15">
        <f>'Master Table'!K12</f>
        <v>1559</v>
      </c>
      <c r="F12" s="71">
        <f>'Master Table'!R12</f>
        <v>2299</v>
      </c>
      <c r="G12" s="71">
        <f>'Master Table'!S12</f>
        <v>1693</v>
      </c>
      <c r="H12" s="71">
        <f>'Master Table'!T12</f>
        <v>3992</v>
      </c>
      <c r="I12" s="15">
        <f>'Master Table'!U12</f>
        <v>0</v>
      </c>
      <c r="J12" s="15">
        <f>'Master Table'!V12</f>
        <v>0</v>
      </c>
      <c r="K12" s="15">
        <f>'Master Table'!W12</f>
        <v>0</v>
      </c>
      <c r="L12" s="15">
        <f>'Master Table'!X12</f>
        <v>2</v>
      </c>
      <c r="M12" s="15">
        <f>'Master Table'!Y12</f>
        <v>3</v>
      </c>
      <c r="N12" s="15">
        <f>'Master Table'!Z12</f>
        <v>1</v>
      </c>
      <c r="O12" s="113">
        <f>'Master Table'!AA12</f>
        <v>4</v>
      </c>
    </row>
    <row r="13" spans="1:15" ht="17.25" customHeight="1">
      <c r="A13" s="9">
        <v>8</v>
      </c>
      <c r="B13" s="1" t="s">
        <v>40</v>
      </c>
      <c r="C13" s="15">
        <f>'Master Table'!I13</f>
        <v>2594</v>
      </c>
      <c r="D13" s="15">
        <f>'Master Table'!J13</f>
        <v>2426</v>
      </c>
      <c r="E13" s="15">
        <f>'Master Table'!K13</f>
        <v>5020</v>
      </c>
      <c r="F13" s="71">
        <f>'Master Table'!R13</f>
        <v>4816</v>
      </c>
      <c r="G13" s="71">
        <f>'Master Table'!S13</f>
        <v>4022</v>
      </c>
      <c r="H13" s="71">
        <f>'Master Table'!T13</f>
        <v>8838</v>
      </c>
      <c r="I13" s="15">
        <f>'Master Table'!U13</f>
        <v>24</v>
      </c>
      <c r="J13" s="15">
        <f>'Master Table'!V13</f>
        <v>20</v>
      </c>
      <c r="K13" s="15">
        <f>'Master Table'!W13</f>
        <v>44</v>
      </c>
      <c r="L13" s="15">
        <f>'Master Table'!X13</f>
        <v>0</v>
      </c>
      <c r="M13" s="15">
        <f>'Master Table'!Y13</f>
        <v>22</v>
      </c>
      <c r="N13" s="15">
        <f>'Master Table'!Z13</f>
        <v>12</v>
      </c>
      <c r="O13" s="113">
        <f>'Master Table'!AA13</f>
        <v>34</v>
      </c>
    </row>
    <row r="14" spans="1:15" ht="17.25" customHeight="1">
      <c r="A14" s="9">
        <v>9</v>
      </c>
      <c r="B14" s="1" t="s">
        <v>44</v>
      </c>
      <c r="C14" s="15">
        <f>'Master Table'!I14</f>
        <v>2322</v>
      </c>
      <c r="D14" s="15">
        <f>'Master Table'!J14</f>
        <v>2180</v>
      </c>
      <c r="E14" s="15">
        <f>'Master Table'!K14</f>
        <v>4502</v>
      </c>
      <c r="F14" s="71">
        <f>'Master Table'!R14</f>
        <v>5596</v>
      </c>
      <c r="G14" s="71">
        <f>'Master Table'!S14</f>
        <v>4416</v>
      </c>
      <c r="H14" s="71">
        <f>'Master Table'!T14</f>
        <v>10012</v>
      </c>
      <c r="I14" s="15">
        <f>'Master Table'!U14</f>
        <v>4</v>
      </c>
      <c r="J14" s="15">
        <f>'Master Table'!V14</f>
        <v>5</v>
      </c>
      <c r="K14" s="15">
        <f>'Master Table'!W14</f>
        <v>9</v>
      </c>
      <c r="L14" s="15">
        <f>'Master Table'!X14</f>
        <v>0</v>
      </c>
      <c r="M14" s="15">
        <f>'Master Table'!Y14</f>
        <v>11</v>
      </c>
      <c r="N14" s="15">
        <f>'Master Table'!Z14</f>
        <v>10</v>
      </c>
      <c r="O14" s="113">
        <f>'Master Table'!AA14</f>
        <v>21</v>
      </c>
    </row>
    <row r="15" spans="1:15" ht="17.25" customHeight="1">
      <c r="A15" s="9">
        <v>10</v>
      </c>
      <c r="B15" s="1" t="s">
        <v>51</v>
      </c>
      <c r="C15" s="15">
        <f>'Master Table'!I15</f>
        <v>1566</v>
      </c>
      <c r="D15" s="15">
        <f>'Master Table'!J15</f>
        <v>1501</v>
      </c>
      <c r="E15" s="15">
        <f>'Master Table'!K15</f>
        <v>3067</v>
      </c>
      <c r="F15" s="71">
        <f>'Master Table'!R15</f>
        <v>5270</v>
      </c>
      <c r="G15" s="71">
        <f>'Master Table'!S15</f>
        <v>4078</v>
      </c>
      <c r="H15" s="71">
        <f>'Master Table'!T15</f>
        <v>9348</v>
      </c>
      <c r="I15" s="15">
        <f>'Master Table'!U15</f>
        <v>7</v>
      </c>
      <c r="J15" s="15">
        <f>'Master Table'!V15</f>
        <v>3</v>
      </c>
      <c r="K15" s="15">
        <f>'Master Table'!W15</f>
        <v>10</v>
      </c>
      <c r="L15" s="15">
        <f>'Master Table'!X15</f>
        <v>0</v>
      </c>
      <c r="M15" s="15">
        <f>'Master Table'!Y15</f>
        <v>3</v>
      </c>
      <c r="N15" s="15">
        <f>'Master Table'!Z15</f>
        <v>1</v>
      </c>
      <c r="O15" s="113">
        <f>'Master Table'!AA15</f>
        <v>4</v>
      </c>
    </row>
    <row r="16" spans="1:15" ht="17.25" customHeight="1">
      <c r="A16" s="9">
        <v>11</v>
      </c>
      <c r="B16" s="1" t="s">
        <v>57</v>
      </c>
      <c r="C16" s="15">
        <f>'Master Table'!I16</f>
        <v>265</v>
      </c>
      <c r="D16" s="15">
        <f>'Master Table'!J16</f>
        <v>242</v>
      </c>
      <c r="E16" s="15">
        <f>'Master Table'!K16</f>
        <v>507</v>
      </c>
      <c r="F16" s="71">
        <f>'Master Table'!R16</f>
        <v>2530</v>
      </c>
      <c r="G16" s="71">
        <f>'Master Table'!S16</f>
        <v>1914</v>
      </c>
      <c r="H16" s="71">
        <f>'Master Table'!T16</f>
        <v>4444</v>
      </c>
      <c r="I16" s="15">
        <f>'Master Table'!U16</f>
        <v>0</v>
      </c>
      <c r="J16" s="15">
        <f>'Master Table'!V16</f>
        <v>1</v>
      </c>
      <c r="K16" s="15">
        <f>'Master Table'!W16</f>
        <v>1</v>
      </c>
      <c r="L16" s="15">
        <f>'Master Table'!X16</f>
        <v>0</v>
      </c>
      <c r="M16" s="15">
        <f>'Master Table'!Y16</f>
        <v>0</v>
      </c>
      <c r="N16" s="15">
        <f>'Master Table'!Z16</f>
        <v>0</v>
      </c>
      <c r="O16" s="113">
        <f>'Master Table'!AA16</f>
        <v>0</v>
      </c>
    </row>
    <row r="17" spans="1:17" ht="17.25" customHeight="1">
      <c r="A17" s="9">
        <v>12</v>
      </c>
      <c r="B17" s="1" t="s">
        <v>61</v>
      </c>
      <c r="C17" s="15">
        <f>'Master Table'!I17</f>
        <v>2396</v>
      </c>
      <c r="D17" s="15">
        <f>'Master Table'!J17</f>
        <v>2168</v>
      </c>
      <c r="E17" s="15">
        <f>'Master Table'!K17</f>
        <v>4564</v>
      </c>
      <c r="F17" s="71">
        <f>'Master Table'!R17</f>
        <v>6940</v>
      </c>
      <c r="G17" s="71">
        <f>'Master Table'!S17</f>
        <v>4937</v>
      </c>
      <c r="H17" s="71">
        <f>'Master Table'!T17</f>
        <v>11877</v>
      </c>
      <c r="I17" s="15">
        <f>'Master Table'!U17</f>
        <v>11</v>
      </c>
      <c r="J17" s="15">
        <f>'Master Table'!V17</f>
        <v>8</v>
      </c>
      <c r="K17" s="15">
        <f>'Master Table'!W17</f>
        <v>19</v>
      </c>
      <c r="L17" s="15">
        <f>'Master Table'!X17</f>
        <v>0</v>
      </c>
      <c r="M17" s="15">
        <f>'Master Table'!Y17</f>
        <v>6</v>
      </c>
      <c r="N17" s="15">
        <f>'Master Table'!Z17</f>
        <v>2</v>
      </c>
      <c r="O17" s="113">
        <f>'Master Table'!AA17</f>
        <v>8</v>
      </c>
    </row>
    <row r="18" spans="1:17" ht="17.25" customHeight="1">
      <c r="A18" s="9">
        <v>13</v>
      </c>
      <c r="B18" s="1" t="s">
        <v>62</v>
      </c>
      <c r="C18" s="15">
        <f>'Master Table'!I18</f>
        <v>218</v>
      </c>
      <c r="D18" s="15">
        <f>'Master Table'!J18</f>
        <v>178</v>
      </c>
      <c r="E18" s="15">
        <f>'Master Table'!K18</f>
        <v>396</v>
      </c>
      <c r="F18" s="71">
        <f>'Master Table'!R18</f>
        <v>2454</v>
      </c>
      <c r="G18" s="71">
        <f>'Master Table'!S18</f>
        <v>1800</v>
      </c>
      <c r="H18" s="71">
        <f>'Master Table'!T18</f>
        <v>4254</v>
      </c>
      <c r="I18" s="15">
        <f>'Master Table'!U18</f>
        <v>0</v>
      </c>
      <c r="J18" s="15">
        <f>'Master Table'!V18</f>
        <v>0</v>
      </c>
      <c r="K18" s="15">
        <f>'Master Table'!W18</f>
        <v>0</v>
      </c>
      <c r="L18" s="15">
        <f>'Master Table'!X18</f>
        <v>0</v>
      </c>
      <c r="M18" s="15">
        <f>'Master Table'!Y18</f>
        <v>1</v>
      </c>
      <c r="N18" s="15">
        <f>'Master Table'!Z18</f>
        <v>0</v>
      </c>
      <c r="O18" s="113">
        <f>'Master Table'!AA18</f>
        <v>1</v>
      </c>
    </row>
    <row r="19" spans="1:17" ht="17.25" customHeight="1">
      <c r="A19" s="9">
        <v>14</v>
      </c>
      <c r="B19" s="1" t="s">
        <v>69</v>
      </c>
      <c r="C19" s="15">
        <f>'Master Table'!I19</f>
        <v>671</v>
      </c>
      <c r="D19" s="15">
        <f>'Master Table'!J19</f>
        <v>670</v>
      </c>
      <c r="E19" s="15">
        <f>'Master Table'!K19</f>
        <v>1341</v>
      </c>
      <c r="F19" s="71">
        <f>'Master Table'!R19</f>
        <v>3573</v>
      </c>
      <c r="G19" s="71">
        <f>'Master Table'!S19</f>
        <v>2567</v>
      </c>
      <c r="H19" s="71">
        <f>'Master Table'!T19</f>
        <v>6140</v>
      </c>
      <c r="I19" s="15">
        <f>'Master Table'!U19</f>
        <v>0</v>
      </c>
      <c r="J19" s="15">
        <f>'Master Table'!V19</f>
        <v>5</v>
      </c>
      <c r="K19" s="15">
        <f>'Master Table'!W19</f>
        <v>5</v>
      </c>
      <c r="L19" s="15">
        <f>'Master Table'!X19</f>
        <v>0</v>
      </c>
      <c r="M19" s="15">
        <f>'Master Table'!Y19</f>
        <v>0</v>
      </c>
      <c r="N19" s="15">
        <f>'Master Table'!Z19</f>
        <v>0</v>
      </c>
      <c r="O19" s="113">
        <f>'Master Table'!AA19</f>
        <v>0</v>
      </c>
    </row>
    <row r="20" spans="1:17" ht="17.25" customHeight="1">
      <c r="A20" s="9">
        <v>15</v>
      </c>
      <c r="B20" s="1" t="s">
        <v>256</v>
      </c>
      <c r="C20" s="15">
        <f>'Master Table'!I20</f>
        <v>1351</v>
      </c>
      <c r="D20" s="15">
        <f>'Master Table'!J20</f>
        <v>1248</v>
      </c>
      <c r="E20" s="15">
        <f>'Master Table'!K20</f>
        <v>2599</v>
      </c>
      <c r="F20" s="71">
        <f>'Master Table'!R20</f>
        <v>2820</v>
      </c>
      <c r="G20" s="71">
        <f>'Master Table'!S20</f>
        <v>2131</v>
      </c>
      <c r="H20" s="71">
        <f>'Master Table'!T20</f>
        <v>4951</v>
      </c>
      <c r="I20" s="15">
        <f>'Master Table'!U20</f>
        <v>4</v>
      </c>
      <c r="J20" s="15">
        <f>'Master Table'!V20</f>
        <v>6</v>
      </c>
      <c r="K20" s="15">
        <f>'Master Table'!W20</f>
        <v>10</v>
      </c>
      <c r="L20" s="15">
        <f>'Master Table'!X20</f>
        <v>1</v>
      </c>
      <c r="M20" s="15">
        <f>'Master Table'!Y20</f>
        <v>5</v>
      </c>
      <c r="N20" s="15">
        <f>'Master Table'!Z20</f>
        <v>8</v>
      </c>
      <c r="O20" s="113">
        <f>'Master Table'!AA20</f>
        <v>13</v>
      </c>
    </row>
    <row r="21" spans="1:17" ht="17.25" customHeight="1">
      <c r="A21" s="9">
        <v>16</v>
      </c>
      <c r="B21" s="1" t="s">
        <v>73</v>
      </c>
      <c r="C21" s="15">
        <f>'Master Table'!I21</f>
        <v>1641</v>
      </c>
      <c r="D21" s="15">
        <f>'Master Table'!J21</f>
        <v>1465</v>
      </c>
      <c r="E21" s="15">
        <f>'Master Table'!K21</f>
        <v>3106</v>
      </c>
      <c r="F21" s="71">
        <f>'Master Table'!R21</f>
        <v>2188</v>
      </c>
      <c r="G21" s="71">
        <f>'Master Table'!S21</f>
        <v>1682</v>
      </c>
      <c r="H21" s="71">
        <f>'Master Table'!T21</f>
        <v>3870</v>
      </c>
      <c r="I21" s="15">
        <f>'Master Table'!U21</f>
        <v>12</v>
      </c>
      <c r="J21" s="15">
        <f>'Master Table'!V21</f>
        <v>8</v>
      </c>
      <c r="K21" s="15">
        <f>'Master Table'!W21</f>
        <v>20</v>
      </c>
      <c r="L21" s="15">
        <f>'Master Table'!X21</f>
        <v>3</v>
      </c>
      <c r="M21" s="15">
        <f>'Master Table'!Y21</f>
        <v>22</v>
      </c>
      <c r="N21" s="15">
        <f>'Master Table'!Z21</f>
        <v>39</v>
      </c>
      <c r="O21" s="113">
        <f>'Master Table'!AA21</f>
        <v>61</v>
      </c>
    </row>
    <row r="22" spans="1:17" ht="17.25" customHeight="1">
      <c r="A22" s="9">
        <v>17</v>
      </c>
      <c r="B22" s="1" t="s">
        <v>75</v>
      </c>
      <c r="C22" s="15">
        <f>'Master Table'!I22</f>
        <v>1160</v>
      </c>
      <c r="D22" s="15">
        <f>'Master Table'!J22</f>
        <v>1053</v>
      </c>
      <c r="E22" s="15">
        <f>'Master Table'!K22</f>
        <v>2213</v>
      </c>
      <c r="F22" s="71">
        <f>'Master Table'!R22</f>
        <v>4486</v>
      </c>
      <c r="G22" s="71">
        <f>'Master Table'!S22</f>
        <v>3251</v>
      </c>
      <c r="H22" s="71">
        <f>'Master Table'!T22</f>
        <v>7737</v>
      </c>
      <c r="I22" s="15">
        <f>'Master Table'!U22</f>
        <v>2</v>
      </c>
      <c r="J22" s="15">
        <f>'Master Table'!V22</f>
        <v>3</v>
      </c>
      <c r="K22" s="15">
        <f>'Master Table'!W22</f>
        <v>5</v>
      </c>
      <c r="L22" s="15">
        <f>'Master Table'!X22</f>
        <v>0</v>
      </c>
      <c r="M22" s="15">
        <f>'Master Table'!Y22</f>
        <v>1</v>
      </c>
      <c r="N22" s="15">
        <f>'Master Table'!Z22</f>
        <v>1</v>
      </c>
      <c r="O22" s="113">
        <f>'Master Table'!AA22</f>
        <v>2</v>
      </c>
    </row>
    <row r="23" spans="1:17" ht="17.25" customHeight="1">
      <c r="A23" s="9">
        <v>18</v>
      </c>
      <c r="B23" s="2" t="s">
        <v>161</v>
      </c>
      <c r="C23" s="15">
        <f>'Master Table'!I23</f>
        <v>659</v>
      </c>
      <c r="D23" s="15">
        <f>'Master Table'!J23</f>
        <v>622</v>
      </c>
      <c r="E23" s="15">
        <f>'Master Table'!K23</f>
        <v>1281</v>
      </c>
      <c r="F23" s="71">
        <f>'Master Table'!R23</f>
        <v>2093</v>
      </c>
      <c r="G23" s="71">
        <f>'Master Table'!S23</f>
        <v>1564</v>
      </c>
      <c r="H23" s="71">
        <f>'Master Table'!T23</f>
        <v>3657</v>
      </c>
      <c r="I23" s="15">
        <f>'Master Table'!U23</f>
        <v>1</v>
      </c>
      <c r="J23" s="15">
        <f>'Master Table'!V23</f>
        <v>0</v>
      </c>
      <c r="K23" s="15">
        <f>'Master Table'!W23</f>
        <v>1</v>
      </c>
      <c r="L23" s="15">
        <f>'Master Table'!X23</f>
        <v>0</v>
      </c>
      <c r="M23" s="15">
        <f>'Master Table'!Y23</f>
        <v>0</v>
      </c>
      <c r="N23" s="15">
        <f>'Master Table'!Z23</f>
        <v>0</v>
      </c>
      <c r="O23" s="113">
        <f>'Master Table'!AA23</f>
        <v>0</v>
      </c>
    </row>
    <row r="24" spans="1:17" ht="17.25" customHeight="1">
      <c r="A24" s="9">
        <v>19</v>
      </c>
      <c r="B24" s="1" t="s">
        <v>86</v>
      </c>
      <c r="C24" s="15">
        <f>'Master Table'!I24</f>
        <v>760</v>
      </c>
      <c r="D24" s="15">
        <f>'Master Table'!J24</f>
        <v>738</v>
      </c>
      <c r="E24" s="15">
        <f>'Master Table'!K24</f>
        <v>1498</v>
      </c>
      <c r="F24" s="71">
        <f>'Master Table'!R24</f>
        <v>6064</v>
      </c>
      <c r="G24" s="71">
        <f>'Master Table'!S24</f>
        <v>4064</v>
      </c>
      <c r="H24" s="71">
        <f>'Master Table'!T24</f>
        <v>10128</v>
      </c>
      <c r="I24" s="15">
        <f>'Master Table'!U24</f>
        <v>8</v>
      </c>
      <c r="J24" s="15">
        <f>'Master Table'!V24</f>
        <v>5</v>
      </c>
      <c r="K24" s="15">
        <f>'Master Table'!W24</f>
        <v>13</v>
      </c>
      <c r="L24" s="15">
        <f>'Master Table'!X24</f>
        <v>0</v>
      </c>
      <c r="M24" s="15">
        <f>'Master Table'!Y24</f>
        <v>3</v>
      </c>
      <c r="N24" s="15">
        <f>'Master Table'!Z24</f>
        <v>4</v>
      </c>
      <c r="O24" s="113">
        <f>'Master Table'!AA24</f>
        <v>7</v>
      </c>
    </row>
    <row r="25" spans="1:17" ht="17.25" customHeight="1">
      <c r="A25" s="9">
        <v>20</v>
      </c>
      <c r="B25" s="1" t="s">
        <v>143</v>
      </c>
      <c r="C25" s="15">
        <f>'Master Table'!I25</f>
        <v>313</v>
      </c>
      <c r="D25" s="15">
        <f>'Master Table'!J25</f>
        <v>254</v>
      </c>
      <c r="E25" s="15">
        <f>'Master Table'!K25</f>
        <v>567</v>
      </c>
      <c r="F25" s="71">
        <f>'Master Table'!R25</f>
        <v>1885</v>
      </c>
      <c r="G25" s="71">
        <f>'Master Table'!S25</f>
        <v>1248</v>
      </c>
      <c r="H25" s="71">
        <f>'Master Table'!T25</f>
        <v>3133</v>
      </c>
      <c r="I25" s="15">
        <f>'Master Table'!U25</f>
        <v>0</v>
      </c>
      <c r="J25" s="15">
        <f>'Master Table'!V25</f>
        <v>2</v>
      </c>
      <c r="K25" s="15">
        <f>'Master Table'!W25</f>
        <v>2</v>
      </c>
      <c r="L25" s="15">
        <f>'Master Table'!X25</f>
        <v>0</v>
      </c>
      <c r="M25" s="15">
        <f>'Master Table'!Y25</f>
        <v>0</v>
      </c>
      <c r="N25" s="15">
        <f>'Master Table'!Z25</f>
        <v>0</v>
      </c>
      <c r="O25" s="113">
        <f>'Master Table'!AA25</f>
        <v>0</v>
      </c>
    </row>
    <row r="26" spans="1:17" ht="17.25" customHeight="1">
      <c r="A26" s="9">
        <v>21</v>
      </c>
      <c r="B26" s="2" t="s">
        <v>144</v>
      </c>
      <c r="C26" s="15">
        <f>'Master Table'!I26</f>
        <v>635</v>
      </c>
      <c r="D26" s="15">
        <f>'Master Table'!J26</f>
        <v>639</v>
      </c>
      <c r="E26" s="15">
        <f>'Master Table'!K26</f>
        <v>1274</v>
      </c>
      <c r="F26" s="71">
        <f>'Master Table'!R26</f>
        <v>2584</v>
      </c>
      <c r="G26" s="71">
        <f>'Master Table'!S26</f>
        <v>1914</v>
      </c>
      <c r="H26" s="71">
        <f>'Master Table'!T26</f>
        <v>4498</v>
      </c>
      <c r="I26" s="15">
        <f>'Master Table'!U26</f>
        <v>7</v>
      </c>
      <c r="J26" s="15">
        <f>'Master Table'!V26</f>
        <v>4</v>
      </c>
      <c r="K26" s="15">
        <f>'Master Table'!W26</f>
        <v>11</v>
      </c>
      <c r="L26" s="15">
        <f>'Master Table'!X26</f>
        <v>0</v>
      </c>
      <c r="M26" s="15">
        <f>'Master Table'!Y26</f>
        <v>4</v>
      </c>
      <c r="N26" s="15">
        <f>'Master Table'!Z26</f>
        <v>1</v>
      </c>
      <c r="O26" s="113">
        <f>'Master Table'!AA26</f>
        <v>5</v>
      </c>
    </row>
    <row r="27" spans="1:17" ht="17.25" customHeight="1" thickBot="1">
      <c r="A27" s="13">
        <v>22</v>
      </c>
      <c r="B27" s="14" t="s">
        <v>145</v>
      </c>
      <c r="C27" s="17">
        <f>'Master Table'!I27</f>
        <v>4405</v>
      </c>
      <c r="D27" s="17">
        <f>'Master Table'!J27</f>
        <v>3646</v>
      </c>
      <c r="E27" s="17">
        <f>'Master Table'!K27</f>
        <v>8051</v>
      </c>
      <c r="F27" s="71">
        <f>'Master Table'!R27</f>
        <v>4914</v>
      </c>
      <c r="G27" s="71">
        <f>'Master Table'!S27</f>
        <v>3674</v>
      </c>
      <c r="H27" s="71">
        <f>'Master Table'!T27</f>
        <v>8588</v>
      </c>
      <c r="I27" s="17">
        <f>'Master Table'!U27</f>
        <v>13</v>
      </c>
      <c r="J27" s="17">
        <f>'Master Table'!V27</f>
        <v>9</v>
      </c>
      <c r="K27" s="17">
        <f>'Master Table'!W27</f>
        <v>22</v>
      </c>
      <c r="L27" s="17">
        <f>'Master Table'!X27</f>
        <v>11</v>
      </c>
      <c r="M27" s="17">
        <f>'Master Table'!Y27</f>
        <v>58</v>
      </c>
      <c r="N27" s="17">
        <f>'Master Table'!Z27</f>
        <v>42</v>
      </c>
      <c r="O27" s="114">
        <f>'Master Table'!AA27</f>
        <v>100</v>
      </c>
    </row>
    <row r="28" spans="1:17" ht="17.25" customHeight="1" thickBot="1">
      <c r="A28" s="2042" t="s">
        <v>14</v>
      </c>
      <c r="B28" s="2043"/>
      <c r="C28" s="757">
        <f>SUM(C6:C27)</f>
        <v>29186</v>
      </c>
      <c r="D28" s="757">
        <f t="shared" ref="D28:O28" si="0">SUM(D6:D27)</f>
        <v>26688</v>
      </c>
      <c r="E28" s="757">
        <f t="shared" si="0"/>
        <v>55874</v>
      </c>
      <c r="F28" s="757">
        <f t="shared" si="0"/>
        <v>79526</v>
      </c>
      <c r="G28" s="757">
        <f t="shared" si="0"/>
        <v>58494</v>
      </c>
      <c r="H28" s="757">
        <f t="shared" si="0"/>
        <v>138020</v>
      </c>
      <c r="I28" s="757">
        <f t="shared" si="0"/>
        <v>119</v>
      </c>
      <c r="J28" s="757">
        <f t="shared" si="0"/>
        <v>118</v>
      </c>
      <c r="K28" s="758">
        <f t="shared" si="0"/>
        <v>237</v>
      </c>
      <c r="L28" s="757">
        <f t="shared" si="0"/>
        <v>18</v>
      </c>
      <c r="M28" s="757">
        <f t="shared" si="0"/>
        <v>161</v>
      </c>
      <c r="N28" s="757">
        <f t="shared" si="0"/>
        <v>134</v>
      </c>
      <c r="O28" s="759">
        <f t="shared" si="0"/>
        <v>295</v>
      </c>
    </row>
    <row r="29" spans="1:17" ht="15.75">
      <c r="A29" s="2030" t="s">
        <v>272</v>
      </c>
      <c r="B29" s="2030"/>
      <c r="C29" s="2030"/>
      <c r="D29" s="2030"/>
      <c r="E29" s="2030"/>
      <c r="F29" s="2030"/>
      <c r="G29" s="2030"/>
      <c r="H29" s="2030"/>
      <c r="I29" s="2030"/>
      <c r="J29" s="2030"/>
      <c r="K29" s="2030"/>
      <c r="L29" s="2030"/>
      <c r="M29" s="2030"/>
      <c r="N29" s="2030"/>
      <c r="O29" s="2030"/>
    </row>
    <row r="30" spans="1:17" ht="15.75">
      <c r="A30" s="2029" t="s">
        <v>750</v>
      </c>
      <c r="B30" s="2030"/>
      <c r="C30" s="2030"/>
      <c r="D30" s="2030"/>
      <c r="E30" s="2030"/>
      <c r="F30" s="2030"/>
      <c r="G30" s="2030"/>
      <c r="H30" s="2030"/>
      <c r="I30" s="2030"/>
      <c r="J30" s="2030"/>
      <c r="K30" s="2030"/>
      <c r="L30" s="2030"/>
      <c r="M30" s="2030"/>
      <c r="N30" s="2030"/>
      <c r="O30" s="2030"/>
    </row>
    <row r="31" spans="1:17" s="756" customFormat="1" ht="15.75" thickBot="1">
      <c r="A31" s="756" t="s">
        <v>277</v>
      </c>
      <c r="L31" s="2031"/>
      <c r="M31" s="2031"/>
      <c r="N31" s="2031"/>
      <c r="O31" s="2031"/>
    </row>
    <row r="32" spans="1:17" s="7" customFormat="1" ht="24" customHeight="1">
      <c r="A32" s="2034" t="s">
        <v>193</v>
      </c>
      <c r="B32" s="2036" t="s">
        <v>194</v>
      </c>
      <c r="C32" s="2032" t="s">
        <v>227</v>
      </c>
      <c r="D32" s="2032"/>
      <c r="E32" s="2032"/>
      <c r="F32" s="2032" t="s">
        <v>159</v>
      </c>
      <c r="G32" s="2032"/>
      <c r="H32" s="2032"/>
      <c r="I32" s="2032" t="s">
        <v>228</v>
      </c>
      <c r="J32" s="2032"/>
      <c r="K32" s="2032"/>
      <c r="L32" s="2040" t="s">
        <v>147</v>
      </c>
      <c r="M32" s="2032" t="s">
        <v>7</v>
      </c>
      <c r="N32" s="2032"/>
      <c r="O32" s="2033"/>
      <c r="Q32" s="5"/>
    </row>
    <row r="33" spans="1:17" s="6" customFormat="1" ht="28.5" customHeight="1">
      <c r="A33" s="2035"/>
      <c r="B33" s="2037"/>
      <c r="C33" s="115" t="s">
        <v>10</v>
      </c>
      <c r="D33" s="115" t="s">
        <v>11</v>
      </c>
      <c r="E33" s="115" t="s">
        <v>6</v>
      </c>
      <c r="F33" s="115" t="s">
        <v>10</v>
      </c>
      <c r="G33" s="115" t="s">
        <v>11</v>
      </c>
      <c r="H33" s="115" t="s">
        <v>6</v>
      </c>
      <c r="I33" s="115" t="s">
        <v>10</v>
      </c>
      <c r="J33" s="115" t="s">
        <v>11</v>
      </c>
      <c r="K33" s="115" t="s">
        <v>6</v>
      </c>
      <c r="L33" s="2041"/>
      <c r="M33" s="115" t="s">
        <v>10</v>
      </c>
      <c r="N33" s="115" t="s">
        <v>11</v>
      </c>
      <c r="O33" s="116" t="s">
        <v>6</v>
      </c>
      <c r="Q33" s="5"/>
    </row>
    <row r="34" spans="1:17" ht="17.25" customHeight="1">
      <c r="A34" s="9">
        <v>1</v>
      </c>
      <c r="B34" s="1" t="s">
        <v>15</v>
      </c>
      <c r="C34" s="15">
        <f>'Master Table'!I35</f>
        <v>14512</v>
      </c>
      <c r="D34" s="15">
        <f>'Master Table'!J35</f>
        <v>13313</v>
      </c>
      <c r="E34" s="15">
        <f>'Master Table'!K35</f>
        <v>27825</v>
      </c>
      <c r="F34" s="15">
        <f>'Master Table'!R35</f>
        <v>11205</v>
      </c>
      <c r="G34" s="15">
        <f>'Master Table'!S35</f>
        <v>8073</v>
      </c>
      <c r="H34" s="15">
        <f>'Master Table'!T35</f>
        <v>19278</v>
      </c>
      <c r="I34" s="15">
        <f>'Master Table'!U35</f>
        <v>477</v>
      </c>
      <c r="J34" s="15">
        <f>'Master Table'!V35</f>
        <v>348</v>
      </c>
      <c r="K34" s="15">
        <f>'Master Table'!W35</f>
        <v>825</v>
      </c>
      <c r="L34" s="15">
        <f>'Master Table'!X35</f>
        <v>55</v>
      </c>
      <c r="M34" s="15">
        <f>'Master Table'!Y35</f>
        <v>59</v>
      </c>
      <c r="N34" s="15">
        <f>'Master Table'!Z35</f>
        <v>66</v>
      </c>
      <c r="O34" s="113">
        <f>'Master Table'!AA35</f>
        <v>125</v>
      </c>
    </row>
    <row r="35" spans="1:17" ht="17.25" customHeight="1">
      <c r="A35" s="9">
        <v>2</v>
      </c>
      <c r="B35" s="1" t="s">
        <v>20</v>
      </c>
      <c r="C35" s="15">
        <f>'Master Table'!I36</f>
        <v>4286</v>
      </c>
      <c r="D35" s="15">
        <f>'Master Table'!J36</f>
        <v>3844</v>
      </c>
      <c r="E35" s="15">
        <f>'Master Table'!K36</f>
        <v>8130</v>
      </c>
      <c r="F35" s="15">
        <f>'Master Table'!R36</f>
        <v>1029</v>
      </c>
      <c r="G35" s="15">
        <f>'Master Table'!S36</f>
        <v>719</v>
      </c>
      <c r="H35" s="15">
        <f>'Master Table'!T36</f>
        <v>1748</v>
      </c>
      <c r="I35" s="15">
        <f>'Master Table'!U36</f>
        <v>1</v>
      </c>
      <c r="J35" s="15">
        <f>'Master Table'!V36</f>
        <v>1</v>
      </c>
      <c r="K35" s="15">
        <f>'Master Table'!W36</f>
        <v>2</v>
      </c>
      <c r="L35" s="15">
        <f>'Master Table'!X36</f>
        <v>0</v>
      </c>
      <c r="M35" s="15">
        <f>'Master Table'!Y36</f>
        <v>33</v>
      </c>
      <c r="N35" s="15">
        <f>'Master Table'!Z36</f>
        <v>25</v>
      </c>
      <c r="O35" s="113">
        <f>'Master Table'!AA36</f>
        <v>58</v>
      </c>
    </row>
    <row r="36" spans="1:17" ht="17.25" customHeight="1">
      <c r="A36" s="9">
        <v>3</v>
      </c>
      <c r="B36" s="1" t="s">
        <v>21</v>
      </c>
      <c r="C36" s="15">
        <f>'Master Table'!I37</f>
        <v>9263</v>
      </c>
      <c r="D36" s="15">
        <f>'Master Table'!J37</f>
        <v>8579</v>
      </c>
      <c r="E36" s="15">
        <f>'Master Table'!K37</f>
        <v>17842</v>
      </c>
      <c r="F36" s="15">
        <f>'Master Table'!R37</f>
        <v>3828</v>
      </c>
      <c r="G36" s="15">
        <f>'Master Table'!S37</f>
        <v>2465</v>
      </c>
      <c r="H36" s="15">
        <f>'Master Table'!T37</f>
        <v>6293</v>
      </c>
      <c r="I36" s="15">
        <f>'Master Table'!U37</f>
        <v>8</v>
      </c>
      <c r="J36" s="15">
        <f>'Master Table'!V37</f>
        <v>2</v>
      </c>
      <c r="K36" s="15">
        <f>'Master Table'!W37</f>
        <v>10</v>
      </c>
      <c r="L36" s="15">
        <f>'Master Table'!X37</f>
        <v>0</v>
      </c>
      <c r="M36" s="15">
        <f>'Master Table'!Y37</f>
        <v>71</v>
      </c>
      <c r="N36" s="15">
        <f>'Master Table'!Z37</f>
        <v>54</v>
      </c>
      <c r="O36" s="113">
        <f>'Master Table'!AA37</f>
        <v>125</v>
      </c>
    </row>
    <row r="37" spans="1:17" ht="17.25" customHeight="1">
      <c r="A37" s="9">
        <v>4</v>
      </c>
      <c r="B37" s="1" t="s">
        <v>25</v>
      </c>
      <c r="C37" s="15">
        <f>'Master Table'!I38</f>
        <v>4759</v>
      </c>
      <c r="D37" s="15">
        <f>'Master Table'!J38</f>
        <v>4548</v>
      </c>
      <c r="E37" s="15">
        <f>'Master Table'!K38</f>
        <v>9307</v>
      </c>
      <c r="F37" s="15">
        <f>'Master Table'!R38</f>
        <v>2839</v>
      </c>
      <c r="G37" s="15">
        <f>'Master Table'!S38</f>
        <v>2111</v>
      </c>
      <c r="H37" s="15">
        <f>'Master Table'!T38</f>
        <v>4950</v>
      </c>
      <c r="I37" s="15">
        <f>'Master Table'!U38</f>
        <v>130</v>
      </c>
      <c r="J37" s="15">
        <f>'Master Table'!V38</f>
        <v>78</v>
      </c>
      <c r="K37" s="15">
        <f>'Master Table'!W38</f>
        <v>208</v>
      </c>
      <c r="L37" s="15">
        <f>'Master Table'!X38</f>
        <v>84</v>
      </c>
      <c r="M37" s="15">
        <f>'Master Table'!Y38</f>
        <v>115</v>
      </c>
      <c r="N37" s="15">
        <f>'Master Table'!Z38</f>
        <v>198</v>
      </c>
      <c r="O37" s="113">
        <f>'Master Table'!AA38</f>
        <v>313</v>
      </c>
    </row>
    <row r="38" spans="1:17" ht="17.25" customHeight="1">
      <c r="A38" s="9">
        <v>5</v>
      </c>
      <c r="B38" s="1" t="s">
        <v>27</v>
      </c>
      <c r="C38" s="15">
        <f>'Master Table'!I39</f>
        <v>7052</v>
      </c>
      <c r="D38" s="15">
        <f>'Master Table'!J39</f>
        <v>6458</v>
      </c>
      <c r="E38" s="15">
        <f>'Master Table'!K39</f>
        <v>13510</v>
      </c>
      <c r="F38" s="15">
        <f>'Master Table'!R39</f>
        <v>1313</v>
      </c>
      <c r="G38" s="15">
        <f>'Master Table'!S39</f>
        <v>895</v>
      </c>
      <c r="H38" s="15">
        <f>'Master Table'!T39</f>
        <v>2208</v>
      </c>
      <c r="I38" s="15">
        <f>'Master Table'!U39</f>
        <v>12</v>
      </c>
      <c r="J38" s="15">
        <f>'Master Table'!V39</f>
        <v>14</v>
      </c>
      <c r="K38" s="15">
        <f>'Master Table'!W39</f>
        <v>26</v>
      </c>
      <c r="L38" s="15">
        <f>'Master Table'!X39</f>
        <v>1</v>
      </c>
      <c r="M38" s="15">
        <f>'Master Table'!Y39</f>
        <v>25</v>
      </c>
      <c r="N38" s="15">
        <f>'Master Table'!Z39</f>
        <v>25</v>
      </c>
      <c r="O38" s="113">
        <f>'Master Table'!AA39</f>
        <v>50</v>
      </c>
    </row>
    <row r="39" spans="1:17" ht="17.25" customHeight="1">
      <c r="A39" s="9">
        <v>6</v>
      </c>
      <c r="B39" s="1" t="s">
        <v>29</v>
      </c>
      <c r="C39" s="15">
        <f>'Master Table'!I40</f>
        <v>2398</v>
      </c>
      <c r="D39" s="15">
        <f>'Master Table'!J40</f>
        <v>2180</v>
      </c>
      <c r="E39" s="15">
        <f>'Master Table'!K40</f>
        <v>4578</v>
      </c>
      <c r="F39" s="15">
        <f>'Master Table'!R40</f>
        <v>839</v>
      </c>
      <c r="G39" s="15">
        <f>'Master Table'!S40</f>
        <v>551</v>
      </c>
      <c r="H39" s="15">
        <f>'Master Table'!T40</f>
        <v>1390</v>
      </c>
      <c r="I39" s="15">
        <f>'Master Table'!U40</f>
        <v>1</v>
      </c>
      <c r="J39" s="15">
        <f>'Master Table'!V40</f>
        <v>2</v>
      </c>
      <c r="K39" s="15">
        <f>'Master Table'!W40</f>
        <v>3</v>
      </c>
      <c r="L39" s="15">
        <f>'Master Table'!X40</f>
        <v>2</v>
      </c>
      <c r="M39" s="15">
        <f>'Master Table'!Y40</f>
        <v>5</v>
      </c>
      <c r="N39" s="15">
        <f>'Master Table'!Z40</f>
        <v>1</v>
      </c>
      <c r="O39" s="113">
        <f>'Master Table'!AA40</f>
        <v>6</v>
      </c>
    </row>
    <row r="40" spans="1:17" ht="17.25" customHeight="1">
      <c r="A40" s="9">
        <v>7</v>
      </c>
      <c r="B40" s="1" t="s">
        <v>142</v>
      </c>
      <c r="C40" s="15">
        <f>'Master Table'!I41</f>
        <v>4062</v>
      </c>
      <c r="D40" s="15">
        <f>'Master Table'!J41</f>
        <v>3730</v>
      </c>
      <c r="E40" s="15">
        <f>'Master Table'!K41</f>
        <v>7792</v>
      </c>
      <c r="F40" s="15">
        <f>'Master Table'!R41</f>
        <v>1433</v>
      </c>
      <c r="G40" s="15">
        <f>'Master Table'!S41</f>
        <v>1098</v>
      </c>
      <c r="H40" s="15">
        <f>'Master Table'!T41</f>
        <v>2531</v>
      </c>
      <c r="I40" s="15">
        <f>'Master Table'!U41</f>
        <v>3</v>
      </c>
      <c r="J40" s="15">
        <f>'Master Table'!V41</f>
        <v>4</v>
      </c>
      <c r="K40" s="15">
        <f>'Master Table'!W41</f>
        <v>7</v>
      </c>
      <c r="L40" s="15">
        <f>'Master Table'!X41</f>
        <v>0</v>
      </c>
      <c r="M40" s="15">
        <f>'Master Table'!Y41</f>
        <v>11</v>
      </c>
      <c r="N40" s="15">
        <f>'Master Table'!Z41</f>
        <v>6</v>
      </c>
      <c r="O40" s="113">
        <f>'Master Table'!AA41</f>
        <v>17</v>
      </c>
    </row>
    <row r="41" spans="1:17" ht="17.25" customHeight="1">
      <c r="A41" s="9">
        <v>8</v>
      </c>
      <c r="B41" s="1" t="s">
        <v>40</v>
      </c>
      <c r="C41" s="15">
        <f>'Master Table'!I42</f>
        <v>8970</v>
      </c>
      <c r="D41" s="15">
        <f>'Master Table'!J42</f>
        <v>7771</v>
      </c>
      <c r="E41" s="15">
        <f>'Master Table'!K42</f>
        <v>16741</v>
      </c>
      <c r="F41" s="15">
        <f>'Master Table'!R42</f>
        <v>2036</v>
      </c>
      <c r="G41" s="15">
        <f>'Master Table'!S42</f>
        <v>1417</v>
      </c>
      <c r="H41" s="15">
        <f>'Master Table'!T42</f>
        <v>3453</v>
      </c>
      <c r="I41" s="15">
        <f>'Master Table'!U42</f>
        <v>0</v>
      </c>
      <c r="J41" s="15">
        <f>'Master Table'!V42</f>
        <v>0</v>
      </c>
      <c r="K41" s="15">
        <f>'Master Table'!W42</f>
        <v>0</v>
      </c>
      <c r="L41" s="15">
        <f>'Master Table'!X42</f>
        <v>0</v>
      </c>
      <c r="M41" s="15">
        <f>'Master Table'!Y42</f>
        <v>27</v>
      </c>
      <c r="N41" s="15">
        <f>'Master Table'!Z42</f>
        <v>14</v>
      </c>
      <c r="O41" s="113">
        <f>'Master Table'!AA42</f>
        <v>41</v>
      </c>
    </row>
    <row r="42" spans="1:17" ht="17.25" customHeight="1">
      <c r="A42" s="9">
        <v>9</v>
      </c>
      <c r="B42" s="1" t="s">
        <v>44</v>
      </c>
      <c r="C42" s="15">
        <f>'Master Table'!I43</f>
        <v>8048</v>
      </c>
      <c r="D42" s="15">
        <f>'Master Table'!J43</f>
        <v>7562</v>
      </c>
      <c r="E42" s="15">
        <f>'Master Table'!K43</f>
        <v>15610</v>
      </c>
      <c r="F42" s="15">
        <f>'Master Table'!R43</f>
        <v>2541</v>
      </c>
      <c r="G42" s="15">
        <f>'Master Table'!S43</f>
        <v>2093</v>
      </c>
      <c r="H42" s="15">
        <f>'Master Table'!T43</f>
        <v>4634</v>
      </c>
      <c r="I42" s="15">
        <f>'Master Table'!U43</f>
        <v>6</v>
      </c>
      <c r="J42" s="15">
        <f>'Master Table'!V43</f>
        <v>11</v>
      </c>
      <c r="K42" s="15">
        <f>'Master Table'!W43</f>
        <v>17</v>
      </c>
      <c r="L42" s="15">
        <f>'Master Table'!X43</f>
        <v>0</v>
      </c>
      <c r="M42" s="15">
        <f>'Master Table'!Y43</f>
        <v>78</v>
      </c>
      <c r="N42" s="15">
        <f>'Master Table'!Z43</f>
        <v>71</v>
      </c>
      <c r="O42" s="113">
        <f>'Master Table'!AA43</f>
        <v>149</v>
      </c>
    </row>
    <row r="43" spans="1:17" ht="17.25" customHeight="1">
      <c r="A43" s="9">
        <v>10</v>
      </c>
      <c r="B43" s="1" t="s">
        <v>51</v>
      </c>
      <c r="C43" s="15">
        <f>'Master Table'!I44</f>
        <v>13993</v>
      </c>
      <c r="D43" s="15">
        <f>'Master Table'!J44</f>
        <v>12874</v>
      </c>
      <c r="E43" s="15">
        <f>'Master Table'!K44</f>
        <v>26867</v>
      </c>
      <c r="F43" s="15">
        <f>'Master Table'!R44</f>
        <v>10603</v>
      </c>
      <c r="G43" s="15">
        <f>'Master Table'!S44</f>
        <v>7508</v>
      </c>
      <c r="H43" s="15">
        <f>'Master Table'!T44</f>
        <v>18111</v>
      </c>
      <c r="I43" s="15">
        <f>'Master Table'!U44</f>
        <v>149</v>
      </c>
      <c r="J43" s="15">
        <f>'Master Table'!V44</f>
        <v>107</v>
      </c>
      <c r="K43" s="15">
        <f>'Master Table'!W44</f>
        <v>256</v>
      </c>
      <c r="L43" s="15">
        <f>'Master Table'!X44</f>
        <v>0</v>
      </c>
      <c r="M43" s="15">
        <f>'Master Table'!Y44</f>
        <v>38</v>
      </c>
      <c r="N43" s="15">
        <f>'Master Table'!Z44</f>
        <v>32</v>
      </c>
      <c r="O43" s="113">
        <f>'Master Table'!AA44</f>
        <v>70</v>
      </c>
    </row>
    <row r="44" spans="1:17" ht="17.25" customHeight="1">
      <c r="A44" s="9">
        <v>11</v>
      </c>
      <c r="B44" s="1" t="s">
        <v>57</v>
      </c>
      <c r="C44" s="15">
        <f>'Master Table'!I45</f>
        <v>5258</v>
      </c>
      <c r="D44" s="15">
        <f>'Master Table'!J45</f>
        <v>4850</v>
      </c>
      <c r="E44" s="15">
        <f>'Master Table'!K45</f>
        <v>10108</v>
      </c>
      <c r="F44" s="15">
        <f>'Master Table'!R45</f>
        <v>1625</v>
      </c>
      <c r="G44" s="15">
        <f>'Master Table'!S45</f>
        <v>1123</v>
      </c>
      <c r="H44" s="15">
        <f>'Master Table'!T45</f>
        <v>2748</v>
      </c>
      <c r="I44" s="15">
        <f>'Master Table'!U45</f>
        <v>9</v>
      </c>
      <c r="J44" s="15">
        <f>'Master Table'!V45</f>
        <v>10</v>
      </c>
      <c r="K44" s="15">
        <f>'Master Table'!W45</f>
        <v>19</v>
      </c>
      <c r="L44" s="15">
        <f>'Master Table'!X45</f>
        <v>0</v>
      </c>
      <c r="M44" s="15">
        <f>'Master Table'!Y45</f>
        <v>31</v>
      </c>
      <c r="N44" s="15">
        <f>'Master Table'!Z45</f>
        <v>19</v>
      </c>
      <c r="O44" s="113">
        <f>'Master Table'!AA45</f>
        <v>50</v>
      </c>
    </row>
    <row r="45" spans="1:17" ht="17.25" customHeight="1">
      <c r="A45" s="9">
        <v>12</v>
      </c>
      <c r="B45" s="1" t="s">
        <v>61</v>
      </c>
      <c r="C45" s="15">
        <f>'Master Table'!I46</f>
        <v>20405</v>
      </c>
      <c r="D45" s="15">
        <f>'Master Table'!J46</f>
        <v>19499</v>
      </c>
      <c r="E45" s="15">
        <f>'Master Table'!K46</f>
        <v>39904</v>
      </c>
      <c r="F45" s="15">
        <f>'Master Table'!R46</f>
        <v>14167</v>
      </c>
      <c r="G45" s="15">
        <f>'Master Table'!S46</f>
        <v>8581</v>
      </c>
      <c r="H45" s="15">
        <f>'Master Table'!T46</f>
        <v>22748</v>
      </c>
      <c r="I45" s="15">
        <f>'Master Table'!U46</f>
        <v>0</v>
      </c>
      <c r="J45" s="15">
        <f>'Master Table'!V46</f>
        <v>0</v>
      </c>
      <c r="K45" s="15">
        <f>'Master Table'!W46</f>
        <v>0</v>
      </c>
      <c r="L45" s="15">
        <f>'Master Table'!X46</f>
        <v>0</v>
      </c>
      <c r="M45" s="15">
        <f>'Master Table'!Y46</f>
        <v>100</v>
      </c>
      <c r="N45" s="15">
        <f>'Master Table'!Z46</f>
        <v>88</v>
      </c>
      <c r="O45" s="113">
        <f>'Master Table'!AA46</f>
        <v>188</v>
      </c>
    </row>
    <row r="46" spans="1:17" ht="17.25" customHeight="1">
      <c r="A46" s="9">
        <v>13</v>
      </c>
      <c r="B46" s="1" t="s">
        <v>62</v>
      </c>
      <c r="C46" s="15">
        <f>'Master Table'!I47</f>
        <v>4437</v>
      </c>
      <c r="D46" s="15">
        <f>'Master Table'!J47</f>
        <v>3982</v>
      </c>
      <c r="E46" s="15">
        <f>'Master Table'!K47</f>
        <v>8419</v>
      </c>
      <c r="F46" s="15">
        <f>'Master Table'!R47</f>
        <v>1254</v>
      </c>
      <c r="G46" s="15">
        <f>'Master Table'!S47</f>
        <v>752</v>
      </c>
      <c r="H46" s="15">
        <f>'Master Table'!T47</f>
        <v>2006</v>
      </c>
      <c r="I46" s="15">
        <f>'Master Table'!U47</f>
        <v>0</v>
      </c>
      <c r="J46" s="15">
        <f>'Master Table'!V47</f>
        <v>0</v>
      </c>
      <c r="K46" s="15">
        <f>'Master Table'!W47</f>
        <v>0</v>
      </c>
      <c r="L46" s="15">
        <f>'Master Table'!X47</f>
        <v>0</v>
      </c>
      <c r="M46" s="15">
        <f>'Master Table'!Y47</f>
        <v>40</v>
      </c>
      <c r="N46" s="15">
        <f>'Master Table'!Z47</f>
        <v>32</v>
      </c>
      <c r="O46" s="113">
        <f>'Master Table'!AA47</f>
        <v>72</v>
      </c>
    </row>
    <row r="47" spans="1:17" ht="17.25" customHeight="1">
      <c r="A47" s="9">
        <v>14</v>
      </c>
      <c r="B47" s="1" t="s">
        <v>69</v>
      </c>
      <c r="C47" s="15">
        <f>'Master Table'!I48</f>
        <v>6183</v>
      </c>
      <c r="D47" s="15">
        <f>'Master Table'!J48</f>
        <v>5909</v>
      </c>
      <c r="E47" s="15">
        <f>'Master Table'!K48</f>
        <v>12092</v>
      </c>
      <c r="F47" s="15">
        <f>'Master Table'!R48</f>
        <v>2286</v>
      </c>
      <c r="G47" s="15">
        <f>'Master Table'!S48</f>
        <v>1410</v>
      </c>
      <c r="H47" s="15">
        <f>'Master Table'!T48</f>
        <v>3696</v>
      </c>
      <c r="I47" s="15">
        <f>'Master Table'!U48</f>
        <v>17</v>
      </c>
      <c r="J47" s="15">
        <f>'Master Table'!V48</f>
        <v>22</v>
      </c>
      <c r="K47" s="15">
        <f>'Master Table'!W48</f>
        <v>39</v>
      </c>
      <c r="L47" s="15">
        <f>'Master Table'!X48</f>
        <v>3</v>
      </c>
      <c r="M47" s="15">
        <f>'Master Table'!Y48</f>
        <v>26</v>
      </c>
      <c r="N47" s="15">
        <f>'Master Table'!Z48</f>
        <v>24</v>
      </c>
      <c r="O47" s="113">
        <f>'Master Table'!AA48</f>
        <v>50</v>
      </c>
    </row>
    <row r="48" spans="1:17" ht="17.25" customHeight="1">
      <c r="A48" s="9">
        <v>15</v>
      </c>
      <c r="B48" s="1" t="s">
        <v>256</v>
      </c>
      <c r="C48" s="15">
        <f>'Master Table'!I49</f>
        <v>5095</v>
      </c>
      <c r="D48" s="15">
        <f>'Master Table'!J49</f>
        <v>4472</v>
      </c>
      <c r="E48" s="15">
        <f>'Master Table'!K49</f>
        <v>9567</v>
      </c>
      <c r="F48" s="15">
        <f>'Master Table'!R49</f>
        <v>1398</v>
      </c>
      <c r="G48" s="15">
        <f>'Master Table'!S49</f>
        <v>1078</v>
      </c>
      <c r="H48" s="15">
        <f>'Master Table'!T49</f>
        <v>2476</v>
      </c>
      <c r="I48" s="15">
        <f>'Master Table'!U49</f>
        <v>6</v>
      </c>
      <c r="J48" s="15">
        <f>'Master Table'!V49</f>
        <v>2</v>
      </c>
      <c r="K48" s="15">
        <f>'Master Table'!W49</f>
        <v>8</v>
      </c>
      <c r="L48" s="15">
        <f>'Master Table'!X49</f>
        <v>0</v>
      </c>
      <c r="M48" s="15">
        <f>'Master Table'!Y49</f>
        <v>54</v>
      </c>
      <c r="N48" s="15">
        <f>'Master Table'!Z49</f>
        <v>55</v>
      </c>
      <c r="O48" s="113">
        <f>'Master Table'!AA49</f>
        <v>109</v>
      </c>
    </row>
    <row r="49" spans="1:18" ht="17.25" customHeight="1">
      <c r="A49" s="9">
        <v>16</v>
      </c>
      <c r="B49" s="1" t="s">
        <v>73</v>
      </c>
      <c r="C49" s="15">
        <f>'Master Table'!I50</f>
        <v>5121</v>
      </c>
      <c r="D49" s="15">
        <f>'Master Table'!J50</f>
        <v>4809</v>
      </c>
      <c r="E49" s="15">
        <f>'Master Table'!K50</f>
        <v>9930</v>
      </c>
      <c r="F49" s="15">
        <f>'Master Table'!R50</f>
        <v>1114</v>
      </c>
      <c r="G49" s="15">
        <f>'Master Table'!S50</f>
        <v>790</v>
      </c>
      <c r="H49" s="15">
        <f>'Master Table'!T50</f>
        <v>1904</v>
      </c>
      <c r="I49" s="15">
        <f>'Master Table'!U50</f>
        <v>4</v>
      </c>
      <c r="J49" s="15">
        <f>'Master Table'!V50</f>
        <v>2</v>
      </c>
      <c r="K49" s="15">
        <f>'Master Table'!W50</f>
        <v>6</v>
      </c>
      <c r="L49" s="15">
        <f>'Master Table'!X50</f>
        <v>0</v>
      </c>
      <c r="M49" s="15">
        <f>'Master Table'!Y50</f>
        <v>0</v>
      </c>
      <c r="N49" s="15">
        <f>'Master Table'!Z50</f>
        <v>0</v>
      </c>
      <c r="O49" s="113">
        <f>'Master Table'!AA50</f>
        <v>0</v>
      </c>
    </row>
    <row r="50" spans="1:18" ht="17.25" customHeight="1">
      <c r="A50" s="9">
        <v>17</v>
      </c>
      <c r="B50" s="1" t="s">
        <v>75</v>
      </c>
      <c r="C50" s="15">
        <f>'Master Table'!I51</f>
        <v>10636</v>
      </c>
      <c r="D50" s="15">
        <f>'Master Table'!J51</f>
        <v>10083</v>
      </c>
      <c r="E50" s="15">
        <f>'Master Table'!K51</f>
        <v>20719</v>
      </c>
      <c r="F50" s="15">
        <f>'Master Table'!R51</f>
        <v>6001</v>
      </c>
      <c r="G50" s="15">
        <f>'Master Table'!S51</f>
        <v>4458</v>
      </c>
      <c r="H50" s="15">
        <f>'Master Table'!T51</f>
        <v>10459</v>
      </c>
      <c r="I50" s="15">
        <f>'Master Table'!U51</f>
        <v>28</v>
      </c>
      <c r="J50" s="15">
        <f>'Master Table'!V51</f>
        <v>37</v>
      </c>
      <c r="K50" s="15">
        <f>'Master Table'!W51</f>
        <v>65</v>
      </c>
      <c r="L50" s="15">
        <f>'Master Table'!X51</f>
        <v>79</v>
      </c>
      <c r="M50" s="15">
        <f>'Master Table'!Y51</f>
        <v>113</v>
      </c>
      <c r="N50" s="15">
        <f>'Master Table'!Z51</f>
        <v>78</v>
      </c>
      <c r="O50" s="113">
        <f>'Master Table'!AA51</f>
        <v>191</v>
      </c>
    </row>
    <row r="51" spans="1:18" ht="17.25" customHeight="1">
      <c r="A51" s="9">
        <v>18</v>
      </c>
      <c r="B51" s="2" t="s">
        <v>161</v>
      </c>
      <c r="C51" s="15">
        <f>'Master Table'!I52</f>
        <v>4225</v>
      </c>
      <c r="D51" s="15">
        <f>'Master Table'!J52</f>
        <v>3956</v>
      </c>
      <c r="E51" s="15">
        <f>'Master Table'!K52</f>
        <v>8181</v>
      </c>
      <c r="F51" s="15">
        <f>'Master Table'!R52</f>
        <v>1081</v>
      </c>
      <c r="G51" s="15">
        <f>'Master Table'!S52</f>
        <v>744</v>
      </c>
      <c r="H51" s="15">
        <f>'Master Table'!T52</f>
        <v>1825</v>
      </c>
      <c r="I51" s="15">
        <f>'Master Table'!U52</f>
        <v>10</v>
      </c>
      <c r="J51" s="15">
        <f>'Master Table'!V52</f>
        <v>2</v>
      </c>
      <c r="K51" s="15">
        <f>'Master Table'!W52</f>
        <v>12</v>
      </c>
      <c r="L51" s="15">
        <f>'Master Table'!X52</f>
        <v>0</v>
      </c>
      <c r="M51" s="15">
        <f>'Master Table'!Y52</f>
        <v>24</v>
      </c>
      <c r="N51" s="15">
        <f>'Master Table'!Z52</f>
        <v>19</v>
      </c>
      <c r="O51" s="113">
        <f>'Master Table'!AA52</f>
        <v>43</v>
      </c>
    </row>
    <row r="52" spans="1:18" ht="17.25" customHeight="1">
      <c r="A52" s="9">
        <v>19</v>
      </c>
      <c r="B52" s="1" t="s">
        <v>86</v>
      </c>
      <c r="C52" s="15">
        <f>'Master Table'!I53</f>
        <v>9532</v>
      </c>
      <c r="D52" s="15">
        <f>'Master Table'!J53</f>
        <v>8785</v>
      </c>
      <c r="E52" s="15">
        <f>'Master Table'!K53</f>
        <v>18317</v>
      </c>
      <c r="F52" s="15">
        <f>'Master Table'!R53</f>
        <v>2805</v>
      </c>
      <c r="G52" s="15">
        <f>'Master Table'!S53</f>
        <v>1972</v>
      </c>
      <c r="H52" s="15">
        <f>'Master Table'!T53</f>
        <v>4777</v>
      </c>
      <c r="I52" s="15">
        <f>'Master Table'!U53</f>
        <v>7</v>
      </c>
      <c r="J52" s="15">
        <f>'Master Table'!V53</f>
        <v>12</v>
      </c>
      <c r="K52" s="15">
        <f>'Master Table'!W53</f>
        <v>19</v>
      </c>
      <c r="L52" s="15">
        <f>'Master Table'!X53</f>
        <v>3</v>
      </c>
      <c r="M52" s="15">
        <f>'Master Table'!Y53</f>
        <v>78</v>
      </c>
      <c r="N52" s="15">
        <f>'Master Table'!Z53</f>
        <v>54</v>
      </c>
      <c r="O52" s="113">
        <f>'Master Table'!AA53</f>
        <v>132</v>
      </c>
    </row>
    <row r="53" spans="1:18" ht="17.25" customHeight="1">
      <c r="A53" s="9">
        <v>20</v>
      </c>
      <c r="B53" s="1" t="s">
        <v>143</v>
      </c>
      <c r="C53" s="15">
        <f>'Master Table'!I54</f>
        <v>8008</v>
      </c>
      <c r="D53" s="15">
        <f>'Master Table'!J54</f>
        <v>7576</v>
      </c>
      <c r="E53" s="15">
        <f>'Master Table'!K54</f>
        <v>15584</v>
      </c>
      <c r="F53" s="15">
        <f>'Master Table'!R54</f>
        <v>5113</v>
      </c>
      <c r="G53" s="15">
        <f>'Master Table'!S54</f>
        <v>3259</v>
      </c>
      <c r="H53" s="15">
        <f>'Master Table'!T54</f>
        <v>8372</v>
      </c>
      <c r="I53" s="15">
        <f>'Master Table'!U54</f>
        <v>45</v>
      </c>
      <c r="J53" s="15">
        <f>'Master Table'!V54</f>
        <v>23</v>
      </c>
      <c r="K53" s="15">
        <f>'Master Table'!W54</f>
        <v>68</v>
      </c>
      <c r="L53" s="15">
        <f>'Master Table'!X54</f>
        <v>0</v>
      </c>
      <c r="M53" s="15">
        <f>'Master Table'!Y54</f>
        <v>64</v>
      </c>
      <c r="N53" s="15">
        <f>'Master Table'!Z54</f>
        <v>56</v>
      </c>
      <c r="O53" s="113">
        <f>'Master Table'!AA54</f>
        <v>120</v>
      </c>
    </row>
    <row r="54" spans="1:18" ht="17.25" customHeight="1">
      <c r="A54" s="9">
        <v>21</v>
      </c>
      <c r="B54" s="2" t="s">
        <v>144</v>
      </c>
      <c r="C54" s="15">
        <f>'Master Table'!I55</f>
        <v>3734</v>
      </c>
      <c r="D54" s="15">
        <f>'Master Table'!J55</f>
        <v>3387</v>
      </c>
      <c r="E54" s="15">
        <f>'Master Table'!K55</f>
        <v>7121</v>
      </c>
      <c r="F54" s="15">
        <f>'Master Table'!R55</f>
        <v>1026</v>
      </c>
      <c r="G54" s="15">
        <f>'Master Table'!S55</f>
        <v>712</v>
      </c>
      <c r="H54" s="15">
        <f>'Master Table'!T55</f>
        <v>1738</v>
      </c>
      <c r="I54" s="15">
        <f>'Master Table'!U55</f>
        <v>2</v>
      </c>
      <c r="J54" s="15">
        <f>'Master Table'!V55</f>
        <v>1</v>
      </c>
      <c r="K54" s="15">
        <f>'Master Table'!W55</f>
        <v>3</v>
      </c>
      <c r="L54" s="15">
        <f>'Master Table'!X55</f>
        <v>0</v>
      </c>
      <c r="M54" s="15">
        <f>'Master Table'!Y55</f>
        <v>53</v>
      </c>
      <c r="N54" s="15">
        <f>'Master Table'!Z55</f>
        <v>38</v>
      </c>
      <c r="O54" s="113">
        <f>'Master Table'!AA55</f>
        <v>91</v>
      </c>
    </row>
    <row r="55" spans="1:18" ht="17.25" customHeight="1" thickBot="1">
      <c r="A55" s="13">
        <v>22</v>
      </c>
      <c r="B55" s="14" t="s">
        <v>145</v>
      </c>
      <c r="C55" s="17">
        <f>'Master Table'!I56</f>
        <v>4815</v>
      </c>
      <c r="D55" s="17">
        <f>'Master Table'!J56</f>
        <v>4356</v>
      </c>
      <c r="E55" s="17">
        <f>'Master Table'!K56</f>
        <v>9171</v>
      </c>
      <c r="F55" s="17">
        <f>'Master Table'!R56</f>
        <v>1073</v>
      </c>
      <c r="G55" s="17">
        <f>'Master Table'!S56</f>
        <v>698</v>
      </c>
      <c r="H55" s="17">
        <f>'Master Table'!T56</f>
        <v>1771</v>
      </c>
      <c r="I55" s="17">
        <f>'Master Table'!U56</f>
        <v>0</v>
      </c>
      <c r="J55" s="17">
        <f>'Master Table'!V56</f>
        <v>0</v>
      </c>
      <c r="K55" s="17">
        <f>'Master Table'!W56</f>
        <v>0</v>
      </c>
      <c r="L55" s="17">
        <f>'Master Table'!X56</f>
        <v>4</v>
      </c>
      <c r="M55" s="17">
        <f>'Master Table'!Y56</f>
        <v>0</v>
      </c>
      <c r="N55" s="17">
        <f>'Master Table'!Z56</f>
        <v>0</v>
      </c>
      <c r="O55" s="114">
        <f>'Master Table'!AA56</f>
        <v>0</v>
      </c>
    </row>
    <row r="56" spans="1:18" ht="17.25" customHeight="1" thickBot="1">
      <c r="A56" s="2042" t="s">
        <v>14</v>
      </c>
      <c r="B56" s="2043"/>
      <c r="C56" s="105">
        <f t="shared" ref="C56:O56" si="1">SUM(C34:C55)</f>
        <v>164792</v>
      </c>
      <c r="D56" s="105">
        <f t="shared" si="1"/>
        <v>152523</v>
      </c>
      <c r="E56" s="105">
        <f t="shared" si="1"/>
        <v>317315</v>
      </c>
      <c r="F56" s="105">
        <f t="shared" si="1"/>
        <v>76609</v>
      </c>
      <c r="G56" s="105">
        <f t="shared" si="1"/>
        <v>52507</v>
      </c>
      <c r="H56" s="105">
        <f t="shared" si="1"/>
        <v>129116</v>
      </c>
      <c r="I56" s="105">
        <f t="shared" si="1"/>
        <v>915</v>
      </c>
      <c r="J56" s="105">
        <f t="shared" si="1"/>
        <v>678</v>
      </c>
      <c r="K56" s="105">
        <f t="shared" si="1"/>
        <v>1593</v>
      </c>
      <c r="L56" s="105">
        <f t="shared" si="1"/>
        <v>231</v>
      </c>
      <c r="M56" s="105">
        <f t="shared" si="1"/>
        <v>1045</v>
      </c>
      <c r="N56" s="105">
        <f t="shared" si="1"/>
        <v>955</v>
      </c>
      <c r="O56" s="106">
        <f t="shared" si="1"/>
        <v>2000</v>
      </c>
    </row>
    <row r="57" spans="1:18" ht="15.75">
      <c r="A57" s="2030" t="s">
        <v>305</v>
      </c>
      <c r="B57" s="2030"/>
      <c r="C57" s="2030"/>
      <c r="D57" s="2030"/>
      <c r="E57" s="2030"/>
      <c r="F57" s="2030"/>
      <c r="G57" s="2030"/>
      <c r="H57" s="2030"/>
      <c r="I57" s="2030"/>
      <c r="J57" s="2030"/>
      <c r="K57" s="2030"/>
      <c r="L57" s="2030"/>
      <c r="M57" s="2030"/>
      <c r="N57" s="2030"/>
      <c r="O57" s="2030"/>
    </row>
    <row r="58" spans="1:18" ht="15.75">
      <c r="A58" s="2029" t="s">
        <v>750</v>
      </c>
      <c r="B58" s="2030"/>
      <c r="C58" s="2030"/>
      <c r="D58" s="2030"/>
      <c r="E58" s="2030"/>
      <c r="F58" s="2030"/>
      <c r="G58" s="2030"/>
      <c r="H58" s="2030"/>
      <c r="I58" s="2030"/>
      <c r="J58" s="2030"/>
      <c r="K58" s="2030"/>
      <c r="L58" s="2030"/>
      <c r="M58" s="2030"/>
      <c r="N58" s="2030"/>
      <c r="O58" s="2030"/>
    </row>
    <row r="59" spans="1:18" s="756" customFormat="1" ht="15.75" thickBot="1">
      <c r="A59" s="756" t="s">
        <v>278</v>
      </c>
      <c r="L59" s="2031"/>
      <c r="M59" s="2031"/>
      <c r="N59" s="2031"/>
      <c r="O59" s="2031"/>
    </row>
    <row r="60" spans="1:18" s="7" customFormat="1" ht="26.25" customHeight="1">
      <c r="A60" s="2034" t="s">
        <v>193</v>
      </c>
      <c r="B60" s="2036" t="s">
        <v>194</v>
      </c>
      <c r="C60" s="2032" t="s">
        <v>227</v>
      </c>
      <c r="D60" s="2032"/>
      <c r="E60" s="2032"/>
      <c r="F60" s="2032" t="s">
        <v>159</v>
      </c>
      <c r="G60" s="2032"/>
      <c r="H60" s="2032"/>
      <c r="I60" s="2032" t="s">
        <v>228</v>
      </c>
      <c r="J60" s="2032"/>
      <c r="K60" s="2032"/>
      <c r="L60" s="2038" t="s">
        <v>147</v>
      </c>
      <c r="M60" s="2032" t="s">
        <v>7</v>
      </c>
      <c r="N60" s="2032"/>
      <c r="O60" s="2033"/>
    </row>
    <row r="61" spans="1:18" s="6" customFormat="1" ht="26.25" customHeight="1">
      <c r="A61" s="2035"/>
      <c r="B61" s="2037"/>
      <c r="C61" s="103" t="s">
        <v>10</v>
      </c>
      <c r="D61" s="103" t="s">
        <v>11</v>
      </c>
      <c r="E61" s="103" t="s">
        <v>6</v>
      </c>
      <c r="F61" s="103" t="s">
        <v>10</v>
      </c>
      <c r="G61" s="103" t="s">
        <v>11</v>
      </c>
      <c r="H61" s="103" t="s">
        <v>6</v>
      </c>
      <c r="I61" s="103" t="s">
        <v>10</v>
      </c>
      <c r="J61" s="103" t="s">
        <v>11</v>
      </c>
      <c r="K61" s="103" t="s">
        <v>6</v>
      </c>
      <c r="L61" s="2039"/>
      <c r="M61" s="103" t="s">
        <v>10</v>
      </c>
      <c r="N61" s="103" t="s">
        <v>11</v>
      </c>
      <c r="O61" s="104" t="s">
        <v>6</v>
      </c>
    </row>
    <row r="62" spans="1:18" ht="17.25" customHeight="1">
      <c r="A62" s="9">
        <v>1</v>
      </c>
      <c r="B62" s="1" t="s">
        <v>15</v>
      </c>
      <c r="C62" s="19">
        <f t="shared" ref="C62:D83" si="2">C6+C34</f>
        <v>19226</v>
      </c>
      <c r="D62" s="19">
        <f t="shared" si="2"/>
        <v>17786</v>
      </c>
      <c r="E62" s="19">
        <f>C62+D62</f>
        <v>37012</v>
      </c>
      <c r="F62" s="19">
        <f t="shared" ref="F62:G83" si="3">F6+F34</f>
        <v>16946</v>
      </c>
      <c r="G62" s="19">
        <f t="shared" si="3"/>
        <v>12427</v>
      </c>
      <c r="H62" s="19">
        <f>F62+G62</f>
        <v>29373</v>
      </c>
      <c r="I62" s="19">
        <f t="shared" ref="I62:J83" si="4">I6+I34</f>
        <v>477</v>
      </c>
      <c r="J62" s="19">
        <f t="shared" si="4"/>
        <v>349</v>
      </c>
      <c r="K62" s="19">
        <f>I62+J62</f>
        <v>826</v>
      </c>
      <c r="L62" s="19">
        <f t="shared" ref="L62:N83" si="5">L6+L34</f>
        <v>55</v>
      </c>
      <c r="M62" s="19">
        <f t="shared" si="5"/>
        <v>67</v>
      </c>
      <c r="N62" s="19">
        <f t="shared" si="5"/>
        <v>72</v>
      </c>
      <c r="O62" s="16">
        <f>M62+N62</f>
        <v>139</v>
      </c>
      <c r="Q62" s="57"/>
      <c r="R62" s="8"/>
    </row>
    <row r="63" spans="1:18" ht="17.25" customHeight="1">
      <c r="A63" s="9">
        <v>2</v>
      </c>
      <c r="B63" s="1" t="s">
        <v>20</v>
      </c>
      <c r="C63" s="19">
        <f t="shared" si="2"/>
        <v>4432</v>
      </c>
      <c r="D63" s="19">
        <f t="shared" si="2"/>
        <v>3968</v>
      </c>
      <c r="E63" s="19">
        <f t="shared" ref="E63:E83" si="6">C63+D63</f>
        <v>8400</v>
      </c>
      <c r="F63" s="19">
        <f t="shared" si="3"/>
        <v>3198</v>
      </c>
      <c r="G63" s="19">
        <f t="shared" si="3"/>
        <v>2278</v>
      </c>
      <c r="H63" s="19">
        <f t="shared" ref="H63:H83" si="7">F63+G63</f>
        <v>5476</v>
      </c>
      <c r="I63" s="19">
        <f t="shared" si="4"/>
        <v>2</v>
      </c>
      <c r="J63" s="19">
        <f t="shared" si="4"/>
        <v>7</v>
      </c>
      <c r="K63" s="19">
        <f t="shared" ref="K63:K83" si="8">I63+J63</f>
        <v>9</v>
      </c>
      <c r="L63" s="19">
        <f t="shared" si="5"/>
        <v>0</v>
      </c>
      <c r="M63" s="19">
        <f t="shared" si="5"/>
        <v>33</v>
      </c>
      <c r="N63" s="19">
        <f t="shared" si="5"/>
        <v>25</v>
      </c>
      <c r="O63" s="16">
        <f t="shared" ref="O63:O83" si="9">M63+N63</f>
        <v>58</v>
      </c>
      <c r="Q63" s="57"/>
      <c r="R63" s="8"/>
    </row>
    <row r="64" spans="1:18" ht="17.25" customHeight="1">
      <c r="A64" s="9">
        <v>3</v>
      </c>
      <c r="B64" s="1" t="s">
        <v>21</v>
      </c>
      <c r="C64" s="19">
        <f t="shared" si="2"/>
        <v>9908</v>
      </c>
      <c r="D64" s="19">
        <f t="shared" si="2"/>
        <v>9106</v>
      </c>
      <c r="E64" s="19">
        <f t="shared" si="6"/>
        <v>19014</v>
      </c>
      <c r="F64" s="19">
        <f t="shared" si="3"/>
        <v>8502</v>
      </c>
      <c r="G64" s="19">
        <f t="shared" si="3"/>
        <v>5460</v>
      </c>
      <c r="H64" s="19">
        <f t="shared" si="7"/>
        <v>13962</v>
      </c>
      <c r="I64" s="19">
        <f t="shared" si="4"/>
        <v>28</v>
      </c>
      <c r="J64" s="19">
        <f t="shared" si="4"/>
        <v>29</v>
      </c>
      <c r="K64" s="19">
        <f t="shared" si="8"/>
        <v>57</v>
      </c>
      <c r="L64" s="19">
        <f t="shared" si="5"/>
        <v>1</v>
      </c>
      <c r="M64" s="19">
        <f t="shared" si="5"/>
        <v>76</v>
      </c>
      <c r="N64" s="19">
        <f t="shared" si="5"/>
        <v>54</v>
      </c>
      <c r="O64" s="16">
        <f t="shared" si="9"/>
        <v>130</v>
      </c>
      <c r="Q64" s="57"/>
      <c r="R64" s="8"/>
    </row>
    <row r="65" spans="1:18" ht="17.25" customHeight="1">
      <c r="A65" s="9">
        <v>4</v>
      </c>
      <c r="B65" s="1" t="s">
        <v>25</v>
      </c>
      <c r="C65" s="19">
        <f t="shared" si="2"/>
        <v>5366</v>
      </c>
      <c r="D65" s="19">
        <f t="shared" si="2"/>
        <v>5170</v>
      </c>
      <c r="E65" s="19">
        <f t="shared" si="6"/>
        <v>10536</v>
      </c>
      <c r="F65" s="19">
        <f t="shared" si="3"/>
        <v>4598</v>
      </c>
      <c r="G65" s="19">
        <f t="shared" si="3"/>
        <v>3430</v>
      </c>
      <c r="H65" s="19">
        <f t="shared" si="7"/>
        <v>8028</v>
      </c>
      <c r="I65" s="19">
        <f t="shared" si="4"/>
        <v>130</v>
      </c>
      <c r="J65" s="19">
        <f t="shared" si="4"/>
        <v>79</v>
      </c>
      <c r="K65" s="19">
        <f t="shared" si="8"/>
        <v>209</v>
      </c>
      <c r="L65" s="19">
        <f t="shared" si="5"/>
        <v>84</v>
      </c>
      <c r="M65" s="19">
        <f t="shared" si="5"/>
        <v>115</v>
      </c>
      <c r="N65" s="19">
        <f t="shared" si="5"/>
        <v>198</v>
      </c>
      <c r="O65" s="16">
        <f t="shared" si="9"/>
        <v>313</v>
      </c>
      <c r="Q65" s="57"/>
      <c r="R65" s="8"/>
    </row>
    <row r="66" spans="1:18" ht="17.25" customHeight="1">
      <c r="A66" s="9">
        <v>5</v>
      </c>
      <c r="B66" s="1" t="s">
        <v>27</v>
      </c>
      <c r="C66" s="19">
        <f t="shared" si="2"/>
        <v>8143</v>
      </c>
      <c r="D66" s="19">
        <f t="shared" si="2"/>
        <v>7492</v>
      </c>
      <c r="E66" s="19">
        <f t="shared" si="6"/>
        <v>15635</v>
      </c>
      <c r="F66" s="19">
        <f t="shared" si="3"/>
        <v>4156</v>
      </c>
      <c r="G66" s="19">
        <f t="shared" si="3"/>
        <v>2905</v>
      </c>
      <c r="H66" s="19">
        <f t="shared" si="7"/>
        <v>7061</v>
      </c>
      <c r="I66" s="19">
        <f t="shared" si="4"/>
        <v>13</v>
      </c>
      <c r="J66" s="19">
        <f t="shared" si="4"/>
        <v>15</v>
      </c>
      <c r="K66" s="19">
        <f t="shared" si="8"/>
        <v>28</v>
      </c>
      <c r="L66" s="19">
        <f t="shared" si="5"/>
        <v>1</v>
      </c>
      <c r="M66" s="19">
        <f t="shared" si="5"/>
        <v>34</v>
      </c>
      <c r="N66" s="19">
        <f t="shared" si="5"/>
        <v>32</v>
      </c>
      <c r="O66" s="16">
        <f t="shared" si="9"/>
        <v>66</v>
      </c>
      <c r="Q66" s="57"/>
      <c r="R66" s="8"/>
    </row>
    <row r="67" spans="1:18" ht="17.25" customHeight="1">
      <c r="A67" s="9">
        <v>6</v>
      </c>
      <c r="B67" s="1" t="s">
        <v>29</v>
      </c>
      <c r="C67" s="19">
        <f t="shared" si="2"/>
        <v>2586</v>
      </c>
      <c r="D67" s="19">
        <f t="shared" si="2"/>
        <v>2338</v>
      </c>
      <c r="E67" s="19">
        <f t="shared" si="6"/>
        <v>4924</v>
      </c>
      <c r="F67" s="19">
        <f t="shared" si="3"/>
        <v>2667</v>
      </c>
      <c r="G67" s="19">
        <f t="shared" si="3"/>
        <v>1853</v>
      </c>
      <c r="H67" s="19">
        <f t="shared" si="7"/>
        <v>4520</v>
      </c>
      <c r="I67" s="19">
        <f t="shared" si="4"/>
        <v>5</v>
      </c>
      <c r="J67" s="19">
        <f t="shared" si="4"/>
        <v>5</v>
      </c>
      <c r="K67" s="19">
        <f t="shared" si="8"/>
        <v>10</v>
      </c>
      <c r="L67" s="19">
        <f t="shared" si="5"/>
        <v>2</v>
      </c>
      <c r="M67" s="19">
        <f t="shared" si="5"/>
        <v>5</v>
      </c>
      <c r="N67" s="19">
        <f t="shared" si="5"/>
        <v>1</v>
      </c>
      <c r="O67" s="16">
        <f t="shared" si="9"/>
        <v>6</v>
      </c>
      <c r="Q67" s="57"/>
      <c r="R67" s="8"/>
    </row>
    <row r="68" spans="1:18" ht="17.25" customHeight="1">
      <c r="A68" s="9">
        <v>7</v>
      </c>
      <c r="B68" s="1" t="s">
        <v>142</v>
      </c>
      <c r="C68" s="19">
        <f t="shared" si="2"/>
        <v>4901</v>
      </c>
      <c r="D68" s="19">
        <f t="shared" si="2"/>
        <v>4450</v>
      </c>
      <c r="E68" s="19">
        <f t="shared" si="6"/>
        <v>9351</v>
      </c>
      <c r="F68" s="19">
        <f t="shared" si="3"/>
        <v>3732</v>
      </c>
      <c r="G68" s="19">
        <f t="shared" si="3"/>
        <v>2791</v>
      </c>
      <c r="H68" s="19">
        <f t="shared" si="7"/>
        <v>6523</v>
      </c>
      <c r="I68" s="19">
        <f t="shared" si="4"/>
        <v>3</v>
      </c>
      <c r="J68" s="19">
        <f t="shared" si="4"/>
        <v>4</v>
      </c>
      <c r="K68" s="19">
        <f t="shared" si="8"/>
        <v>7</v>
      </c>
      <c r="L68" s="19">
        <f t="shared" si="5"/>
        <v>2</v>
      </c>
      <c r="M68" s="19">
        <f t="shared" si="5"/>
        <v>14</v>
      </c>
      <c r="N68" s="19">
        <f t="shared" si="5"/>
        <v>7</v>
      </c>
      <c r="O68" s="16">
        <f t="shared" si="9"/>
        <v>21</v>
      </c>
      <c r="Q68" s="57"/>
      <c r="R68" s="8"/>
    </row>
    <row r="69" spans="1:18" ht="17.25" customHeight="1">
      <c r="A69" s="9">
        <v>8</v>
      </c>
      <c r="B69" s="1" t="s">
        <v>40</v>
      </c>
      <c r="C69" s="19">
        <f t="shared" si="2"/>
        <v>11564</v>
      </c>
      <c r="D69" s="19">
        <f t="shared" si="2"/>
        <v>10197</v>
      </c>
      <c r="E69" s="19">
        <f t="shared" si="6"/>
        <v>21761</v>
      </c>
      <c r="F69" s="19">
        <f t="shared" si="3"/>
        <v>6852</v>
      </c>
      <c r="G69" s="19">
        <f t="shared" si="3"/>
        <v>5439</v>
      </c>
      <c r="H69" s="19">
        <f t="shared" si="7"/>
        <v>12291</v>
      </c>
      <c r="I69" s="19">
        <f t="shared" si="4"/>
        <v>24</v>
      </c>
      <c r="J69" s="19">
        <f t="shared" si="4"/>
        <v>20</v>
      </c>
      <c r="K69" s="19">
        <f t="shared" si="8"/>
        <v>44</v>
      </c>
      <c r="L69" s="19">
        <f t="shared" si="5"/>
        <v>0</v>
      </c>
      <c r="M69" s="19">
        <f t="shared" si="5"/>
        <v>49</v>
      </c>
      <c r="N69" s="19">
        <f t="shared" si="5"/>
        <v>26</v>
      </c>
      <c r="O69" s="16">
        <f t="shared" si="9"/>
        <v>75</v>
      </c>
      <c r="Q69" s="57"/>
      <c r="R69" s="8"/>
    </row>
    <row r="70" spans="1:18" ht="17.25" customHeight="1">
      <c r="A70" s="9">
        <v>9</v>
      </c>
      <c r="B70" s="1" t="s">
        <v>44</v>
      </c>
      <c r="C70" s="19">
        <f t="shared" si="2"/>
        <v>10370</v>
      </c>
      <c r="D70" s="19">
        <f t="shared" si="2"/>
        <v>9742</v>
      </c>
      <c r="E70" s="19">
        <f t="shared" si="6"/>
        <v>20112</v>
      </c>
      <c r="F70" s="19">
        <f t="shared" si="3"/>
        <v>8137</v>
      </c>
      <c r="G70" s="19">
        <f t="shared" si="3"/>
        <v>6509</v>
      </c>
      <c r="H70" s="19">
        <f t="shared" si="7"/>
        <v>14646</v>
      </c>
      <c r="I70" s="19">
        <f t="shared" si="4"/>
        <v>10</v>
      </c>
      <c r="J70" s="19">
        <f t="shared" si="4"/>
        <v>16</v>
      </c>
      <c r="K70" s="19">
        <f t="shared" si="8"/>
        <v>26</v>
      </c>
      <c r="L70" s="19">
        <f t="shared" si="5"/>
        <v>0</v>
      </c>
      <c r="M70" s="19">
        <f t="shared" si="5"/>
        <v>89</v>
      </c>
      <c r="N70" s="19">
        <f t="shared" si="5"/>
        <v>81</v>
      </c>
      <c r="O70" s="16">
        <f t="shared" si="9"/>
        <v>170</v>
      </c>
      <c r="Q70" s="57"/>
      <c r="R70" s="8"/>
    </row>
    <row r="71" spans="1:18" ht="17.25" customHeight="1">
      <c r="A71" s="9">
        <v>10</v>
      </c>
      <c r="B71" s="1" t="s">
        <v>51</v>
      </c>
      <c r="C71" s="19">
        <f t="shared" si="2"/>
        <v>15559</v>
      </c>
      <c r="D71" s="19">
        <f t="shared" si="2"/>
        <v>14375</v>
      </c>
      <c r="E71" s="19">
        <f t="shared" si="6"/>
        <v>29934</v>
      </c>
      <c r="F71" s="19">
        <f t="shared" si="3"/>
        <v>15873</v>
      </c>
      <c r="G71" s="19">
        <f t="shared" si="3"/>
        <v>11586</v>
      </c>
      <c r="H71" s="19">
        <f t="shared" si="7"/>
        <v>27459</v>
      </c>
      <c r="I71" s="19">
        <f t="shared" si="4"/>
        <v>156</v>
      </c>
      <c r="J71" s="19">
        <f t="shared" si="4"/>
        <v>110</v>
      </c>
      <c r="K71" s="19">
        <f t="shared" si="8"/>
        <v>266</v>
      </c>
      <c r="L71" s="19">
        <f t="shared" si="5"/>
        <v>0</v>
      </c>
      <c r="M71" s="19">
        <f t="shared" si="5"/>
        <v>41</v>
      </c>
      <c r="N71" s="19">
        <f t="shared" si="5"/>
        <v>33</v>
      </c>
      <c r="O71" s="16">
        <f t="shared" si="9"/>
        <v>74</v>
      </c>
      <c r="Q71" s="57"/>
      <c r="R71" s="8"/>
    </row>
    <row r="72" spans="1:18" ht="17.25" customHeight="1">
      <c r="A72" s="9">
        <v>11</v>
      </c>
      <c r="B72" s="1" t="s">
        <v>57</v>
      </c>
      <c r="C72" s="19">
        <f t="shared" si="2"/>
        <v>5523</v>
      </c>
      <c r="D72" s="19">
        <f t="shared" si="2"/>
        <v>5092</v>
      </c>
      <c r="E72" s="19">
        <f t="shared" si="6"/>
        <v>10615</v>
      </c>
      <c r="F72" s="19">
        <f t="shared" si="3"/>
        <v>4155</v>
      </c>
      <c r="G72" s="19">
        <f t="shared" si="3"/>
        <v>3037</v>
      </c>
      <c r="H72" s="19">
        <f t="shared" si="7"/>
        <v>7192</v>
      </c>
      <c r="I72" s="19">
        <f t="shared" si="4"/>
        <v>9</v>
      </c>
      <c r="J72" s="19">
        <f t="shared" si="4"/>
        <v>11</v>
      </c>
      <c r="K72" s="19">
        <f t="shared" si="8"/>
        <v>20</v>
      </c>
      <c r="L72" s="19">
        <f t="shared" si="5"/>
        <v>0</v>
      </c>
      <c r="M72" s="19">
        <f t="shared" si="5"/>
        <v>31</v>
      </c>
      <c r="N72" s="19">
        <f t="shared" si="5"/>
        <v>19</v>
      </c>
      <c r="O72" s="16">
        <f t="shared" si="9"/>
        <v>50</v>
      </c>
      <c r="Q72" s="57"/>
      <c r="R72" s="8"/>
    </row>
    <row r="73" spans="1:18" ht="17.25" customHeight="1">
      <c r="A73" s="9">
        <v>12</v>
      </c>
      <c r="B73" s="1" t="s">
        <v>61</v>
      </c>
      <c r="C73" s="19">
        <f t="shared" si="2"/>
        <v>22801</v>
      </c>
      <c r="D73" s="19">
        <f t="shared" si="2"/>
        <v>21667</v>
      </c>
      <c r="E73" s="19">
        <f t="shared" si="6"/>
        <v>44468</v>
      </c>
      <c r="F73" s="19">
        <f t="shared" si="3"/>
        <v>21107</v>
      </c>
      <c r="G73" s="19">
        <f t="shared" si="3"/>
        <v>13518</v>
      </c>
      <c r="H73" s="19">
        <f t="shared" si="7"/>
        <v>34625</v>
      </c>
      <c r="I73" s="19">
        <f t="shared" si="4"/>
        <v>11</v>
      </c>
      <c r="J73" s="19">
        <f t="shared" si="4"/>
        <v>8</v>
      </c>
      <c r="K73" s="19">
        <f t="shared" si="8"/>
        <v>19</v>
      </c>
      <c r="L73" s="19">
        <f t="shared" si="5"/>
        <v>0</v>
      </c>
      <c r="M73" s="19">
        <f t="shared" si="5"/>
        <v>106</v>
      </c>
      <c r="N73" s="19">
        <f t="shared" si="5"/>
        <v>90</v>
      </c>
      <c r="O73" s="16">
        <f t="shared" si="9"/>
        <v>196</v>
      </c>
      <c r="Q73" s="57"/>
      <c r="R73" s="8"/>
    </row>
    <row r="74" spans="1:18" ht="17.25" customHeight="1">
      <c r="A74" s="9">
        <v>13</v>
      </c>
      <c r="B74" s="1" t="s">
        <v>62</v>
      </c>
      <c r="C74" s="19">
        <f t="shared" si="2"/>
        <v>4655</v>
      </c>
      <c r="D74" s="19">
        <f t="shared" si="2"/>
        <v>4160</v>
      </c>
      <c r="E74" s="19">
        <f t="shared" si="6"/>
        <v>8815</v>
      </c>
      <c r="F74" s="19">
        <f t="shared" si="3"/>
        <v>3708</v>
      </c>
      <c r="G74" s="19">
        <f t="shared" si="3"/>
        <v>2552</v>
      </c>
      <c r="H74" s="19">
        <f t="shared" si="7"/>
        <v>6260</v>
      </c>
      <c r="I74" s="19">
        <f t="shared" si="4"/>
        <v>0</v>
      </c>
      <c r="J74" s="19">
        <f t="shared" si="4"/>
        <v>0</v>
      </c>
      <c r="K74" s="19">
        <f t="shared" si="8"/>
        <v>0</v>
      </c>
      <c r="L74" s="19">
        <f t="shared" si="5"/>
        <v>0</v>
      </c>
      <c r="M74" s="19">
        <f t="shared" si="5"/>
        <v>41</v>
      </c>
      <c r="N74" s="19">
        <f t="shared" si="5"/>
        <v>32</v>
      </c>
      <c r="O74" s="16">
        <f t="shared" si="9"/>
        <v>73</v>
      </c>
      <c r="Q74" s="57"/>
      <c r="R74" s="8"/>
    </row>
    <row r="75" spans="1:18" ht="17.25" customHeight="1">
      <c r="A75" s="9">
        <v>14</v>
      </c>
      <c r="B75" s="1" t="s">
        <v>69</v>
      </c>
      <c r="C75" s="19">
        <f t="shared" si="2"/>
        <v>6854</v>
      </c>
      <c r="D75" s="19">
        <f t="shared" si="2"/>
        <v>6579</v>
      </c>
      <c r="E75" s="19">
        <f t="shared" si="6"/>
        <v>13433</v>
      </c>
      <c r="F75" s="19">
        <f t="shared" si="3"/>
        <v>5859</v>
      </c>
      <c r="G75" s="19">
        <f t="shared" si="3"/>
        <v>3977</v>
      </c>
      <c r="H75" s="19">
        <f t="shared" si="7"/>
        <v>9836</v>
      </c>
      <c r="I75" s="19">
        <f t="shared" si="4"/>
        <v>17</v>
      </c>
      <c r="J75" s="19">
        <f t="shared" si="4"/>
        <v>27</v>
      </c>
      <c r="K75" s="19">
        <f t="shared" si="8"/>
        <v>44</v>
      </c>
      <c r="L75" s="19">
        <f t="shared" si="5"/>
        <v>3</v>
      </c>
      <c r="M75" s="19">
        <f t="shared" si="5"/>
        <v>26</v>
      </c>
      <c r="N75" s="19">
        <f t="shared" si="5"/>
        <v>24</v>
      </c>
      <c r="O75" s="16">
        <f t="shared" si="9"/>
        <v>50</v>
      </c>
      <c r="Q75" s="57"/>
      <c r="R75" s="8"/>
    </row>
    <row r="76" spans="1:18" ht="17.25" customHeight="1">
      <c r="A76" s="9">
        <v>15</v>
      </c>
      <c r="B76" s="1" t="s">
        <v>256</v>
      </c>
      <c r="C76" s="19">
        <f t="shared" si="2"/>
        <v>6446</v>
      </c>
      <c r="D76" s="19">
        <f t="shared" si="2"/>
        <v>5720</v>
      </c>
      <c r="E76" s="19">
        <f t="shared" si="6"/>
        <v>12166</v>
      </c>
      <c r="F76" s="19">
        <f t="shared" si="3"/>
        <v>4218</v>
      </c>
      <c r="G76" s="19">
        <f t="shared" si="3"/>
        <v>3209</v>
      </c>
      <c r="H76" s="19">
        <f t="shared" si="7"/>
        <v>7427</v>
      </c>
      <c r="I76" s="19">
        <f t="shared" si="4"/>
        <v>10</v>
      </c>
      <c r="J76" s="19">
        <f t="shared" si="4"/>
        <v>8</v>
      </c>
      <c r="K76" s="19">
        <f t="shared" si="8"/>
        <v>18</v>
      </c>
      <c r="L76" s="19">
        <f t="shared" si="5"/>
        <v>1</v>
      </c>
      <c r="M76" s="19">
        <f t="shared" si="5"/>
        <v>59</v>
      </c>
      <c r="N76" s="19">
        <f t="shared" si="5"/>
        <v>63</v>
      </c>
      <c r="O76" s="16">
        <f t="shared" si="9"/>
        <v>122</v>
      </c>
      <c r="Q76" s="57"/>
      <c r="R76" s="8"/>
    </row>
    <row r="77" spans="1:18" ht="17.25" customHeight="1">
      <c r="A77" s="9">
        <v>16</v>
      </c>
      <c r="B77" s="1" t="s">
        <v>73</v>
      </c>
      <c r="C77" s="19">
        <f t="shared" si="2"/>
        <v>6762</v>
      </c>
      <c r="D77" s="19">
        <f t="shared" si="2"/>
        <v>6274</v>
      </c>
      <c r="E77" s="19">
        <f t="shared" si="6"/>
        <v>13036</v>
      </c>
      <c r="F77" s="19">
        <f t="shared" si="3"/>
        <v>3302</v>
      </c>
      <c r="G77" s="19">
        <f t="shared" si="3"/>
        <v>2472</v>
      </c>
      <c r="H77" s="19">
        <f t="shared" si="7"/>
        <v>5774</v>
      </c>
      <c r="I77" s="19">
        <f t="shared" si="4"/>
        <v>16</v>
      </c>
      <c r="J77" s="19">
        <f t="shared" si="4"/>
        <v>10</v>
      </c>
      <c r="K77" s="19">
        <f t="shared" si="8"/>
        <v>26</v>
      </c>
      <c r="L77" s="19">
        <f t="shared" si="5"/>
        <v>3</v>
      </c>
      <c r="M77" s="19">
        <f t="shared" si="5"/>
        <v>22</v>
      </c>
      <c r="N77" s="19">
        <f t="shared" si="5"/>
        <v>39</v>
      </c>
      <c r="O77" s="16">
        <f t="shared" si="9"/>
        <v>61</v>
      </c>
      <c r="Q77" s="57"/>
      <c r="R77" s="8"/>
    </row>
    <row r="78" spans="1:18" ht="17.25" customHeight="1">
      <c r="A78" s="9">
        <v>17</v>
      </c>
      <c r="B78" s="1" t="s">
        <v>75</v>
      </c>
      <c r="C78" s="19">
        <f t="shared" si="2"/>
        <v>11796</v>
      </c>
      <c r="D78" s="19">
        <f t="shared" si="2"/>
        <v>11136</v>
      </c>
      <c r="E78" s="19">
        <f t="shared" si="6"/>
        <v>22932</v>
      </c>
      <c r="F78" s="19">
        <f t="shared" si="3"/>
        <v>10487</v>
      </c>
      <c r="G78" s="19">
        <f t="shared" si="3"/>
        <v>7709</v>
      </c>
      <c r="H78" s="19">
        <f t="shared" si="7"/>
        <v>18196</v>
      </c>
      <c r="I78" s="19">
        <f t="shared" si="4"/>
        <v>30</v>
      </c>
      <c r="J78" s="19">
        <f t="shared" si="4"/>
        <v>40</v>
      </c>
      <c r="K78" s="19">
        <f t="shared" si="8"/>
        <v>70</v>
      </c>
      <c r="L78" s="19">
        <f t="shared" si="5"/>
        <v>79</v>
      </c>
      <c r="M78" s="19">
        <f t="shared" si="5"/>
        <v>114</v>
      </c>
      <c r="N78" s="19">
        <f t="shared" si="5"/>
        <v>79</v>
      </c>
      <c r="O78" s="16">
        <f t="shared" si="9"/>
        <v>193</v>
      </c>
      <c r="Q78" s="57"/>
      <c r="R78" s="8"/>
    </row>
    <row r="79" spans="1:18" ht="17.25" customHeight="1">
      <c r="A79" s="9">
        <v>18</v>
      </c>
      <c r="B79" s="2" t="s">
        <v>161</v>
      </c>
      <c r="C79" s="19">
        <f t="shared" si="2"/>
        <v>4884</v>
      </c>
      <c r="D79" s="19">
        <f t="shared" si="2"/>
        <v>4578</v>
      </c>
      <c r="E79" s="19">
        <f t="shared" si="6"/>
        <v>9462</v>
      </c>
      <c r="F79" s="19">
        <f t="shared" si="3"/>
        <v>3174</v>
      </c>
      <c r="G79" s="19">
        <f t="shared" si="3"/>
        <v>2308</v>
      </c>
      <c r="H79" s="19">
        <f t="shared" si="7"/>
        <v>5482</v>
      </c>
      <c r="I79" s="19">
        <f t="shared" si="4"/>
        <v>11</v>
      </c>
      <c r="J79" s="19">
        <f t="shared" si="4"/>
        <v>2</v>
      </c>
      <c r="K79" s="19">
        <f t="shared" si="8"/>
        <v>13</v>
      </c>
      <c r="L79" s="19">
        <f t="shared" si="5"/>
        <v>0</v>
      </c>
      <c r="M79" s="19">
        <f t="shared" si="5"/>
        <v>24</v>
      </c>
      <c r="N79" s="19">
        <f t="shared" si="5"/>
        <v>19</v>
      </c>
      <c r="O79" s="16">
        <f t="shared" si="9"/>
        <v>43</v>
      </c>
      <c r="Q79" s="57"/>
      <c r="R79" s="8"/>
    </row>
    <row r="80" spans="1:18" ht="17.25" customHeight="1">
      <c r="A80" s="9">
        <v>19</v>
      </c>
      <c r="B80" s="1" t="s">
        <v>86</v>
      </c>
      <c r="C80" s="19">
        <f t="shared" si="2"/>
        <v>10292</v>
      </c>
      <c r="D80" s="19">
        <f t="shared" si="2"/>
        <v>9523</v>
      </c>
      <c r="E80" s="19">
        <f t="shared" si="6"/>
        <v>19815</v>
      </c>
      <c r="F80" s="19">
        <f t="shared" si="3"/>
        <v>8869</v>
      </c>
      <c r="G80" s="19">
        <f t="shared" si="3"/>
        <v>6036</v>
      </c>
      <c r="H80" s="19">
        <f t="shared" si="7"/>
        <v>14905</v>
      </c>
      <c r="I80" s="19">
        <f t="shared" si="4"/>
        <v>15</v>
      </c>
      <c r="J80" s="19">
        <f t="shared" si="4"/>
        <v>17</v>
      </c>
      <c r="K80" s="19">
        <f t="shared" si="8"/>
        <v>32</v>
      </c>
      <c r="L80" s="19">
        <f t="shared" si="5"/>
        <v>3</v>
      </c>
      <c r="M80" s="19">
        <f t="shared" si="5"/>
        <v>81</v>
      </c>
      <c r="N80" s="19">
        <f t="shared" si="5"/>
        <v>58</v>
      </c>
      <c r="O80" s="16">
        <f t="shared" si="9"/>
        <v>139</v>
      </c>
      <c r="Q80" s="57"/>
      <c r="R80" s="8"/>
    </row>
    <row r="81" spans="1:18" ht="17.25" customHeight="1">
      <c r="A81" s="9">
        <v>20</v>
      </c>
      <c r="B81" s="1" t="s">
        <v>143</v>
      </c>
      <c r="C81" s="19">
        <f t="shared" si="2"/>
        <v>8321</v>
      </c>
      <c r="D81" s="19">
        <f t="shared" si="2"/>
        <v>7830</v>
      </c>
      <c r="E81" s="19">
        <f t="shared" si="6"/>
        <v>16151</v>
      </c>
      <c r="F81" s="19">
        <f t="shared" si="3"/>
        <v>6998</v>
      </c>
      <c r="G81" s="19">
        <f t="shared" si="3"/>
        <v>4507</v>
      </c>
      <c r="H81" s="19">
        <f t="shared" si="7"/>
        <v>11505</v>
      </c>
      <c r="I81" s="19">
        <f t="shared" si="4"/>
        <v>45</v>
      </c>
      <c r="J81" s="19">
        <f t="shared" si="4"/>
        <v>25</v>
      </c>
      <c r="K81" s="19">
        <f t="shared" si="8"/>
        <v>70</v>
      </c>
      <c r="L81" s="19">
        <f t="shared" si="5"/>
        <v>0</v>
      </c>
      <c r="M81" s="19">
        <f t="shared" si="5"/>
        <v>64</v>
      </c>
      <c r="N81" s="19">
        <f t="shared" si="5"/>
        <v>56</v>
      </c>
      <c r="O81" s="16">
        <f t="shared" si="9"/>
        <v>120</v>
      </c>
      <c r="Q81" s="57"/>
      <c r="R81" s="8"/>
    </row>
    <row r="82" spans="1:18" ht="17.25" customHeight="1">
      <c r="A82" s="9">
        <v>21</v>
      </c>
      <c r="B82" s="2" t="s">
        <v>144</v>
      </c>
      <c r="C82" s="19">
        <f t="shared" si="2"/>
        <v>4369</v>
      </c>
      <c r="D82" s="19">
        <f t="shared" si="2"/>
        <v>4026</v>
      </c>
      <c r="E82" s="19">
        <f t="shared" si="6"/>
        <v>8395</v>
      </c>
      <c r="F82" s="19">
        <f t="shared" si="3"/>
        <v>3610</v>
      </c>
      <c r="G82" s="19">
        <f t="shared" si="3"/>
        <v>2626</v>
      </c>
      <c r="H82" s="19">
        <f t="shared" si="7"/>
        <v>6236</v>
      </c>
      <c r="I82" s="19">
        <f t="shared" si="4"/>
        <v>9</v>
      </c>
      <c r="J82" s="19">
        <f t="shared" si="4"/>
        <v>5</v>
      </c>
      <c r="K82" s="19">
        <f t="shared" si="8"/>
        <v>14</v>
      </c>
      <c r="L82" s="19">
        <f t="shared" si="5"/>
        <v>0</v>
      </c>
      <c r="M82" s="19">
        <f t="shared" si="5"/>
        <v>57</v>
      </c>
      <c r="N82" s="19">
        <f t="shared" si="5"/>
        <v>39</v>
      </c>
      <c r="O82" s="16">
        <f t="shared" si="9"/>
        <v>96</v>
      </c>
      <c r="Q82" s="57"/>
      <c r="R82" s="8"/>
    </row>
    <row r="83" spans="1:18" ht="17.25" customHeight="1" thickBot="1">
      <c r="A83" s="13">
        <v>22</v>
      </c>
      <c r="B83" s="14" t="s">
        <v>145</v>
      </c>
      <c r="C83" s="20">
        <f t="shared" si="2"/>
        <v>9220</v>
      </c>
      <c r="D83" s="20">
        <f t="shared" si="2"/>
        <v>8002</v>
      </c>
      <c r="E83" s="20">
        <f t="shared" si="6"/>
        <v>17222</v>
      </c>
      <c r="F83" s="20">
        <f t="shared" si="3"/>
        <v>5987</v>
      </c>
      <c r="G83" s="20">
        <f t="shared" si="3"/>
        <v>4372</v>
      </c>
      <c r="H83" s="20">
        <f t="shared" si="7"/>
        <v>10359</v>
      </c>
      <c r="I83" s="20">
        <f t="shared" si="4"/>
        <v>13</v>
      </c>
      <c r="J83" s="20">
        <f t="shared" si="4"/>
        <v>9</v>
      </c>
      <c r="K83" s="20">
        <f t="shared" si="8"/>
        <v>22</v>
      </c>
      <c r="L83" s="20">
        <f t="shared" si="5"/>
        <v>15</v>
      </c>
      <c r="M83" s="20">
        <f t="shared" si="5"/>
        <v>58</v>
      </c>
      <c r="N83" s="20">
        <f t="shared" si="5"/>
        <v>42</v>
      </c>
      <c r="O83" s="18">
        <f t="shared" si="9"/>
        <v>100</v>
      </c>
      <c r="Q83" s="57"/>
      <c r="R83" s="8"/>
    </row>
    <row r="84" spans="1:18" ht="17.25" customHeight="1" thickBot="1">
      <c r="A84" s="2042" t="s">
        <v>14</v>
      </c>
      <c r="B84" s="2043"/>
      <c r="C84" s="105">
        <f t="shared" ref="C84:O84" si="10">SUM(C62:C83)</f>
        <v>193978</v>
      </c>
      <c r="D84" s="105">
        <f t="shared" si="10"/>
        <v>179211</v>
      </c>
      <c r="E84" s="105">
        <f t="shared" si="10"/>
        <v>373189</v>
      </c>
      <c r="F84" s="105">
        <f t="shared" si="10"/>
        <v>156135</v>
      </c>
      <c r="G84" s="105">
        <f t="shared" si="10"/>
        <v>111001</v>
      </c>
      <c r="H84" s="105">
        <f t="shared" si="10"/>
        <v>267136</v>
      </c>
      <c r="I84" s="105">
        <f t="shared" si="10"/>
        <v>1034</v>
      </c>
      <c r="J84" s="105">
        <f t="shared" si="10"/>
        <v>796</v>
      </c>
      <c r="K84" s="105">
        <f t="shared" si="10"/>
        <v>1830</v>
      </c>
      <c r="L84" s="105">
        <f t="shared" si="10"/>
        <v>249</v>
      </c>
      <c r="M84" s="105">
        <f t="shared" si="10"/>
        <v>1206</v>
      </c>
      <c r="N84" s="105">
        <f t="shared" si="10"/>
        <v>1089</v>
      </c>
      <c r="O84" s="106">
        <f t="shared" si="10"/>
        <v>2295</v>
      </c>
      <c r="Q84" s="57"/>
      <c r="R84" s="8"/>
    </row>
  </sheetData>
  <sheetProtection formatCells="0"/>
  <mergeCells count="33">
    <mergeCell ref="A28:B28"/>
    <mergeCell ref="A56:B56"/>
    <mergeCell ref="A84:B84"/>
    <mergeCell ref="A57:O57"/>
    <mergeCell ref="A58:O58"/>
    <mergeCell ref="L59:O59"/>
    <mergeCell ref="C60:E60"/>
    <mergeCell ref="F60:H60"/>
    <mergeCell ref="I60:K60"/>
    <mergeCell ref="M60:O60"/>
    <mergeCell ref="A60:A61"/>
    <mergeCell ref="B60:B61"/>
    <mergeCell ref="L60:L61"/>
    <mergeCell ref="A29:O29"/>
    <mergeCell ref="A30:O30"/>
    <mergeCell ref="L31:O31"/>
    <mergeCell ref="C32:E32"/>
    <mergeCell ref="F32:H32"/>
    <mergeCell ref="I32:K32"/>
    <mergeCell ref="M32:O32"/>
    <mergeCell ref="A32:A33"/>
    <mergeCell ref="B32:B33"/>
    <mergeCell ref="L32:L33"/>
    <mergeCell ref="A1:O1"/>
    <mergeCell ref="A2:O2"/>
    <mergeCell ref="L3:O3"/>
    <mergeCell ref="C4:E4"/>
    <mergeCell ref="F4:H4"/>
    <mergeCell ref="I4:K4"/>
    <mergeCell ref="M4:O4"/>
    <mergeCell ref="A4:A5"/>
    <mergeCell ref="B4:B5"/>
    <mergeCell ref="L4:L5"/>
  </mergeCells>
  <printOptions horizontalCentered="1" verticalCentered="1"/>
  <pageMargins left="0.54" right="0.44" top="0.74803149606299213" bottom="0.74803149606299213" header="0.31496062992125984" footer="0.31496062992125984"/>
  <pageSetup paperSize="9" orientation="landscape" r:id="rId1"/>
  <headerFooter alignWithMargins="0">
    <oddFooter>&amp;C38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336600"/>
    <pageSetUpPr fitToPage="1"/>
  </sheetPr>
  <dimension ref="A1:AV36"/>
  <sheetViews>
    <sheetView zoomScale="70" zoomScaleNormal="70" workbookViewId="0">
      <selection activeCell="L41" sqref="L41"/>
    </sheetView>
  </sheetViews>
  <sheetFormatPr defaultColWidth="9.140625" defaultRowHeight="15.75"/>
  <cols>
    <col min="1" max="1" width="11.28515625" style="36" customWidth="1"/>
    <col min="2" max="2" width="26.7109375" style="36" customWidth="1"/>
    <col min="3" max="5" width="17" style="36" customWidth="1"/>
    <col min="6" max="6" width="16.5703125" style="36" customWidth="1"/>
    <col min="7" max="7" width="17.85546875" style="36" customWidth="1"/>
    <col min="8" max="8" width="16.140625" style="36" customWidth="1"/>
    <col min="9" max="11" width="17.42578125" style="36" customWidth="1"/>
    <col min="12" max="12" width="16.140625" style="36" customWidth="1"/>
    <col min="13" max="13" width="16.5703125" style="36" customWidth="1"/>
    <col min="14" max="14" width="16.140625" style="36" customWidth="1"/>
    <col min="15" max="17" width="17.42578125" style="36" customWidth="1"/>
    <col min="18" max="44" width="13.7109375" style="36" customWidth="1"/>
    <col min="45" max="45" width="10.85546875" style="36" customWidth="1"/>
    <col min="46" max="46" width="9.140625" style="40" customWidth="1"/>
    <col min="47" max="47" width="9.140625" style="36" customWidth="1"/>
    <col min="48" max="48" width="10" style="36" bestFit="1" customWidth="1"/>
    <col min="49" max="16384" width="9.140625" style="36"/>
  </cols>
  <sheetData>
    <row r="1" spans="1:48" ht="2.25" customHeight="1"/>
    <row r="2" spans="1:48" s="39" customFormat="1" ht="30.75" customHeight="1">
      <c r="B2" s="264"/>
      <c r="C2" s="1520" t="s">
        <v>571</v>
      </c>
      <c r="D2" s="1520"/>
      <c r="E2" s="1520"/>
      <c r="F2" s="1520"/>
      <c r="G2" s="1520"/>
      <c r="H2" s="1520"/>
      <c r="I2" s="1520"/>
      <c r="J2" s="1520"/>
      <c r="K2" s="1520"/>
      <c r="L2" s="1520"/>
      <c r="M2" s="1520"/>
      <c r="N2" s="1520"/>
      <c r="O2" s="1520"/>
      <c r="P2" s="1520"/>
      <c r="Q2" s="1520"/>
      <c r="R2" s="1520" t="s">
        <v>571</v>
      </c>
      <c r="S2" s="1520"/>
      <c r="T2" s="1520"/>
      <c r="U2" s="1520"/>
      <c r="V2" s="1520"/>
      <c r="W2" s="1520"/>
      <c r="X2" s="1520"/>
      <c r="Y2" s="1520"/>
      <c r="Z2" s="1520"/>
      <c r="AA2" s="1520"/>
      <c r="AB2" s="1520"/>
      <c r="AC2" s="1520"/>
      <c r="AD2" s="1520"/>
      <c r="AE2" s="1520"/>
      <c r="AF2" s="1520"/>
      <c r="AG2" s="1529" t="s">
        <v>571</v>
      </c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770"/>
    </row>
    <row r="3" spans="1:48" s="39" customFormat="1" ht="30.75" customHeight="1">
      <c r="B3" s="264"/>
      <c r="C3" s="1528" t="s">
        <v>881</v>
      </c>
      <c r="D3" s="1528"/>
      <c r="E3" s="1528"/>
      <c r="F3" s="1528"/>
      <c r="G3" s="1528"/>
      <c r="H3" s="1528"/>
      <c r="I3" s="1528"/>
      <c r="J3" s="1528"/>
      <c r="K3" s="1528"/>
      <c r="L3" s="1528"/>
      <c r="M3" s="1528"/>
      <c r="N3" s="1528"/>
      <c r="O3" s="1528"/>
      <c r="P3" s="1528"/>
      <c r="Q3" s="1528"/>
      <c r="R3" s="263"/>
      <c r="S3" s="263"/>
      <c r="T3" s="263"/>
      <c r="U3" s="1528" t="s">
        <v>881</v>
      </c>
      <c r="V3" s="1528"/>
      <c r="W3" s="1528"/>
      <c r="X3" s="1528"/>
      <c r="Y3" s="1528"/>
      <c r="Z3" s="1528"/>
      <c r="AA3" s="1528"/>
      <c r="AB3" s="1528"/>
      <c r="AC3" s="1528"/>
      <c r="AD3" s="1528"/>
      <c r="AE3" s="1528"/>
      <c r="AF3" s="1528"/>
      <c r="AG3" s="1528" t="s">
        <v>881</v>
      </c>
      <c r="AH3" s="1528"/>
      <c r="AI3" s="1528"/>
      <c r="AJ3" s="1528"/>
      <c r="AK3" s="1528"/>
      <c r="AL3" s="1528"/>
      <c r="AM3" s="1528"/>
      <c r="AN3" s="1528"/>
      <c r="AO3" s="1528"/>
      <c r="AP3" s="1528"/>
      <c r="AQ3" s="1528"/>
      <c r="AR3" s="1528"/>
      <c r="AS3" s="1528"/>
      <c r="AT3" s="770"/>
    </row>
    <row r="4" spans="1:48" ht="24.75" customHeight="1">
      <c r="A4" s="385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</row>
    <row r="5" spans="1:48" s="38" customFormat="1" ht="41.25" customHeight="1">
      <c r="A5" s="1527" t="s">
        <v>157</v>
      </c>
      <c r="B5" s="1531" t="s">
        <v>156</v>
      </c>
      <c r="C5" s="1530" t="s">
        <v>745</v>
      </c>
      <c r="D5" s="1530"/>
      <c r="E5" s="1530"/>
      <c r="F5" s="1530" t="s">
        <v>898</v>
      </c>
      <c r="G5" s="1530"/>
      <c r="H5" s="1530"/>
      <c r="I5" s="1530" t="s">
        <v>564</v>
      </c>
      <c r="J5" s="1530"/>
      <c r="K5" s="1530"/>
      <c r="L5" s="1530" t="s">
        <v>900</v>
      </c>
      <c r="M5" s="1530"/>
      <c r="N5" s="1530"/>
      <c r="O5" s="1530" t="s">
        <v>565</v>
      </c>
      <c r="P5" s="1530"/>
      <c r="Q5" s="1530"/>
      <c r="R5" s="1530" t="s">
        <v>258</v>
      </c>
      <c r="S5" s="1530"/>
      <c r="T5" s="1530"/>
      <c r="U5" s="1530" t="s">
        <v>899</v>
      </c>
      <c r="V5" s="1530"/>
      <c r="W5" s="1530"/>
      <c r="X5" s="1521" t="s">
        <v>566</v>
      </c>
      <c r="Y5" s="1522"/>
      <c r="Z5" s="1523"/>
      <c r="AA5" s="1527" t="s">
        <v>12</v>
      </c>
      <c r="AB5" s="1527"/>
      <c r="AC5" s="1527"/>
      <c r="AD5" s="1527" t="s">
        <v>13</v>
      </c>
      <c r="AE5" s="1527"/>
      <c r="AF5" s="1527"/>
      <c r="AG5" s="1524" t="s">
        <v>552</v>
      </c>
      <c r="AH5" s="1525"/>
      <c r="AI5" s="1526"/>
      <c r="AJ5" s="1530" t="s">
        <v>229</v>
      </c>
      <c r="AK5" s="1530"/>
      <c r="AL5" s="1530"/>
      <c r="AM5" s="1527" t="s">
        <v>230</v>
      </c>
      <c r="AN5" s="1527"/>
      <c r="AO5" s="1527"/>
      <c r="AP5" s="1527" t="s">
        <v>231</v>
      </c>
      <c r="AQ5" s="1527"/>
      <c r="AR5" s="1527"/>
      <c r="AS5" s="1530" t="s">
        <v>9</v>
      </c>
      <c r="AT5" s="773"/>
    </row>
    <row r="6" spans="1:48" s="38" customFormat="1" ht="41.25" customHeight="1">
      <c r="A6" s="1527"/>
      <c r="B6" s="1532"/>
      <c r="C6" s="265" t="s">
        <v>96</v>
      </c>
      <c r="D6" s="265" t="s">
        <v>0</v>
      </c>
      <c r="E6" s="266" t="s">
        <v>6</v>
      </c>
      <c r="F6" s="267" t="s">
        <v>865</v>
      </c>
      <c r="G6" s="265" t="s">
        <v>866</v>
      </c>
      <c r="H6" s="267" t="s">
        <v>6</v>
      </c>
      <c r="I6" s="265" t="s">
        <v>96</v>
      </c>
      <c r="J6" s="265" t="s">
        <v>0</v>
      </c>
      <c r="K6" s="265" t="s">
        <v>6</v>
      </c>
      <c r="L6" s="267" t="s">
        <v>96</v>
      </c>
      <c r="M6" s="267" t="s">
        <v>0</v>
      </c>
      <c r="N6" s="267" t="s">
        <v>6</v>
      </c>
      <c r="O6" s="265" t="s">
        <v>96</v>
      </c>
      <c r="P6" s="265" t="s">
        <v>0</v>
      </c>
      <c r="Q6" s="265" t="s">
        <v>6</v>
      </c>
      <c r="R6" s="107" t="s">
        <v>865</v>
      </c>
      <c r="S6" s="107" t="s">
        <v>0</v>
      </c>
      <c r="T6" s="107" t="s">
        <v>6</v>
      </c>
      <c r="U6" s="265" t="s">
        <v>96</v>
      </c>
      <c r="V6" s="265" t="s">
        <v>0</v>
      </c>
      <c r="W6" s="265" t="s">
        <v>6</v>
      </c>
      <c r="X6" s="265" t="s">
        <v>96</v>
      </c>
      <c r="Y6" s="265" t="s">
        <v>0</v>
      </c>
      <c r="Z6" s="265" t="s">
        <v>6</v>
      </c>
      <c r="AA6" s="265" t="s">
        <v>96</v>
      </c>
      <c r="AB6" s="265" t="s">
        <v>0</v>
      </c>
      <c r="AC6" s="265" t="s">
        <v>6</v>
      </c>
      <c r="AD6" s="265" t="s">
        <v>96</v>
      </c>
      <c r="AE6" s="265" t="s">
        <v>0</v>
      </c>
      <c r="AF6" s="265" t="s">
        <v>6</v>
      </c>
      <c r="AG6" s="265" t="s">
        <v>96</v>
      </c>
      <c r="AH6" s="265" t="s">
        <v>0</v>
      </c>
      <c r="AI6" s="265" t="s">
        <v>6</v>
      </c>
      <c r="AJ6" s="265" t="s">
        <v>96</v>
      </c>
      <c r="AK6" s="265" t="s">
        <v>0</v>
      </c>
      <c r="AL6" s="265" t="s">
        <v>6</v>
      </c>
      <c r="AM6" s="265" t="s">
        <v>96</v>
      </c>
      <c r="AN6" s="265" t="s">
        <v>0</v>
      </c>
      <c r="AO6" s="265" t="s">
        <v>6</v>
      </c>
      <c r="AP6" s="265" t="s">
        <v>96</v>
      </c>
      <c r="AQ6" s="265" t="s">
        <v>0</v>
      </c>
      <c r="AR6" s="265" t="s">
        <v>6</v>
      </c>
      <c r="AS6" s="1530"/>
      <c r="AT6" s="773"/>
    </row>
    <row r="7" spans="1:48" s="39" customFormat="1" ht="32.25" customHeight="1">
      <c r="A7" s="268">
        <v>1</v>
      </c>
      <c r="B7" s="269" t="s">
        <v>15</v>
      </c>
      <c r="C7" s="270">
        <f>'Table A-1 &amp; A-2'!F5</f>
        <v>1282041.466954794</v>
      </c>
      <c r="D7" s="271">
        <f>'Table A-1 &amp; A-2'!F35</f>
        <v>1494733.3307543586</v>
      </c>
      <c r="E7" s="271">
        <f>C7+D7</f>
        <v>2776774.7977091526</v>
      </c>
      <c r="F7" s="232">
        <f>12.5*C7/1000</f>
        <v>16025.518336934925</v>
      </c>
      <c r="G7" s="232">
        <f t="shared" ref="G7:H7" si="0">12.5*D7/1000</f>
        <v>18684.166634429483</v>
      </c>
      <c r="H7" s="232">
        <f t="shared" si="0"/>
        <v>34709.684971364411</v>
      </c>
      <c r="I7" s="233">
        <f>'Table B-1'!$E$6</f>
        <v>9187</v>
      </c>
      <c r="J7" s="233">
        <f>'Table B-1'!$E$34</f>
        <v>27825</v>
      </c>
      <c r="K7" s="233">
        <f t="shared" ref="K7:K28" si="1">I7+J7</f>
        <v>37012</v>
      </c>
      <c r="L7" s="232">
        <f>7.3*C7/1000</f>
        <v>9358.902708769996</v>
      </c>
      <c r="M7" s="232">
        <f t="shared" ref="M7:N7" si="2">7.3*D7/1000</f>
        <v>10911.553314506818</v>
      </c>
      <c r="N7" s="232">
        <f t="shared" si="2"/>
        <v>20270.456023276813</v>
      </c>
      <c r="O7" s="233">
        <f>'Table B-1'!$H$6</f>
        <v>10095</v>
      </c>
      <c r="P7" s="233">
        <f>'Table B-1'!$H$34</f>
        <v>19278</v>
      </c>
      <c r="Q7" s="233">
        <f t="shared" ref="Q7:Q28" si="3">O7+P7</f>
        <v>29373</v>
      </c>
      <c r="R7" s="233">
        <f>ROUND(19*I7/1000,0)</f>
        <v>175</v>
      </c>
      <c r="S7" s="233">
        <f>ROUND(17*J7/1000,0)</f>
        <v>473</v>
      </c>
      <c r="T7" s="233">
        <f>(K7/1000)*18</f>
        <v>666.21600000000001</v>
      </c>
      <c r="U7" s="233">
        <f>'Table B-1'!$K$6</f>
        <v>1</v>
      </c>
      <c r="V7" s="233">
        <f>'Table B-1'!$K$34</f>
        <v>825</v>
      </c>
      <c r="W7" s="233">
        <f>U7+V7</f>
        <v>826</v>
      </c>
      <c r="X7" s="233">
        <f>'Table B-1'!O6</f>
        <v>14</v>
      </c>
      <c r="Y7" s="233">
        <f>'Table B-1'!O34</f>
        <v>125</v>
      </c>
      <c r="Z7" s="233">
        <f>X7+Y7</f>
        <v>139</v>
      </c>
      <c r="AA7" s="234">
        <f>I7*1000/C7</f>
        <v>7.16591486063371</v>
      </c>
      <c r="AB7" s="234">
        <f t="shared" ref="AB7:AB28" si="4">J7*1000/D7</f>
        <v>18.615360631556495</v>
      </c>
      <c r="AC7" s="234">
        <f>K7*1000/E7</f>
        <v>13.329132787626497</v>
      </c>
      <c r="AD7" s="234">
        <f t="shared" ref="AD7:AD28" si="5">O7/C7*1000</f>
        <v>7.8741602828014923</v>
      </c>
      <c r="AE7" s="234">
        <f t="shared" ref="AE7:AE28" si="6">P7/D7*1000</f>
        <v>12.897283818693483</v>
      </c>
      <c r="AF7" s="234">
        <f t="shared" ref="AF7:AF28" si="7">Q7/E7*1000</f>
        <v>10.578099464253571</v>
      </c>
      <c r="AG7" s="234">
        <f>X7/(I7+X7)*1000</f>
        <v>1.521573741984567</v>
      </c>
      <c r="AH7" s="234">
        <f>Y7/(J7+Y7)*1000</f>
        <v>4.4722719141323788</v>
      </c>
      <c r="AI7" s="234">
        <f>Z7/(K7+Z7)*1000</f>
        <v>3.7414874431374661</v>
      </c>
      <c r="AJ7" s="234">
        <f>U7/I7*1000</f>
        <v>0.10884946119516709</v>
      </c>
      <c r="AK7" s="234">
        <f>V7/J7*1000</f>
        <v>29.649595687331537</v>
      </c>
      <c r="AL7" s="234">
        <f>W7/K7*1000</f>
        <v>22.31708635037285</v>
      </c>
      <c r="AM7" s="235">
        <f>I7*100/F7</f>
        <v>57.32731888506968</v>
      </c>
      <c r="AN7" s="235">
        <f>J7*100/G7</f>
        <v>148.92288505245196</v>
      </c>
      <c r="AO7" s="235">
        <f>K7*100/H7</f>
        <v>106.63306230101196</v>
      </c>
      <c r="AP7" s="235">
        <f>O7/L7*100</f>
        <v>107.8652093534451</v>
      </c>
      <c r="AQ7" s="235">
        <f>P7/M7*100</f>
        <v>176.67512080402028</v>
      </c>
      <c r="AR7" s="235">
        <f>Q7/N7*100</f>
        <v>144.90547211306259</v>
      </c>
      <c r="AS7" s="253">
        <f>Birth!BJ65/Birth!BI65*1000</f>
        <v>925.10142515343807</v>
      </c>
      <c r="AT7" s="770">
        <f>W7/T7*100</f>
        <v>123.98381305762696</v>
      </c>
      <c r="AU7" s="770"/>
      <c r="AV7" s="771"/>
    </row>
    <row r="8" spans="1:48" s="39" customFormat="1" ht="32.25" customHeight="1">
      <c r="A8" s="268">
        <v>2</v>
      </c>
      <c r="B8" s="269" t="s">
        <v>20</v>
      </c>
      <c r="C8" s="270">
        <f>'Table A-1 &amp; A-2'!F6</f>
        <v>440818.30413702904</v>
      </c>
      <c r="D8" s="271">
        <f>'Table A-1 &amp; A-2'!F36</f>
        <v>214210.57355403749</v>
      </c>
      <c r="E8" s="271">
        <f t="shared" ref="E8:E28" si="8">C8+D8</f>
        <v>655028.87769106659</v>
      </c>
      <c r="F8" s="232">
        <f t="shared" ref="F8:F28" si="9">12.5*C8/1000</f>
        <v>5510.2288017128631</v>
      </c>
      <c r="G8" s="232">
        <f t="shared" ref="G8:G28" si="10">12.5*D8/1000</f>
        <v>2677.6321694254684</v>
      </c>
      <c r="H8" s="232">
        <f t="shared" ref="H8:H28" si="11">12.5*E8/1000</f>
        <v>8187.8609711383324</v>
      </c>
      <c r="I8" s="233">
        <f>'Table B-1'!$E$7</f>
        <v>270</v>
      </c>
      <c r="J8" s="233">
        <f>'Table B-1'!$E$35</f>
        <v>8130</v>
      </c>
      <c r="K8" s="233">
        <f t="shared" si="1"/>
        <v>8400</v>
      </c>
      <c r="L8" s="232">
        <f t="shared" ref="L8:L28" si="12">7.3*C8/1000</f>
        <v>3217.9736202003119</v>
      </c>
      <c r="M8" s="232">
        <f t="shared" ref="M8:M28" si="13">7.3*D8/1000</f>
        <v>1563.7371869444735</v>
      </c>
      <c r="N8" s="232">
        <f t="shared" ref="N8:N28" si="14">7.3*E8/1000</f>
        <v>4781.7108071447865</v>
      </c>
      <c r="O8" s="233">
        <f>'Table B-1'!$H$7</f>
        <v>3728</v>
      </c>
      <c r="P8" s="233">
        <f>'Table B-1'!$H$35</f>
        <v>1748</v>
      </c>
      <c r="Q8" s="233">
        <f t="shared" si="3"/>
        <v>5476</v>
      </c>
      <c r="R8" s="233">
        <f t="shared" ref="R8:R29" si="15">ROUND(19*I8/1000,0)</f>
        <v>5</v>
      </c>
      <c r="S8" s="233">
        <f t="shared" ref="S8:S29" si="16">ROUND(17*J8/1000,0)</f>
        <v>138</v>
      </c>
      <c r="T8" s="233">
        <f t="shared" ref="T8:T29" si="17">(K8/1000)*18</f>
        <v>151.20000000000002</v>
      </c>
      <c r="U8" s="233">
        <f>'Table B-1'!$K$7</f>
        <v>7</v>
      </c>
      <c r="V8" s="233">
        <f>'Table B-1'!$K$35</f>
        <v>2</v>
      </c>
      <c r="W8" s="233">
        <f t="shared" ref="W8:W28" si="18">U8+V8</f>
        <v>9</v>
      </c>
      <c r="X8" s="233">
        <f>'Table B-1'!O7</f>
        <v>0</v>
      </c>
      <c r="Y8" s="233">
        <f>'Table B-1'!O35</f>
        <v>58</v>
      </c>
      <c r="Z8" s="233">
        <f t="shared" ref="Z8:Z28" si="19">X8+Y8</f>
        <v>58</v>
      </c>
      <c r="AA8" s="234">
        <f t="shared" ref="AA8:AA28" si="20">I8*1000/C8</f>
        <v>0.61249725219230022</v>
      </c>
      <c r="AB8" s="234">
        <f t="shared" si="4"/>
        <v>37.953308583757178</v>
      </c>
      <c r="AC8" s="234">
        <f t="shared" ref="AC8:AC28" si="21">K8*1000/E8</f>
        <v>12.823862101483897</v>
      </c>
      <c r="AD8" s="234">
        <f t="shared" si="5"/>
        <v>8.4569990969366486</v>
      </c>
      <c r="AE8" s="234">
        <f t="shared" si="6"/>
        <v>8.1601947606897358</v>
      </c>
      <c r="AF8" s="234">
        <f t="shared" si="7"/>
        <v>8.3599367699673586</v>
      </c>
      <c r="AG8" s="234">
        <f t="shared" ref="AG8:AG29" si="22">X8/(I8+X8)*1000</f>
        <v>0</v>
      </c>
      <c r="AH8" s="234">
        <f t="shared" ref="AH8:AH29" si="23">Y8/(J8+Y8)*1000</f>
        <v>7.0835368832437711</v>
      </c>
      <c r="AI8" s="234">
        <f t="shared" ref="AI8:AI29" si="24">Z8/(K8+Z8)*1000</f>
        <v>6.8574131000236465</v>
      </c>
      <c r="AJ8" s="234">
        <f t="shared" ref="AJ8:AJ28" si="25">U8/I8*1000</f>
        <v>25.925925925925924</v>
      </c>
      <c r="AK8" s="234">
        <f t="shared" ref="AK8:AK28" si="26">V8/J8*1000</f>
        <v>0.24600246002460022</v>
      </c>
      <c r="AL8" s="234">
        <f t="shared" ref="AL8:AL28" si="27">W8/K8*1000</f>
        <v>1.0714285714285714</v>
      </c>
      <c r="AM8" s="235">
        <f t="shared" ref="AM8:AM29" si="28">I8*100/F8</f>
        <v>4.8999780175384018</v>
      </c>
      <c r="AN8" s="235">
        <f t="shared" ref="AN8:AN29" si="29">J8*100/G8</f>
        <v>303.62646867005748</v>
      </c>
      <c r="AO8" s="235">
        <f t="shared" ref="AO8:AO29" si="30">K8*100/H8</f>
        <v>102.59089681187118</v>
      </c>
      <c r="AP8" s="235">
        <f t="shared" ref="AP8:AP16" si="31">O8/L8*100</f>
        <v>115.84930269776233</v>
      </c>
      <c r="AQ8" s="235">
        <f t="shared" ref="AQ8:AQ16" si="32">P8/M8*100</f>
        <v>111.78348987246214</v>
      </c>
      <c r="AR8" s="235">
        <f t="shared" ref="AR8:AR28" si="33">Q8/N8*100</f>
        <v>114.5196817803748</v>
      </c>
      <c r="AS8" s="253">
        <f>Birth!BJ66/Birth!BI66*1000</f>
        <v>895.30685920577616</v>
      </c>
      <c r="AT8" s="770">
        <f t="shared" ref="AT8:AT29" si="34">W8/T8*100</f>
        <v>5.9523809523809517</v>
      </c>
      <c r="AU8" s="770"/>
    </row>
    <row r="9" spans="1:48" s="39" customFormat="1" ht="32.25" customHeight="1">
      <c r="A9" s="268">
        <v>3</v>
      </c>
      <c r="B9" s="269" t="s">
        <v>21</v>
      </c>
      <c r="C9" s="270">
        <f>'Table A-1 &amp; A-2'!F7</f>
        <v>993286.55523158098</v>
      </c>
      <c r="D9" s="271">
        <f>'Table A-1 &amp; A-2'!F37</f>
        <v>571731.99766080745</v>
      </c>
      <c r="E9" s="271">
        <f t="shared" si="8"/>
        <v>1565018.5528923883</v>
      </c>
      <c r="F9" s="232">
        <f t="shared" si="9"/>
        <v>12416.081940394763</v>
      </c>
      <c r="G9" s="232">
        <f t="shared" si="10"/>
        <v>7146.6499707600933</v>
      </c>
      <c r="H9" s="232">
        <f t="shared" si="11"/>
        <v>19562.731911154857</v>
      </c>
      <c r="I9" s="233">
        <f>'Table B-1'!$E$8</f>
        <v>1172</v>
      </c>
      <c r="J9" s="233">
        <f>'Table B-1'!$E$36</f>
        <v>17842</v>
      </c>
      <c r="K9" s="233">
        <f t="shared" si="1"/>
        <v>19014</v>
      </c>
      <c r="L9" s="232">
        <f t="shared" si="12"/>
        <v>7250.9918531905414</v>
      </c>
      <c r="M9" s="232">
        <f t="shared" si="13"/>
        <v>4173.6435829238944</v>
      </c>
      <c r="N9" s="232">
        <f t="shared" si="14"/>
        <v>11424.635436114435</v>
      </c>
      <c r="O9" s="233">
        <f>'Table B-1'!$H$8</f>
        <v>7669</v>
      </c>
      <c r="P9" s="233">
        <f>'Table B-1'!$H$36</f>
        <v>6293</v>
      </c>
      <c r="Q9" s="233">
        <f t="shared" si="3"/>
        <v>13962</v>
      </c>
      <c r="R9" s="233">
        <f t="shared" si="15"/>
        <v>22</v>
      </c>
      <c r="S9" s="233">
        <f t="shared" si="16"/>
        <v>303</v>
      </c>
      <c r="T9" s="233">
        <f t="shared" si="17"/>
        <v>342.25200000000001</v>
      </c>
      <c r="U9" s="233">
        <f>'Table B-1'!$K$8</f>
        <v>47</v>
      </c>
      <c r="V9" s="233">
        <f>'Table B-1'!$K$36</f>
        <v>10</v>
      </c>
      <c r="W9" s="233">
        <f t="shared" si="18"/>
        <v>57</v>
      </c>
      <c r="X9" s="233">
        <f>'Table B-1'!O8</f>
        <v>5</v>
      </c>
      <c r="Y9" s="233">
        <f>'Table B-1'!O36</f>
        <v>125</v>
      </c>
      <c r="Z9" s="233">
        <f t="shared" si="19"/>
        <v>130</v>
      </c>
      <c r="AA9" s="234">
        <f t="shared" si="20"/>
        <v>1.1799213367251837</v>
      </c>
      <c r="AB9" s="234">
        <f t="shared" si="4"/>
        <v>31.206929248317422</v>
      </c>
      <c r="AC9" s="234">
        <f t="shared" si="21"/>
        <v>12.14937673732959</v>
      </c>
      <c r="AD9" s="234">
        <f t="shared" si="5"/>
        <v>7.7208333885199947</v>
      </c>
      <c r="AE9" s="234">
        <f t="shared" si="6"/>
        <v>11.006905378301845</v>
      </c>
      <c r="AF9" s="234">
        <f t="shared" si="7"/>
        <v>8.9212999898283218</v>
      </c>
      <c r="AG9" s="234">
        <f t="shared" si="22"/>
        <v>4.2480883602378929</v>
      </c>
      <c r="AH9" s="234">
        <f t="shared" si="23"/>
        <v>6.9571993098458282</v>
      </c>
      <c r="AI9" s="234">
        <f t="shared" si="24"/>
        <v>6.7906393648140408</v>
      </c>
      <c r="AJ9" s="234">
        <f t="shared" si="25"/>
        <v>40.102389078498291</v>
      </c>
      <c r="AK9" s="234">
        <f t="shared" si="26"/>
        <v>0.56047528304001792</v>
      </c>
      <c r="AL9" s="234">
        <f t="shared" si="27"/>
        <v>2.9977911012937835</v>
      </c>
      <c r="AM9" s="235">
        <f t="shared" si="28"/>
        <v>9.4393706938014699</v>
      </c>
      <c r="AN9" s="235">
        <f t="shared" si="29"/>
        <v>249.65543398653938</v>
      </c>
      <c r="AO9" s="235">
        <f t="shared" si="30"/>
        <v>97.195013898636702</v>
      </c>
      <c r="AP9" s="235">
        <f t="shared" si="31"/>
        <v>105.76484093863006</v>
      </c>
      <c r="AQ9" s="235">
        <f t="shared" si="32"/>
        <v>150.77952573016228</v>
      </c>
      <c r="AR9" s="235">
        <f t="shared" si="33"/>
        <v>122.20958890175784</v>
      </c>
      <c r="AS9" s="253">
        <f>Birth!BJ67/Birth!BI67*1000</f>
        <v>919.05530884134032</v>
      </c>
      <c r="AT9" s="770">
        <f t="shared" si="34"/>
        <v>16.654395007187688</v>
      </c>
      <c r="AU9" s="770"/>
    </row>
    <row r="10" spans="1:48" s="39" customFormat="1" ht="32.25" customHeight="1">
      <c r="A10" s="268">
        <v>4</v>
      </c>
      <c r="B10" s="269" t="s">
        <v>25</v>
      </c>
      <c r="C10" s="270">
        <f>'Table A-1 &amp; A-2'!F8</f>
        <v>434919.88927535847</v>
      </c>
      <c r="D10" s="271">
        <f>'Table A-1 &amp; A-2'!F38</f>
        <v>242090.19005700373</v>
      </c>
      <c r="E10" s="271">
        <f t="shared" si="8"/>
        <v>677010.07933236216</v>
      </c>
      <c r="F10" s="232">
        <f t="shared" si="9"/>
        <v>5436.4986159419805</v>
      </c>
      <c r="G10" s="232">
        <f t="shared" si="10"/>
        <v>3026.1273757125464</v>
      </c>
      <c r="H10" s="232">
        <f t="shared" si="11"/>
        <v>8462.6259916545259</v>
      </c>
      <c r="I10" s="233">
        <f>'Table B-1'!$E$9</f>
        <v>1229</v>
      </c>
      <c r="J10" s="233">
        <f>'Table B-1'!$E$37</f>
        <v>9307</v>
      </c>
      <c r="K10" s="233">
        <f t="shared" si="1"/>
        <v>10536</v>
      </c>
      <c r="L10" s="232">
        <f t="shared" si="12"/>
        <v>3174.9151917101167</v>
      </c>
      <c r="M10" s="232">
        <f t="shared" si="13"/>
        <v>1767.2583874161271</v>
      </c>
      <c r="N10" s="232">
        <f t="shared" si="14"/>
        <v>4942.1735791262436</v>
      </c>
      <c r="O10" s="233">
        <f>'Table B-1'!$H$9</f>
        <v>3078</v>
      </c>
      <c r="P10" s="233">
        <f>'Table B-1'!$H$37</f>
        <v>4950</v>
      </c>
      <c r="Q10" s="233">
        <f t="shared" si="3"/>
        <v>8028</v>
      </c>
      <c r="R10" s="233">
        <f t="shared" si="15"/>
        <v>23</v>
      </c>
      <c r="S10" s="233">
        <f t="shared" si="16"/>
        <v>158</v>
      </c>
      <c r="T10" s="233">
        <f t="shared" si="17"/>
        <v>189.648</v>
      </c>
      <c r="U10" s="233">
        <f>'Table B-1'!$K$9</f>
        <v>1</v>
      </c>
      <c r="V10" s="233">
        <f>'Table B-1'!$K$37</f>
        <v>208</v>
      </c>
      <c r="W10" s="233">
        <f t="shared" si="18"/>
        <v>209</v>
      </c>
      <c r="X10" s="233">
        <f>'Table B-1'!O9</f>
        <v>0</v>
      </c>
      <c r="Y10" s="233">
        <f>'Table B-1'!O37</f>
        <v>313</v>
      </c>
      <c r="Z10" s="233">
        <f t="shared" si="19"/>
        <v>313</v>
      </c>
      <c r="AA10" s="234">
        <f t="shared" si="20"/>
        <v>2.8258077643855231</v>
      </c>
      <c r="AB10" s="234">
        <f t="shared" si="4"/>
        <v>38.444350007774084</v>
      </c>
      <c r="AC10" s="234">
        <f t="shared" si="21"/>
        <v>15.562545258395774</v>
      </c>
      <c r="AD10" s="234">
        <f t="shared" si="5"/>
        <v>7.0771654180460866</v>
      </c>
      <c r="AE10" s="234">
        <f t="shared" si="6"/>
        <v>20.446925167989871</v>
      </c>
      <c r="AF10" s="234">
        <f t="shared" si="7"/>
        <v>11.858021387091997</v>
      </c>
      <c r="AG10" s="234">
        <f t="shared" si="22"/>
        <v>0</v>
      </c>
      <c r="AH10" s="234">
        <f t="shared" si="23"/>
        <v>32.53638253638254</v>
      </c>
      <c r="AI10" s="234">
        <f t="shared" si="24"/>
        <v>28.850585307401602</v>
      </c>
      <c r="AJ10" s="234">
        <f t="shared" si="25"/>
        <v>0.81366965012205039</v>
      </c>
      <c r="AK10" s="234">
        <f t="shared" si="26"/>
        <v>22.348769743204041</v>
      </c>
      <c r="AL10" s="234">
        <f t="shared" si="27"/>
        <v>19.836750189825359</v>
      </c>
      <c r="AM10" s="235">
        <f t="shared" si="28"/>
        <v>22.606462115084188</v>
      </c>
      <c r="AN10" s="235">
        <f t="shared" si="29"/>
        <v>307.55480006219267</v>
      </c>
      <c r="AO10" s="235">
        <f t="shared" si="30"/>
        <v>124.50036206716621</v>
      </c>
      <c r="AP10" s="235">
        <f t="shared" si="31"/>
        <v>96.947471480083379</v>
      </c>
      <c r="AQ10" s="235">
        <f t="shared" si="32"/>
        <v>280.09486531492973</v>
      </c>
      <c r="AR10" s="235">
        <f t="shared" si="33"/>
        <v>162.43864913824655</v>
      </c>
      <c r="AS10" s="253">
        <f>Birth!BJ68/Birth!BI68*1000</f>
        <v>963.47372344390601</v>
      </c>
      <c r="AT10" s="770">
        <f t="shared" si="34"/>
        <v>110.20416772125201</v>
      </c>
      <c r="AU10" s="770"/>
    </row>
    <row r="11" spans="1:48" s="39" customFormat="1" ht="32.25" customHeight="1">
      <c r="A11" s="268">
        <v>5</v>
      </c>
      <c r="B11" s="269" t="s">
        <v>27</v>
      </c>
      <c r="C11" s="270">
        <f>'Table A-1 &amp; A-2'!F9</f>
        <v>842889.68616861454</v>
      </c>
      <c r="D11" s="271">
        <f>'Table A-1 &amp; A-2'!F39</f>
        <v>306883.26910209376</v>
      </c>
      <c r="E11" s="271">
        <f t="shared" si="8"/>
        <v>1149772.9552707083</v>
      </c>
      <c r="F11" s="232">
        <f t="shared" si="9"/>
        <v>10536.12107710768</v>
      </c>
      <c r="G11" s="232">
        <f t="shared" si="10"/>
        <v>3836.040863776172</v>
      </c>
      <c r="H11" s="232">
        <f t="shared" si="11"/>
        <v>14372.161940883854</v>
      </c>
      <c r="I11" s="233">
        <f>'Table B-1'!$E$10</f>
        <v>2125</v>
      </c>
      <c r="J11" s="233">
        <f>'Table B-1'!$E$38</f>
        <v>13510</v>
      </c>
      <c r="K11" s="233">
        <f t="shared" si="1"/>
        <v>15635</v>
      </c>
      <c r="L11" s="232">
        <f t="shared" si="12"/>
        <v>6153.0947090308864</v>
      </c>
      <c r="M11" s="232">
        <f t="shared" si="13"/>
        <v>2240.2478644452844</v>
      </c>
      <c r="N11" s="232">
        <f t="shared" si="14"/>
        <v>8393.3425734761713</v>
      </c>
      <c r="O11" s="233">
        <f>'Table B-1'!$H$10</f>
        <v>4853</v>
      </c>
      <c r="P11" s="233">
        <f>'Table B-1'!$H$38</f>
        <v>2208</v>
      </c>
      <c r="Q11" s="233">
        <f t="shared" si="3"/>
        <v>7061</v>
      </c>
      <c r="R11" s="233">
        <f t="shared" si="15"/>
        <v>40</v>
      </c>
      <c r="S11" s="233">
        <f t="shared" si="16"/>
        <v>230</v>
      </c>
      <c r="T11" s="233">
        <f t="shared" si="17"/>
        <v>281.43</v>
      </c>
      <c r="U11" s="233">
        <f>'Table B-1'!$K$10</f>
        <v>2</v>
      </c>
      <c r="V11" s="233">
        <f>'Table B-1'!$K$38</f>
        <v>26</v>
      </c>
      <c r="W11" s="233">
        <f t="shared" si="18"/>
        <v>28</v>
      </c>
      <c r="X11" s="233">
        <f>'Table B-1'!O10</f>
        <v>16</v>
      </c>
      <c r="Y11" s="233">
        <f>'Table B-1'!O38</f>
        <v>50</v>
      </c>
      <c r="Z11" s="233">
        <f t="shared" si="19"/>
        <v>66</v>
      </c>
      <c r="AA11" s="234">
        <f t="shared" si="20"/>
        <v>2.5210890996415722</v>
      </c>
      <c r="AB11" s="234">
        <f t="shared" si="4"/>
        <v>44.023253661005221</v>
      </c>
      <c r="AC11" s="234">
        <f t="shared" si="21"/>
        <v>13.598336896277768</v>
      </c>
      <c r="AD11" s="234">
        <f t="shared" si="5"/>
        <v>5.7575743061461422</v>
      </c>
      <c r="AE11" s="234">
        <f t="shared" si="6"/>
        <v>7.1949181408955978</v>
      </c>
      <c r="AF11" s="234">
        <f t="shared" si="7"/>
        <v>6.1412124608005954</v>
      </c>
      <c r="AG11" s="234">
        <f t="shared" si="22"/>
        <v>7.4731433909388132</v>
      </c>
      <c r="AH11" s="234">
        <f t="shared" si="23"/>
        <v>3.6873156342182889</v>
      </c>
      <c r="AI11" s="234">
        <f t="shared" si="24"/>
        <v>4.2035539137634546</v>
      </c>
      <c r="AJ11" s="234">
        <f t="shared" si="25"/>
        <v>0.94117647058823528</v>
      </c>
      <c r="AK11" s="234">
        <f t="shared" si="26"/>
        <v>1.9245003700962249</v>
      </c>
      <c r="AL11" s="234">
        <f t="shared" si="27"/>
        <v>1.7908538535337386</v>
      </c>
      <c r="AM11" s="235">
        <f t="shared" si="28"/>
        <v>20.168712797132581</v>
      </c>
      <c r="AN11" s="235">
        <f t="shared" si="29"/>
        <v>352.18602928804177</v>
      </c>
      <c r="AO11" s="235">
        <f t="shared" si="30"/>
        <v>108.78669517022213</v>
      </c>
      <c r="AP11" s="235">
        <f t="shared" si="31"/>
        <v>78.870880906111523</v>
      </c>
      <c r="AQ11" s="235">
        <f t="shared" si="32"/>
        <v>98.560522478021895</v>
      </c>
      <c r="AR11" s="235">
        <f t="shared" si="33"/>
        <v>84.126198093158848</v>
      </c>
      <c r="AS11" s="253">
        <f>Birth!BJ69/Birth!BI69*1000</f>
        <v>920.05403413975193</v>
      </c>
      <c r="AT11" s="770">
        <f t="shared" si="34"/>
        <v>9.9491880751874362</v>
      </c>
      <c r="AU11" s="770"/>
    </row>
    <row r="12" spans="1:48" s="39" customFormat="1" ht="32.25" customHeight="1">
      <c r="A12" s="268">
        <v>6</v>
      </c>
      <c r="B12" s="269" t="s">
        <v>29</v>
      </c>
      <c r="C12" s="270">
        <f>'Table A-1 &amp; A-2'!F10</f>
        <v>447822.98953300354</v>
      </c>
      <c r="D12" s="271">
        <f>'Table A-1 &amp; A-2'!F40</f>
        <v>205086.20597722122</v>
      </c>
      <c r="E12" s="271">
        <f t="shared" si="8"/>
        <v>652909.19551022479</v>
      </c>
      <c r="F12" s="232">
        <f t="shared" si="9"/>
        <v>5597.7873691625446</v>
      </c>
      <c r="G12" s="232">
        <f t="shared" si="10"/>
        <v>2563.5775747152652</v>
      </c>
      <c r="H12" s="232">
        <f t="shared" si="11"/>
        <v>8161.3649438778093</v>
      </c>
      <c r="I12" s="233">
        <f>'Table B-1'!$E$11</f>
        <v>346</v>
      </c>
      <c r="J12" s="233">
        <f>'Table B-1'!$E$39</f>
        <v>4578</v>
      </c>
      <c r="K12" s="233">
        <f t="shared" si="1"/>
        <v>4924</v>
      </c>
      <c r="L12" s="232">
        <f t="shared" si="12"/>
        <v>3269.1078235909258</v>
      </c>
      <c r="M12" s="232">
        <f t="shared" si="13"/>
        <v>1497.1293036337147</v>
      </c>
      <c r="N12" s="232">
        <f t="shared" si="14"/>
        <v>4766.237127224641</v>
      </c>
      <c r="O12" s="233">
        <f>'Table B-1'!$H$11</f>
        <v>3130</v>
      </c>
      <c r="P12" s="233">
        <f>'Table B-1'!$H$39</f>
        <v>1390</v>
      </c>
      <c r="Q12" s="233">
        <f t="shared" si="3"/>
        <v>4520</v>
      </c>
      <c r="R12" s="233">
        <f t="shared" si="15"/>
        <v>7</v>
      </c>
      <c r="S12" s="233">
        <f t="shared" si="16"/>
        <v>78</v>
      </c>
      <c r="T12" s="233">
        <f t="shared" si="17"/>
        <v>88.632000000000005</v>
      </c>
      <c r="U12" s="233">
        <f>'Table B-1'!$K$11</f>
        <v>7</v>
      </c>
      <c r="V12" s="233">
        <f>'Table B-1'!$K$39</f>
        <v>3</v>
      </c>
      <c r="W12" s="233">
        <f t="shared" si="18"/>
        <v>10</v>
      </c>
      <c r="X12" s="233">
        <f>'Table B-1'!O11</f>
        <v>0</v>
      </c>
      <c r="Y12" s="233">
        <f>'Table B-1'!O39</f>
        <v>6</v>
      </c>
      <c r="Z12" s="233">
        <f t="shared" si="19"/>
        <v>6</v>
      </c>
      <c r="AA12" s="234">
        <f t="shared" si="20"/>
        <v>0.77262670315522197</v>
      </c>
      <c r="AB12" s="234">
        <f t="shared" si="4"/>
        <v>22.322320402711409</v>
      </c>
      <c r="AC12" s="234">
        <f t="shared" si="21"/>
        <v>7.5416306491932206</v>
      </c>
      <c r="AD12" s="234">
        <f t="shared" si="5"/>
        <v>6.9893687308550421</v>
      </c>
      <c r="AE12" s="234">
        <f t="shared" si="6"/>
        <v>6.777637693265369</v>
      </c>
      <c r="AF12" s="234">
        <f t="shared" si="7"/>
        <v>6.9228616032399177</v>
      </c>
      <c r="AG12" s="234">
        <f t="shared" si="22"/>
        <v>0</v>
      </c>
      <c r="AH12" s="234">
        <f t="shared" si="23"/>
        <v>1.3089005235602096</v>
      </c>
      <c r="AI12" s="234">
        <f t="shared" si="24"/>
        <v>1.2170385395537524</v>
      </c>
      <c r="AJ12" s="234">
        <f t="shared" si="25"/>
        <v>20.23121387283237</v>
      </c>
      <c r="AK12" s="234">
        <f t="shared" si="26"/>
        <v>0.65530799475753609</v>
      </c>
      <c r="AL12" s="234">
        <f t="shared" si="27"/>
        <v>2.0308692120227456</v>
      </c>
      <c r="AM12" s="235">
        <f>I12*100/F12</f>
        <v>6.1810136252417758</v>
      </c>
      <c r="AN12" s="235">
        <f t="shared" si="29"/>
        <v>178.5785632216913</v>
      </c>
      <c r="AO12" s="235">
        <f t="shared" si="30"/>
        <v>60.333045193545772</v>
      </c>
      <c r="AP12" s="235">
        <f t="shared" si="31"/>
        <v>95.744777135000575</v>
      </c>
      <c r="AQ12" s="235">
        <f t="shared" si="32"/>
        <v>92.844351962539321</v>
      </c>
      <c r="AR12" s="235">
        <f t="shared" si="33"/>
        <v>94.833720592327637</v>
      </c>
      <c r="AS12" s="253">
        <f>Birth!BJ70/Birth!BI70*1000</f>
        <v>904.09899458623352</v>
      </c>
      <c r="AT12" s="770">
        <f t="shared" si="34"/>
        <v>11.282606733459698</v>
      </c>
      <c r="AU12" s="770"/>
    </row>
    <row r="13" spans="1:48" s="39" customFormat="1" ht="32.25" customHeight="1">
      <c r="A13" s="268">
        <v>7</v>
      </c>
      <c r="B13" s="269" t="s">
        <v>142</v>
      </c>
      <c r="C13" s="270">
        <f>'Table A-1 &amp; A-2'!F11</f>
        <v>797349.57156346051</v>
      </c>
      <c r="D13" s="271">
        <f>'Table A-1 &amp; A-2'!F41</f>
        <v>324491.23382061376</v>
      </c>
      <c r="E13" s="271">
        <f t="shared" si="8"/>
        <v>1121840.8053840743</v>
      </c>
      <c r="F13" s="232">
        <f t="shared" si="9"/>
        <v>9966.8696445432561</v>
      </c>
      <c r="G13" s="232">
        <f t="shared" si="10"/>
        <v>4056.1404227576722</v>
      </c>
      <c r="H13" s="232">
        <f t="shared" si="11"/>
        <v>14023.010067300929</v>
      </c>
      <c r="I13" s="233">
        <f>'Table B-1'!$E$12</f>
        <v>1559</v>
      </c>
      <c r="J13" s="233">
        <f>'Table B-1'!$E$40</f>
        <v>7792</v>
      </c>
      <c r="K13" s="233">
        <f t="shared" si="1"/>
        <v>9351</v>
      </c>
      <c r="L13" s="232">
        <f t="shared" si="12"/>
        <v>5820.651872413262</v>
      </c>
      <c r="M13" s="232">
        <f t="shared" si="13"/>
        <v>2368.7860068904806</v>
      </c>
      <c r="N13" s="232">
        <f t="shared" si="14"/>
        <v>8189.4378793037422</v>
      </c>
      <c r="O13" s="233">
        <f>'Table B-1'!$H$12</f>
        <v>3992</v>
      </c>
      <c r="P13" s="233">
        <f>'Table B-1'!$H$40</f>
        <v>2531</v>
      </c>
      <c r="Q13" s="233">
        <f t="shared" si="3"/>
        <v>6523</v>
      </c>
      <c r="R13" s="233">
        <f t="shared" si="15"/>
        <v>30</v>
      </c>
      <c r="S13" s="233">
        <f t="shared" si="16"/>
        <v>132</v>
      </c>
      <c r="T13" s="233">
        <f t="shared" si="17"/>
        <v>168.31800000000001</v>
      </c>
      <c r="U13" s="233">
        <f>'Table B-1'!$K$12</f>
        <v>0</v>
      </c>
      <c r="V13" s="233">
        <f>'Table B-1'!$K$40</f>
        <v>7</v>
      </c>
      <c r="W13" s="233">
        <f t="shared" si="18"/>
        <v>7</v>
      </c>
      <c r="X13" s="233">
        <f>'Table B-1'!O12</f>
        <v>4</v>
      </c>
      <c r="Y13" s="233">
        <f>'Table B-1'!O40</f>
        <v>17</v>
      </c>
      <c r="Z13" s="233">
        <f t="shared" si="19"/>
        <v>21</v>
      </c>
      <c r="AA13" s="234">
        <f t="shared" si="20"/>
        <v>1.9552277389991928</v>
      </c>
      <c r="AB13" s="234">
        <f t="shared" si="4"/>
        <v>24.01297535300321</v>
      </c>
      <c r="AC13" s="234">
        <f t="shared" si="21"/>
        <v>8.3354072655599154</v>
      </c>
      <c r="AD13" s="234">
        <f t="shared" si="5"/>
        <v>5.0065870006958164</v>
      </c>
      <c r="AE13" s="234">
        <f t="shared" si="6"/>
        <v>7.799902543435719</v>
      </c>
      <c r="AF13" s="234">
        <f t="shared" si="7"/>
        <v>5.8145504858568415</v>
      </c>
      <c r="AG13" s="234">
        <f t="shared" si="22"/>
        <v>2.5591810620601407</v>
      </c>
      <c r="AH13" s="234">
        <f t="shared" si="23"/>
        <v>2.1769752849276478</v>
      </c>
      <c r="AI13" s="234">
        <f t="shared" si="24"/>
        <v>2.2407170294494239</v>
      </c>
      <c r="AJ13" s="234">
        <f t="shared" si="25"/>
        <v>0</v>
      </c>
      <c r="AK13" s="234">
        <f t="shared" si="26"/>
        <v>0.89835728952772076</v>
      </c>
      <c r="AL13" s="234">
        <f t="shared" si="27"/>
        <v>0.74858303924713931</v>
      </c>
      <c r="AM13" s="235">
        <f t="shared" si="28"/>
        <v>15.641821911993544</v>
      </c>
      <c r="AN13" s="235">
        <f t="shared" si="29"/>
        <v>192.10380282402568</v>
      </c>
      <c r="AO13" s="235">
        <f t="shared" si="30"/>
        <v>66.683258124479323</v>
      </c>
      <c r="AP13" s="235">
        <f t="shared" si="31"/>
        <v>68.58338357117556</v>
      </c>
      <c r="AQ13" s="235">
        <f t="shared" si="32"/>
        <v>106.84798004706464</v>
      </c>
      <c r="AR13" s="235">
        <f t="shared" si="33"/>
        <v>79.651376518586886</v>
      </c>
      <c r="AS13" s="253">
        <f>Birth!BJ71/Birth!BI71*1000</f>
        <v>907.97796368088143</v>
      </c>
      <c r="AT13" s="770">
        <f t="shared" si="34"/>
        <v>4.158794662484107</v>
      </c>
      <c r="AU13" s="770"/>
    </row>
    <row r="14" spans="1:48" s="39" customFormat="1" ht="32.25" customHeight="1">
      <c r="A14" s="268">
        <v>8</v>
      </c>
      <c r="B14" s="269" t="s">
        <v>40</v>
      </c>
      <c r="C14" s="270">
        <f>'Table A-1 &amp; A-2'!F12</f>
        <v>1352959.7123188577</v>
      </c>
      <c r="D14" s="271">
        <f>'Table A-1 &amp; A-2'!F42</f>
        <v>401726.44736210251</v>
      </c>
      <c r="E14" s="271">
        <f t="shared" si="8"/>
        <v>1754686.1596809602</v>
      </c>
      <c r="F14" s="232">
        <f t="shared" si="9"/>
        <v>16911.996403985719</v>
      </c>
      <c r="G14" s="232">
        <f t="shared" si="10"/>
        <v>5021.580592026281</v>
      </c>
      <c r="H14" s="232">
        <f t="shared" si="11"/>
        <v>21933.576996012001</v>
      </c>
      <c r="I14" s="233">
        <f>'Table B-1'!$E$13</f>
        <v>5020</v>
      </c>
      <c r="J14" s="233">
        <f>'Table B-1'!$E$41</f>
        <v>16741</v>
      </c>
      <c r="K14" s="233">
        <f t="shared" si="1"/>
        <v>21761</v>
      </c>
      <c r="L14" s="232">
        <f t="shared" si="12"/>
        <v>9876.6058999276611</v>
      </c>
      <c r="M14" s="232">
        <f t="shared" si="13"/>
        <v>2932.603065743348</v>
      </c>
      <c r="N14" s="232">
        <f t="shared" si="14"/>
        <v>12809.20896567101</v>
      </c>
      <c r="O14" s="233">
        <f>'Table B-1'!$H$13</f>
        <v>8838</v>
      </c>
      <c r="P14" s="233">
        <f>'Table B-1'!$H$41</f>
        <v>3453</v>
      </c>
      <c r="Q14" s="233">
        <f t="shared" si="3"/>
        <v>12291</v>
      </c>
      <c r="R14" s="233">
        <f t="shared" si="15"/>
        <v>95</v>
      </c>
      <c r="S14" s="233">
        <f t="shared" si="16"/>
        <v>285</v>
      </c>
      <c r="T14" s="233">
        <f t="shared" si="17"/>
        <v>391.69799999999998</v>
      </c>
      <c r="U14" s="233">
        <f>'Table B-1'!$K$13</f>
        <v>44</v>
      </c>
      <c r="V14" s="233">
        <f>'Table B-1'!$K$41</f>
        <v>0</v>
      </c>
      <c r="W14" s="233">
        <f t="shared" si="18"/>
        <v>44</v>
      </c>
      <c r="X14" s="233">
        <f>'Table B-1'!O13</f>
        <v>34</v>
      </c>
      <c r="Y14" s="233">
        <f>'Table B-1'!O41</f>
        <v>41</v>
      </c>
      <c r="Z14" s="233">
        <f t="shared" si="19"/>
        <v>75</v>
      </c>
      <c r="AA14" s="234">
        <f t="shared" si="20"/>
        <v>3.7103839488288588</v>
      </c>
      <c r="AB14" s="234">
        <f t="shared" si="4"/>
        <v>41.672635968899087</v>
      </c>
      <c r="AC14" s="234">
        <f t="shared" si="21"/>
        <v>12.401647941394044</v>
      </c>
      <c r="AD14" s="234">
        <f t="shared" si="5"/>
        <v>6.5323452868026797</v>
      </c>
      <c r="AE14" s="234">
        <f t="shared" si="6"/>
        <v>8.5954012305482692</v>
      </c>
      <c r="AF14" s="234">
        <f t="shared" si="7"/>
        <v>7.0046714235409304</v>
      </c>
      <c r="AG14" s="234">
        <f t="shared" si="22"/>
        <v>6.7273446774831811</v>
      </c>
      <c r="AH14" s="234">
        <f t="shared" si="23"/>
        <v>2.443093790966512</v>
      </c>
      <c r="AI14" s="234">
        <f t="shared" si="24"/>
        <v>3.4346949990840816</v>
      </c>
      <c r="AJ14" s="234">
        <f t="shared" si="25"/>
        <v>8.7649402390438258</v>
      </c>
      <c r="AK14" s="234">
        <f t="shared" si="26"/>
        <v>0</v>
      </c>
      <c r="AL14" s="234">
        <f t="shared" si="27"/>
        <v>2.0219659023022838</v>
      </c>
      <c r="AM14" s="235">
        <f t="shared" si="28"/>
        <v>29.683071590630874</v>
      </c>
      <c r="AN14" s="235">
        <f t="shared" si="29"/>
        <v>333.38108775119275</v>
      </c>
      <c r="AO14" s="235">
        <f t="shared" si="30"/>
        <v>99.213183531152353</v>
      </c>
      <c r="AP14" s="235">
        <f t="shared" si="31"/>
        <v>89.48418201099561</v>
      </c>
      <c r="AQ14" s="235">
        <f t="shared" si="32"/>
        <v>117.74522233627766</v>
      </c>
      <c r="AR14" s="235">
        <f t="shared" si="33"/>
        <v>95.95440306220452</v>
      </c>
      <c r="AS14" s="253">
        <f>Birth!BJ72/Birth!BI72*1000</f>
        <v>881.78830854375644</v>
      </c>
      <c r="AT14" s="770">
        <f t="shared" si="34"/>
        <v>11.233143901679355</v>
      </c>
      <c r="AU14" s="770"/>
    </row>
    <row r="15" spans="1:48" s="39" customFormat="1" ht="32.25" customHeight="1">
      <c r="A15" s="268">
        <v>9</v>
      </c>
      <c r="B15" s="269" t="s">
        <v>44</v>
      </c>
      <c r="C15" s="270">
        <f>'Table A-1 &amp; A-2'!F13</f>
        <v>1321578.4370429162</v>
      </c>
      <c r="D15" s="271">
        <f>'Table A-1 &amp; A-2'!F43</f>
        <v>366039.60251005122</v>
      </c>
      <c r="E15" s="271">
        <f t="shared" si="8"/>
        <v>1687618.0395529675</v>
      </c>
      <c r="F15" s="232">
        <f t="shared" si="9"/>
        <v>16519.730463036452</v>
      </c>
      <c r="G15" s="232">
        <f t="shared" si="10"/>
        <v>4575.4950313756399</v>
      </c>
      <c r="H15" s="232">
        <f t="shared" si="11"/>
        <v>21095.225494412094</v>
      </c>
      <c r="I15" s="233">
        <f>'Table B-1'!$E$14</f>
        <v>4502</v>
      </c>
      <c r="J15" s="233">
        <f>'Table B-1'!$E$42</f>
        <v>15610</v>
      </c>
      <c r="K15" s="233">
        <f t="shared" si="1"/>
        <v>20112</v>
      </c>
      <c r="L15" s="232">
        <f t="shared" si="12"/>
        <v>9647.5225904132876</v>
      </c>
      <c r="M15" s="232">
        <f t="shared" si="13"/>
        <v>2672.0890983233739</v>
      </c>
      <c r="N15" s="232">
        <f t="shared" si="14"/>
        <v>12319.611688736662</v>
      </c>
      <c r="O15" s="233">
        <f>'Table B-1'!$H$14</f>
        <v>10012</v>
      </c>
      <c r="P15" s="233">
        <f>'Table B-1'!$H$42</f>
        <v>4634</v>
      </c>
      <c r="Q15" s="233">
        <f t="shared" si="3"/>
        <v>14646</v>
      </c>
      <c r="R15" s="233">
        <f t="shared" si="15"/>
        <v>86</v>
      </c>
      <c r="S15" s="233">
        <f t="shared" si="16"/>
        <v>265</v>
      </c>
      <c r="T15" s="233">
        <f t="shared" si="17"/>
        <v>362.01599999999996</v>
      </c>
      <c r="U15" s="233">
        <f>'Table B-1'!$K$14</f>
        <v>9</v>
      </c>
      <c r="V15" s="233">
        <f>'Table B-1'!$K$42</f>
        <v>17</v>
      </c>
      <c r="W15" s="233">
        <f t="shared" si="18"/>
        <v>26</v>
      </c>
      <c r="X15" s="233">
        <f>'Table B-1'!O14</f>
        <v>21</v>
      </c>
      <c r="Y15" s="233">
        <f>'Table B-1'!O42</f>
        <v>149</v>
      </c>
      <c r="Z15" s="233">
        <f t="shared" si="19"/>
        <v>170</v>
      </c>
      <c r="AA15" s="234">
        <f t="shared" si="20"/>
        <v>3.4065325778721105</v>
      </c>
      <c r="AB15" s="234">
        <f t="shared" si="4"/>
        <v>42.645658811115553</v>
      </c>
      <c r="AC15" s="234">
        <f t="shared" si="21"/>
        <v>11.917388608459921</v>
      </c>
      <c r="AD15" s="234">
        <f t="shared" si="5"/>
        <v>7.5757894646058572</v>
      </c>
      <c r="AE15" s="234">
        <f t="shared" si="6"/>
        <v>12.65983234661816</v>
      </c>
      <c r="AF15" s="234">
        <f t="shared" si="7"/>
        <v>8.6785040552657122</v>
      </c>
      <c r="AG15" s="234">
        <f t="shared" si="22"/>
        <v>4.642936104355516</v>
      </c>
      <c r="AH15" s="234">
        <f t="shared" si="23"/>
        <v>9.4549146519449199</v>
      </c>
      <c r="AI15" s="234">
        <f t="shared" si="24"/>
        <v>8.3818163889162793</v>
      </c>
      <c r="AJ15" s="234">
        <f t="shared" si="25"/>
        <v>1.9991115059973343</v>
      </c>
      <c r="AK15" s="234">
        <f t="shared" si="26"/>
        <v>1.0890454836643177</v>
      </c>
      <c r="AL15" s="234">
        <f t="shared" si="27"/>
        <v>1.2927605409705647</v>
      </c>
      <c r="AM15" s="235">
        <f t="shared" si="28"/>
        <v>27.252260622976884</v>
      </c>
      <c r="AN15" s="235">
        <f t="shared" si="29"/>
        <v>341.16527048892442</v>
      </c>
      <c r="AO15" s="235">
        <f t="shared" si="30"/>
        <v>95.339108867679371</v>
      </c>
      <c r="AP15" s="235">
        <f t="shared" si="31"/>
        <v>103.77793787131313</v>
      </c>
      <c r="AQ15" s="235">
        <f t="shared" si="32"/>
        <v>173.42236091257752</v>
      </c>
      <c r="AR15" s="235">
        <f t="shared" si="33"/>
        <v>118.88361719542073</v>
      </c>
      <c r="AS15" s="253">
        <f>Birth!BJ73/Birth!BI73*1000</f>
        <v>939.44069431051116</v>
      </c>
      <c r="AT15" s="770">
        <f t="shared" si="34"/>
        <v>7.1820030053920281</v>
      </c>
      <c r="AU15" s="770"/>
    </row>
    <row r="16" spans="1:48" s="39" customFormat="1" ht="32.25" customHeight="1">
      <c r="A16" s="268">
        <v>10</v>
      </c>
      <c r="B16" s="269" t="s">
        <v>51</v>
      </c>
      <c r="C16" s="270">
        <f>'Table A-1 &amp; A-2'!F14</f>
        <v>1123205.2178966776</v>
      </c>
      <c r="D16" s="271">
        <f>'Table A-1 &amp; A-2'!F44</f>
        <v>1276298.7578082227</v>
      </c>
      <c r="E16" s="271">
        <f t="shared" si="8"/>
        <v>2399503.9757049</v>
      </c>
      <c r="F16" s="232">
        <f t="shared" si="9"/>
        <v>14040.065223708469</v>
      </c>
      <c r="G16" s="232">
        <f t="shared" si="10"/>
        <v>15953.734472602782</v>
      </c>
      <c r="H16" s="232">
        <f t="shared" si="11"/>
        <v>29993.799696311249</v>
      </c>
      <c r="I16" s="233">
        <f>'Table B-1'!$E$15</f>
        <v>3067</v>
      </c>
      <c r="J16" s="233">
        <f>'Table B-1'!$E$43</f>
        <v>26867</v>
      </c>
      <c r="K16" s="233">
        <f t="shared" si="1"/>
        <v>29934</v>
      </c>
      <c r="L16" s="232">
        <f t="shared" si="12"/>
        <v>8199.3980906457455</v>
      </c>
      <c r="M16" s="232">
        <f t="shared" si="13"/>
        <v>9316.9809320000259</v>
      </c>
      <c r="N16" s="232">
        <f t="shared" si="14"/>
        <v>17516.379022645768</v>
      </c>
      <c r="O16" s="233">
        <f>'Table B-1'!$H$15</f>
        <v>9348</v>
      </c>
      <c r="P16" s="233">
        <f>'Table B-1'!$H$43</f>
        <v>18111</v>
      </c>
      <c r="Q16" s="233">
        <f t="shared" si="3"/>
        <v>27459</v>
      </c>
      <c r="R16" s="233">
        <f t="shared" si="15"/>
        <v>58</v>
      </c>
      <c r="S16" s="233">
        <f t="shared" si="16"/>
        <v>457</v>
      </c>
      <c r="T16" s="233">
        <f t="shared" si="17"/>
        <v>538.81200000000001</v>
      </c>
      <c r="U16" s="233">
        <f>'Table B-1'!$K$15</f>
        <v>10</v>
      </c>
      <c r="V16" s="233">
        <f>'Table B-1'!$K$43</f>
        <v>256</v>
      </c>
      <c r="W16" s="233">
        <f t="shared" si="18"/>
        <v>266</v>
      </c>
      <c r="X16" s="233">
        <f>'Table B-1'!O15</f>
        <v>4</v>
      </c>
      <c r="Y16" s="233">
        <f>'Table B-1'!O43</f>
        <v>70</v>
      </c>
      <c r="Z16" s="233">
        <f t="shared" si="19"/>
        <v>74</v>
      </c>
      <c r="AA16" s="234">
        <f t="shared" si="20"/>
        <v>2.7305784830160307</v>
      </c>
      <c r="AB16" s="234">
        <f t="shared" si="4"/>
        <v>21.050713898788459</v>
      </c>
      <c r="AC16" s="234">
        <f t="shared" si="21"/>
        <v>12.475078309135252</v>
      </c>
      <c r="AD16" s="234">
        <f t="shared" si="5"/>
        <v>8.3226109094339265</v>
      </c>
      <c r="AE16" s="234">
        <f t="shared" si="6"/>
        <v>14.190251216025526</v>
      </c>
      <c r="AF16" s="234">
        <f t="shared" si="7"/>
        <v>11.443615129636697</v>
      </c>
      <c r="AG16" s="234">
        <f t="shared" si="22"/>
        <v>1.3025073266037122</v>
      </c>
      <c r="AH16" s="234">
        <f t="shared" si="23"/>
        <v>2.5986561235475367</v>
      </c>
      <c r="AI16" s="234">
        <f t="shared" si="24"/>
        <v>2.4660090642495334</v>
      </c>
      <c r="AJ16" s="234">
        <f t="shared" si="25"/>
        <v>3.2605151613955003</v>
      </c>
      <c r="AK16" s="234">
        <f t="shared" si="26"/>
        <v>9.5284177615662351</v>
      </c>
      <c r="AL16" s="234">
        <f t="shared" si="27"/>
        <v>8.8862163426204308</v>
      </c>
      <c r="AM16" s="235">
        <f t="shared" si="28"/>
        <v>21.844627864128245</v>
      </c>
      <c r="AN16" s="235">
        <f t="shared" si="29"/>
        <v>168.4057111903077</v>
      </c>
      <c r="AO16" s="235">
        <f t="shared" si="30"/>
        <v>99.800626473082019</v>
      </c>
      <c r="AP16" s="235">
        <f t="shared" si="31"/>
        <v>114.00836862238258</v>
      </c>
      <c r="AQ16" s="235">
        <f t="shared" si="32"/>
        <v>194.38700295925378</v>
      </c>
      <c r="AR16" s="235">
        <f t="shared" si="33"/>
        <v>156.76185109091367</v>
      </c>
      <c r="AS16" s="253">
        <f>Birth!BJ74/Birth!BI74*1000</f>
        <v>923.9025644321614</v>
      </c>
      <c r="AT16" s="770">
        <f t="shared" si="34"/>
        <v>49.367868570113508</v>
      </c>
      <c r="AU16" s="770"/>
    </row>
    <row r="17" spans="1:48" s="39" customFormat="1" ht="32.25" customHeight="1">
      <c r="A17" s="268">
        <v>11</v>
      </c>
      <c r="B17" s="269" t="s">
        <v>57</v>
      </c>
      <c r="C17" s="270">
        <f>'Table A-1 &amp; A-2'!F15</f>
        <v>564255.92968295841</v>
      </c>
      <c r="D17" s="271">
        <f>'Table A-1 &amp; A-2'!F45</f>
        <v>309876.582420405</v>
      </c>
      <c r="E17" s="271">
        <f t="shared" si="8"/>
        <v>874132.51210336341</v>
      </c>
      <c r="F17" s="232">
        <f t="shared" si="9"/>
        <v>7053.1991210369806</v>
      </c>
      <c r="G17" s="232">
        <f t="shared" si="10"/>
        <v>3873.4572802550624</v>
      </c>
      <c r="H17" s="232">
        <f t="shared" si="11"/>
        <v>10926.656401292043</v>
      </c>
      <c r="I17" s="233">
        <f>'Table B-1'!$E$16</f>
        <v>507</v>
      </c>
      <c r="J17" s="233">
        <f>'Table B-1'!$E$44</f>
        <v>10108</v>
      </c>
      <c r="K17" s="233">
        <f t="shared" si="1"/>
        <v>10615</v>
      </c>
      <c r="L17" s="232">
        <f t="shared" si="12"/>
        <v>4119.0682866855959</v>
      </c>
      <c r="M17" s="232">
        <f t="shared" si="13"/>
        <v>2262.0990516689562</v>
      </c>
      <c r="N17" s="232">
        <f t="shared" si="14"/>
        <v>6381.1673383545531</v>
      </c>
      <c r="O17" s="233">
        <f>'Table B-1'!$H$16</f>
        <v>4444</v>
      </c>
      <c r="P17" s="233">
        <f>'Table B-1'!$H$44</f>
        <v>2748</v>
      </c>
      <c r="Q17" s="233">
        <f t="shared" si="3"/>
        <v>7192</v>
      </c>
      <c r="R17" s="233">
        <f t="shared" si="15"/>
        <v>10</v>
      </c>
      <c r="S17" s="233">
        <f t="shared" si="16"/>
        <v>172</v>
      </c>
      <c r="T17" s="233">
        <f t="shared" si="17"/>
        <v>191.07</v>
      </c>
      <c r="U17" s="233">
        <f>'Table B-1'!$K$16</f>
        <v>1</v>
      </c>
      <c r="V17" s="233">
        <f>'Table B-1'!$K$44</f>
        <v>19</v>
      </c>
      <c r="W17" s="233">
        <f t="shared" si="18"/>
        <v>20</v>
      </c>
      <c r="X17" s="233">
        <f>'Table B-1'!O16</f>
        <v>0</v>
      </c>
      <c r="Y17" s="233">
        <f>'Table B-1'!O44</f>
        <v>50</v>
      </c>
      <c r="Z17" s="233">
        <f t="shared" si="19"/>
        <v>50</v>
      </c>
      <c r="AA17" s="234">
        <f t="shared" si="20"/>
        <v>0.89852843954138129</v>
      </c>
      <c r="AB17" s="234">
        <f t="shared" si="4"/>
        <v>32.619438103543509</v>
      </c>
      <c r="AC17" s="234">
        <f t="shared" si="21"/>
        <v>12.143467784372731</v>
      </c>
      <c r="AD17" s="234">
        <f t="shared" si="5"/>
        <v>7.8758587481694251</v>
      </c>
      <c r="AE17" s="234">
        <f t="shared" si="6"/>
        <v>8.8680466866380652</v>
      </c>
      <c r="AF17" s="234">
        <f t="shared" si="7"/>
        <v>8.2275855209805631</v>
      </c>
      <c r="AG17" s="234">
        <f t="shared" si="22"/>
        <v>0</v>
      </c>
      <c r="AH17" s="234">
        <f t="shared" si="23"/>
        <v>4.9222287851939361</v>
      </c>
      <c r="AI17" s="234">
        <f t="shared" si="24"/>
        <v>4.6882325363338024</v>
      </c>
      <c r="AJ17" s="234">
        <f t="shared" si="25"/>
        <v>1.9723865877712032</v>
      </c>
      <c r="AK17" s="234">
        <f t="shared" si="26"/>
        <v>1.8796992481203008</v>
      </c>
      <c r="AL17" s="234">
        <f t="shared" si="27"/>
        <v>1.8841262364578428</v>
      </c>
      <c r="AM17" s="235">
        <f t="shared" si="28"/>
        <v>7.1882275163310503</v>
      </c>
      <c r="AN17" s="235">
        <f t="shared" si="29"/>
        <v>260.95550482834807</v>
      </c>
      <c r="AO17" s="235">
        <f t="shared" si="30"/>
        <v>97.147742274981852</v>
      </c>
      <c r="AP17" s="235">
        <f t="shared" ref="AP17:AQ22" si="35">O17/L17*100</f>
        <v>107.8884760023209</v>
      </c>
      <c r="AQ17" s="235">
        <f t="shared" si="35"/>
        <v>121.48009159778172</v>
      </c>
      <c r="AR17" s="235">
        <f t="shared" si="33"/>
        <v>112.70665097233648</v>
      </c>
      <c r="AS17" s="253">
        <f>Birth!BJ75/Birth!BI75*1000</f>
        <v>921.96270143038203</v>
      </c>
      <c r="AT17" s="770">
        <f t="shared" si="34"/>
        <v>10.467367980321349</v>
      </c>
      <c r="AU17" s="770"/>
    </row>
    <row r="18" spans="1:48" s="39" customFormat="1" ht="32.25" customHeight="1">
      <c r="A18" s="268">
        <v>12</v>
      </c>
      <c r="B18" s="269" t="s">
        <v>61</v>
      </c>
      <c r="C18" s="270">
        <f>'Table A-1 &amp; A-2'!F16</f>
        <v>1582863.6752783009</v>
      </c>
      <c r="D18" s="271">
        <f>'Table A-1 &amp; A-2'!F46</f>
        <v>2323675.6665489678</v>
      </c>
      <c r="E18" s="271">
        <f t="shared" si="8"/>
        <v>3906539.3418272687</v>
      </c>
      <c r="F18" s="232">
        <f t="shared" si="9"/>
        <v>19785.795940978762</v>
      </c>
      <c r="G18" s="232">
        <f t="shared" si="10"/>
        <v>29045.9458318621</v>
      </c>
      <c r="H18" s="232">
        <f t="shared" si="11"/>
        <v>48831.741772840855</v>
      </c>
      <c r="I18" s="233">
        <f>'Table B-1'!$E$17</f>
        <v>4564</v>
      </c>
      <c r="J18" s="233">
        <f>'Table B-1'!$E$45</f>
        <v>39904</v>
      </c>
      <c r="K18" s="233">
        <f t="shared" si="1"/>
        <v>44468</v>
      </c>
      <c r="L18" s="232">
        <f t="shared" si="12"/>
        <v>11554.904829531597</v>
      </c>
      <c r="M18" s="232">
        <f t="shared" si="13"/>
        <v>16962.832365807466</v>
      </c>
      <c r="N18" s="232">
        <f t="shared" si="14"/>
        <v>28517.737195339061</v>
      </c>
      <c r="O18" s="233">
        <f>'Table B-1'!$H$17</f>
        <v>11877</v>
      </c>
      <c r="P18" s="233">
        <f>'Table B-1'!$H$45</f>
        <v>22748</v>
      </c>
      <c r="Q18" s="233">
        <f t="shared" si="3"/>
        <v>34625</v>
      </c>
      <c r="R18" s="233">
        <f t="shared" si="15"/>
        <v>87</v>
      </c>
      <c r="S18" s="233">
        <f t="shared" si="16"/>
        <v>678</v>
      </c>
      <c r="T18" s="233">
        <f t="shared" si="17"/>
        <v>800.42400000000009</v>
      </c>
      <c r="U18" s="233">
        <f>'Table B-1'!$K$17</f>
        <v>19</v>
      </c>
      <c r="V18" s="233">
        <f>'Table B-1'!$K$45</f>
        <v>0</v>
      </c>
      <c r="W18" s="233">
        <f t="shared" si="18"/>
        <v>19</v>
      </c>
      <c r="X18" s="233">
        <f>'Table B-1'!O17</f>
        <v>8</v>
      </c>
      <c r="Y18" s="233">
        <f>'Table B-1'!O45</f>
        <v>188</v>
      </c>
      <c r="Z18" s="233">
        <f t="shared" si="19"/>
        <v>196</v>
      </c>
      <c r="AA18" s="234">
        <f t="shared" si="20"/>
        <v>2.8833816021443237</v>
      </c>
      <c r="AB18" s="234">
        <f t="shared" si="4"/>
        <v>17.172792474633027</v>
      </c>
      <c r="AC18" s="234">
        <f t="shared" si="21"/>
        <v>11.382964846630795</v>
      </c>
      <c r="AD18" s="234">
        <f t="shared" si="5"/>
        <v>7.5034888888405202</v>
      </c>
      <c r="AE18" s="234">
        <f t="shared" si="6"/>
        <v>9.7896622697712541</v>
      </c>
      <c r="AF18" s="234">
        <f t="shared" si="7"/>
        <v>8.8633434787845484</v>
      </c>
      <c r="AG18" s="234">
        <f t="shared" si="22"/>
        <v>1.7497812773403325</v>
      </c>
      <c r="AH18" s="234">
        <f t="shared" si="23"/>
        <v>4.6892148059463237</v>
      </c>
      <c r="AI18" s="234">
        <f t="shared" si="24"/>
        <v>4.3883216908472154</v>
      </c>
      <c r="AJ18" s="234">
        <f t="shared" si="25"/>
        <v>4.1630148992112179</v>
      </c>
      <c r="AK18" s="234">
        <f t="shared" si="26"/>
        <v>0</v>
      </c>
      <c r="AL18" s="234">
        <f t="shared" si="27"/>
        <v>0.42727354502113879</v>
      </c>
      <c r="AM18" s="235">
        <f t="shared" si="28"/>
        <v>23.06705281715459</v>
      </c>
      <c r="AN18" s="235">
        <f t="shared" si="29"/>
        <v>137.38233979706422</v>
      </c>
      <c r="AO18" s="235">
        <f t="shared" si="30"/>
        <v>91.063718773046361</v>
      </c>
      <c r="AP18" s="235">
        <f t="shared" si="35"/>
        <v>102.78751902521259</v>
      </c>
      <c r="AQ18" s="235">
        <f t="shared" si="35"/>
        <v>134.10496259960621</v>
      </c>
      <c r="AR18" s="235">
        <f t="shared" si="33"/>
        <v>121.415664092939</v>
      </c>
      <c r="AS18" s="253">
        <f>Birth!BJ76/Birth!BI76*1000</f>
        <v>950.26533923950706</v>
      </c>
      <c r="AT18" s="770">
        <f t="shared" si="34"/>
        <v>2.3737419167841041</v>
      </c>
      <c r="AU18" s="770"/>
    </row>
    <row r="19" spans="1:48" s="39" customFormat="1" ht="32.25" customHeight="1">
      <c r="A19" s="268">
        <v>13</v>
      </c>
      <c r="B19" s="269" t="s">
        <v>62</v>
      </c>
      <c r="C19" s="270">
        <f>'Table A-1 &amp; A-2'!F17</f>
        <v>656207.55029758497</v>
      </c>
      <c r="D19" s="271">
        <f>'Table A-1 &amp; A-2'!F47</f>
        <v>184825.65507652125</v>
      </c>
      <c r="E19" s="271">
        <f t="shared" si="8"/>
        <v>841033.20537410618</v>
      </c>
      <c r="F19" s="232">
        <f t="shared" si="9"/>
        <v>8202.5943787198121</v>
      </c>
      <c r="G19" s="232">
        <f t="shared" si="10"/>
        <v>2310.3206884565157</v>
      </c>
      <c r="H19" s="232">
        <f t="shared" si="11"/>
        <v>10512.915067176327</v>
      </c>
      <c r="I19" s="233">
        <f>'Table B-1'!$E$18</f>
        <v>396</v>
      </c>
      <c r="J19" s="233">
        <f>'Table B-1'!$E$46</f>
        <v>8419</v>
      </c>
      <c r="K19" s="233">
        <f t="shared" si="1"/>
        <v>8815</v>
      </c>
      <c r="L19" s="232">
        <f t="shared" si="12"/>
        <v>4790.3151171723694</v>
      </c>
      <c r="M19" s="232">
        <f t="shared" si="13"/>
        <v>1349.2272820586049</v>
      </c>
      <c r="N19" s="232">
        <f t="shared" si="14"/>
        <v>6139.5423992309743</v>
      </c>
      <c r="O19" s="233">
        <f>'Table B-1'!$H$18</f>
        <v>4254</v>
      </c>
      <c r="P19" s="233">
        <f>'Table B-1'!$H$46</f>
        <v>2006</v>
      </c>
      <c r="Q19" s="233">
        <f t="shared" si="3"/>
        <v>6260</v>
      </c>
      <c r="R19" s="233">
        <f t="shared" si="15"/>
        <v>8</v>
      </c>
      <c r="S19" s="233">
        <f t="shared" si="16"/>
        <v>143</v>
      </c>
      <c r="T19" s="233">
        <f t="shared" si="17"/>
        <v>158.66999999999999</v>
      </c>
      <c r="U19" s="233">
        <f>'Table B-1'!$K$18</f>
        <v>0</v>
      </c>
      <c r="V19" s="233">
        <f>'Table B-1'!$K$46</f>
        <v>0</v>
      </c>
      <c r="W19" s="233">
        <f t="shared" si="18"/>
        <v>0</v>
      </c>
      <c r="X19" s="233">
        <f>'Table B-1'!O18</f>
        <v>1</v>
      </c>
      <c r="Y19" s="233">
        <f>'Table B-1'!O46</f>
        <v>72</v>
      </c>
      <c r="Z19" s="233">
        <f t="shared" si="19"/>
        <v>73</v>
      </c>
      <c r="AA19" s="234">
        <f t="shared" si="20"/>
        <v>0.60346760688812118</v>
      </c>
      <c r="AB19" s="234">
        <f t="shared" si="4"/>
        <v>45.551035631467819</v>
      </c>
      <c r="AC19" s="234">
        <f t="shared" si="21"/>
        <v>10.481155730443406</v>
      </c>
      <c r="AD19" s="234">
        <f t="shared" si="5"/>
        <v>6.4827050497526963</v>
      </c>
      <c r="AE19" s="234">
        <f t="shared" si="6"/>
        <v>10.853471609065737</v>
      </c>
      <c r="AF19" s="234">
        <f t="shared" si="7"/>
        <v>7.4432257371044495</v>
      </c>
      <c r="AG19" s="234">
        <f t="shared" si="22"/>
        <v>2.5188916876574305</v>
      </c>
      <c r="AH19" s="234">
        <f t="shared" si="23"/>
        <v>8.4795665999293366</v>
      </c>
      <c r="AI19" s="234">
        <f t="shared" si="24"/>
        <v>8.2133213321332139</v>
      </c>
      <c r="AJ19" s="234">
        <f t="shared" si="25"/>
        <v>0</v>
      </c>
      <c r="AK19" s="234">
        <f t="shared" si="26"/>
        <v>0</v>
      </c>
      <c r="AL19" s="234">
        <f t="shared" si="27"/>
        <v>0</v>
      </c>
      <c r="AM19" s="235">
        <f t="shared" si="28"/>
        <v>4.8277408551049694</v>
      </c>
      <c r="AN19" s="235">
        <f t="shared" si="29"/>
        <v>364.40828505174255</v>
      </c>
      <c r="AO19" s="235">
        <f t="shared" si="30"/>
        <v>83.849245843547251</v>
      </c>
      <c r="AP19" s="235">
        <f t="shared" si="35"/>
        <v>88.804178763735578</v>
      </c>
      <c r="AQ19" s="235">
        <f t="shared" si="35"/>
        <v>148.67769327487312</v>
      </c>
      <c r="AR19" s="235">
        <f t="shared" si="33"/>
        <v>101.96199639869113</v>
      </c>
      <c r="AS19" s="253">
        <f>Birth!BJ77/Birth!BI77*1000</f>
        <v>893.66272824919452</v>
      </c>
      <c r="AT19" s="770">
        <f t="shared" si="34"/>
        <v>0</v>
      </c>
      <c r="AU19" s="770"/>
    </row>
    <row r="20" spans="1:48" s="39" customFormat="1" ht="32.25" customHeight="1">
      <c r="A20" s="268">
        <v>14</v>
      </c>
      <c r="B20" s="269" t="s">
        <v>69</v>
      </c>
      <c r="C20" s="270">
        <f>'Table A-1 &amp; A-2'!F18</f>
        <v>829953.03174954292</v>
      </c>
      <c r="D20" s="271">
        <f>'Table A-1 &amp; A-2'!F48</f>
        <v>257064.89341598999</v>
      </c>
      <c r="E20" s="271">
        <f t="shared" si="8"/>
        <v>1087017.9251655329</v>
      </c>
      <c r="F20" s="232">
        <f t="shared" si="9"/>
        <v>10374.412896869288</v>
      </c>
      <c r="G20" s="232">
        <f t="shared" si="10"/>
        <v>3213.3111676998747</v>
      </c>
      <c r="H20" s="232">
        <f t="shared" si="11"/>
        <v>13587.72406456916</v>
      </c>
      <c r="I20" s="233">
        <f>'Table B-1'!$E$19</f>
        <v>1341</v>
      </c>
      <c r="J20" s="233">
        <f>'Table B-1'!$E$47</f>
        <v>12092</v>
      </c>
      <c r="K20" s="233">
        <f t="shared" si="1"/>
        <v>13433</v>
      </c>
      <c r="L20" s="232">
        <f t="shared" si="12"/>
        <v>6058.6571317716634</v>
      </c>
      <c r="M20" s="232">
        <f t="shared" si="13"/>
        <v>1876.573721936727</v>
      </c>
      <c r="N20" s="232">
        <f t="shared" si="14"/>
        <v>7935.2308537083891</v>
      </c>
      <c r="O20" s="233">
        <f>'Table B-1'!$H$19</f>
        <v>6140</v>
      </c>
      <c r="P20" s="233">
        <f>'Table B-1'!$H$47</f>
        <v>3696</v>
      </c>
      <c r="Q20" s="233">
        <f t="shared" si="3"/>
        <v>9836</v>
      </c>
      <c r="R20" s="233">
        <f t="shared" si="15"/>
        <v>25</v>
      </c>
      <c r="S20" s="233">
        <f t="shared" si="16"/>
        <v>206</v>
      </c>
      <c r="T20" s="233">
        <f t="shared" si="17"/>
        <v>241.79399999999998</v>
      </c>
      <c r="U20" s="233">
        <f>'Table B-1'!$K$19</f>
        <v>5</v>
      </c>
      <c r="V20" s="233">
        <f>'Table B-1'!$K$47</f>
        <v>39</v>
      </c>
      <c r="W20" s="233">
        <f t="shared" si="18"/>
        <v>44</v>
      </c>
      <c r="X20" s="233">
        <f>'Table B-1'!O19</f>
        <v>0</v>
      </c>
      <c r="Y20" s="233">
        <f>'Table B-1'!O47</f>
        <v>50</v>
      </c>
      <c r="Z20" s="233">
        <f t="shared" si="19"/>
        <v>50</v>
      </c>
      <c r="AA20" s="234">
        <f t="shared" si="20"/>
        <v>1.6157540833041708</v>
      </c>
      <c r="AB20" s="234">
        <f t="shared" si="4"/>
        <v>47.038706216614216</v>
      </c>
      <c r="AC20" s="234">
        <f t="shared" si="21"/>
        <v>12.357661901439574</v>
      </c>
      <c r="AD20" s="234">
        <f t="shared" si="5"/>
        <v>7.3980090018550388</v>
      </c>
      <c r="AE20" s="234">
        <f t="shared" si="6"/>
        <v>14.377692538588004</v>
      </c>
      <c r="AF20" s="234">
        <f t="shared" si="7"/>
        <v>9.0486088336603618</v>
      </c>
      <c r="AG20" s="234">
        <f t="shared" si="22"/>
        <v>0</v>
      </c>
      <c r="AH20" s="234">
        <f t="shared" si="23"/>
        <v>4.1179377367814203</v>
      </c>
      <c r="AI20" s="234">
        <f t="shared" si="24"/>
        <v>3.7083735073796631</v>
      </c>
      <c r="AJ20" s="234">
        <f t="shared" si="25"/>
        <v>3.7285607755406414</v>
      </c>
      <c r="AK20" s="234">
        <f t="shared" si="26"/>
        <v>3.2252729077075752</v>
      </c>
      <c r="AL20" s="234">
        <f t="shared" si="27"/>
        <v>3.2755155214769598</v>
      </c>
      <c r="AM20" s="235">
        <f t="shared" si="28"/>
        <v>12.926032666433365</v>
      </c>
      <c r="AN20" s="235">
        <f t="shared" si="29"/>
        <v>376.30964973291378</v>
      </c>
      <c r="AO20" s="235">
        <f t="shared" si="30"/>
        <v>98.861295211516605</v>
      </c>
      <c r="AP20" s="235">
        <f t="shared" si="35"/>
        <v>101.3425890665074</v>
      </c>
      <c r="AQ20" s="235">
        <f t="shared" si="35"/>
        <v>196.9546923094247</v>
      </c>
      <c r="AR20" s="235">
        <f t="shared" si="33"/>
        <v>123.95354566658033</v>
      </c>
      <c r="AS20" s="253">
        <f>Birth!BJ78/Birth!BI78*1000</f>
        <v>959.87744382842129</v>
      </c>
      <c r="AT20" s="770">
        <f t="shared" si="34"/>
        <v>18.197308452649779</v>
      </c>
      <c r="AU20" s="770"/>
    </row>
    <row r="21" spans="1:48" s="39" customFormat="1" ht="32.25" customHeight="1">
      <c r="A21" s="268">
        <v>15</v>
      </c>
      <c r="B21" s="269" t="s">
        <v>256</v>
      </c>
      <c r="C21" s="270">
        <f>'Table A-1 &amp; A-2'!F19</f>
        <v>721128.75190123951</v>
      </c>
      <c r="D21" s="271">
        <f>'Table A-1 &amp; A-2'!F49</f>
        <v>288533.84145151498</v>
      </c>
      <c r="E21" s="271">
        <f t="shared" si="8"/>
        <v>1009662.5933527545</v>
      </c>
      <c r="F21" s="232">
        <f t="shared" si="9"/>
        <v>9014.1093987654931</v>
      </c>
      <c r="G21" s="232">
        <f t="shared" si="10"/>
        <v>3606.673018143937</v>
      </c>
      <c r="H21" s="232">
        <f t="shared" si="11"/>
        <v>12620.782416909431</v>
      </c>
      <c r="I21" s="233">
        <f>'Table B-1'!$E$20</f>
        <v>2599</v>
      </c>
      <c r="J21" s="233">
        <f>'Table B-1'!$E$48</f>
        <v>9567</v>
      </c>
      <c r="K21" s="233">
        <f t="shared" si="1"/>
        <v>12166</v>
      </c>
      <c r="L21" s="232">
        <f t="shared" si="12"/>
        <v>5264.2398888790485</v>
      </c>
      <c r="M21" s="232">
        <f t="shared" si="13"/>
        <v>2106.2970425960593</v>
      </c>
      <c r="N21" s="232">
        <f t="shared" si="14"/>
        <v>7370.5369314751078</v>
      </c>
      <c r="O21" s="233">
        <f>'Table B-1'!$H$20</f>
        <v>4951</v>
      </c>
      <c r="P21" s="233">
        <f>'Table B-1'!$H$48</f>
        <v>2476</v>
      </c>
      <c r="Q21" s="233">
        <f t="shared" si="3"/>
        <v>7427</v>
      </c>
      <c r="R21" s="233">
        <f t="shared" si="15"/>
        <v>49</v>
      </c>
      <c r="S21" s="233">
        <f t="shared" si="16"/>
        <v>163</v>
      </c>
      <c r="T21" s="233">
        <f t="shared" si="17"/>
        <v>218.988</v>
      </c>
      <c r="U21" s="233">
        <f>'Table B-1'!$K$20</f>
        <v>10</v>
      </c>
      <c r="V21" s="233">
        <f>'Table B-1'!$K$48</f>
        <v>8</v>
      </c>
      <c r="W21" s="233">
        <f t="shared" si="18"/>
        <v>18</v>
      </c>
      <c r="X21" s="233">
        <f>'Table B-1'!O20</f>
        <v>13</v>
      </c>
      <c r="Y21" s="233">
        <f>'Table B-1'!O48</f>
        <v>109</v>
      </c>
      <c r="Z21" s="233">
        <f t="shared" si="19"/>
        <v>122</v>
      </c>
      <c r="AA21" s="234">
        <f t="shared" si="20"/>
        <v>3.6040720788732883</v>
      </c>
      <c r="AB21" s="234">
        <f t="shared" si="4"/>
        <v>33.157289113372968</v>
      </c>
      <c r="AC21" s="234">
        <f t="shared" si="21"/>
        <v>12.049569905923473</v>
      </c>
      <c r="AD21" s="234">
        <f t="shared" si="5"/>
        <v>6.8656255723361479</v>
      </c>
      <c r="AE21" s="234">
        <f t="shared" si="6"/>
        <v>8.581315756737899</v>
      </c>
      <c r="AF21" s="234">
        <f t="shared" si="7"/>
        <v>7.3559227101178397</v>
      </c>
      <c r="AG21" s="234">
        <f t="shared" si="22"/>
        <v>4.9770290964777946</v>
      </c>
      <c r="AH21" s="234">
        <f t="shared" si="23"/>
        <v>11.264985531211245</v>
      </c>
      <c r="AI21" s="234">
        <f t="shared" si="24"/>
        <v>9.9283854166666661</v>
      </c>
      <c r="AJ21" s="234">
        <f t="shared" si="25"/>
        <v>3.8476337052712579</v>
      </c>
      <c r="AK21" s="234">
        <f t="shared" si="26"/>
        <v>0.83620779763771302</v>
      </c>
      <c r="AL21" s="234">
        <f t="shared" si="27"/>
        <v>1.4795331251027453</v>
      </c>
      <c r="AM21" s="235">
        <f t="shared" si="28"/>
        <v>28.83257663098631</v>
      </c>
      <c r="AN21" s="235">
        <f t="shared" si="29"/>
        <v>265.25831290698375</v>
      </c>
      <c r="AO21" s="235">
        <f t="shared" si="30"/>
        <v>96.396559247387785</v>
      </c>
      <c r="AP21" s="235">
        <f t="shared" si="35"/>
        <v>94.049665374467779</v>
      </c>
      <c r="AQ21" s="235">
        <f t="shared" si="35"/>
        <v>117.55227064024518</v>
      </c>
      <c r="AR21" s="235">
        <f t="shared" si="33"/>
        <v>100.7660645221622</v>
      </c>
      <c r="AS21" s="253">
        <f>Birth!BJ79/Birth!BI79*1000</f>
        <v>887.37201365187707</v>
      </c>
      <c r="AT21" s="770">
        <f t="shared" si="34"/>
        <v>8.2196284727930298</v>
      </c>
      <c r="AU21" s="770"/>
    </row>
    <row r="22" spans="1:48" s="39" customFormat="1" ht="32.25" customHeight="1">
      <c r="A22" s="268">
        <v>16</v>
      </c>
      <c r="B22" s="269" t="s">
        <v>73</v>
      </c>
      <c r="C22" s="270">
        <f>'Table A-1 &amp; A-2'!F20</f>
        <v>259652.26904596199</v>
      </c>
      <c r="D22" s="271">
        <f>'Table A-1 &amp; A-2'!F50</f>
        <v>470412.9696224475</v>
      </c>
      <c r="E22" s="271">
        <f t="shared" si="8"/>
        <v>730065.23866840953</v>
      </c>
      <c r="F22" s="232">
        <f t="shared" si="9"/>
        <v>3245.6533630745248</v>
      </c>
      <c r="G22" s="232">
        <f t="shared" si="10"/>
        <v>5880.1621202805936</v>
      </c>
      <c r="H22" s="232">
        <f t="shared" si="11"/>
        <v>9125.8154833551198</v>
      </c>
      <c r="I22" s="233">
        <f>'Table B-1'!$E$21</f>
        <v>3106</v>
      </c>
      <c r="J22" s="233">
        <f>'Table B-1'!$E$49</f>
        <v>9930</v>
      </c>
      <c r="K22" s="233">
        <f t="shared" si="1"/>
        <v>13036</v>
      </c>
      <c r="L22" s="232">
        <f t="shared" si="12"/>
        <v>1895.4615640355225</v>
      </c>
      <c r="M22" s="232">
        <f t="shared" si="13"/>
        <v>3434.0146782438665</v>
      </c>
      <c r="N22" s="232">
        <f t="shared" si="14"/>
        <v>5329.4762422793892</v>
      </c>
      <c r="O22" s="233">
        <f>'Table B-1'!$H$21</f>
        <v>3870</v>
      </c>
      <c r="P22" s="233">
        <f>'Table B-1'!$H$49</f>
        <v>1904</v>
      </c>
      <c r="Q22" s="233">
        <f t="shared" si="3"/>
        <v>5774</v>
      </c>
      <c r="R22" s="233">
        <f t="shared" si="15"/>
        <v>59</v>
      </c>
      <c r="S22" s="233">
        <f t="shared" si="16"/>
        <v>169</v>
      </c>
      <c r="T22" s="233">
        <f t="shared" si="17"/>
        <v>234.648</v>
      </c>
      <c r="U22" s="233">
        <f>'Table B-1'!$K$21</f>
        <v>20</v>
      </c>
      <c r="V22" s="233">
        <f>'Table B-1'!$K$49</f>
        <v>6</v>
      </c>
      <c r="W22" s="233">
        <f t="shared" si="18"/>
        <v>26</v>
      </c>
      <c r="X22" s="233">
        <f>'Table B-1'!O21</f>
        <v>61</v>
      </c>
      <c r="Y22" s="233">
        <f>'Table B-1'!O49</f>
        <v>0</v>
      </c>
      <c r="Z22" s="233">
        <f t="shared" si="19"/>
        <v>61</v>
      </c>
      <c r="AA22" s="234">
        <f t="shared" si="20"/>
        <v>11.962152348648244</v>
      </c>
      <c r="AB22" s="234">
        <f t="shared" si="4"/>
        <v>21.109111868173613</v>
      </c>
      <c r="AC22" s="234">
        <f t="shared" si="21"/>
        <v>17.855938496368896</v>
      </c>
      <c r="AD22" s="234">
        <f t="shared" si="5"/>
        <v>14.904549127259726</v>
      </c>
      <c r="AE22" s="234">
        <f t="shared" si="6"/>
        <v>4.0475074518632992</v>
      </c>
      <c r="AF22" s="234">
        <f t="shared" si="7"/>
        <v>7.908882239800092</v>
      </c>
      <c r="AG22" s="234">
        <f t="shared" si="22"/>
        <v>19.261130407325545</v>
      </c>
      <c r="AH22" s="234">
        <f t="shared" si="23"/>
        <v>0</v>
      </c>
      <c r="AI22" s="234">
        <f t="shared" si="24"/>
        <v>4.6575551653050313</v>
      </c>
      <c r="AJ22" s="234">
        <f t="shared" si="25"/>
        <v>6.4391500321957498</v>
      </c>
      <c r="AK22" s="234">
        <f t="shared" si="26"/>
        <v>0.60422960725075525</v>
      </c>
      <c r="AL22" s="234">
        <f t="shared" si="27"/>
        <v>1.9944768333844736</v>
      </c>
      <c r="AM22" s="235">
        <f t="shared" si="28"/>
        <v>95.697218789185953</v>
      </c>
      <c r="AN22" s="235">
        <f t="shared" si="29"/>
        <v>168.87289494538891</v>
      </c>
      <c r="AO22" s="235">
        <f t="shared" si="30"/>
        <v>142.84750797095117</v>
      </c>
      <c r="AP22" s="235">
        <f t="shared" si="35"/>
        <v>204.17190585287295</v>
      </c>
      <c r="AQ22" s="235">
        <f t="shared" si="35"/>
        <v>55.44530755977123</v>
      </c>
      <c r="AR22" s="235">
        <f t="shared" si="33"/>
        <v>108.34085260000128</v>
      </c>
      <c r="AS22" s="253">
        <f>Birth!BJ80/Birth!BI80*1000</f>
        <v>927.83200236616381</v>
      </c>
      <c r="AT22" s="770">
        <f t="shared" si="34"/>
        <v>11.080426852135966</v>
      </c>
      <c r="AU22" s="770"/>
    </row>
    <row r="23" spans="1:48" s="39" customFormat="1" ht="32.25" customHeight="1">
      <c r="A23" s="268">
        <v>17</v>
      </c>
      <c r="B23" s="269" t="s">
        <v>75</v>
      </c>
      <c r="C23" s="270">
        <f>'Table A-1 &amp; A-2'!F21</f>
        <v>1277769.9205259236</v>
      </c>
      <c r="D23" s="271">
        <f>'Table A-1 &amp; A-2'!F51</f>
        <v>881313.62226187496</v>
      </c>
      <c r="E23" s="271">
        <f t="shared" si="8"/>
        <v>2159083.5427877987</v>
      </c>
      <c r="F23" s="232">
        <f t="shared" si="9"/>
        <v>15972.124006574046</v>
      </c>
      <c r="G23" s="232">
        <f t="shared" si="10"/>
        <v>11016.420278273437</v>
      </c>
      <c r="H23" s="232">
        <f t="shared" si="11"/>
        <v>26988.544284847481</v>
      </c>
      <c r="I23" s="233">
        <f>'Table B-1'!$E$22</f>
        <v>2213</v>
      </c>
      <c r="J23" s="233">
        <f>'Table B-1'!$E$50</f>
        <v>20719</v>
      </c>
      <c r="K23" s="233">
        <f t="shared" si="1"/>
        <v>22932</v>
      </c>
      <c r="L23" s="232">
        <f t="shared" si="12"/>
        <v>9327.7204198392428</v>
      </c>
      <c r="M23" s="232">
        <f t="shared" si="13"/>
        <v>6433.5894425116867</v>
      </c>
      <c r="N23" s="232">
        <f t="shared" si="14"/>
        <v>15761.30986235093</v>
      </c>
      <c r="O23" s="233">
        <f>'Table B-1'!$H$22</f>
        <v>7737</v>
      </c>
      <c r="P23" s="233">
        <f>'Table B-1'!$H$50</f>
        <v>10459</v>
      </c>
      <c r="Q23" s="233">
        <f t="shared" si="3"/>
        <v>18196</v>
      </c>
      <c r="R23" s="233">
        <f t="shared" si="15"/>
        <v>42</v>
      </c>
      <c r="S23" s="233">
        <f t="shared" si="16"/>
        <v>352</v>
      </c>
      <c r="T23" s="233">
        <f t="shared" si="17"/>
        <v>412.77599999999995</v>
      </c>
      <c r="U23" s="233">
        <f>'Table B-1'!$K$22</f>
        <v>5</v>
      </c>
      <c r="V23" s="233">
        <f>'Table B-1'!$K$50</f>
        <v>65</v>
      </c>
      <c r="W23" s="233">
        <f t="shared" si="18"/>
        <v>70</v>
      </c>
      <c r="X23" s="233">
        <f>'Table B-1'!O22</f>
        <v>2</v>
      </c>
      <c r="Y23" s="233">
        <f>'Table B-1'!O50</f>
        <v>191</v>
      </c>
      <c r="Z23" s="233">
        <f t="shared" si="19"/>
        <v>193</v>
      </c>
      <c r="AA23" s="234">
        <f t="shared" si="20"/>
        <v>1.7319236933431181</v>
      </c>
      <c r="AB23" s="234">
        <f t="shared" si="4"/>
        <v>23.509224726182122</v>
      </c>
      <c r="AC23" s="234">
        <f t="shared" si="21"/>
        <v>10.621173079014028</v>
      </c>
      <c r="AD23" s="234">
        <f t="shared" si="5"/>
        <v>6.0550807118823782</v>
      </c>
      <c r="AE23" s="234">
        <f t="shared" si="6"/>
        <v>11.867512013665658</v>
      </c>
      <c r="AF23" s="234">
        <f t="shared" si="7"/>
        <v>8.427649805762222</v>
      </c>
      <c r="AG23" s="234">
        <f t="shared" si="22"/>
        <v>0.90293453724604966</v>
      </c>
      <c r="AH23" s="234">
        <f t="shared" si="23"/>
        <v>9.1343854615016742</v>
      </c>
      <c r="AI23" s="234">
        <f t="shared" si="24"/>
        <v>8.345945945945946</v>
      </c>
      <c r="AJ23" s="234">
        <f t="shared" si="25"/>
        <v>2.2593764121102575</v>
      </c>
      <c r="AK23" s="234">
        <f t="shared" si="26"/>
        <v>3.1372170471547856</v>
      </c>
      <c r="AL23" s="234">
        <f t="shared" si="27"/>
        <v>3.0525030525030523</v>
      </c>
      <c r="AM23" s="235">
        <f t="shared" si="28"/>
        <v>13.855389546744943</v>
      </c>
      <c r="AN23" s="235">
        <f t="shared" si="29"/>
        <v>188.07379780945695</v>
      </c>
      <c r="AO23" s="235">
        <f t="shared" si="30"/>
        <v>84.969384632112238</v>
      </c>
      <c r="AP23" s="235">
        <f t="shared" ref="AP23:AP28" si="36">O23/L23*100</f>
        <v>82.946311121676416</v>
      </c>
      <c r="AQ23" s="235">
        <f t="shared" ref="AQ23:AQ28" si="37">P23/M23*100</f>
        <v>162.56865772144741</v>
      </c>
      <c r="AR23" s="235">
        <f t="shared" si="33"/>
        <v>115.44725761318111</v>
      </c>
      <c r="AS23" s="253">
        <f>Birth!BJ81/Birth!BI81*1000</f>
        <v>944.04883011190236</v>
      </c>
      <c r="AT23" s="770">
        <f t="shared" si="34"/>
        <v>16.958350291683626</v>
      </c>
      <c r="AU23" s="770"/>
    </row>
    <row r="24" spans="1:48" s="39" customFormat="1" ht="32.25" customHeight="1">
      <c r="A24" s="268">
        <v>18</v>
      </c>
      <c r="B24" s="272" t="s">
        <v>161</v>
      </c>
      <c r="C24" s="270">
        <f>'Table A-1 &amp; A-2'!F22</f>
        <v>540735.4793157524</v>
      </c>
      <c r="D24" s="271">
        <f>'Table A-1 &amp; A-2'!F52</f>
        <v>197778.37172915251</v>
      </c>
      <c r="E24" s="271">
        <f t="shared" si="8"/>
        <v>738513.85104490491</v>
      </c>
      <c r="F24" s="232">
        <f t="shared" si="9"/>
        <v>6759.1934914469048</v>
      </c>
      <c r="G24" s="232">
        <f t="shared" si="10"/>
        <v>2472.2296466144062</v>
      </c>
      <c r="H24" s="232">
        <f t="shared" si="11"/>
        <v>9231.423138061311</v>
      </c>
      <c r="I24" s="233">
        <f>'Table B-1'!$E$23</f>
        <v>1281</v>
      </c>
      <c r="J24" s="233">
        <f>'Table B-1'!$E$51</f>
        <v>8181</v>
      </c>
      <c r="K24" s="233">
        <f t="shared" si="1"/>
        <v>9462</v>
      </c>
      <c r="L24" s="232">
        <f t="shared" si="12"/>
        <v>3947.368999004992</v>
      </c>
      <c r="M24" s="232">
        <f t="shared" si="13"/>
        <v>1443.7821136228133</v>
      </c>
      <c r="N24" s="232">
        <f t="shared" si="14"/>
        <v>5391.1511126278065</v>
      </c>
      <c r="O24" s="233">
        <f>'Table B-1'!$H$23</f>
        <v>3657</v>
      </c>
      <c r="P24" s="233">
        <f>'Table B-1'!$H$51</f>
        <v>1825</v>
      </c>
      <c r="Q24" s="233">
        <f t="shared" si="3"/>
        <v>5482</v>
      </c>
      <c r="R24" s="233">
        <f t="shared" si="15"/>
        <v>24</v>
      </c>
      <c r="S24" s="233">
        <f t="shared" si="16"/>
        <v>139</v>
      </c>
      <c r="T24" s="233">
        <f t="shared" si="17"/>
        <v>170.316</v>
      </c>
      <c r="U24" s="233">
        <f>'Table B-1'!$K$23</f>
        <v>1</v>
      </c>
      <c r="V24" s="233">
        <f>'Table B-1'!$K$51</f>
        <v>12</v>
      </c>
      <c r="W24" s="233">
        <f t="shared" si="18"/>
        <v>13</v>
      </c>
      <c r="X24" s="233">
        <f>'Table B-1'!O23</f>
        <v>0</v>
      </c>
      <c r="Y24" s="233">
        <f>'Table B-1'!O51</f>
        <v>43</v>
      </c>
      <c r="Z24" s="233">
        <f t="shared" si="19"/>
        <v>43</v>
      </c>
      <c r="AA24" s="234">
        <f t="shared" si="20"/>
        <v>2.3689956531444536</v>
      </c>
      <c r="AB24" s="234">
        <f t="shared" si="4"/>
        <v>41.364482518864428</v>
      </c>
      <c r="AC24" s="234">
        <f t="shared" si="21"/>
        <v>12.812217383076094</v>
      </c>
      <c r="AD24" s="234">
        <f t="shared" si="5"/>
        <v>6.7630110097964611</v>
      </c>
      <c r="AE24" s="234">
        <f t="shared" si="6"/>
        <v>9.2275003785512268</v>
      </c>
      <c r="AF24" s="234">
        <f t="shared" si="7"/>
        <v>7.4230158205477856</v>
      </c>
      <c r="AG24" s="234">
        <f t="shared" si="22"/>
        <v>0</v>
      </c>
      <c r="AH24" s="234">
        <f t="shared" si="23"/>
        <v>5.2285992217898833</v>
      </c>
      <c r="AI24" s="234">
        <f t="shared" si="24"/>
        <v>4.5239347711730664</v>
      </c>
      <c r="AJ24" s="234">
        <f t="shared" si="25"/>
        <v>0.78064012490241996</v>
      </c>
      <c r="AK24" s="234">
        <f t="shared" si="26"/>
        <v>1.4668133480014669</v>
      </c>
      <c r="AL24" s="234">
        <f t="shared" si="27"/>
        <v>1.3739167195096174</v>
      </c>
      <c r="AM24" s="235">
        <f t="shared" si="28"/>
        <v>18.951965225155629</v>
      </c>
      <c r="AN24" s="235">
        <f t="shared" si="29"/>
        <v>330.91586015091548</v>
      </c>
      <c r="AO24" s="235">
        <f t="shared" si="30"/>
        <v>102.49773906460875</v>
      </c>
      <c r="AP24" s="235">
        <f t="shared" si="36"/>
        <v>92.643986435567967</v>
      </c>
      <c r="AQ24" s="235">
        <f t="shared" si="37"/>
        <v>126.40411477467435</v>
      </c>
      <c r="AR24" s="235">
        <f t="shared" si="33"/>
        <v>101.68514822668197</v>
      </c>
      <c r="AS24" s="253">
        <f>Birth!BJ82/Birth!BI82*1000</f>
        <v>937.34643734643726</v>
      </c>
      <c r="AT24" s="770">
        <f t="shared" si="34"/>
        <v>7.6328706639423194</v>
      </c>
      <c r="AU24" s="770"/>
    </row>
    <row r="25" spans="1:48" s="39" customFormat="1" ht="32.25" customHeight="1">
      <c r="A25" s="268">
        <v>19</v>
      </c>
      <c r="B25" s="269" t="s">
        <v>86</v>
      </c>
      <c r="C25" s="270">
        <f>'Table A-1 &amp; A-2'!F23</f>
        <v>1237018.8998698245</v>
      </c>
      <c r="D25" s="271">
        <f>'Table A-1 &amp; A-2'!F53</f>
        <v>571718.77541373379</v>
      </c>
      <c r="E25" s="271">
        <f t="shared" si="8"/>
        <v>1808737.6752835582</v>
      </c>
      <c r="F25" s="232">
        <f t="shared" si="9"/>
        <v>15462.736248372807</v>
      </c>
      <c r="G25" s="232">
        <f t="shared" si="10"/>
        <v>7146.4846926716727</v>
      </c>
      <c r="H25" s="232">
        <f t="shared" si="11"/>
        <v>22609.220941044478</v>
      </c>
      <c r="I25" s="233">
        <f>'Table B-1'!$E$24</f>
        <v>1498</v>
      </c>
      <c r="J25" s="233">
        <f>'Table B-1'!$E$52</f>
        <v>18317</v>
      </c>
      <c r="K25" s="233">
        <f t="shared" si="1"/>
        <v>19815</v>
      </c>
      <c r="L25" s="232">
        <f t="shared" si="12"/>
        <v>9030.2379690497182</v>
      </c>
      <c r="M25" s="232">
        <f t="shared" si="13"/>
        <v>4173.5470605202563</v>
      </c>
      <c r="N25" s="232">
        <f t="shared" si="14"/>
        <v>13203.785029569974</v>
      </c>
      <c r="O25" s="233">
        <f>'Table B-1'!$H$24</f>
        <v>10128</v>
      </c>
      <c r="P25" s="233">
        <f>'Table B-1'!$H$52</f>
        <v>4777</v>
      </c>
      <c r="Q25" s="233">
        <f t="shared" si="3"/>
        <v>14905</v>
      </c>
      <c r="R25" s="233">
        <f t="shared" si="15"/>
        <v>28</v>
      </c>
      <c r="S25" s="233">
        <f t="shared" si="16"/>
        <v>311</v>
      </c>
      <c r="T25" s="233">
        <f t="shared" si="17"/>
        <v>356.67</v>
      </c>
      <c r="U25" s="233">
        <f>'Table B-1'!$K$24</f>
        <v>13</v>
      </c>
      <c r="V25" s="233">
        <f>'Table B-1'!$K$52</f>
        <v>19</v>
      </c>
      <c r="W25" s="233">
        <f t="shared" si="18"/>
        <v>32</v>
      </c>
      <c r="X25" s="233">
        <f>'Table B-1'!O24</f>
        <v>7</v>
      </c>
      <c r="Y25" s="233">
        <f>'Table B-1'!O52</f>
        <v>132</v>
      </c>
      <c r="Z25" s="233">
        <f t="shared" si="19"/>
        <v>139</v>
      </c>
      <c r="AA25" s="234">
        <f t="shared" si="20"/>
        <v>1.2109758388959453</v>
      </c>
      <c r="AB25" s="234">
        <f t="shared" si="4"/>
        <v>32.03847903498464</v>
      </c>
      <c r="AC25" s="234">
        <f t="shared" si="21"/>
        <v>10.955154122553219</v>
      </c>
      <c r="AD25" s="234">
        <f t="shared" si="5"/>
        <v>8.1874254314673784</v>
      </c>
      <c r="AE25" s="234">
        <f t="shared" si="6"/>
        <v>8.3555065977027674</v>
      </c>
      <c r="AF25" s="234">
        <f t="shared" si="7"/>
        <v>8.2405537318524225</v>
      </c>
      <c r="AG25" s="234">
        <f t="shared" si="22"/>
        <v>4.6511627906976747</v>
      </c>
      <c r="AH25" s="234">
        <f t="shared" si="23"/>
        <v>7.1548593419697539</v>
      </c>
      <c r="AI25" s="234">
        <f t="shared" si="24"/>
        <v>6.9660218502555873</v>
      </c>
      <c r="AJ25" s="234">
        <f t="shared" si="25"/>
        <v>8.6782376502002663</v>
      </c>
      <c r="AK25" s="234">
        <f t="shared" si="26"/>
        <v>1.0372877654637769</v>
      </c>
      <c r="AL25" s="234">
        <f t="shared" si="27"/>
        <v>1.6149381781478678</v>
      </c>
      <c r="AM25" s="235">
        <f t="shared" si="28"/>
        <v>9.6878067111675623</v>
      </c>
      <c r="AN25" s="235">
        <f t="shared" si="29"/>
        <v>256.30783227987706</v>
      </c>
      <c r="AO25" s="235">
        <f t="shared" si="30"/>
        <v>87.641232980425755</v>
      </c>
      <c r="AP25" s="235">
        <f t="shared" si="36"/>
        <v>112.15651275982712</v>
      </c>
      <c r="AQ25" s="235">
        <f t="shared" si="37"/>
        <v>114.45899448907903</v>
      </c>
      <c r="AR25" s="235">
        <f t="shared" si="33"/>
        <v>112.88429769660853</v>
      </c>
      <c r="AS25" s="253">
        <f>Birth!BJ83/Birth!BI83*1000</f>
        <v>925.28177225029151</v>
      </c>
      <c r="AT25" s="770">
        <f t="shared" si="34"/>
        <v>8.9718787674881533</v>
      </c>
      <c r="AU25" s="770"/>
    </row>
    <row r="26" spans="1:48" s="39" customFormat="1" ht="32.25" customHeight="1">
      <c r="A26" s="268">
        <v>20</v>
      </c>
      <c r="B26" s="269" t="s">
        <v>143</v>
      </c>
      <c r="C26" s="270">
        <f>'Table A-1 &amp; A-2'!F24</f>
        <v>542540.28648339002</v>
      </c>
      <c r="D26" s="271">
        <f>'Table A-1 &amp; A-2'!F54</f>
        <v>662942.10926332127</v>
      </c>
      <c r="E26" s="271">
        <f t="shared" si="8"/>
        <v>1205482.3957467112</v>
      </c>
      <c r="F26" s="232">
        <f t="shared" si="9"/>
        <v>6781.7535810423751</v>
      </c>
      <c r="G26" s="232">
        <f t="shared" si="10"/>
        <v>8286.7763657915148</v>
      </c>
      <c r="H26" s="232">
        <f t="shared" si="11"/>
        <v>15068.529946833891</v>
      </c>
      <c r="I26" s="233">
        <f>'Table B-1'!$E$25</f>
        <v>567</v>
      </c>
      <c r="J26" s="233">
        <f>'Table B-1'!$E$53</f>
        <v>15584</v>
      </c>
      <c r="K26" s="233">
        <f t="shared" si="1"/>
        <v>16151</v>
      </c>
      <c r="L26" s="232">
        <f t="shared" si="12"/>
        <v>3960.5440913287471</v>
      </c>
      <c r="M26" s="232">
        <f t="shared" si="13"/>
        <v>4839.477397622245</v>
      </c>
      <c r="N26" s="232">
        <f t="shared" si="14"/>
        <v>8800.0214889509916</v>
      </c>
      <c r="O26" s="233">
        <f>'Table B-1'!$H$25</f>
        <v>3133</v>
      </c>
      <c r="P26" s="233">
        <f>'Table B-1'!$H$53</f>
        <v>8372</v>
      </c>
      <c r="Q26" s="233">
        <f t="shared" si="3"/>
        <v>11505</v>
      </c>
      <c r="R26" s="233">
        <f t="shared" si="15"/>
        <v>11</v>
      </c>
      <c r="S26" s="233">
        <f t="shared" si="16"/>
        <v>265</v>
      </c>
      <c r="T26" s="233">
        <f t="shared" si="17"/>
        <v>290.71800000000002</v>
      </c>
      <c r="U26" s="233">
        <f>'Table B-1'!$K$25</f>
        <v>2</v>
      </c>
      <c r="V26" s="233">
        <f>'Table B-1'!$K$53</f>
        <v>68</v>
      </c>
      <c r="W26" s="233">
        <f t="shared" si="18"/>
        <v>70</v>
      </c>
      <c r="X26" s="233">
        <f>'Table B-1'!O25</f>
        <v>0</v>
      </c>
      <c r="Y26" s="233">
        <f>'Table B-1'!O53</f>
        <v>120</v>
      </c>
      <c r="Z26" s="233">
        <f t="shared" si="19"/>
        <v>120</v>
      </c>
      <c r="AA26" s="234">
        <f t="shared" si="20"/>
        <v>1.0450836815734952</v>
      </c>
      <c r="AB26" s="234">
        <f t="shared" si="4"/>
        <v>23.507331608965604</v>
      </c>
      <c r="AC26" s="234">
        <f t="shared" si="21"/>
        <v>13.397955919543392</v>
      </c>
      <c r="AD26" s="234">
        <f t="shared" si="5"/>
        <v>5.7746863745498418</v>
      </c>
      <c r="AE26" s="234">
        <f t="shared" si="6"/>
        <v>12.628553659539273</v>
      </c>
      <c r="AF26" s="234">
        <f t="shared" si="7"/>
        <v>9.5438971490524889</v>
      </c>
      <c r="AG26" s="234">
        <f t="shared" si="22"/>
        <v>0</v>
      </c>
      <c r="AH26" s="234">
        <f t="shared" si="23"/>
        <v>7.6413652572592969</v>
      </c>
      <c r="AI26" s="234">
        <f t="shared" si="24"/>
        <v>7.3750845061766332</v>
      </c>
      <c r="AJ26" s="234">
        <f t="shared" si="25"/>
        <v>3.5273368606701938</v>
      </c>
      <c r="AK26" s="234">
        <f t="shared" si="26"/>
        <v>4.3634496919917858</v>
      </c>
      <c r="AL26" s="234">
        <f t="shared" si="27"/>
        <v>4.3340969599405614</v>
      </c>
      <c r="AM26" s="235">
        <f t="shared" si="28"/>
        <v>8.3606694525879615</v>
      </c>
      <c r="AN26" s="235">
        <f t="shared" si="29"/>
        <v>188.05865287172483</v>
      </c>
      <c r="AO26" s="235">
        <f t="shared" si="30"/>
        <v>107.18364735634714</v>
      </c>
      <c r="AP26" s="235">
        <f t="shared" si="36"/>
        <v>79.105292802052631</v>
      </c>
      <c r="AQ26" s="235">
        <f t="shared" si="37"/>
        <v>172.99388574711335</v>
      </c>
      <c r="AR26" s="235">
        <f t="shared" si="33"/>
        <v>130.73831711030806</v>
      </c>
      <c r="AS26" s="253">
        <f>Birth!BJ84/Birth!BI84*1000</f>
        <v>940.99266915034252</v>
      </c>
      <c r="AT26" s="770">
        <f t="shared" si="34"/>
        <v>24.078316444114225</v>
      </c>
      <c r="AU26" s="770"/>
    </row>
    <row r="27" spans="1:48" s="39" customFormat="1" ht="32.25" customHeight="1">
      <c r="A27" s="268">
        <v>21</v>
      </c>
      <c r="B27" s="272" t="s">
        <v>144</v>
      </c>
      <c r="C27" s="270">
        <f>'Table A-1 &amp; A-2'!F25</f>
        <v>504275.32415116351</v>
      </c>
      <c r="D27" s="271">
        <f>'Table A-1 &amp; A-2'!F55</f>
        <v>136438.33336216875</v>
      </c>
      <c r="E27" s="271">
        <f t="shared" si="8"/>
        <v>640713.65751333232</v>
      </c>
      <c r="F27" s="232">
        <f t="shared" si="9"/>
        <v>6303.4415518895439</v>
      </c>
      <c r="G27" s="232">
        <f t="shared" si="10"/>
        <v>1705.4791670271093</v>
      </c>
      <c r="H27" s="232">
        <f t="shared" si="11"/>
        <v>8008.9207189166536</v>
      </c>
      <c r="I27" s="233">
        <f>'Table B-1'!$E$26</f>
        <v>1274</v>
      </c>
      <c r="J27" s="233">
        <f>'Table B-1'!$E$54</f>
        <v>7121</v>
      </c>
      <c r="K27" s="233">
        <f t="shared" si="1"/>
        <v>8395</v>
      </c>
      <c r="L27" s="232">
        <f t="shared" si="12"/>
        <v>3681.2098663034935</v>
      </c>
      <c r="M27" s="232">
        <f t="shared" si="13"/>
        <v>995.99983354383187</v>
      </c>
      <c r="N27" s="232">
        <f t="shared" si="14"/>
        <v>4677.2096998473253</v>
      </c>
      <c r="O27" s="233">
        <f>'Table B-1'!$H$26</f>
        <v>4498</v>
      </c>
      <c r="P27" s="233">
        <f>'Table B-1'!$H$54</f>
        <v>1738</v>
      </c>
      <c r="Q27" s="233">
        <f t="shared" si="3"/>
        <v>6236</v>
      </c>
      <c r="R27" s="233">
        <f t="shared" si="15"/>
        <v>24</v>
      </c>
      <c r="S27" s="233">
        <f t="shared" si="16"/>
        <v>121</v>
      </c>
      <c r="T27" s="233">
        <f t="shared" si="17"/>
        <v>151.10999999999999</v>
      </c>
      <c r="U27" s="233">
        <f>'Table B-1'!$K$26</f>
        <v>11</v>
      </c>
      <c r="V27" s="233">
        <f>'Table B-1'!$K$54</f>
        <v>3</v>
      </c>
      <c r="W27" s="233">
        <f t="shared" si="18"/>
        <v>14</v>
      </c>
      <c r="X27" s="233">
        <f>'Table B-1'!O26</f>
        <v>5</v>
      </c>
      <c r="Y27" s="233">
        <f>'Table B-1'!O54</f>
        <v>91</v>
      </c>
      <c r="Z27" s="233">
        <f t="shared" si="19"/>
        <v>96</v>
      </c>
      <c r="AA27" s="234">
        <f t="shared" si="20"/>
        <v>2.526397662119396</v>
      </c>
      <c r="AB27" s="234">
        <f t="shared" si="4"/>
        <v>52.192076995675848</v>
      </c>
      <c r="AC27" s="234">
        <f t="shared" si="21"/>
        <v>13.102576949243996</v>
      </c>
      <c r="AD27" s="234">
        <f t="shared" si="5"/>
        <v>8.9197305213603144</v>
      </c>
      <c r="AE27" s="234">
        <f t="shared" si="6"/>
        <v>12.738355542548044</v>
      </c>
      <c r="AF27" s="234">
        <f t="shared" si="7"/>
        <v>9.7328969452633185</v>
      </c>
      <c r="AG27" s="234">
        <f t="shared" si="22"/>
        <v>3.9093041438623923</v>
      </c>
      <c r="AH27" s="234">
        <f t="shared" si="23"/>
        <v>12.61785912368275</v>
      </c>
      <c r="AI27" s="234">
        <f t="shared" si="24"/>
        <v>11.306088799905783</v>
      </c>
      <c r="AJ27" s="234">
        <f t="shared" si="25"/>
        <v>8.6342229199372049</v>
      </c>
      <c r="AK27" s="234">
        <f t="shared" si="26"/>
        <v>0.42128914478303608</v>
      </c>
      <c r="AL27" s="234">
        <f t="shared" si="27"/>
        <v>1.6676593210244193</v>
      </c>
      <c r="AM27" s="235">
        <f t="shared" si="28"/>
        <v>20.211181296955168</v>
      </c>
      <c r="AN27" s="235">
        <f t="shared" si="29"/>
        <v>417.53661596540678</v>
      </c>
      <c r="AO27" s="235">
        <f t="shared" si="30"/>
        <v>104.82061559395197</v>
      </c>
      <c r="AP27" s="235">
        <f t="shared" si="36"/>
        <v>122.18808933370295</v>
      </c>
      <c r="AQ27" s="235">
        <f t="shared" si="37"/>
        <v>174.49802113079514</v>
      </c>
      <c r="AR27" s="235">
        <f t="shared" si="33"/>
        <v>133.32735541456603</v>
      </c>
      <c r="AS27" s="253">
        <f>Birth!BJ85/Birth!BI85*1000</f>
        <v>921.49233234149688</v>
      </c>
      <c r="AT27" s="770">
        <f t="shared" si="34"/>
        <v>9.2647740056912191</v>
      </c>
      <c r="AU27" s="770"/>
    </row>
    <row r="28" spans="1:48" s="39" customFormat="1" ht="32.25" customHeight="1">
      <c r="A28" s="268">
        <v>22</v>
      </c>
      <c r="B28" s="269" t="s">
        <v>145</v>
      </c>
      <c r="C28" s="270">
        <f>'Table A-1 &amp; A-2'!F26</f>
        <v>1108085.5093993424</v>
      </c>
      <c r="D28" s="271">
        <f>'Table A-1 &amp; A-2'!F56</f>
        <v>166081.59420558749</v>
      </c>
      <c r="E28" s="271">
        <f t="shared" si="8"/>
        <v>1274167.1036049298</v>
      </c>
      <c r="F28" s="232">
        <f t="shared" si="9"/>
        <v>13851.06886749178</v>
      </c>
      <c r="G28" s="232">
        <f t="shared" si="10"/>
        <v>2076.0199275698437</v>
      </c>
      <c r="H28" s="232">
        <f t="shared" si="11"/>
        <v>15927.088795061622</v>
      </c>
      <c r="I28" s="233">
        <f>'Table B-1'!$E$27</f>
        <v>8051</v>
      </c>
      <c r="J28" s="233">
        <f>'Table B-1'!$E$55</f>
        <v>9171</v>
      </c>
      <c r="K28" s="233">
        <f t="shared" si="1"/>
        <v>17222</v>
      </c>
      <c r="L28" s="232">
        <f t="shared" si="12"/>
        <v>8089.0242186151982</v>
      </c>
      <c r="M28" s="232">
        <f t="shared" si="13"/>
        <v>1212.3956377007887</v>
      </c>
      <c r="N28" s="232">
        <f t="shared" si="14"/>
        <v>9301.419856315988</v>
      </c>
      <c r="O28" s="233">
        <f>'Table B-1'!$H$27</f>
        <v>8588</v>
      </c>
      <c r="P28" s="233">
        <f>'Table B-1'!$H$55</f>
        <v>1771</v>
      </c>
      <c r="Q28" s="233">
        <f t="shared" si="3"/>
        <v>10359</v>
      </c>
      <c r="R28" s="233">
        <f t="shared" si="15"/>
        <v>153</v>
      </c>
      <c r="S28" s="233">
        <f t="shared" si="16"/>
        <v>156</v>
      </c>
      <c r="T28" s="233">
        <f t="shared" si="17"/>
        <v>309.99600000000004</v>
      </c>
      <c r="U28" s="250">
        <f>'Table B-1'!$K$27</f>
        <v>22</v>
      </c>
      <c r="V28" s="250">
        <f>'Table B-1'!$K$55</f>
        <v>0</v>
      </c>
      <c r="W28" s="250">
        <f t="shared" si="18"/>
        <v>22</v>
      </c>
      <c r="X28" s="250">
        <f>'Table B-1'!O27</f>
        <v>100</v>
      </c>
      <c r="Y28" s="250">
        <f>'Table B-1'!O55</f>
        <v>0</v>
      </c>
      <c r="Z28" s="250">
        <f t="shared" si="19"/>
        <v>100</v>
      </c>
      <c r="AA28" s="251">
        <f t="shared" si="20"/>
        <v>7.2656847614262086</v>
      </c>
      <c r="AB28" s="251">
        <f t="shared" si="4"/>
        <v>55.2198456660254</v>
      </c>
      <c r="AC28" s="251">
        <f t="shared" si="21"/>
        <v>13.516280518681386</v>
      </c>
      <c r="AD28" s="251">
        <f t="shared" si="5"/>
        <v>7.7503044008357076</v>
      </c>
      <c r="AE28" s="251">
        <f t="shared" si="6"/>
        <v>10.663433286940462</v>
      </c>
      <c r="AF28" s="251">
        <f t="shared" si="7"/>
        <v>8.1300168327151585</v>
      </c>
      <c r="AG28" s="251">
        <f t="shared" si="22"/>
        <v>12.268433321064901</v>
      </c>
      <c r="AH28" s="251">
        <f t="shared" si="23"/>
        <v>0</v>
      </c>
      <c r="AI28" s="251">
        <f t="shared" si="24"/>
        <v>5.773005426625101</v>
      </c>
      <c r="AJ28" s="251">
        <f t="shared" si="25"/>
        <v>2.7325798037510869</v>
      </c>
      <c r="AK28" s="251">
        <f t="shared" si="26"/>
        <v>0</v>
      </c>
      <c r="AL28" s="251">
        <f t="shared" si="27"/>
        <v>1.2774358378817792</v>
      </c>
      <c r="AM28" s="252">
        <f t="shared" si="28"/>
        <v>58.125478091409668</v>
      </c>
      <c r="AN28" s="252">
        <f t="shared" si="29"/>
        <v>441.7587653282032</v>
      </c>
      <c r="AO28" s="252">
        <f t="shared" si="30"/>
        <v>108.1302441494511</v>
      </c>
      <c r="AP28" s="252">
        <f t="shared" si="36"/>
        <v>106.16855343610561</v>
      </c>
      <c r="AQ28" s="252">
        <f t="shared" si="37"/>
        <v>146.07442858822552</v>
      </c>
      <c r="AR28" s="252">
        <f t="shared" si="33"/>
        <v>111.3700935988378</v>
      </c>
      <c r="AS28" s="253">
        <f>Birth!BJ86/Birth!BI86*1000</f>
        <v>867.89587852494572</v>
      </c>
      <c r="AT28" s="770">
        <f t="shared" si="34"/>
        <v>7.0968657660098824</v>
      </c>
      <c r="AU28" s="770"/>
    </row>
    <row r="29" spans="1:48" s="1019" customFormat="1" ht="33" customHeight="1">
      <c r="A29" s="1527" t="s">
        <v>14</v>
      </c>
      <c r="B29" s="1527"/>
      <c r="C29" s="736">
        <f>SUM(C7:C28)</f>
        <v>18861358.457823273</v>
      </c>
      <c r="D29" s="736">
        <f>SUM(D7:D28)</f>
        <v>11853954.023378199</v>
      </c>
      <c r="E29" s="736">
        <f>SUM(E7:E28)</f>
        <v>30715312.481201477</v>
      </c>
      <c r="F29" s="736">
        <f t="shared" ref="F29:H29" si="38">SUM(F7:F28)</f>
        <v>235766.98072279099</v>
      </c>
      <c r="G29" s="736">
        <f t="shared" si="38"/>
        <v>148174.42529222748</v>
      </c>
      <c r="H29" s="736">
        <f t="shared" si="38"/>
        <v>383941.40601501841</v>
      </c>
      <c r="I29" s="736">
        <f t="shared" ref="I29" si="39">SUM(I7:I28)</f>
        <v>55874</v>
      </c>
      <c r="J29" s="736">
        <f t="shared" ref="J29" si="40">SUM(J7:J28)</f>
        <v>317315</v>
      </c>
      <c r="K29" s="736">
        <f t="shared" ref="K29" si="41">SUM(K7:K28)</f>
        <v>373189</v>
      </c>
      <c r="L29" s="736">
        <f t="shared" ref="L29" si="42">SUM(L7:L28)</f>
        <v>137687.91674210993</v>
      </c>
      <c r="M29" s="736">
        <f t="shared" ref="M29" si="43">SUM(M7:M28)</f>
        <v>86533.864370660842</v>
      </c>
      <c r="N29" s="736">
        <f t="shared" ref="N29" si="44">SUM(N7:N28)</f>
        <v>224221.78111277078</v>
      </c>
      <c r="O29" s="736">
        <f t="shared" ref="O29" si="45">SUM(O7:O28)</f>
        <v>138020</v>
      </c>
      <c r="P29" s="736">
        <f t="shared" ref="P29" si="46">SUM(P7:P28)</f>
        <v>129116</v>
      </c>
      <c r="Q29" s="736">
        <f t="shared" ref="Q29" si="47">SUM(Q7:Q28)</f>
        <v>267136</v>
      </c>
      <c r="R29" s="736">
        <f t="shared" si="15"/>
        <v>1062</v>
      </c>
      <c r="S29" s="736">
        <f t="shared" si="16"/>
        <v>5394</v>
      </c>
      <c r="T29" s="736">
        <f t="shared" si="17"/>
        <v>6717.402</v>
      </c>
      <c r="U29" s="736">
        <f t="shared" ref="U29" si="48">SUM(U7:U28)</f>
        <v>237</v>
      </c>
      <c r="V29" s="736">
        <f t="shared" ref="V29" si="49">SUM(V7:V28)</f>
        <v>1593</v>
      </c>
      <c r="W29" s="736">
        <f t="shared" ref="W29" si="50">SUM(W7:W28)</f>
        <v>1830</v>
      </c>
      <c r="X29" s="736">
        <f t="shared" ref="X29" si="51">SUM(X7:X28)</f>
        <v>295</v>
      </c>
      <c r="Y29" s="736">
        <f t="shared" ref="Y29" si="52">SUM(Y7:Y28)</f>
        <v>2000</v>
      </c>
      <c r="Z29" s="736">
        <f t="shared" ref="Z29" si="53">SUM(Z7:Z28)</f>
        <v>2295</v>
      </c>
      <c r="AA29" s="273">
        <f>I29*1000/C29</f>
        <v>2.9623529039513432</v>
      </c>
      <c r="AB29" s="273">
        <f>J29*1000/D29</f>
        <v>26.768705140427901</v>
      </c>
      <c r="AC29" s="273">
        <f>K29*1000/E29</f>
        <v>12.149933367221994</v>
      </c>
      <c r="AD29" s="273">
        <f>O29/C29*1000</f>
        <v>7.3176065397745713</v>
      </c>
      <c r="AE29" s="273">
        <f>P29/D29*1000</f>
        <v>10.892230537199593</v>
      </c>
      <c r="AF29" s="273">
        <f>Q29/E29*1000</f>
        <v>8.6971604200183137</v>
      </c>
      <c r="AG29" s="274">
        <f t="shared" si="22"/>
        <v>5.2520073350068541</v>
      </c>
      <c r="AH29" s="274">
        <f t="shared" si="23"/>
        <v>6.2634076069085385</v>
      </c>
      <c r="AI29" s="274">
        <f t="shared" si="24"/>
        <v>6.1121113016799651</v>
      </c>
      <c r="AJ29" s="273">
        <f>U29/I29*1000</f>
        <v>4.2416866521101051</v>
      </c>
      <c r="AK29" s="273">
        <f>V29/J29*1000</f>
        <v>5.0202480185304825</v>
      </c>
      <c r="AL29" s="273">
        <f>W29/K29*1000</f>
        <v>4.9036815125847761</v>
      </c>
      <c r="AM29" s="275">
        <f t="shared" si="28"/>
        <v>23.698823231610739</v>
      </c>
      <c r="AN29" s="275">
        <f t="shared" si="29"/>
        <v>214.14964112342324</v>
      </c>
      <c r="AO29" s="275">
        <f t="shared" si="30"/>
        <v>97.199466937775966</v>
      </c>
      <c r="AP29" s="273">
        <f>O29/L29*100</f>
        <v>100.24118547636395</v>
      </c>
      <c r="AQ29" s="273">
        <f>P29/M29*100</f>
        <v>149.20863749588486</v>
      </c>
      <c r="AR29" s="273">
        <f>Q29/N29*100</f>
        <v>119.13918383586733</v>
      </c>
      <c r="AS29" s="1380">
        <f>Birth!BJ87/Birth!BI87*1000</f>
        <v>923.872810318696</v>
      </c>
      <c r="AT29" s="1017">
        <f t="shared" si="34"/>
        <v>27.242675069915421</v>
      </c>
      <c r="AU29" s="1017"/>
      <c r="AV29" s="1018"/>
    </row>
    <row r="30" spans="1:48">
      <c r="Q30" s="40"/>
    </row>
    <row r="31" spans="1:48">
      <c r="G31" s="503"/>
      <c r="K31" s="40"/>
      <c r="Q31" s="40"/>
      <c r="AO31" s="503"/>
      <c r="AR31" s="503"/>
    </row>
    <row r="33" spans="21:39">
      <c r="AM33" s="503"/>
    </row>
    <row r="36" spans="21:39">
      <c r="U36" s="503"/>
    </row>
  </sheetData>
  <sheetProtection formatCells="0"/>
  <mergeCells count="24">
    <mergeCell ref="A29:B29"/>
    <mergeCell ref="A5:A6"/>
    <mergeCell ref="B5:B6"/>
    <mergeCell ref="O5:Q5"/>
    <mergeCell ref="U5:W5"/>
    <mergeCell ref="I5:K5"/>
    <mergeCell ref="L5:N5"/>
    <mergeCell ref="F5:H5"/>
    <mergeCell ref="C5:E5"/>
    <mergeCell ref="R5:T5"/>
    <mergeCell ref="C2:Q2"/>
    <mergeCell ref="R2:AF2"/>
    <mergeCell ref="X5:Z5"/>
    <mergeCell ref="AG5:AI5"/>
    <mergeCell ref="AP5:AR5"/>
    <mergeCell ref="C3:Q3"/>
    <mergeCell ref="U3:AF3"/>
    <mergeCell ref="AG2:AS2"/>
    <mergeCell ref="AG3:AS3"/>
    <mergeCell ref="AS5:AS6"/>
    <mergeCell ref="AA5:AC5"/>
    <mergeCell ref="AD5:AF5"/>
    <mergeCell ref="AJ5:AL5"/>
    <mergeCell ref="AM5:AO5"/>
  </mergeCells>
  <pageMargins left="0.74803149606299213" right="0" top="0.43307086614173229" bottom="0.51181102362204722" header="0.31496062992125984" footer="0.31496062992125984"/>
  <pageSetup paperSize="5" scale="13" orientation="portrait" r:id="rId1"/>
  <headerFooter alignWithMargins="0"/>
  <colBreaks count="2" manualBreakCount="2">
    <brk id="17" max="1048575" man="1"/>
    <brk id="32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336600"/>
  </sheetPr>
  <dimension ref="A1:AJ386"/>
  <sheetViews>
    <sheetView topLeftCell="A356" zoomScale="87" zoomScaleNormal="87" zoomScaleSheetLayoutView="85" workbookViewId="0">
      <selection activeCell="C383" sqref="C383"/>
    </sheetView>
  </sheetViews>
  <sheetFormatPr defaultColWidth="9.140625" defaultRowHeight="15" customHeight="1"/>
  <cols>
    <col min="1" max="1" width="9.140625" style="619" customWidth="1"/>
    <col min="2" max="2" width="19.140625" style="620" customWidth="1"/>
    <col min="3" max="3" width="12" style="173" customWidth="1"/>
    <col min="4" max="10" width="14.140625" style="173" hidden="1" customWidth="1"/>
    <col min="11" max="11" width="17.5703125" style="973" hidden="1" customWidth="1"/>
    <col min="12" max="20" width="8" style="194" customWidth="1"/>
    <col min="21" max="22" width="8.5703125" style="194" customWidth="1"/>
    <col min="23" max="23" width="9.28515625" style="194" hidden="1" customWidth="1"/>
    <col min="24" max="24" width="9.28515625" style="194" customWidth="1"/>
    <col min="25" max="25" width="8.7109375" style="194" customWidth="1"/>
    <col min="26" max="16384" width="9.140625" style="194"/>
  </cols>
  <sheetData>
    <row r="1" spans="1:36" ht="7.5" customHeight="1"/>
    <row r="2" spans="1:36" ht="21" hidden="1" customHeight="1">
      <c r="A2" s="1536" t="s">
        <v>273</v>
      </c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O2" s="1536"/>
      <c r="P2" s="1536"/>
      <c r="Q2" s="1536"/>
      <c r="R2" s="1536"/>
      <c r="S2" s="1536"/>
      <c r="T2" s="1536"/>
      <c r="U2" s="1536"/>
      <c r="V2" s="1536"/>
      <c r="W2" s="1536"/>
      <c r="X2" s="1536"/>
      <c r="Y2" s="1536"/>
      <c r="Z2" s="974"/>
      <c r="AA2" s="974"/>
      <c r="AB2" s="974"/>
      <c r="AC2" s="974"/>
      <c r="AD2" s="974"/>
      <c r="AE2" s="974"/>
      <c r="AF2" s="974"/>
      <c r="AG2" s="974"/>
      <c r="AH2" s="974"/>
      <c r="AI2" s="974"/>
      <c r="AJ2" s="974"/>
    </row>
    <row r="3" spans="1:36" ht="21" hidden="1" customHeight="1">
      <c r="A3" s="621" t="s">
        <v>281</v>
      </c>
      <c r="B3" s="619"/>
      <c r="C3" s="217"/>
      <c r="D3" s="217"/>
      <c r="E3" s="217"/>
      <c r="F3" s="217"/>
      <c r="G3" s="217"/>
      <c r="H3" s="217"/>
      <c r="I3" s="217"/>
      <c r="J3" s="217"/>
      <c r="K3" s="975"/>
      <c r="L3" s="976" t="s">
        <v>768</v>
      </c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976"/>
      <c r="Y3" s="976"/>
    </row>
    <row r="4" spans="1:36" ht="15" hidden="1" customHeight="1">
      <c r="A4" s="1546" t="s">
        <v>1</v>
      </c>
      <c r="B4" s="1538" t="s">
        <v>287</v>
      </c>
      <c r="C4" s="1549" t="s">
        <v>2</v>
      </c>
      <c r="D4" s="977"/>
      <c r="E4" s="977"/>
      <c r="F4" s="977"/>
      <c r="G4" s="977"/>
      <c r="H4" s="977"/>
      <c r="I4" s="1011"/>
      <c r="J4" s="1011"/>
      <c r="K4" s="1550" t="s">
        <v>772</v>
      </c>
      <c r="L4" s="1535" t="s">
        <v>253</v>
      </c>
      <c r="M4" s="1535"/>
      <c r="N4" s="1535"/>
      <c r="O4" s="1535"/>
      <c r="P4" s="1535"/>
      <c r="Q4" s="1535"/>
      <c r="R4" s="1535"/>
      <c r="S4" s="1535"/>
      <c r="T4" s="1535"/>
      <c r="U4" s="1535" t="s">
        <v>8</v>
      </c>
      <c r="V4" s="1535"/>
      <c r="W4" s="1535"/>
      <c r="X4" s="1535"/>
      <c r="Y4" s="1535"/>
    </row>
    <row r="5" spans="1:36" s="197" customFormat="1" ht="33" hidden="1" customHeight="1">
      <c r="A5" s="1547"/>
      <c r="B5" s="1538"/>
      <c r="C5" s="1549"/>
      <c r="D5" s="977"/>
      <c r="E5" s="977"/>
      <c r="F5" s="977"/>
      <c r="G5" s="977"/>
      <c r="H5" s="977"/>
      <c r="I5" s="1012"/>
      <c r="J5" s="1012"/>
      <c r="K5" s="1551"/>
      <c r="L5" s="1535" t="s">
        <v>252</v>
      </c>
      <c r="M5" s="1535"/>
      <c r="N5" s="1535"/>
      <c r="O5" s="1535" t="s">
        <v>159</v>
      </c>
      <c r="P5" s="1535"/>
      <c r="Q5" s="1535"/>
      <c r="R5" s="1535" t="s">
        <v>254</v>
      </c>
      <c r="S5" s="1535"/>
      <c r="T5" s="1535"/>
      <c r="U5" s="1535" t="s">
        <v>12</v>
      </c>
      <c r="V5" s="1535" t="s">
        <v>13</v>
      </c>
      <c r="W5" s="978"/>
      <c r="X5" s="978"/>
      <c r="Y5" s="1535" t="s">
        <v>9</v>
      </c>
    </row>
    <row r="6" spans="1:36" s="197" customFormat="1" ht="21.75" hidden="1" customHeight="1">
      <c r="A6" s="215" t="s">
        <v>15</v>
      </c>
      <c r="B6" s="623"/>
      <c r="C6" s="1549"/>
      <c r="D6" s="977"/>
      <c r="E6" s="977"/>
      <c r="F6" s="977"/>
      <c r="G6" s="977"/>
      <c r="H6" s="977"/>
      <c r="I6" s="1013"/>
      <c r="J6" s="1013"/>
      <c r="K6" s="1552"/>
      <c r="L6" s="956" t="s">
        <v>242</v>
      </c>
      <c r="M6" s="956" t="s">
        <v>243</v>
      </c>
      <c r="N6" s="956" t="s">
        <v>236</v>
      </c>
      <c r="O6" s="956" t="s">
        <v>242</v>
      </c>
      <c r="P6" s="956" t="s">
        <v>243</v>
      </c>
      <c r="Q6" s="956" t="s">
        <v>236</v>
      </c>
      <c r="R6" s="956" t="s">
        <v>242</v>
      </c>
      <c r="S6" s="956" t="s">
        <v>243</v>
      </c>
      <c r="T6" s="956" t="s">
        <v>236</v>
      </c>
      <c r="U6" s="1535"/>
      <c r="V6" s="1535"/>
      <c r="W6" s="978"/>
      <c r="X6" s="978"/>
      <c r="Y6" s="1535"/>
    </row>
    <row r="7" spans="1:36" s="173" customFormat="1" ht="15" hidden="1" customHeight="1">
      <c r="A7" s="528">
        <v>1</v>
      </c>
      <c r="B7" s="626" t="s">
        <v>97</v>
      </c>
      <c r="C7" s="702"/>
      <c r="D7" s="702"/>
      <c r="E7" s="702"/>
      <c r="F7" s="702"/>
      <c r="G7" s="702"/>
      <c r="H7" s="702"/>
      <c r="I7" s="702"/>
      <c r="J7" s="702"/>
      <c r="K7" s="712"/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1"/>
    </row>
    <row r="8" spans="1:36" ht="15" hidden="1" customHeight="1">
      <c r="A8" s="528">
        <v>2</v>
      </c>
      <c r="B8" s="626" t="s">
        <v>98</v>
      </c>
      <c r="C8" s="22"/>
      <c r="D8" s="22"/>
      <c r="E8" s="22"/>
      <c r="F8" s="22"/>
      <c r="G8" s="22"/>
      <c r="H8" s="22"/>
      <c r="I8" s="22"/>
      <c r="J8" s="22"/>
      <c r="K8" s="707"/>
      <c r="L8" s="59">
        <f>Birth!X8</f>
        <v>1057</v>
      </c>
      <c r="M8" s="59">
        <f>Birth!Y8</f>
        <v>1054</v>
      </c>
      <c r="N8" s="59">
        <f t="shared" ref="N8:N14" si="0">L8+M8</f>
        <v>2111</v>
      </c>
      <c r="O8" s="59">
        <f>Death!X7</f>
        <v>934</v>
      </c>
      <c r="P8" s="59">
        <f>Death!Y7</f>
        <v>744</v>
      </c>
      <c r="Q8" s="59">
        <f t="shared" ref="Q8:Q14" si="1">O8+P8</f>
        <v>1678</v>
      </c>
      <c r="R8" s="59">
        <f>Birth!AG8</f>
        <v>4</v>
      </c>
      <c r="S8" s="59">
        <f>Birth!AH8</f>
        <v>5</v>
      </c>
      <c r="T8" s="59">
        <f t="shared" ref="T8:T14" si="2">R8+S8</f>
        <v>9</v>
      </c>
      <c r="U8" s="27"/>
      <c r="V8" s="27"/>
      <c r="W8" s="27"/>
      <c r="X8" s="27"/>
      <c r="Y8" s="59">
        <f t="shared" ref="Y8:Y14" si="3">U8+V8</f>
        <v>0</v>
      </c>
    </row>
    <row r="9" spans="1:36" ht="15" hidden="1" customHeight="1">
      <c r="A9" s="528">
        <v>3</v>
      </c>
      <c r="B9" s="626" t="s">
        <v>99</v>
      </c>
      <c r="C9" s="22"/>
      <c r="D9" s="22"/>
      <c r="E9" s="22"/>
      <c r="F9" s="22"/>
      <c r="G9" s="22"/>
      <c r="H9" s="22"/>
      <c r="I9" s="22"/>
      <c r="J9" s="22"/>
      <c r="K9" s="707"/>
      <c r="L9" s="59">
        <f>Birth!X9</f>
        <v>1291</v>
      </c>
      <c r="M9" s="59">
        <f>Birth!Y9</f>
        <v>1305</v>
      </c>
      <c r="N9" s="59">
        <f t="shared" si="0"/>
        <v>2596</v>
      </c>
      <c r="O9" s="59">
        <f>Death!X8</f>
        <v>888</v>
      </c>
      <c r="P9" s="59">
        <f>Death!Y8</f>
        <v>778</v>
      </c>
      <c r="Q9" s="59">
        <f t="shared" si="1"/>
        <v>1666</v>
      </c>
      <c r="R9" s="59">
        <f>Birth!AG9</f>
        <v>0</v>
      </c>
      <c r="S9" s="59">
        <f>Birth!AH9</f>
        <v>0</v>
      </c>
      <c r="T9" s="59">
        <f t="shared" si="2"/>
        <v>0</v>
      </c>
      <c r="U9" s="27"/>
      <c r="V9" s="27"/>
      <c r="W9" s="27"/>
      <c r="X9" s="27"/>
      <c r="Y9" s="59">
        <f t="shared" si="3"/>
        <v>0</v>
      </c>
    </row>
    <row r="10" spans="1:36" ht="15" hidden="1" customHeight="1">
      <c r="A10" s="528">
        <v>4</v>
      </c>
      <c r="B10" s="629" t="s">
        <v>18</v>
      </c>
      <c r="C10" s="22"/>
      <c r="D10" s="22"/>
      <c r="E10" s="22"/>
      <c r="F10" s="22"/>
      <c r="G10" s="22"/>
      <c r="H10" s="22"/>
      <c r="I10" s="22"/>
      <c r="J10" s="22"/>
      <c r="K10" s="707"/>
      <c r="L10" s="59">
        <f>Birth!X10</f>
        <v>673</v>
      </c>
      <c r="M10" s="59">
        <f>Birth!Y10</f>
        <v>572</v>
      </c>
      <c r="N10" s="59">
        <f t="shared" si="0"/>
        <v>1245</v>
      </c>
      <c r="O10" s="59">
        <f>Death!X9</f>
        <v>670</v>
      </c>
      <c r="P10" s="59">
        <f>Death!Y9</f>
        <v>481</v>
      </c>
      <c r="Q10" s="59">
        <f t="shared" si="1"/>
        <v>1151</v>
      </c>
      <c r="R10" s="59">
        <f>Birth!AG10</f>
        <v>4</v>
      </c>
      <c r="S10" s="59">
        <f>Birth!AH10</f>
        <v>1</v>
      </c>
      <c r="T10" s="59">
        <f t="shared" si="2"/>
        <v>5</v>
      </c>
      <c r="U10" s="27"/>
      <c r="V10" s="27"/>
      <c r="W10" s="27"/>
      <c r="X10" s="27"/>
      <c r="Y10" s="59">
        <f t="shared" si="3"/>
        <v>0</v>
      </c>
    </row>
    <row r="11" spans="1:36" ht="15" hidden="1" customHeight="1">
      <c r="A11" s="528">
        <v>5</v>
      </c>
      <c r="B11" s="626" t="s">
        <v>101</v>
      </c>
      <c r="C11" s="22"/>
      <c r="D11" s="22"/>
      <c r="E11" s="22"/>
      <c r="F11" s="22"/>
      <c r="G11" s="22"/>
      <c r="H11" s="22"/>
      <c r="I11" s="22"/>
      <c r="J11" s="22"/>
      <c r="K11" s="707"/>
      <c r="L11" s="59">
        <f>Birth!X11</f>
        <v>278</v>
      </c>
      <c r="M11" s="59">
        <f>Birth!Y11</f>
        <v>257</v>
      </c>
      <c r="N11" s="59">
        <f t="shared" si="0"/>
        <v>535</v>
      </c>
      <c r="O11" s="59">
        <f>Death!X10</f>
        <v>803</v>
      </c>
      <c r="P11" s="59">
        <f>Death!Y10</f>
        <v>553</v>
      </c>
      <c r="Q11" s="59">
        <f t="shared" si="1"/>
        <v>1356</v>
      </c>
      <c r="R11" s="59">
        <f>Birth!AG11</f>
        <v>0</v>
      </c>
      <c r="S11" s="59">
        <f>Birth!AH11</f>
        <v>0</v>
      </c>
      <c r="T11" s="59">
        <f t="shared" si="2"/>
        <v>0</v>
      </c>
      <c r="U11" s="27"/>
      <c r="V11" s="27"/>
      <c r="W11" s="27"/>
      <c r="X11" s="27"/>
      <c r="Y11" s="59">
        <f t="shared" si="3"/>
        <v>0</v>
      </c>
    </row>
    <row r="12" spans="1:36" ht="15" hidden="1" customHeight="1">
      <c r="A12" s="528">
        <v>6</v>
      </c>
      <c r="B12" s="626" t="s">
        <v>102</v>
      </c>
      <c r="C12" s="22"/>
      <c r="D12" s="22"/>
      <c r="E12" s="22"/>
      <c r="F12" s="22"/>
      <c r="G12" s="22"/>
      <c r="H12" s="22"/>
      <c r="I12" s="22"/>
      <c r="J12" s="22"/>
      <c r="K12" s="707"/>
      <c r="L12" s="59">
        <f>Birth!X12</f>
        <v>390</v>
      </c>
      <c r="M12" s="59">
        <f>Birth!Y12</f>
        <v>376</v>
      </c>
      <c r="N12" s="59">
        <f t="shared" si="0"/>
        <v>766</v>
      </c>
      <c r="O12" s="59">
        <f>Death!X11</f>
        <v>593</v>
      </c>
      <c r="P12" s="59">
        <f>Death!Y11</f>
        <v>434</v>
      </c>
      <c r="Q12" s="59">
        <f t="shared" si="1"/>
        <v>1027</v>
      </c>
      <c r="R12" s="59">
        <f>Birth!AG12</f>
        <v>0</v>
      </c>
      <c r="S12" s="59">
        <f>Birth!AH12</f>
        <v>0</v>
      </c>
      <c r="T12" s="59">
        <f t="shared" si="2"/>
        <v>0</v>
      </c>
      <c r="U12" s="27"/>
      <c r="V12" s="27"/>
      <c r="W12" s="27"/>
      <c r="X12" s="27"/>
      <c r="Y12" s="59">
        <f t="shared" si="3"/>
        <v>0</v>
      </c>
    </row>
    <row r="13" spans="1:36" ht="15" hidden="1" customHeight="1">
      <c r="A13" s="528">
        <v>7</v>
      </c>
      <c r="B13" s="630" t="s">
        <v>103</v>
      </c>
      <c r="C13" s="22"/>
      <c r="D13" s="22"/>
      <c r="E13" s="22"/>
      <c r="F13" s="22"/>
      <c r="G13" s="22"/>
      <c r="H13" s="22"/>
      <c r="I13" s="22"/>
      <c r="J13" s="22"/>
      <c r="K13" s="707"/>
      <c r="L13" s="59">
        <f>Birth!X13</f>
        <v>798</v>
      </c>
      <c r="M13" s="59">
        <f>Birth!Y13</f>
        <v>722</v>
      </c>
      <c r="N13" s="59">
        <f t="shared" si="0"/>
        <v>1520</v>
      </c>
      <c r="O13" s="59">
        <f>Death!X12</f>
        <v>774</v>
      </c>
      <c r="P13" s="59">
        <f>Death!Y12</f>
        <v>579</v>
      </c>
      <c r="Q13" s="59">
        <f t="shared" si="1"/>
        <v>1353</v>
      </c>
      <c r="R13" s="59">
        <f>Birth!AG13</f>
        <v>0</v>
      </c>
      <c r="S13" s="59">
        <f>Birth!AH13</f>
        <v>0</v>
      </c>
      <c r="T13" s="59">
        <f t="shared" si="2"/>
        <v>0</v>
      </c>
      <c r="U13" s="27"/>
      <c r="V13" s="27"/>
      <c r="W13" s="27"/>
      <c r="X13" s="27"/>
      <c r="Y13" s="59">
        <f t="shared" si="3"/>
        <v>0</v>
      </c>
    </row>
    <row r="14" spans="1:36" ht="15" hidden="1" customHeight="1">
      <c r="A14" s="541"/>
      <c r="B14" s="631" t="s">
        <v>6</v>
      </c>
      <c r="C14" s="700"/>
      <c r="D14" s="700"/>
      <c r="E14" s="700"/>
      <c r="F14" s="700"/>
      <c r="G14" s="700"/>
      <c r="H14" s="700"/>
      <c r="I14" s="700"/>
      <c r="J14" s="700"/>
      <c r="K14" s="708"/>
      <c r="L14" s="59">
        <f>Birth!X14</f>
        <v>227</v>
      </c>
      <c r="M14" s="59">
        <f>Birth!Y14</f>
        <v>187</v>
      </c>
      <c r="N14" s="59">
        <f t="shared" si="0"/>
        <v>414</v>
      </c>
      <c r="O14" s="59">
        <f>Death!X13</f>
        <v>1079</v>
      </c>
      <c r="P14" s="59">
        <f>Death!Y13</f>
        <v>785</v>
      </c>
      <c r="Q14" s="59">
        <f t="shared" si="1"/>
        <v>1864</v>
      </c>
      <c r="R14" s="59">
        <f>Birth!AG14</f>
        <v>0</v>
      </c>
      <c r="S14" s="59">
        <f>Birth!AH14</f>
        <v>0</v>
      </c>
      <c r="T14" s="59">
        <f t="shared" si="2"/>
        <v>0</v>
      </c>
      <c r="U14" s="27"/>
      <c r="V14" s="27"/>
      <c r="W14" s="27"/>
      <c r="X14" s="27"/>
      <c r="Y14" s="59">
        <f t="shared" si="3"/>
        <v>0</v>
      </c>
    </row>
    <row r="15" spans="1:36" s="173" customFormat="1" ht="15" hidden="1" customHeight="1">
      <c r="A15" s="632" t="s">
        <v>20</v>
      </c>
      <c r="B15" s="207"/>
      <c r="C15" s="701"/>
      <c r="D15" s="701"/>
      <c r="E15" s="701"/>
      <c r="F15" s="701"/>
      <c r="G15" s="701"/>
      <c r="H15" s="701"/>
      <c r="I15" s="701"/>
      <c r="J15" s="701"/>
      <c r="K15" s="710"/>
      <c r="L15" s="203">
        <f>Birth!X15</f>
        <v>4714</v>
      </c>
      <c r="M15" s="203">
        <f>Birth!Y15</f>
        <v>4473</v>
      </c>
      <c r="N15" s="203">
        <f t="shared" ref="N15:Y15" si="4">SUM(N8:N14)</f>
        <v>9187</v>
      </c>
      <c r="O15" s="203">
        <f>Death!X14</f>
        <v>5741</v>
      </c>
      <c r="P15" s="203">
        <f>Death!Y14</f>
        <v>4354</v>
      </c>
      <c r="Q15" s="203">
        <f t="shared" si="4"/>
        <v>10095</v>
      </c>
      <c r="R15" s="203">
        <f>Birth!AG15</f>
        <v>8</v>
      </c>
      <c r="S15" s="203">
        <f>Birth!AH15</f>
        <v>6</v>
      </c>
      <c r="T15" s="203">
        <f t="shared" si="4"/>
        <v>14</v>
      </c>
      <c r="U15" s="203">
        <f t="shared" si="4"/>
        <v>0</v>
      </c>
      <c r="V15" s="203">
        <f t="shared" si="4"/>
        <v>0</v>
      </c>
      <c r="W15" s="203"/>
      <c r="X15" s="203"/>
      <c r="Y15" s="203">
        <f t="shared" si="4"/>
        <v>0</v>
      </c>
    </row>
    <row r="16" spans="1:36" s="173" customFormat="1" ht="15" hidden="1" customHeight="1">
      <c r="A16" s="633">
        <v>8</v>
      </c>
      <c r="B16" s="634" t="s">
        <v>104</v>
      </c>
      <c r="C16" s="199"/>
      <c r="D16" s="199"/>
      <c r="E16" s="199"/>
      <c r="F16" s="199"/>
      <c r="G16" s="199"/>
      <c r="H16" s="199"/>
      <c r="I16" s="199"/>
      <c r="J16" s="199"/>
      <c r="K16" s="979"/>
      <c r="L16" s="623"/>
      <c r="M16" s="623"/>
      <c r="N16" s="702"/>
      <c r="O16" s="623"/>
      <c r="P16" s="623"/>
      <c r="Q16" s="702"/>
      <c r="R16" s="623"/>
      <c r="S16" s="623"/>
      <c r="T16" s="702"/>
      <c r="U16" s="702"/>
      <c r="V16" s="702"/>
      <c r="W16" s="702"/>
      <c r="X16" s="702"/>
      <c r="Y16" s="701"/>
    </row>
    <row r="17" spans="1:25" s="173" customFormat="1" ht="15" hidden="1" customHeight="1">
      <c r="A17" s="633">
        <v>9</v>
      </c>
      <c r="B17" s="634" t="s">
        <v>487</v>
      </c>
      <c r="C17" s="96"/>
      <c r="D17" s="96"/>
      <c r="E17" s="96"/>
      <c r="F17" s="96"/>
      <c r="G17" s="96"/>
      <c r="H17" s="96"/>
      <c r="I17" s="96"/>
      <c r="J17" s="96"/>
      <c r="K17" s="709"/>
      <c r="L17" s="171">
        <f>Birth!X17</f>
        <v>78</v>
      </c>
      <c r="M17" s="171">
        <f>Birth!Y17</f>
        <v>66</v>
      </c>
      <c r="N17" s="171">
        <f>L17+M17</f>
        <v>144</v>
      </c>
      <c r="O17" s="171">
        <f>Death!X16</f>
        <v>642</v>
      </c>
      <c r="P17" s="171">
        <f>Death!Y16</f>
        <v>479</v>
      </c>
      <c r="Q17" s="171">
        <f>O17+P17</f>
        <v>1121</v>
      </c>
      <c r="R17" s="171">
        <f>Birth!AG17</f>
        <v>0</v>
      </c>
      <c r="S17" s="171">
        <f>Birth!AH17</f>
        <v>0</v>
      </c>
      <c r="T17" s="171">
        <f>R17+S17</f>
        <v>0</v>
      </c>
      <c r="U17" s="11"/>
      <c r="V17" s="11"/>
      <c r="W17" s="11"/>
      <c r="X17" s="11"/>
      <c r="Y17" s="171">
        <f>U17+V17</f>
        <v>0</v>
      </c>
    </row>
    <row r="18" spans="1:25" s="173" customFormat="1" ht="15" hidden="1" customHeight="1">
      <c r="A18" s="633">
        <v>10</v>
      </c>
      <c r="B18" s="634" t="s">
        <v>488</v>
      </c>
      <c r="C18" s="96"/>
      <c r="D18" s="96"/>
      <c r="E18" s="96"/>
      <c r="F18" s="96"/>
      <c r="G18" s="96"/>
      <c r="H18" s="96"/>
      <c r="I18" s="96"/>
      <c r="J18" s="96"/>
      <c r="K18" s="709"/>
      <c r="L18" s="171">
        <f>Birth!X18</f>
        <v>53</v>
      </c>
      <c r="M18" s="171">
        <f>Birth!Y18</f>
        <v>46</v>
      </c>
      <c r="N18" s="171">
        <f>L18+M18</f>
        <v>99</v>
      </c>
      <c r="O18" s="171">
        <f>Death!X17</f>
        <v>530</v>
      </c>
      <c r="P18" s="171">
        <f>Death!Y17</f>
        <v>422</v>
      </c>
      <c r="Q18" s="171">
        <f>O18+P18</f>
        <v>952</v>
      </c>
      <c r="R18" s="171">
        <f>Birth!AG18</f>
        <v>0</v>
      </c>
      <c r="S18" s="171">
        <f>Birth!AH18</f>
        <v>0</v>
      </c>
      <c r="T18" s="171">
        <f>R18+S18</f>
        <v>0</v>
      </c>
      <c r="U18" s="11"/>
      <c r="V18" s="11"/>
      <c r="W18" s="11"/>
      <c r="X18" s="11"/>
      <c r="Y18" s="171">
        <f>U18+V18</f>
        <v>0</v>
      </c>
    </row>
    <row r="19" spans="1:25" s="173" customFormat="1" ht="15" hidden="1" customHeight="1">
      <c r="A19" s="541"/>
      <c r="B19" s="631" t="s">
        <v>6</v>
      </c>
      <c r="C19" s="96"/>
      <c r="D19" s="96"/>
      <c r="E19" s="96"/>
      <c r="F19" s="96"/>
      <c r="G19" s="96"/>
      <c r="H19" s="96"/>
      <c r="I19" s="96"/>
      <c r="J19" s="96"/>
      <c r="K19" s="709"/>
      <c r="L19" s="171">
        <f>Birth!X19</f>
        <v>15</v>
      </c>
      <c r="M19" s="171">
        <f>Birth!Y19</f>
        <v>12</v>
      </c>
      <c r="N19" s="171">
        <f>L19+M19</f>
        <v>27</v>
      </c>
      <c r="O19" s="171">
        <f>Death!X18</f>
        <v>997</v>
      </c>
      <c r="P19" s="171">
        <f>Death!Y18</f>
        <v>658</v>
      </c>
      <c r="Q19" s="171">
        <f>O19+P19</f>
        <v>1655</v>
      </c>
      <c r="R19" s="171">
        <f>Birth!AG19</f>
        <v>0</v>
      </c>
      <c r="S19" s="171">
        <f>Birth!AH19</f>
        <v>0</v>
      </c>
      <c r="T19" s="171">
        <f>R19+S19</f>
        <v>0</v>
      </c>
      <c r="U19" s="11"/>
      <c r="V19" s="11"/>
      <c r="W19" s="11"/>
      <c r="X19" s="11"/>
      <c r="Y19" s="171">
        <f>U19+V19</f>
        <v>0</v>
      </c>
    </row>
    <row r="20" spans="1:25" s="173" customFormat="1" ht="15" hidden="1" customHeight="1">
      <c r="A20" s="629" t="s">
        <v>21</v>
      </c>
      <c r="B20" s="623"/>
      <c r="C20" s="701"/>
      <c r="D20" s="701"/>
      <c r="E20" s="701"/>
      <c r="F20" s="701"/>
      <c r="G20" s="701"/>
      <c r="H20" s="701"/>
      <c r="I20" s="701"/>
      <c r="J20" s="701"/>
      <c r="K20" s="710"/>
      <c r="L20" s="203">
        <f>Birth!X20</f>
        <v>146</v>
      </c>
      <c r="M20" s="203">
        <f>Birth!Y20</f>
        <v>124</v>
      </c>
      <c r="N20" s="203">
        <f>SUM(N17:N19)</f>
        <v>270</v>
      </c>
      <c r="O20" s="203">
        <f>Death!X19</f>
        <v>2169</v>
      </c>
      <c r="P20" s="203">
        <f>Death!Y19</f>
        <v>1559</v>
      </c>
      <c r="Q20" s="203">
        <f>SUM(Q17:Q19)</f>
        <v>3728</v>
      </c>
      <c r="R20" s="203">
        <f>Birth!AG20</f>
        <v>0</v>
      </c>
      <c r="S20" s="203">
        <f>Birth!AH20</f>
        <v>0</v>
      </c>
      <c r="T20" s="203">
        <f>SUM(T17:T19)</f>
        <v>0</v>
      </c>
      <c r="U20" s="203">
        <f>SUM(U17:U19)</f>
        <v>0</v>
      </c>
      <c r="V20" s="203">
        <f>SUM(V17:V19)</f>
        <v>0</v>
      </c>
      <c r="W20" s="203"/>
      <c r="X20" s="203"/>
      <c r="Y20" s="203">
        <f>SUM(Y17:Y19)</f>
        <v>0</v>
      </c>
    </row>
    <row r="21" spans="1:25" s="173" customFormat="1" ht="15" hidden="1" customHeight="1">
      <c r="A21" s="633">
        <v>11</v>
      </c>
      <c r="B21" s="634" t="s">
        <v>22</v>
      </c>
      <c r="C21" s="702"/>
      <c r="D21" s="702"/>
      <c r="E21" s="702"/>
      <c r="F21" s="702"/>
      <c r="G21" s="702"/>
      <c r="H21" s="702"/>
      <c r="I21" s="702"/>
      <c r="J21" s="702"/>
      <c r="K21" s="712"/>
      <c r="L21" s="623"/>
      <c r="M21" s="623"/>
      <c r="N21" s="702"/>
      <c r="O21" s="623"/>
      <c r="P21" s="623"/>
      <c r="Q21" s="702"/>
      <c r="R21" s="623"/>
      <c r="S21" s="623"/>
      <c r="T21" s="702"/>
      <c r="U21" s="702"/>
      <c r="V21" s="702"/>
      <c r="W21" s="702"/>
      <c r="X21" s="702"/>
      <c r="Y21" s="701"/>
    </row>
    <row r="22" spans="1:25" s="173" customFormat="1" ht="15" hidden="1" customHeight="1">
      <c r="A22" s="633">
        <v>12</v>
      </c>
      <c r="B22" s="634" t="s">
        <v>23</v>
      </c>
      <c r="C22" s="96"/>
      <c r="D22" s="96"/>
      <c r="E22" s="96"/>
      <c r="F22" s="96"/>
      <c r="G22" s="96"/>
      <c r="H22" s="96"/>
      <c r="I22" s="96"/>
      <c r="J22" s="96"/>
      <c r="K22" s="709"/>
      <c r="L22" s="171">
        <f>Birth!X22</f>
        <v>109</v>
      </c>
      <c r="M22" s="171">
        <f>Birth!Y22</f>
        <v>75</v>
      </c>
      <c r="N22" s="171">
        <f t="shared" ref="N22:N27" si="5">L22+M22</f>
        <v>184</v>
      </c>
      <c r="O22" s="171">
        <f>Death!X21</f>
        <v>854</v>
      </c>
      <c r="P22" s="171">
        <f>Death!Y21</f>
        <v>559</v>
      </c>
      <c r="Q22" s="171">
        <f t="shared" ref="Q22:Q27" si="6">O22+P22</f>
        <v>1413</v>
      </c>
      <c r="R22" s="171">
        <f>Birth!AG22</f>
        <v>0</v>
      </c>
      <c r="S22" s="171">
        <f>Birth!AH22</f>
        <v>0</v>
      </c>
      <c r="T22" s="171">
        <f t="shared" ref="T22:T27" si="7">R22+S22</f>
        <v>0</v>
      </c>
      <c r="U22" s="11"/>
      <c r="V22" s="11"/>
      <c r="W22" s="11"/>
      <c r="X22" s="11"/>
      <c r="Y22" s="171">
        <f t="shared" ref="Y22:Y27" si="8">U22+V22</f>
        <v>0</v>
      </c>
    </row>
    <row r="23" spans="1:25" s="173" customFormat="1" ht="15" hidden="1" customHeight="1">
      <c r="A23" s="633">
        <v>13</v>
      </c>
      <c r="B23" s="634" t="s">
        <v>106</v>
      </c>
      <c r="C23" s="96"/>
      <c r="D23" s="96"/>
      <c r="E23" s="96"/>
      <c r="F23" s="96"/>
      <c r="G23" s="96"/>
      <c r="H23" s="96"/>
      <c r="I23" s="96"/>
      <c r="J23" s="96"/>
      <c r="K23" s="709"/>
      <c r="L23" s="171">
        <f>Birth!X23</f>
        <v>125</v>
      </c>
      <c r="M23" s="171">
        <f>Birth!Y23</f>
        <v>138</v>
      </c>
      <c r="N23" s="171">
        <f t="shared" si="5"/>
        <v>263</v>
      </c>
      <c r="O23" s="171">
        <f>Death!X22</f>
        <v>742</v>
      </c>
      <c r="P23" s="171">
        <f>Death!Y22</f>
        <v>468</v>
      </c>
      <c r="Q23" s="171">
        <f t="shared" si="6"/>
        <v>1210</v>
      </c>
      <c r="R23" s="171">
        <f>Birth!AG23</f>
        <v>3</v>
      </c>
      <c r="S23" s="171">
        <f>Birth!AH23</f>
        <v>0</v>
      </c>
      <c r="T23" s="171">
        <f t="shared" si="7"/>
        <v>3</v>
      </c>
      <c r="U23" s="11"/>
      <c r="V23" s="11"/>
      <c r="W23" s="11"/>
      <c r="X23" s="11"/>
      <c r="Y23" s="171">
        <f t="shared" si="8"/>
        <v>0</v>
      </c>
    </row>
    <row r="24" spans="1:25" s="173" customFormat="1" ht="15" hidden="1" customHeight="1">
      <c r="A24" s="633">
        <v>14</v>
      </c>
      <c r="B24" s="634" t="s">
        <v>457</v>
      </c>
      <c r="C24" s="96"/>
      <c r="D24" s="96"/>
      <c r="E24" s="96"/>
      <c r="F24" s="96"/>
      <c r="G24" s="96"/>
      <c r="H24" s="96"/>
      <c r="I24" s="96"/>
      <c r="J24" s="96"/>
      <c r="K24" s="709"/>
      <c r="L24" s="171">
        <f>Birth!X24</f>
        <v>197</v>
      </c>
      <c r="M24" s="171">
        <f>Birth!Y24</f>
        <v>140</v>
      </c>
      <c r="N24" s="171">
        <f t="shared" si="5"/>
        <v>337</v>
      </c>
      <c r="O24" s="171">
        <f>Death!X23</f>
        <v>1276</v>
      </c>
      <c r="P24" s="171">
        <f>Death!Y23</f>
        <v>743</v>
      </c>
      <c r="Q24" s="171">
        <f t="shared" si="6"/>
        <v>2019</v>
      </c>
      <c r="R24" s="171">
        <f>Birth!AG24</f>
        <v>0</v>
      </c>
      <c r="S24" s="171">
        <f>Birth!AH24</f>
        <v>0</v>
      </c>
      <c r="T24" s="171">
        <f t="shared" si="7"/>
        <v>0</v>
      </c>
      <c r="U24" s="11"/>
      <c r="V24" s="11"/>
      <c r="W24" s="11"/>
      <c r="X24" s="11"/>
      <c r="Y24" s="171">
        <f t="shared" si="8"/>
        <v>0</v>
      </c>
    </row>
    <row r="25" spans="1:25" s="173" customFormat="1" ht="15" hidden="1" customHeight="1">
      <c r="A25" s="633">
        <v>15</v>
      </c>
      <c r="B25" s="634" t="s">
        <v>458</v>
      </c>
      <c r="C25" s="96"/>
      <c r="D25" s="96"/>
      <c r="E25" s="96"/>
      <c r="F25" s="96"/>
      <c r="G25" s="96"/>
      <c r="H25" s="96"/>
      <c r="I25" s="96"/>
      <c r="J25" s="96"/>
      <c r="K25" s="709"/>
      <c r="L25" s="171">
        <f>Birth!X25</f>
        <v>189</v>
      </c>
      <c r="M25" s="171">
        <f>Birth!Y25</f>
        <v>155</v>
      </c>
      <c r="N25" s="171">
        <f t="shared" si="5"/>
        <v>344</v>
      </c>
      <c r="O25" s="171">
        <f>Death!X24</f>
        <v>352</v>
      </c>
      <c r="P25" s="171">
        <f>Death!Y24</f>
        <v>254</v>
      </c>
      <c r="Q25" s="171">
        <f t="shared" si="6"/>
        <v>606</v>
      </c>
      <c r="R25" s="171">
        <f>Birth!AG25</f>
        <v>0</v>
      </c>
      <c r="S25" s="171">
        <f>Birth!AH25</f>
        <v>0</v>
      </c>
      <c r="T25" s="171">
        <f t="shared" si="7"/>
        <v>0</v>
      </c>
      <c r="U25" s="11"/>
      <c r="V25" s="11"/>
      <c r="W25" s="11"/>
      <c r="X25" s="11"/>
      <c r="Y25" s="171">
        <f t="shared" si="8"/>
        <v>0</v>
      </c>
    </row>
    <row r="26" spans="1:25" s="173" customFormat="1" ht="15" hidden="1" customHeight="1">
      <c r="A26" s="633">
        <v>16</v>
      </c>
      <c r="B26" s="634" t="s">
        <v>105</v>
      </c>
      <c r="C26" s="96"/>
      <c r="D26" s="96"/>
      <c r="E26" s="96"/>
      <c r="F26" s="96"/>
      <c r="G26" s="96"/>
      <c r="H26" s="96"/>
      <c r="I26" s="96"/>
      <c r="J26" s="96"/>
      <c r="K26" s="709"/>
      <c r="L26" s="171">
        <f>Birth!X26</f>
        <v>11</v>
      </c>
      <c r="M26" s="171">
        <f>Birth!Y26</f>
        <v>7</v>
      </c>
      <c r="N26" s="171">
        <f t="shared" si="5"/>
        <v>18</v>
      </c>
      <c r="O26" s="171" t="e">
        <f>Death!#REF!</f>
        <v>#REF!</v>
      </c>
      <c r="P26" s="171" t="e">
        <f>Death!#REF!</f>
        <v>#REF!</v>
      </c>
      <c r="Q26" s="171" t="e">
        <f t="shared" si="6"/>
        <v>#REF!</v>
      </c>
      <c r="R26" s="171">
        <f>Birth!AG26</f>
        <v>2</v>
      </c>
      <c r="S26" s="171">
        <f>Birth!AH26</f>
        <v>0</v>
      </c>
      <c r="T26" s="171">
        <f t="shared" si="7"/>
        <v>2</v>
      </c>
      <c r="U26" s="11"/>
      <c r="V26" s="11"/>
      <c r="W26" s="11"/>
      <c r="X26" s="11"/>
      <c r="Y26" s="171">
        <f t="shared" si="8"/>
        <v>0</v>
      </c>
    </row>
    <row r="27" spans="1:25" s="173" customFormat="1" ht="15" hidden="1" customHeight="1">
      <c r="A27" s="541"/>
      <c r="B27" s="631" t="s">
        <v>6</v>
      </c>
      <c r="C27" s="96"/>
      <c r="D27" s="96"/>
      <c r="E27" s="96"/>
      <c r="F27" s="96"/>
      <c r="G27" s="96"/>
      <c r="H27" s="96"/>
      <c r="I27" s="96"/>
      <c r="J27" s="96"/>
      <c r="K27" s="709"/>
      <c r="L27" s="171">
        <f>Birth!X27</f>
        <v>14</v>
      </c>
      <c r="M27" s="171">
        <f>Birth!Y27</f>
        <v>12</v>
      </c>
      <c r="N27" s="171">
        <f t="shared" si="5"/>
        <v>26</v>
      </c>
      <c r="O27" s="171">
        <f>Death!X26</f>
        <v>555</v>
      </c>
      <c r="P27" s="171">
        <f>Death!Y26</f>
        <v>376</v>
      </c>
      <c r="Q27" s="171">
        <f t="shared" si="6"/>
        <v>931</v>
      </c>
      <c r="R27" s="171">
        <f>Birth!AG27</f>
        <v>0</v>
      </c>
      <c r="S27" s="171">
        <f>Birth!AH27</f>
        <v>0</v>
      </c>
      <c r="T27" s="171">
        <f t="shared" si="7"/>
        <v>0</v>
      </c>
      <c r="U27" s="11"/>
      <c r="V27" s="11"/>
      <c r="W27" s="11"/>
      <c r="X27" s="11"/>
      <c r="Y27" s="171">
        <f t="shared" si="8"/>
        <v>0</v>
      </c>
    </row>
    <row r="28" spans="1:25" s="173" customFormat="1" ht="15" hidden="1" customHeight="1">
      <c r="A28" s="636" t="s">
        <v>25</v>
      </c>
      <c r="B28" s="209"/>
      <c r="C28" s="701"/>
      <c r="D28" s="701"/>
      <c r="E28" s="701"/>
      <c r="F28" s="701"/>
      <c r="G28" s="701"/>
      <c r="H28" s="701"/>
      <c r="I28" s="701"/>
      <c r="J28" s="701"/>
      <c r="K28" s="710"/>
      <c r="L28" s="203">
        <f>Birth!X28</f>
        <v>645</v>
      </c>
      <c r="M28" s="203">
        <f>Birth!Y28</f>
        <v>527</v>
      </c>
      <c r="N28" s="203">
        <f>SUM(N22:N27)</f>
        <v>1172</v>
      </c>
      <c r="O28" s="203">
        <f>Death!X27</f>
        <v>4674</v>
      </c>
      <c r="P28" s="203">
        <f>Death!Y27</f>
        <v>2995</v>
      </c>
      <c r="Q28" s="203" t="e">
        <f>SUM(Q22:Q27)</f>
        <v>#REF!</v>
      </c>
      <c r="R28" s="203">
        <f>Birth!AG28</f>
        <v>5</v>
      </c>
      <c r="S28" s="203">
        <f>Birth!AH28</f>
        <v>0</v>
      </c>
      <c r="T28" s="203">
        <f>SUM(T22:T27)</f>
        <v>5</v>
      </c>
      <c r="U28" s="203">
        <f>SUM(U22:U27)</f>
        <v>0</v>
      </c>
      <c r="V28" s="203">
        <f>SUM(V22:V27)</f>
        <v>0</v>
      </c>
      <c r="W28" s="203"/>
      <c r="X28" s="203"/>
      <c r="Y28" s="203">
        <f>SUM(Y22:Y27)</f>
        <v>0</v>
      </c>
    </row>
    <row r="29" spans="1:25" s="173" customFormat="1" ht="15" hidden="1" customHeight="1">
      <c r="A29" s="633">
        <v>17</v>
      </c>
      <c r="B29" s="634" t="s">
        <v>107</v>
      </c>
      <c r="C29" s="201"/>
      <c r="D29" s="201"/>
      <c r="E29" s="201"/>
      <c r="F29" s="201"/>
      <c r="G29" s="201"/>
      <c r="H29" s="201"/>
      <c r="I29" s="201"/>
      <c r="J29" s="201"/>
      <c r="K29" s="980"/>
      <c r="L29" s="828"/>
      <c r="M29" s="828"/>
      <c r="N29" s="165"/>
      <c r="O29" s="828"/>
      <c r="P29" s="828"/>
      <c r="Q29" s="165"/>
      <c r="R29" s="828"/>
      <c r="S29" s="828"/>
      <c r="T29" s="165"/>
      <c r="U29" s="165"/>
      <c r="V29" s="165"/>
      <c r="W29" s="165"/>
      <c r="X29" s="165"/>
      <c r="Y29" s="97"/>
    </row>
    <row r="30" spans="1:25" s="173" customFormat="1" ht="15" hidden="1" customHeight="1">
      <c r="A30" s="633">
        <v>18</v>
      </c>
      <c r="B30" s="634" t="s">
        <v>108</v>
      </c>
      <c r="C30" s="97"/>
      <c r="D30" s="97"/>
      <c r="E30" s="97"/>
      <c r="F30" s="97"/>
      <c r="G30" s="97"/>
      <c r="H30" s="97"/>
      <c r="I30" s="97"/>
      <c r="J30" s="97"/>
      <c r="K30" s="711"/>
      <c r="L30" s="171">
        <f>Birth!X30</f>
        <v>474</v>
      </c>
      <c r="M30" s="171">
        <f>Birth!Y30</f>
        <v>454</v>
      </c>
      <c r="N30" s="171">
        <f>L30+M30</f>
        <v>928</v>
      </c>
      <c r="O30" s="171">
        <f>Death!X29</f>
        <v>1047</v>
      </c>
      <c r="P30" s="171">
        <f>Death!Y29</f>
        <v>778</v>
      </c>
      <c r="Q30" s="171">
        <f>O30+P30</f>
        <v>1825</v>
      </c>
      <c r="R30" s="171">
        <f>Birth!AG30</f>
        <v>0</v>
      </c>
      <c r="S30" s="171">
        <f>Birth!AH30</f>
        <v>0</v>
      </c>
      <c r="T30" s="171">
        <f>R30+S30</f>
        <v>0</v>
      </c>
      <c r="U30" s="11"/>
      <c r="V30" s="11"/>
      <c r="W30" s="11"/>
      <c r="X30" s="11"/>
      <c r="Y30" s="171">
        <f>U30+V30</f>
        <v>0</v>
      </c>
    </row>
    <row r="31" spans="1:25" s="173" customFormat="1" ht="15" hidden="1" customHeight="1">
      <c r="A31" s="541"/>
      <c r="B31" s="631" t="s">
        <v>6</v>
      </c>
      <c r="C31" s="97"/>
      <c r="D31" s="97"/>
      <c r="E31" s="97"/>
      <c r="F31" s="97"/>
      <c r="G31" s="97"/>
      <c r="H31" s="97"/>
      <c r="I31" s="97"/>
      <c r="J31" s="97"/>
      <c r="K31" s="711"/>
      <c r="L31" s="171">
        <f>Birth!X31</f>
        <v>133</v>
      </c>
      <c r="M31" s="171">
        <f>Birth!Y31</f>
        <v>168</v>
      </c>
      <c r="N31" s="171">
        <f>L31+M31</f>
        <v>301</v>
      </c>
      <c r="O31" s="171">
        <f>Death!X30</f>
        <v>712</v>
      </c>
      <c r="P31" s="171">
        <f>Death!Y30</f>
        <v>541</v>
      </c>
      <c r="Q31" s="171">
        <f>O31+P31</f>
        <v>1253</v>
      </c>
      <c r="R31" s="171">
        <f>Birth!AG31</f>
        <v>0</v>
      </c>
      <c r="S31" s="171">
        <f>Birth!AH31</f>
        <v>0</v>
      </c>
      <c r="T31" s="171">
        <f>R31+S31</f>
        <v>0</v>
      </c>
      <c r="U31" s="11"/>
      <c r="V31" s="11"/>
      <c r="W31" s="11"/>
      <c r="X31" s="11"/>
      <c r="Y31" s="171">
        <f>U31+V31</f>
        <v>0</v>
      </c>
    </row>
    <row r="32" spans="1:25" s="173" customFormat="1" ht="15" hidden="1" customHeight="1">
      <c r="A32" s="632" t="s">
        <v>27</v>
      </c>
      <c r="B32" s="207"/>
      <c r="C32" s="701"/>
      <c r="D32" s="701"/>
      <c r="E32" s="701"/>
      <c r="F32" s="701"/>
      <c r="G32" s="701"/>
      <c r="H32" s="701"/>
      <c r="I32" s="701"/>
      <c r="J32" s="701"/>
      <c r="K32" s="710"/>
      <c r="L32" s="203">
        <f>Birth!X32</f>
        <v>607</v>
      </c>
      <c r="M32" s="203">
        <f>Birth!Y32</f>
        <v>622</v>
      </c>
      <c r="N32" s="203">
        <f>SUM(N30:N31)</f>
        <v>1229</v>
      </c>
      <c r="O32" s="203">
        <f>Death!X31</f>
        <v>1759</v>
      </c>
      <c r="P32" s="203">
        <f>Death!Y31</f>
        <v>1319</v>
      </c>
      <c r="Q32" s="203">
        <f>SUM(Q30:Q31)</f>
        <v>3078</v>
      </c>
      <c r="R32" s="203">
        <f>Birth!AG32</f>
        <v>0</v>
      </c>
      <c r="S32" s="203">
        <f>Birth!AH32</f>
        <v>0</v>
      </c>
      <c r="T32" s="203">
        <f>SUM(T30:T31)</f>
        <v>0</v>
      </c>
      <c r="U32" s="203">
        <f>SUM(U30:U31)</f>
        <v>0</v>
      </c>
      <c r="V32" s="203">
        <f>SUM(V30:V31)</f>
        <v>0</v>
      </c>
      <c r="W32" s="203"/>
      <c r="X32" s="203"/>
      <c r="Y32" s="203">
        <f>SUM(Y30:Y31)</f>
        <v>0</v>
      </c>
    </row>
    <row r="33" spans="1:25" s="173" customFormat="1" ht="15" hidden="1" customHeight="1">
      <c r="A33" s="633">
        <v>19</v>
      </c>
      <c r="B33" s="981" t="s">
        <v>447</v>
      </c>
      <c r="C33" s="199"/>
      <c r="D33" s="199"/>
      <c r="E33" s="199"/>
      <c r="F33" s="199"/>
      <c r="G33" s="199"/>
      <c r="H33" s="199"/>
      <c r="I33" s="199"/>
      <c r="J33" s="199"/>
      <c r="K33" s="979"/>
      <c r="L33" s="623"/>
      <c r="M33" s="623"/>
      <c r="N33" s="702"/>
      <c r="O33" s="623"/>
      <c r="P33" s="623"/>
      <c r="Q33" s="702"/>
      <c r="R33" s="623"/>
      <c r="S33" s="623"/>
      <c r="T33" s="702"/>
      <c r="U33" s="702"/>
      <c r="V33" s="702"/>
      <c r="W33" s="702"/>
      <c r="X33" s="702"/>
      <c r="Y33" s="701"/>
    </row>
    <row r="34" spans="1:25" s="173" customFormat="1" ht="15" hidden="1" customHeight="1">
      <c r="A34" s="633">
        <v>20</v>
      </c>
      <c r="B34" s="981" t="s">
        <v>448</v>
      </c>
      <c r="C34" s="96"/>
      <c r="D34" s="96"/>
      <c r="E34" s="96"/>
      <c r="F34" s="96"/>
      <c r="G34" s="96"/>
      <c r="H34" s="96"/>
      <c r="I34" s="96"/>
      <c r="J34" s="96"/>
      <c r="K34" s="709"/>
      <c r="L34" s="171">
        <f>Birth!X34</f>
        <v>288</v>
      </c>
      <c r="M34" s="171">
        <f>Birth!Y34</f>
        <v>280</v>
      </c>
      <c r="N34" s="171">
        <f>L34+M34</f>
        <v>568</v>
      </c>
      <c r="O34" s="171">
        <f>Death!X33</f>
        <v>725</v>
      </c>
      <c r="P34" s="171">
        <f>Death!Y33</f>
        <v>514</v>
      </c>
      <c r="Q34" s="171">
        <f>O34+P34</f>
        <v>1239</v>
      </c>
      <c r="R34" s="171">
        <f>Birth!AG34</f>
        <v>0</v>
      </c>
      <c r="S34" s="171">
        <f>Birth!AH34</f>
        <v>0</v>
      </c>
      <c r="T34" s="171">
        <f>R34+S34</f>
        <v>0</v>
      </c>
      <c r="U34" s="11"/>
      <c r="V34" s="11"/>
      <c r="W34" s="11"/>
      <c r="X34" s="11"/>
      <c r="Y34" s="171">
        <f>U34+V34</f>
        <v>0</v>
      </c>
    </row>
    <row r="35" spans="1:25" s="173" customFormat="1" ht="15" hidden="1" customHeight="1">
      <c r="A35" s="633">
        <v>21</v>
      </c>
      <c r="B35" s="981" t="s">
        <v>109</v>
      </c>
      <c r="C35" s="96"/>
      <c r="D35" s="96"/>
      <c r="E35" s="96"/>
      <c r="F35" s="96"/>
      <c r="G35" s="96"/>
      <c r="H35" s="96"/>
      <c r="I35" s="96"/>
      <c r="J35" s="96"/>
      <c r="K35" s="709"/>
      <c r="L35" s="171">
        <f>Birth!X35</f>
        <v>344</v>
      </c>
      <c r="M35" s="171">
        <f>Birth!Y35</f>
        <v>340</v>
      </c>
      <c r="N35" s="171">
        <f>L35+M35</f>
        <v>684</v>
      </c>
      <c r="O35" s="171">
        <f>Death!X34</f>
        <v>734</v>
      </c>
      <c r="P35" s="171">
        <f>Death!Y34</f>
        <v>468</v>
      </c>
      <c r="Q35" s="171">
        <f>O35+P35</f>
        <v>1202</v>
      </c>
      <c r="R35" s="171">
        <f>Birth!AG35</f>
        <v>5</v>
      </c>
      <c r="S35" s="171">
        <f>Birth!AH35</f>
        <v>4</v>
      </c>
      <c r="T35" s="171">
        <f>R35+S35</f>
        <v>9</v>
      </c>
      <c r="U35" s="11"/>
      <c r="V35" s="11"/>
      <c r="W35" s="11"/>
      <c r="X35" s="11"/>
      <c r="Y35" s="171">
        <f>U35+V35</f>
        <v>0</v>
      </c>
    </row>
    <row r="36" spans="1:25" s="173" customFormat="1" ht="15" hidden="1" customHeight="1">
      <c r="A36" s="633">
        <v>22</v>
      </c>
      <c r="B36" s="981" t="s">
        <v>450</v>
      </c>
      <c r="C36" s="96"/>
      <c r="D36" s="96"/>
      <c r="E36" s="96"/>
      <c r="F36" s="96"/>
      <c r="G36" s="96"/>
      <c r="H36" s="96"/>
      <c r="I36" s="96"/>
      <c r="J36" s="96"/>
      <c r="K36" s="709"/>
      <c r="L36" s="171">
        <f>Birth!X36</f>
        <v>277</v>
      </c>
      <c r="M36" s="171">
        <f>Birth!Y36</f>
        <v>237</v>
      </c>
      <c r="N36" s="171">
        <f>L36+M36</f>
        <v>514</v>
      </c>
      <c r="O36" s="171">
        <f>Death!X35</f>
        <v>676</v>
      </c>
      <c r="P36" s="171">
        <f>Death!Y35</f>
        <v>502</v>
      </c>
      <c r="Q36" s="171">
        <f>O36+P36</f>
        <v>1178</v>
      </c>
      <c r="R36" s="171">
        <f>Birth!AG36</f>
        <v>4</v>
      </c>
      <c r="S36" s="171">
        <f>Birth!AH36</f>
        <v>3</v>
      </c>
      <c r="T36" s="171">
        <f>R36+S36</f>
        <v>7</v>
      </c>
      <c r="U36" s="11"/>
      <c r="V36" s="11"/>
      <c r="W36" s="11"/>
      <c r="X36" s="11"/>
      <c r="Y36" s="171">
        <f>U36+V36</f>
        <v>0</v>
      </c>
    </row>
    <row r="37" spans="1:25" s="173" customFormat="1" ht="15" hidden="1" customHeight="1">
      <c r="A37" s="541"/>
      <c r="B37" s="631" t="s">
        <v>6</v>
      </c>
      <c r="C37" s="96"/>
      <c r="D37" s="96"/>
      <c r="E37" s="96"/>
      <c r="F37" s="96"/>
      <c r="G37" s="96"/>
      <c r="H37" s="96"/>
      <c r="I37" s="96"/>
      <c r="J37" s="96"/>
      <c r="K37" s="709"/>
      <c r="L37" s="171">
        <f>Birth!X37</f>
        <v>182</v>
      </c>
      <c r="M37" s="171">
        <f>Birth!Y37</f>
        <v>177</v>
      </c>
      <c r="N37" s="171">
        <f>L37+M37</f>
        <v>359</v>
      </c>
      <c r="O37" s="171">
        <f>Death!X36</f>
        <v>708</v>
      </c>
      <c r="P37" s="171">
        <f>Death!Y36</f>
        <v>526</v>
      </c>
      <c r="Q37" s="171">
        <f>O37+P37</f>
        <v>1234</v>
      </c>
      <c r="R37" s="171">
        <f>Birth!AG37</f>
        <v>0</v>
      </c>
      <c r="S37" s="171">
        <f>Birth!AH37</f>
        <v>0</v>
      </c>
      <c r="T37" s="171">
        <f>R37+S37</f>
        <v>0</v>
      </c>
      <c r="U37" s="11"/>
      <c r="V37" s="11"/>
      <c r="W37" s="11"/>
      <c r="X37" s="11"/>
      <c r="Y37" s="171">
        <f>U37+V37</f>
        <v>0</v>
      </c>
    </row>
    <row r="38" spans="1:25" s="173" customFormat="1" ht="15" hidden="1" customHeight="1">
      <c r="A38" s="629" t="s">
        <v>29</v>
      </c>
      <c r="B38" s="623"/>
      <c r="C38" s="701"/>
      <c r="D38" s="701"/>
      <c r="E38" s="701"/>
      <c r="F38" s="701"/>
      <c r="G38" s="701"/>
      <c r="H38" s="701"/>
      <c r="I38" s="701"/>
      <c r="J38" s="701"/>
      <c r="K38" s="710"/>
      <c r="L38" s="203">
        <f>Birth!X38</f>
        <v>1091</v>
      </c>
      <c r="M38" s="203">
        <f>Birth!Y38</f>
        <v>1034</v>
      </c>
      <c r="N38" s="203">
        <f>SUM(N34:N37)</f>
        <v>2125</v>
      </c>
      <c r="O38" s="203">
        <f>Death!X37</f>
        <v>2843</v>
      </c>
      <c r="P38" s="203">
        <f>Death!Y37</f>
        <v>2010</v>
      </c>
      <c r="Q38" s="203">
        <f>SUM(Q34:Q37)</f>
        <v>4853</v>
      </c>
      <c r="R38" s="203">
        <f>Birth!AG38</f>
        <v>9</v>
      </c>
      <c r="S38" s="203">
        <f>Birth!AH38</f>
        <v>7</v>
      </c>
      <c r="T38" s="203">
        <f>SUM(T34:T37)</f>
        <v>16</v>
      </c>
      <c r="U38" s="203">
        <f>SUM(U34:U37)</f>
        <v>0</v>
      </c>
      <c r="V38" s="203">
        <f>SUM(V34:V37)</f>
        <v>0</v>
      </c>
      <c r="W38" s="203"/>
      <c r="X38" s="203"/>
      <c r="Y38" s="203">
        <f>SUM(Y34:Y37)</f>
        <v>0</v>
      </c>
    </row>
    <row r="39" spans="1:25" s="173" customFormat="1" ht="15" hidden="1" customHeight="1">
      <c r="A39" s="633">
        <v>23</v>
      </c>
      <c r="B39" s="982" t="s">
        <v>484</v>
      </c>
      <c r="C39" s="702"/>
      <c r="D39" s="702"/>
      <c r="E39" s="702"/>
      <c r="F39" s="702"/>
      <c r="G39" s="702"/>
      <c r="H39" s="702"/>
      <c r="I39" s="702"/>
      <c r="J39" s="702"/>
      <c r="K39" s="712"/>
      <c r="L39" s="623"/>
      <c r="M39" s="623"/>
      <c r="N39" s="702"/>
      <c r="O39" s="623"/>
      <c r="P39" s="623"/>
      <c r="Q39" s="702"/>
      <c r="R39" s="623"/>
      <c r="S39" s="623"/>
      <c r="T39" s="702"/>
      <c r="U39" s="702"/>
      <c r="V39" s="702"/>
      <c r="W39" s="702"/>
      <c r="X39" s="702"/>
      <c r="Y39" s="701"/>
    </row>
    <row r="40" spans="1:25" s="173" customFormat="1" ht="15" hidden="1" customHeight="1">
      <c r="A40" s="633">
        <v>24</v>
      </c>
      <c r="B40" s="310" t="s">
        <v>485</v>
      </c>
      <c r="C40" s="97"/>
      <c r="D40" s="97"/>
      <c r="E40" s="97"/>
      <c r="F40" s="97"/>
      <c r="G40" s="97"/>
      <c r="H40" s="97"/>
      <c r="I40" s="97"/>
      <c r="J40" s="97"/>
      <c r="K40" s="711"/>
      <c r="L40" s="171">
        <f>Birth!X40</f>
        <v>101</v>
      </c>
      <c r="M40" s="171">
        <f>Birth!Y40</f>
        <v>97</v>
      </c>
      <c r="N40" s="171">
        <f>L40+M40</f>
        <v>198</v>
      </c>
      <c r="O40" s="171">
        <f>Death!X39</f>
        <v>629</v>
      </c>
      <c r="P40" s="171">
        <f>Death!Y39</f>
        <v>460</v>
      </c>
      <c r="Q40" s="171">
        <f>O40+P40</f>
        <v>1089</v>
      </c>
      <c r="R40" s="171">
        <f>Birth!AG40</f>
        <v>0</v>
      </c>
      <c r="S40" s="171">
        <f>Birth!AH40</f>
        <v>0</v>
      </c>
      <c r="T40" s="171">
        <f>R40+S40</f>
        <v>0</v>
      </c>
      <c r="U40" s="11"/>
      <c r="V40" s="11"/>
      <c r="W40" s="11"/>
      <c r="X40" s="11"/>
      <c r="Y40" s="171">
        <f>U40+V40</f>
        <v>0</v>
      </c>
    </row>
    <row r="41" spans="1:25" s="173" customFormat="1" ht="15" hidden="1" customHeight="1">
      <c r="A41" s="633"/>
      <c r="B41" s="982" t="s">
        <v>486</v>
      </c>
      <c r="C41" s="97"/>
      <c r="D41" s="97"/>
      <c r="E41" s="97"/>
      <c r="F41" s="97"/>
      <c r="G41" s="97"/>
      <c r="H41" s="97"/>
      <c r="I41" s="97"/>
      <c r="J41" s="97"/>
      <c r="K41" s="711"/>
      <c r="L41" s="171">
        <f>Birth!X41</f>
        <v>60</v>
      </c>
      <c r="M41" s="171">
        <f>Birth!Y41</f>
        <v>45</v>
      </c>
      <c r="N41" s="171">
        <f>L41+M41</f>
        <v>105</v>
      </c>
      <c r="O41" s="171">
        <f>Death!X40</f>
        <v>379</v>
      </c>
      <c r="P41" s="171">
        <f>Death!Y40</f>
        <v>287</v>
      </c>
      <c r="Q41" s="171">
        <f>O41+P41</f>
        <v>666</v>
      </c>
      <c r="R41" s="171">
        <f>Birth!AG41</f>
        <v>0</v>
      </c>
      <c r="S41" s="171">
        <f>Birth!AH41</f>
        <v>0</v>
      </c>
      <c r="T41" s="171">
        <f>R41+S41</f>
        <v>0</v>
      </c>
      <c r="U41" s="11"/>
      <c r="V41" s="11"/>
      <c r="W41" s="11"/>
      <c r="X41" s="11"/>
      <c r="Y41" s="171">
        <f>U41+V41</f>
        <v>0</v>
      </c>
    </row>
    <row r="42" spans="1:25" s="173" customFormat="1" ht="15" hidden="1" customHeight="1">
      <c r="A42" s="541"/>
      <c r="B42" s="638" t="s">
        <v>6</v>
      </c>
      <c r="C42" s="702"/>
      <c r="D42" s="702"/>
      <c r="E42" s="702"/>
      <c r="F42" s="702"/>
      <c r="G42" s="702"/>
      <c r="H42" s="702"/>
      <c r="I42" s="702"/>
      <c r="J42" s="702"/>
      <c r="K42" s="712"/>
      <c r="L42" s="203">
        <f>Birth!X43</f>
        <v>188</v>
      </c>
      <c r="M42" s="203">
        <f>Birth!Y43</f>
        <v>158</v>
      </c>
      <c r="N42" s="203">
        <f>SUM(N40:N41)</f>
        <v>303</v>
      </c>
      <c r="O42" s="203">
        <f>Death!X42</f>
        <v>1828</v>
      </c>
      <c r="P42" s="203">
        <f>Death!Y42</f>
        <v>1302</v>
      </c>
      <c r="Q42" s="203">
        <f>SUM(Q40:Q41)</f>
        <v>1755</v>
      </c>
      <c r="R42" s="203">
        <f>Birth!AG43</f>
        <v>0</v>
      </c>
      <c r="S42" s="203">
        <f>Birth!AH43</f>
        <v>0</v>
      </c>
      <c r="T42" s="203">
        <f>SUM(T40:T41)</f>
        <v>0</v>
      </c>
      <c r="U42" s="203">
        <f>SUM(U40:U41)</f>
        <v>0</v>
      </c>
      <c r="V42" s="203">
        <f>SUM(V40:V41)</f>
        <v>0</v>
      </c>
      <c r="W42" s="203"/>
      <c r="X42" s="203"/>
      <c r="Y42" s="203">
        <f>SUM(Y40:Y41)</f>
        <v>0</v>
      </c>
    </row>
    <row r="43" spans="1:25" s="173" customFormat="1" ht="15" hidden="1" customHeight="1">
      <c r="A43" s="629" t="s">
        <v>33</v>
      </c>
      <c r="B43" s="623"/>
      <c r="C43" s="702"/>
      <c r="D43" s="702"/>
      <c r="E43" s="702"/>
      <c r="F43" s="702"/>
      <c r="G43" s="702"/>
      <c r="H43" s="702"/>
      <c r="I43" s="702"/>
      <c r="J43" s="702"/>
      <c r="K43" s="712"/>
      <c r="L43" s="623"/>
      <c r="M43" s="623"/>
      <c r="N43" s="702"/>
      <c r="O43" s="623"/>
      <c r="P43" s="623"/>
      <c r="Q43" s="702"/>
      <c r="R43" s="623"/>
      <c r="S43" s="623"/>
      <c r="T43" s="702"/>
      <c r="U43" s="702"/>
      <c r="V43" s="702"/>
      <c r="W43" s="702"/>
      <c r="X43" s="702"/>
      <c r="Y43" s="701"/>
    </row>
    <row r="44" spans="1:25" s="173" customFormat="1" ht="15" hidden="1" customHeight="1">
      <c r="A44" s="633">
        <v>25</v>
      </c>
      <c r="B44" s="634" t="s">
        <v>110</v>
      </c>
      <c r="C44" s="96"/>
      <c r="D44" s="96"/>
      <c r="E44" s="96"/>
      <c r="F44" s="96"/>
      <c r="G44" s="96"/>
      <c r="H44" s="96"/>
      <c r="I44" s="96"/>
      <c r="J44" s="96"/>
      <c r="K44" s="709"/>
      <c r="L44" s="171">
        <f>Birth!X45</f>
        <v>41</v>
      </c>
      <c r="M44" s="171">
        <f>Birth!Y45</f>
        <v>30</v>
      </c>
      <c r="N44" s="171">
        <f>L44+M44</f>
        <v>71</v>
      </c>
      <c r="O44" s="171">
        <f>Death!X44</f>
        <v>916</v>
      </c>
      <c r="P44" s="171">
        <f>Death!Y44</f>
        <v>671</v>
      </c>
      <c r="Q44" s="171">
        <f>O44+P44</f>
        <v>1587</v>
      </c>
      <c r="R44" s="171">
        <f>Birth!AG45</f>
        <v>0</v>
      </c>
      <c r="S44" s="171">
        <f>Birth!AH45</f>
        <v>0</v>
      </c>
      <c r="T44" s="171">
        <f>R44+S44</f>
        <v>0</v>
      </c>
      <c r="U44" s="11"/>
      <c r="V44" s="11"/>
      <c r="W44" s="11"/>
      <c r="X44" s="11"/>
      <c r="Y44" s="171">
        <f>U44+V44</f>
        <v>0</v>
      </c>
    </row>
    <row r="45" spans="1:25" s="173" customFormat="1" ht="15" hidden="1" customHeight="1">
      <c r="A45" s="633">
        <v>26</v>
      </c>
      <c r="B45" s="634" t="s">
        <v>469</v>
      </c>
      <c r="C45" s="96"/>
      <c r="D45" s="96"/>
      <c r="E45" s="96"/>
      <c r="F45" s="96"/>
      <c r="G45" s="96"/>
      <c r="H45" s="96"/>
      <c r="I45" s="96"/>
      <c r="J45" s="96"/>
      <c r="K45" s="709"/>
      <c r="L45" s="171">
        <f>Birth!X46</f>
        <v>180</v>
      </c>
      <c r="M45" s="171">
        <f>Birth!Y46</f>
        <v>174</v>
      </c>
      <c r="N45" s="171">
        <f>L45+M45</f>
        <v>354</v>
      </c>
      <c r="O45" s="171">
        <f>Death!X45</f>
        <v>606</v>
      </c>
      <c r="P45" s="171">
        <f>Death!Y45</f>
        <v>383</v>
      </c>
      <c r="Q45" s="171">
        <f>O45+P45</f>
        <v>989</v>
      </c>
      <c r="R45" s="171">
        <f>Birth!AG46</f>
        <v>1</v>
      </c>
      <c r="S45" s="171">
        <f>Birth!AH46</f>
        <v>1</v>
      </c>
      <c r="T45" s="171">
        <f>R45+S45</f>
        <v>2</v>
      </c>
      <c r="U45" s="11"/>
      <c r="V45" s="11"/>
      <c r="W45" s="11"/>
      <c r="X45" s="11"/>
      <c r="Y45" s="171">
        <f>U45+V45</f>
        <v>0</v>
      </c>
    </row>
    <row r="46" spans="1:25" s="173" customFormat="1" ht="15" hidden="1" customHeight="1">
      <c r="A46" s="633">
        <v>27</v>
      </c>
      <c r="B46" s="634" t="s">
        <v>34</v>
      </c>
      <c r="C46" s="96"/>
      <c r="D46" s="96"/>
      <c r="E46" s="96"/>
      <c r="F46" s="96"/>
      <c r="G46" s="96"/>
      <c r="H46" s="96"/>
      <c r="I46" s="96"/>
      <c r="J46" s="96"/>
      <c r="K46" s="709"/>
      <c r="L46" s="171">
        <f>Birth!X47</f>
        <v>359</v>
      </c>
      <c r="M46" s="171">
        <f>Birth!Y47</f>
        <v>312</v>
      </c>
      <c r="N46" s="171">
        <f>L46+M46</f>
        <v>671</v>
      </c>
      <c r="O46" s="171">
        <f>Death!X46</f>
        <v>636</v>
      </c>
      <c r="P46" s="171">
        <f>Death!Y46</f>
        <v>487</v>
      </c>
      <c r="Q46" s="171">
        <f>O46+P46</f>
        <v>1123</v>
      </c>
      <c r="R46" s="171">
        <f>Birth!AG47</f>
        <v>0</v>
      </c>
      <c r="S46" s="171">
        <f>Birth!AH47</f>
        <v>0</v>
      </c>
      <c r="T46" s="171">
        <f>R46+S46</f>
        <v>0</v>
      </c>
      <c r="U46" s="11"/>
      <c r="V46" s="11"/>
      <c r="W46" s="11"/>
      <c r="X46" s="11"/>
      <c r="Y46" s="171">
        <f>U46+V46</f>
        <v>0</v>
      </c>
    </row>
    <row r="47" spans="1:25" s="173" customFormat="1" ht="15" hidden="1" customHeight="1">
      <c r="A47" s="633">
        <v>28</v>
      </c>
      <c r="B47" s="634" t="s">
        <v>111</v>
      </c>
      <c r="C47" s="96"/>
      <c r="D47" s="96"/>
      <c r="E47" s="96"/>
      <c r="F47" s="96"/>
      <c r="G47" s="96"/>
      <c r="H47" s="96"/>
      <c r="I47" s="96"/>
      <c r="J47" s="96"/>
      <c r="K47" s="709"/>
      <c r="L47" s="171">
        <f>Birth!X48</f>
        <v>259</v>
      </c>
      <c r="M47" s="171">
        <f>Birth!Y48</f>
        <v>204</v>
      </c>
      <c r="N47" s="171">
        <f>L47+M47</f>
        <v>463</v>
      </c>
      <c r="O47" s="171">
        <f>Death!X47</f>
        <v>141</v>
      </c>
      <c r="P47" s="171">
        <f>Death!Y47</f>
        <v>152</v>
      </c>
      <c r="Q47" s="171">
        <f>O47+P47</f>
        <v>293</v>
      </c>
      <c r="R47" s="171">
        <f>Birth!AG48</f>
        <v>2</v>
      </c>
      <c r="S47" s="171">
        <f>Birth!AH48</f>
        <v>0</v>
      </c>
      <c r="T47" s="171">
        <f>R47+S47</f>
        <v>2</v>
      </c>
      <c r="U47" s="11"/>
      <c r="V47" s="11"/>
      <c r="W47" s="11"/>
      <c r="X47" s="11"/>
      <c r="Y47" s="171">
        <f>U47+V47</f>
        <v>0</v>
      </c>
    </row>
    <row r="48" spans="1:25" s="173" customFormat="1" ht="15" hidden="1" customHeight="1">
      <c r="A48" s="541"/>
      <c r="B48" s="631" t="s">
        <v>6</v>
      </c>
      <c r="C48" s="701"/>
      <c r="D48" s="701"/>
      <c r="E48" s="701"/>
      <c r="F48" s="701"/>
      <c r="G48" s="701"/>
      <c r="H48" s="701"/>
      <c r="I48" s="701"/>
      <c r="J48" s="701"/>
      <c r="K48" s="710"/>
      <c r="L48" s="203">
        <f>Birth!X49</f>
        <v>839</v>
      </c>
      <c r="M48" s="203">
        <f>Birth!Y49</f>
        <v>720</v>
      </c>
      <c r="N48" s="203">
        <f>SUM(N44:N47)</f>
        <v>1559</v>
      </c>
      <c r="O48" s="203">
        <f>Death!X48</f>
        <v>2299</v>
      </c>
      <c r="P48" s="203">
        <f>Death!Y48</f>
        <v>1693</v>
      </c>
      <c r="Q48" s="203">
        <f>SUM(Q44:Q47)</f>
        <v>3992</v>
      </c>
      <c r="R48" s="203">
        <f>Birth!AG49</f>
        <v>3</v>
      </c>
      <c r="S48" s="203">
        <f>Birth!AH49</f>
        <v>1</v>
      </c>
      <c r="T48" s="203">
        <f>SUM(T44:T47)</f>
        <v>4</v>
      </c>
      <c r="U48" s="203">
        <f>SUM(U44:U47)</f>
        <v>0</v>
      </c>
      <c r="V48" s="203">
        <f>SUM(V44:V47)</f>
        <v>0</v>
      </c>
      <c r="W48" s="203"/>
      <c r="X48" s="203"/>
      <c r="Y48" s="203">
        <f>SUM(Y44:Y47)</f>
        <v>0</v>
      </c>
    </row>
    <row r="49" spans="1:25" s="173" customFormat="1" ht="15" hidden="1" customHeight="1">
      <c r="A49" s="629" t="s">
        <v>40</v>
      </c>
      <c r="B49" s="623"/>
      <c r="C49" s="702"/>
      <c r="D49" s="702"/>
      <c r="E49" s="702"/>
      <c r="F49" s="702"/>
      <c r="G49" s="702"/>
      <c r="H49" s="702"/>
      <c r="I49" s="702"/>
      <c r="J49" s="702"/>
      <c r="K49" s="712"/>
      <c r="L49" s="623"/>
      <c r="M49" s="623"/>
      <c r="N49" s="702"/>
      <c r="O49" s="623"/>
      <c r="P49" s="623"/>
      <c r="Q49" s="702"/>
      <c r="R49" s="623"/>
      <c r="S49" s="623"/>
      <c r="T49" s="702"/>
      <c r="U49" s="702"/>
      <c r="V49" s="702"/>
      <c r="W49" s="702"/>
      <c r="X49" s="702"/>
      <c r="Y49" s="701"/>
    </row>
    <row r="50" spans="1:25" s="173" customFormat="1" ht="15" hidden="1" customHeight="1">
      <c r="A50" s="633">
        <v>29</v>
      </c>
      <c r="B50" s="634" t="s">
        <v>114</v>
      </c>
      <c r="C50" s="96"/>
      <c r="D50" s="96"/>
      <c r="E50" s="96"/>
      <c r="F50" s="96"/>
      <c r="G50" s="96"/>
      <c r="H50" s="96"/>
      <c r="I50" s="96"/>
      <c r="J50" s="96"/>
      <c r="K50" s="709"/>
      <c r="L50" s="171">
        <f>Birth!X51</f>
        <v>213</v>
      </c>
      <c r="M50" s="171">
        <f>Birth!Y51</f>
        <v>247</v>
      </c>
      <c r="N50" s="171">
        <f>L50+M50</f>
        <v>460</v>
      </c>
      <c r="O50" s="171">
        <f>Death!X50</f>
        <v>195</v>
      </c>
      <c r="P50" s="171">
        <f>Death!Y50</f>
        <v>125</v>
      </c>
      <c r="Q50" s="171">
        <f>O50+P50</f>
        <v>320</v>
      </c>
      <c r="R50" s="171">
        <f>Birth!AG51</f>
        <v>0</v>
      </c>
      <c r="S50" s="171">
        <f>Birth!AH51</f>
        <v>0</v>
      </c>
      <c r="T50" s="171">
        <f>R50+S50</f>
        <v>0</v>
      </c>
      <c r="U50" s="11"/>
      <c r="V50" s="11"/>
      <c r="W50" s="11"/>
      <c r="X50" s="11"/>
      <c r="Y50" s="171">
        <f>U50+V50</f>
        <v>0</v>
      </c>
    </row>
    <row r="51" spans="1:25" s="173" customFormat="1" ht="15" hidden="1" customHeight="1">
      <c r="A51" s="633">
        <v>30</v>
      </c>
      <c r="B51" s="634" t="s">
        <v>452</v>
      </c>
      <c r="C51" s="96"/>
      <c r="D51" s="96"/>
      <c r="E51" s="96"/>
      <c r="F51" s="96"/>
      <c r="G51" s="96"/>
      <c r="H51" s="96"/>
      <c r="I51" s="96"/>
      <c r="J51" s="96"/>
      <c r="K51" s="709"/>
      <c r="L51" s="171">
        <f>Birth!X52</f>
        <v>90</v>
      </c>
      <c r="M51" s="171">
        <f>Birth!Y52</f>
        <v>91</v>
      </c>
      <c r="N51" s="171">
        <f t="shared" ref="N51:N59" si="9">L51+M51</f>
        <v>181</v>
      </c>
      <c r="O51" s="171">
        <f>Death!X51</f>
        <v>514</v>
      </c>
      <c r="P51" s="171">
        <f>Death!Y51</f>
        <v>389</v>
      </c>
      <c r="Q51" s="171">
        <f t="shared" ref="Q51:Q59" si="10">O51+P51</f>
        <v>903</v>
      </c>
      <c r="R51" s="171">
        <f>Birth!AG52</f>
        <v>0</v>
      </c>
      <c r="S51" s="171">
        <f>Birth!AH52</f>
        <v>0</v>
      </c>
      <c r="T51" s="171">
        <f t="shared" ref="T51:T59" si="11">R51+S51</f>
        <v>0</v>
      </c>
      <c r="U51" s="11"/>
      <c r="V51" s="11"/>
      <c r="W51" s="11"/>
      <c r="X51" s="11"/>
      <c r="Y51" s="171">
        <f t="shared" ref="Y51:Y59" si="12">U51+V51</f>
        <v>0</v>
      </c>
    </row>
    <row r="52" spans="1:25" s="173" customFormat="1" ht="15" hidden="1" customHeight="1">
      <c r="A52" s="633">
        <v>31</v>
      </c>
      <c r="B52" s="634" t="s">
        <v>113</v>
      </c>
      <c r="C52" s="96"/>
      <c r="D52" s="96"/>
      <c r="E52" s="96"/>
      <c r="F52" s="96"/>
      <c r="G52" s="96"/>
      <c r="H52" s="96"/>
      <c r="I52" s="96"/>
      <c r="J52" s="96"/>
      <c r="K52" s="709"/>
      <c r="L52" s="171">
        <f>Birth!X53</f>
        <v>363</v>
      </c>
      <c r="M52" s="171">
        <f>Birth!Y53</f>
        <v>317</v>
      </c>
      <c r="N52" s="171">
        <f t="shared" si="9"/>
        <v>680</v>
      </c>
      <c r="O52" s="171">
        <f>Death!X52</f>
        <v>833</v>
      </c>
      <c r="P52" s="171">
        <f>Death!Y52</f>
        <v>696</v>
      </c>
      <c r="Q52" s="171">
        <f t="shared" si="10"/>
        <v>1529</v>
      </c>
      <c r="R52" s="171">
        <f>Birth!AG53</f>
        <v>18</v>
      </c>
      <c r="S52" s="171">
        <f>Birth!AH53</f>
        <v>7</v>
      </c>
      <c r="T52" s="171">
        <f t="shared" si="11"/>
        <v>25</v>
      </c>
      <c r="U52" s="11"/>
      <c r="V52" s="11"/>
      <c r="W52" s="11"/>
      <c r="X52" s="11"/>
      <c r="Y52" s="171">
        <f t="shared" si="12"/>
        <v>0</v>
      </c>
    </row>
    <row r="53" spans="1:25" s="173" customFormat="1" ht="15" hidden="1" customHeight="1">
      <c r="A53" s="633">
        <v>32</v>
      </c>
      <c r="B53" s="634" t="s">
        <v>453</v>
      </c>
      <c r="C53" s="96"/>
      <c r="D53" s="96"/>
      <c r="E53" s="96"/>
      <c r="F53" s="96"/>
      <c r="G53" s="96"/>
      <c r="H53" s="96"/>
      <c r="I53" s="96"/>
      <c r="J53" s="96"/>
      <c r="K53" s="709"/>
      <c r="L53" s="171">
        <f>Birth!X54</f>
        <v>645</v>
      </c>
      <c r="M53" s="171">
        <f>Birth!Y54</f>
        <v>640</v>
      </c>
      <c r="N53" s="171">
        <f t="shared" si="9"/>
        <v>1285</v>
      </c>
      <c r="O53" s="171">
        <f>Death!X53</f>
        <v>696</v>
      </c>
      <c r="P53" s="171">
        <f>Death!Y53</f>
        <v>589</v>
      </c>
      <c r="Q53" s="171">
        <f t="shared" si="10"/>
        <v>1285</v>
      </c>
      <c r="R53" s="171">
        <f>Birth!AG54</f>
        <v>3</v>
      </c>
      <c r="S53" s="171">
        <f>Birth!AH54</f>
        <v>3</v>
      </c>
      <c r="T53" s="171">
        <f t="shared" si="11"/>
        <v>6</v>
      </c>
      <c r="U53" s="11"/>
      <c r="V53" s="11"/>
      <c r="W53" s="11"/>
      <c r="X53" s="11"/>
      <c r="Y53" s="171">
        <f t="shared" si="12"/>
        <v>0</v>
      </c>
    </row>
    <row r="54" spans="1:25" s="173" customFormat="1" ht="15" hidden="1" customHeight="1">
      <c r="A54" s="633">
        <v>33</v>
      </c>
      <c r="B54" s="634" t="s">
        <v>117</v>
      </c>
      <c r="C54" s="96"/>
      <c r="D54" s="96"/>
      <c r="E54" s="96"/>
      <c r="F54" s="96"/>
      <c r="G54" s="96"/>
      <c r="H54" s="96"/>
      <c r="I54" s="96"/>
      <c r="J54" s="96"/>
      <c r="K54" s="709"/>
      <c r="L54" s="171">
        <f>Birth!X55</f>
        <v>185</v>
      </c>
      <c r="M54" s="171">
        <f>Birth!Y55</f>
        <v>124</v>
      </c>
      <c r="N54" s="171">
        <f t="shared" si="9"/>
        <v>309</v>
      </c>
      <c r="O54" s="171">
        <f>Death!X54</f>
        <v>209</v>
      </c>
      <c r="P54" s="171">
        <f>Death!Y54</f>
        <v>187</v>
      </c>
      <c r="Q54" s="171">
        <f t="shared" si="10"/>
        <v>396</v>
      </c>
      <c r="R54" s="171">
        <f>Birth!AG55</f>
        <v>0</v>
      </c>
      <c r="S54" s="171">
        <f>Birth!AH55</f>
        <v>0</v>
      </c>
      <c r="T54" s="171">
        <f t="shared" si="11"/>
        <v>0</v>
      </c>
      <c r="U54" s="11"/>
      <c r="V54" s="11"/>
      <c r="W54" s="11"/>
      <c r="X54" s="11"/>
      <c r="Y54" s="171">
        <f t="shared" si="12"/>
        <v>0</v>
      </c>
    </row>
    <row r="55" spans="1:25" s="173" customFormat="1" ht="15" hidden="1" customHeight="1">
      <c r="A55" s="633">
        <v>34</v>
      </c>
      <c r="B55" s="634" t="s">
        <v>454</v>
      </c>
      <c r="C55" s="96"/>
      <c r="D55" s="96"/>
      <c r="E55" s="96"/>
      <c r="F55" s="96"/>
      <c r="G55" s="96"/>
      <c r="H55" s="96"/>
      <c r="I55" s="96"/>
      <c r="J55" s="96"/>
      <c r="K55" s="709"/>
      <c r="L55" s="171">
        <f>Birth!X56</f>
        <v>243</v>
      </c>
      <c r="M55" s="171">
        <f>Birth!Y56</f>
        <v>195</v>
      </c>
      <c r="N55" s="171">
        <f t="shared" si="9"/>
        <v>438</v>
      </c>
      <c r="O55" s="171">
        <f>Death!X55</f>
        <v>677</v>
      </c>
      <c r="P55" s="171">
        <f>Death!Y55</f>
        <v>609</v>
      </c>
      <c r="Q55" s="171">
        <f t="shared" si="10"/>
        <v>1286</v>
      </c>
      <c r="R55" s="171">
        <f>Birth!AG56</f>
        <v>1</v>
      </c>
      <c r="S55" s="171">
        <f>Birth!AH56</f>
        <v>1</v>
      </c>
      <c r="T55" s="171">
        <f t="shared" si="11"/>
        <v>2</v>
      </c>
      <c r="U55" s="11"/>
      <c r="V55" s="11"/>
      <c r="W55" s="11"/>
      <c r="X55" s="11"/>
      <c r="Y55" s="171">
        <f t="shared" si="12"/>
        <v>0</v>
      </c>
    </row>
    <row r="56" spans="1:25" s="173" customFormat="1" ht="15" hidden="1" customHeight="1">
      <c r="A56" s="633">
        <v>35</v>
      </c>
      <c r="B56" s="634" t="s">
        <v>455</v>
      </c>
      <c r="C56" s="96"/>
      <c r="D56" s="96"/>
      <c r="E56" s="96"/>
      <c r="F56" s="96"/>
      <c r="G56" s="96"/>
      <c r="H56" s="96"/>
      <c r="I56" s="96"/>
      <c r="J56" s="96"/>
      <c r="K56" s="709"/>
      <c r="L56" s="171">
        <f>Birth!X57</f>
        <v>114</v>
      </c>
      <c r="M56" s="171">
        <f>Birth!Y57</f>
        <v>113</v>
      </c>
      <c r="N56" s="171">
        <f t="shared" si="9"/>
        <v>227</v>
      </c>
      <c r="O56" s="171">
        <f>Death!X56</f>
        <v>485</v>
      </c>
      <c r="P56" s="171">
        <f>Death!Y56</f>
        <v>386</v>
      </c>
      <c r="Q56" s="171">
        <f t="shared" si="10"/>
        <v>871</v>
      </c>
      <c r="R56" s="171">
        <f>Birth!AG57</f>
        <v>0</v>
      </c>
      <c r="S56" s="171">
        <f>Birth!AH57</f>
        <v>0</v>
      </c>
      <c r="T56" s="171">
        <f t="shared" si="11"/>
        <v>0</v>
      </c>
      <c r="U56" s="11"/>
      <c r="V56" s="11"/>
      <c r="W56" s="11"/>
      <c r="X56" s="11"/>
      <c r="Y56" s="171">
        <f t="shared" si="12"/>
        <v>0</v>
      </c>
    </row>
    <row r="57" spans="1:25" s="173" customFormat="1" ht="15" hidden="1" customHeight="1">
      <c r="A57" s="633">
        <v>36</v>
      </c>
      <c r="B57" s="634" t="s">
        <v>115</v>
      </c>
      <c r="C57" s="96"/>
      <c r="D57" s="96"/>
      <c r="E57" s="96"/>
      <c r="F57" s="96"/>
      <c r="G57" s="96"/>
      <c r="H57" s="96"/>
      <c r="I57" s="96"/>
      <c r="J57" s="96"/>
      <c r="K57" s="709"/>
      <c r="L57" s="171">
        <f>Birth!X58</f>
        <v>36</v>
      </c>
      <c r="M57" s="171">
        <f>Birth!Y58</f>
        <v>36</v>
      </c>
      <c r="N57" s="171">
        <f t="shared" si="9"/>
        <v>72</v>
      </c>
      <c r="O57" s="171">
        <f>Death!X57</f>
        <v>305</v>
      </c>
      <c r="P57" s="171">
        <f>Death!Y57</f>
        <v>245</v>
      </c>
      <c r="Q57" s="171">
        <f t="shared" si="10"/>
        <v>550</v>
      </c>
      <c r="R57" s="171">
        <f>Birth!AG58</f>
        <v>0</v>
      </c>
      <c r="S57" s="171">
        <f>Birth!AH58</f>
        <v>1</v>
      </c>
      <c r="T57" s="171">
        <f t="shared" si="11"/>
        <v>1</v>
      </c>
      <c r="U57" s="11"/>
      <c r="V57" s="11"/>
      <c r="W57" s="11"/>
      <c r="X57" s="11"/>
      <c r="Y57" s="171">
        <f t="shared" si="12"/>
        <v>0</v>
      </c>
    </row>
    <row r="58" spans="1:25" s="173" customFormat="1" ht="15" hidden="1" customHeight="1">
      <c r="A58" s="633">
        <v>37</v>
      </c>
      <c r="B58" s="634" t="s">
        <v>116</v>
      </c>
      <c r="C58" s="96"/>
      <c r="D58" s="96"/>
      <c r="E58" s="96"/>
      <c r="F58" s="96"/>
      <c r="G58" s="96"/>
      <c r="H58" s="96"/>
      <c r="I58" s="96"/>
      <c r="J58" s="96"/>
      <c r="K58" s="709"/>
      <c r="L58" s="171">
        <f>Birth!X59</f>
        <v>474</v>
      </c>
      <c r="M58" s="171">
        <f>Birth!Y59</f>
        <v>442</v>
      </c>
      <c r="N58" s="171">
        <f t="shared" si="9"/>
        <v>916</v>
      </c>
      <c r="O58" s="171">
        <f>Death!X58</f>
        <v>307</v>
      </c>
      <c r="P58" s="171">
        <f>Death!Y58</f>
        <v>307</v>
      </c>
      <c r="Q58" s="171">
        <f t="shared" si="10"/>
        <v>614</v>
      </c>
      <c r="R58" s="171">
        <f>Birth!AG59</f>
        <v>0</v>
      </c>
      <c r="S58" s="171">
        <f>Birth!AH59</f>
        <v>0</v>
      </c>
      <c r="T58" s="171">
        <f t="shared" si="11"/>
        <v>0</v>
      </c>
      <c r="U58" s="11"/>
      <c r="V58" s="11"/>
      <c r="W58" s="11"/>
      <c r="X58" s="11"/>
      <c r="Y58" s="171">
        <f t="shared" si="12"/>
        <v>0</v>
      </c>
    </row>
    <row r="59" spans="1:25" s="173" customFormat="1" ht="15" hidden="1" customHeight="1">
      <c r="A59" s="633">
        <v>38</v>
      </c>
      <c r="B59" s="634" t="s">
        <v>112</v>
      </c>
      <c r="C59" s="96"/>
      <c r="D59" s="96"/>
      <c r="E59" s="96"/>
      <c r="F59" s="96"/>
      <c r="G59" s="96"/>
      <c r="H59" s="96"/>
      <c r="I59" s="96"/>
      <c r="J59" s="96"/>
      <c r="K59" s="709"/>
      <c r="L59" s="171">
        <f>Birth!X60</f>
        <v>231</v>
      </c>
      <c r="M59" s="171">
        <f>Birth!Y60</f>
        <v>221</v>
      </c>
      <c r="N59" s="171">
        <f t="shared" si="9"/>
        <v>452</v>
      </c>
      <c r="O59" s="171">
        <f>Death!X59</f>
        <v>595</v>
      </c>
      <c r="P59" s="171">
        <f>Death!Y59</f>
        <v>489</v>
      </c>
      <c r="Q59" s="171">
        <f t="shared" si="10"/>
        <v>1084</v>
      </c>
      <c r="R59" s="171">
        <f>Birth!AG60</f>
        <v>0</v>
      </c>
      <c r="S59" s="171">
        <f>Birth!AH60</f>
        <v>0</v>
      </c>
      <c r="T59" s="171">
        <f t="shared" si="11"/>
        <v>0</v>
      </c>
      <c r="U59" s="11"/>
      <c r="V59" s="11"/>
      <c r="W59" s="11"/>
      <c r="X59" s="11"/>
      <c r="Y59" s="171">
        <f t="shared" si="12"/>
        <v>0</v>
      </c>
    </row>
    <row r="60" spans="1:25" s="173" customFormat="1" ht="15" hidden="1" customHeight="1">
      <c r="A60" s="541"/>
      <c r="B60" s="631" t="s">
        <v>6</v>
      </c>
      <c r="C60" s="701"/>
      <c r="D60" s="701"/>
      <c r="E60" s="701"/>
      <c r="F60" s="701"/>
      <c r="G60" s="701"/>
      <c r="H60" s="701"/>
      <c r="I60" s="701"/>
      <c r="J60" s="701"/>
      <c r="K60" s="710"/>
      <c r="L60" s="203">
        <f>Birth!X61</f>
        <v>2594</v>
      </c>
      <c r="M60" s="203">
        <f>Birth!Y61</f>
        <v>2426</v>
      </c>
      <c r="N60" s="203">
        <f t="shared" ref="N60:Y60" si="13">SUM(N50:N59)</f>
        <v>5020</v>
      </c>
      <c r="O60" s="203">
        <f>Death!X60</f>
        <v>4816</v>
      </c>
      <c r="P60" s="203">
        <f>Death!Y60</f>
        <v>4022</v>
      </c>
      <c r="Q60" s="203">
        <f t="shared" si="13"/>
        <v>8838</v>
      </c>
      <c r="R60" s="203">
        <f>Birth!AG61</f>
        <v>22</v>
      </c>
      <c r="S60" s="203">
        <f>Birth!AH61</f>
        <v>12</v>
      </c>
      <c r="T60" s="203">
        <f t="shared" si="13"/>
        <v>34</v>
      </c>
      <c r="U60" s="203">
        <f t="shared" si="13"/>
        <v>0</v>
      </c>
      <c r="V60" s="203">
        <f t="shared" si="13"/>
        <v>0</v>
      </c>
      <c r="W60" s="203"/>
      <c r="X60" s="203"/>
      <c r="Y60" s="203">
        <f t="shared" si="13"/>
        <v>0</v>
      </c>
    </row>
    <row r="61" spans="1:25" s="173" customFormat="1" ht="15" hidden="1" customHeight="1">
      <c r="A61" s="629" t="s">
        <v>44</v>
      </c>
      <c r="B61" s="623"/>
      <c r="C61" s="702"/>
      <c r="D61" s="702"/>
      <c r="E61" s="702"/>
      <c r="F61" s="702"/>
      <c r="G61" s="702"/>
      <c r="H61" s="702"/>
      <c r="I61" s="702"/>
      <c r="J61" s="702"/>
      <c r="K61" s="712"/>
      <c r="L61" s="623"/>
      <c r="M61" s="623"/>
      <c r="N61" s="702"/>
      <c r="O61" s="623"/>
      <c r="P61" s="623"/>
      <c r="Q61" s="702"/>
      <c r="R61" s="623"/>
      <c r="S61" s="623"/>
      <c r="T61" s="702"/>
      <c r="U61" s="702"/>
      <c r="V61" s="702"/>
      <c r="W61" s="702"/>
      <c r="X61" s="702"/>
      <c r="Y61" s="701"/>
    </row>
    <row r="62" spans="1:25" s="173" customFormat="1" ht="15" hidden="1" customHeight="1">
      <c r="A62" s="633">
        <v>39</v>
      </c>
      <c r="B62" s="634" t="s">
        <v>459</v>
      </c>
      <c r="C62" s="96"/>
      <c r="D62" s="96"/>
      <c r="E62" s="96"/>
      <c r="F62" s="96"/>
      <c r="G62" s="96"/>
      <c r="H62" s="96"/>
      <c r="I62" s="96"/>
      <c r="J62" s="96"/>
      <c r="K62" s="709"/>
      <c r="L62" s="171">
        <f>Birth!X63</f>
        <v>524</v>
      </c>
      <c r="M62" s="171">
        <f>Birth!Y63</f>
        <v>521</v>
      </c>
      <c r="N62" s="171">
        <f>L62+M62</f>
        <v>1045</v>
      </c>
      <c r="O62" s="171">
        <f>Death!X62</f>
        <v>697</v>
      </c>
      <c r="P62" s="171">
        <f>Death!Y62</f>
        <v>548</v>
      </c>
      <c r="Q62" s="171">
        <f>O62+P62</f>
        <v>1245</v>
      </c>
      <c r="R62" s="171">
        <f>Birth!AG63</f>
        <v>0</v>
      </c>
      <c r="S62" s="171">
        <f>Birth!AH63</f>
        <v>0</v>
      </c>
      <c r="T62" s="171">
        <f>R62+S62</f>
        <v>0</v>
      </c>
      <c r="U62" s="11"/>
      <c r="V62" s="11"/>
      <c r="W62" s="11"/>
      <c r="X62" s="11"/>
      <c r="Y62" s="171">
        <f>U62+V62</f>
        <v>0</v>
      </c>
    </row>
    <row r="63" spans="1:25" s="173" customFormat="1" ht="15" hidden="1" customHeight="1">
      <c r="A63" s="633">
        <v>40</v>
      </c>
      <c r="B63" s="634" t="s">
        <v>50</v>
      </c>
      <c r="C63" s="96"/>
      <c r="D63" s="96"/>
      <c r="E63" s="96"/>
      <c r="F63" s="96"/>
      <c r="G63" s="96"/>
      <c r="H63" s="96"/>
      <c r="I63" s="96"/>
      <c r="J63" s="96"/>
      <c r="K63" s="709"/>
      <c r="L63" s="171">
        <f>Birth!X64</f>
        <v>17</v>
      </c>
      <c r="M63" s="171">
        <f>Birth!Y64</f>
        <v>20</v>
      </c>
      <c r="N63" s="171">
        <f t="shared" ref="N63:N70" si="14">L63+M63</f>
        <v>37</v>
      </c>
      <c r="O63" s="171">
        <f>Death!X63</f>
        <v>524</v>
      </c>
      <c r="P63" s="171">
        <f>Death!Y63</f>
        <v>463</v>
      </c>
      <c r="Q63" s="171">
        <f t="shared" ref="Q63:Q68" si="15">O63+P63</f>
        <v>987</v>
      </c>
      <c r="R63" s="171">
        <f>Birth!AG64</f>
        <v>0</v>
      </c>
      <c r="S63" s="171">
        <f>Birth!AH64</f>
        <v>0</v>
      </c>
      <c r="T63" s="171">
        <f t="shared" ref="T63:T68" si="16">R63+S63</f>
        <v>0</v>
      </c>
      <c r="U63" s="11"/>
      <c r="V63" s="11"/>
      <c r="W63" s="11"/>
      <c r="X63" s="11"/>
      <c r="Y63" s="171">
        <f t="shared" ref="Y63:Y68" si="17">U63+V63</f>
        <v>0</v>
      </c>
    </row>
    <row r="64" spans="1:25" s="173" customFormat="1" ht="15" hidden="1" customHeight="1">
      <c r="A64" s="633">
        <v>41</v>
      </c>
      <c r="B64" s="634" t="s">
        <v>119</v>
      </c>
      <c r="C64" s="96"/>
      <c r="D64" s="96"/>
      <c r="E64" s="96"/>
      <c r="F64" s="96"/>
      <c r="G64" s="96"/>
      <c r="H64" s="96"/>
      <c r="I64" s="96"/>
      <c r="J64" s="96"/>
      <c r="K64" s="709"/>
      <c r="L64" s="171">
        <f>Birth!X65</f>
        <v>375</v>
      </c>
      <c r="M64" s="171">
        <f>Birth!Y65</f>
        <v>336</v>
      </c>
      <c r="N64" s="171">
        <f t="shared" si="14"/>
        <v>711</v>
      </c>
      <c r="O64" s="171">
        <f>Death!X64</f>
        <v>819</v>
      </c>
      <c r="P64" s="171">
        <f>Death!Y64</f>
        <v>663</v>
      </c>
      <c r="Q64" s="171">
        <f t="shared" si="15"/>
        <v>1482</v>
      </c>
      <c r="R64" s="171">
        <f>Birth!AG65</f>
        <v>1</v>
      </c>
      <c r="S64" s="171">
        <f>Birth!AH65</f>
        <v>1</v>
      </c>
      <c r="T64" s="171">
        <f t="shared" si="16"/>
        <v>2</v>
      </c>
      <c r="U64" s="11"/>
      <c r="V64" s="11"/>
      <c r="W64" s="11"/>
      <c r="X64" s="11"/>
      <c r="Y64" s="171">
        <f t="shared" si="17"/>
        <v>0</v>
      </c>
    </row>
    <row r="65" spans="1:25" s="173" customFormat="1" ht="15" hidden="1" customHeight="1">
      <c r="A65" s="633">
        <v>42</v>
      </c>
      <c r="B65" s="634" t="s">
        <v>629</v>
      </c>
      <c r="C65" s="96"/>
      <c r="D65" s="96"/>
      <c r="E65" s="96"/>
      <c r="F65" s="96"/>
      <c r="G65" s="96"/>
      <c r="H65" s="96"/>
      <c r="I65" s="96"/>
      <c r="J65" s="96"/>
      <c r="K65" s="709"/>
      <c r="L65" s="171">
        <f>Birth!X66</f>
        <v>506</v>
      </c>
      <c r="M65" s="171">
        <f>Birth!Y66</f>
        <v>455</v>
      </c>
      <c r="N65" s="171">
        <f t="shared" si="14"/>
        <v>961</v>
      </c>
      <c r="O65" s="171">
        <f>Death!X65</f>
        <v>315</v>
      </c>
      <c r="P65" s="171">
        <f>Death!Y65</f>
        <v>258</v>
      </c>
      <c r="Q65" s="171">
        <f t="shared" si="15"/>
        <v>573</v>
      </c>
      <c r="R65" s="171">
        <f>Birth!AG66</f>
        <v>2</v>
      </c>
      <c r="S65" s="171">
        <f>Birth!AH66</f>
        <v>2</v>
      </c>
      <c r="T65" s="171">
        <f t="shared" si="16"/>
        <v>4</v>
      </c>
      <c r="U65" s="11"/>
      <c r="V65" s="11"/>
      <c r="W65" s="11"/>
      <c r="X65" s="11"/>
      <c r="Y65" s="171">
        <f t="shared" si="17"/>
        <v>0</v>
      </c>
    </row>
    <row r="66" spans="1:25" s="173" customFormat="1" ht="15" hidden="1" customHeight="1">
      <c r="A66" s="633">
        <v>43</v>
      </c>
      <c r="B66" s="634" t="s">
        <v>121</v>
      </c>
      <c r="C66" s="96"/>
      <c r="D66" s="96"/>
      <c r="E66" s="96"/>
      <c r="F66" s="96"/>
      <c r="G66" s="96"/>
      <c r="H66" s="96"/>
      <c r="I66" s="96"/>
      <c r="J66" s="96"/>
      <c r="K66" s="709"/>
      <c r="L66" s="171">
        <f>Birth!X67</f>
        <v>201</v>
      </c>
      <c r="M66" s="171">
        <f>Birth!Y67</f>
        <v>210</v>
      </c>
      <c r="N66" s="171">
        <f t="shared" si="14"/>
        <v>411</v>
      </c>
      <c r="O66" s="171">
        <f>Death!X66</f>
        <v>848</v>
      </c>
      <c r="P66" s="171">
        <f>Death!Y66</f>
        <v>606</v>
      </c>
      <c r="Q66" s="171">
        <f t="shared" si="15"/>
        <v>1454</v>
      </c>
      <c r="R66" s="171">
        <f>Birth!AG67</f>
        <v>0</v>
      </c>
      <c r="S66" s="171">
        <f>Birth!AH67</f>
        <v>0</v>
      </c>
      <c r="T66" s="171">
        <f t="shared" si="16"/>
        <v>0</v>
      </c>
      <c r="U66" s="11"/>
      <c r="V66" s="11"/>
      <c r="W66" s="11"/>
      <c r="X66" s="11"/>
      <c r="Y66" s="171">
        <f t="shared" si="17"/>
        <v>0</v>
      </c>
    </row>
    <row r="67" spans="1:25" s="173" customFormat="1" ht="15" hidden="1" customHeight="1">
      <c r="A67" s="633">
        <v>44</v>
      </c>
      <c r="B67" s="634" t="s">
        <v>630</v>
      </c>
      <c r="C67" s="96"/>
      <c r="D67" s="96"/>
      <c r="E67" s="96"/>
      <c r="F67" s="96"/>
      <c r="G67" s="96"/>
      <c r="H67" s="96"/>
      <c r="I67" s="96"/>
      <c r="J67" s="96"/>
      <c r="K67" s="709"/>
      <c r="L67" s="171">
        <f>Birth!X68</f>
        <v>16</v>
      </c>
      <c r="M67" s="171">
        <f>Birth!Y68</f>
        <v>10</v>
      </c>
      <c r="N67" s="171">
        <f t="shared" si="14"/>
        <v>26</v>
      </c>
      <c r="O67" s="171">
        <f>Death!X67</f>
        <v>530</v>
      </c>
      <c r="P67" s="171">
        <f>Death!Y67</f>
        <v>417</v>
      </c>
      <c r="Q67" s="171">
        <f t="shared" si="15"/>
        <v>947</v>
      </c>
      <c r="R67" s="171">
        <f>Birth!AG68</f>
        <v>0</v>
      </c>
      <c r="S67" s="171">
        <f>Birth!AH68</f>
        <v>0</v>
      </c>
      <c r="T67" s="171">
        <f t="shared" si="16"/>
        <v>0</v>
      </c>
      <c r="U67" s="11"/>
      <c r="V67" s="11"/>
      <c r="W67" s="11"/>
      <c r="X67" s="11"/>
      <c r="Y67" s="171">
        <f t="shared" si="17"/>
        <v>0</v>
      </c>
    </row>
    <row r="68" spans="1:25" s="173" customFormat="1" ht="15" hidden="1" customHeight="1">
      <c r="A68" s="633">
        <v>45</v>
      </c>
      <c r="B68" s="634" t="s">
        <v>120</v>
      </c>
      <c r="C68" s="96"/>
      <c r="D68" s="96"/>
      <c r="E68" s="96"/>
      <c r="F68" s="96"/>
      <c r="G68" s="96"/>
      <c r="H68" s="96"/>
      <c r="I68" s="96"/>
      <c r="J68" s="96"/>
      <c r="K68" s="709"/>
      <c r="L68" s="171">
        <f>Birth!X69</f>
        <v>216</v>
      </c>
      <c r="M68" s="171">
        <f>Birth!Y69</f>
        <v>187</v>
      </c>
      <c r="N68" s="171">
        <f t="shared" si="14"/>
        <v>403</v>
      </c>
      <c r="O68" s="171">
        <f>Death!X68</f>
        <v>655</v>
      </c>
      <c r="P68" s="171">
        <f>Death!Y68</f>
        <v>502</v>
      </c>
      <c r="Q68" s="171">
        <f t="shared" si="15"/>
        <v>1157</v>
      </c>
      <c r="R68" s="171">
        <f>Birth!AG69</f>
        <v>6</v>
      </c>
      <c r="S68" s="171">
        <f>Birth!AH69</f>
        <v>4</v>
      </c>
      <c r="T68" s="171">
        <f t="shared" si="16"/>
        <v>10</v>
      </c>
      <c r="U68" s="11"/>
      <c r="V68" s="11"/>
      <c r="W68" s="11"/>
      <c r="X68" s="11"/>
      <c r="Y68" s="171">
        <f t="shared" si="17"/>
        <v>0</v>
      </c>
    </row>
    <row r="69" spans="1:25" s="173" customFormat="1" ht="15" hidden="1" customHeight="1">
      <c r="A69" s="633">
        <v>46</v>
      </c>
      <c r="B69" s="634" t="s">
        <v>631</v>
      </c>
      <c r="C69" s="96"/>
      <c r="D69" s="96"/>
      <c r="E69" s="96"/>
      <c r="F69" s="96"/>
      <c r="G69" s="96"/>
      <c r="H69" s="96"/>
      <c r="I69" s="96"/>
      <c r="J69" s="96"/>
      <c r="K69" s="709"/>
      <c r="L69" s="171">
        <f>Birth!X70</f>
        <v>319</v>
      </c>
      <c r="M69" s="171">
        <f>Birth!Y70</f>
        <v>288</v>
      </c>
      <c r="N69" s="171">
        <f>L69+M69</f>
        <v>607</v>
      </c>
      <c r="O69" s="171">
        <f>Death!X69</f>
        <v>557</v>
      </c>
      <c r="P69" s="171">
        <f>Death!Y69</f>
        <v>470</v>
      </c>
      <c r="Q69" s="171">
        <f>O69+P69</f>
        <v>1027</v>
      </c>
      <c r="R69" s="171">
        <f>Birth!AG70</f>
        <v>1</v>
      </c>
      <c r="S69" s="171">
        <f>Birth!AH70</f>
        <v>2</v>
      </c>
      <c r="T69" s="171">
        <f>R69+S69</f>
        <v>3</v>
      </c>
      <c r="U69" s="11"/>
      <c r="V69" s="11"/>
      <c r="W69" s="11"/>
      <c r="X69" s="11"/>
      <c r="Y69" s="171">
        <f>U69+V69</f>
        <v>0</v>
      </c>
    </row>
    <row r="70" spans="1:25" s="173" customFormat="1" ht="15" hidden="1" customHeight="1">
      <c r="A70" s="633">
        <v>47</v>
      </c>
      <c r="B70" s="634" t="s">
        <v>118</v>
      </c>
      <c r="C70" s="96"/>
      <c r="D70" s="96"/>
      <c r="E70" s="96"/>
      <c r="F70" s="96"/>
      <c r="G70" s="96"/>
      <c r="H70" s="96"/>
      <c r="I70" s="96"/>
      <c r="J70" s="96"/>
      <c r="K70" s="709"/>
      <c r="L70" s="171">
        <f>Birth!X71</f>
        <v>148</v>
      </c>
      <c r="M70" s="171">
        <f>Birth!Y71</f>
        <v>153</v>
      </c>
      <c r="N70" s="171">
        <f t="shared" si="14"/>
        <v>301</v>
      </c>
      <c r="O70" s="171">
        <f>Death!X70</f>
        <v>651</v>
      </c>
      <c r="P70" s="171">
        <f>Death!Y70</f>
        <v>489</v>
      </c>
      <c r="Q70" s="171">
        <f>O70+P70</f>
        <v>1140</v>
      </c>
      <c r="R70" s="171">
        <f>Birth!AG71</f>
        <v>1</v>
      </c>
      <c r="S70" s="171">
        <f>Birth!AH71</f>
        <v>1</v>
      </c>
      <c r="T70" s="171">
        <f>R70+S70</f>
        <v>2</v>
      </c>
      <c r="U70" s="11"/>
      <c r="V70" s="11"/>
      <c r="W70" s="11"/>
      <c r="X70" s="11"/>
      <c r="Y70" s="171">
        <f>U70+V70</f>
        <v>0</v>
      </c>
    </row>
    <row r="71" spans="1:25" s="173" customFormat="1" ht="15" hidden="1" customHeight="1">
      <c r="A71" s="541"/>
      <c r="B71" s="631" t="s">
        <v>6</v>
      </c>
      <c r="C71" s="701"/>
      <c r="D71" s="701"/>
      <c r="E71" s="701"/>
      <c r="F71" s="701"/>
      <c r="G71" s="701"/>
      <c r="H71" s="701"/>
      <c r="I71" s="701"/>
      <c r="J71" s="701"/>
      <c r="K71" s="710"/>
      <c r="L71" s="203">
        <f>Birth!X72</f>
        <v>2322</v>
      </c>
      <c r="M71" s="203">
        <f>Birth!Y72</f>
        <v>2180</v>
      </c>
      <c r="N71" s="203">
        <f t="shared" ref="N71:Y71" si="18">SUM(N62:N70)</f>
        <v>4502</v>
      </c>
      <c r="O71" s="203">
        <f>Death!X71</f>
        <v>5596</v>
      </c>
      <c r="P71" s="203">
        <f>Death!Y71</f>
        <v>4416</v>
      </c>
      <c r="Q71" s="203">
        <f t="shared" si="18"/>
        <v>10012</v>
      </c>
      <c r="R71" s="203">
        <f>Birth!AG72</f>
        <v>11</v>
      </c>
      <c r="S71" s="203">
        <f>Birth!AH72</f>
        <v>10</v>
      </c>
      <c r="T71" s="203">
        <f t="shared" si="18"/>
        <v>21</v>
      </c>
      <c r="U71" s="203">
        <f t="shared" si="18"/>
        <v>0</v>
      </c>
      <c r="V71" s="203">
        <f t="shared" si="18"/>
        <v>0</v>
      </c>
      <c r="W71" s="203"/>
      <c r="X71" s="203"/>
      <c r="Y71" s="203">
        <f t="shared" si="18"/>
        <v>0</v>
      </c>
    </row>
    <row r="72" spans="1:25" s="173" customFormat="1" ht="15" hidden="1" customHeight="1">
      <c r="A72" s="629" t="s">
        <v>51</v>
      </c>
      <c r="B72" s="623"/>
      <c r="C72" s="702"/>
      <c r="D72" s="702"/>
      <c r="E72" s="702"/>
      <c r="F72" s="702"/>
      <c r="G72" s="702"/>
      <c r="H72" s="702"/>
      <c r="I72" s="702"/>
      <c r="J72" s="702"/>
      <c r="K72" s="712"/>
      <c r="L72" s="623"/>
      <c r="M72" s="623"/>
      <c r="N72" s="702"/>
      <c r="O72" s="623"/>
      <c r="P72" s="623"/>
      <c r="Q72" s="702"/>
      <c r="R72" s="623"/>
      <c r="S72" s="623"/>
      <c r="T72" s="702"/>
      <c r="U72" s="702"/>
      <c r="V72" s="702"/>
      <c r="W72" s="702"/>
      <c r="X72" s="702"/>
      <c r="Y72" s="701"/>
    </row>
    <row r="73" spans="1:25" s="173" customFormat="1" ht="15" hidden="1" customHeight="1">
      <c r="A73" s="633">
        <v>48</v>
      </c>
      <c r="B73" s="634" t="s">
        <v>632</v>
      </c>
      <c r="C73" s="96"/>
      <c r="D73" s="96"/>
      <c r="E73" s="96"/>
      <c r="F73" s="96"/>
      <c r="G73" s="96"/>
      <c r="H73" s="96"/>
      <c r="I73" s="96"/>
      <c r="J73" s="96"/>
      <c r="K73" s="709"/>
      <c r="L73" s="171">
        <f>Birth!X74</f>
        <v>230</v>
      </c>
      <c r="M73" s="171">
        <f>Birth!Y74</f>
        <v>225</v>
      </c>
      <c r="N73" s="171">
        <f>L73+M73</f>
        <v>455</v>
      </c>
      <c r="O73" s="171">
        <f>Death!X73</f>
        <v>471</v>
      </c>
      <c r="P73" s="171">
        <f>Death!Y73</f>
        <v>374</v>
      </c>
      <c r="Q73" s="171">
        <f>O73+P73</f>
        <v>845</v>
      </c>
      <c r="R73" s="171">
        <f>Birth!AG74</f>
        <v>0</v>
      </c>
      <c r="S73" s="171">
        <f>Birth!AH74</f>
        <v>0</v>
      </c>
      <c r="T73" s="171">
        <f>R73+S73</f>
        <v>0</v>
      </c>
      <c r="U73" s="11"/>
      <c r="V73" s="11"/>
      <c r="W73" s="11"/>
      <c r="X73" s="11"/>
      <c r="Y73" s="171">
        <f>U73+V73</f>
        <v>0</v>
      </c>
    </row>
    <row r="74" spans="1:25" s="173" customFormat="1" ht="15" hidden="1" customHeight="1">
      <c r="A74" s="633">
        <v>49</v>
      </c>
      <c r="B74" s="634" t="s">
        <v>633</v>
      </c>
      <c r="C74" s="96"/>
      <c r="D74" s="96"/>
      <c r="E74" s="96"/>
      <c r="F74" s="96"/>
      <c r="G74" s="96"/>
      <c r="H74" s="96"/>
      <c r="I74" s="96"/>
      <c r="J74" s="96"/>
      <c r="K74" s="709"/>
      <c r="L74" s="171">
        <f>Birth!X75</f>
        <v>125</v>
      </c>
      <c r="M74" s="171">
        <f>Birth!Y75</f>
        <v>127</v>
      </c>
      <c r="N74" s="171">
        <f t="shared" ref="N74:N81" si="19">L74+M74</f>
        <v>252</v>
      </c>
      <c r="O74" s="171">
        <f>Death!X74</f>
        <v>430</v>
      </c>
      <c r="P74" s="171">
        <f>Death!Y74</f>
        <v>364</v>
      </c>
      <c r="Q74" s="171">
        <f t="shared" ref="Q74:Q79" si="20">O74+P74</f>
        <v>794</v>
      </c>
      <c r="R74" s="171">
        <f>Birth!AG75</f>
        <v>0</v>
      </c>
      <c r="S74" s="171">
        <f>Birth!AH75</f>
        <v>1</v>
      </c>
      <c r="T74" s="171">
        <f t="shared" ref="T74:T79" si="21">R74+S74</f>
        <v>1</v>
      </c>
      <c r="U74" s="11"/>
      <c r="V74" s="11"/>
      <c r="W74" s="11"/>
      <c r="X74" s="11"/>
      <c r="Y74" s="171">
        <f t="shared" ref="Y74:Y79" si="22">U74+V74</f>
        <v>0</v>
      </c>
    </row>
    <row r="75" spans="1:25" s="173" customFormat="1" ht="15" hidden="1" customHeight="1">
      <c r="A75" s="633">
        <v>50</v>
      </c>
      <c r="B75" s="634" t="s">
        <v>634</v>
      </c>
      <c r="C75" s="96"/>
      <c r="D75" s="96"/>
      <c r="E75" s="96"/>
      <c r="F75" s="96"/>
      <c r="G75" s="96"/>
      <c r="H75" s="96"/>
      <c r="I75" s="96"/>
      <c r="J75" s="96"/>
      <c r="K75" s="709"/>
      <c r="L75" s="171">
        <f>Birth!X76</f>
        <v>124</v>
      </c>
      <c r="M75" s="171">
        <f>Birth!Y76</f>
        <v>125</v>
      </c>
      <c r="N75" s="171">
        <f t="shared" si="19"/>
        <v>249</v>
      </c>
      <c r="O75" s="171">
        <f>Death!X75</f>
        <v>445</v>
      </c>
      <c r="P75" s="171">
        <f>Death!Y75</f>
        <v>367</v>
      </c>
      <c r="Q75" s="171">
        <f t="shared" si="20"/>
        <v>812</v>
      </c>
      <c r="R75" s="171">
        <f>Birth!AG76</f>
        <v>0</v>
      </c>
      <c r="S75" s="171">
        <f>Birth!AH76</f>
        <v>0</v>
      </c>
      <c r="T75" s="171">
        <f t="shared" si="21"/>
        <v>0</v>
      </c>
      <c r="U75" s="11"/>
      <c r="V75" s="11"/>
      <c r="W75" s="11"/>
      <c r="X75" s="11"/>
      <c r="Y75" s="171">
        <f t="shared" si="22"/>
        <v>0</v>
      </c>
    </row>
    <row r="76" spans="1:25" s="173" customFormat="1" ht="15" hidden="1" customHeight="1">
      <c r="A76" s="633">
        <v>51</v>
      </c>
      <c r="B76" s="634" t="s">
        <v>635</v>
      </c>
      <c r="C76" s="96"/>
      <c r="D76" s="96"/>
      <c r="E76" s="96"/>
      <c r="F76" s="96"/>
      <c r="G76" s="96"/>
      <c r="H76" s="96"/>
      <c r="I76" s="96"/>
      <c r="J76" s="96"/>
      <c r="K76" s="709"/>
      <c r="L76" s="171">
        <f>Birth!X77</f>
        <v>114</v>
      </c>
      <c r="M76" s="171">
        <f>Birth!Y77</f>
        <v>87</v>
      </c>
      <c r="N76" s="171">
        <f t="shared" si="19"/>
        <v>201</v>
      </c>
      <c r="O76" s="171">
        <f>Death!X76</f>
        <v>633</v>
      </c>
      <c r="P76" s="171">
        <f>Death!Y76</f>
        <v>503</v>
      </c>
      <c r="Q76" s="171">
        <f t="shared" si="20"/>
        <v>1136</v>
      </c>
      <c r="R76" s="171">
        <f>Birth!AG77</f>
        <v>0</v>
      </c>
      <c r="S76" s="171">
        <f>Birth!AH77</f>
        <v>0</v>
      </c>
      <c r="T76" s="171">
        <f t="shared" si="21"/>
        <v>0</v>
      </c>
      <c r="U76" s="11"/>
      <c r="V76" s="11"/>
      <c r="W76" s="11"/>
      <c r="X76" s="11"/>
      <c r="Y76" s="171">
        <f t="shared" si="22"/>
        <v>0</v>
      </c>
    </row>
    <row r="77" spans="1:25" s="173" customFormat="1" ht="15" hidden="1" customHeight="1">
      <c r="A77" s="633">
        <v>52</v>
      </c>
      <c r="B77" s="634" t="s">
        <v>636</v>
      </c>
      <c r="C77" s="96"/>
      <c r="D77" s="96"/>
      <c r="E77" s="96"/>
      <c r="F77" s="96"/>
      <c r="G77" s="96"/>
      <c r="H77" s="96"/>
      <c r="I77" s="96"/>
      <c r="J77" s="96"/>
      <c r="K77" s="709"/>
      <c r="L77" s="171">
        <f>Birth!X78</f>
        <v>79</v>
      </c>
      <c r="M77" s="171">
        <f>Birth!Y78</f>
        <v>84</v>
      </c>
      <c r="N77" s="171">
        <f t="shared" si="19"/>
        <v>163</v>
      </c>
      <c r="O77" s="171">
        <f>Death!X77</f>
        <v>787</v>
      </c>
      <c r="P77" s="171">
        <f>Death!Y77</f>
        <v>572</v>
      </c>
      <c r="Q77" s="171">
        <f t="shared" si="20"/>
        <v>1359</v>
      </c>
      <c r="R77" s="171">
        <f>Birth!AG78</f>
        <v>0</v>
      </c>
      <c r="S77" s="171">
        <f>Birth!AH78</f>
        <v>0</v>
      </c>
      <c r="T77" s="171">
        <f t="shared" si="21"/>
        <v>0</v>
      </c>
      <c r="U77" s="11"/>
      <c r="V77" s="11"/>
      <c r="W77" s="11"/>
      <c r="X77" s="11"/>
      <c r="Y77" s="171">
        <f t="shared" si="22"/>
        <v>0</v>
      </c>
    </row>
    <row r="78" spans="1:25" s="173" customFormat="1" ht="15" hidden="1" customHeight="1">
      <c r="A78" s="633">
        <v>53</v>
      </c>
      <c r="B78" s="634" t="s">
        <v>637</v>
      </c>
      <c r="C78" s="96"/>
      <c r="D78" s="96"/>
      <c r="E78" s="96"/>
      <c r="F78" s="96"/>
      <c r="G78" s="96"/>
      <c r="H78" s="96"/>
      <c r="I78" s="96"/>
      <c r="J78" s="96"/>
      <c r="K78" s="709"/>
      <c r="L78" s="171">
        <f>Birth!X79</f>
        <v>155</v>
      </c>
      <c r="M78" s="171">
        <f>Birth!Y79</f>
        <v>151</v>
      </c>
      <c r="N78" s="171">
        <f t="shared" si="19"/>
        <v>306</v>
      </c>
      <c r="O78" s="171">
        <f>Death!X78</f>
        <v>805</v>
      </c>
      <c r="P78" s="171">
        <f>Death!Y78</f>
        <v>553</v>
      </c>
      <c r="Q78" s="171">
        <f t="shared" si="20"/>
        <v>1358</v>
      </c>
      <c r="R78" s="171">
        <f>Birth!AG79</f>
        <v>0</v>
      </c>
      <c r="S78" s="171">
        <f>Birth!AH79</f>
        <v>0</v>
      </c>
      <c r="T78" s="171">
        <f t="shared" si="21"/>
        <v>0</v>
      </c>
      <c r="U78" s="11"/>
      <c r="V78" s="11"/>
      <c r="W78" s="11"/>
      <c r="X78" s="11"/>
      <c r="Y78" s="171">
        <f t="shared" si="22"/>
        <v>0</v>
      </c>
    </row>
    <row r="79" spans="1:25" s="173" customFormat="1" ht="15" hidden="1" customHeight="1">
      <c r="A79" s="633">
        <v>54</v>
      </c>
      <c r="B79" s="634" t="s">
        <v>638</v>
      </c>
      <c r="C79" s="96"/>
      <c r="D79" s="96"/>
      <c r="E79" s="96"/>
      <c r="F79" s="96"/>
      <c r="G79" s="96"/>
      <c r="H79" s="96"/>
      <c r="I79" s="96"/>
      <c r="J79" s="96"/>
      <c r="K79" s="709"/>
      <c r="L79" s="171">
        <f>Birth!X80</f>
        <v>89</v>
      </c>
      <c r="M79" s="171">
        <f>Birth!Y80</f>
        <v>107</v>
      </c>
      <c r="N79" s="171">
        <f t="shared" si="19"/>
        <v>196</v>
      </c>
      <c r="O79" s="171">
        <f>Death!X79</f>
        <v>495</v>
      </c>
      <c r="P79" s="171">
        <f>Death!Y79</f>
        <v>373</v>
      </c>
      <c r="Q79" s="171">
        <f t="shared" si="20"/>
        <v>868</v>
      </c>
      <c r="R79" s="171">
        <f>Birth!AG80</f>
        <v>1</v>
      </c>
      <c r="S79" s="171">
        <f>Birth!AH80</f>
        <v>0</v>
      </c>
      <c r="T79" s="171">
        <f t="shared" si="21"/>
        <v>1</v>
      </c>
      <c r="U79" s="11"/>
      <c r="V79" s="11"/>
      <c r="W79" s="11"/>
      <c r="X79" s="11"/>
      <c r="Y79" s="171">
        <f t="shared" si="22"/>
        <v>0</v>
      </c>
    </row>
    <row r="80" spans="1:25" s="173" customFormat="1" ht="15" hidden="1" customHeight="1">
      <c r="A80" s="633">
        <v>55</v>
      </c>
      <c r="B80" s="634" t="s">
        <v>639</v>
      </c>
      <c r="C80" s="96"/>
      <c r="D80" s="96"/>
      <c r="E80" s="96"/>
      <c r="F80" s="96"/>
      <c r="G80" s="96"/>
      <c r="H80" s="96"/>
      <c r="I80" s="96"/>
      <c r="J80" s="96"/>
      <c r="K80" s="709"/>
      <c r="L80" s="171">
        <f>Birth!X81</f>
        <v>341</v>
      </c>
      <c r="M80" s="171">
        <f>Birth!Y81</f>
        <v>309</v>
      </c>
      <c r="N80" s="171">
        <f>L80+M80</f>
        <v>650</v>
      </c>
      <c r="O80" s="171">
        <f>Death!X80</f>
        <v>683</v>
      </c>
      <c r="P80" s="171">
        <f>Death!Y80</f>
        <v>538</v>
      </c>
      <c r="Q80" s="171">
        <f>O80+P80</f>
        <v>1221</v>
      </c>
      <c r="R80" s="171">
        <f>Birth!AG81</f>
        <v>1</v>
      </c>
      <c r="S80" s="171">
        <f>Birth!AH81</f>
        <v>0</v>
      </c>
      <c r="T80" s="171">
        <f>R80+S80</f>
        <v>1</v>
      </c>
      <c r="U80" s="11"/>
      <c r="V80" s="11"/>
      <c r="W80" s="11"/>
      <c r="X80" s="11"/>
      <c r="Y80" s="171">
        <f>U80+V80</f>
        <v>0</v>
      </c>
    </row>
    <row r="81" spans="1:25" s="173" customFormat="1" ht="15" hidden="1" customHeight="1">
      <c r="A81" s="633">
        <v>56</v>
      </c>
      <c r="B81" s="634" t="s">
        <v>640</v>
      </c>
      <c r="C81" s="96"/>
      <c r="D81" s="96"/>
      <c r="E81" s="96"/>
      <c r="F81" s="96"/>
      <c r="G81" s="96"/>
      <c r="H81" s="96"/>
      <c r="I81" s="96"/>
      <c r="J81" s="96"/>
      <c r="K81" s="709"/>
      <c r="L81" s="171">
        <f>Birth!X82</f>
        <v>309</v>
      </c>
      <c r="M81" s="171">
        <f>Birth!Y82</f>
        <v>286</v>
      </c>
      <c r="N81" s="171">
        <f t="shared" si="19"/>
        <v>595</v>
      </c>
      <c r="O81" s="171">
        <f>Death!X81</f>
        <v>521</v>
      </c>
      <c r="P81" s="171">
        <f>Death!Y81</f>
        <v>434</v>
      </c>
      <c r="Q81" s="171">
        <f>O81+P81</f>
        <v>955</v>
      </c>
      <c r="R81" s="171">
        <f>Birth!AG82</f>
        <v>1</v>
      </c>
      <c r="S81" s="171">
        <f>Birth!AH82</f>
        <v>0</v>
      </c>
      <c r="T81" s="171">
        <f>R81+S81</f>
        <v>1</v>
      </c>
      <c r="U81" s="11"/>
      <c r="V81" s="11"/>
      <c r="W81" s="11"/>
      <c r="X81" s="11"/>
      <c r="Y81" s="171">
        <f>U81+V81</f>
        <v>0</v>
      </c>
    </row>
    <row r="82" spans="1:25" s="173" customFormat="1" ht="15" hidden="1" customHeight="1">
      <c r="A82" s="541"/>
      <c r="B82" s="631" t="s">
        <v>6</v>
      </c>
      <c r="C82" s="701"/>
      <c r="D82" s="701"/>
      <c r="E82" s="701"/>
      <c r="F82" s="701"/>
      <c r="G82" s="701"/>
      <c r="H82" s="701"/>
      <c r="I82" s="701"/>
      <c r="J82" s="701"/>
      <c r="K82" s="710"/>
      <c r="L82" s="203">
        <f>Birth!X83</f>
        <v>1566</v>
      </c>
      <c r="M82" s="203">
        <f>Birth!Y83</f>
        <v>1501</v>
      </c>
      <c r="N82" s="203">
        <f t="shared" ref="N82:Y82" si="23">SUM(N73:N81)</f>
        <v>3067</v>
      </c>
      <c r="O82" s="203">
        <f>Death!X82</f>
        <v>5270</v>
      </c>
      <c r="P82" s="203">
        <f>Death!Y82</f>
        <v>4078</v>
      </c>
      <c r="Q82" s="203">
        <f t="shared" si="23"/>
        <v>9348</v>
      </c>
      <c r="R82" s="203">
        <f>Birth!AG83</f>
        <v>3</v>
      </c>
      <c r="S82" s="203">
        <f>Birth!AH83</f>
        <v>1</v>
      </c>
      <c r="T82" s="203">
        <f t="shared" si="23"/>
        <v>4</v>
      </c>
      <c r="U82" s="203">
        <f t="shared" si="23"/>
        <v>0</v>
      </c>
      <c r="V82" s="203">
        <f t="shared" si="23"/>
        <v>0</v>
      </c>
      <c r="W82" s="203"/>
      <c r="X82" s="203"/>
      <c r="Y82" s="203">
        <f t="shared" si="23"/>
        <v>0</v>
      </c>
    </row>
    <row r="83" spans="1:25" s="173" customFormat="1" ht="15" hidden="1" customHeight="1">
      <c r="A83" s="629" t="s">
        <v>57</v>
      </c>
      <c r="B83" s="623"/>
      <c r="C83" s="702"/>
      <c r="D83" s="702"/>
      <c r="E83" s="702"/>
      <c r="F83" s="702"/>
      <c r="G83" s="702"/>
      <c r="H83" s="702"/>
      <c r="I83" s="702"/>
      <c r="J83" s="702"/>
      <c r="K83" s="712"/>
      <c r="L83" s="623"/>
      <c r="M83" s="623"/>
      <c r="N83" s="702"/>
      <c r="O83" s="623"/>
      <c r="P83" s="623"/>
      <c r="Q83" s="702"/>
      <c r="R83" s="623"/>
      <c r="S83" s="623"/>
      <c r="T83" s="702"/>
      <c r="U83" s="702"/>
      <c r="V83" s="702"/>
      <c r="W83" s="702"/>
      <c r="X83" s="702"/>
      <c r="Y83" s="701"/>
    </row>
    <row r="84" spans="1:25" s="173" customFormat="1" ht="15" hidden="1" customHeight="1">
      <c r="A84" s="633">
        <v>57</v>
      </c>
      <c r="B84" s="634" t="s">
        <v>123</v>
      </c>
      <c r="C84" s="96"/>
      <c r="D84" s="96"/>
      <c r="E84" s="96"/>
      <c r="F84" s="96"/>
      <c r="G84" s="96"/>
      <c r="H84" s="96"/>
      <c r="I84" s="96"/>
      <c r="J84" s="96"/>
      <c r="K84" s="709"/>
      <c r="L84" s="171">
        <f>Birth!X85</f>
        <v>127</v>
      </c>
      <c r="M84" s="171">
        <f>Birth!Y85</f>
        <v>111</v>
      </c>
      <c r="N84" s="171">
        <f>L84+M84</f>
        <v>238</v>
      </c>
      <c r="O84" s="171">
        <f>Death!X84</f>
        <v>721</v>
      </c>
      <c r="P84" s="171">
        <f>Death!Y84</f>
        <v>485</v>
      </c>
      <c r="Q84" s="171">
        <f>O84+P84</f>
        <v>1206</v>
      </c>
      <c r="R84" s="171">
        <f>Birth!AG85</f>
        <v>0</v>
      </c>
      <c r="S84" s="171">
        <f>Birth!AH85</f>
        <v>0</v>
      </c>
      <c r="T84" s="171">
        <f>R84+S84</f>
        <v>0</v>
      </c>
      <c r="U84" s="11"/>
      <c r="V84" s="11"/>
      <c r="W84" s="11"/>
      <c r="X84" s="11"/>
      <c r="Y84" s="171">
        <f>U84+V84</f>
        <v>0</v>
      </c>
    </row>
    <row r="85" spans="1:25" s="173" customFormat="1" ht="15" hidden="1" customHeight="1">
      <c r="A85" s="633">
        <v>58</v>
      </c>
      <c r="B85" s="634" t="s">
        <v>124</v>
      </c>
      <c r="C85" s="96"/>
      <c r="D85" s="96"/>
      <c r="E85" s="96"/>
      <c r="F85" s="96"/>
      <c r="G85" s="96"/>
      <c r="H85" s="96"/>
      <c r="I85" s="96"/>
      <c r="J85" s="96"/>
      <c r="K85" s="709"/>
      <c r="L85" s="171">
        <f>Birth!X86</f>
        <v>45</v>
      </c>
      <c r="M85" s="171">
        <f>Birth!Y86</f>
        <v>52</v>
      </c>
      <c r="N85" s="171">
        <f>L85+M85</f>
        <v>97</v>
      </c>
      <c r="O85" s="171">
        <f>Death!X85</f>
        <v>555</v>
      </c>
      <c r="P85" s="171">
        <f>Death!Y85</f>
        <v>455</v>
      </c>
      <c r="Q85" s="171">
        <f>O85+P85</f>
        <v>1010</v>
      </c>
      <c r="R85" s="171">
        <f>Birth!AG86</f>
        <v>0</v>
      </c>
      <c r="S85" s="171">
        <f>Birth!AH86</f>
        <v>0</v>
      </c>
      <c r="T85" s="171">
        <f>R85+S85</f>
        <v>0</v>
      </c>
      <c r="U85" s="11"/>
      <c r="V85" s="11"/>
      <c r="W85" s="11"/>
      <c r="X85" s="11"/>
      <c r="Y85" s="171">
        <f>U85+V85</f>
        <v>0</v>
      </c>
    </row>
    <row r="86" spans="1:25" s="173" customFormat="1" ht="15" hidden="1" customHeight="1">
      <c r="A86" s="633">
        <v>59</v>
      </c>
      <c r="B86" s="634" t="s">
        <v>125</v>
      </c>
      <c r="C86" s="96"/>
      <c r="D86" s="96"/>
      <c r="E86" s="96"/>
      <c r="F86" s="96"/>
      <c r="G86" s="96"/>
      <c r="H86" s="96"/>
      <c r="I86" s="96"/>
      <c r="J86" s="96"/>
      <c r="K86" s="709"/>
      <c r="L86" s="171">
        <f>Birth!X87</f>
        <v>43</v>
      </c>
      <c r="M86" s="171">
        <f>Birth!Y87</f>
        <v>33</v>
      </c>
      <c r="N86" s="171">
        <f>L86+M86</f>
        <v>76</v>
      </c>
      <c r="O86" s="171">
        <f>Death!X86</f>
        <v>533</v>
      </c>
      <c r="P86" s="171">
        <f>Death!Y86</f>
        <v>377</v>
      </c>
      <c r="Q86" s="171">
        <f>O86+P86</f>
        <v>910</v>
      </c>
      <c r="R86" s="171">
        <f>Birth!AG87</f>
        <v>0</v>
      </c>
      <c r="S86" s="171">
        <f>Birth!AH87</f>
        <v>0</v>
      </c>
      <c r="T86" s="171">
        <f>R86+S86</f>
        <v>0</v>
      </c>
      <c r="U86" s="11"/>
      <c r="V86" s="11"/>
      <c r="W86" s="11"/>
      <c r="X86" s="11"/>
      <c r="Y86" s="171">
        <f>U86+V86</f>
        <v>0</v>
      </c>
    </row>
    <row r="87" spans="1:25" s="173" customFormat="1" ht="15" hidden="1" customHeight="1">
      <c r="A87" s="633">
        <v>60</v>
      </c>
      <c r="B87" s="634" t="s">
        <v>59</v>
      </c>
      <c r="C87" s="96"/>
      <c r="D87" s="96"/>
      <c r="E87" s="96"/>
      <c r="F87" s="96"/>
      <c r="G87" s="96"/>
      <c r="H87" s="96"/>
      <c r="I87" s="96"/>
      <c r="J87" s="96"/>
      <c r="K87" s="709"/>
      <c r="L87" s="171">
        <f>Birth!X88</f>
        <v>50</v>
      </c>
      <c r="M87" s="171">
        <f>Birth!Y88</f>
        <v>46</v>
      </c>
      <c r="N87" s="171">
        <f>L87+M87</f>
        <v>96</v>
      </c>
      <c r="O87" s="171">
        <f>Death!X87</f>
        <v>721</v>
      </c>
      <c r="P87" s="171">
        <f>Death!Y87</f>
        <v>597</v>
      </c>
      <c r="Q87" s="171">
        <f>O87+P87</f>
        <v>1318</v>
      </c>
      <c r="R87" s="171">
        <f>Birth!AG88</f>
        <v>0</v>
      </c>
      <c r="S87" s="171">
        <f>Birth!AH88</f>
        <v>0</v>
      </c>
      <c r="T87" s="171">
        <f>R87+S87</f>
        <v>0</v>
      </c>
      <c r="U87" s="11"/>
      <c r="V87" s="11"/>
      <c r="W87" s="11"/>
      <c r="X87" s="11"/>
      <c r="Y87" s="171">
        <f>U87+V87</f>
        <v>0</v>
      </c>
    </row>
    <row r="88" spans="1:25" s="173" customFormat="1" ht="15" hidden="1" customHeight="1">
      <c r="A88" s="541"/>
      <c r="B88" s="631" t="s">
        <v>6</v>
      </c>
      <c r="C88" s="701"/>
      <c r="D88" s="701"/>
      <c r="E88" s="701"/>
      <c r="F88" s="701"/>
      <c r="G88" s="701"/>
      <c r="H88" s="701"/>
      <c r="I88" s="701"/>
      <c r="J88" s="701"/>
      <c r="K88" s="710"/>
      <c r="L88" s="203">
        <f>Birth!X89</f>
        <v>265</v>
      </c>
      <c r="M88" s="203">
        <f>Birth!Y89</f>
        <v>242</v>
      </c>
      <c r="N88" s="203">
        <f t="shared" ref="N88:Y88" si="24">SUM(N84:N87)</f>
        <v>507</v>
      </c>
      <c r="O88" s="203">
        <f>Death!X88</f>
        <v>2530</v>
      </c>
      <c r="P88" s="203">
        <f>Death!Y88</f>
        <v>1914</v>
      </c>
      <c r="Q88" s="203">
        <f t="shared" si="24"/>
        <v>4444</v>
      </c>
      <c r="R88" s="203">
        <f>Birth!AG89</f>
        <v>0</v>
      </c>
      <c r="S88" s="203">
        <f>Birth!AH89</f>
        <v>0</v>
      </c>
      <c r="T88" s="203">
        <f t="shared" si="24"/>
        <v>0</v>
      </c>
      <c r="U88" s="203">
        <f t="shared" si="24"/>
        <v>0</v>
      </c>
      <c r="V88" s="203">
        <f t="shared" si="24"/>
        <v>0</v>
      </c>
      <c r="W88" s="203"/>
      <c r="X88" s="203"/>
      <c r="Y88" s="203">
        <f t="shared" si="24"/>
        <v>0</v>
      </c>
    </row>
    <row r="89" spans="1:25" s="173" customFormat="1" ht="15" hidden="1" customHeight="1">
      <c r="A89" s="629" t="s">
        <v>61</v>
      </c>
      <c r="B89" s="623"/>
      <c r="C89" s="702"/>
      <c r="D89" s="702"/>
      <c r="E89" s="702"/>
      <c r="F89" s="702"/>
      <c r="G89" s="702"/>
      <c r="H89" s="702"/>
      <c r="I89" s="702"/>
      <c r="J89" s="702"/>
      <c r="K89" s="712"/>
      <c r="L89" s="623"/>
      <c r="M89" s="623"/>
      <c r="N89" s="702"/>
      <c r="O89" s="623"/>
      <c r="P89" s="623"/>
      <c r="Q89" s="702"/>
      <c r="R89" s="623"/>
      <c r="S89" s="623"/>
      <c r="T89" s="702"/>
      <c r="U89" s="702"/>
      <c r="V89" s="702"/>
      <c r="W89" s="702"/>
      <c r="X89" s="702"/>
      <c r="Y89" s="701"/>
    </row>
    <row r="90" spans="1:25" s="173" customFormat="1" ht="15" hidden="1" customHeight="1">
      <c r="A90" s="633">
        <v>61</v>
      </c>
      <c r="B90" s="634" t="s">
        <v>531</v>
      </c>
      <c r="C90" s="96"/>
      <c r="D90" s="96"/>
      <c r="E90" s="96"/>
      <c r="F90" s="96"/>
      <c r="G90" s="96"/>
      <c r="H90" s="96"/>
      <c r="I90" s="96"/>
      <c r="J90" s="96"/>
      <c r="K90" s="709"/>
      <c r="L90" s="839">
        <f>Birth!X91</f>
        <v>347</v>
      </c>
      <c r="M90" s="839">
        <f>Birth!Y91</f>
        <v>312</v>
      </c>
      <c r="N90" s="202">
        <f>L90+M90</f>
        <v>659</v>
      </c>
      <c r="O90" s="839">
        <f>Death!X90</f>
        <v>806</v>
      </c>
      <c r="P90" s="839">
        <f>Death!Y90</f>
        <v>571</v>
      </c>
      <c r="Q90" s="202">
        <f>O90+P90</f>
        <v>1377</v>
      </c>
      <c r="R90" s="839">
        <f>Birth!AG91</f>
        <v>2</v>
      </c>
      <c r="S90" s="839">
        <f>Birth!AH91</f>
        <v>0</v>
      </c>
      <c r="T90" s="202">
        <f>R90+S90</f>
        <v>2</v>
      </c>
      <c r="U90" s="202"/>
      <c r="V90" s="202"/>
      <c r="W90" s="202"/>
      <c r="X90" s="202"/>
      <c r="Y90" s="202">
        <f>U90+V90</f>
        <v>0</v>
      </c>
    </row>
    <row r="91" spans="1:25" s="173" customFormat="1" ht="15" hidden="1" customHeight="1">
      <c r="A91" s="633">
        <v>62</v>
      </c>
      <c r="B91" s="634" t="s">
        <v>532</v>
      </c>
      <c r="C91" s="96"/>
      <c r="D91" s="96"/>
      <c r="E91" s="96"/>
      <c r="F91" s="96"/>
      <c r="G91" s="96"/>
      <c r="H91" s="96"/>
      <c r="I91" s="96"/>
      <c r="J91" s="96"/>
      <c r="K91" s="709"/>
      <c r="L91" s="983">
        <f>Birth!X92</f>
        <v>69</v>
      </c>
      <c r="M91" s="983">
        <f>Birth!Y92</f>
        <v>79</v>
      </c>
      <c r="N91" s="202">
        <f t="shared" ref="N91:N99" si="25">L91+M91</f>
        <v>148</v>
      </c>
      <c r="O91" s="983">
        <f>Death!X91</f>
        <v>58</v>
      </c>
      <c r="P91" s="983">
        <f>Death!Y91</f>
        <v>70</v>
      </c>
      <c r="Q91" s="202">
        <f t="shared" ref="Q91:Q99" si="26">O91+P91</f>
        <v>128</v>
      </c>
      <c r="R91" s="983">
        <f>Birth!AG92</f>
        <v>0</v>
      </c>
      <c r="S91" s="983">
        <f>Birth!AH92</f>
        <v>0</v>
      </c>
      <c r="T91" s="202">
        <f t="shared" ref="T91:T99" si="27">R91+S91</f>
        <v>0</v>
      </c>
      <c r="U91" s="984"/>
      <c r="V91" s="984"/>
      <c r="W91" s="984"/>
      <c r="X91" s="984"/>
      <c r="Y91" s="202">
        <f t="shared" ref="Y91:Y99" si="28">U91+V91</f>
        <v>0</v>
      </c>
    </row>
    <row r="92" spans="1:25" s="173" customFormat="1" ht="15" hidden="1" customHeight="1">
      <c r="A92" s="633">
        <v>63</v>
      </c>
      <c r="B92" s="634" t="s">
        <v>535</v>
      </c>
      <c r="C92" s="96"/>
      <c r="D92" s="96"/>
      <c r="E92" s="96"/>
      <c r="F92" s="96"/>
      <c r="G92" s="96"/>
      <c r="H92" s="96"/>
      <c r="I92" s="96"/>
      <c r="J92" s="96"/>
      <c r="K92" s="709"/>
      <c r="L92" s="839">
        <f>Birth!X93</f>
        <v>95</v>
      </c>
      <c r="M92" s="839">
        <f>Birth!Y93</f>
        <v>116</v>
      </c>
      <c r="N92" s="202">
        <f t="shared" si="25"/>
        <v>211</v>
      </c>
      <c r="O92" s="839">
        <f>Death!X92</f>
        <v>653</v>
      </c>
      <c r="P92" s="839">
        <f>Death!Y92</f>
        <v>476</v>
      </c>
      <c r="Q92" s="202">
        <f t="shared" si="26"/>
        <v>1129</v>
      </c>
      <c r="R92" s="839">
        <f>Birth!AG93</f>
        <v>0</v>
      </c>
      <c r="S92" s="839">
        <f>Birth!AH93</f>
        <v>0</v>
      </c>
      <c r="T92" s="202">
        <f t="shared" si="27"/>
        <v>0</v>
      </c>
      <c r="U92" s="202"/>
      <c r="V92" s="202"/>
      <c r="W92" s="202"/>
      <c r="X92" s="202"/>
      <c r="Y92" s="202">
        <f t="shared" si="28"/>
        <v>0</v>
      </c>
    </row>
    <row r="93" spans="1:25" s="173" customFormat="1" ht="15" hidden="1" customHeight="1">
      <c r="A93" s="633">
        <v>64</v>
      </c>
      <c r="B93" s="634" t="s">
        <v>536</v>
      </c>
      <c r="C93" s="96"/>
      <c r="D93" s="96"/>
      <c r="E93" s="96"/>
      <c r="F93" s="96"/>
      <c r="G93" s="96"/>
      <c r="H93" s="96"/>
      <c r="I93" s="96"/>
      <c r="J93" s="96"/>
      <c r="K93" s="709"/>
      <c r="L93" s="839">
        <f>Birth!X94</f>
        <v>420</v>
      </c>
      <c r="M93" s="839">
        <f>Birth!Y94</f>
        <v>401</v>
      </c>
      <c r="N93" s="202">
        <f t="shared" si="25"/>
        <v>821</v>
      </c>
      <c r="O93" s="839">
        <f>Death!X93</f>
        <v>917</v>
      </c>
      <c r="P93" s="839">
        <f>Death!Y93</f>
        <v>702</v>
      </c>
      <c r="Q93" s="202">
        <f t="shared" si="26"/>
        <v>1619</v>
      </c>
      <c r="R93" s="839">
        <f>Birth!AG94</f>
        <v>0</v>
      </c>
      <c r="S93" s="839">
        <f>Birth!AH94</f>
        <v>0</v>
      </c>
      <c r="T93" s="202">
        <f t="shared" si="27"/>
        <v>0</v>
      </c>
      <c r="U93" s="202"/>
      <c r="V93" s="202"/>
      <c r="W93" s="202"/>
      <c r="X93" s="202"/>
      <c r="Y93" s="202">
        <f t="shared" si="28"/>
        <v>0</v>
      </c>
    </row>
    <row r="94" spans="1:25" s="173" customFormat="1" ht="15" hidden="1" customHeight="1">
      <c r="A94" s="633">
        <v>65</v>
      </c>
      <c r="B94" s="634" t="s">
        <v>539</v>
      </c>
      <c r="C94" s="96"/>
      <c r="D94" s="96"/>
      <c r="E94" s="96"/>
      <c r="F94" s="96"/>
      <c r="G94" s="96"/>
      <c r="H94" s="96"/>
      <c r="I94" s="96"/>
      <c r="J94" s="96"/>
      <c r="K94" s="709"/>
      <c r="L94" s="983">
        <f>Birth!X95</f>
        <v>434</v>
      </c>
      <c r="M94" s="983">
        <f>Birth!Y95</f>
        <v>339</v>
      </c>
      <c r="N94" s="202">
        <f t="shared" si="25"/>
        <v>773</v>
      </c>
      <c r="O94" s="983">
        <f>Death!X94</f>
        <v>1098</v>
      </c>
      <c r="P94" s="983">
        <f>Death!Y94</f>
        <v>758</v>
      </c>
      <c r="Q94" s="202">
        <f t="shared" si="26"/>
        <v>1856</v>
      </c>
      <c r="R94" s="983">
        <f>Birth!AG95</f>
        <v>0</v>
      </c>
      <c r="S94" s="983">
        <f>Birth!AH95</f>
        <v>1</v>
      </c>
      <c r="T94" s="202">
        <f t="shared" si="27"/>
        <v>1</v>
      </c>
      <c r="U94" s="984"/>
      <c r="V94" s="984"/>
      <c r="W94" s="984"/>
      <c r="X94" s="984"/>
      <c r="Y94" s="202">
        <f t="shared" si="28"/>
        <v>0</v>
      </c>
    </row>
    <row r="95" spans="1:25" s="173" customFormat="1" ht="15" hidden="1" customHeight="1">
      <c r="A95" s="633">
        <v>66</v>
      </c>
      <c r="B95" s="634" t="s">
        <v>537</v>
      </c>
      <c r="C95" s="96"/>
      <c r="D95" s="96"/>
      <c r="E95" s="96"/>
      <c r="F95" s="96"/>
      <c r="G95" s="96"/>
      <c r="H95" s="96"/>
      <c r="I95" s="96"/>
      <c r="J95" s="96"/>
      <c r="K95" s="709"/>
      <c r="L95" s="839">
        <f>Birth!X96</f>
        <v>133</v>
      </c>
      <c r="M95" s="839">
        <f>Birth!Y96</f>
        <v>103</v>
      </c>
      <c r="N95" s="202">
        <f t="shared" si="25"/>
        <v>236</v>
      </c>
      <c r="O95" s="839">
        <f>Death!X95</f>
        <v>761</v>
      </c>
      <c r="P95" s="839">
        <f>Death!Y95</f>
        <v>503</v>
      </c>
      <c r="Q95" s="202">
        <f t="shared" si="26"/>
        <v>1264</v>
      </c>
      <c r="R95" s="839">
        <f>Birth!AG96</f>
        <v>0</v>
      </c>
      <c r="S95" s="839">
        <f>Birth!AH96</f>
        <v>0</v>
      </c>
      <c r="T95" s="202">
        <f t="shared" si="27"/>
        <v>0</v>
      </c>
      <c r="U95" s="202"/>
      <c r="V95" s="202"/>
      <c r="W95" s="202"/>
      <c r="X95" s="202"/>
      <c r="Y95" s="202">
        <f t="shared" si="28"/>
        <v>0</v>
      </c>
    </row>
    <row r="96" spans="1:25" s="173" customFormat="1" ht="15" hidden="1" customHeight="1">
      <c r="A96" s="633">
        <v>67</v>
      </c>
      <c r="B96" s="634" t="s">
        <v>540</v>
      </c>
      <c r="C96" s="96"/>
      <c r="D96" s="96"/>
      <c r="E96" s="96"/>
      <c r="F96" s="96"/>
      <c r="G96" s="96"/>
      <c r="H96" s="96"/>
      <c r="I96" s="96"/>
      <c r="J96" s="96"/>
      <c r="K96" s="709"/>
      <c r="L96" s="839">
        <f>Birth!X97</f>
        <v>117</v>
      </c>
      <c r="M96" s="839">
        <f>Birth!Y97</f>
        <v>108</v>
      </c>
      <c r="N96" s="202">
        <f t="shared" si="25"/>
        <v>225</v>
      </c>
      <c r="O96" s="839">
        <f>Death!X96</f>
        <v>828</v>
      </c>
      <c r="P96" s="839">
        <f>Death!Y96</f>
        <v>626</v>
      </c>
      <c r="Q96" s="202">
        <f t="shared" si="26"/>
        <v>1454</v>
      </c>
      <c r="R96" s="839">
        <f>Birth!AG97</f>
        <v>0</v>
      </c>
      <c r="S96" s="839">
        <f>Birth!AH97</f>
        <v>0</v>
      </c>
      <c r="T96" s="202">
        <f t="shared" si="27"/>
        <v>0</v>
      </c>
      <c r="U96" s="202"/>
      <c r="V96" s="202"/>
      <c r="W96" s="202"/>
      <c r="X96" s="202"/>
      <c r="Y96" s="202">
        <f t="shared" si="28"/>
        <v>0</v>
      </c>
    </row>
    <row r="97" spans="1:25" s="173" customFormat="1" ht="15" hidden="1" customHeight="1">
      <c r="A97" s="633">
        <v>68</v>
      </c>
      <c r="B97" s="634" t="s">
        <v>533</v>
      </c>
      <c r="C97" s="96"/>
      <c r="D97" s="96"/>
      <c r="E97" s="96"/>
      <c r="F97" s="96"/>
      <c r="G97" s="96"/>
      <c r="H97" s="96"/>
      <c r="I97" s="96"/>
      <c r="J97" s="96"/>
      <c r="K97" s="709"/>
      <c r="L97" s="839">
        <f>Birth!X98</f>
        <v>84</v>
      </c>
      <c r="M97" s="839">
        <f>Birth!Y98</f>
        <v>79</v>
      </c>
      <c r="N97" s="202">
        <f t="shared" si="25"/>
        <v>163</v>
      </c>
      <c r="O97" s="839">
        <f>Death!X97</f>
        <v>755</v>
      </c>
      <c r="P97" s="839">
        <f>Death!Y97</f>
        <v>550</v>
      </c>
      <c r="Q97" s="202">
        <f t="shared" si="26"/>
        <v>1305</v>
      </c>
      <c r="R97" s="839">
        <f>Birth!AG98</f>
        <v>0</v>
      </c>
      <c r="S97" s="839">
        <f>Birth!AH98</f>
        <v>0</v>
      </c>
      <c r="T97" s="202">
        <f t="shared" si="27"/>
        <v>0</v>
      </c>
      <c r="U97" s="202"/>
      <c r="V97" s="202"/>
      <c r="W97" s="202"/>
      <c r="X97" s="202"/>
      <c r="Y97" s="202">
        <f t="shared" si="28"/>
        <v>0</v>
      </c>
    </row>
    <row r="98" spans="1:25" s="173" customFormat="1" ht="15" hidden="1" customHeight="1">
      <c r="A98" s="633">
        <v>69</v>
      </c>
      <c r="B98" s="634" t="s">
        <v>534</v>
      </c>
      <c r="C98" s="96"/>
      <c r="D98" s="96"/>
      <c r="E98" s="96"/>
      <c r="F98" s="96"/>
      <c r="G98" s="96"/>
      <c r="H98" s="96"/>
      <c r="I98" s="96"/>
      <c r="J98" s="96"/>
      <c r="K98" s="709"/>
      <c r="L98" s="839">
        <f>Birth!X99</f>
        <v>0</v>
      </c>
      <c r="M98" s="839">
        <f>Birth!Y99</f>
        <v>1</v>
      </c>
      <c r="N98" s="202">
        <f t="shared" si="25"/>
        <v>1</v>
      </c>
      <c r="O98" s="839">
        <f>Death!X98</f>
        <v>358</v>
      </c>
      <c r="P98" s="839">
        <f>Death!Y98</f>
        <v>255</v>
      </c>
      <c r="Q98" s="202">
        <f t="shared" si="26"/>
        <v>613</v>
      </c>
      <c r="R98" s="839">
        <f>Birth!AG99</f>
        <v>0</v>
      </c>
      <c r="S98" s="839">
        <f>Birth!AH99</f>
        <v>0</v>
      </c>
      <c r="T98" s="202">
        <f t="shared" si="27"/>
        <v>0</v>
      </c>
      <c r="U98" s="202"/>
      <c r="V98" s="202"/>
      <c r="W98" s="202"/>
      <c r="X98" s="202"/>
      <c r="Y98" s="202">
        <f t="shared" si="28"/>
        <v>0</v>
      </c>
    </row>
    <row r="99" spans="1:25" s="173" customFormat="1" ht="15" hidden="1" customHeight="1">
      <c r="A99" s="633">
        <v>70</v>
      </c>
      <c r="B99" s="634" t="s">
        <v>538</v>
      </c>
      <c r="C99" s="96"/>
      <c r="D99" s="96"/>
      <c r="E99" s="96"/>
      <c r="F99" s="96"/>
      <c r="G99" s="96"/>
      <c r="H99" s="96"/>
      <c r="I99" s="96"/>
      <c r="J99" s="96"/>
      <c r="K99" s="709"/>
      <c r="L99" s="839">
        <f>Birth!X100</f>
        <v>697</v>
      </c>
      <c r="M99" s="839">
        <f>Birth!Y100</f>
        <v>630</v>
      </c>
      <c r="N99" s="202">
        <f t="shared" si="25"/>
        <v>1327</v>
      </c>
      <c r="O99" s="839">
        <f>Death!X99</f>
        <v>706</v>
      </c>
      <c r="P99" s="839">
        <f>Death!Y99</f>
        <v>426</v>
      </c>
      <c r="Q99" s="202">
        <f t="shared" si="26"/>
        <v>1132</v>
      </c>
      <c r="R99" s="839">
        <f>Birth!AG100</f>
        <v>4</v>
      </c>
      <c r="S99" s="839">
        <f>Birth!AH100</f>
        <v>1</v>
      </c>
      <c r="T99" s="202">
        <f t="shared" si="27"/>
        <v>5</v>
      </c>
      <c r="U99" s="202"/>
      <c r="V99" s="202"/>
      <c r="W99" s="202"/>
      <c r="X99" s="202"/>
      <c r="Y99" s="202">
        <f t="shared" si="28"/>
        <v>0</v>
      </c>
    </row>
    <row r="100" spans="1:25" s="173" customFormat="1" ht="15" hidden="1" customHeight="1">
      <c r="A100" s="541"/>
      <c r="B100" s="631" t="s">
        <v>6</v>
      </c>
      <c r="C100" s="701"/>
      <c r="D100" s="701"/>
      <c r="E100" s="701"/>
      <c r="F100" s="701"/>
      <c r="G100" s="701"/>
      <c r="H100" s="701"/>
      <c r="I100" s="701"/>
      <c r="J100" s="701"/>
      <c r="K100" s="710"/>
      <c r="L100" s="203">
        <f>Birth!X101</f>
        <v>2396</v>
      </c>
      <c r="M100" s="203">
        <f>Birth!Y101</f>
        <v>2168</v>
      </c>
      <c r="N100" s="203">
        <f t="shared" ref="N100:Y100" si="29">SUM(N90:N99)</f>
        <v>4564</v>
      </c>
      <c r="O100" s="203">
        <f>Death!X100</f>
        <v>6940</v>
      </c>
      <c r="P100" s="203">
        <f>Death!Y100</f>
        <v>4937</v>
      </c>
      <c r="Q100" s="203">
        <f t="shared" si="29"/>
        <v>11877</v>
      </c>
      <c r="R100" s="203">
        <f>Birth!AG101</f>
        <v>6</v>
      </c>
      <c r="S100" s="203">
        <f>Birth!AH101</f>
        <v>2</v>
      </c>
      <c r="T100" s="203">
        <f t="shared" si="29"/>
        <v>8</v>
      </c>
      <c r="U100" s="203">
        <f t="shared" si="29"/>
        <v>0</v>
      </c>
      <c r="V100" s="203">
        <f t="shared" si="29"/>
        <v>0</v>
      </c>
      <c r="W100" s="203"/>
      <c r="X100" s="203"/>
      <c r="Y100" s="203">
        <f t="shared" si="29"/>
        <v>0</v>
      </c>
    </row>
    <row r="101" spans="1:25" s="173" customFormat="1" ht="15" hidden="1" customHeight="1">
      <c r="A101" s="632" t="s">
        <v>62</v>
      </c>
      <c r="B101" s="207"/>
      <c r="C101" s="199"/>
      <c r="D101" s="199"/>
      <c r="E101" s="199"/>
      <c r="F101" s="199"/>
      <c r="G101" s="199"/>
      <c r="H101" s="199"/>
      <c r="I101" s="199"/>
      <c r="J101" s="199"/>
      <c r="K101" s="979"/>
      <c r="L101" s="623"/>
      <c r="M101" s="623"/>
      <c r="N101" s="702"/>
      <c r="O101" s="623"/>
      <c r="P101" s="623"/>
      <c r="Q101" s="702"/>
      <c r="R101" s="623"/>
      <c r="S101" s="623"/>
      <c r="T101" s="702"/>
      <c r="U101" s="702"/>
      <c r="V101" s="702"/>
      <c r="W101" s="702"/>
      <c r="X101" s="702"/>
      <c r="Y101" s="701"/>
    </row>
    <row r="102" spans="1:25" s="173" customFormat="1" ht="15" hidden="1" customHeight="1">
      <c r="A102" s="633">
        <v>71</v>
      </c>
      <c r="B102" s="634" t="s">
        <v>65</v>
      </c>
      <c r="C102" s="96"/>
      <c r="D102" s="96"/>
      <c r="E102" s="96"/>
      <c r="F102" s="96"/>
      <c r="G102" s="96"/>
      <c r="H102" s="96"/>
      <c r="I102" s="96"/>
      <c r="J102" s="96"/>
      <c r="K102" s="709"/>
      <c r="L102" s="171">
        <f>Birth!X103</f>
        <v>2</v>
      </c>
      <c r="M102" s="171">
        <f>Birth!Y103</f>
        <v>9</v>
      </c>
      <c r="N102" s="202">
        <f>L102+M102</f>
        <v>11</v>
      </c>
      <c r="O102" s="171">
        <f>Death!X102</f>
        <v>907</v>
      </c>
      <c r="P102" s="171">
        <f>Death!Y102</f>
        <v>624</v>
      </c>
      <c r="Q102" s="202">
        <f>O102+P102</f>
        <v>1531</v>
      </c>
      <c r="R102" s="171">
        <f>Birth!AG103</f>
        <v>0</v>
      </c>
      <c r="S102" s="171">
        <f>Birth!AH103</f>
        <v>0</v>
      </c>
      <c r="T102" s="202">
        <f>R102+S102</f>
        <v>0</v>
      </c>
      <c r="U102" s="11"/>
      <c r="V102" s="11"/>
      <c r="W102" s="11"/>
      <c r="X102" s="11"/>
      <c r="Y102" s="202">
        <f>U102+V102</f>
        <v>0</v>
      </c>
    </row>
    <row r="103" spans="1:25" s="173" customFormat="1" ht="15" hidden="1" customHeight="1">
      <c r="A103" s="633">
        <v>72</v>
      </c>
      <c r="B103" s="634" t="s">
        <v>126</v>
      </c>
      <c r="C103" s="96"/>
      <c r="D103" s="96"/>
      <c r="E103" s="96"/>
      <c r="F103" s="96"/>
      <c r="G103" s="96"/>
      <c r="H103" s="96"/>
      <c r="I103" s="96"/>
      <c r="J103" s="96"/>
      <c r="K103" s="709"/>
      <c r="L103" s="171">
        <f>Birth!X104</f>
        <v>91</v>
      </c>
      <c r="M103" s="171">
        <f>Birth!Y104</f>
        <v>56</v>
      </c>
      <c r="N103" s="202">
        <f>L103+M103</f>
        <v>147</v>
      </c>
      <c r="O103" s="171">
        <f>Death!X103</f>
        <v>1075</v>
      </c>
      <c r="P103" s="171">
        <f>Death!Y103</f>
        <v>701</v>
      </c>
      <c r="Q103" s="202">
        <f>O103+P103</f>
        <v>1776</v>
      </c>
      <c r="R103" s="171">
        <f>Birth!AG104</f>
        <v>1</v>
      </c>
      <c r="S103" s="171">
        <f>Birth!AH104</f>
        <v>0</v>
      </c>
      <c r="T103" s="202">
        <f>R103+S103</f>
        <v>1</v>
      </c>
      <c r="U103" s="11"/>
      <c r="V103" s="11"/>
      <c r="W103" s="11"/>
      <c r="X103" s="11"/>
      <c r="Y103" s="202">
        <f>U103+V103</f>
        <v>0</v>
      </c>
    </row>
    <row r="104" spans="1:25" s="173" customFormat="1" ht="15" hidden="1" customHeight="1">
      <c r="A104" s="633">
        <v>73</v>
      </c>
      <c r="B104" s="634" t="s">
        <v>66</v>
      </c>
      <c r="C104" s="96"/>
      <c r="D104" s="96"/>
      <c r="E104" s="96"/>
      <c r="F104" s="96"/>
      <c r="G104" s="96"/>
      <c r="H104" s="96"/>
      <c r="I104" s="96"/>
      <c r="J104" s="96"/>
      <c r="K104" s="709"/>
      <c r="L104" s="171">
        <f>Birth!X105</f>
        <v>125</v>
      </c>
      <c r="M104" s="171">
        <f>Birth!Y105</f>
        <v>113</v>
      </c>
      <c r="N104" s="202">
        <f>L104+M104</f>
        <v>238</v>
      </c>
      <c r="O104" s="171">
        <f>Death!X104</f>
        <v>472</v>
      </c>
      <c r="P104" s="171">
        <f>Death!Y104</f>
        <v>475</v>
      </c>
      <c r="Q104" s="202">
        <f>O104+P104</f>
        <v>947</v>
      </c>
      <c r="R104" s="171">
        <f>Birth!AG105</f>
        <v>0</v>
      </c>
      <c r="S104" s="171">
        <f>Birth!AH105</f>
        <v>0</v>
      </c>
      <c r="T104" s="202">
        <f>R104+S104</f>
        <v>0</v>
      </c>
      <c r="U104" s="11"/>
      <c r="V104" s="11"/>
      <c r="W104" s="11"/>
      <c r="X104" s="11"/>
      <c r="Y104" s="202">
        <f>U104+V104</f>
        <v>0</v>
      </c>
    </row>
    <row r="105" spans="1:25" s="173" customFormat="1" ht="15" hidden="1" customHeight="1">
      <c r="A105" s="541"/>
      <c r="B105" s="631" t="s">
        <v>6</v>
      </c>
      <c r="C105" s="701"/>
      <c r="D105" s="701"/>
      <c r="E105" s="701"/>
      <c r="F105" s="701"/>
      <c r="G105" s="701"/>
      <c r="H105" s="701"/>
      <c r="I105" s="701"/>
      <c r="J105" s="701"/>
      <c r="K105" s="710"/>
      <c r="L105" s="203">
        <f>Birth!X106</f>
        <v>218</v>
      </c>
      <c r="M105" s="203">
        <f>Birth!Y106</f>
        <v>178</v>
      </c>
      <c r="N105" s="203">
        <f t="shared" ref="N105:Y105" si="30">SUM(N102:N104)</f>
        <v>396</v>
      </c>
      <c r="O105" s="203">
        <f>Death!X105</f>
        <v>2454</v>
      </c>
      <c r="P105" s="203">
        <f>Death!Y105</f>
        <v>1800</v>
      </c>
      <c r="Q105" s="203">
        <f t="shared" si="30"/>
        <v>4254</v>
      </c>
      <c r="R105" s="203">
        <f>Birth!AG106</f>
        <v>1</v>
      </c>
      <c r="S105" s="203">
        <f>Birth!AH106</f>
        <v>0</v>
      </c>
      <c r="T105" s="203">
        <f t="shared" si="30"/>
        <v>1</v>
      </c>
      <c r="U105" s="203">
        <f t="shared" si="30"/>
        <v>0</v>
      </c>
      <c r="V105" s="203">
        <f t="shared" si="30"/>
        <v>0</v>
      </c>
      <c r="W105" s="203"/>
      <c r="X105" s="203"/>
      <c r="Y105" s="203">
        <f t="shared" si="30"/>
        <v>0</v>
      </c>
    </row>
    <row r="106" spans="1:25" s="173" customFormat="1" ht="15" hidden="1" customHeight="1">
      <c r="A106" s="632" t="s">
        <v>67</v>
      </c>
      <c r="B106" s="207"/>
      <c r="C106" s="199"/>
      <c r="D106" s="199"/>
      <c r="E106" s="199"/>
      <c r="F106" s="199"/>
      <c r="G106" s="199"/>
      <c r="H106" s="199"/>
      <c r="I106" s="199"/>
      <c r="J106" s="199"/>
      <c r="K106" s="979"/>
      <c r="L106" s="985"/>
      <c r="M106" s="623"/>
      <c r="N106" s="702"/>
      <c r="O106" s="623"/>
      <c r="P106" s="623"/>
      <c r="Q106" s="702"/>
      <c r="R106" s="623"/>
      <c r="S106" s="623"/>
      <c r="T106" s="702"/>
      <c r="U106" s="702"/>
      <c r="V106" s="702"/>
      <c r="W106" s="702"/>
      <c r="X106" s="702"/>
      <c r="Y106" s="701"/>
    </row>
    <row r="107" spans="1:25" s="173" customFormat="1" ht="15" hidden="1" customHeight="1">
      <c r="A107" s="633">
        <v>74</v>
      </c>
      <c r="B107" s="634" t="s">
        <v>482</v>
      </c>
      <c r="C107" s="96"/>
      <c r="D107" s="96"/>
      <c r="E107" s="96"/>
      <c r="F107" s="96"/>
      <c r="G107" s="96"/>
      <c r="H107" s="96"/>
      <c r="I107" s="96"/>
      <c r="J107" s="96"/>
      <c r="K107" s="709"/>
      <c r="L107" s="171">
        <f>Birth!X108</f>
        <v>187</v>
      </c>
      <c r="M107" s="171">
        <f>Birth!Y108</f>
        <v>179</v>
      </c>
      <c r="N107" s="171">
        <f>L107+M107</f>
        <v>366</v>
      </c>
      <c r="O107" s="171">
        <f>Death!X107</f>
        <v>739</v>
      </c>
      <c r="P107" s="171">
        <f>Death!Y107</f>
        <v>523</v>
      </c>
      <c r="Q107" s="171">
        <f>O107+P107</f>
        <v>1262</v>
      </c>
      <c r="R107" s="171">
        <f>Birth!AG108</f>
        <v>0</v>
      </c>
      <c r="S107" s="171">
        <f>Birth!AH108</f>
        <v>0</v>
      </c>
      <c r="T107" s="171">
        <f>R107+S107</f>
        <v>0</v>
      </c>
      <c r="U107" s="11"/>
      <c r="V107" s="11"/>
      <c r="W107" s="11"/>
      <c r="X107" s="11"/>
      <c r="Y107" s="171">
        <f>U107+V107</f>
        <v>0</v>
      </c>
    </row>
    <row r="108" spans="1:25" s="173" customFormat="1" ht="15" hidden="1" customHeight="1">
      <c r="A108" s="633">
        <v>75</v>
      </c>
      <c r="B108" s="634" t="s">
        <v>127</v>
      </c>
      <c r="C108" s="96"/>
      <c r="D108" s="96"/>
      <c r="E108" s="96"/>
      <c r="F108" s="96"/>
      <c r="G108" s="96"/>
      <c r="H108" s="96"/>
      <c r="I108" s="96"/>
      <c r="J108" s="96"/>
      <c r="K108" s="709"/>
      <c r="L108" s="171">
        <f>Birth!X109</f>
        <v>198</v>
      </c>
      <c r="M108" s="171">
        <f>Birth!Y109</f>
        <v>218</v>
      </c>
      <c r="N108" s="171">
        <f>L108+M108</f>
        <v>416</v>
      </c>
      <c r="O108" s="171">
        <f>Death!X108</f>
        <v>505</v>
      </c>
      <c r="P108" s="171">
        <f>Death!Y108</f>
        <v>379</v>
      </c>
      <c r="Q108" s="171">
        <f>O108+P108</f>
        <v>884</v>
      </c>
      <c r="R108" s="171">
        <f>Birth!AG109</f>
        <v>0</v>
      </c>
      <c r="S108" s="171">
        <f>Birth!AH109</f>
        <v>0</v>
      </c>
      <c r="T108" s="171">
        <f>R108+S108</f>
        <v>0</v>
      </c>
      <c r="U108" s="11"/>
      <c r="V108" s="11"/>
      <c r="W108" s="11"/>
      <c r="X108" s="11"/>
      <c r="Y108" s="171">
        <f>U108+V108</f>
        <v>0</v>
      </c>
    </row>
    <row r="109" spans="1:25" s="173" customFormat="1" ht="15" hidden="1" customHeight="1">
      <c r="A109" s="633">
        <v>76</v>
      </c>
      <c r="B109" s="634" t="s">
        <v>128</v>
      </c>
      <c r="C109" s="96"/>
      <c r="D109" s="96"/>
      <c r="E109" s="96"/>
      <c r="F109" s="96"/>
      <c r="G109" s="96"/>
      <c r="H109" s="96"/>
      <c r="I109" s="96"/>
      <c r="J109" s="96"/>
      <c r="K109" s="709"/>
      <c r="L109" s="171">
        <f>Birth!X110</f>
        <v>180</v>
      </c>
      <c r="M109" s="171">
        <f>Birth!Y110</f>
        <v>149</v>
      </c>
      <c r="N109" s="171">
        <f>L109+M109</f>
        <v>329</v>
      </c>
      <c r="O109" s="171">
        <f>Death!X109</f>
        <v>700</v>
      </c>
      <c r="P109" s="171">
        <f>Death!Y109</f>
        <v>507</v>
      </c>
      <c r="Q109" s="171">
        <f>O109+P109</f>
        <v>1207</v>
      </c>
      <c r="R109" s="171">
        <f>Birth!AG110</f>
        <v>0</v>
      </c>
      <c r="S109" s="171">
        <f>Birth!AH110</f>
        <v>0</v>
      </c>
      <c r="T109" s="171">
        <f>R109+S109</f>
        <v>0</v>
      </c>
      <c r="U109" s="11"/>
      <c r="V109" s="11"/>
      <c r="W109" s="11"/>
      <c r="X109" s="11"/>
      <c r="Y109" s="171">
        <f>U109+V109</f>
        <v>0</v>
      </c>
    </row>
    <row r="110" spans="1:25" s="173" customFormat="1" ht="15" hidden="1" customHeight="1">
      <c r="A110" s="633">
        <v>77</v>
      </c>
      <c r="B110" s="634" t="s">
        <v>129</v>
      </c>
      <c r="C110" s="96"/>
      <c r="D110" s="96"/>
      <c r="E110" s="96"/>
      <c r="F110" s="96"/>
      <c r="G110" s="96"/>
      <c r="H110" s="96"/>
      <c r="I110" s="96"/>
      <c r="J110" s="96"/>
      <c r="K110" s="709"/>
      <c r="L110" s="171">
        <f>Birth!X111</f>
        <v>38</v>
      </c>
      <c r="M110" s="171">
        <f>Birth!Y111</f>
        <v>47</v>
      </c>
      <c r="N110" s="171">
        <f>L110+M110</f>
        <v>85</v>
      </c>
      <c r="O110" s="171">
        <f>Death!X110</f>
        <v>937</v>
      </c>
      <c r="P110" s="171">
        <f>Death!Y110</f>
        <v>694</v>
      </c>
      <c r="Q110" s="171">
        <f>O110+P110</f>
        <v>1631</v>
      </c>
      <c r="R110" s="171">
        <f>Birth!AG111</f>
        <v>0</v>
      </c>
      <c r="S110" s="171">
        <f>Birth!AH111</f>
        <v>0</v>
      </c>
      <c r="T110" s="171">
        <f>R110+S110</f>
        <v>0</v>
      </c>
      <c r="U110" s="11"/>
      <c r="V110" s="11"/>
      <c r="W110" s="11"/>
      <c r="X110" s="11"/>
      <c r="Y110" s="171">
        <f>U110+V110</f>
        <v>0</v>
      </c>
    </row>
    <row r="111" spans="1:25" s="173" customFormat="1" ht="15" hidden="1" customHeight="1">
      <c r="A111" s="633">
        <v>78</v>
      </c>
      <c r="B111" s="634" t="s">
        <v>483</v>
      </c>
      <c r="C111" s="96"/>
      <c r="D111" s="96"/>
      <c r="E111" s="96"/>
      <c r="F111" s="96"/>
      <c r="G111" s="96"/>
      <c r="H111" s="96"/>
      <c r="I111" s="96"/>
      <c r="J111" s="96"/>
      <c r="K111" s="709"/>
      <c r="L111" s="171">
        <f>Birth!X112</f>
        <v>68</v>
      </c>
      <c r="M111" s="171">
        <f>Birth!Y112</f>
        <v>77</v>
      </c>
      <c r="N111" s="171">
        <f>L111+M111</f>
        <v>145</v>
      </c>
      <c r="O111" s="171">
        <f>Death!X111</f>
        <v>692</v>
      </c>
      <c r="P111" s="171">
        <f>Death!Y111</f>
        <v>464</v>
      </c>
      <c r="Q111" s="171">
        <f>O111+P111</f>
        <v>1156</v>
      </c>
      <c r="R111" s="171">
        <f>Birth!AG112</f>
        <v>0</v>
      </c>
      <c r="S111" s="171">
        <f>Birth!AH112</f>
        <v>0</v>
      </c>
      <c r="T111" s="171">
        <f>R111+S111</f>
        <v>0</v>
      </c>
      <c r="U111" s="11"/>
      <c r="V111" s="11"/>
      <c r="W111" s="11"/>
      <c r="X111" s="11"/>
      <c r="Y111" s="171">
        <f>U111+V111</f>
        <v>0</v>
      </c>
    </row>
    <row r="112" spans="1:25" s="173" customFormat="1" ht="15" hidden="1" customHeight="1">
      <c r="A112" s="541"/>
      <c r="B112" s="631" t="s">
        <v>6</v>
      </c>
      <c r="C112" s="701"/>
      <c r="D112" s="701"/>
      <c r="E112" s="701"/>
      <c r="F112" s="701"/>
      <c r="G112" s="701"/>
      <c r="H112" s="701"/>
      <c r="I112" s="701"/>
      <c r="J112" s="701"/>
      <c r="K112" s="710"/>
      <c r="L112" s="203">
        <f>Birth!X113</f>
        <v>671</v>
      </c>
      <c r="M112" s="203">
        <f>Birth!Y113</f>
        <v>670</v>
      </c>
      <c r="N112" s="203">
        <f t="shared" ref="N112:Y112" si="31">SUM(N107:N111)</f>
        <v>1341</v>
      </c>
      <c r="O112" s="203">
        <f>Death!X112</f>
        <v>3573</v>
      </c>
      <c r="P112" s="203">
        <f>Death!Y112</f>
        <v>2567</v>
      </c>
      <c r="Q112" s="203">
        <f t="shared" si="31"/>
        <v>6140</v>
      </c>
      <c r="R112" s="203">
        <f>Birth!AG113</f>
        <v>0</v>
      </c>
      <c r="S112" s="203">
        <f>Birth!AH113</f>
        <v>0</v>
      </c>
      <c r="T112" s="203">
        <f t="shared" si="31"/>
        <v>0</v>
      </c>
      <c r="U112" s="203">
        <f t="shared" si="31"/>
        <v>0</v>
      </c>
      <c r="V112" s="203">
        <f t="shared" si="31"/>
        <v>0</v>
      </c>
      <c r="W112" s="203"/>
      <c r="X112" s="203"/>
      <c r="Y112" s="203">
        <f t="shared" si="31"/>
        <v>0</v>
      </c>
    </row>
    <row r="113" spans="1:25" s="173" customFormat="1" ht="15" hidden="1" customHeight="1">
      <c r="A113" s="632" t="s">
        <v>256</v>
      </c>
      <c r="B113" s="207"/>
      <c r="C113" s="199"/>
      <c r="D113" s="199"/>
      <c r="E113" s="199"/>
      <c r="F113" s="199"/>
      <c r="G113" s="199"/>
      <c r="H113" s="199"/>
      <c r="I113" s="199"/>
      <c r="J113" s="199"/>
      <c r="K113" s="979"/>
      <c r="L113" s="985"/>
      <c r="M113" s="623"/>
      <c r="N113" s="702"/>
      <c r="O113" s="623"/>
      <c r="P113" s="623"/>
      <c r="Q113" s="702"/>
      <c r="R113" s="623"/>
      <c r="S113" s="623"/>
      <c r="T113" s="702"/>
      <c r="U113" s="702"/>
      <c r="V113" s="702"/>
      <c r="W113" s="702"/>
      <c r="X113" s="702"/>
      <c r="Y113" s="701"/>
    </row>
    <row r="114" spans="1:25" s="173" customFormat="1" ht="15" hidden="1" customHeight="1">
      <c r="A114" s="633">
        <v>79</v>
      </c>
      <c r="B114" s="59" t="s">
        <v>489</v>
      </c>
      <c r="C114" s="96"/>
      <c r="D114" s="96"/>
      <c r="E114" s="96"/>
      <c r="F114" s="96"/>
      <c r="G114" s="96"/>
      <c r="H114" s="96"/>
      <c r="I114" s="96"/>
      <c r="J114" s="96"/>
      <c r="K114" s="709"/>
      <c r="L114" s="171">
        <f>Birth!X115</f>
        <v>200</v>
      </c>
      <c r="M114" s="171">
        <f>Birth!Y115</f>
        <v>172</v>
      </c>
      <c r="N114" s="171">
        <f>L114+M114</f>
        <v>372</v>
      </c>
      <c r="O114" s="171">
        <f>Death!X114</f>
        <v>458</v>
      </c>
      <c r="P114" s="171">
        <f>Death!Y114</f>
        <v>344</v>
      </c>
      <c r="Q114" s="171">
        <f>O114+P114</f>
        <v>802</v>
      </c>
      <c r="R114" s="171">
        <f>Birth!AG115</f>
        <v>0</v>
      </c>
      <c r="S114" s="171">
        <f>Birth!AH115</f>
        <v>1</v>
      </c>
      <c r="T114" s="171">
        <f>R114+S114</f>
        <v>1</v>
      </c>
      <c r="U114" s="11"/>
      <c r="V114" s="11"/>
      <c r="W114" s="11"/>
      <c r="X114" s="11"/>
      <c r="Y114" s="171">
        <f>U114+V114</f>
        <v>0</v>
      </c>
    </row>
    <row r="115" spans="1:25" s="173" customFormat="1" ht="15" hidden="1" customHeight="1">
      <c r="A115" s="633">
        <v>80</v>
      </c>
      <c r="B115" s="986" t="s">
        <v>131</v>
      </c>
      <c r="C115" s="96"/>
      <c r="D115" s="96"/>
      <c r="E115" s="96"/>
      <c r="F115" s="96"/>
      <c r="G115" s="96"/>
      <c r="H115" s="96"/>
      <c r="I115" s="96"/>
      <c r="J115" s="96"/>
      <c r="K115" s="709"/>
      <c r="L115" s="171">
        <f>Birth!X116</f>
        <v>152</v>
      </c>
      <c r="M115" s="171">
        <f>Birth!Y116</f>
        <v>157</v>
      </c>
      <c r="N115" s="171">
        <f>L115+M115</f>
        <v>309</v>
      </c>
      <c r="O115" s="171">
        <f>Death!X115</f>
        <v>737</v>
      </c>
      <c r="P115" s="171">
        <f>Death!Y115</f>
        <v>538</v>
      </c>
      <c r="Q115" s="171">
        <f>O115+P115</f>
        <v>1275</v>
      </c>
      <c r="R115" s="171">
        <f>Birth!AG116</f>
        <v>0</v>
      </c>
      <c r="S115" s="171">
        <f>Birth!AH116</f>
        <v>0</v>
      </c>
      <c r="T115" s="171">
        <f>R115+S115</f>
        <v>0</v>
      </c>
      <c r="U115" s="11"/>
      <c r="V115" s="11"/>
      <c r="W115" s="11"/>
      <c r="X115" s="11"/>
      <c r="Y115" s="171">
        <f>U115+V115</f>
        <v>0</v>
      </c>
    </row>
    <row r="116" spans="1:25" s="173" customFormat="1" ht="15" hidden="1" customHeight="1">
      <c r="A116" s="633">
        <v>81</v>
      </c>
      <c r="B116" s="987" t="s">
        <v>490</v>
      </c>
      <c r="C116" s="96"/>
      <c r="D116" s="96"/>
      <c r="E116" s="96"/>
      <c r="F116" s="96"/>
      <c r="G116" s="96"/>
      <c r="H116" s="96"/>
      <c r="I116" s="96"/>
      <c r="J116" s="96"/>
      <c r="K116" s="709"/>
      <c r="L116" s="171">
        <f>Birth!X117</f>
        <v>356</v>
      </c>
      <c r="M116" s="171">
        <f>Birth!Y117</f>
        <v>292</v>
      </c>
      <c r="N116" s="171">
        <f>L116+M116</f>
        <v>648</v>
      </c>
      <c r="O116" s="171">
        <f>Death!X116</f>
        <v>872</v>
      </c>
      <c r="P116" s="171">
        <f>Death!Y116</f>
        <v>707</v>
      </c>
      <c r="Q116" s="171">
        <f>O116+P116</f>
        <v>1579</v>
      </c>
      <c r="R116" s="171">
        <f>Birth!AG117</f>
        <v>0</v>
      </c>
      <c r="S116" s="171">
        <f>Birth!AH117</f>
        <v>0</v>
      </c>
      <c r="T116" s="171">
        <f>R116+S116</f>
        <v>0</v>
      </c>
      <c r="U116" s="11"/>
      <c r="V116" s="11"/>
      <c r="W116" s="11"/>
      <c r="X116" s="11"/>
      <c r="Y116" s="171">
        <f>U116+V116</f>
        <v>0</v>
      </c>
    </row>
    <row r="117" spans="1:25" s="173" customFormat="1" ht="15" hidden="1" customHeight="1">
      <c r="A117" s="633">
        <v>82</v>
      </c>
      <c r="B117" s="59" t="s">
        <v>130</v>
      </c>
      <c r="C117" s="96"/>
      <c r="D117" s="96"/>
      <c r="E117" s="96"/>
      <c r="F117" s="96"/>
      <c r="G117" s="96"/>
      <c r="H117" s="96"/>
      <c r="I117" s="96"/>
      <c r="J117" s="96"/>
      <c r="K117" s="709"/>
      <c r="L117" s="171">
        <f>Birth!X118</f>
        <v>643</v>
      </c>
      <c r="M117" s="171">
        <f>Birth!Y118</f>
        <v>627</v>
      </c>
      <c r="N117" s="171">
        <f>L117+M117</f>
        <v>1270</v>
      </c>
      <c r="O117" s="171">
        <f>Death!X117</f>
        <v>753</v>
      </c>
      <c r="P117" s="171">
        <f>Death!Y117</f>
        <v>542</v>
      </c>
      <c r="Q117" s="171">
        <f>O117+P117</f>
        <v>1295</v>
      </c>
      <c r="R117" s="171">
        <f>Birth!AG118</f>
        <v>5</v>
      </c>
      <c r="S117" s="171">
        <f>Birth!AH118</f>
        <v>7</v>
      </c>
      <c r="T117" s="171">
        <f>R117+S117</f>
        <v>12</v>
      </c>
      <c r="U117" s="11"/>
      <c r="V117" s="11"/>
      <c r="W117" s="11"/>
      <c r="X117" s="11"/>
      <c r="Y117" s="171">
        <f>U117+V117</f>
        <v>0</v>
      </c>
    </row>
    <row r="118" spans="1:25" s="173" customFormat="1" ht="15" hidden="1" customHeight="1">
      <c r="A118" s="541"/>
      <c r="B118" s="631" t="s">
        <v>6</v>
      </c>
      <c r="C118" s="701"/>
      <c r="D118" s="701"/>
      <c r="E118" s="701"/>
      <c r="F118" s="701"/>
      <c r="G118" s="701"/>
      <c r="H118" s="701"/>
      <c r="I118" s="701"/>
      <c r="J118" s="701"/>
      <c r="K118" s="710"/>
      <c r="L118" s="203">
        <f>Birth!X119</f>
        <v>1351</v>
      </c>
      <c r="M118" s="203">
        <f>Birth!Y119</f>
        <v>1248</v>
      </c>
      <c r="N118" s="203">
        <f t="shared" ref="N118:Y118" si="32">SUM(N114:N117)</f>
        <v>2599</v>
      </c>
      <c r="O118" s="203">
        <f>Death!X118</f>
        <v>2820</v>
      </c>
      <c r="P118" s="203">
        <f>Death!Y118</f>
        <v>2131</v>
      </c>
      <c r="Q118" s="203">
        <f t="shared" si="32"/>
        <v>4951</v>
      </c>
      <c r="R118" s="203">
        <f>Birth!AG119</f>
        <v>5</v>
      </c>
      <c r="S118" s="203">
        <f>Birth!AH119</f>
        <v>8</v>
      </c>
      <c r="T118" s="203">
        <f t="shared" si="32"/>
        <v>13</v>
      </c>
      <c r="U118" s="203">
        <f t="shared" si="32"/>
        <v>0</v>
      </c>
      <c r="V118" s="203">
        <f t="shared" si="32"/>
        <v>0</v>
      </c>
      <c r="W118" s="203"/>
      <c r="X118" s="203"/>
      <c r="Y118" s="203">
        <f t="shared" si="32"/>
        <v>0</v>
      </c>
    </row>
    <row r="119" spans="1:25" s="173" customFormat="1" ht="15" hidden="1" customHeight="1">
      <c r="A119" s="629" t="s">
        <v>73</v>
      </c>
      <c r="B119" s="623"/>
      <c r="C119" s="702"/>
      <c r="D119" s="702"/>
      <c r="E119" s="702"/>
      <c r="F119" s="702"/>
      <c r="G119" s="702"/>
      <c r="H119" s="702"/>
      <c r="I119" s="702"/>
      <c r="J119" s="702"/>
      <c r="K119" s="712"/>
      <c r="L119" s="623"/>
      <c r="M119" s="623"/>
      <c r="N119" s="702"/>
      <c r="O119" s="623"/>
      <c r="P119" s="623"/>
      <c r="Q119" s="702"/>
      <c r="R119" s="623"/>
      <c r="S119" s="623"/>
      <c r="T119" s="702"/>
      <c r="U119" s="702"/>
      <c r="V119" s="702"/>
      <c r="W119" s="702"/>
      <c r="X119" s="702"/>
      <c r="Y119" s="701"/>
    </row>
    <row r="120" spans="1:25" s="173" customFormat="1" ht="15" hidden="1" customHeight="1">
      <c r="A120" s="633">
        <v>83</v>
      </c>
      <c r="B120" s="634" t="s">
        <v>132</v>
      </c>
      <c r="C120" s="96"/>
      <c r="D120" s="96"/>
      <c r="E120" s="96"/>
      <c r="F120" s="96"/>
      <c r="G120" s="96"/>
      <c r="H120" s="96"/>
      <c r="I120" s="96"/>
      <c r="J120" s="96"/>
      <c r="K120" s="709"/>
      <c r="L120" s="171">
        <f>Birth!X121</f>
        <v>561</v>
      </c>
      <c r="M120" s="171">
        <f>Birth!Y121</f>
        <v>520</v>
      </c>
      <c r="N120" s="171">
        <f>L120+M120</f>
        <v>1081</v>
      </c>
      <c r="O120" s="171">
        <f>Death!X120</f>
        <v>501</v>
      </c>
      <c r="P120" s="171">
        <f>Death!Y120</f>
        <v>378</v>
      </c>
      <c r="Q120" s="171">
        <f>O120+P120</f>
        <v>879</v>
      </c>
      <c r="R120" s="171">
        <f>Birth!AG121</f>
        <v>8</v>
      </c>
      <c r="S120" s="171">
        <f>Birth!AH121</f>
        <v>11</v>
      </c>
      <c r="T120" s="171">
        <f>R120+S120</f>
        <v>19</v>
      </c>
      <c r="U120" s="11"/>
      <c r="V120" s="11"/>
      <c r="W120" s="11"/>
      <c r="X120" s="11"/>
      <c r="Y120" s="171">
        <f>U120+V120</f>
        <v>0</v>
      </c>
    </row>
    <row r="121" spans="1:25" s="173" customFormat="1" ht="15" hidden="1" customHeight="1">
      <c r="A121" s="633">
        <v>84</v>
      </c>
      <c r="B121" s="634" t="s">
        <v>133</v>
      </c>
      <c r="C121" s="96"/>
      <c r="D121" s="96"/>
      <c r="E121" s="96"/>
      <c r="F121" s="96"/>
      <c r="G121" s="96"/>
      <c r="H121" s="96"/>
      <c r="I121" s="96"/>
      <c r="J121" s="96"/>
      <c r="K121" s="709"/>
      <c r="L121" s="171">
        <f>Birth!X122</f>
        <v>907</v>
      </c>
      <c r="M121" s="171">
        <f>Birth!Y122</f>
        <v>808</v>
      </c>
      <c r="N121" s="171">
        <f>L121+M121</f>
        <v>1715</v>
      </c>
      <c r="O121" s="171">
        <f>Death!X121</f>
        <v>1239</v>
      </c>
      <c r="P121" s="171">
        <f>Death!Y121</f>
        <v>963</v>
      </c>
      <c r="Q121" s="171">
        <f>O121+P121</f>
        <v>2202</v>
      </c>
      <c r="R121" s="171">
        <f>Birth!AG122</f>
        <v>13</v>
      </c>
      <c r="S121" s="171">
        <f>Birth!AH122</f>
        <v>28</v>
      </c>
      <c r="T121" s="171">
        <f>R121+S121</f>
        <v>41</v>
      </c>
      <c r="U121" s="11"/>
      <c r="V121" s="11"/>
      <c r="W121" s="11"/>
      <c r="X121" s="11"/>
      <c r="Y121" s="171">
        <f>U121+V121</f>
        <v>0</v>
      </c>
    </row>
    <row r="122" spans="1:25" s="173" customFormat="1" ht="15" hidden="1" customHeight="1">
      <c r="A122" s="633">
        <v>85</v>
      </c>
      <c r="B122" s="634" t="s">
        <v>134</v>
      </c>
      <c r="C122" s="96"/>
      <c r="D122" s="96"/>
      <c r="E122" s="96"/>
      <c r="F122" s="96"/>
      <c r="G122" s="96"/>
      <c r="H122" s="96"/>
      <c r="I122" s="96"/>
      <c r="J122" s="96"/>
      <c r="K122" s="709"/>
      <c r="L122" s="171">
        <f>Birth!X123</f>
        <v>173</v>
      </c>
      <c r="M122" s="171">
        <f>Birth!Y123</f>
        <v>137</v>
      </c>
      <c r="N122" s="171">
        <f>L122+M122</f>
        <v>310</v>
      </c>
      <c r="O122" s="171">
        <f>Death!X122</f>
        <v>448</v>
      </c>
      <c r="P122" s="171">
        <f>Death!Y122</f>
        <v>341</v>
      </c>
      <c r="Q122" s="171">
        <f>O122+P122</f>
        <v>789</v>
      </c>
      <c r="R122" s="171">
        <f>Birth!AG123</f>
        <v>1</v>
      </c>
      <c r="S122" s="171">
        <f>Birth!AH123</f>
        <v>0</v>
      </c>
      <c r="T122" s="171">
        <f>R122+S122</f>
        <v>1</v>
      </c>
      <c r="U122" s="11"/>
      <c r="V122" s="11"/>
      <c r="W122" s="11"/>
      <c r="X122" s="11"/>
      <c r="Y122" s="171">
        <f>U122+V122</f>
        <v>0</v>
      </c>
    </row>
    <row r="123" spans="1:25" s="173" customFormat="1" ht="15" hidden="1" customHeight="1">
      <c r="A123" s="541"/>
      <c r="B123" s="631" t="s">
        <v>6</v>
      </c>
      <c r="C123" s="701"/>
      <c r="D123" s="701"/>
      <c r="E123" s="701"/>
      <c r="F123" s="701"/>
      <c r="G123" s="701"/>
      <c r="H123" s="701"/>
      <c r="I123" s="701"/>
      <c r="J123" s="701"/>
      <c r="K123" s="710"/>
      <c r="L123" s="203">
        <f>Birth!X124</f>
        <v>1641</v>
      </c>
      <c r="M123" s="203">
        <f>Birth!Y124</f>
        <v>1465</v>
      </c>
      <c r="N123" s="203">
        <f t="shared" ref="N123:Y123" si="33">SUM(N120:N122)</f>
        <v>3106</v>
      </c>
      <c r="O123" s="203">
        <f>Death!X123</f>
        <v>2188</v>
      </c>
      <c r="P123" s="203">
        <f>Death!Y123</f>
        <v>1682</v>
      </c>
      <c r="Q123" s="203">
        <f t="shared" si="33"/>
        <v>3870</v>
      </c>
      <c r="R123" s="203">
        <f>Birth!AG124</f>
        <v>22</v>
      </c>
      <c r="S123" s="203">
        <f>Birth!AH124</f>
        <v>39</v>
      </c>
      <c r="T123" s="203">
        <f t="shared" si="33"/>
        <v>61</v>
      </c>
      <c r="U123" s="203">
        <f t="shared" si="33"/>
        <v>0</v>
      </c>
      <c r="V123" s="203">
        <f t="shared" si="33"/>
        <v>0</v>
      </c>
      <c r="W123" s="203"/>
      <c r="X123" s="203"/>
      <c r="Y123" s="203">
        <f t="shared" si="33"/>
        <v>0</v>
      </c>
    </row>
    <row r="124" spans="1:25" s="173" customFormat="1" ht="15" hidden="1" customHeight="1">
      <c r="A124" s="632" t="s">
        <v>75</v>
      </c>
      <c r="B124" s="207"/>
      <c r="C124" s="199"/>
      <c r="D124" s="199"/>
      <c r="E124" s="199"/>
      <c r="F124" s="199"/>
      <c r="G124" s="199"/>
      <c r="H124" s="199"/>
      <c r="I124" s="199"/>
      <c r="J124" s="199"/>
      <c r="K124" s="979"/>
      <c r="L124" s="623"/>
      <c r="M124" s="623"/>
      <c r="N124" s="702"/>
      <c r="O124" s="623"/>
      <c r="P124" s="623"/>
      <c r="Q124" s="702"/>
      <c r="R124" s="623"/>
      <c r="S124" s="623"/>
      <c r="T124" s="702"/>
      <c r="U124" s="702"/>
      <c r="V124" s="702"/>
      <c r="W124" s="702"/>
      <c r="X124" s="702"/>
      <c r="Y124" s="701"/>
    </row>
    <row r="125" spans="1:25" s="173" customFormat="1" ht="15" hidden="1" customHeight="1">
      <c r="A125" s="633">
        <v>86</v>
      </c>
      <c r="B125" s="634" t="s">
        <v>650</v>
      </c>
      <c r="C125" s="96"/>
      <c r="D125" s="96"/>
      <c r="E125" s="96"/>
      <c r="F125" s="96"/>
      <c r="G125" s="96"/>
      <c r="H125" s="96"/>
      <c r="I125" s="96"/>
      <c r="J125" s="96"/>
      <c r="K125" s="709"/>
      <c r="L125" s="171">
        <f>Birth!X126</f>
        <v>503</v>
      </c>
      <c r="M125" s="171">
        <f>Birth!Y126</f>
        <v>456</v>
      </c>
      <c r="N125" s="171">
        <f t="shared" ref="N125:N130" si="34">L125+M125</f>
        <v>959</v>
      </c>
      <c r="O125" s="171">
        <f>Death!X125</f>
        <v>713</v>
      </c>
      <c r="P125" s="171">
        <f>Death!Y125</f>
        <v>493</v>
      </c>
      <c r="Q125" s="171">
        <f t="shared" ref="Q125:Q130" si="35">O125+P125</f>
        <v>1206</v>
      </c>
      <c r="R125" s="171">
        <f>Birth!AG126</f>
        <v>0</v>
      </c>
      <c r="S125" s="171">
        <f>Birth!AH126</f>
        <v>0</v>
      </c>
      <c r="T125" s="171">
        <f t="shared" ref="T125:T130" si="36">R125+S125</f>
        <v>0</v>
      </c>
      <c r="U125" s="11"/>
      <c r="V125" s="11"/>
      <c r="W125" s="11"/>
      <c r="X125" s="11"/>
      <c r="Y125" s="171">
        <f t="shared" ref="Y125:Y130" si="37">U125+V125</f>
        <v>0</v>
      </c>
    </row>
    <row r="126" spans="1:25" s="173" customFormat="1" ht="15" hidden="1" customHeight="1">
      <c r="A126" s="633">
        <v>87</v>
      </c>
      <c r="B126" s="634" t="s">
        <v>464</v>
      </c>
      <c r="C126" s="96"/>
      <c r="D126" s="96"/>
      <c r="E126" s="96"/>
      <c r="F126" s="96"/>
      <c r="G126" s="96"/>
      <c r="H126" s="96"/>
      <c r="I126" s="96"/>
      <c r="J126" s="96"/>
      <c r="K126" s="709"/>
      <c r="L126" s="171">
        <f>Birth!X127</f>
        <v>108</v>
      </c>
      <c r="M126" s="171">
        <f>Birth!Y127</f>
        <v>108</v>
      </c>
      <c r="N126" s="171">
        <f t="shared" si="34"/>
        <v>216</v>
      </c>
      <c r="O126" s="171">
        <f>Death!X126</f>
        <v>744</v>
      </c>
      <c r="P126" s="171">
        <f>Death!Y126</f>
        <v>551</v>
      </c>
      <c r="Q126" s="171">
        <f t="shared" si="35"/>
        <v>1295</v>
      </c>
      <c r="R126" s="171">
        <f>Birth!AG127</f>
        <v>0</v>
      </c>
      <c r="S126" s="171">
        <f>Birth!AH127</f>
        <v>0</v>
      </c>
      <c r="T126" s="171">
        <f t="shared" si="36"/>
        <v>0</v>
      </c>
      <c r="U126" s="11"/>
      <c r="V126" s="11"/>
      <c r="W126" s="11"/>
      <c r="X126" s="11"/>
      <c r="Y126" s="171">
        <f t="shared" si="37"/>
        <v>0</v>
      </c>
    </row>
    <row r="127" spans="1:25" s="173" customFormat="1" ht="15" hidden="1" customHeight="1">
      <c r="A127" s="633">
        <v>88</v>
      </c>
      <c r="B127" s="634" t="s">
        <v>462</v>
      </c>
      <c r="C127" s="96"/>
      <c r="D127" s="96"/>
      <c r="E127" s="96"/>
      <c r="F127" s="96"/>
      <c r="G127" s="96"/>
      <c r="H127" s="96"/>
      <c r="I127" s="96"/>
      <c r="J127" s="96"/>
      <c r="K127" s="709"/>
      <c r="L127" s="171">
        <f>Birth!X128</f>
        <v>199</v>
      </c>
      <c r="M127" s="171">
        <f>Birth!Y128</f>
        <v>171</v>
      </c>
      <c r="N127" s="171">
        <f t="shared" si="34"/>
        <v>370</v>
      </c>
      <c r="O127" s="171">
        <f>Death!X127</f>
        <v>772</v>
      </c>
      <c r="P127" s="171">
        <f>Death!Y127</f>
        <v>591</v>
      </c>
      <c r="Q127" s="171">
        <f t="shared" si="35"/>
        <v>1363</v>
      </c>
      <c r="R127" s="171">
        <f>Birth!AG128</f>
        <v>0</v>
      </c>
      <c r="S127" s="171">
        <f>Birth!AH128</f>
        <v>1</v>
      </c>
      <c r="T127" s="171">
        <f t="shared" si="36"/>
        <v>1</v>
      </c>
      <c r="U127" s="11"/>
      <c r="V127" s="11"/>
      <c r="W127" s="11"/>
      <c r="X127" s="11"/>
      <c r="Y127" s="171">
        <f t="shared" si="37"/>
        <v>0</v>
      </c>
    </row>
    <row r="128" spans="1:25" s="173" customFormat="1" ht="15" hidden="1" customHeight="1">
      <c r="A128" s="633">
        <v>89</v>
      </c>
      <c r="B128" s="634" t="s">
        <v>461</v>
      </c>
      <c r="C128" s="96"/>
      <c r="D128" s="96"/>
      <c r="E128" s="96"/>
      <c r="F128" s="96"/>
      <c r="G128" s="96"/>
      <c r="H128" s="96"/>
      <c r="I128" s="96"/>
      <c r="J128" s="96"/>
      <c r="K128" s="709"/>
      <c r="L128" s="171">
        <f>Birth!X129</f>
        <v>45</v>
      </c>
      <c r="M128" s="171">
        <f>Birth!Y129</f>
        <v>47</v>
      </c>
      <c r="N128" s="171">
        <f t="shared" si="34"/>
        <v>92</v>
      </c>
      <c r="O128" s="171">
        <f>Death!X128</f>
        <v>562</v>
      </c>
      <c r="P128" s="171">
        <f>Death!Y128</f>
        <v>391</v>
      </c>
      <c r="Q128" s="171">
        <f t="shared" si="35"/>
        <v>953</v>
      </c>
      <c r="R128" s="171">
        <f>Birth!AG129</f>
        <v>0</v>
      </c>
      <c r="S128" s="171">
        <f>Birth!AH129</f>
        <v>0</v>
      </c>
      <c r="T128" s="171">
        <f t="shared" si="36"/>
        <v>0</v>
      </c>
      <c r="U128" s="11"/>
      <c r="V128" s="11"/>
      <c r="W128" s="11"/>
      <c r="X128" s="11"/>
      <c r="Y128" s="171">
        <f t="shared" si="37"/>
        <v>0</v>
      </c>
    </row>
    <row r="129" spans="1:25" s="173" customFormat="1" ht="15" hidden="1" customHeight="1">
      <c r="A129" s="633">
        <v>90</v>
      </c>
      <c r="B129" s="634" t="s">
        <v>460</v>
      </c>
      <c r="C129" s="96"/>
      <c r="D129" s="96"/>
      <c r="E129" s="96"/>
      <c r="F129" s="96"/>
      <c r="G129" s="96"/>
      <c r="H129" s="96"/>
      <c r="I129" s="96"/>
      <c r="J129" s="96"/>
      <c r="K129" s="709"/>
      <c r="L129" s="171">
        <f>Birth!X130</f>
        <v>249</v>
      </c>
      <c r="M129" s="171">
        <f>Birth!Y130</f>
        <v>205</v>
      </c>
      <c r="N129" s="171">
        <f t="shared" si="34"/>
        <v>454</v>
      </c>
      <c r="O129" s="171">
        <f>Death!X129</f>
        <v>754</v>
      </c>
      <c r="P129" s="171">
        <f>Death!Y129</f>
        <v>577</v>
      </c>
      <c r="Q129" s="171">
        <f t="shared" si="35"/>
        <v>1331</v>
      </c>
      <c r="R129" s="171">
        <f>Birth!AG130</f>
        <v>1</v>
      </c>
      <c r="S129" s="171">
        <f>Birth!AH130</f>
        <v>0</v>
      </c>
      <c r="T129" s="171">
        <f t="shared" si="36"/>
        <v>1</v>
      </c>
      <c r="U129" s="11"/>
      <c r="V129" s="11"/>
      <c r="W129" s="11"/>
      <c r="X129" s="11"/>
      <c r="Y129" s="171">
        <f t="shared" si="37"/>
        <v>0</v>
      </c>
    </row>
    <row r="130" spans="1:25" s="173" customFormat="1" ht="15" hidden="1" customHeight="1">
      <c r="A130" s="633">
        <v>91</v>
      </c>
      <c r="B130" s="634" t="s">
        <v>465</v>
      </c>
      <c r="C130" s="96"/>
      <c r="D130" s="96"/>
      <c r="E130" s="96"/>
      <c r="F130" s="96"/>
      <c r="G130" s="96"/>
      <c r="H130" s="96"/>
      <c r="I130" s="96"/>
      <c r="J130" s="96"/>
      <c r="K130" s="709"/>
      <c r="L130" s="171">
        <f>Birth!X131</f>
        <v>56</v>
      </c>
      <c r="M130" s="171">
        <f>Birth!Y131</f>
        <v>66</v>
      </c>
      <c r="N130" s="171">
        <f t="shared" si="34"/>
        <v>122</v>
      </c>
      <c r="O130" s="171">
        <f>Death!X130</f>
        <v>941</v>
      </c>
      <c r="P130" s="171">
        <f>Death!Y130</f>
        <v>648</v>
      </c>
      <c r="Q130" s="171">
        <f t="shared" si="35"/>
        <v>1589</v>
      </c>
      <c r="R130" s="171">
        <f>Birth!AG131</f>
        <v>0</v>
      </c>
      <c r="S130" s="171">
        <f>Birth!AH131</f>
        <v>0</v>
      </c>
      <c r="T130" s="171">
        <f t="shared" si="36"/>
        <v>0</v>
      </c>
      <c r="U130" s="11"/>
      <c r="V130" s="11"/>
      <c r="W130" s="11"/>
      <c r="X130" s="11"/>
      <c r="Y130" s="171">
        <f t="shared" si="37"/>
        <v>0</v>
      </c>
    </row>
    <row r="131" spans="1:25" s="173" customFormat="1" ht="15" hidden="1" customHeight="1">
      <c r="A131" s="541"/>
      <c r="B131" s="631" t="s">
        <v>6</v>
      </c>
      <c r="C131" s="701"/>
      <c r="D131" s="701"/>
      <c r="E131" s="701"/>
      <c r="F131" s="701"/>
      <c r="G131" s="701"/>
      <c r="H131" s="701"/>
      <c r="I131" s="701"/>
      <c r="J131" s="701"/>
      <c r="K131" s="710"/>
      <c r="L131" s="203">
        <f>Birth!X132</f>
        <v>1160</v>
      </c>
      <c r="M131" s="203">
        <f>Birth!Y132</f>
        <v>1053</v>
      </c>
      <c r="N131" s="203">
        <f t="shared" ref="N131:Y131" si="38">SUM(N125:N130)</f>
        <v>2213</v>
      </c>
      <c r="O131" s="203">
        <f>Death!X131</f>
        <v>4486</v>
      </c>
      <c r="P131" s="203">
        <f>Death!Y131</f>
        <v>3251</v>
      </c>
      <c r="Q131" s="203">
        <f t="shared" si="38"/>
        <v>7737</v>
      </c>
      <c r="R131" s="203">
        <f>Birth!AG132</f>
        <v>1</v>
      </c>
      <c r="S131" s="203">
        <f>Birth!AH132</f>
        <v>1</v>
      </c>
      <c r="T131" s="203">
        <f t="shared" si="38"/>
        <v>2</v>
      </c>
      <c r="U131" s="203">
        <f t="shared" si="38"/>
        <v>0</v>
      </c>
      <c r="V131" s="203">
        <f t="shared" si="38"/>
        <v>0</v>
      </c>
      <c r="W131" s="203"/>
      <c r="X131" s="203"/>
      <c r="Y131" s="203">
        <f t="shared" si="38"/>
        <v>0</v>
      </c>
    </row>
    <row r="132" spans="1:25" s="173" customFormat="1" ht="15" hidden="1" customHeight="1">
      <c r="A132" s="629" t="s">
        <v>286</v>
      </c>
      <c r="B132" s="623"/>
      <c r="C132" s="702"/>
      <c r="D132" s="702"/>
      <c r="E132" s="702"/>
      <c r="F132" s="702"/>
      <c r="G132" s="702"/>
      <c r="H132" s="702"/>
      <c r="I132" s="702"/>
      <c r="J132" s="702"/>
      <c r="K132" s="712"/>
      <c r="L132" s="623"/>
      <c r="M132" s="623"/>
      <c r="N132" s="702"/>
      <c r="O132" s="623"/>
      <c r="P132" s="623"/>
      <c r="Q132" s="702"/>
      <c r="R132" s="623"/>
      <c r="S132" s="623"/>
      <c r="T132" s="702"/>
      <c r="U132" s="702"/>
      <c r="V132" s="702"/>
      <c r="W132" s="702"/>
      <c r="X132" s="702"/>
      <c r="Y132" s="701"/>
    </row>
    <row r="133" spans="1:25" s="173" customFormat="1" ht="15" hidden="1" customHeight="1">
      <c r="A133" s="633">
        <v>92</v>
      </c>
      <c r="B133" s="654" t="s">
        <v>82</v>
      </c>
      <c r="C133" s="96"/>
      <c r="D133" s="96"/>
      <c r="E133" s="96"/>
      <c r="F133" s="96"/>
      <c r="G133" s="96"/>
      <c r="H133" s="96"/>
      <c r="I133" s="96"/>
      <c r="J133" s="96"/>
      <c r="K133" s="709"/>
      <c r="L133" s="171">
        <f>Birth!X134</f>
        <v>300</v>
      </c>
      <c r="M133" s="171">
        <f>Birth!Y134</f>
        <v>256</v>
      </c>
      <c r="N133" s="171">
        <f>L133+M133</f>
        <v>556</v>
      </c>
      <c r="O133" s="171">
        <f>Death!X133</f>
        <v>501</v>
      </c>
      <c r="P133" s="171">
        <f>Death!Y133</f>
        <v>358</v>
      </c>
      <c r="Q133" s="171">
        <f>O133+P133</f>
        <v>859</v>
      </c>
      <c r="R133" s="171">
        <f>Birth!AG134</f>
        <v>0</v>
      </c>
      <c r="S133" s="171">
        <f>Birth!AH134</f>
        <v>0</v>
      </c>
      <c r="T133" s="171">
        <f>R133+S133</f>
        <v>0</v>
      </c>
      <c r="U133" s="11"/>
      <c r="V133" s="11"/>
      <c r="W133" s="11"/>
      <c r="X133" s="11"/>
      <c r="Y133" s="171">
        <f>U133+V133</f>
        <v>0</v>
      </c>
    </row>
    <row r="134" spans="1:25" s="173" customFormat="1" ht="15" hidden="1" customHeight="1">
      <c r="A134" s="633">
        <v>93</v>
      </c>
      <c r="B134" s="654" t="s">
        <v>442</v>
      </c>
      <c r="C134" s="96"/>
      <c r="D134" s="96"/>
      <c r="E134" s="96"/>
      <c r="F134" s="96"/>
      <c r="G134" s="96"/>
      <c r="H134" s="96"/>
      <c r="I134" s="96"/>
      <c r="J134" s="96"/>
      <c r="K134" s="709"/>
      <c r="L134" s="171">
        <f>Birth!X135</f>
        <v>29</v>
      </c>
      <c r="M134" s="171">
        <f>Birth!Y135</f>
        <v>37</v>
      </c>
      <c r="N134" s="171">
        <f>L134+M134</f>
        <v>66</v>
      </c>
      <c r="O134" s="171">
        <f>Death!X134</f>
        <v>479</v>
      </c>
      <c r="P134" s="171">
        <f>Death!Y134</f>
        <v>342</v>
      </c>
      <c r="Q134" s="171">
        <f>O134+P134</f>
        <v>821</v>
      </c>
      <c r="R134" s="171">
        <f>Birth!AG135</f>
        <v>0</v>
      </c>
      <c r="S134" s="171">
        <f>Birth!AH135</f>
        <v>0</v>
      </c>
      <c r="T134" s="171">
        <f>R134+S134</f>
        <v>0</v>
      </c>
      <c r="U134" s="11"/>
      <c r="V134" s="11"/>
      <c r="W134" s="11"/>
      <c r="X134" s="11"/>
      <c r="Y134" s="171">
        <f>U134+V134</f>
        <v>0</v>
      </c>
    </row>
    <row r="135" spans="1:25" s="173" customFormat="1" ht="15" hidden="1" customHeight="1">
      <c r="A135" s="633">
        <v>94</v>
      </c>
      <c r="B135" s="654" t="s">
        <v>135</v>
      </c>
      <c r="C135" s="96"/>
      <c r="D135" s="96"/>
      <c r="E135" s="96"/>
      <c r="F135" s="96"/>
      <c r="G135" s="96"/>
      <c r="H135" s="96"/>
      <c r="I135" s="96"/>
      <c r="J135" s="96"/>
      <c r="K135" s="709"/>
      <c r="L135" s="171">
        <f>Birth!X136</f>
        <v>326</v>
      </c>
      <c r="M135" s="171">
        <f>Birth!Y136</f>
        <v>328</v>
      </c>
      <c r="N135" s="171">
        <f>L135+M135</f>
        <v>654</v>
      </c>
      <c r="O135" s="171">
        <f>Death!X135</f>
        <v>504</v>
      </c>
      <c r="P135" s="171">
        <f>Death!Y135</f>
        <v>385</v>
      </c>
      <c r="Q135" s="171">
        <f>O135+P135</f>
        <v>889</v>
      </c>
      <c r="R135" s="171">
        <f>Birth!AG136</f>
        <v>0</v>
      </c>
      <c r="S135" s="171">
        <f>Birth!AH136</f>
        <v>0</v>
      </c>
      <c r="T135" s="171">
        <f>R135+S135</f>
        <v>0</v>
      </c>
      <c r="U135" s="11"/>
      <c r="V135" s="11"/>
      <c r="W135" s="11"/>
      <c r="X135" s="11"/>
      <c r="Y135" s="171">
        <f>U135+V135</f>
        <v>0</v>
      </c>
    </row>
    <row r="136" spans="1:25" s="173" customFormat="1" ht="15" hidden="1" customHeight="1">
      <c r="A136" s="633">
        <v>95</v>
      </c>
      <c r="B136" s="654" t="s">
        <v>81</v>
      </c>
      <c r="C136" s="96"/>
      <c r="D136" s="96"/>
      <c r="E136" s="96"/>
      <c r="F136" s="96"/>
      <c r="G136" s="96"/>
      <c r="H136" s="96"/>
      <c r="I136" s="96"/>
      <c r="J136" s="96"/>
      <c r="K136" s="709"/>
      <c r="L136" s="171">
        <f>Birth!X137</f>
        <v>4</v>
      </c>
      <c r="M136" s="171">
        <f>Birth!Y137</f>
        <v>1</v>
      </c>
      <c r="N136" s="171">
        <f>L136+M136</f>
        <v>5</v>
      </c>
      <c r="O136" s="171">
        <f>Death!X136</f>
        <v>609</v>
      </c>
      <c r="P136" s="171">
        <f>Death!Y136</f>
        <v>479</v>
      </c>
      <c r="Q136" s="171">
        <f>O136+P136</f>
        <v>1088</v>
      </c>
      <c r="R136" s="171">
        <f>Birth!AG137</f>
        <v>0</v>
      </c>
      <c r="S136" s="171">
        <f>Birth!AH137</f>
        <v>0</v>
      </c>
      <c r="T136" s="171">
        <f>R136+S136</f>
        <v>0</v>
      </c>
      <c r="U136" s="11"/>
      <c r="V136" s="11"/>
      <c r="W136" s="11"/>
      <c r="X136" s="11"/>
      <c r="Y136" s="171">
        <f>U136+V136</f>
        <v>0</v>
      </c>
    </row>
    <row r="137" spans="1:25" s="173" customFormat="1" ht="15" hidden="1" customHeight="1">
      <c r="A137" s="541"/>
      <c r="B137" s="203" t="s">
        <v>6</v>
      </c>
      <c r="C137" s="11"/>
      <c r="D137" s="11"/>
      <c r="E137" s="11"/>
      <c r="F137" s="11"/>
      <c r="G137" s="11"/>
      <c r="H137" s="11"/>
      <c r="I137" s="11"/>
      <c r="J137" s="11"/>
      <c r="K137" s="933"/>
      <c r="L137" s="203">
        <f>Birth!X138</f>
        <v>659</v>
      </c>
      <c r="M137" s="203">
        <f>Birth!Y138</f>
        <v>622</v>
      </c>
      <c r="N137" s="203">
        <f t="shared" ref="N137:Y137" si="39">SUM(N133:N136)</f>
        <v>1281</v>
      </c>
      <c r="O137" s="203">
        <f>Death!X137</f>
        <v>2093</v>
      </c>
      <c r="P137" s="203">
        <f>Death!Y137</f>
        <v>1564</v>
      </c>
      <c r="Q137" s="203">
        <f t="shared" si="39"/>
        <v>3657</v>
      </c>
      <c r="R137" s="203">
        <f>Birth!AG138</f>
        <v>0</v>
      </c>
      <c r="S137" s="203">
        <f>Birth!AH138</f>
        <v>0</v>
      </c>
      <c r="T137" s="203">
        <f t="shared" si="39"/>
        <v>0</v>
      </c>
      <c r="U137" s="203">
        <f t="shared" si="39"/>
        <v>0</v>
      </c>
      <c r="V137" s="203">
        <f t="shared" si="39"/>
        <v>0</v>
      </c>
      <c r="W137" s="203"/>
      <c r="X137" s="203"/>
      <c r="Y137" s="203">
        <f t="shared" si="39"/>
        <v>0</v>
      </c>
    </row>
    <row r="138" spans="1:25" s="173" customFormat="1" ht="15" hidden="1" customHeight="1">
      <c r="A138" s="640" t="s">
        <v>86</v>
      </c>
      <c r="B138" s="207"/>
      <c r="C138" s="199"/>
      <c r="D138" s="199"/>
      <c r="E138" s="199"/>
      <c r="F138" s="199"/>
      <c r="G138" s="199"/>
      <c r="H138" s="199"/>
      <c r="I138" s="199"/>
      <c r="J138" s="199"/>
      <c r="K138" s="979"/>
      <c r="L138" s="623"/>
      <c r="M138" s="623"/>
      <c r="N138" s="702"/>
      <c r="O138" s="623"/>
      <c r="P138" s="623"/>
      <c r="Q138" s="702"/>
      <c r="R138" s="623"/>
      <c r="S138" s="623"/>
      <c r="T138" s="702"/>
      <c r="U138" s="702"/>
      <c r="V138" s="702"/>
      <c r="W138" s="702"/>
      <c r="X138" s="702"/>
      <c r="Y138" s="701"/>
    </row>
    <row r="139" spans="1:25" s="173" customFormat="1" ht="15" hidden="1" customHeight="1">
      <c r="A139" s="633">
        <v>96</v>
      </c>
      <c r="B139" s="634" t="s">
        <v>643</v>
      </c>
      <c r="C139" s="96"/>
      <c r="D139" s="96"/>
      <c r="E139" s="96"/>
      <c r="F139" s="96"/>
      <c r="G139" s="96"/>
      <c r="H139" s="96"/>
      <c r="I139" s="96"/>
      <c r="J139" s="96"/>
      <c r="K139" s="709"/>
      <c r="L139" s="171">
        <f>Birth!X140</f>
        <v>2</v>
      </c>
      <c r="M139" s="171">
        <f>Birth!Y140</f>
        <v>0</v>
      </c>
      <c r="N139" s="171">
        <f t="shared" ref="N139:N145" si="40">L139+M139</f>
        <v>2</v>
      </c>
      <c r="O139" s="171">
        <f>Death!X139</f>
        <v>841</v>
      </c>
      <c r="P139" s="171">
        <f>Death!Y139</f>
        <v>556</v>
      </c>
      <c r="Q139" s="171">
        <f t="shared" ref="Q139:Q145" si="41">O139+P139</f>
        <v>1397</v>
      </c>
      <c r="R139" s="171">
        <f>Birth!AG140</f>
        <v>0</v>
      </c>
      <c r="S139" s="171">
        <f>Birth!AH140</f>
        <v>0</v>
      </c>
      <c r="T139" s="171">
        <f t="shared" ref="T139:T145" si="42">R139+S139</f>
        <v>0</v>
      </c>
      <c r="U139" s="11"/>
      <c r="V139" s="11"/>
      <c r="W139" s="11"/>
      <c r="X139" s="11"/>
      <c r="Y139" s="171">
        <f t="shared" ref="Y139:Y145" si="43">U139+V139</f>
        <v>0</v>
      </c>
    </row>
    <row r="140" spans="1:25" s="173" customFormat="1" ht="15" hidden="1" customHeight="1">
      <c r="A140" s="633">
        <v>97</v>
      </c>
      <c r="B140" s="634" t="s">
        <v>644</v>
      </c>
      <c r="C140" s="96"/>
      <c r="D140" s="96"/>
      <c r="E140" s="96"/>
      <c r="F140" s="96"/>
      <c r="G140" s="96"/>
      <c r="H140" s="96"/>
      <c r="I140" s="96"/>
      <c r="J140" s="96"/>
      <c r="K140" s="709"/>
      <c r="L140" s="171">
        <f>Birth!X141</f>
        <v>247</v>
      </c>
      <c r="M140" s="171">
        <f>Birth!Y141</f>
        <v>206</v>
      </c>
      <c r="N140" s="171">
        <f t="shared" si="40"/>
        <v>453</v>
      </c>
      <c r="O140" s="171">
        <f>Death!X140</f>
        <v>849</v>
      </c>
      <c r="P140" s="171">
        <f>Death!Y140</f>
        <v>631</v>
      </c>
      <c r="Q140" s="171">
        <f t="shared" si="41"/>
        <v>1480</v>
      </c>
      <c r="R140" s="171">
        <f>Birth!AG141</f>
        <v>0</v>
      </c>
      <c r="S140" s="171">
        <f>Birth!AH141</f>
        <v>0</v>
      </c>
      <c r="T140" s="171">
        <f t="shared" si="42"/>
        <v>0</v>
      </c>
      <c r="U140" s="11"/>
      <c r="V140" s="11"/>
      <c r="W140" s="11"/>
      <c r="X140" s="11"/>
      <c r="Y140" s="171">
        <f t="shared" si="43"/>
        <v>0</v>
      </c>
    </row>
    <row r="141" spans="1:25" s="173" customFormat="1" ht="15" hidden="1" customHeight="1">
      <c r="A141" s="633">
        <v>98</v>
      </c>
      <c r="B141" s="634" t="s">
        <v>645</v>
      </c>
      <c r="C141" s="96"/>
      <c r="D141" s="96"/>
      <c r="E141" s="96"/>
      <c r="F141" s="96"/>
      <c r="G141" s="96"/>
      <c r="H141" s="96"/>
      <c r="I141" s="96"/>
      <c r="J141" s="96"/>
      <c r="K141" s="709"/>
      <c r="L141" s="171">
        <f>Birth!X142</f>
        <v>92</v>
      </c>
      <c r="M141" s="171">
        <f>Birth!Y142</f>
        <v>90</v>
      </c>
      <c r="N141" s="171">
        <f t="shared" si="40"/>
        <v>182</v>
      </c>
      <c r="O141" s="171">
        <f>Death!X141</f>
        <v>824</v>
      </c>
      <c r="P141" s="171">
        <f>Death!Y141</f>
        <v>624</v>
      </c>
      <c r="Q141" s="171">
        <f t="shared" si="41"/>
        <v>1448</v>
      </c>
      <c r="R141" s="171">
        <f>Birth!AG142</f>
        <v>1</v>
      </c>
      <c r="S141" s="171">
        <f>Birth!AH142</f>
        <v>0</v>
      </c>
      <c r="T141" s="171">
        <f t="shared" si="42"/>
        <v>1</v>
      </c>
      <c r="U141" s="11"/>
      <c r="V141" s="11"/>
      <c r="W141" s="11"/>
      <c r="X141" s="11"/>
      <c r="Y141" s="171">
        <f t="shared" si="43"/>
        <v>0</v>
      </c>
    </row>
    <row r="142" spans="1:25" s="173" customFormat="1" ht="15" hidden="1" customHeight="1">
      <c r="A142" s="633">
        <v>99</v>
      </c>
      <c r="B142" s="634" t="s">
        <v>646</v>
      </c>
      <c r="C142" s="96"/>
      <c r="D142" s="96"/>
      <c r="E142" s="96"/>
      <c r="F142" s="96"/>
      <c r="G142" s="96"/>
      <c r="H142" s="96"/>
      <c r="I142" s="96"/>
      <c r="J142" s="96"/>
      <c r="K142" s="709"/>
      <c r="L142" s="171">
        <f>Birth!X143</f>
        <v>162</v>
      </c>
      <c r="M142" s="171">
        <f>Birth!Y143</f>
        <v>211</v>
      </c>
      <c r="N142" s="171">
        <f t="shared" si="40"/>
        <v>373</v>
      </c>
      <c r="O142" s="171">
        <f>Death!X142</f>
        <v>773</v>
      </c>
      <c r="P142" s="171">
        <f>Death!Y142</f>
        <v>520</v>
      </c>
      <c r="Q142" s="171">
        <f t="shared" si="41"/>
        <v>1293</v>
      </c>
      <c r="R142" s="171">
        <f>Birth!AG143</f>
        <v>0</v>
      </c>
      <c r="S142" s="171">
        <f>Birth!AH143</f>
        <v>0</v>
      </c>
      <c r="T142" s="171">
        <f t="shared" si="42"/>
        <v>0</v>
      </c>
      <c r="U142" s="11"/>
      <c r="V142" s="11"/>
      <c r="W142" s="11"/>
      <c r="X142" s="11"/>
      <c r="Y142" s="171">
        <f t="shared" si="43"/>
        <v>0</v>
      </c>
    </row>
    <row r="143" spans="1:25" s="173" customFormat="1" ht="15" hidden="1" customHeight="1">
      <c r="A143" s="633">
        <v>100</v>
      </c>
      <c r="B143" s="634" t="s">
        <v>647</v>
      </c>
      <c r="C143" s="96"/>
      <c r="D143" s="96"/>
      <c r="E143" s="96"/>
      <c r="F143" s="96"/>
      <c r="G143" s="96"/>
      <c r="H143" s="96"/>
      <c r="I143" s="96"/>
      <c r="J143" s="96"/>
      <c r="K143" s="709"/>
      <c r="L143" s="171">
        <f>Birth!X144</f>
        <v>18</v>
      </c>
      <c r="M143" s="171">
        <f>Birth!Y144</f>
        <v>11</v>
      </c>
      <c r="N143" s="171">
        <f t="shared" si="40"/>
        <v>29</v>
      </c>
      <c r="O143" s="171">
        <f>Death!X143</f>
        <v>551</v>
      </c>
      <c r="P143" s="171">
        <f>Death!Y143</f>
        <v>369</v>
      </c>
      <c r="Q143" s="171">
        <f t="shared" si="41"/>
        <v>920</v>
      </c>
      <c r="R143" s="171">
        <f>Birth!AG144</f>
        <v>0</v>
      </c>
      <c r="S143" s="171">
        <f>Birth!AH144</f>
        <v>0</v>
      </c>
      <c r="T143" s="171">
        <f t="shared" si="42"/>
        <v>0</v>
      </c>
      <c r="U143" s="11"/>
      <c r="V143" s="11"/>
      <c r="W143" s="11"/>
      <c r="X143" s="11"/>
      <c r="Y143" s="171">
        <f t="shared" si="43"/>
        <v>0</v>
      </c>
    </row>
    <row r="144" spans="1:25" s="173" customFormat="1" ht="15" hidden="1" customHeight="1">
      <c r="A144" s="633">
        <v>101</v>
      </c>
      <c r="B144" s="634" t="s">
        <v>648</v>
      </c>
      <c r="C144" s="96"/>
      <c r="D144" s="96"/>
      <c r="E144" s="96"/>
      <c r="F144" s="96"/>
      <c r="G144" s="96"/>
      <c r="H144" s="96"/>
      <c r="I144" s="96"/>
      <c r="J144" s="96"/>
      <c r="K144" s="709"/>
      <c r="L144" s="171">
        <f>Birth!X145</f>
        <v>165</v>
      </c>
      <c r="M144" s="171">
        <f>Birth!Y145</f>
        <v>169</v>
      </c>
      <c r="N144" s="171">
        <f t="shared" si="40"/>
        <v>334</v>
      </c>
      <c r="O144" s="171">
        <f>Death!X144</f>
        <v>1163</v>
      </c>
      <c r="P144" s="171">
        <f>Death!Y144</f>
        <v>739</v>
      </c>
      <c r="Q144" s="171">
        <f t="shared" si="41"/>
        <v>1902</v>
      </c>
      <c r="R144" s="171">
        <f>Birth!AG145</f>
        <v>2</v>
      </c>
      <c r="S144" s="171">
        <f>Birth!AH145</f>
        <v>4</v>
      </c>
      <c r="T144" s="171">
        <f t="shared" si="42"/>
        <v>6</v>
      </c>
      <c r="U144" s="11"/>
      <c r="V144" s="11"/>
      <c r="W144" s="11"/>
      <c r="X144" s="11"/>
      <c r="Y144" s="171">
        <f t="shared" si="43"/>
        <v>0</v>
      </c>
    </row>
    <row r="145" spans="1:25" s="173" customFormat="1" ht="15" hidden="1" customHeight="1">
      <c r="A145" s="633">
        <v>102</v>
      </c>
      <c r="B145" s="634" t="s">
        <v>649</v>
      </c>
      <c r="C145" s="96"/>
      <c r="D145" s="96"/>
      <c r="E145" s="96"/>
      <c r="F145" s="96"/>
      <c r="G145" s="96"/>
      <c r="H145" s="96"/>
      <c r="I145" s="96"/>
      <c r="J145" s="96"/>
      <c r="K145" s="709"/>
      <c r="L145" s="171">
        <f>Birth!X146</f>
        <v>74</v>
      </c>
      <c r="M145" s="171">
        <f>Birth!Y146</f>
        <v>51</v>
      </c>
      <c r="N145" s="171">
        <f t="shared" si="40"/>
        <v>125</v>
      </c>
      <c r="O145" s="171">
        <f>Death!X145</f>
        <v>1063</v>
      </c>
      <c r="P145" s="171">
        <f>Death!Y145</f>
        <v>625</v>
      </c>
      <c r="Q145" s="171">
        <f t="shared" si="41"/>
        <v>1688</v>
      </c>
      <c r="R145" s="171">
        <f>Birth!AG146</f>
        <v>0</v>
      </c>
      <c r="S145" s="171">
        <f>Birth!AH146</f>
        <v>0</v>
      </c>
      <c r="T145" s="171">
        <f t="shared" si="42"/>
        <v>0</v>
      </c>
      <c r="U145" s="11"/>
      <c r="V145" s="11"/>
      <c r="W145" s="11"/>
      <c r="X145" s="11"/>
      <c r="Y145" s="171">
        <f t="shared" si="43"/>
        <v>0</v>
      </c>
    </row>
    <row r="146" spans="1:25" s="173" customFormat="1" ht="15" hidden="1" customHeight="1">
      <c r="A146" s="541"/>
      <c r="B146" s="631" t="s">
        <v>6</v>
      </c>
      <c r="C146" s="701"/>
      <c r="D146" s="701"/>
      <c r="E146" s="701"/>
      <c r="F146" s="701"/>
      <c r="G146" s="701"/>
      <c r="H146" s="701"/>
      <c r="I146" s="701"/>
      <c r="J146" s="701"/>
      <c r="K146" s="710"/>
      <c r="L146" s="203">
        <f>Birth!X147</f>
        <v>760</v>
      </c>
      <c r="M146" s="203">
        <f>Birth!Y147</f>
        <v>738</v>
      </c>
      <c r="N146" s="203">
        <f t="shared" ref="N146:Y146" si="44">SUM(N139:N145)</f>
        <v>1498</v>
      </c>
      <c r="O146" s="203">
        <f>Death!X146</f>
        <v>6064</v>
      </c>
      <c r="P146" s="203">
        <f>Death!Y146</f>
        <v>4064</v>
      </c>
      <c r="Q146" s="203">
        <f t="shared" si="44"/>
        <v>10128</v>
      </c>
      <c r="R146" s="203">
        <f>Birth!AG147</f>
        <v>3</v>
      </c>
      <c r="S146" s="203">
        <f>Birth!AH147</f>
        <v>4</v>
      </c>
      <c r="T146" s="203">
        <f t="shared" si="44"/>
        <v>7</v>
      </c>
      <c r="U146" s="203">
        <f t="shared" si="44"/>
        <v>0</v>
      </c>
      <c r="V146" s="203">
        <f t="shared" si="44"/>
        <v>0</v>
      </c>
      <c r="W146" s="203"/>
      <c r="X146" s="203"/>
      <c r="Y146" s="203">
        <f t="shared" si="44"/>
        <v>0</v>
      </c>
    </row>
    <row r="147" spans="1:25" s="173" customFormat="1" ht="15" hidden="1" customHeight="1">
      <c r="A147" s="629" t="s">
        <v>143</v>
      </c>
      <c r="B147" s="623"/>
      <c r="C147" s="702"/>
      <c r="D147" s="702"/>
      <c r="E147" s="702"/>
      <c r="F147" s="702"/>
      <c r="G147" s="702"/>
      <c r="H147" s="702"/>
      <c r="I147" s="702"/>
      <c r="J147" s="702"/>
      <c r="K147" s="712"/>
      <c r="L147" s="623"/>
      <c r="M147" s="623"/>
      <c r="N147" s="702"/>
      <c r="O147" s="623"/>
      <c r="P147" s="623"/>
      <c r="Q147" s="702"/>
      <c r="R147" s="623"/>
      <c r="S147" s="623"/>
      <c r="T147" s="702"/>
      <c r="U147" s="702"/>
      <c r="V147" s="702"/>
      <c r="W147" s="702"/>
      <c r="X147" s="702"/>
      <c r="Y147" s="701"/>
    </row>
    <row r="148" spans="1:25" s="173" customFormat="1" ht="15" hidden="1" customHeight="1">
      <c r="A148" s="633">
        <v>103</v>
      </c>
      <c r="B148" s="634" t="s">
        <v>456</v>
      </c>
      <c r="C148" s="96"/>
      <c r="D148" s="96"/>
      <c r="E148" s="96"/>
      <c r="F148" s="96"/>
      <c r="G148" s="96"/>
      <c r="H148" s="96"/>
      <c r="I148" s="96"/>
      <c r="J148" s="96"/>
      <c r="K148" s="709"/>
      <c r="L148" s="171">
        <f>Birth!X149</f>
        <v>124</v>
      </c>
      <c r="M148" s="171">
        <f>Birth!Y149</f>
        <v>95</v>
      </c>
      <c r="N148" s="171">
        <f>L148+M148</f>
        <v>219</v>
      </c>
      <c r="O148" s="171">
        <f>Death!X148</f>
        <v>478</v>
      </c>
      <c r="P148" s="171">
        <f>Death!Y148</f>
        <v>320</v>
      </c>
      <c r="Q148" s="171">
        <f>O148+P148</f>
        <v>798</v>
      </c>
      <c r="R148" s="171">
        <f>Birth!AG149</f>
        <v>0</v>
      </c>
      <c r="S148" s="171">
        <f>Birth!AH149</f>
        <v>0</v>
      </c>
      <c r="T148" s="171">
        <f>R148+S148</f>
        <v>0</v>
      </c>
      <c r="U148" s="11"/>
      <c r="V148" s="11"/>
      <c r="W148" s="11"/>
      <c r="X148" s="11"/>
      <c r="Y148" s="171">
        <f>U148+V148</f>
        <v>0</v>
      </c>
    </row>
    <row r="149" spans="1:25" s="173" customFormat="1" ht="15" hidden="1" customHeight="1">
      <c r="A149" s="633">
        <v>104</v>
      </c>
      <c r="B149" s="634" t="s">
        <v>136</v>
      </c>
      <c r="C149" s="96"/>
      <c r="D149" s="96"/>
      <c r="E149" s="96"/>
      <c r="F149" s="96"/>
      <c r="G149" s="96"/>
      <c r="H149" s="96"/>
      <c r="I149" s="96"/>
      <c r="J149" s="96"/>
      <c r="K149" s="709"/>
      <c r="L149" s="171">
        <f>Birth!X150</f>
        <v>11</v>
      </c>
      <c r="M149" s="171">
        <f>Birth!Y150</f>
        <v>13</v>
      </c>
      <c r="N149" s="171">
        <f>L149+M149</f>
        <v>24</v>
      </c>
      <c r="O149" s="171">
        <f>Death!X149</f>
        <v>596</v>
      </c>
      <c r="P149" s="171">
        <f>Death!Y149</f>
        <v>391</v>
      </c>
      <c r="Q149" s="171">
        <f>O149+P149</f>
        <v>987</v>
      </c>
      <c r="R149" s="171">
        <f>Birth!AG150</f>
        <v>0</v>
      </c>
      <c r="S149" s="171">
        <f>Birth!AH150</f>
        <v>0</v>
      </c>
      <c r="T149" s="171">
        <f>R149+S149</f>
        <v>0</v>
      </c>
      <c r="U149" s="11"/>
      <c r="V149" s="11"/>
      <c r="W149" s="11"/>
      <c r="X149" s="11"/>
      <c r="Y149" s="171">
        <f>U149+V149</f>
        <v>0</v>
      </c>
    </row>
    <row r="150" spans="1:25" s="173" customFormat="1" ht="15" hidden="1" customHeight="1">
      <c r="A150" s="633">
        <v>105</v>
      </c>
      <c r="B150" s="634" t="s">
        <v>95</v>
      </c>
      <c r="C150" s="96"/>
      <c r="D150" s="96"/>
      <c r="E150" s="96"/>
      <c r="F150" s="96"/>
      <c r="G150" s="96"/>
      <c r="H150" s="96"/>
      <c r="I150" s="96"/>
      <c r="J150" s="96"/>
      <c r="K150" s="709"/>
      <c r="L150" s="171">
        <f>Birth!X151</f>
        <v>178</v>
      </c>
      <c r="M150" s="171">
        <f>Birth!Y151</f>
        <v>146</v>
      </c>
      <c r="N150" s="171">
        <f>L150+M150</f>
        <v>324</v>
      </c>
      <c r="O150" s="171">
        <f>Death!X150</f>
        <v>811</v>
      </c>
      <c r="P150" s="171">
        <f>Death!Y150</f>
        <v>537</v>
      </c>
      <c r="Q150" s="171">
        <f>O150+P150</f>
        <v>1348</v>
      </c>
      <c r="R150" s="171">
        <f>Birth!AG151</f>
        <v>0</v>
      </c>
      <c r="S150" s="171">
        <f>Birth!AH151</f>
        <v>0</v>
      </c>
      <c r="T150" s="171">
        <f>R150+S150</f>
        <v>0</v>
      </c>
      <c r="U150" s="11"/>
      <c r="V150" s="11"/>
      <c r="W150" s="11"/>
      <c r="X150" s="11"/>
      <c r="Y150" s="171">
        <f>U150+V150</f>
        <v>0</v>
      </c>
    </row>
    <row r="151" spans="1:25" s="173" customFormat="1" ht="15" hidden="1" customHeight="1">
      <c r="A151" s="541"/>
      <c r="B151" s="631" t="s">
        <v>6</v>
      </c>
      <c r="C151" s="701"/>
      <c r="D151" s="701"/>
      <c r="E151" s="701"/>
      <c r="F151" s="701"/>
      <c r="G151" s="701"/>
      <c r="H151" s="701"/>
      <c r="I151" s="701"/>
      <c r="J151" s="701"/>
      <c r="K151" s="710"/>
      <c r="L151" s="203">
        <f>Birth!X152</f>
        <v>313</v>
      </c>
      <c r="M151" s="203">
        <f>Birth!Y152</f>
        <v>254</v>
      </c>
      <c r="N151" s="203">
        <f t="shared" ref="N151:Y151" si="45">SUM(N148:N150)</f>
        <v>567</v>
      </c>
      <c r="O151" s="203">
        <f>Death!X151</f>
        <v>1885</v>
      </c>
      <c r="P151" s="203">
        <f>Death!Y151</f>
        <v>1248</v>
      </c>
      <c r="Q151" s="203">
        <f t="shared" si="45"/>
        <v>3133</v>
      </c>
      <c r="R151" s="203">
        <f>Birth!AG152</f>
        <v>0</v>
      </c>
      <c r="S151" s="203">
        <f>Birth!AH152</f>
        <v>0</v>
      </c>
      <c r="T151" s="203">
        <f t="shared" si="45"/>
        <v>0</v>
      </c>
      <c r="U151" s="203">
        <f t="shared" si="45"/>
        <v>0</v>
      </c>
      <c r="V151" s="203">
        <f t="shared" si="45"/>
        <v>0</v>
      </c>
      <c r="W151" s="203"/>
      <c r="X151" s="203"/>
      <c r="Y151" s="203">
        <f t="shared" si="45"/>
        <v>0</v>
      </c>
    </row>
    <row r="152" spans="1:25" s="173" customFormat="1" ht="15" hidden="1" customHeight="1">
      <c r="A152" s="629" t="s">
        <v>191</v>
      </c>
      <c r="B152" s="623"/>
      <c r="C152" s="702"/>
      <c r="D152" s="702"/>
      <c r="E152" s="702"/>
      <c r="F152" s="702"/>
      <c r="G152" s="702"/>
      <c r="H152" s="702"/>
      <c r="I152" s="702"/>
      <c r="J152" s="702"/>
      <c r="K152" s="712"/>
      <c r="L152" s="623"/>
      <c r="M152" s="623"/>
      <c r="N152" s="702"/>
      <c r="O152" s="623"/>
      <c r="P152" s="623"/>
      <c r="Q152" s="702"/>
      <c r="R152" s="623"/>
      <c r="S152" s="623"/>
      <c r="T152" s="702"/>
      <c r="U152" s="702"/>
      <c r="V152" s="702"/>
      <c r="W152" s="702"/>
      <c r="X152" s="702"/>
      <c r="Y152" s="701"/>
    </row>
    <row r="153" spans="1:25" s="173" customFormat="1" ht="15" hidden="1" customHeight="1">
      <c r="A153" s="633">
        <v>106</v>
      </c>
      <c r="B153" s="634" t="s">
        <v>466</v>
      </c>
      <c r="C153" s="96"/>
      <c r="D153" s="96"/>
      <c r="E153" s="96"/>
      <c r="F153" s="96"/>
      <c r="G153" s="96"/>
      <c r="H153" s="96"/>
      <c r="I153" s="96"/>
      <c r="J153" s="96"/>
      <c r="K153" s="709"/>
      <c r="L153" s="171">
        <f>Birth!X154</f>
        <v>54</v>
      </c>
      <c r="M153" s="171">
        <f>Birth!Y154</f>
        <v>57</v>
      </c>
      <c r="N153" s="171">
        <f>L153+M153</f>
        <v>111</v>
      </c>
      <c r="O153" s="171">
        <f>Death!X153</f>
        <v>745</v>
      </c>
      <c r="P153" s="171">
        <f>Death!Y153</f>
        <v>535</v>
      </c>
      <c r="Q153" s="171">
        <f>O153+P153</f>
        <v>1280</v>
      </c>
      <c r="R153" s="171">
        <f>Birth!AG154</f>
        <v>0</v>
      </c>
      <c r="S153" s="171">
        <f>Birth!AH154</f>
        <v>0</v>
      </c>
      <c r="T153" s="171">
        <f>R153+S153</f>
        <v>0</v>
      </c>
      <c r="U153" s="11"/>
      <c r="V153" s="11"/>
      <c r="W153" s="11"/>
      <c r="X153" s="11"/>
      <c r="Y153" s="171">
        <f>U153+V153</f>
        <v>0</v>
      </c>
    </row>
    <row r="154" spans="1:25" s="173" customFormat="1" ht="15" hidden="1" customHeight="1">
      <c r="A154" s="633">
        <v>107</v>
      </c>
      <c r="B154" s="634" t="s">
        <v>467</v>
      </c>
      <c r="C154" s="96"/>
      <c r="D154" s="96"/>
      <c r="E154" s="96"/>
      <c r="F154" s="96"/>
      <c r="G154" s="96"/>
      <c r="H154" s="96"/>
      <c r="I154" s="96"/>
      <c r="J154" s="96"/>
      <c r="K154" s="709"/>
      <c r="L154" s="171">
        <f>Birth!X155</f>
        <v>217</v>
      </c>
      <c r="M154" s="171">
        <f>Birth!Y155</f>
        <v>200</v>
      </c>
      <c r="N154" s="171">
        <f>L154+M154</f>
        <v>417</v>
      </c>
      <c r="O154" s="171">
        <f>Death!X154</f>
        <v>459</v>
      </c>
      <c r="P154" s="171">
        <f>Death!Y154</f>
        <v>335</v>
      </c>
      <c r="Q154" s="171">
        <f>O154+P154</f>
        <v>794</v>
      </c>
      <c r="R154" s="171">
        <f>Birth!AG155</f>
        <v>4</v>
      </c>
      <c r="S154" s="171">
        <f>Birth!AH155</f>
        <v>1</v>
      </c>
      <c r="T154" s="171">
        <f>R154+S154</f>
        <v>5</v>
      </c>
      <c r="U154" s="11"/>
      <c r="V154" s="11"/>
      <c r="W154" s="11"/>
      <c r="X154" s="11"/>
      <c r="Y154" s="171">
        <f>U154+V154</f>
        <v>0</v>
      </c>
    </row>
    <row r="155" spans="1:25" s="173" customFormat="1" ht="15" hidden="1" customHeight="1">
      <c r="A155" s="633">
        <v>108</v>
      </c>
      <c r="B155" s="634" t="s">
        <v>138</v>
      </c>
      <c r="C155" s="96"/>
      <c r="D155" s="96"/>
      <c r="E155" s="96"/>
      <c r="F155" s="96"/>
      <c r="G155" s="96"/>
      <c r="H155" s="96"/>
      <c r="I155" s="96"/>
      <c r="J155" s="96"/>
      <c r="K155" s="709"/>
      <c r="L155" s="171">
        <f>Birth!X156</f>
        <v>44</v>
      </c>
      <c r="M155" s="171">
        <f>Birth!Y156</f>
        <v>41</v>
      </c>
      <c r="N155" s="171">
        <f>L155+M155</f>
        <v>85</v>
      </c>
      <c r="O155" s="171">
        <f>Death!X155</f>
        <v>616</v>
      </c>
      <c r="P155" s="171">
        <f>Death!Y155</f>
        <v>478</v>
      </c>
      <c r="Q155" s="171">
        <f>O155+P155</f>
        <v>1094</v>
      </c>
      <c r="R155" s="171">
        <f>Birth!AG156</f>
        <v>0</v>
      </c>
      <c r="S155" s="171">
        <f>Birth!AH156</f>
        <v>0</v>
      </c>
      <c r="T155" s="171">
        <f>R155+S155</f>
        <v>0</v>
      </c>
      <c r="U155" s="11"/>
      <c r="V155" s="11"/>
      <c r="W155" s="11"/>
      <c r="X155" s="11"/>
      <c r="Y155" s="171">
        <f>U155+V155</f>
        <v>0</v>
      </c>
    </row>
    <row r="156" spans="1:25" s="173" customFormat="1" ht="15" hidden="1" customHeight="1">
      <c r="A156" s="633">
        <v>109</v>
      </c>
      <c r="B156" s="634" t="s">
        <v>137</v>
      </c>
      <c r="C156" s="96"/>
      <c r="D156" s="96"/>
      <c r="E156" s="96"/>
      <c r="F156" s="96"/>
      <c r="G156" s="96"/>
      <c r="H156" s="96"/>
      <c r="I156" s="96"/>
      <c r="J156" s="96"/>
      <c r="K156" s="709"/>
      <c r="L156" s="171">
        <f>Birth!X157</f>
        <v>255</v>
      </c>
      <c r="M156" s="171">
        <f>Birth!Y157</f>
        <v>263</v>
      </c>
      <c r="N156" s="171">
        <f>L156+M156</f>
        <v>518</v>
      </c>
      <c r="O156" s="171">
        <f>Death!X156</f>
        <v>332</v>
      </c>
      <c r="P156" s="171">
        <f>Death!Y156</f>
        <v>242</v>
      </c>
      <c r="Q156" s="171">
        <f>O156+P156</f>
        <v>574</v>
      </c>
      <c r="R156" s="171">
        <f>Birth!AG157</f>
        <v>0</v>
      </c>
      <c r="S156" s="171">
        <f>Birth!AH157</f>
        <v>0</v>
      </c>
      <c r="T156" s="171">
        <f>R156+S156</f>
        <v>0</v>
      </c>
      <c r="U156" s="11"/>
      <c r="V156" s="11"/>
      <c r="W156" s="11"/>
      <c r="X156" s="11"/>
      <c r="Y156" s="171">
        <f>U156+V156</f>
        <v>0</v>
      </c>
    </row>
    <row r="157" spans="1:25" s="173" customFormat="1" ht="15" hidden="1" customHeight="1">
      <c r="A157" s="633">
        <v>110</v>
      </c>
      <c r="B157" s="634" t="s">
        <v>139</v>
      </c>
      <c r="C157" s="96"/>
      <c r="D157" s="96"/>
      <c r="E157" s="96"/>
      <c r="F157" s="96"/>
      <c r="G157" s="96"/>
      <c r="H157" s="96"/>
      <c r="I157" s="96"/>
      <c r="J157" s="96"/>
      <c r="K157" s="709"/>
      <c r="L157" s="171">
        <f>Birth!X158</f>
        <v>65</v>
      </c>
      <c r="M157" s="171">
        <f>Birth!Y158</f>
        <v>78</v>
      </c>
      <c r="N157" s="171">
        <f>L157+M157</f>
        <v>143</v>
      </c>
      <c r="O157" s="171">
        <f>Death!X157</f>
        <v>432</v>
      </c>
      <c r="P157" s="171">
        <f>Death!Y157</f>
        <v>324</v>
      </c>
      <c r="Q157" s="171">
        <f>O157+P157</f>
        <v>756</v>
      </c>
      <c r="R157" s="171">
        <f>Birth!AG158</f>
        <v>0</v>
      </c>
      <c r="S157" s="171">
        <f>Birth!AH158</f>
        <v>0</v>
      </c>
      <c r="T157" s="171">
        <f>R157+S157</f>
        <v>0</v>
      </c>
      <c r="U157" s="11"/>
      <c r="V157" s="11"/>
      <c r="W157" s="11"/>
      <c r="X157" s="11"/>
      <c r="Y157" s="171">
        <f>U157+V157</f>
        <v>0</v>
      </c>
    </row>
    <row r="158" spans="1:25" s="173" customFormat="1" ht="15" hidden="1" customHeight="1">
      <c r="A158" s="541"/>
      <c r="B158" s="631" t="s">
        <v>6</v>
      </c>
      <c r="C158" s="701"/>
      <c r="D158" s="701"/>
      <c r="E158" s="701"/>
      <c r="F158" s="701"/>
      <c r="G158" s="701"/>
      <c r="H158" s="701"/>
      <c r="I158" s="701"/>
      <c r="J158" s="701"/>
      <c r="K158" s="710"/>
      <c r="L158" s="203">
        <f>Birth!X159</f>
        <v>635</v>
      </c>
      <c r="M158" s="203">
        <f>Birth!Y159</f>
        <v>639</v>
      </c>
      <c r="N158" s="203">
        <f t="shared" ref="N158:Y158" si="46">SUM(N153:N157)</f>
        <v>1274</v>
      </c>
      <c r="O158" s="203">
        <f>Death!X158</f>
        <v>2584</v>
      </c>
      <c r="P158" s="203">
        <f>Death!Y158</f>
        <v>1914</v>
      </c>
      <c r="Q158" s="203">
        <f t="shared" si="46"/>
        <v>4498</v>
      </c>
      <c r="R158" s="203">
        <f>Birth!AG159</f>
        <v>4</v>
      </c>
      <c r="S158" s="203">
        <f>Birth!AH159</f>
        <v>1</v>
      </c>
      <c r="T158" s="203">
        <f t="shared" si="46"/>
        <v>5</v>
      </c>
      <c r="U158" s="203">
        <f t="shared" si="46"/>
        <v>0</v>
      </c>
      <c r="V158" s="203">
        <f t="shared" si="46"/>
        <v>0</v>
      </c>
      <c r="W158" s="203"/>
      <c r="X158" s="203"/>
      <c r="Y158" s="203">
        <f t="shared" si="46"/>
        <v>0</v>
      </c>
    </row>
    <row r="159" spans="1:25" s="173" customFormat="1" ht="15" hidden="1" customHeight="1">
      <c r="A159" s="629" t="s">
        <v>145</v>
      </c>
      <c r="B159" s="623"/>
      <c r="C159" s="702"/>
      <c r="D159" s="702"/>
      <c r="E159" s="702"/>
      <c r="F159" s="702"/>
      <c r="G159" s="702"/>
      <c r="H159" s="702"/>
      <c r="I159" s="702"/>
      <c r="J159" s="702"/>
      <c r="K159" s="712"/>
      <c r="L159" s="623"/>
      <c r="M159" s="623"/>
      <c r="N159" s="702"/>
      <c r="O159" s="623"/>
      <c r="P159" s="623"/>
      <c r="Q159" s="702"/>
      <c r="R159" s="623"/>
      <c r="S159" s="623"/>
      <c r="T159" s="702"/>
      <c r="U159" s="702"/>
      <c r="V159" s="702"/>
      <c r="W159" s="702"/>
      <c r="X159" s="702"/>
      <c r="Y159" s="701"/>
    </row>
    <row r="160" spans="1:25" s="173" customFormat="1" ht="15" hidden="1" customHeight="1">
      <c r="A160" s="633">
        <v>111</v>
      </c>
      <c r="B160" s="634" t="s">
        <v>481</v>
      </c>
      <c r="C160" s="96"/>
      <c r="D160" s="96"/>
      <c r="E160" s="96"/>
      <c r="F160" s="96"/>
      <c r="G160" s="96"/>
      <c r="H160" s="96"/>
      <c r="I160" s="96"/>
      <c r="J160" s="96"/>
      <c r="K160" s="709"/>
      <c r="L160" s="839">
        <f>Birth!X161</f>
        <v>346</v>
      </c>
      <c r="M160" s="839">
        <f>Birth!Y161</f>
        <v>327</v>
      </c>
      <c r="N160" s="171">
        <f t="shared" ref="N160:N167" si="47">L160+M160</f>
        <v>673</v>
      </c>
      <c r="O160" s="637">
        <f>Death!X160</f>
        <v>532</v>
      </c>
      <c r="P160" s="637">
        <f>Death!Y160</f>
        <v>419</v>
      </c>
      <c r="Q160" s="171">
        <f t="shared" ref="Q160:Q167" si="48">O160+P160</f>
        <v>951</v>
      </c>
      <c r="R160" s="637">
        <f>Birth!AG161</f>
        <v>0</v>
      </c>
      <c r="S160" s="637">
        <f>Birth!AH161</f>
        <v>0</v>
      </c>
      <c r="T160" s="171">
        <f t="shared" ref="T160:T167" si="49">R160+S160</f>
        <v>0</v>
      </c>
      <c r="U160" s="537"/>
      <c r="V160" s="537"/>
      <c r="W160" s="537"/>
      <c r="X160" s="537"/>
      <c r="Y160" s="171">
        <f t="shared" ref="Y160:Y167" si="50">U160+V160</f>
        <v>0</v>
      </c>
    </row>
    <row r="161" spans="1:25" s="173" customFormat="1" ht="15" hidden="1" customHeight="1">
      <c r="A161" s="633">
        <v>112</v>
      </c>
      <c r="B161" s="634" t="s">
        <v>141</v>
      </c>
      <c r="C161" s="96"/>
      <c r="D161" s="96"/>
      <c r="E161" s="96"/>
      <c r="F161" s="96"/>
      <c r="G161" s="96"/>
      <c r="H161" s="96"/>
      <c r="I161" s="96"/>
      <c r="J161" s="96"/>
      <c r="K161" s="709"/>
      <c r="L161" s="839">
        <f>Birth!X162</f>
        <v>1096</v>
      </c>
      <c r="M161" s="839">
        <f>Birth!Y162</f>
        <v>885</v>
      </c>
      <c r="N161" s="171">
        <f t="shared" si="47"/>
        <v>1981</v>
      </c>
      <c r="O161" s="637">
        <f>Death!X161</f>
        <v>800</v>
      </c>
      <c r="P161" s="637">
        <f>Death!Y161</f>
        <v>570</v>
      </c>
      <c r="Q161" s="171">
        <f t="shared" si="48"/>
        <v>1370</v>
      </c>
      <c r="R161" s="637">
        <f>Birth!AG162</f>
        <v>0</v>
      </c>
      <c r="S161" s="637">
        <f>Birth!AH162</f>
        <v>0</v>
      </c>
      <c r="T161" s="171">
        <f t="shared" si="49"/>
        <v>0</v>
      </c>
      <c r="U161" s="537"/>
      <c r="V161" s="537"/>
      <c r="W161" s="537"/>
      <c r="X161" s="537"/>
      <c r="Y161" s="171">
        <f t="shared" si="50"/>
        <v>0</v>
      </c>
    </row>
    <row r="162" spans="1:25" s="173" customFormat="1" ht="15" hidden="1" customHeight="1">
      <c r="A162" s="633">
        <v>113</v>
      </c>
      <c r="B162" s="634" t="s">
        <v>476</v>
      </c>
      <c r="C162" s="96"/>
      <c r="D162" s="96"/>
      <c r="E162" s="96"/>
      <c r="F162" s="96"/>
      <c r="G162" s="96"/>
      <c r="H162" s="96"/>
      <c r="I162" s="96"/>
      <c r="J162" s="96"/>
      <c r="K162" s="709"/>
      <c r="L162" s="839">
        <f>Birth!X163</f>
        <v>591</v>
      </c>
      <c r="M162" s="839">
        <f>Birth!Y163</f>
        <v>525</v>
      </c>
      <c r="N162" s="171">
        <f t="shared" si="47"/>
        <v>1116</v>
      </c>
      <c r="O162" s="637">
        <f>Death!X162</f>
        <v>446</v>
      </c>
      <c r="P162" s="637">
        <f>Death!Y162</f>
        <v>337</v>
      </c>
      <c r="Q162" s="171">
        <f t="shared" si="48"/>
        <v>783</v>
      </c>
      <c r="R162" s="637">
        <f>Birth!AG163</f>
        <v>22</v>
      </c>
      <c r="S162" s="637">
        <f>Birth!AH163</f>
        <v>19</v>
      </c>
      <c r="T162" s="171">
        <f t="shared" si="49"/>
        <v>41</v>
      </c>
      <c r="U162" s="537"/>
      <c r="V162" s="537"/>
      <c r="W162" s="537"/>
      <c r="X162" s="537"/>
      <c r="Y162" s="171">
        <f t="shared" si="50"/>
        <v>0</v>
      </c>
    </row>
    <row r="163" spans="1:25" s="173" customFormat="1" ht="15" hidden="1" customHeight="1">
      <c r="A163" s="633">
        <v>114</v>
      </c>
      <c r="B163" s="634" t="s">
        <v>477</v>
      </c>
      <c r="C163" s="96"/>
      <c r="D163" s="96"/>
      <c r="E163" s="96"/>
      <c r="F163" s="96"/>
      <c r="G163" s="96"/>
      <c r="H163" s="96"/>
      <c r="I163" s="96"/>
      <c r="J163" s="96"/>
      <c r="K163" s="709"/>
      <c r="L163" s="839">
        <f>Birth!X164</f>
        <v>144</v>
      </c>
      <c r="M163" s="839">
        <f>Birth!Y164</f>
        <v>141</v>
      </c>
      <c r="N163" s="171">
        <f t="shared" si="47"/>
        <v>285</v>
      </c>
      <c r="O163" s="637">
        <f>Death!X163</f>
        <v>654</v>
      </c>
      <c r="P163" s="637">
        <f>Death!Y163</f>
        <v>458</v>
      </c>
      <c r="Q163" s="171">
        <f t="shared" si="48"/>
        <v>1112</v>
      </c>
      <c r="R163" s="637">
        <f>Birth!AG164</f>
        <v>5</v>
      </c>
      <c r="S163" s="637">
        <f>Birth!AH164</f>
        <v>3</v>
      </c>
      <c r="T163" s="171">
        <f t="shared" si="49"/>
        <v>8</v>
      </c>
      <c r="U163" s="537"/>
      <c r="V163" s="537"/>
      <c r="W163" s="537"/>
      <c r="X163" s="537"/>
      <c r="Y163" s="171">
        <f t="shared" si="50"/>
        <v>0</v>
      </c>
    </row>
    <row r="164" spans="1:25" s="173" customFormat="1" ht="15" hidden="1" customHeight="1">
      <c r="A164" s="633">
        <v>115</v>
      </c>
      <c r="B164" s="634" t="s">
        <v>478</v>
      </c>
      <c r="C164" s="96"/>
      <c r="D164" s="96"/>
      <c r="E164" s="96"/>
      <c r="F164" s="96"/>
      <c r="G164" s="96"/>
      <c r="H164" s="96"/>
      <c r="I164" s="96"/>
      <c r="J164" s="96"/>
      <c r="K164" s="709"/>
      <c r="L164" s="839">
        <f>Birth!X165</f>
        <v>438</v>
      </c>
      <c r="M164" s="839">
        <f>Birth!Y165</f>
        <v>201</v>
      </c>
      <c r="N164" s="171">
        <f t="shared" si="47"/>
        <v>639</v>
      </c>
      <c r="O164" s="637">
        <f>Death!X164</f>
        <v>491</v>
      </c>
      <c r="P164" s="637">
        <f>Death!Y164</f>
        <v>333</v>
      </c>
      <c r="Q164" s="171">
        <f t="shared" si="48"/>
        <v>824</v>
      </c>
      <c r="R164" s="637">
        <f>Birth!AG165</f>
        <v>0</v>
      </c>
      <c r="S164" s="637">
        <f>Birth!AH165</f>
        <v>0</v>
      </c>
      <c r="T164" s="171">
        <f t="shared" si="49"/>
        <v>0</v>
      </c>
      <c r="U164" s="537"/>
      <c r="V164" s="537"/>
      <c r="W164" s="537"/>
      <c r="X164" s="537"/>
      <c r="Y164" s="171">
        <f t="shared" si="50"/>
        <v>0</v>
      </c>
    </row>
    <row r="165" spans="1:25" s="173" customFormat="1" ht="15" hidden="1" customHeight="1">
      <c r="A165" s="633">
        <v>116</v>
      </c>
      <c r="B165" s="634" t="s">
        <v>140</v>
      </c>
      <c r="C165" s="96"/>
      <c r="D165" s="96"/>
      <c r="E165" s="96"/>
      <c r="F165" s="96"/>
      <c r="G165" s="96"/>
      <c r="H165" s="96"/>
      <c r="I165" s="96"/>
      <c r="J165" s="96"/>
      <c r="K165" s="709"/>
      <c r="L165" s="839">
        <f>Birth!X166</f>
        <v>284</v>
      </c>
      <c r="M165" s="839">
        <f>Birth!Y166</f>
        <v>261</v>
      </c>
      <c r="N165" s="171">
        <f t="shared" si="47"/>
        <v>545</v>
      </c>
      <c r="O165" s="637">
        <f>Death!X165</f>
        <v>316</v>
      </c>
      <c r="P165" s="637">
        <f>Death!Y165</f>
        <v>304</v>
      </c>
      <c r="Q165" s="171">
        <f t="shared" si="48"/>
        <v>620</v>
      </c>
      <c r="R165" s="637">
        <f>Birth!AG166</f>
        <v>4</v>
      </c>
      <c r="S165" s="637">
        <f>Birth!AH166</f>
        <v>4</v>
      </c>
      <c r="T165" s="171">
        <f t="shared" si="49"/>
        <v>8</v>
      </c>
      <c r="U165" s="537"/>
      <c r="V165" s="537"/>
      <c r="W165" s="537"/>
      <c r="X165" s="537"/>
      <c r="Y165" s="171">
        <f t="shared" si="50"/>
        <v>0</v>
      </c>
    </row>
    <row r="166" spans="1:25" s="173" customFormat="1" ht="15" hidden="1" customHeight="1">
      <c r="A166" s="633">
        <v>117</v>
      </c>
      <c r="B166" s="634" t="s">
        <v>479</v>
      </c>
      <c r="C166" s="96"/>
      <c r="D166" s="96"/>
      <c r="E166" s="96"/>
      <c r="F166" s="96"/>
      <c r="G166" s="96"/>
      <c r="H166" s="96"/>
      <c r="I166" s="96"/>
      <c r="J166" s="96"/>
      <c r="K166" s="709"/>
      <c r="L166" s="839">
        <f>Birth!X167</f>
        <v>1186</v>
      </c>
      <c r="M166" s="839">
        <f>Birth!Y167</f>
        <v>1009</v>
      </c>
      <c r="N166" s="171">
        <f t="shared" si="47"/>
        <v>2195</v>
      </c>
      <c r="O166" s="637">
        <f>Death!X166</f>
        <v>705</v>
      </c>
      <c r="P166" s="637">
        <f>Death!Y166</f>
        <v>542</v>
      </c>
      <c r="Q166" s="171">
        <f t="shared" si="48"/>
        <v>1247</v>
      </c>
      <c r="R166" s="637">
        <f>Birth!AG167</f>
        <v>27</v>
      </c>
      <c r="S166" s="637">
        <f>Birth!AH167</f>
        <v>16</v>
      </c>
      <c r="T166" s="171">
        <f t="shared" si="49"/>
        <v>43</v>
      </c>
      <c r="U166" s="537"/>
      <c r="V166" s="537"/>
      <c r="W166" s="537"/>
      <c r="X166" s="537"/>
      <c r="Y166" s="171">
        <f t="shared" si="50"/>
        <v>0</v>
      </c>
    </row>
    <row r="167" spans="1:25" s="173" customFormat="1" ht="15" hidden="1" customHeight="1">
      <c r="A167" s="633">
        <v>118</v>
      </c>
      <c r="B167" s="634" t="s">
        <v>480</v>
      </c>
      <c r="C167" s="96"/>
      <c r="D167" s="96"/>
      <c r="E167" s="96"/>
      <c r="F167" s="96"/>
      <c r="G167" s="96"/>
      <c r="H167" s="96"/>
      <c r="I167" s="96"/>
      <c r="J167" s="96"/>
      <c r="K167" s="709"/>
      <c r="L167" s="839">
        <f>Birth!X168</f>
        <v>320</v>
      </c>
      <c r="M167" s="839">
        <f>Birth!Y168</f>
        <v>297</v>
      </c>
      <c r="N167" s="171">
        <f t="shared" si="47"/>
        <v>617</v>
      </c>
      <c r="O167" s="637">
        <f>Death!X167</f>
        <v>970</v>
      </c>
      <c r="P167" s="637">
        <f>Death!Y167</f>
        <v>711</v>
      </c>
      <c r="Q167" s="171">
        <f t="shared" si="48"/>
        <v>1681</v>
      </c>
      <c r="R167" s="637">
        <f>Birth!AG168</f>
        <v>0</v>
      </c>
      <c r="S167" s="637">
        <f>Birth!AH168</f>
        <v>0</v>
      </c>
      <c r="T167" s="171">
        <f t="shared" si="49"/>
        <v>0</v>
      </c>
      <c r="U167" s="537"/>
      <c r="V167" s="537"/>
      <c r="W167" s="537"/>
      <c r="X167" s="537"/>
      <c r="Y167" s="171">
        <f t="shared" si="50"/>
        <v>0</v>
      </c>
    </row>
    <row r="168" spans="1:25" s="173" customFormat="1" ht="15" hidden="1" customHeight="1">
      <c r="A168" s="541"/>
      <c r="B168" s="631" t="s">
        <v>145</v>
      </c>
      <c r="C168" s="701"/>
      <c r="D168" s="701"/>
      <c r="E168" s="701"/>
      <c r="F168" s="701"/>
      <c r="G168" s="701"/>
      <c r="H168" s="701"/>
      <c r="I168" s="701"/>
      <c r="J168" s="701"/>
      <c r="K168" s="710"/>
      <c r="L168" s="203">
        <f>SUM(L160:L167)</f>
        <v>4405</v>
      </c>
      <c r="M168" s="203">
        <f t="shared" ref="M168:Y168" si="51">SUM(M160:M167)</f>
        <v>3646</v>
      </c>
      <c r="N168" s="203">
        <f t="shared" si="51"/>
        <v>8051</v>
      </c>
      <c r="O168" s="203">
        <f>Death!X168</f>
        <v>4914</v>
      </c>
      <c r="P168" s="203">
        <f>Death!Y168</f>
        <v>3674</v>
      </c>
      <c r="Q168" s="203">
        <f t="shared" si="51"/>
        <v>8588</v>
      </c>
      <c r="R168" s="203">
        <f>Birth!AG169</f>
        <v>58</v>
      </c>
      <c r="S168" s="203">
        <f>Birth!AH169</f>
        <v>42</v>
      </c>
      <c r="T168" s="203">
        <f t="shared" si="51"/>
        <v>100</v>
      </c>
      <c r="U168" s="203">
        <f t="shared" si="51"/>
        <v>0</v>
      </c>
      <c r="V168" s="203">
        <f t="shared" si="51"/>
        <v>0</v>
      </c>
      <c r="W168" s="203"/>
      <c r="X168" s="203"/>
      <c r="Y168" s="203">
        <f t="shared" si="51"/>
        <v>0</v>
      </c>
    </row>
    <row r="169" spans="1:25" s="173" customFormat="1" ht="15" hidden="1" customHeight="1">
      <c r="A169" s="1533" t="s">
        <v>14</v>
      </c>
      <c r="B169" s="1534"/>
      <c r="C169" s="703"/>
      <c r="D169" s="703"/>
      <c r="E169" s="703"/>
      <c r="F169" s="703"/>
      <c r="G169" s="703"/>
      <c r="H169" s="703"/>
      <c r="I169" s="703"/>
      <c r="J169" s="703"/>
      <c r="K169" s="713"/>
      <c r="L169" s="988">
        <f>L15+L20+L28+L32+L38+L42+L48+L60+L71+L82+L88+L100+L105+L112+L118+L123+L131+L137+L146+L151+L158+L168</f>
        <v>29186</v>
      </c>
      <c r="M169" s="988">
        <f t="shared" ref="M169:Y169" si="52">M15+M20+M28+M32+M38+M42+M48+M60+M71+M82+M88+M100+M105+M112+M118+M123+M131+M137+M146+M151+M158+M168</f>
        <v>26688</v>
      </c>
      <c r="N169" s="988">
        <f t="shared" si="52"/>
        <v>55831</v>
      </c>
      <c r="O169" s="988">
        <f t="shared" si="52"/>
        <v>79526</v>
      </c>
      <c r="P169" s="988">
        <f t="shared" si="52"/>
        <v>58494</v>
      </c>
      <c r="Q169" s="988" t="e">
        <f t="shared" si="52"/>
        <v>#REF!</v>
      </c>
      <c r="R169" s="988">
        <f t="shared" si="52"/>
        <v>161</v>
      </c>
      <c r="S169" s="988">
        <f t="shared" si="52"/>
        <v>134</v>
      </c>
      <c r="T169" s="988">
        <f t="shared" si="52"/>
        <v>295</v>
      </c>
      <c r="U169" s="988">
        <f t="shared" si="52"/>
        <v>0</v>
      </c>
      <c r="V169" s="988">
        <f t="shared" si="52"/>
        <v>0</v>
      </c>
      <c r="W169" s="988"/>
      <c r="X169" s="988"/>
      <c r="Y169" s="988">
        <f t="shared" si="52"/>
        <v>0</v>
      </c>
    </row>
    <row r="170" spans="1:25" ht="21.75" customHeight="1">
      <c r="A170" s="1536" t="s">
        <v>725</v>
      </c>
      <c r="B170" s="1536"/>
      <c r="C170" s="1536"/>
      <c r="D170" s="1536"/>
      <c r="E170" s="1536"/>
      <c r="F170" s="1536"/>
      <c r="G170" s="1536"/>
      <c r="H170" s="1536"/>
      <c r="I170" s="1536"/>
      <c r="J170" s="1536"/>
      <c r="K170" s="1536"/>
      <c r="L170" s="1536"/>
      <c r="M170" s="1536"/>
      <c r="N170" s="1536"/>
      <c r="O170" s="1536"/>
      <c r="P170" s="1536"/>
      <c r="Q170" s="1536"/>
      <c r="R170" s="1536"/>
      <c r="S170" s="1536"/>
      <c r="T170" s="1536"/>
      <c r="U170" s="1536"/>
      <c r="V170" s="1536"/>
      <c r="W170" s="1536"/>
      <c r="X170" s="1536"/>
      <c r="Y170" s="1536"/>
    </row>
    <row r="171" spans="1:25" ht="21.75" customHeight="1">
      <c r="A171" s="1548" t="s">
        <v>881</v>
      </c>
      <c r="B171" s="1548"/>
      <c r="C171" s="1548"/>
      <c r="D171" s="1548"/>
      <c r="E171" s="1548"/>
      <c r="F171" s="1548"/>
      <c r="G171" s="1548"/>
      <c r="H171" s="1548"/>
      <c r="I171" s="1548"/>
      <c r="J171" s="1548"/>
      <c r="K171" s="1548"/>
      <c r="L171" s="1548"/>
      <c r="M171" s="1548"/>
      <c r="N171" s="1548"/>
      <c r="O171" s="1548"/>
      <c r="P171" s="1548"/>
      <c r="Q171" s="1548"/>
      <c r="R171" s="1548"/>
      <c r="S171" s="1548"/>
      <c r="T171" s="1548"/>
      <c r="U171" s="1548"/>
      <c r="V171" s="1548"/>
      <c r="W171" s="1548"/>
      <c r="X171" s="1548"/>
      <c r="Y171" s="1548"/>
    </row>
    <row r="172" spans="1:25" ht="20.25" customHeight="1">
      <c r="A172" s="621" t="s">
        <v>724</v>
      </c>
      <c r="K172" s="842"/>
      <c r="L172" s="1543"/>
      <c r="M172" s="1543"/>
      <c r="N172" s="1543"/>
      <c r="O172" s="1543"/>
      <c r="P172" s="1543"/>
      <c r="Q172" s="1543"/>
      <c r="R172" s="1543"/>
      <c r="S172" s="1543"/>
      <c r="T172" s="1543"/>
      <c r="U172" s="1543"/>
      <c r="V172" s="1543"/>
      <c r="W172" s="1543"/>
      <c r="X172" s="1543"/>
      <c r="Y172" s="1543"/>
    </row>
    <row r="173" spans="1:25" ht="19.5" customHeight="1">
      <c r="A173" s="1537" t="s">
        <v>283</v>
      </c>
      <c r="B173" s="1538" t="s">
        <v>296</v>
      </c>
      <c r="C173" s="1539" t="s">
        <v>2</v>
      </c>
      <c r="D173" s="957"/>
      <c r="E173" s="957"/>
      <c r="F173" s="957"/>
      <c r="G173" s="957"/>
      <c r="H173" s="957"/>
      <c r="I173" s="1540" t="s">
        <v>858</v>
      </c>
      <c r="J173" s="1540" t="s">
        <v>872</v>
      </c>
      <c r="L173" s="1539" t="s">
        <v>253</v>
      </c>
      <c r="M173" s="1539"/>
      <c r="N173" s="1539"/>
      <c r="O173" s="1539"/>
      <c r="P173" s="1539"/>
      <c r="Q173" s="1539"/>
      <c r="R173" s="1539"/>
      <c r="S173" s="1539"/>
      <c r="T173" s="1539"/>
      <c r="U173" s="1539" t="s">
        <v>8</v>
      </c>
      <c r="V173" s="1539"/>
      <c r="W173" s="1539"/>
      <c r="X173" s="1539"/>
      <c r="Y173" s="1539"/>
    </row>
    <row r="174" spans="1:25" s="197" customFormat="1" ht="33" customHeight="1">
      <c r="A174" s="1537"/>
      <c r="B174" s="1538"/>
      <c r="C174" s="1539"/>
      <c r="D174" s="957"/>
      <c r="E174" s="957"/>
      <c r="F174" s="957"/>
      <c r="G174" s="957"/>
      <c r="H174" s="957"/>
      <c r="I174" s="1541"/>
      <c r="J174" s="1541"/>
      <c r="L174" s="1539" t="s">
        <v>252</v>
      </c>
      <c r="M174" s="1539"/>
      <c r="N174" s="1539"/>
      <c r="O174" s="1539" t="s">
        <v>159</v>
      </c>
      <c r="P174" s="1539"/>
      <c r="Q174" s="1539"/>
      <c r="R174" s="1539" t="s">
        <v>254</v>
      </c>
      <c r="S174" s="1539"/>
      <c r="T174" s="1539"/>
      <c r="U174" s="1539" t="s">
        <v>12</v>
      </c>
      <c r="V174" s="1539" t="s">
        <v>13</v>
      </c>
      <c r="W174" s="1539" t="s">
        <v>552</v>
      </c>
      <c r="X174" s="1539" t="s">
        <v>552</v>
      </c>
      <c r="Y174" s="1539" t="s">
        <v>9</v>
      </c>
    </row>
    <row r="175" spans="1:25" s="197" customFormat="1" ht="21.75" customHeight="1">
      <c r="A175" s="1537"/>
      <c r="B175" s="1538"/>
      <c r="C175" s="1539"/>
      <c r="D175" s="702" t="s">
        <v>723</v>
      </c>
      <c r="E175" s="957"/>
      <c r="F175" s="957"/>
      <c r="G175" s="957"/>
      <c r="H175" s="957"/>
      <c r="I175" s="1542"/>
      <c r="J175" s="1542"/>
      <c r="L175" s="956" t="s">
        <v>242</v>
      </c>
      <c r="M175" s="956" t="s">
        <v>243</v>
      </c>
      <c r="N175" s="956" t="s">
        <v>236</v>
      </c>
      <c r="O175" s="956" t="s">
        <v>242</v>
      </c>
      <c r="P175" s="956" t="s">
        <v>243</v>
      </c>
      <c r="Q175" s="956" t="s">
        <v>236</v>
      </c>
      <c r="R175" s="956" t="s">
        <v>242</v>
      </c>
      <c r="S175" s="956" t="s">
        <v>243</v>
      </c>
      <c r="T175" s="956" t="s">
        <v>236</v>
      </c>
      <c r="U175" s="1539"/>
      <c r="V175" s="1539"/>
      <c r="W175" s="1539"/>
      <c r="X175" s="1539"/>
      <c r="Y175" s="1539"/>
    </row>
    <row r="176" spans="1:25" ht="20.25" customHeight="1">
      <c r="A176" s="215" t="s">
        <v>15</v>
      </c>
      <c r="B176" s="623"/>
      <c r="C176" s="702"/>
      <c r="D176" s="702">
        <v>2012</v>
      </c>
      <c r="E176" s="702">
        <v>2013</v>
      </c>
      <c r="F176" s="702">
        <v>2014</v>
      </c>
      <c r="G176" s="702">
        <v>2015</v>
      </c>
      <c r="H176" s="702">
        <v>2017</v>
      </c>
      <c r="I176" s="702"/>
      <c r="J176" s="702"/>
      <c r="K176" s="71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1"/>
    </row>
    <row r="177" spans="1:25" ht="20.25" customHeight="1">
      <c r="A177" s="627">
        <v>1</v>
      </c>
      <c r="B177" s="547" t="s">
        <v>15</v>
      </c>
      <c r="C177" s="958">
        <v>1121973</v>
      </c>
      <c r="D177" s="705">
        <f>(((C177*9.1)/1000)+C177)</f>
        <v>1132182.9543000001</v>
      </c>
      <c r="E177" s="705">
        <f>(((D177*9.2)/1000)+D177)</f>
        <v>1142599.0374795601</v>
      </c>
      <c r="F177" s="705">
        <f>(((E177*9)/1000)+E177)</f>
        <v>1152882.4288168761</v>
      </c>
      <c r="G177" s="705">
        <f>(((F177*9.1)/1000+F177))</f>
        <v>1163373.6589191097</v>
      </c>
      <c r="H177" s="705">
        <f>(((G177*9.1)/1000+G177))</f>
        <v>1173960.3592152735</v>
      </c>
      <c r="I177" s="705">
        <f>H177+(N177-Q177)</f>
        <v>1178350.3592152735</v>
      </c>
      <c r="J177" s="705">
        <f>I177+(N177-Q177)</f>
        <v>1182740.3592152735</v>
      </c>
      <c r="K177" s="846">
        <f>H177</f>
        <v>1173960.3592152735</v>
      </c>
      <c r="L177" s="171">
        <f>Birth!X179</f>
        <v>11778</v>
      </c>
      <c r="M177" s="847">
        <f>Birth!Y179</f>
        <v>10827</v>
      </c>
      <c r="N177" s="847">
        <f>L177+M177</f>
        <v>22605</v>
      </c>
      <c r="O177" s="847">
        <f>Death!X178</f>
        <v>10577</v>
      </c>
      <c r="P177" s="847">
        <f>Death!Y178</f>
        <v>7638</v>
      </c>
      <c r="Q177" s="847">
        <f>O177+P177</f>
        <v>18215</v>
      </c>
      <c r="R177" s="847">
        <f>Birth!AG179</f>
        <v>54</v>
      </c>
      <c r="S177" s="847">
        <f>Birth!AH179</f>
        <v>63</v>
      </c>
      <c r="T177" s="847">
        <f>R177+S177</f>
        <v>117</v>
      </c>
      <c r="U177" s="848">
        <f>N177/J177*1000</f>
        <v>19.112394215580842</v>
      </c>
      <c r="V177" s="848">
        <f>Q177/J177*1000</f>
        <v>15.400675100057732</v>
      </c>
      <c r="W177" s="848">
        <f t="shared" ref="W177:W185" si="53">R177/K177*1000</f>
        <v>4.5998145998810351E-2</v>
      </c>
      <c r="X177" s="848">
        <f>T177/(N177+T177)*1000</f>
        <v>5.1491946131502511</v>
      </c>
      <c r="Y177" s="849">
        <f>M177/L177*1000</f>
        <v>919.25624044829351</v>
      </c>
    </row>
    <row r="178" spans="1:25" ht="20.25" customHeight="1">
      <c r="A178" s="627">
        <v>2</v>
      </c>
      <c r="B178" s="547" t="s">
        <v>502</v>
      </c>
      <c r="C178" s="958">
        <v>10410</v>
      </c>
      <c r="D178" s="705">
        <f t="shared" ref="D178:D237" si="54">(((C178*9.1)/1000)+C178)</f>
        <v>10504.731</v>
      </c>
      <c r="E178" s="705">
        <f t="shared" ref="E178:E237" si="55">(((D178*9.2)/1000)+D178)</f>
        <v>10601.374525199999</v>
      </c>
      <c r="F178" s="705">
        <f t="shared" ref="F178:F237" si="56">(((E178*9)/1000)+E178)</f>
        <v>10696.7868959268</v>
      </c>
      <c r="G178" s="705">
        <f t="shared" ref="G178:H237" si="57">(((F178*9.1)/1000+F178))</f>
        <v>10794.127656679733</v>
      </c>
      <c r="H178" s="705">
        <f t="shared" ref="H178:H184" si="58">(((G178*9.1)/1000+G178))</f>
        <v>10892.354218355518</v>
      </c>
      <c r="I178" s="705">
        <f t="shared" ref="I178:I185" si="59">H178+(N178-Q178)</f>
        <v>11342.354218355518</v>
      </c>
      <c r="J178" s="705">
        <f t="shared" ref="J178:J237" si="60">I178+(N178-Q178)</f>
        <v>11792.354218355518</v>
      </c>
      <c r="K178" s="846">
        <f t="shared" ref="K178:K237" si="61">H178</f>
        <v>10892.354218355518</v>
      </c>
      <c r="L178" s="171">
        <f>Birth!X180</f>
        <v>323</v>
      </c>
      <c r="M178" s="847">
        <f>Birth!Y180</f>
        <v>283</v>
      </c>
      <c r="N178" s="847">
        <f t="shared" ref="N178:N237" si="62">L178+M178</f>
        <v>606</v>
      </c>
      <c r="O178" s="847">
        <f>Death!X179</f>
        <v>85</v>
      </c>
      <c r="P178" s="847">
        <f>Death!Y179</f>
        <v>71</v>
      </c>
      <c r="Q178" s="847">
        <f t="shared" ref="Q178:Q237" si="63">O178+P178</f>
        <v>156</v>
      </c>
      <c r="R178" s="847">
        <f>Birth!AG180</f>
        <v>0</v>
      </c>
      <c r="S178" s="847">
        <f>Birth!AH180</f>
        <v>0</v>
      </c>
      <c r="T178" s="847">
        <f t="shared" ref="T178:T237" si="64">R178+S178</f>
        <v>0</v>
      </c>
      <c r="U178" s="848">
        <f t="shared" ref="U178:U237" si="65">N178/J178*1000</f>
        <v>51.389229731305392</v>
      </c>
      <c r="V178" s="848">
        <f t="shared" ref="V178:V237" si="66">Q178/J178*1000</f>
        <v>13.228910623900399</v>
      </c>
      <c r="W178" s="848">
        <f t="shared" si="53"/>
        <v>0</v>
      </c>
      <c r="X178" s="848">
        <f t="shared" ref="X178:X237" si="67">T178/(N178+T178)*1000</f>
        <v>0</v>
      </c>
      <c r="Y178" s="849">
        <f t="shared" ref="Y178:Y237" si="68">M178/L178*1000</f>
        <v>876.16099071207429</v>
      </c>
    </row>
    <row r="179" spans="1:25" ht="20.25" customHeight="1">
      <c r="A179" s="627">
        <v>3</v>
      </c>
      <c r="B179" s="547" t="s">
        <v>16</v>
      </c>
      <c r="C179" s="958">
        <v>21107</v>
      </c>
      <c r="D179" s="705">
        <f t="shared" si="54"/>
        <v>21299.073700000001</v>
      </c>
      <c r="E179" s="705">
        <f t="shared" si="55"/>
        <v>21495.025178039999</v>
      </c>
      <c r="F179" s="705">
        <f t="shared" si="56"/>
        <v>21688.48040464236</v>
      </c>
      <c r="G179" s="705">
        <f t="shared" si="57"/>
        <v>21885.845576324606</v>
      </c>
      <c r="H179" s="705">
        <f t="shared" si="58"/>
        <v>22085.006771069158</v>
      </c>
      <c r="I179" s="705">
        <f t="shared" si="59"/>
        <v>24347.006771069158</v>
      </c>
      <c r="J179" s="705">
        <f t="shared" si="60"/>
        <v>26609.006771069158</v>
      </c>
      <c r="K179" s="846">
        <f t="shared" si="61"/>
        <v>22085.006771069158</v>
      </c>
      <c r="L179" s="171">
        <f>Birth!X181</f>
        <v>1276</v>
      </c>
      <c r="M179" s="847">
        <f>Birth!Y181</f>
        <v>1170</v>
      </c>
      <c r="N179" s="847">
        <f t="shared" si="62"/>
        <v>2446</v>
      </c>
      <c r="O179" s="847">
        <f>Death!X180</f>
        <v>122</v>
      </c>
      <c r="P179" s="847">
        <f>Death!Y180</f>
        <v>62</v>
      </c>
      <c r="Q179" s="847">
        <f t="shared" si="63"/>
        <v>184</v>
      </c>
      <c r="R179" s="847">
        <f>Birth!AG181</f>
        <v>5</v>
      </c>
      <c r="S179" s="847">
        <f>Birth!AH181</f>
        <v>3</v>
      </c>
      <c r="T179" s="847">
        <f t="shared" si="64"/>
        <v>8</v>
      </c>
      <c r="U179" s="848">
        <f t="shared" si="65"/>
        <v>91.923761794049071</v>
      </c>
      <c r="V179" s="848">
        <f t="shared" si="66"/>
        <v>6.9149518275163642</v>
      </c>
      <c r="W179" s="848">
        <f t="shared" si="53"/>
        <v>0.226397938285891</v>
      </c>
      <c r="X179" s="848">
        <f t="shared" si="67"/>
        <v>3.2599837000814995</v>
      </c>
      <c r="Y179" s="849">
        <f t="shared" si="68"/>
        <v>916.92789968652028</v>
      </c>
    </row>
    <row r="180" spans="1:25" ht="20.25" customHeight="1">
      <c r="A180" s="627">
        <v>4</v>
      </c>
      <c r="B180" s="547" t="s">
        <v>690</v>
      </c>
      <c r="C180" s="958">
        <v>29456</v>
      </c>
      <c r="D180" s="705">
        <f t="shared" si="54"/>
        <v>29724.049599999998</v>
      </c>
      <c r="E180" s="705">
        <f t="shared" si="55"/>
        <v>29997.510856319997</v>
      </c>
      <c r="F180" s="705">
        <f t="shared" si="56"/>
        <v>30267.488454026876</v>
      </c>
      <c r="G180" s="705">
        <f t="shared" si="57"/>
        <v>30542.922598958521</v>
      </c>
      <c r="H180" s="705">
        <f t="shared" si="58"/>
        <v>30820.863194609043</v>
      </c>
      <c r="I180" s="705">
        <f t="shared" si="59"/>
        <v>31111.863194609043</v>
      </c>
      <c r="J180" s="705">
        <f t="shared" si="60"/>
        <v>31402.863194609043</v>
      </c>
      <c r="K180" s="846">
        <f t="shared" si="61"/>
        <v>30820.863194609043</v>
      </c>
      <c r="L180" s="171">
        <f>Birth!X182</f>
        <v>304</v>
      </c>
      <c r="M180" s="847">
        <f>Birth!Y182</f>
        <v>256</v>
      </c>
      <c r="N180" s="847">
        <f t="shared" si="62"/>
        <v>560</v>
      </c>
      <c r="O180" s="847">
        <f>Death!X181</f>
        <v>152</v>
      </c>
      <c r="P180" s="847">
        <f>Death!Y181</f>
        <v>117</v>
      </c>
      <c r="Q180" s="847">
        <f t="shared" si="63"/>
        <v>269</v>
      </c>
      <c r="R180" s="847">
        <f>Birth!AG182</f>
        <v>0</v>
      </c>
      <c r="S180" s="847">
        <f>Birth!AH182</f>
        <v>0</v>
      </c>
      <c r="T180" s="847">
        <f t="shared" si="64"/>
        <v>0</v>
      </c>
      <c r="U180" s="848">
        <f t="shared" si="65"/>
        <v>17.832768831605637</v>
      </c>
      <c r="V180" s="848">
        <f t="shared" si="66"/>
        <v>8.5660978851819944</v>
      </c>
      <c r="W180" s="848">
        <f t="shared" si="53"/>
        <v>0</v>
      </c>
      <c r="X180" s="848">
        <f t="shared" si="67"/>
        <v>0</v>
      </c>
      <c r="Y180" s="849">
        <f t="shared" si="68"/>
        <v>842.10526315789468</v>
      </c>
    </row>
    <row r="181" spans="1:25" ht="20.25" customHeight="1">
      <c r="A181" s="627">
        <v>5</v>
      </c>
      <c r="B181" s="547" t="s">
        <v>17</v>
      </c>
      <c r="C181" s="958">
        <v>14503</v>
      </c>
      <c r="D181" s="705">
        <f t="shared" si="54"/>
        <v>14634.9773</v>
      </c>
      <c r="E181" s="705">
        <f t="shared" si="55"/>
        <v>14769.619091160001</v>
      </c>
      <c r="F181" s="705">
        <f t="shared" si="56"/>
        <v>14902.545662980441</v>
      </c>
      <c r="G181" s="705">
        <f t="shared" si="57"/>
        <v>15038.158828513564</v>
      </c>
      <c r="H181" s="705">
        <f t="shared" si="58"/>
        <v>15175.006073853037</v>
      </c>
      <c r="I181" s="705">
        <f t="shared" si="59"/>
        <v>15617.006073853037</v>
      </c>
      <c r="J181" s="705">
        <f t="shared" si="60"/>
        <v>16059.006073853037</v>
      </c>
      <c r="K181" s="846">
        <f t="shared" si="61"/>
        <v>15175.006073853037</v>
      </c>
      <c r="L181" s="171">
        <f>Birth!X183</f>
        <v>307</v>
      </c>
      <c r="M181" s="847">
        <f>Birth!Y183</f>
        <v>286</v>
      </c>
      <c r="N181" s="847">
        <f t="shared" si="62"/>
        <v>593</v>
      </c>
      <c r="O181" s="847">
        <f>Death!X182</f>
        <v>86</v>
      </c>
      <c r="P181" s="847">
        <f>Death!Y182</f>
        <v>65</v>
      </c>
      <c r="Q181" s="847">
        <f t="shared" si="63"/>
        <v>151</v>
      </c>
      <c r="R181" s="847">
        <f>Birth!AG183</f>
        <v>0</v>
      </c>
      <c r="S181" s="847">
        <f>Birth!AH183</f>
        <v>0</v>
      </c>
      <c r="T181" s="847">
        <f t="shared" si="64"/>
        <v>0</v>
      </c>
      <c r="U181" s="848">
        <f t="shared" si="65"/>
        <v>36.926320176533913</v>
      </c>
      <c r="V181" s="848">
        <f t="shared" si="66"/>
        <v>9.4028235188138627</v>
      </c>
      <c r="W181" s="848">
        <f t="shared" si="53"/>
        <v>0</v>
      </c>
      <c r="X181" s="848">
        <f t="shared" si="67"/>
        <v>0</v>
      </c>
      <c r="Y181" s="849">
        <f t="shared" si="68"/>
        <v>931.59609120521168</v>
      </c>
    </row>
    <row r="182" spans="1:25" ht="20.25" customHeight="1">
      <c r="A182" s="627">
        <v>6</v>
      </c>
      <c r="B182" s="547" t="s">
        <v>670</v>
      </c>
      <c r="C182" s="958">
        <v>23689</v>
      </c>
      <c r="D182" s="705">
        <f t="shared" si="54"/>
        <v>23904.569899999999</v>
      </c>
      <c r="E182" s="705">
        <f t="shared" si="55"/>
        <v>24124.49194308</v>
      </c>
      <c r="F182" s="705">
        <f t="shared" si="56"/>
        <v>24341.61237056772</v>
      </c>
      <c r="G182" s="705">
        <f t="shared" si="57"/>
        <v>24563.121043139887</v>
      </c>
      <c r="H182" s="705">
        <f t="shared" si="58"/>
        <v>24786.645444632461</v>
      </c>
      <c r="I182" s="705">
        <f t="shared" si="59"/>
        <v>25111.645444632461</v>
      </c>
      <c r="J182" s="705">
        <f t="shared" si="60"/>
        <v>25436.645444632461</v>
      </c>
      <c r="K182" s="846">
        <f t="shared" si="61"/>
        <v>24786.645444632461</v>
      </c>
      <c r="L182" s="171">
        <f>Birth!X184</f>
        <v>213</v>
      </c>
      <c r="M182" s="847">
        <f>Birth!Y184</f>
        <v>224</v>
      </c>
      <c r="N182" s="847">
        <f t="shared" si="62"/>
        <v>437</v>
      </c>
      <c r="O182" s="847">
        <f>Death!X183</f>
        <v>68</v>
      </c>
      <c r="P182" s="847">
        <f>Death!Y183</f>
        <v>44</v>
      </c>
      <c r="Q182" s="847">
        <f t="shared" si="63"/>
        <v>112</v>
      </c>
      <c r="R182" s="847">
        <f>Birth!AG184</f>
        <v>0</v>
      </c>
      <c r="S182" s="847">
        <f>Birth!AH184</f>
        <v>0</v>
      </c>
      <c r="T182" s="847">
        <f t="shared" si="64"/>
        <v>0</v>
      </c>
      <c r="U182" s="848">
        <f t="shared" si="65"/>
        <v>17.179938327607346</v>
      </c>
      <c r="V182" s="848">
        <f t="shared" si="66"/>
        <v>4.4030963219497083</v>
      </c>
      <c r="W182" s="848">
        <f t="shared" si="53"/>
        <v>0</v>
      </c>
      <c r="X182" s="848">
        <f t="shared" si="67"/>
        <v>0</v>
      </c>
      <c r="Y182" s="849">
        <f t="shared" si="68"/>
        <v>1051.6431924882629</v>
      </c>
    </row>
    <row r="183" spans="1:25" ht="20.25" customHeight="1">
      <c r="A183" s="627">
        <v>7</v>
      </c>
      <c r="B183" s="547" t="s">
        <v>18</v>
      </c>
      <c r="C183" s="958">
        <v>6404</v>
      </c>
      <c r="D183" s="705">
        <f t="shared" si="54"/>
        <v>6462.2763999999997</v>
      </c>
      <c r="E183" s="705">
        <f t="shared" si="55"/>
        <v>6521.7293428799994</v>
      </c>
      <c r="F183" s="705">
        <f t="shared" si="56"/>
        <v>6580.424906965919</v>
      </c>
      <c r="G183" s="705">
        <f t="shared" si="57"/>
        <v>6640.3067736193088</v>
      </c>
      <c r="H183" s="705">
        <f t="shared" si="58"/>
        <v>6700.7335652592446</v>
      </c>
      <c r="I183" s="705">
        <f t="shared" si="59"/>
        <v>6806.7335652592446</v>
      </c>
      <c r="J183" s="705">
        <f t="shared" si="60"/>
        <v>6912.7335652592446</v>
      </c>
      <c r="K183" s="846">
        <f t="shared" si="61"/>
        <v>6700.7335652592446</v>
      </c>
      <c r="L183" s="171">
        <f>Birth!X185</f>
        <v>71</v>
      </c>
      <c r="M183" s="847">
        <f>Birth!Y185</f>
        <v>83</v>
      </c>
      <c r="N183" s="847">
        <f t="shared" si="62"/>
        <v>154</v>
      </c>
      <c r="O183" s="847">
        <f>Death!X184</f>
        <v>26</v>
      </c>
      <c r="P183" s="847">
        <f>Death!Y184</f>
        <v>22</v>
      </c>
      <c r="Q183" s="847">
        <f t="shared" si="63"/>
        <v>48</v>
      </c>
      <c r="R183" s="847">
        <f>Birth!AG185</f>
        <v>0</v>
      </c>
      <c r="S183" s="847">
        <f>Birth!AH185</f>
        <v>0</v>
      </c>
      <c r="T183" s="847">
        <f t="shared" si="64"/>
        <v>0</v>
      </c>
      <c r="U183" s="848">
        <f t="shared" si="65"/>
        <v>22.277728274375438</v>
      </c>
      <c r="V183" s="848">
        <f t="shared" si="66"/>
        <v>6.9437075140910451</v>
      </c>
      <c r="W183" s="848">
        <f t="shared" si="53"/>
        <v>0</v>
      </c>
      <c r="X183" s="848">
        <f t="shared" si="67"/>
        <v>0</v>
      </c>
      <c r="Y183" s="849">
        <f t="shared" si="68"/>
        <v>1169.0140845070423</v>
      </c>
    </row>
    <row r="184" spans="1:25" ht="20.25" customHeight="1">
      <c r="A184" s="627">
        <v>8</v>
      </c>
      <c r="B184" s="547" t="s">
        <v>19</v>
      </c>
      <c r="C184" s="958">
        <v>25485</v>
      </c>
      <c r="D184" s="705">
        <f t="shared" si="54"/>
        <v>25716.913499999999</v>
      </c>
      <c r="E184" s="705">
        <f t="shared" si="55"/>
        <v>25953.509104199999</v>
      </c>
      <c r="F184" s="705">
        <f t="shared" si="56"/>
        <v>26187.090686137799</v>
      </c>
      <c r="G184" s="705">
        <f t="shared" si="57"/>
        <v>26425.393211381652</v>
      </c>
      <c r="H184" s="705">
        <f t="shared" si="58"/>
        <v>26665.864289605226</v>
      </c>
      <c r="I184" s="705">
        <f t="shared" si="59"/>
        <v>26946.864289605226</v>
      </c>
      <c r="J184" s="705">
        <f t="shared" si="60"/>
        <v>27227.864289605226</v>
      </c>
      <c r="K184" s="846">
        <f t="shared" si="61"/>
        <v>26665.864289605226</v>
      </c>
      <c r="L184" s="171">
        <f>Birth!X186</f>
        <v>240</v>
      </c>
      <c r="M184" s="847">
        <f>Birth!Y186</f>
        <v>184</v>
      </c>
      <c r="N184" s="847">
        <f t="shared" si="62"/>
        <v>424</v>
      </c>
      <c r="O184" s="847">
        <f>Death!X185</f>
        <v>89</v>
      </c>
      <c r="P184" s="847">
        <f>Death!Y185</f>
        <v>54</v>
      </c>
      <c r="Q184" s="847">
        <f t="shared" si="63"/>
        <v>143</v>
      </c>
      <c r="R184" s="847">
        <f>Birth!AG186</f>
        <v>0</v>
      </c>
      <c r="S184" s="847">
        <f>Birth!AH186</f>
        <v>0</v>
      </c>
      <c r="T184" s="847">
        <f t="shared" si="64"/>
        <v>0</v>
      </c>
      <c r="U184" s="848">
        <f t="shared" si="65"/>
        <v>15.572282698715755</v>
      </c>
      <c r="V184" s="848">
        <f t="shared" si="66"/>
        <v>5.2519727026329086</v>
      </c>
      <c r="W184" s="848">
        <f t="shared" si="53"/>
        <v>0</v>
      </c>
      <c r="X184" s="848">
        <f t="shared" si="67"/>
        <v>0</v>
      </c>
      <c r="Y184" s="849">
        <f t="shared" si="68"/>
        <v>766.66666666666674</v>
      </c>
    </row>
    <row r="185" spans="1:25" ht="20.25" customHeight="1">
      <c r="A185" s="714"/>
      <c r="B185" s="989" t="s">
        <v>6</v>
      </c>
      <c r="C185" s="959">
        <f>SUM(C177:C184)</f>
        <v>1253027</v>
      </c>
      <c r="D185" s="715">
        <f t="shared" si="54"/>
        <v>1264429.5456999999</v>
      </c>
      <c r="E185" s="715">
        <f t="shared" si="55"/>
        <v>1276062.2975204398</v>
      </c>
      <c r="F185" s="715">
        <f t="shared" si="56"/>
        <v>1287546.8581981238</v>
      </c>
      <c r="G185" s="715">
        <f t="shared" si="57"/>
        <v>1299263.5346077266</v>
      </c>
      <c r="H185" s="715">
        <f>SUM(H177:H184)</f>
        <v>1311086.8327726575</v>
      </c>
      <c r="I185" s="706">
        <f t="shared" si="59"/>
        <v>1319633.8327726575</v>
      </c>
      <c r="J185" s="705">
        <f t="shared" si="60"/>
        <v>1328180.8327726575</v>
      </c>
      <c r="K185" s="846">
        <f t="shared" si="61"/>
        <v>1311086.8327726575</v>
      </c>
      <c r="L185" s="971">
        <f>Birth!X187</f>
        <v>14512</v>
      </c>
      <c r="M185" s="990">
        <f>Birth!Y187</f>
        <v>13313</v>
      </c>
      <c r="N185" s="990">
        <f t="shared" si="62"/>
        <v>27825</v>
      </c>
      <c r="O185" s="990">
        <f>Death!X186</f>
        <v>11205</v>
      </c>
      <c r="P185" s="990">
        <f>Death!Y186</f>
        <v>8073</v>
      </c>
      <c r="Q185" s="990">
        <f t="shared" si="63"/>
        <v>19278</v>
      </c>
      <c r="R185" s="990">
        <f>Birth!AG187</f>
        <v>59</v>
      </c>
      <c r="S185" s="990">
        <f>Birth!AH187</f>
        <v>66</v>
      </c>
      <c r="T185" s="990">
        <f t="shared" si="64"/>
        <v>125</v>
      </c>
      <c r="U185" s="1014">
        <f t="shared" si="65"/>
        <v>20.94970753486454</v>
      </c>
      <c r="V185" s="1014">
        <f t="shared" si="66"/>
        <v>14.514589824155204</v>
      </c>
      <c r="W185" s="991">
        <f t="shared" si="53"/>
        <v>4.5000833297385884E-2</v>
      </c>
      <c r="X185" s="991">
        <f t="shared" si="67"/>
        <v>4.4722719141323788</v>
      </c>
      <c r="Y185" s="992">
        <f t="shared" si="68"/>
        <v>917.37872105843439</v>
      </c>
    </row>
    <row r="186" spans="1:25" ht="20.25" customHeight="1">
      <c r="A186" s="609" t="s">
        <v>20</v>
      </c>
      <c r="B186" s="993"/>
      <c r="C186" s="994"/>
      <c r="D186" s="718">
        <f t="shared" si="54"/>
        <v>0</v>
      </c>
      <c r="E186" s="718">
        <f t="shared" si="55"/>
        <v>0</v>
      </c>
      <c r="F186" s="718">
        <f t="shared" si="56"/>
        <v>0</v>
      </c>
      <c r="G186" s="718">
        <f t="shared" si="57"/>
        <v>0</v>
      </c>
      <c r="H186" s="718"/>
      <c r="I186" s="718"/>
      <c r="J186" s="705">
        <f t="shared" si="60"/>
        <v>0</v>
      </c>
      <c r="K186" s="846">
        <f t="shared" si="61"/>
        <v>0</v>
      </c>
      <c r="L186" s="623"/>
      <c r="M186" s="623"/>
      <c r="N186" s="623"/>
      <c r="O186" s="623"/>
      <c r="P186" s="623"/>
      <c r="Q186" s="623"/>
      <c r="R186" s="623"/>
      <c r="S186" s="623"/>
      <c r="T186" s="623"/>
      <c r="U186" s="848"/>
      <c r="V186" s="848"/>
      <c r="W186" s="995"/>
      <c r="X186" s="995"/>
      <c r="Y186" s="996"/>
    </row>
    <row r="187" spans="1:25" ht="20.25" customHeight="1">
      <c r="A187" s="716">
        <v>9</v>
      </c>
      <c r="B187" s="889" t="s">
        <v>789</v>
      </c>
      <c r="C187" s="960">
        <v>116449</v>
      </c>
      <c r="D187" s="717">
        <f t="shared" si="54"/>
        <v>117508.6859</v>
      </c>
      <c r="E187" s="717">
        <f t="shared" si="55"/>
        <v>118589.76581027999</v>
      </c>
      <c r="F187" s="717">
        <f t="shared" si="56"/>
        <v>119657.07370257251</v>
      </c>
      <c r="G187" s="717">
        <f t="shared" si="57"/>
        <v>120745.95307326592</v>
      </c>
      <c r="H187" s="717">
        <f t="shared" si="57"/>
        <v>121844.74124623263</v>
      </c>
      <c r="I187" s="705">
        <f>H187+(N187-Q187)</f>
        <v>127775.74124623263</v>
      </c>
      <c r="J187" s="705">
        <f t="shared" si="60"/>
        <v>133706.74124623265</v>
      </c>
      <c r="K187" s="846">
        <f t="shared" si="61"/>
        <v>121844.74124623263</v>
      </c>
      <c r="L187" s="847">
        <f>Birth!X189</f>
        <v>3712</v>
      </c>
      <c r="M187" s="847">
        <f>Birth!Y189</f>
        <v>3333</v>
      </c>
      <c r="N187" s="847">
        <f t="shared" si="62"/>
        <v>7045</v>
      </c>
      <c r="O187" s="847">
        <f>Death!X188</f>
        <v>658</v>
      </c>
      <c r="P187" s="847">
        <f>Death!Y188</f>
        <v>456</v>
      </c>
      <c r="Q187" s="847">
        <f t="shared" si="63"/>
        <v>1114</v>
      </c>
      <c r="R187" s="847">
        <f>Birth!AG189</f>
        <v>33</v>
      </c>
      <c r="S187" s="847">
        <f>Birth!AH189</f>
        <v>25</v>
      </c>
      <c r="T187" s="847">
        <f t="shared" si="64"/>
        <v>58</v>
      </c>
      <c r="U187" s="848">
        <f t="shared" si="65"/>
        <v>52.689938699695155</v>
      </c>
      <c r="V187" s="848">
        <f t="shared" si="66"/>
        <v>8.3316666730248983</v>
      </c>
      <c r="W187" s="848">
        <f t="shared" ref="W187:W192" si="69">R187/K187*1000</f>
        <v>0.27083647322383181</v>
      </c>
      <c r="X187" s="848">
        <f t="shared" si="67"/>
        <v>8.1655638462621418</v>
      </c>
      <c r="Y187" s="849">
        <f t="shared" si="68"/>
        <v>897.89870689655174</v>
      </c>
    </row>
    <row r="188" spans="1:25" ht="20.25" customHeight="1">
      <c r="A188" s="633">
        <v>10</v>
      </c>
      <c r="B188" s="927" t="s">
        <v>790</v>
      </c>
      <c r="C188" s="961">
        <v>19920</v>
      </c>
      <c r="D188" s="705">
        <f t="shared" si="54"/>
        <v>20101.272000000001</v>
      </c>
      <c r="E188" s="705">
        <f t="shared" si="55"/>
        <v>20286.203702400002</v>
      </c>
      <c r="F188" s="705">
        <f t="shared" si="56"/>
        <v>20468.779535721602</v>
      </c>
      <c r="G188" s="705">
        <f t="shared" si="57"/>
        <v>20655.045429496669</v>
      </c>
      <c r="H188" s="717">
        <f t="shared" si="57"/>
        <v>20843.00634290509</v>
      </c>
      <c r="I188" s="705">
        <f t="shared" ref="I188:I247" si="70">H188+(N188-Q188)</f>
        <v>21020.00634290509</v>
      </c>
      <c r="J188" s="705">
        <f t="shared" si="60"/>
        <v>21197.00634290509</v>
      </c>
      <c r="K188" s="846">
        <f t="shared" si="61"/>
        <v>20843.00634290509</v>
      </c>
      <c r="L188" s="171">
        <f>Birth!X190</f>
        <v>198</v>
      </c>
      <c r="M188" s="847">
        <f>Birth!Y190</f>
        <v>175</v>
      </c>
      <c r="N188" s="847">
        <f t="shared" si="62"/>
        <v>373</v>
      </c>
      <c r="O188" s="847">
        <f>Death!X189</f>
        <v>104</v>
      </c>
      <c r="P188" s="847">
        <f>Death!Y189</f>
        <v>92</v>
      </c>
      <c r="Q188" s="847">
        <f t="shared" si="63"/>
        <v>196</v>
      </c>
      <c r="R188" s="847">
        <f>Birth!AG190</f>
        <v>0</v>
      </c>
      <c r="S188" s="847">
        <f>Birth!AH190</f>
        <v>0</v>
      </c>
      <c r="T188" s="847">
        <f t="shared" si="64"/>
        <v>0</v>
      </c>
      <c r="U188" s="848">
        <f t="shared" si="65"/>
        <v>17.596824474454522</v>
      </c>
      <c r="V188" s="848">
        <f t="shared" si="66"/>
        <v>9.2465887318849482</v>
      </c>
      <c r="W188" s="848">
        <f t="shared" si="69"/>
        <v>0</v>
      </c>
      <c r="X188" s="848">
        <f t="shared" si="67"/>
        <v>0</v>
      </c>
      <c r="Y188" s="849">
        <f t="shared" si="68"/>
        <v>883.83838383838383</v>
      </c>
    </row>
    <row r="189" spans="1:25" ht="20.25" customHeight="1">
      <c r="A189" s="716">
        <v>11</v>
      </c>
      <c r="B189" s="889" t="s">
        <v>791</v>
      </c>
      <c r="C189" s="961">
        <v>23248</v>
      </c>
      <c r="D189" s="705">
        <f t="shared" si="54"/>
        <v>23459.556799999998</v>
      </c>
      <c r="E189" s="705">
        <f t="shared" si="55"/>
        <v>23675.38472256</v>
      </c>
      <c r="F189" s="705">
        <f t="shared" si="56"/>
        <v>23888.463185063039</v>
      </c>
      <c r="G189" s="705">
        <f t="shared" si="57"/>
        <v>24105.848200047112</v>
      </c>
      <c r="H189" s="717">
        <f t="shared" si="57"/>
        <v>24325.211418667543</v>
      </c>
      <c r="I189" s="705">
        <f t="shared" si="70"/>
        <v>24675.211418667543</v>
      </c>
      <c r="J189" s="705">
        <f t="shared" si="60"/>
        <v>25025.211418667543</v>
      </c>
      <c r="K189" s="846">
        <f t="shared" si="61"/>
        <v>24325.211418667543</v>
      </c>
      <c r="L189" s="171">
        <f>Birth!X191</f>
        <v>305</v>
      </c>
      <c r="M189" s="847">
        <f>Birth!Y191</f>
        <v>262</v>
      </c>
      <c r="N189" s="847">
        <f t="shared" si="62"/>
        <v>567</v>
      </c>
      <c r="O189" s="847">
        <f>Death!X190</f>
        <v>143</v>
      </c>
      <c r="P189" s="847">
        <f>Death!Y190</f>
        <v>74</v>
      </c>
      <c r="Q189" s="847">
        <f t="shared" si="63"/>
        <v>217</v>
      </c>
      <c r="R189" s="847">
        <f>Birth!AG191</f>
        <v>0</v>
      </c>
      <c r="S189" s="847">
        <f>Birth!AH191</f>
        <v>0</v>
      </c>
      <c r="T189" s="847">
        <f t="shared" si="64"/>
        <v>0</v>
      </c>
      <c r="U189" s="848">
        <f t="shared" si="65"/>
        <v>22.657151242967988</v>
      </c>
      <c r="V189" s="848">
        <f t="shared" si="66"/>
        <v>8.6712554139754037</v>
      </c>
      <c r="W189" s="848">
        <f t="shared" si="69"/>
        <v>0</v>
      </c>
      <c r="X189" s="848">
        <f t="shared" si="67"/>
        <v>0</v>
      </c>
      <c r="Y189" s="849">
        <f t="shared" si="68"/>
        <v>859.01639344262298</v>
      </c>
    </row>
    <row r="190" spans="1:25" ht="20.25" customHeight="1">
      <c r="A190" s="633">
        <v>12</v>
      </c>
      <c r="B190" s="889" t="s">
        <v>792</v>
      </c>
      <c r="C190" s="961">
        <v>18561</v>
      </c>
      <c r="D190" s="705">
        <f t="shared" si="54"/>
        <v>18729.9051</v>
      </c>
      <c r="E190" s="705">
        <f t="shared" si="55"/>
        <v>18902.220226919999</v>
      </c>
      <c r="F190" s="705">
        <f t="shared" si="56"/>
        <v>19072.34020896228</v>
      </c>
      <c r="G190" s="705">
        <f t="shared" si="57"/>
        <v>19245.898504863835</v>
      </c>
      <c r="H190" s="717">
        <f t="shared" si="57"/>
        <v>19421.036181258096</v>
      </c>
      <c r="I190" s="705">
        <f t="shared" si="70"/>
        <v>19411.036181258096</v>
      </c>
      <c r="J190" s="705">
        <f t="shared" si="60"/>
        <v>19401.036181258096</v>
      </c>
      <c r="K190" s="846">
        <f t="shared" si="61"/>
        <v>19421.036181258096</v>
      </c>
      <c r="L190" s="171">
        <f>Birth!X192</f>
        <v>67</v>
      </c>
      <c r="M190" s="847">
        <f>Birth!Y192</f>
        <v>74</v>
      </c>
      <c r="N190" s="847">
        <f t="shared" si="62"/>
        <v>141</v>
      </c>
      <c r="O190" s="847">
        <f>Death!X191</f>
        <v>85</v>
      </c>
      <c r="P190" s="847">
        <f>Death!Y191</f>
        <v>66</v>
      </c>
      <c r="Q190" s="847">
        <f t="shared" si="63"/>
        <v>151</v>
      </c>
      <c r="R190" s="847">
        <f>Birth!AG192</f>
        <v>0</v>
      </c>
      <c r="S190" s="847">
        <f>Birth!AH192</f>
        <v>0</v>
      </c>
      <c r="T190" s="847">
        <f t="shared" si="64"/>
        <v>0</v>
      </c>
      <c r="U190" s="848">
        <f t="shared" si="65"/>
        <v>7.267653061551921</v>
      </c>
      <c r="V190" s="848">
        <f t="shared" si="66"/>
        <v>7.78308944889603</v>
      </c>
      <c r="W190" s="848">
        <f t="shared" si="69"/>
        <v>0</v>
      </c>
      <c r="X190" s="848">
        <f t="shared" si="67"/>
        <v>0</v>
      </c>
      <c r="Y190" s="849">
        <f t="shared" si="68"/>
        <v>1104.4776119402986</v>
      </c>
    </row>
    <row r="191" spans="1:25" ht="20.25" customHeight="1">
      <c r="A191" s="716">
        <v>13</v>
      </c>
      <c r="B191" s="889" t="s">
        <v>793</v>
      </c>
      <c r="C191" s="961">
        <v>12507</v>
      </c>
      <c r="D191" s="705">
        <f t="shared" si="54"/>
        <v>12620.813700000001</v>
      </c>
      <c r="E191" s="705">
        <f t="shared" si="55"/>
        <v>12736.92518604</v>
      </c>
      <c r="F191" s="705">
        <f t="shared" si="56"/>
        <v>12851.55751271436</v>
      </c>
      <c r="G191" s="705">
        <f t="shared" si="57"/>
        <v>12968.506686080062</v>
      </c>
      <c r="H191" s="717">
        <f t="shared" si="57"/>
        <v>13086.52009692339</v>
      </c>
      <c r="I191" s="705">
        <f t="shared" si="70"/>
        <v>13020.52009692339</v>
      </c>
      <c r="J191" s="705">
        <f t="shared" si="60"/>
        <v>12954.52009692339</v>
      </c>
      <c r="K191" s="846">
        <f t="shared" si="61"/>
        <v>13086.52009692339</v>
      </c>
      <c r="L191" s="171">
        <f>Birth!X193</f>
        <v>4</v>
      </c>
      <c r="M191" s="847">
        <f>Birth!Y193</f>
        <v>0</v>
      </c>
      <c r="N191" s="847">
        <f t="shared" si="62"/>
        <v>4</v>
      </c>
      <c r="O191" s="847">
        <f>Death!X192</f>
        <v>39</v>
      </c>
      <c r="P191" s="847">
        <f>Death!Y192</f>
        <v>31</v>
      </c>
      <c r="Q191" s="847">
        <f t="shared" si="63"/>
        <v>70</v>
      </c>
      <c r="R191" s="847">
        <f>Birth!AG193</f>
        <v>0</v>
      </c>
      <c r="S191" s="847">
        <f>Birth!AH193</f>
        <v>0</v>
      </c>
      <c r="T191" s="847">
        <f t="shared" si="64"/>
        <v>0</v>
      </c>
      <c r="U191" s="848">
        <f t="shared" si="65"/>
        <v>0.3087725342253298</v>
      </c>
      <c r="V191" s="848">
        <f t="shared" si="66"/>
        <v>5.4035193489432709</v>
      </c>
      <c r="W191" s="848">
        <f t="shared" si="69"/>
        <v>0</v>
      </c>
      <c r="X191" s="848">
        <f t="shared" si="67"/>
        <v>0</v>
      </c>
      <c r="Y191" s="849">
        <f t="shared" si="68"/>
        <v>0</v>
      </c>
    </row>
    <row r="192" spans="1:25" ht="20.25" customHeight="1">
      <c r="A192" s="714"/>
      <c r="B192" s="989" t="s">
        <v>6</v>
      </c>
      <c r="C192" s="959">
        <f>SUM(C187:C191)</f>
        <v>190685</v>
      </c>
      <c r="D192" s="715">
        <f t="shared" si="54"/>
        <v>192420.2335</v>
      </c>
      <c r="E192" s="715">
        <f t="shared" si="55"/>
        <v>194190.4996482</v>
      </c>
      <c r="F192" s="715">
        <f t="shared" si="56"/>
        <v>195938.21414503379</v>
      </c>
      <c r="G192" s="715">
        <f t="shared" si="57"/>
        <v>197721.25189375359</v>
      </c>
      <c r="H192" s="715">
        <f>SUM(H187:H191)</f>
        <v>199520.51528598677</v>
      </c>
      <c r="I192" s="706">
        <f t="shared" si="70"/>
        <v>205902.51528598677</v>
      </c>
      <c r="J192" s="705">
        <f t="shared" si="60"/>
        <v>212284.51528598677</v>
      </c>
      <c r="K192" s="846">
        <f t="shared" si="61"/>
        <v>199520.51528598677</v>
      </c>
      <c r="L192" s="971">
        <f>Birth!X194</f>
        <v>4286</v>
      </c>
      <c r="M192" s="990">
        <f>Birth!Y194</f>
        <v>3844</v>
      </c>
      <c r="N192" s="990">
        <f t="shared" si="62"/>
        <v>8130</v>
      </c>
      <c r="O192" s="990">
        <f>Death!X193</f>
        <v>1029</v>
      </c>
      <c r="P192" s="990">
        <f>Death!Y193</f>
        <v>719</v>
      </c>
      <c r="Q192" s="990">
        <f t="shared" si="63"/>
        <v>1748</v>
      </c>
      <c r="R192" s="990">
        <f>Birth!AG194</f>
        <v>33</v>
      </c>
      <c r="S192" s="990">
        <f>Birth!AH194</f>
        <v>25</v>
      </c>
      <c r="T192" s="990">
        <f t="shared" si="64"/>
        <v>58</v>
      </c>
      <c r="U192" s="1014">
        <f t="shared" si="65"/>
        <v>38.297659106446723</v>
      </c>
      <c r="V192" s="1014">
        <f t="shared" si="66"/>
        <v>8.2342322408448805</v>
      </c>
      <c r="W192" s="991">
        <f t="shared" si="69"/>
        <v>0.16539652552870959</v>
      </c>
      <c r="X192" s="991">
        <f t="shared" si="67"/>
        <v>7.0835368832437711</v>
      </c>
      <c r="Y192" s="992">
        <f t="shared" si="68"/>
        <v>896.87354176388249</v>
      </c>
    </row>
    <row r="193" spans="1:25" ht="20.25" customHeight="1">
      <c r="A193" s="609" t="s">
        <v>21</v>
      </c>
      <c r="B193" s="993"/>
      <c r="C193" s="997"/>
      <c r="D193" s="718">
        <f t="shared" si="54"/>
        <v>0</v>
      </c>
      <c r="E193" s="718">
        <f t="shared" si="55"/>
        <v>0</v>
      </c>
      <c r="F193" s="718">
        <f t="shared" si="56"/>
        <v>0</v>
      </c>
      <c r="G193" s="718">
        <f t="shared" si="57"/>
        <v>0</v>
      </c>
      <c r="H193" s="718"/>
      <c r="I193" s="705">
        <f t="shared" si="70"/>
        <v>0</v>
      </c>
      <c r="J193" s="705">
        <f t="shared" si="60"/>
        <v>0</v>
      </c>
      <c r="K193" s="846">
        <f t="shared" si="61"/>
        <v>0</v>
      </c>
      <c r="L193" s="623"/>
      <c r="M193" s="623"/>
      <c r="N193" s="623"/>
      <c r="O193" s="623"/>
      <c r="P193" s="623"/>
      <c r="Q193" s="623"/>
      <c r="R193" s="623"/>
      <c r="S193" s="623"/>
      <c r="T193" s="623"/>
      <c r="U193" s="848"/>
      <c r="V193" s="848"/>
      <c r="W193" s="995"/>
      <c r="X193" s="995"/>
      <c r="Y193" s="996"/>
    </row>
    <row r="194" spans="1:25" ht="20.25" customHeight="1">
      <c r="A194" s="716">
        <v>14</v>
      </c>
      <c r="B194" s="1388" t="s">
        <v>818</v>
      </c>
      <c r="C194" s="962">
        <v>285788</v>
      </c>
      <c r="D194" s="717">
        <f t="shared" si="54"/>
        <v>288388.67080000002</v>
      </c>
      <c r="E194" s="717">
        <f t="shared" si="55"/>
        <v>291041.84657136002</v>
      </c>
      <c r="F194" s="717">
        <f t="shared" si="56"/>
        <v>293661.22319050226</v>
      </c>
      <c r="G194" s="717">
        <f t="shared" si="57"/>
        <v>296333.54032153584</v>
      </c>
      <c r="H194" s="717">
        <f t="shared" si="57"/>
        <v>299030.17553846183</v>
      </c>
      <c r="I194" s="705">
        <f t="shared" si="70"/>
        <v>305936.17553846183</v>
      </c>
      <c r="J194" s="705">
        <f t="shared" si="60"/>
        <v>312842.17553846183</v>
      </c>
      <c r="K194" s="846">
        <f t="shared" si="61"/>
        <v>299030.17553846183</v>
      </c>
      <c r="L194" s="847">
        <f>Birth!X196</f>
        <v>5818</v>
      </c>
      <c r="M194" s="847">
        <f>Birth!Y196</f>
        <v>5372</v>
      </c>
      <c r="N194" s="847">
        <f t="shared" si="62"/>
        <v>11190</v>
      </c>
      <c r="O194" s="847">
        <f>Death!X195</f>
        <v>2623</v>
      </c>
      <c r="P194" s="847">
        <f>Death!Y195</f>
        <v>1661</v>
      </c>
      <c r="Q194" s="847">
        <f t="shared" si="63"/>
        <v>4284</v>
      </c>
      <c r="R194" s="847">
        <f>Birth!AG196</f>
        <v>56</v>
      </c>
      <c r="S194" s="847">
        <f>Birth!AH196</f>
        <v>38</v>
      </c>
      <c r="T194" s="847">
        <f t="shared" si="64"/>
        <v>94</v>
      </c>
      <c r="U194" s="848">
        <f t="shared" si="65"/>
        <v>35.768834495348486</v>
      </c>
      <c r="V194" s="848">
        <f t="shared" si="66"/>
        <v>13.693805806798295</v>
      </c>
      <c r="W194" s="848">
        <f t="shared" ref="W194:W211" si="71">R194/K194*1000</f>
        <v>0.18727207011520206</v>
      </c>
      <c r="X194" s="848">
        <f t="shared" si="67"/>
        <v>8.3303792981212332</v>
      </c>
      <c r="Y194" s="849">
        <f t="shared" si="68"/>
        <v>923.34135441732553</v>
      </c>
    </row>
    <row r="195" spans="1:25" ht="20.25" customHeight="1">
      <c r="A195" s="633">
        <v>15</v>
      </c>
      <c r="B195" s="1388" t="s">
        <v>819</v>
      </c>
      <c r="C195" s="11">
        <v>15208</v>
      </c>
      <c r="D195" s="705">
        <f t="shared" si="54"/>
        <v>15346.3928</v>
      </c>
      <c r="E195" s="705">
        <f t="shared" si="55"/>
        <v>15487.579613759999</v>
      </c>
      <c r="F195" s="705">
        <f t="shared" si="56"/>
        <v>15626.967830283838</v>
      </c>
      <c r="G195" s="705">
        <f t="shared" si="57"/>
        <v>15769.17323753942</v>
      </c>
      <c r="H195" s="717">
        <f t="shared" si="57"/>
        <v>15912.67271400103</v>
      </c>
      <c r="I195" s="705">
        <f t="shared" si="70"/>
        <v>17033.67271400103</v>
      </c>
      <c r="J195" s="705">
        <f t="shared" si="60"/>
        <v>18154.67271400103</v>
      </c>
      <c r="K195" s="846">
        <f t="shared" si="61"/>
        <v>15912.67271400103</v>
      </c>
      <c r="L195" s="171">
        <f>Birth!X197</f>
        <v>641</v>
      </c>
      <c r="M195" s="847">
        <f>Birth!Y197</f>
        <v>585</v>
      </c>
      <c r="N195" s="847">
        <f t="shared" si="62"/>
        <v>1226</v>
      </c>
      <c r="O195" s="847">
        <f>Death!X196</f>
        <v>65</v>
      </c>
      <c r="P195" s="847">
        <f>Death!Y196</f>
        <v>40</v>
      </c>
      <c r="Q195" s="847">
        <f t="shared" si="63"/>
        <v>105</v>
      </c>
      <c r="R195" s="847">
        <f>Birth!AG197</f>
        <v>6</v>
      </c>
      <c r="S195" s="847">
        <f>Birth!AH197</f>
        <v>10</v>
      </c>
      <c r="T195" s="847">
        <f t="shared" si="64"/>
        <v>16</v>
      </c>
      <c r="U195" s="848">
        <f t="shared" si="65"/>
        <v>67.530823568882013</v>
      </c>
      <c r="V195" s="848">
        <f t="shared" si="66"/>
        <v>5.783634971233778</v>
      </c>
      <c r="W195" s="848">
        <f t="shared" si="71"/>
        <v>0.37705796554973448</v>
      </c>
      <c r="X195" s="848">
        <f t="shared" si="67"/>
        <v>12.882447665056361</v>
      </c>
      <c r="Y195" s="849">
        <f t="shared" si="68"/>
        <v>912.63650546021847</v>
      </c>
    </row>
    <row r="196" spans="1:25" ht="20.25" customHeight="1">
      <c r="A196" s="716">
        <v>16</v>
      </c>
      <c r="B196" s="1388" t="s">
        <v>820</v>
      </c>
      <c r="C196" s="11">
        <v>31849</v>
      </c>
      <c r="D196" s="705">
        <f t="shared" si="54"/>
        <v>32138.8259</v>
      </c>
      <c r="E196" s="705">
        <f t="shared" si="55"/>
        <v>32434.503098279998</v>
      </c>
      <c r="F196" s="705">
        <f t="shared" si="56"/>
        <v>32726.413626164518</v>
      </c>
      <c r="G196" s="705">
        <f t="shared" si="57"/>
        <v>33024.223990162616</v>
      </c>
      <c r="H196" s="717">
        <f t="shared" si="57"/>
        <v>33324.744428473095</v>
      </c>
      <c r="I196" s="705">
        <f t="shared" si="70"/>
        <v>33487.744428473095</v>
      </c>
      <c r="J196" s="705">
        <f t="shared" si="60"/>
        <v>33650.744428473095</v>
      </c>
      <c r="K196" s="846">
        <f t="shared" si="61"/>
        <v>33324.744428473095</v>
      </c>
      <c r="L196" s="171">
        <f>Birth!X198</f>
        <v>228</v>
      </c>
      <c r="M196" s="847">
        <f>Birth!Y198</f>
        <v>224</v>
      </c>
      <c r="N196" s="847">
        <f t="shared" si="62"/>
        <v>452</v>
      </c>
      <c r="O196" s="847">
        <f>Death!X197</f>
        <v>178</v>
      </c>
      <c r="P196" s="847">
        <f>Death!Y197</f>
        <v>111</v>
      </c>
      <c r="Q196" s="847">
        <f t="shared" si="63"/>
        <v>289</v>
      </c>
      <c r="R196" s="847">
        <f>Birth!AG198</f>
        <v>0</v>
      </c>
      <c r="S196" s="847">
        <f>Birth!AH198</f>
        <v>0</v>
      </c>
      <c r="T196" s="847">
        <f t="shared" si="64"/>
        <v>0</v>
      </c>
      <c r="U196" s="848">
        <f t="shared" si="65"/>
        <v>13.432095119344423</v>
      </c>
      <c r="V196" s="848">
        <f t="shared" si="66"/>
        <v>8.5882201094923403</v>
      </c>
      <c r="W196" s="848">
        <f t="shared" si="71"/>
        <v>0</v>
      </c>
      <c r="X196" s="848">
        <f t="shared" si="67"/>
        <v>0</v>
      </c>
      <c r="Y196" s="849">
        <f t="shared" si="68"/>
        <v>982.45614035087715</v>
      </c>
    </row>
    <row r="197" spans="1:25" ht="20.25" customHeight="1">
      <c r="A197" s="633">
        <v>17</v>
      </c>
      <c r="B197" s="1388" t="s">
        <v>821</v>
      </c>
      <c r="C197" s="11">
        <v>2744</v>
      </c>
      <c r="D197" s="705">
        <f t="shared" si="54"/>
        <v>2768.9704000000002</v>
      </c>
      <c r="E197" s="705">
        <f t="shared" si="55"/>
        <v>2794.4449276800001</v>
      </c>
      <c r="F197" s="705">
        <f t="shared" si="56"/>
        <v>2819.5949320291202</v>
      </c>
      <c r="G197" s="705">
        <f t="shared" si="57"/>
        <v>2845.2532459105851</v>
      </c>
      <c r="H197" s="717">
        <f t="shared" si="57"/>
        <v>2871.1450504483714</v>
      </c>
      <c r="I197" s="705">
        <f t="shared" si="70"/>
        <v>2972.1450504483714</v>
      </c>
      <c r="J197" s="705">
        <f t="shared" si="60"/>
        <v>3073.1450504483714</v>
      </c>
      <c r="K197" s="846">
        <f t="shared" si="61"/>
        <v>2871.1450504483714</v>
      </c>
      <c r="L197" s="171">
        <f>Birth!X199</f>
        <v>59</v>
      </c>
      <c r="M197" s="847">
        <f>Birth!Y199</f>
        <v>61</v>
      </c>
      <c r="N197" s="847">
        <f t="shared" si="62"/>
        <v>120</v>
      </c>
      <c r="O197" s="847">
        <f>Death!X198</f>
        <v>9</v>
      </c>
      <c r="P197" s="847">
        <f>Death!Y198</f>
        <v>10</v>
      </c>
      <c r="Q197" s="847">
        <f t="shared" si="63"/>
        <v>19</v>
      </c>
      <c r="R197" s="847">
        <f>Birth!AG199</f>
        <v>0</v>
      </c>
      <c r="S197" s="847">
        <f>Birth!AH199</f>
        <v>0</v>
      </c>
      <c r="T197" s="847">
        <f t="shared" si="64"/>
        <v>0</v>
      </c>
      <c r="U197" s="848">
        <f t="shared" si="65"/>
        <v>39.047945355684405</v>
      </c>
      <c r="V197" s="848">
        <f t="shared" si="66"/>
        <v>6.1825913479833634</v>
      </c>
      <c r="W197" s="848">
        <f t="shared" si="71"/>
        <v>0</v>
      </c>
      <c r="X197" s="848">
        <f t="shared" si="67"/>
        <v>0</v>
      </c>
      <c r="Y197" s="849">
        <f t="shared" si="68"/>
        <v>1033.8983050847457</v>
      </c>
    </row>
    <row r="198" spans="1:25" ht="20.25" customHeight="1">
      <c r="A198" s="716">
        <v>18</v>
      </c>
      <c r="B198" s="1261" t="s">
        <v>903</v>
      </c>
      <c r="C198" s="11">
        <v>22553</v>
      </c>
      <c r="D198" s="705">
        <f t="shared" si="54"/>
        <v>22758.2323</v>
      </c>
      <c r="E198" s="705">
        <f t="shared" si="55"/>
        <v>22967.60803716</v>
      </c>
      <c r="F198" s="705">
        <f t="shared" si="56"/>
        <v>23174.316509494442</v>
      </c>
      <c r="G198" s="705">
        <f t="shared" si="57"/>
        <v>23385.20278973084</v>
      </c>
      <c r="H198" s="717">
        <f t="shared" si="57"/>
        <v>23598.00813511739</v>
      </c>
      <c r="I198" s="705">
        <f t="shared" si="70"/>
        <v>23593.00813511739</v>
      </c>
      <c r="J198" s="705">
        <f t="shared" si="60"/>
        <v>23588.00813511739</v>
      </c>
      <c r="K198" s="846">
        <f t="shared" si="61"/>
        <v>23598.00813511739</v>
      </c>
      <c r="L198" s="171">
        <f>Birth!X200</f>
        <v>67</v>
      </c>
      <c r="M198" s="847">
        <f>Birth!Y200</f>
        <v>71</v>
      </c>
      <c r="N198" s="847">
        <f t="shared" si="62"/>
        <v>138</v>
      </c>
      <c r="O198" s="847">
        <f>Death!X199</f>
        <v>88</v>
      </c>
      <c r="P198" s="847">
        <f>Death!Y199</f>
        <v>55</v>
      </c>
      <c r="Q198" s="847">
        <f t="shared" si="63"/>
        <v>143</v>
      </c>
      <c r="R198" s="847">
        <f>Birth!AG200</f>
        <v>0</v>
      </c>
      <c r="S198" s="847">
        <f>Birth!AH200</f>
        <v>0</v>
      </c>
      <c r="T198" s="847">
        <f t="shared" si="64"/>
        <v>0</v>
      </c>
      <c r="U198" s="848">
        <f t="shared" si="65"/>
        <v>5.8504304055478151</v>
      </c>
      <c r="V198" s="848">
        <f t="shared" si="66"/>
        <v>6.0624025216908519</v>
      </c>
      <c r="W198" s="848">
        <f t="shared" si="71"/>
        <v>0</v>
      </c>
      <c r="X198" s="848">
        <f t="shared" si="67"/>
        <v>0</v>
      </c>
      <c r="Y198" s="849">
        <f t="shared" si="68"/>
        <v>1059.7014925373135</v>
      </c>
    </row>
    <row r="199" spans="1:25" ht="20.25" customHeight="1">
      <c r="A199" s="633">
        <v>19</v>
      </c>
      <c r="B199" s="1389" t="s">
        <v>822</v>
      </c>
      <c r="C199" s="11">
        <v>20589</v>
      </c>
      <c r="D199" s="705">
        <f t="shared" si="54"/>
        <v>20776.359899999999</v>
      </c>
      <c r="E199" s="705">
        <f t="shared" si="55"/>
        <v>20967.50241108</v>
      </c>
      <c r="F199" s="705">
        <f t="shared" si="56"/>
        <v>21156.209932779719</v>
      </c>
      <c r="G199" s="705">
        <f t="shared" si="57"/>
        <v>21348.731443168013</v>
      </c>
      <c r="H199" s="717">
        <f t="shared" si="57"/>
        <v>21543.004899300842</v>
      </c>
      <c r="I199" s="705">
        <f t="shared" si="70"/>
        <v>23221.004899300842</v>
      </c>
      <c r="J199" s="705">
        <f t="shared" si="60"/>
        <v>24899.004899300842</v>
      </c>
      <c r="K199" s="846">
        <f t="shared" si="61"/>
        <v>21543.004899300842</v>
      </c>
      <c r="L199" s="171">
        <f>Birth!X201</f>
        <v>1001</v>
      </c>
      <c r="M199" s="847">
        <f>Birth!Y201</f>
        <v>888</v>
      </c>
      <c r="N199" s="847">
        <f t="shared" si="62"/>
        <v>1889</v>
      </c>
      <c r="O199" s="847">
        <f>Death!X200</f>
        <v>133</v>
      </c>
      <c r="P199" s="847">
        <f>Death!Y200</f>
        <v>78</v>
      </c>
      <c r="Q199" s="847">
        <f t="shared" si="63"/>
        <v>211</v>
      </c>
      <c r="R199" s="847">
        <f>Birth!AG201</f>
        <v>2</v>
      </c>
      <c r="S199" s="847">
        <f>Birth!AH201</f>
        <v>0</v>
      </c>
      <c r="T199" s="847">
        <f t="shared" si="64"/>
        <v>2</v>
      </c>
      <c r="U199" s="848">
        <f t="shared" si="65"/>
        <v>75.866485734658525</v>
      </c>
      <c r="V199" s="848">
        <f t="shared" si="66"/>
        <v>8.4742342456394635</v>
      </c>
      <c r="W199" s="848">
        <f t="shared" si="71"/>
        <v>9.2837559539565809E-2</v>
      </c>
      <c r="X199" s="848">
        <f t="shared" si="67"/>
        <v>1.0576414595452142</v>
      </c>
      <c r="Y199" s="849">
        <f t="shared" si="68"/>
        <v>887.11288711288717</v>
      </c>
    </row>
    <row r="200" spans="1:25" ht="20.25" customHeight="1">
      <c r="A200" s="716">
        <v>20</v>
      </c>
      <c r="B200" s="1388" t="s">
        <v>823</v>
      </c>
      <c r="C200" s="961">
        <v>7412</v>
      </c>
      <c r="D200" s="705">
        <f t="shared" si="54"/>
        <v>7479.4492</v>
      </c>
      <c r="E200" s="705">
        <f t="shared" si="55"/>
        <v>7548.2601326399999</v>
      </c>
      <c r="F200" s="705">
        <f t="shared" si="56"/>
        <v>7616.1944738337597</v>
      </c>
      <c r="G200" s="705">
        <f t="shared" si="57"/>
        <v>7685.5018435456468</v>
      </c>
      <c r="H200" s="717">
        <f t="shared" si="57"/>
        <v>7755.4399103219121</v>
      </c>
      <c r="I200" s="705">
        <f t="shared" si="70"/>
        <v>7702.4399103219121</v>
      </c>
      <c r="J200" s="705">
        <f t="shared" si="60"/>
        <v>7649.4399103219121</v>
      </c>
      <c r="K200" s="846">
        <f t="shared" si="61"/>
        <v>7755.4399103219121</v>
      </c>
      <c r="L200" s="171">
        <f>Birth!X202</f>
        <v>1</v>
      </c>
      <c r="M200" s="847">
        <f>Birth!Y202</f>
        <v>0</v>
      </c>
      <c r="N200" s="847">
        <f t="shared" si="62"/>
        <v>1</v>
      </c>
      <c r="O200" s="847">
        <f>Death!X201</f>
        <v>38</v>
      </c>
      <c r="P200" s="847">
        <f>Death!Y201</f>
        <v>16</v>
      </c>
      <c r="Q200" s="847">
        <f t="shared" si="63"/>
        <v>54</v>
      </c>
      <c r="R200" s="847">
        <f>Birth!AG202</f>
        <v>0</v>
      </c>
      <c r="S200" s="847">
        <f>Birth!AH202</f>
        <v>0</v>
      </c>
      <c r="T200" s="847">
        <f t="shared" si="64"/>
        <v>0</v>
      </c>
      <c r="U200" s="848">
        <f t="shared" si="65"/>
        <v>0.13072852545068453</v>
      </c>
      <c r="V200" s="848">
        <f t="shared" si="66"/>
        <v>7.0593403743369638</v>
      </c>
      <c r="W200" s="848">
        <f t="shared" si="71"/>
        <v>0</v>
      </c>
      <c r="X200" s="848">
        <f t="shared" si="67"/>
        <v>0</v>
      </c>
      <c r="Y200" s="849">
        <f t="shared" si="68"/>
        <v>0</v>
      </c>
    </row>
    <row r="201" spans="1:25" ht="20.25" customHeight="1">
      <c r="A201" s="633">
        <v>21</v>
      </c>
      <c r="B201" s="1388" t="s">
        <v>824</v>
      </c>
      <c r="C201" s="11">
        <v>51023</v>
      </c>
      <c r="D201" s="705">
        <f t="shared" si="54"/>
        <v>51487.309300000001</v>
      </c>
      <c r="E201" s="705">
        <f t="shared" si="55"/>
        <v>51960.992545560002</v>
      </c>
      <c r="F201" s="705">
        <f t="shared" si="56"/>
        <v>52428.641478470039</v>
      </c>
      <c r="G201" s="705">
        <f t="shared" si="57"/>
        <v>52905.742115924113</v>
      </c>
      <c r="H201" s="717">
        <f t="shared" si="57"/>
        <v>53387.18436917902</v>
      </c>
      <c r="I201" s="705">
        <f t="shared" si="70"/>
        <v>54135.18436917902</v>
      </c>
      <c r="J201" s="705">
        <f t="shared" si="60"/>
        <v>54883.18436917902</v>
      </c>
      <c r="K201" s="846">
        <f t="shared" si="61"/>
        <v>53387.18436917902</v>
      </c>
      <c r="L201" s="171">
        <f>Birth!X203</f>
        <v>644</v>
      </c>
      <c r="M201" s="847">
        <f>Birth!Y203</f>
        <v>584</v>
      </c>
      <c r="N201" s="847">
        <f t="shared" si="62"/>
        <v>1228</v>
      </c>
      <c r="O201" s="847">
        <f>Death!X202</f>
        <v>296</v>
      </c>
      <c r="P201" s="847">
        <f>Death!Y202</f>
        <v>184</v>
      </c>
      <c r="Q201" s="847">
        <f t="shared" si="63"/>
        <v>480</v>
      </c>
      <c r="R201" s="847">
        <f>Birth!AG203</f>
        <v>6</v>
      </c>
      <c r="S201" s="847">
        <f>Birth!AH203</f>
        <v>6</v>
      </c>
      <c r="T201" s="847">
        <f t="shared" si="64"/>
        <v>12</v>
      </c>
      <c r="U201" s="848">
        <f t="shared" si="65"/>
        <v>22.374795014438213</v>
      </c>
      <c r="V201" s="848">
        <f t="shared" si="66"/>
        <v>8.745848214112657</v>
      </c>
      <c r="W201" s="848">
        <f t="shared" si="71"/>
        <v>0.11238652255022955</v>
      </c>
      <c r="X201" s="848">
        <f t="shared" si="67"/>
        <v>9.67741935483871</v>
      </c>
      <c r="Y201" s="849">
        <f t="shared" si="68"/>
        <v>906.83229813664605</v>
      </c>
    </row>
    <row r="202" spans="1:25" ht="20.25" customHeight="1">
      <c r="A202" s="716">
        <v>22</v>
      </c>
      <c r="B202" s="1388" t="s">
        <v>825</v>
      </c>
      <c r="C202" s="11">
        <v>14467</v>
      </c>
      <c r="D202" s="705">
        <f t="shared" si="54"/>
        <v>14598.6497</v>
      </c>
      <c r="E202" s="705">
        <f t="shared" si="55"/>
        <v>14732.957277240001</v>
      </c>
      <c r="F202" s="705">
        <f t="shared" si="56"/>
        <v>14865.553892735161</v>
      </c>
      <c r="G202" s="705">
        <f t="shared" si="57"/>
        <v>15000.830433159052</v>
      </c>
      <c r="H202" s="717">
        <f t="shared" si="57"/>
        <v>15137.337990100799</v>
      </c>
      <c r="I202" s="705">
        <f t="shared" si="70"/>
        <v>15438.337990100799</v>
      </c>
      <c r="J202" s="705">
        <f t="shared" si="60"/>
        <v>15739.337990100799</v>
      </c>
      <c r="K202" s="846">
        <f t="shared" si="61"/>
        <v>15137.337990100799</v>
      </c>
      <c r="L202" s="171">
        <f>Birth!X204</f>
        <v>201</v>
      </c>
      <c r="M202" s="847">
        <f>Birth!Y204</f>
        <v>202</v>
      </c>
      <c r="N202" s="847">
        <f t="shared" si="62"/>
        <v>403</v>
      </c>
      <c r="O202" s="847">
        <f>Death!X203</f>
        <v>55</v>
      </c>
      <c r="P202" s="847">
        <f>Death!Y203</f>
        <v>47</v>
      </c>
      <c r="Q202" s="847">
        <f t="shared" si="63"/>
        <v>102</v>
      </c>
      <c r="R202" s="847">
        <f>Birth!AG204</f>
        <v>0</v>
      </c>
      <c r="S202" s="847">
        <f>Birth!AH204</f>
        <v>0</v>
      </c>
      <c r="T202" s="847">
        <f t="shared" si="64"/>
        <v>0</v>
      </c>
      <c r="U202" s="848">
        <f t="shared" si="65"/>
        <v>25.604634721832991</v>
      </c>
      <c r="V202" s="848">
        <f t="shared" si="66"/>
        <v>6.4805775226475557</v>
      </c>
      <c r="W202" s="848">
        <f t="shared" si="71"/>
        <v>0</v>
      </c>
      <c r="X202" s="848">
        <f t="shared" si="67"/>
        <v>0</v>
      </c>
      <c r="Y202" s="849">
        <f t="shared" si="68"/>
        <v>1004.9751243781095</v>
      </c>
    </row>
    <row r="203" spans="1:25" ht="20.25" customHeight="1">
      <c r="A203" s="633">
        <v>23</v>
      </c>
      <c r="B203" s="1388" t="s">
        <v>826</v>
      </c>
      <c r="C203" s="958">
        <v>14961</v>
      </c>
      <c r="D203" s="705">
        <f t="shared" si="54"/>
        <v>15097.1451</v>
      </c>
      <c r="E203" s="705">
        <f t="shared" si="55"/>
        <v>15236.03883492</v>
      </c>
      <c r="F203" s="705">
        <f t="shared" si="56"/>
        <v>15373.163184434281</v>
      </c>
      <c r="G203" s="705">
        <f t="shared" si="57"/>
        <v>15513.058969412634</v>
      </c>
      <c r="H203" s="717">
        <f t="shared" si="57"/>
        <v>15654.227806034289</v>
      </c>
      <c r="I203" s="705">
        <f t="shared" si="70"/>
        <v>15803.227806034289</v>
      </c>
      <c r="J203" s="705">
        <f t="shared" si="60"/>
        <v>15952.227806034289</v>
      </c>
      <c r="K203" s="846">
        <f t="shared" si="61"/>
        <v>15654.227806034289</v>
      </c>
      <c r="L203" s="171">
        <f>Birth!X205</f>
        <v>133</v>
      </c>
      <c r="M203" s="847">
        <f>Birth!Y205</f>
        <v>123</v>
      </c>
      <c r="N203" s="847">
        <f t="shared" si="62"/>
        <v>256</v>
      </c>
      <c r="O203" s="847">
        <f>Death!X204</f>
        <v>59</v>
      </c>
      <c r="P203" s="847">
        <f>Death!Y204</f>
        <v>48</v>
      </c>
      <c r="Q203" s="847">
        <f t="shared" si="63"/>
        <v>107</v>
      </c>
      <c r="R203" s="847">
        <f>Birth!AG205</f>
        <v>1</v>
      </c>
      <c r="S203" s="847">
        <f>Birth!AH205</f>
        <v>0</v>
      </c>
      <c r="T203" s="847">
        <f t="shared" si="64"/>
        <v>1</v>
      </c>
      <c r="U203" s="848">
        <f t="shared" si="65"/>
        <v>16.047915257526743</v>
      </c>
      <c r="V203" s="848">
        <f t="shared" si="66"/>
        <v>6.7075270802943798</v>
      </c>
      <c r="W203" s="848">
        <f t="shared" si="71"/>
        <v>6.3880506428718661E-2</v>
      </c>
      <c r="X203" s="848">
        <f t="shared" si="67"/>
        <v>3.8910505836575875</v>
      </c>
      <c r="Y203" s="849">
        <f t="shared" si="68"/>
        <v>924.81203007518798</v>
      </c>
    </row>
    <row r="204" spans="1:25" ht="20.25" customHeight="1">
      <c r="A204" s="716">
        <v>24</v>
      </c>
      <c r="B204" s="1388" t="s">
        <v>827</v>
      </c>
      <c r="C204" s="963">
        <v>14841</v>
      </c>
      <c r="D204" s="705">
        <f t="shared" si="54"/>
        <v>14976.053099999999</v>
      </c>
      <c r="E204" s="705">
        <f t="shared" si="55"/>
        <v>15113.83278852</v>
      </c>
      <c r="F204" s="705">
        <f t="shared" si="56"/>
        <v>15249.85728361668</v>
      </c>
      <c r="G204" s="705">
        <f t="shared" si="57"/>
        <v>15388.630984897592</v>
      </c>
      <c r="H204" s="717">
        <f t="shared" si="57"/>
        <v>15528.667526860161</v>
      </c>
      <c r="I204" s="705">
        <f t="shared" si="70"/>
        <v>15510.667526860161</v>
      </c>
      <c r="J204" s="705">
        <f t="shared" si="60"/>
        <v>15492.667526860161</v>
      </c>
      <c r="K204" s="846">
        <f t="shared" si="61"/>
        <v>15528.667526860161</v>
      </c>
      <c r="L204" s="171">
        <f>Birth!X206</f>
        <v>45</v>
      </c>
      <c r="M204" s="847">
        <f>Birth!Y206</f>
        <v>38</v>
      </c>
      <c r="N204" s="847">
        <f t="shared" si="62"/>
        <v>83</v>
      </c>
      <c r="O204" s="847">
        <f>Death!X205</f>
        <v>47</v>
      </c>
      <c r="P204" s="847">
        <f>Death!Y205</f>
        <v>54</v>
      </c>
      <c r="Q204" s="847">
        <f t="shared" si="63"/>
        <v>101</v>
      </c>
      <c r="R204" s="847">
        <f>Birth!AG206</f>
        <v>0</v>
      </c>
      <c r="S204" s="847">
        <f>Birth!AH206</f>
        <v>0</v>
      </c>
      <c r="T204" s="847">
        <f t="shared" si="64"/>
        <v>0</v>
      </c>
      <c r="U204" s="848">
        <f t="shared" si="65"/>
        <v>5.3573730834990227</v>
      </c>
      <c r="V204" s="848">
        <f t="shared" si="66"/>
        <v>6.5192130293180881</v>
      </c>
      <c r="W204" s="848">
        <f t="shared" si="71"/>
        <v>0</v>
      </c>
      <c r="X204" s="848">
        <f t="shared" si="67"/>
        <v>0</v>
      </c>
      <c r="Y204" s="849">
        <f t="shared" si="68"/>
        <v>844.44444444444446</v>
      </c>
    </row>
    <row r="205" spans="1:25" ht="20.25" customHeight="1">
      <c r="A205" s="633">
        <v>25</v>
      </c>
      <c r="B205" s="1388" t="s">
        <v>828</v>
      </c>
      <c r="C205" s="961">
        <v>9354</v>
      </c>
      <c r="D205" s="705">
        <f t="shared" si="54"/>
        <v>9439.1214</v>
      </c>
      <c r="E205" s="705">
        <f t="shared" si="55"/>
        <v>9525.9613168800006</v>
      </c>
      <c r="F205" s="705">
        <f t="shared" si="56"/>
        <v>9611.6949687319211</v>
      </c>
      <c r="G205" s="705">
        <f t="shared" si="57"/>
        <v>9699.1613929473824</v>
      </c>
      <c r="H205" s="717">
        <f t="shared" si="57"/>
        <v>9787.423761623204</v>
      </c>
      <c r="I205" s="705">
        <f t="shared" si="70"/>
        <v>9725.423761623204</v>
      </c>
      <c r="J205" s="705">
        <f t="shared" si="60"/>
        <v>9663.423761623204</v>
      </c>
      <c r="K205" s="846">
        <f t="shared" si="61"/>
        <v>9787.423761623204</v>
      </c>
      <c r="L205" s="171">
        <f>Birth!X207</f>
        <v>3</v>
      </c>
      <c r="M205" s="847">
        <f>Birth!Y207</f>
        <v>2</v>
      </c>
      <c r="N205" s="847">
        <f t="shared" si="62"/>
        <v>5</v>
      </c>
      <c r="O205" s="847">
        <f>Death!X206</f>
        <v>35</v>
      </c>
      <c r="P205" s="847">
        <f>Death!Y206</f>
        <v>32</v>
      </c>
      <c r="Q205" s="847">
        <f t="shared" si="63"/>
        <v>67</v>
      </c>
      <c r="R205" s="847">
        <f>Birth!AG207</f>
        <v>0</v>
      </c>
      <c r="S205" s="847">
        <f>Birth!AH207</f>
        <v>0</v>
      </c>
      <c r="T205" s="847">
        <f t="shared" si="64"/>
        <v>0</v>
      </c>
      <c r="U205" s="848">
        <f t="shared" si="65"/>
        <v>0.51741495802520099</v>
      </c>
      <c r="V205" s="848">
        <f t="shared" si="66"/>
        <v>6.9333604375376927</v>
      </c>
      <c r="W205" s="848">
        <f t="shared" si="71"/>
        <v>0</v>
      </c>
      <c r="X205" s="848">
        <f t="shared" si="67"/>
        <v>0</v>
      </c>
      <c r="Y205" s="849">
        <f t="shared" si="68"/>
        <v>666.66666666666663</v>
      </c>
    </row>
    <row r="206" spans="1:25" ht="20.25" customHeight="1">
      <c r="A206" s="716">
        <v>26</v>
      </c>
      <c r="B206" s="1388" t="s">
        <v>829</v>
      </c>
      <c r="C206" s="194">
        <v>7738</v>
      </c>
      <c r="D206" s="705">
        <f t="shared" si="54"/>
        <v>7808.4157999999998</v>
      </c>
      <c r="E206" s="705">
        <f t="shared" si="55"/>
        <v>7880.2532253600002</v>
      </c>
      <c r="F206" s="705">
        <f t="shared" si="56"/>
        <v>7951.1755043882404</v>
      </c>
      <c r="G206" s="705">
        <f t="shared" si="57"/>
        <v>8023.531201478173</v>
      </c>
      <c r="H206" s="717">
        <f t="shared" si="57"/>
        <v>8096.5453354116244</v>
      </c>
      <c r="I206" s="705">
        <f t="shared" si="70"/>
        <v>8418.5453354116253</v>
      </c>
      <c r="J206" s="705">
        <f t="shared" si="60"/>
        <v>8740.5453354116253</v>
      </c>
      <c r="K206" s="846">
        <f t="shared" si="61"/>
        <v>8096.5453354116244</v>
      </c>
      <c r="L206" s="171">
        <f>Birth!X208</f>
        <v>191</v>
      </c>
      <c r="M206" s="847">
        <f>Birth!Y208</f>
        <v>180</v>
      </c>
      <c r="N206" s="847">
        <f t="shared" si="62"/>
        <v>371</v>
      </c>
      <c r="O206" s="847">
        <f>Death!X208</f>
        <v>29</v>
      </c>
      <c r="P206" s="847">
        <f>Death!Y208</f>
        <v>20</v>
      </c>
      <c r="Q206" s="847">
        <f t="shared" si="63"/>
        <v>49</v>
      </c>
      <c r="R206" s="847">
        <f>Birth!AG208</f>
        <v>0</v>
      </c>
      <c r="S206" s="847">
        <f>Birth!AH208</f>
        <v>0</v>
      </c>
      <c r="T206" s="847">
        <f t="shared" si="64"/>
        <v>0</v>
      </c>
      <c r="U206" s="848">
        <f t="shared" si="65"/>
        <v>42.445864161006405</v>
      </c>
      <c r="V206" s="848">
        <f t="shared" si="66"/>
        <v>5.6060575306989593</v>
      </c>
      <c r="W206" s="848">
        <f t="shared" si="71"/>
        <v>0</v>
      </c>
      <c r="X206" s="848">
        <f t="shared" si="67"/>
        <v>0</v>
      </c>
      <c r="Y206" s="849">
        <f t="shared" si="68"/>
        <v>942.40837696335075</v>
      </c>
    </row>
    <row r="207" spans="1:25" ht="20.25" customHeight="1">
      <c r="A207" s="633">
        <v>27</v>
      </c>
      <c r="B207" s="1388" t="s">
        <v>830</v>
      </c>
      <c r="C207" s="961">
        <v>9792</v>
      </c>
      <c r="D207" s="705">
        <f t="shared" si="54"/>
        <v>9881.1072000000004</v>
      </c>
      <c r="E207" s="705">
        <f t="shared" si="55"/>
        <v>9972.0133862399998</v>
      </c>
      <c r="F207" s="705">
        <f t="shared" si="56"/>
        <v>10061.761506716161</v>
      </c>
      <c r="G207" s="705">
        <f t="shared" si="57"/>
        <v>10153.323536427277</v>
      </c>
      <c r="H207" s="717">
        <f t="shared" si="57"/>
        <v>10245.718780608766</v>
      </c>
      <c r="I207" s="705">
        <f t="shared" si="70"/>
        <v>10173.718780608766</v>
      </c>
      <c r="J207" s="705">
        <f t="shared" si="60"/>
        <v>10101.718780608766</v>
      </c>
      <c r="K207" s="846">
        <f t="shared" si="61"/>
        <v>10245.718780608766</v>
      </c>
      <c r="L207" s="171">
        <f>Birth!X209</f>
        <v>10</v>
      </c>
      <c r="M207" s="847">
        <f>Birth!Y209</f>
        <v>14</v>
      </c>
      <c r="N207" s="847">
        <f t="shared" si="62"/>
        <v>24</v>
      </c>
      <c r="O207" s="847">
        <f>Death!X209</f>
        <v>57</v>
      </c>
      <c r="P207" s="847">
        <f>Death!Y209</f>
        <v>39</v>
      </c>
      <c r="Q207" s="847">
        <f t="shared" si="63"/>
        <v>96</v>
      </c>
      <c r="R207" s="847">
        <f>Birth!AG209</f>
        <v>0</v>
      </c>
      <c r="S207" s="847">
        <f>Birth!AH209</f>
        <v>0</v>
      </c>
      <c r="T207" s="847">
        <f t="shared" si="64"/>
        <v>0</v>
      </c>
      <c r="U207" s="848">
        <f t="shared" si="65"/>
        <v>2.3758333132447067</v>
      </c>
      <c r="V207" s="848">
        <f t="shared" si="66"/>
        <v>9.5033332529788268</v>
      </c>
      <c r="W207" s="848">
        <f t="shared" si="71"/>
        <v>0</v>
      </c>
      <c r="X207" s="848">
        <f t="shared" si="67"/>
        <v>0</v>
      </c>
      <c r="Y207" s="849">
        <f t="shared" si="68"/>
        <v>1400</v>
      </c>
    </row>
    <row r="208" spans="1:25" ht="20.25" customHeight="1">
      <c r="A208" s="716">
        <v>28</v>
      </c>
      <c r="B208" s="1388" t="s">
        <v>831</v>
      </c>
      <c r="C208" s="963">
        <v>10945</v>
      </c>
      <c r="D208" s="705">
        <f t="shared" si="54"/>
        <v>11044.5995</v>
      </c>
      <c r="E208" s="705">
        <f t="shared" si="55"/>
        <v>11146.2098154</v>
      </c>
      <c r="F208" s="705">
        <f t="shared" si="56"/>
        <v>11246.5257037386</v>
      </c>
      <c r="G208" s="705">
        <f t="shared" si="57"/>
        <v>11348.869087642621</v>
      </c>
      <c r="H208" s="717">
        <f t="shared" si="57"/>
        <v>11452.14379634017</v>
      </c>
      <c r="I208" s="705">
        <f t="shared" si="70"/>
        <v>11794.14379634017</v>
      </c>
      <c r="J208" s="705">
        <f t="shared" si="60"/>
        <v>12136.14379634017</v>
      </c>
      <c r="K208" s="846">
        <f t="shared" si="61"/>
        <v>11452.14379634017</v>
      </c>
      <c r="L208" s="171">
        <f>Birth!X210</f>
        <v>204</v>
      </c>
      <c r="M208" s="847">
        <f>Birth!Y210</f>
        <v>223</v>
      </c>
      <c r="N208" s="847">
        <f t="shared" si="62"/>
        <v>427</v>
      </c>
      <c r="O208" s="847">
        <f>Death!X210</f>
        <v>52</v>
      </c>
      <c r="P208" s="847">
        <f>Death!Y210</f>
        <v>33</v>
      </c>
      <c r="Q208" s="847">
        <f t="shared" si="63"/>
        <v>85</v>
      </c>
      <c r="R208" s="847">
        <f>Birth!AG210</f>
        <v>0</v>
      </c>
      <c r="S208" s="847">
        <f>Birth!AH210</f>
        <v>0</v>
      </c>
      <c r="T208" s="847">
        <f t="shared" si="64"/>
        <v>0</v>
      </c>
      <c r="U208" s="848">
        <f t="shared" si="65"/>
        <v>35.184157930690311</v>
      </c>
      <c r="V208" s="848">
        <f t="shared" si="66"/>
        <v>7.0038721876081409</v>
      </c>
      <c r="W208" s="848">
        <f t="shared" si="71"/>
        <v>0</v>
      </c>
      <c r="X208" s="848">
        <f t="shared" si="67"/>
        <v>0</v>
      </c>
      <c r="Y208" s="849">
        <f t="shared" si="68"/>
        <v>1093.1372549019607</v>
      </c>
    </row>
    <row r="209" spans="1:25" ht="20.25" customHeight="1">
      <c r="A209" s="633">
        <v>29</v>
      </c>
      <c r="B209" s="1388" t="s">
        <v>832</v>
      </c>
      <c r="C209" s="961">
        <v>16784</v>
      </c>
      <c r="D209" s="705">
        <f t="shared" si="54"/>
        <v>16936.734400000001</v>
      </c>
      <c r="E209" s="705">
        <f t="shared" si="55"/>
        <v>17092.552356480002</v>
      </c>
      <c r="F209" s="705">
        <f t="shared" si="56"/>
        <v>17246.385327688324</v>
      </c>
      <c r="G209" s="705">
        <f t="shared" si="57"/>
        <v>17403.327434170289</v>
      </c>
      <c r="H209" s="717">
        <f t="shared" si="57"/>
        <v>17561.697713821239</v>
      </c>
      <c r="I209" s="705">
        <f t="shared" si="70"/>
        <v>17547.697713821239</v>
      </c>
      <c r="J209" s="705">
        <f t="shared" si="60"/>
        <v>17533.697713821239</v>
      </c>
      <c r="K209" s="846">
        <f t="shared" si="61"/>
        <v>17561.697713821239</v>
      </c>
      <c r="L209" s="171">
        <f>Birth!X211</f>
        <v>17</v>
      </c>
      <c r="M209" s="847">
        <f>Birth!Y211</f>
        <v>12</v>
      </c>
      <c r="N209" s="847">
        <f t="shared" si="62"/>
        <v>29</v>
      </c>
      <c r="O209" s="847">
        <f>Death!X211</f>
        <v>25</v>
      </c>
      <c r="P209" s="847">
        <f>Death!Y211</f>
        <v>18</v>
      </c>
      <c r="Q209" s="847">
        <f t="shared" si="63"/>
        <v>43</v>
      </c>
      <c r="R209" s="847">
        <f>Birth!AG211</f>
        <v>0</v>
      </c>
      <c r="S209" s="847">
        <f>Birth!AH211</f>
        <v>0</v>
      </c>
      <c r="T209" s="847">
        <f t="shared" si="64"/>
        <v>0</v>
      </c>
      <c r="U209" s="848">
        <f t="shared" si="65"/>
        <v>1.6539580226217914</v>
      </c>
      <c r="V209" s="848">
        <f t="shared" si="66"/>
        <v>2.4524205163012769</v>
      </c>
      <c r="W209" s="848">
        <f t="shared" si="71"/>
        <v>0</v>
      </c>
      <c r="X209" s="848">
        <f t="shared" si="67"/>
        <v>0</v>
      </c>
      <c r="Y209" s="849">
        <f t="shared" si="68"/>
        <v>705.88235294117646</v>
      </c>
    </row>
    <row r="210" spans="1:25" ht="20.25" customHeight="1">
      <c r="A210" s="716">
        <v>30</v>
      </c>
      <c r="B210" s="1388" t="s">
        <v>833</v>
      </c>
      <c r="C210" s="961">
        <v>6651</v>
      </c>
      <c r="D210" s="705">
        <f t="shared" si="54"/>
        <v>6711.5240999999996</v>
      </c>
      <c r="E210" s="705">
        <f t="shared" si="55"/>
        <v>6773.2701217199992</v>
      </c>
      <c r="F210" s="705">
        <f t="shared" si="56"/>
        <v>6834.2295528154791</v>
      </c>
      <c r="G210" s="705">
        <f t="shared" si="57"/>
        <v>6896.4210417460999</v>
      </c>
      <c r="H210" s="717">
        <f t="shared" si="57"/>
        <v>6959.1784732259894</v>
      </c>
      <c r="I210" s="705">
        <f t="shared" si="70"/>
        <v>666.17847322598936</v>
      </c>
      <c r="J210" s="705">
        <f t="shared" si="60"/>
        <v>-5626.8215267740106</v>
      </c>
      <c r="K210" s="846">
        <f t="shared" si="61"/>
        <v>6959.1784732259894</v>
      </c>
      <c r="L210" s="171">
        <f>Birth!X212</f>
        <v>0</v>
      </c>
      <c r="M210" s="847">
        <f>Birth!Y212</f>
        <v>0</v>
      </c>
      <c r="N210" s="847">
        <f t="shared" ref="N210" si="72">L210+M210</f>
        <v>0</v>
      </c>
      <c r="O210" s="847">
        <f>Death!X212</f>
        <v>3828</v>
      </c>
      <c r="P210" s="847">
        <f>Death!Y212</f>
        <v>2465</v>
      </c>
      <c r="Q210" s="847">
        <f t="shared" ref="Q210" si="73">O210+P210</f>
        <v>6293</v>
      </c>
      <c r="R210" s="847">
        <f>Birth!AG212</f>
        <v>0</v>
      </c>
      <c r="S210" s="847">
        <f>Birth!AH212</f>
        <v>0</v>
      </c>
      <c r="T210" s="847">
        <f t="shared" ref="T210" si="74">R210+S210</f>
        <v>0</v>
      </c>
      <c r="U210" s="848">
        <f t="shared" ref="U210" si="75">N210/J210*1000</f>
        <v>0</v>
      </c>
      <c r="V210" s="848">
        <f t="shared" ref="V210" si="76">Q210/J210*1000</f>
        <v>-1118.393389599461</v>
      </c>
      <c r="W210" s="848">
        <f t="shared" ref="W210" si="77">R210/K210*1000</f>
        <v>0</v>
      </c>
      <c r="X210" s="848" t="e">
        <f t="shared" ref="X210" si="78">T210/(N210+T210)*1000</f>
        <v>#DIV/0!</v>
      </c>
      <c r="Y210" s="849" t="e">
        <f t="shared" ref="Y210" si="79">M210/L210*1000</f>
        <v>#DIV/0!</v>
      </c>
    </row>
    <row r="211" spans="1:25" ht="20.25" customHeight="1">
      <c r="A211" s="714"/>
      <c r="B211" s="989" t="s">
        <v>6</v>
      </c>
      <c r="C211" s="959">
        <f>SUM(C194:C210)</f>
        <v>542699</v>
      </c>
      <c r="D211" s="715">
        <f t="shared" si="54"/>
        <v>547637.56090000004</v>
      </c>
      <c r="E211" s="715">
        <f t="shared" si="55"/>
        <v>552675.82646027999</v>
      </c>
      <c r="F211" s="715">
        <f t="shared" si="56"/>
        <v>557649.90889842249</v>
      </c>
      <c r="G211" s="715">
        <f t="shared" si="57"/>
        <v>562724.52306939813</v>
      </c>
      <c r="H211" s="715">
        <f>SUM(H194:H210)</f>
        <v>567845.31622932979</v>
      </c>
      <c r="I211" s="706">
        <f t="shared" si="70"/>
        <v>579394.31622932979</v>
      </c>
      <c r="J211" s="705">
        <f t="shared" si="60"/>
        <v>590943.31622932979</v>
      </c>
      <c r="K211" s="846">
        <f t="shared" si="61"/>
        <v>567845.31622932979</v>
      </c>
      <c r="L211" s="971">
        <f>Birth!X213</f>
        <v>9263</v>
      </c>
      <c r="M211" s="990">
        <f>Birth!Y213</f>
        <v>8579</v>
      </c>
      <c r="N211" s="990">
        <f t="shared" si="62"/>
        <v>17842</v>
      </c>
      <c r="O211" s="990">
        <f>Death!X212</f>
        <v>3828</v>
      </c>
      <c r="P211" s="990">
        <f>Death!Y212</f>
        <v>2465</v>
      </c>
      <c r="Q211" s="990">
        <f t="shared" si="63"/>
        <v>6293</v>
      </c>
      <c r="R211" s="990">
        <f>Birth!AG213</f>
        <v>71</v>
      </c>
      <c r="S211" s="990">
        <f>Birth!AH213</f>
        <v>54</v>
      </c>
      <c r="T211" s="990">
        <f t="shared" si="64"/>
        <v>125</v>
      </c>
      <c r="U211" s="1014">
        <f t="shared" si="65"/>
        <v>30.192405108912311</v>
      </c>
      <c r="V211" s="1014">
        <f t="shared" si="66"/>
        <v>10.649075515658849</v>
      </c>
      <c r="W211" s="991">
        <f t="shared" si="71"/>
        <v>0.12503405059578929</v>
      </c>
      <c r="X211" s="991">
        <f t="shared" si="67"/>
        <v>6.9571993098458282</v>
      </c>
      <c r="Y211" s="992">
        <f t="shared" si="68"/>
        <v>926.15783223577671</v>
      </c>
    </row>
    <row r="212" spans="1:25" ht="20.25" customHeight="1">
      <c r="A212" s="609" t="s">
        <v>25</v>
      </c>
      <c r="B212" s="993"/>
      <c r="C212" s="998"/>
      <c r="D212" s="718">
        <f t="shared" si="54"/>
        <v>0</v>
      </c>
      <c r="E212" s="718">
        <f t="shared" si="55"/>
        <v>0</v>
      </c>
      <c r="F212" s="718">
        <f t="shared" si="56"/>
        <v>0</v>
      </c>
      <c r="G212" s="718">
        <f t="shared" si="57"/>
        <v>0</v>
      </c>
      <c r="H212" s="718"/>
      <c r="I212" s="705">
        <f t="shared" si="70"/>
        <v>0</v>
      </c>
      <c r="J212" s="705">
        <f t="shared" si="60"/>
        <v>0</v>
      </c>
      <c r="K212" s="846">
        <f t="shared" si="61"/>
        <v>0</v>
      </c>
      <c r="L212" s="623"/>
      <c r="M212" s="623"/>
      <c r="N212" s="623"/>
      <c r="O212" s="623"/>
      <c r="P212" s="623"/>
      <c r="Q212" s="623"/>
      <c r="R212" s="623"/>
      <c r="S212" s="623"/>
      <c r="T212" s="623"/>
      <c r="U212" s="848"/>
      <c r="V212" s="848"/>
      <c r="W212" s="995"/>
      <c r="X212" s="995"/>
      <c r="Y212" s="996"/>
    </row>
    <row r="213" spans="1:25" ht="20.25" customHeight="1">
      <c r="A213" s="716">
        <v>31</v>
      </c>
      <c r="B213" s="549" t="s">
        <v>25</v>
      </c>
      <c r="C213" s="960">
        <v>77325</v>
      </c>
      <c r="D213" s="717">
        <f t="shared" si="54"/>
        <v>78028.657500000001</v>
      </c>
      <c r="E213" s="717">
        <f t="shared" si="55"/>
        <v>78746.521149000007</v>
      </c>
      <c r="F213" s="717">
        <f t="shared" si="56"/>
        <v>79455.239839341011</v>
      </c>
      <c r="G213" s="717">
        <f t="shared" si="57"/>
        <v>80178.282521879009</v>
      </c>
      <c r="H213" s="717">
        <f t="shared" si="57"/>
        <v>80907.904892828112</v>
      </c>
      <c r="I213" s="705">
        <f t="shared" si="70"/>
        <v>82429.904892828112</v>
      </c>
      <c r="J213" s="705">
        <f t="shared" si="60"/>
        <v>83951.904892828112</v>
      </c>
      <c r="K213" s="846">
        <f t="shared" si="61"/>
        <v>80907.904892828112</v>
      </c>
      <c r="L213" s="847">
        <f>Birth!X215</f>
        <v>2836</v>
      </c>
      <c r="M213" s="847">
        <f>Birth!Y215</f>
        <v>2674</v>
      </c>
      <c r="N213" s="847">
        <f t="shared" si="62"/>
        <v>5510</v>
      </c>
      <c r="O213" s="847">
        <f>Death!X214</f>
        <v>2258</v>
      </c>
      <c r="P213" s="847">
        <f>Death!Y214</f>
        <v>1730</v>
      </c>
      <c r="Q213" s="847">
        <f t="shared" si="63"/>
        <v>3988</v>
      </c>
      <c r="R213" s="847">
        <f>Birth!AG215</f>
        <v>95</v>
      </c>
      <c r="S213" s="847">
        <f>Birth!AH215</f>
        <v>176</v>
      </c>
      <c r="T213" s="847">
        <f t="shared" si="64"/>
        <v>271</v>
      </c>
      <c r="U213" s="848">
        <f t="shared" si="65"/>
        <v>65.632816873351388</v>
      </c>
      <c r="V213" s="848">
        <f t="shared" si="66"/>
        <v>47.503389054614395</v>
      </c>
      <c r="W213" s="848">
        <f>R213/K213*1000</f>
        <v>1.1741745151581726</v>
      </c>
      <c r="X213" s="848">
        <f t="shared" si="67"/>
        <v>46.877702819581387</v>
      </c>
      <c r="Y213" s="849">
        <f t="shared" si="68"/>
        <v>942.8772919605077</v>
      </c>
    </row>
    <row r="214" spans="1:25" ht="20.25" customHeight="1">
      <c r="A214" s="633">
        <v>32</v>
      </c>
      <c r="B214" s="549" t="s">
        <v>671</v>
      </c>
      <c r="C214" s="961">
        <v>92040</v>
      </c>
      <c r="D214" s="705">
        <f t="shared" si="54"/>
        <v>92877.563999999998</v>
      </c>
      <c r="E214" s="705">
        <f t="shared" si="55"/>
        <v>93732.037588799998</v>
      </c>
      <c r="F214" s="705">
        <f t="shared" si="56"/>
        <v>94575.625927099201</v>
      </c>
      <c r="G214" s="705">
        <f t="shared" si="57"/>
        <v>95436.264123035799</v>
      </c>
      <c r="H214" s="717">
        <f t="shared" si="57"/>
        <v>96304.734126555428</v>
      </c>
      <c r="I214" s="705">
        <f t="shared" si="70"/>
        <v>99261.734126555428</v>
      </c>
      <c r="J214" s="705">
        <f t="shared" si="60"/>
        <v>102218.73412655543</v>
      </c>
      <c r="K214" s="846">
        <f t="shared" si="61"/>
        <v>96304.734126555428</v>
      </c>
      <c r="L214" s="171">
        <f>Birth!X216</f>
        <v>1849</v>
      </c>
      <c r="M214" s="847">
        <f>Birth!Y216</f>
        <v>1808</v>
      </c>
      <c r="N214" s="847">
        <f t="shared" si="62"/>
        <v>3657</v>
      </c>
      <c r="O214" s="847">
        <f>Death!X215</f>
        <v>410</v>
      </c>
      <c r="P214" s="847">
        <f>Death!Y215</f>
        <v>290</v>
      </c>
      <c r="Q214" s="847">
        <f t="shared" si="63"/>
        <v>700</v>
      </c>
      <c r="R214" s="847">
        <f>Birth!AG216</f>
        <v>19</v>
      </c>
      <c r="S214" s="847">
        <f>Birth!AH216</f>
        <v>22</v>
      </c>
      <c r="T214" s="847">
        <f t="shared" si="64"/>
        <v>41</v>
      </c>
      <c r="U214" s="848">
        <f t="shared" si="65"/>
        <v>35.776220780354457</v>
      </c>
      <c r="V214" s="848">
        <f t="shared" si="66"/>
        <v>6.8480597610741381</v>
      </c>
      <c r="W214" s="848">
        <f>R214/K214*1000</f>
        <v>0.1972904050078351</v>
      </c>
      <c r="X214" s="848">
        <f t="shared" si="67"/>
        <v>11.087074094104922</v>
      </c>
      <c r="Y214" s="849">
        <f t="shared" si="68"/>
        <v>977.82585181179013</v>
      </c>
    </row>
    <row r="215" spans="1:25" ht="20.25" customHeight="1">
      <c r="A215" s="633">
        <v>33</v>
      </c>
      <c r="B215" s="549" t="s">
        <v>26</v>
      </c>
      <c r="C215" s="961">
        <v>37377</v>
      </c>
      <c r="D215" s="705">
        <f t="shared" si="54"/>
        <v>37717.130700000002</v>
      </c>
      <c r="E215" s="705">
        <f t="shared" si="55"/>
        <v>38064.128302440004</v>
      </c>
      <c r="F215" s="705">
        <f t="shared" si="56"/>
        <v>38406.705457161966</v>
      </c>
      <c r="G215" s="705">
        <f t="shared" si="57"/>
        <v>38756.206476822139</v>
      </c>
      <c r="H215" s="717">
        <f t="shared" si="57"/>
        <v>39108.887955761224</v>
      </c>
      <c r="I215" s="705">
        <f t="shared" si="70"/>
        <v>38986.887955761224</v>
      </c>
      <c r="J215" s="705">
        <f t="shared" si="60"/>
        <v>38864.887955761224</v>
      </c>
      <c r="K215" s="846">
        <f t="shared" si="61"/>
        <v>39108.887955761224</v>
      </c>
      <c r="L215" s="171">
        <f>Birth!X217</f>
        <v>74</v>
      </c>
      <c r="M215" s="847">
        <f>Birth!Y217</f>
        <v>66</v>
      </c>
      <c r="N215" s="847">
        <f t="shared" si="62"/>
        <v>140</v>
      </c>
      <c r="O215" s="847">
        <f>Death!X216</f>
        <v>171</v>
      </c>
      <c r="P215" s="847">
        <f>Death!Y216</f>
        <v>91</v>
      </c>
      <c r="Q215" s="847">
        <f t="shared" si="63"/>
        <v>262</v>
      </c>
      <c r="R215" s="847">
        <f>Birth!AG217</f>
        <v>1</v>
      </c>
      <c r="S215" s="847">
        <f>Birth!AH217</f>
        <v>0</v>
      </c>
      <c r="T215" s="847">
        <f t="shared" si="64"/>
        <v>1</v>
      </c>
      <c r="U215" s="848">
        <f t="shared" si="65"/>
        <v>3.6022231727351932</v>
      </c>
      <c r="V215" s="848">
        <f t="shared" si="66"/>
        <v>6.7413033661187196</v>
      </c>
      <c r="W215" s="848">
        <f>R215/K215*1000</f>
        <v>2.5569635248416406E-2</v>
      </c>
      <c r="X215" s="848">
        <f t="shared" si="67"/>
        <v>7.0921985815602833</v>
      </c>
      <c r="Y215" s="849">
        <f t="shared" si="68"/>
        <v>891.89189189189187</v>
      </c>
    </row>
    <row r="216" spans="1:25" ht="20.25" customHeight="1">
      <c r="A216" s="714"/>
      <c r="B216" s="989" t="s">
        <v>6</v>
      </c>
      <c r="C216" s="959">
        <f>SUM(C213:C215)</f>
        <v>206742</v>
      </c>
      <c r="D216" s="715">
        <f t="shared" si="54"/>
        <v>208623.35219999999</v>
      </c>
      <c r="E216" s="715">
        <f t="shared" si="55"/>
        <v>210542.68704023998</v>
      </c>
      <c r="F216" s="715">
        <f t="shared" si="56"/>
        <v>212437.57122360214</v>
      </c>
      <c r="G216" s="715">
        <f t="shared" si="57"/>
        <v>214370.75312173693</v>
      </c>
      <c r="H216" s="715">
        <f>SUM(H213:H215)</f>
        <v>216321.52697514475</v>
      </c>
      <c r="I216" s="706">
        <f t="shared" si="70"/>
        <v>220678.52697514475</v>
      </c>
      <c r="J216" s="705">
        <f t="shared" si="60"/>
        <v>225035.52697514475</v>
      </c>
      <c r="K216" s="846">
        <f t="shared" si="61"/>
        <v>216321.52697514475</v>
      </c>
      <c r="L216" s="971">
        <f>Birth!X218</f>
        <v>4759</v>
      </c>
      <c r="M216" s="990">
        <f>Birth!Y218</f>
        <v>4548</v>
      </c>
      <c r="N216" s="990">
        <f t="shared" si="62"/>
        <v>9307</v>
      </c>
      <c r="O216" s="990">
        <f>Death!X217</f>
        <v>2839</v>
      </c>
      <c r="P216" s="990">
        <f>Death!Y217</f>
        <v>2111</v>
      </c>
      <c r="Q216" s="990">
        <f t="shared" si="63"/>
        <v>4950</v>
      </c>
      <c r="R216" s="990">
        <f>Birth!AG218</f>
        <v>115</v>
      </c>
      <c r="S216" s="990">
        <f>Birth!AH218</f>
        <v>198</v>
      </c>
      <c r="T216" s="990">
        <f t="shared" si="64"/>
        <v>313</v>
      </c>
      <c r="U216" s="1014">
        <f t="shared" si="65"/>
        <v>41.357914126279098</v>
      </c>
      <c r="V216" s="1014">
        <f t="shared" si="66"/>
        <v>21.996526799729399</v>
      </c>
      <c r="W216" s="991">
        <f>R216/K216*1000</f>
        <v>0.53161606987553045</v>
      </c>
      <c r="X216" s="991">
        <f t="shared" si="67"/>
        <v>32.53638253638254</v>
      </c>
      <c r="Y216" s="992">
        <f t="shared" si="68"/>
        <v>955.66295440218528</v>
      </c>
    </row>
    <row r="217" spans="1:25" ht="20.25" customHeight="1">
      <c r="A217" s="704" t="s">
        <v>27</v>
      </c>
      <c r="B217" s="993"/>
      <c r="C217" s="999"/>
      <c r="D217" s="718">
        <f t="shared" si="54"/>
        <v>0</v>
      </c>
      <c r="E217" s="718">
        <f t="shared" si="55"/>
        <v>0</v>
      </c>
      <c r="F217" s="718">
        <f t="shared" si="56"/>
        <v>0</v>
      </c>
      <c r="G217" s="718">
        <f t="shared" si="57"/>
        <v>0</v>
      </c>
      <c r="H217" s="718"/>
      <c r="I217" s="705">
        <f t="shared" si="70"/>
        <v>0</v>
      </c>
      <c r="J217" s="705">
        <f t="shared" si="60"/>
        <v>0</v>
      </c>
      <c r="K217" s="846">
        <f t="shared" si="61"/>
        <v>0</v>
      </c>
      <c r="L217" s="623"/>
      <c r="M217" s="623"/>
      <c r="N217" s="623"/>
      <c r="O217" s="623"/>
      <c r="P217" s="623"/>
      <c r="Q217" s="623"/>
      <c r="R217" s="623"/>
      <c r="S217" s="623"/>
      <c r="T217" s="623"/>
      <c r="U217" s="848"/>
      <c r="V217" s="848"/>
      <c r="W217" s="995"/>
      <c r="X217" s="995"/>
      <c r="Y217" s="996"/>
    </row>
    <row r="218" spans="1:25" ht="20.25" customHeight="1">
      <c r="A218" s="716">
        <v>34</v>
      </c>
      <c r="B218" s="1000" t="s">
        <v>28</v>
      </c>
      <c r="C218" s="964">
        <v>145302</v>
      </c>
      <c r="D218" s="717">
        <f t="shared" si="54"/>
        <v>146624.2482</v>
      </c>
      <c r="E218" s="717">
        <f t="shared" si="55"/>
        <v>147973.19128344001</v>
      </c>
      <c r="F218" s="717">
        <f t="shared" si="56"/>
        <v>149304.95000499097</v>
      </c>
      <c r="G218" s="717">
        <f t="shared" si="57"/>
        <v>150663.62505003638</v>
      </c>
      <c r="H218" s="717">
        <f t="shared" si="57"/>
        <v>152034.66403799172</v>
      </c>
      <c r="I218" s="705">
        <f t="shared" si="70"/>
        <v>157408.66403799172</v>
      </c>
      <c r="J218" s="705">
        <f t="shared" si="60"/>
        <v>162782.66403799172</v>
      </c>
      <c r="K218" s="846">
        <f t="shared" si="61"/>
        <v>152034.66403799172</v>
      </c>
      <c r="L218" s="847">
        <f>Birth!X220</f>
        <v>3445</v>
      </c>
      <c r="M218" s="847">
        <f>Birth!Y220</f>
        <v>3090</v>
      </c>
      <c r="N218" s="847">
        <f t="shared" si="62"/>
        <v>6535</v>
      </c>
      <c r="O218" s="847">
        <f>Death!X219</f>
        <v>681</v>
      </c>
      <c r="P218" s="847">
        <f>Death!Y219</f>
        <v>480</v>
      </c>
      <c r="Q218" s="847">
        <f t="shared" si="63"/>
        <v>1161</v>
      </c>
      <c r="R218" s="847">
        <f>Birth!AG220</f>
        <v>10</v>
      </c>
      <c r="S218" s="847">
        <f>Birth!AH220</f>
        <v>5</v>
      </c>
      <c r="T218" s="847">
        <f t="shared" si="64"/>
        <v>15</v>
      </c>
      <c r="U218" s="848">
        <f t="shared" si="65"/>
        <v>40.145552590752544</v>
      </c>
      <c r="V218" s="848">
        <f t="shared" si="66"/>
        <v>7.1322091136746302</v>
      </c>
      <c r="W218" s="848">
        <f>R218/K218*1000</f>
        <v>6.5774473625969374E-2</v>
      </c>
      <c r="X218" s="848">
        <f t="shared" si="67"/>
        <v>2.2900763358778629</v>
      </c>
      <c r="Y218" s="849">
        <f t="shared" si="68"/>
        <v>896.95210449927436</v>
      </c>
    </row>
    <row r="219" spans="1:25" ht="20.25" customHeight="1">
      <c r="A219" s="633">
        <v>35</v>
      </c>
      <c r="B219" s="1001" t="s">
        <v>27</v>
      </c>
      <c r="C219" s="958">
        <v>76492</v>
      </c>
      <c r="D219" s="705">
        <f t="shared" si="54"/>
        <v>77188.0772</v>
      </c>
      <c r="E219" s="705">
        <f t="shared" si="55"/>
        <v>77898.207510239998</v>
      </c>
      <c r="F219" s="705">
        <f t="shared" si="56"/>
        <v>78599.291377832153</v>
      </c>
      <c r="G219" s="705">
        <f t="shared" si="57"/>
        <v>79314.54492937043</v>
      </c>
      <c r="H219" s="717">
        <f t="shared" si="57"/>
        <v>80036.307288227705</v>
      </c>
      <c r="I219" s="705">
        <f t="shared" si="70"/>
        <v>83339.307288227705</v>
      </c>
      <c r="J219" s="705">
        <f t="shared" si="60"/>
        <v>86642.307288227705</v>
      </c>
      <c r="K219" s="846">
        <f t="shared" si="61"/>
        <v>80036.307288227705</v>
      </c>
      <c r="L219" s="171">
        <f>Birth!X221</f>
        <v>2080</v>
      </c>
      <c r="M219" s="847">
        <f>Birth!Y221</f>
        <v>1916</v>
      </c>
      <c r="N219" s="847">
        <f t="shared" si="62"/>
        <v>3996</v>
      </c>
      <c r="O219" s="847">
        <f>Death!X220</f>
        <v>421</v>
      </c>
      <c r="P219" s="847">
        <f>Death!Y220</f>
        <v>272</v>
      </c>
      <c r="Q219" s="847">
        <f t="shared" si="63"/>
        <v>693</v>
      </c>
      <c r="R219" s="847">
        <f>Birth!AG221</f>
        <v>15</v>
      </c>
      <c r="S219" s="847">
        <f>Birth!AH221</f>
        <v>20</v>
      </c>
      <c r="T219" s="847">
        <f t="shared" si="64"/>
        <v>35</v>
      </c>
      <c r="U219" s="848">
        <f t="shared" si="65"/>
        <v>46.12065542883974</v>
      </c>
      <c r="V219" s="848">
        <f t="shared" si="66"/>
        <v>7.9984019550014862</v>
      </c>
      <c r="W219" s="848">
        <f>R219/K219*1000</f>
        <v>0.18741494339539957</v>
      </c>
      <c r="X219" s="848">
        <f t="shared" si="67"/>
        <v>8.6827090052096239</v>
      </c>
      <c r="Y219" s="849">
        <f t="shared" si="68"/>
        <v>921.15384615384608</v>
      </c>
    </row>
    <row r="220" spans="1:25" ht="20.25" customHeight="1">
      <c r="A220" s="633">
        <v>36</v>
      </c>
      <c r="B220" s="1001" t="s">
        <v>691</v>
      </c>
      <c r="C220" s="961">
        <v>39525</v>
      </c>
      <c r="D220" s="705">
        <f t="shared" si="54"/>
        <v>39884.677499999998</v>
      </c>
      <c r="E220" s="705">
        <f t="shared" si="55"/>
        <v>40251.616533</v>
      </c>
      <c r="F220" s="705">
        <f t="shared" si="56"/>
        <v>40613.881081797001</v>
      </c>
      <c r="G220" s="705">
        <f t="shared" si="57"/>
        <v>40983.467399641355</v>
      </c>
      <c r="H220" s="717">
        <f t="shared" si="57"/>
        <v>41356.416952978092</v>
      </c>
      <c r="I220" s="705">
        <f t="shared" si="70"/>
        <v>43981.416952978092</v>
      </c>
      <c r="J220" s="705">
        <f t="shared" si="60"/>
        <v>46606.416952978092</v>
      </c>
      <c r="K220" s="846">
        <f t="shared" si="61"/>
        <v>41356.416952978092</v>
      </c>
      <c r="L220" s="171">
        <f>Birth!X222</f>
        <v>1527</v>
      </c>
      <c r="M220" s="847">
        <f>Birth!Y222</f>
        <v>1452</v>
      </c>
      <c r="N220" s="847">
        <f t="shared" si="62"/>
        <v>2979</v>
      </c>
      <c r="O220" s="847">
        <f>Death!X221</f>
        <v>211</v>
      </c>
      <c r="P220" s="847">
        <f>Death!Y221</f>
        <v>143</v>
      </c>
      <c r="Q220" s="847">
        <f t="shared" si="63"/>
        <v>354</v>
      </c>
      <c r="R220" s="847">
        <f>Birth!AG222</f>
        <v>0</v>
      </c>
      <c r="S220" s="847">
        <f>Birth!AH222</f>
        <v>0</v>
      </c>
      <c r="T220" s="847">
        <f t="shared" si="64"/>
        <v>0</v>
      </c>
      <c r="U220" s="848">
        <f t="shared" si="65"/>
        <v>63.918236902990365</v>
      </c>
      <c r="V220" s="848">
        <f t="shared" si="66"/>
        <v>7.5955205987440717</v>
      </c>
      <c r="W220" s="848">
        <f>R220/K220*1000</f>
        <v>0</v>
      </c>
      <c r="X220" s="848">
        <f t="shared" si="67"/>
        <v>0</v>
      </c>
      <c r="Y220" s="849">
        <f t="shared" si="68"/>
        <v>950.88408644400795</v>
      </c>
    </row>
    <row r="221" spans="1:25" ht="20.25" customHeight="1">
      <c r="A221" s="714"/>
      <c r="B221" s="989" t="s">
        <v>6</v>
      </c>
      <c r="C221" s="959">
        <f>SUM(C218:C220)</f>
        <v>261319</v>
      </c>
      <c r="D221" s="715">
        <f t="shared" si="54"/>
        <v>263697.00290000002</v>
      </c>
      <c r="E221" s="715">
        <f t="shared" si="55"/>
        <v>266123.01532668003</v>
      </c>
      <c r="F221" s="715">
        <f t="shared" si="56"/>
        <v>268518.12246462016</v>
      </c>
      <c r="G221" s="715">
        <f t="shared" si="57"/>
        <v>270961.63737904822</v>
      </c>
      <c r="H221" s="715">
        <f>SUM(H218:H220)</f>
        <v>273427.3882791975</v>
      </c>
      <c r="I221" s="706">
        <f t="shared" si="70"/>
        <v>284729.3882791975</v>
      </c>
      <c r="J221" s="705">
        <f t="shared" si="60"/>
        <v>296031.3882791975</v>
      </c>
      <c r="K221" s="846">
        <f t="shared" si="61"/>
        <v>273427.3882791975</v>
      </c>
      <c r="L221" s="971">
        <f>Birth!X223</f>
        <v>7052</v>
      </c>
      <c r="M221" s="990">
        <f>Birth!Y223</f>
        <v>6458</v>
      </c>
      <c r="N221" s="990">
        <f t="shared" si="62"/>
        <v>13510</v>
      </c>
      <c r="O221" s="990">
        <f>Death!X222</f>
        <v>1313</v>
      </c>
      <c r="P221" s="990">
        <f>Death!Y222</f>
        <v>895</v>
      </c>
      <c r="Q221" s="990">
        <f t="shared" si="63"/>
        <v>2208</v>
      </c>
      <c r="R221" s="990">
        <f>Birth!AG223</f>
        <v>25</v>
      </c>
      <c r="S221" s="990">
        <f>Birth!AH223</f>
        <v>25</v>
      </c>
      <c r="T221" s="990">
        <f t="shared" si="64"/>
        <v>50</v>
      </c>
      <c r="U221" s="1014">
        <f t="shared" si="65"/>
        <v>45.637052471132719</v>
      </c>
      <c r="V221" s="1014">
        <f t="shared" si="66"/>
        <v>7.4586685311814245</v>
      </c>
      <c r="W221" s="991">
        <f>R221/K221*1000</f>
        <v>9.1431952582864254E-2</v>
      </c>
      <c r="X221" s="991">
        <f t="shared" si="67"/>
        <v>3.6873156342182889</v>
      </c>
      <c r="Y221" s="992">
        <f t="shared" si="68"/>
        <v>915.7685762904141</v>
      </c>
    </row>
    <row r="222" spans="1:25" ht="20.25" customHeight="1">
      <c r="A222" s="704" t="s">
        <v>29</v>
      </c>
      <c r="B222" s="993"/>
      <c r="C222" s="999"/>
      <c r="D222" s="718">
        <f t="shared" si="54"/>
        <v>0</v>
      </c>
      <c r="E222" s="718">
        <f t="shared" si="55"/>
        <v>0</v>
      </c>
      <c r="F222" s="718">
        <f t="shared" si="56"/>
        <v>0</v>
      </c>
      <c r="G222" s="718">
        <f t="shared" si="57"/>
        <v>0</v>
      </c>
      <c r="H222" s="718"/>
      <c r="I222" s="705">
        <f t="shared" si="70"/>
        <v>0</v>
      </c>
      <c r="J222" s="705">
        <f t="shared" si="60"/>
        <v>0</v>
      </c>
      <c r="K222" s="846">
        <f t="shared" si="61"/>
        <v>0</v>
      </c>
      <c r="L222" s="623"/>
      <c r="M222" s="623"/>
      <c r="N222" s="623"/>
      <c r="O222" s="623"/>
      <c r="P222" s="623"/>
      <c r="Q222" s="623"/>
      <c r="R222" s="623"/>
      <c r="S222" s="623"/>
      <c r="T222" s="623"/>
      <c r="U222" s="848"/>
      <c r="V222" s="848"/>
      <c r="W222" s="995"/>
      <c r="X222" s="995"/>
      <c r="Y222" s="996"/>
    </row>
    <row r="223" spans="1:25" ht="20.25" customHeight="1">
      <c r="A223" s="716">
        <v>37</v>
      </c>
      <c r="B223" s="1002" t="s">
        <v>30</v>
      </c>
      <c r="C223" s="960">
        <v>14619</v>
      </c>
      <c r="D223" s="717">
        <f t="shared" si="54"/>
        <v>14752.0329</v>
      </c>
      <c r="E223" s="717">
        <f t="shared" si="55"/>
        <v>14887.75160268</v>
      </c>
      <c r="F223" s="717">
        <f t="shared" si="56"/>
        <v>15021.741367104119</v>
      </c>
      <c r="G223" s="717">
        <f t="shared" si="57"/>
        <v>15158.439213544767</v>
      </c>
      <c r="H223" s="717">
        <f t="shared" si="57"/>
        <v>15296.381010388024</v>
      </c>
      <c r="I223" s="705">
        <f t="shared" si="70"/>
        <v>15786.381010388024</v>
      </c>
      <c r="J223" s="705">
        <f t="shared" si="60"/>
        <v>16276.381010388024</v>
      </c>
      <c r="K223" s="846">
        <f t="shared" si="61"/>
        <v>15296.381010388024</v>
      </c>
      <c r="L223" s="847">
        <f>Birth!X225</f>
        <v>330</v>
      </c>
      <c r="M223" s="847">
        <f>Birth!Y225</f>
        <v>293</v>
      </c>
      <c r="N223" s="847">
        <f t="shared" si="62"/>
        <v>623</v>
      </c>
      <c r="O223" s="847">
        <f>Death!X224</f>
        <v>81</v>
      </c>
      <c r="P223" s="847">
        <f>Death!Y224</f>
        <v>52</v>
      </c>
      <c r="Q223" s="847">
        <f t="shared" si="63"/>
        <v>133</v>
      </c>
      <c r="R223" s="847">
        <f>Birth!AG225</f>
        <v>0</v>
      </c>
      <c r="S223" s="847">
        <f>Birth!AH225</f>
        <v>0</v>
      </c>
      <c r="T223" s="847">
        <f t="shared" si="64"/>
        <v>0</v>
      </c>
      <c r="U223" s="848">
        <f t="shared" si="65"/>
        <v>38.276321966313319</v>
      </c>
      <c r="V223" s="848">
        <f t="shared" si="66"/>
        <v>8.1713496332578988</v>
      </c>
      <c r="W223" s="848">
        <f t="shared" ref="W223:W228" si="80">R223/K223*1000</f>
        <v>0</v>
      </c>
      <c r="X223" s="848">
        <f t="shared" si="67"/>
        <v>0</v>
      </c>
      <c r="Y223" s="849">
        <f t="shared" si="68"/>
        <v>887.87878787878799</v>
      </c>
    </row>
    <row r="224" spans="1:25" ht="20.25" customHeight="1">
      <c r="A224" s="633">
        <v>38</v>
      </c>
      <c r="B224" s="1002" t="s">
        <v>31</v>
      </c>
      <c r="C224" s="965">
        <v>20192</v>
      </c>
      <c r="D224" s="705">
        <f t="shared" si="54"/>
        <v>20375.747200000002</v>
      </c>
      <c r="E224" s="705">
        <f t="shared" si="55"/>
        <v>20563.204074240002</v>
      </c>
      <c r="F224" s="705">
        <f t="shared" si="56"/>
        <v>20748.272910908163</v>
      </c>
      <c r="G224" s="705">
        <f t="shared" si="57"/>
        <v>20937.082194397426</v>
      </c>
      <c r="H224" s="717">
        <f t="shared" si="57"/>
        <v>21127.609642366442</v>
      </c>
      <c r="I224" s="705">
        <f t="shared" si="70"/>
        <v>21318.609642366442</v>
      </c>
      <c r="J224" s="705">
        <f t="shared" si="60"/>
        <v>21509.609642366442</v>
      </c>
      <c r="K224" s="846">
        <f t="shared" si="61"/>
        <v>21127.609642366442</v>
      </c>
      <c r="L224" s="171">
        <f>Birth!X226</f>
        <v>193</v>
      </c>
      <c r="M224" s="847">
        <f>Birth!Y226</f>
        <v>155</v>
      </c>
      <c r="N224" s="847">
        <f t="shared" si="62"/>
        <v>348</v>
      </c>
      <c r="O224" s="847">
        <f>Death!X225</f>
        <v>83</v>
      </c>
      <c r="P224" s="847">
        <f>Death!Y225</f>
        <v>74</v>
      </c>
      <c r="Q224" s="847">
        <f t="shared" si="63"/>
        <v>157</v>
      </c>
      <c r="R224" s="847">
        <f>Birth!AG226</f>
        <v>0</v>
      </c>
      <c r="S224" s="847">
        <f>Birth!AH226</f>
        <v>0</v>
      </c>
      <c r="T224" s="847">
        <f t="shared" si="64"/>
        <v>0</v>
      </c>
      <c r="U224" s="848">
        <f t="shared" si="65"/>
        <v>16.178815226593471</v>
      </c>
      <c r="V224" s="848">
        <f t="shared" si="66"/>
        <v>7.2990631913079751</v>
      </c>
      <c r="W224" s="848">
        <f t="shared" si="80"/>
        <v>0</v>
      </c>
      <c r="X224" s="848">
        <f t="shared" si="67"/>
        <v>0</v>
      </c>
      <c r="Y224" s="849">
        <f t="shared" si="68"/>
        <v>803.10880829015537</v>
      </c>
    </row>
    <row r="225" spans="1:25" ht="20.25" customHeight="1">
      <c r="A225" s="716">
        <v>39</v>
      </c>
      <c r="B225" s="1003" t="s">
        <v>32</v>
      </c>
      <c r="C225" s="961">
        <v>74544</v>
      </c>
      <c r="D225" s="705">
        <f t="shared" si="54"/>
        <v>75222.350399999996</v>
      </c>
      <c r="E225" s="705">
        <f t="shared" si="55"/>
        <v>75914.39602367999</v>
      </c>
      <c r="F225" s="705">
        <f t="shared" si="56"/>
        <v>76597.625587893112</v>
      </c>
      <c r="G225" s="705">
        <f t="shared" si="57"/>
        <v>77294.663980742946</v>
      </c>
      <c r="H225" s="717">
        <f t="shared" si="57"/>
        <v>77998.045422967713</v>
      </c>
      <c r="I225" s="705">
        <f t="shared" si="70"/>
        <v>78687.045422967713</v>
      </c>
      <c r="J225" s="705">
        <f t="shared" si="60"/>
        <v>79376.045422967713</v>
      </c>
      <c r="K225" s="846">
        <f t="shared" si="61"/>
        <v>77998.045422967713</v>
      </c>
      <c r="L225" s="171">
        <f>Birth!X227</f>
        <v>621</v>
      </c>
      <c r="M225" s="847">
        <f>Birth!Y227</f>
        <v>596</v>
      </c>
      <c r="N225" s="847">
        <f t="shared" si="62"/>
        <v>1217</v>
      </c>
      <c r="O225" s="847">
        <f>Death!X226</f>
        <v>349</v>
      </c>
      <c r="P225" s="847">
        <f>Death!Y226</f>
        <v>179</v>
      </c>
      <c r="Q225" s="847">
        <f t="shared" si="63"/>
        <v>528</v>
      </c>
      <c r="R225" s="847">
        <f>Birth!AG227</f>
        <v>2</v>
      </c>
      <c r="S225" s="847">
        <f>Birth!AH227</f>
        <v>0</v>
      </c>
      <c r="T225" s="847">
        <f t="shared" si="64"/>
        <v>2</v>
      </c>
      <c r="U225" s="848">
        <f t="shared" si="65"/>
        <v>15.332081530580473</v>
      </c>
      <c r="V225" s="848">
        <f t="shared" si="66"/>
        <v>6.6518808941220131</v>
      </c>
      <c r="W225" s="848">
        <f t="shared" si="80"/>
        <v>2.5641668187380881E-2</v>
      </c>
      <c r="X225" s="848">
        <f t="shared" si="67"/>
        <v>1.6406890894175554</v>
      </c>
      <c r="Y225" s="849">
        <f t="shared" si="68"/>
        <v>959.7423510466989</v>
      </c>
    </row>
    <row r="226" spans="1:25" ht="20.25" customHeight="1">
      <c r="A226" s="716">
        <v>40</v>
      </c>
      <c r="B226" s="1003" t="s">
        <v>672</v>
      </c>
      <c r="C226" s="961">
        <v>10128</v>
      </c>
      <c r="D226" s="705">
        <f t="shared" si="54"/>
        <v>10220.1648</v>
      </c>
      <c r="E226" s="705">
        <f t="shared" si="55"/>
        <v>10314.19031616</v>
      </c>
      <c r="F226" s="705">
        <f t="shared" si="56"/>
        <v>10407.01802900544</v>
      </c>
      <c r="G226" s="705">
        <f t="shared" si="57"/>
        <v>10501.721893069389</v>
      </c>
      <c r="H226" s="717">
        <f t="shared" si="57"/>
        <v>10597.28756229632</v>
      </c>
      <c r="I226" s="705">
        <f t="shared" si="70"/>
        <v>11056.28756229632</v>
      </c>
      <c r="J226" s="705">
        <f t="shared" si="60"/>
        <v>11515.28756229632</v>
      </c>
      <c r="K226" s="846">
        <f t="shared" si="61"/>
        <v>10597.28756229632</v>
      </c>
      <c r="L226" s="171">
        <f>Birth!X228</f>
        <v>307</v>
      </c>
      <c r="M226" s="847">
        <f>Birth!Y228</f>
        <v>282</v>
      </c>
      <c r="N226" s="847">
        <f t="shared" si="62"/>
        <v>589</v>
      </c>
      <c r="O226" s="847">
        <f>Death!X227</f>
        <v>70</v>
      </c>
      <c r="P226" s="847">
        <f>Death!Y227</f>
        <v>60</v>
      </c>
      <c r="Q226" s="847">
        <f t="shared" si="63"/>
        <v>130</v>
      </c>
      <c r="R226" s="847">
        <f>Birth!AG228</f>
        <v>0</v>
      </c>
      <c r="S226" s="847">
        <f>Birth!AH228</f>
        <v>0</v>
      </c>
      <c r="T226" s="847">
        <f t="shared" si="64"/>
        <v>0</v>
      </c>
      <c r="U226" s="848">
        <f t="shared" si="65"/>
        <v>51.149395689302665</v>
      </c>
      <c r="V226" s="848">
        <f t="shared" si="66"/>
        <v>11.289340304939468</v>
      </c>
      <c r="W226" s="848">
        <f t="shared" si="80"/>
        <v>0</v>
      </c>
      <c r="X226" s="848">
        <f t="shared" si="67"/>
        <v>0</v>
      </c>
      <c r="Y226" s="849">
        <f t="shared" si="68"/>
        <v>918.56677524429961</v>
      </c>
    </row>
    <row r="227" spans="1:25" ht="20.25" customHeight="1">
      <c r="A227" s="633">
        <v>41</v>
      </c>
      <c r="B227" s="1003" t="s">
        <v>673</v>
      </c>
      <c r="C227" s="961">
        <v>57874</v>
      </c>
      <c r="D227" s="705">
        <f t="shared" si="54"/>
        <v>58400.653400000003</v>
      </c>
      <c r="E227" s="705">
        <f t="shared" si="55"/>
        <v>58937.93941128</v>
      </c>
      <c r="F227" s="705">
        <f t="shared" si="56"/>
        <v>59468.380865981519</v>
      </c>
      <c r="G227" s="705">
        <f t="shared" si="57"/>
        <v>60009.543131861952</v>
      </c>
      <c r="H227" s="717">
        <f t="shared" si="57"/>
        <v>60555.629974361895</v>
      </c>
      <c r="I227" s="705">
        <f t="shared" si="70"/>
        <v>61914.629974361895</v>
      </c>
      <c r="J227" s="705">
        <f t="shared" si="60"/>
        <v>63273.629974361895</v>
      </c>
      <c r="K227" s="846">
        <f t="shared" si="61"/>
        <v>60555.629974361895</v>
      </c>
      <c r="L227" s="171">
        <f>Birth!X229</f>
        <v>947</v>
      </c>
      <c r="M227" s="847">
        <f>Birth!Y229</f>
        <v>854</v>
      </c>
      <c r="N227" s="847">
        <f t="shared" si="62"/>
        <v>1801</v>
      </c>
      <c r="O227" s="847">
        <f>Death!X228</f>
        <v>256</v>
      </c>
      <c r="P227" s="847">
        <f>Death!Y228</f>
        <v>186</v>
      </c>
      <c r="Q227" s="847">
        <f t="shared" si="63"/>
        <v>442</v>
      </c>
      <c r="R227" s="847">
        <f>Birth!AG229</f>
        <v>3</v>
      </c>
      <c r="S227" s="847">
        <f>Birth!AH229</f>
        <v>1</v>
      </c>
      <c r="T227" s="847">
        <f t="shared" si="64"/>
        <v>4</v>
      </c>
      <c r="U227" s="848">
        <f t="shared" si="65"/>
        <v>28.46367437319077</v>
      </c>
      <c r="V227" s="848">
        <f t="shared" si="66"/>
        <v>6.9855325224599225</v>
      </c>
      <c r="W227" s="848">
        <f t="shared" si="80"/>
        <v>4.9541223520755101E-2</v>
      </c>
      <c r="X227" s="848">
        <f t="shared" si="67"/>
        <v>2.21606648199446</v>
      </c>
      <c r="Y227" s="849">
        <f t="shared" si="68"/>
        <v>901.79514255543825</v>
      </c>
    </row>
    <row r="228" spans="1:25" ht="20.25" customHeight="1">
      <c r="A228" s="714"/>
      <c r="B228" s="989" t="s">
        <v>6</v>
      </c>
      <c r="C228" s="959">
        <f>SUM(C223:C227)</f>
        <v>177357</v>
      </c>
      <c r="D228" s="715">
        <f t="shared" si="54"/>
        <v>178970.94870000001</v>
      </c>
      <c r="E228" s="715">
        <f t="shared" si="55"/>
        <v>180617.48142804002</v>
      </c>
      <c r="F228" s="715">
        <f t="shared" si="56"/>
        <v>182243.03876089238</v>
      </c>
      <c r="G228" s="715">
        <f t="shared" si="57"/>
        <v>183901.45041361649</v>
      </c>
      <c r="H228" s="715">
        <f>SUM(H223:H227)</f>
        <v>185574.9536123804</v>
      </c>
      <c r="I228" s="706">
        <f t="shared" si="70"/>
        <v>188762.9536123804</v>
      </c>
      <c r="J228" s="705">
        <f t="shared" si="60"/>
        <v>191950.9536123804</v>
      </c>
      <c r="K228" s="846">
        <f t="shared" si="61"/>
        <v>185574.9536123804</v>
      </c>
      <c r="L228" s="971">
        <f>Birth!X230</f>
        <v>2398</v>
      </c>
      <c r="M228" s="990">
        <f>Birth!Y230</f>
        <v>2180</v>
      </c>
      <c r="N228" s="990">
        <f t="shared" si="62"/>
        <v>4578</v>
      </c>
      <c r="O228" s="990">
        <f>Death!X229</f>
        <v>839</v>
      </c>
      <c r="P228" s="990">
        <f>Death!Y229</f>
        <v>551</v>
      </c>
      <c r="Q228" s="990">
        <f t="shared" si="63"/>
        <v>1390</v>
      </c>
      <c r="R228" s="990">
        <f>Birth!AG230</f>
        <v>5</v>
      </c>
      <c r="S228" s="990">
        <f>Birth!AH230</f>
        <v>1</v>
      </c>
      <c r="T228" s="990">
        <f t="shared" si="64"/>
        <v>6</v>
      </c>
      <c r="U228" s="1014">
        <f t="shared" si="65"/>
        <v>23.849842440713616</v>
      </c>
      <c r="V228" s="1014">
        <f t="shared" si="66"/>
        <v>7.2414331569663437</v>
      </c>
      <c r="W228" s="991">
        <f t="shared" si="80"/>
        <v>2.6943291121299416E-2</v>
      </c>
      <c r="X228" s="991">
        <f t="shared" si="67"/>
        <v>1.3089005235602096</v>
      </c>
      <c r="Y228" s="992">
        <f t="shared" si="68"/>
        <v>909.09090909090901</v>
      </c>
    </row>
    <row r="229" spans="1:25" ht="20.25" customHeight="1">
      <c r="A229" s="704" t="s">
        <v>33</v>
      </c>
      <c r="B229" s="993"/>
      <c r="C229" s="994"/>
      <c r="D229" s="718">
        <f t="shared" si="54"/>
        <v>0</v>
      </c>
      <c r="E229" s="718">
        <f t="shared" si="55"/>
        <v>0</v>
      </c>
      <c r="F229" s="718">
        <f t="shared" si="56"/>
        <v>0</v>
      </c>
      <c r="G229" s="718">
        <f t="shared" si="57"/>
        <v>0</v>
      </c>
      <c r="H229" s="718"/>
      <c r="I229" s="705">
        <f t="shared" si="70"/>
        <v>0</v>
      </c>
      <c r="J229" s="705">
        <f t="shared" si="60"/>
        <v>0</v>
      </c>
      <c r="K229" s="846">
        <f t="shared" si="61"/>
        <v>0</v>
      </c>
      <c r="L229" s="623"/>
      <c r="M229" s="623"/>
      <c r="N229" s="623"/>
      <c r="O229" s="623"/>
      <c r="P229" s="623"/>
      <c r="Q229" s="623"/>
      <c r="R229" s="623"/>
      <c r="S229" s="623"/>
      <c r="T229" s="623"/>
      <c r="U229" s="848"/>
      <c r="V229" s="848"/>
      <c r="W229" s="995"/>
      <c r="X229" s="995"/>
      <c r="Y229" s="996"/>
    </row>
    <row r="230" spans="1:25" s="1004" customFormat="1" ht="20.25" customHeight="1">
      <c r="A230" s="716">
        <v>42</v>
      </c>
      <c r="B230" s="169" t="s">
        <v>692</v>
      </c>
      <c r="C230" s="966">
        <f>110313-53199</f>
        <v>57114</v>
      </c>
      <c r="D230" s="717">
        <f t="shared" si="54"/>
        <v>57633.737399999998</v>
      </c>
      <c r="E230" s="717">
        <f t="shared" si="55"/>
        <v>58163.96778408</v>
      </c>
      <c r="F230" s="717">
        <f t="shared" si="56"/>
        <v>58687.443494136722</v>
      </c>
      <c r="G230" s="717">
        <f t="shared" si="57"/>
        <v>59221.499229933368</v>
      </c>
      <c r="H230" s="717">
        <f t="shared" si="57"/>
        <v>59760.414872925765</v>
      </c>
      <c r="I230" s="705">
        <f t="shared" si="70"/>
        <v>62380.414872925765</v>
      </c>
      <c r="J230" s="705">
        <f t="shared" si="60"/>
        <v>65000.414872925765</v>
      </c>
      <c r="K230" s="846">
        <f t="shared" si="61"/>
        <v>59760.414872925765</v>
      </c>
      <c r="L230" s="847">
        <f>Birth!X232</f>
        <v>1969</v>
      </c>
      <c r="M230" s="847">
        <f>Birth!Y232</f>
        <v>1762</v>
      </c>
      <c r="N230" s="847">
        <f t="shared" si="62"/>
        <v>3731</v>
      </c>
      <c r="O230" s="847">
        <f>Death!X231</f>
        <v>607</v>
      </c>
      <c r="P230" s="847">
        <f>Death!Y231</f>
        <v>504</v>
      </c>
      <c r="Q230" s="847">
        <f t="shared" si="63"/>
        <v>1111</v>
      </c>
      <c r="R230" s="847">
        <f>Birth!AG232</f>
        <v>4</v>
      </c>
      <c r="S230" s="847">
        <f>Birth!AH232</f>
        <v>3</v>
      </c>
      <c r="T230" s="847">
        <f t="shared" si="64"/>
        <v>7</v>
      </c>
      <c r="U230" s="848">
        <f t="shared" si="65"/>
        <v>57.399633637631609</v>
      </c>
      <c r="V230" s="848">
        <f t="shared" si="66"/>
        <v>17.092198598608611</v>
      </c>
      <c r="W230" s="848">
        <f t="shared" ref="W230:W239" si="81">R230/K230*1000</f>
        <v>6.6933939607105794E-2</v>
      </c>
      <c r="X230" s="848">
        <f t="shared" si="67"/>
        <v>1.8726591760299625</v>
      </c>
      <c r="Y230" s="849">
        <f t="shared" si="68"/>
        <v>894.87049263585573</v>
      </c>
    </row>
    <row r="231" spans="1:25" ht="20.25" customHeight="1">
      <c r="A231" s="633">
        <v>43</v>
      </c>
      <c r="B231" s="169" t="s">
        <v>693</v>
      </c>
      <c r="C231" s="961">
        <v>53199</v>
      </c>
      <c r="D231" s="705">
        <f t="shared" si="54"/>
        <v>53683.1109</v>
      </c>
      <c r="E231" s="705">
        <f t="shared" si="55"/>
        <v>54176.995520279997</v>
      </c>
      <c r="F231" s="705">
        <f t="shared" si="56"/>
        <v>54664.58847996252</v>
      </c>
      <c r="G231" s="705">
        <f t="shared" si="57"/>
        <v>55162.036235130181</v>
      </c>
      <c r="H231" s="717">
        <f t="shared" si="57"/>
        <v>55664.010764869869</v>
      </c>
      <c r="I231" s="705">
        <f t="shared" si="70"/>
        <v>55891.010764869869</v>
      </c>
      <c r="J231" s="705">
        <f t="shared" si="60"/>
        <v>56118.010764869869</v>
      </c>
      <c r="K231" s="846">
        <f t="shared" si="61"/>
        <v>55664.010764869869</v>
      </c>
      <c r="L231" s="171">
        <f>Birth!X233</f>
        <v>270</v>
      </c>
      <c r="M231" s="847">
        <f>Birth!Y233</f>
        <v>233</v>
      </c>
      <c r="N231" s="847">
        <f t="shared" si="62"/>
        <v>503</v>
      </c>
      <c r="O231" s="847">
        <f>Death!X232</f>
        <v>153</v>
      </c>
      <c r="P231" s="847">
        <f>Death!Y232</f>
        <v>123</v>
      </c>
      <c r="Q231" s="847">
        <f t="shared" si="63"/>
        <v>276</v>
      </c>
      <c r="R231" s="847">
        <f>Birth!AG233</f>
        <v>2</v>
      </c>
      <c r="S231" s="847">
        <f>Birth!AH233</f>
        <v>0</v>
      </c>
      <c r="T231" s="847">
        <f t="shared" si="64"/>
        <v>2</v>
      </c>
      <c r="U231" s="848">
        <f t="shared" si="65"/>
        <v>8.9632542769117602</v>
      </c>
      <c r="V231" s="848">
        <f t="shared" si="66"/>
        <v>4.9182071181464124</v>
      </c>
      <c r="W231" s="848">
        <f t="shared" si="81"/>
        <v>3.5929857955226983E-2</v>
      </c>
      <c r="X231" s="848">
        <f t="shared" si="67"/>
        <v>3.9603960396039604</v>
      </c>
      <c r="Y231" s="849">
        <f t="shared" si="68"/>
        <v>862.96296296296293</v>
      </c>
    </row>
    <row r="232" spans="1:25" ht="20.25" customHeight="1">
      <c r="A232" s="716">
        <v>44</v>
      </c>
      <c r="B232" s="169" t="s">
        <v>34</v>
      </c>
      <c r="C232" s="961">
        <v>17192</v>
      </c>
      <c r="D232" s="705">
        <f t="shared" si="54"/>
        <v>17348.447199999999</v>
      </c>
      <c r="E232" s="705">
        <f t="shared" si="55"/>
        <v>17508.052914239997</v>
      </c>
      <c r="F232" s="705">
        <f t="shared" si="56"/>
        <v>17665.625390468158</v>
      </c>
      <c r="G232" s="705">
        <f t="shared" si="57"/>
        <v>17826.382581521419</v>
      </c>
      <c r="H232" s="717">
        <f t="shared" si="57"/>
        <v>17988.602663013262</v>
      </c>
      <c r="I232" s="705">
        <f t="shared" si="70"/>
        <v>18810.602663013262</v>
      </c>
      <c r="J232" s="705">
        <f t="shared" si="60"/>
        <v>19632.602663013262</v>
      </c>
      <c r="K232" s="846">
        <f t="shared" si="61"/>
        <v>17988.602663013262</v>
      </c>
      <c r="L232" s="171">
        <f>Birth!X234</f>
        <v>535</v>
      </c>
      <c r="M232" s="847">
        <f>Birth!Y234</f>
        <v>501</v>
      </c>
      <c r="N232" s="847">
        <f t="shared" si="62"/>
        <v>1036</v>
      </c>
      <c r="O232" s="847">
        <f>Death!X233</f>
        <v>135</v>
      </c>
      <c r="P232" s="847">
        <f>Death!Y233</f>
        <v>79</v>
      </c>
      <c r="Q232" s="847">
        <f t="shared" si="63"/>
        <v>214</v>
      </c>
      <c r="R232" s="847">
        <f>Birth!AG234</f>
        <v>1</v>
      </c>
      <c r="S232" s="847">
        <f>Birth!AH234</f>
        <v>0</v>
      </c>
      <c r="T232" s="847">
        <f t="shared" si="64"/>
        <v>1</v>
      </c>
      <c r="U232" s="848">
        <f t="shared" si="65"/>
        <v>52.769366231394613</v>
      </c>
      <c r="V232" s="848">
        <f t="shared" si="66"/>
        <v>10.900235881774563</v>
      </c>
      <c r="W232" s="848">
        <f t="shared" si="81"/>
        <v>5.5590754809217095E-2</v>
      </c>
      <c r="X232" s="848">
        <f t="shared" si="67"/>
        <v>0.96432015429122475</v>
      </c>
      <c r="Y232" s="849">
        <f t="shared" si="68"/>
        <v>936.44859813084111</v>
      </c>
    </row>
    <row r="233" spans="1:25" ht="20.25" customHeight="1">
      <c r="A233" s="633">
        <v>45</v>
      </c>
      <c r="B233" s="169" t="s">
        <v>39</v>
      </c>
      <c r="C233" s="961">
        <v>37498</v>
      </c>
      <c r="D233" s="705">
        <f t="shared" si="54"/>
        <v>37839.231800000001</v>
      </c>
      <c r="E233" s="705">
        <f t="shared" si="55"/>
        <v>38187.352732560001</v>
      </c>
      <c r="F233" s="705">
        <f t="shared" si="56"/>
        <v>38531.038907153037</v>
      </c>
      <c r="G233" s="705">
        <f t="shared" si="57"/>
        <v>38881.671361208129</v>
      </c>
      <c r="H233" s="717">
        <f t="shared" si="57"/>
        <v>39235.494570595125</v>
      </c>
      <c r="I233" s="705">
        <f t="shared" si="70"/>
        <v>39611.494570595125</v>
      </c>
      <c r="J233" s="705">
        <f t="shared" si="60"/>
        <v>39987.494570595125</v>
      </c>
      <c r="K233" s="846">
        <f t="shared" si="61"/>
        <v>39235.494570595125</v>
      </c>
      <c r="L233" s="171">
        <f>Birth!X235</f>
        <v>394</v>
      </c>
      <c r="M233" s="847">
        <f>Birth!Y235</f>
        <v>372</v>
      </c>
      <c r="N233" s="847">
        <f t="shared" si="62"/>
        <v>766</v>
      </c>
      <c r="O233" s="847">
        <f>Death!X234</f>
        <v>255</v>
      </c>
      <c r="P233" s="847">
        <f>Death!Y234</f>
        <v>135</v>
      </c>
      <c r="Q233" s="847">
        <f t="shared" si="63"/>
        <v>390</v>
      </c>
      <c r="R233" s="847">
        <f>Birth!AG235</f>
        <v>2</v>
      </c>
      <c r="S233" s="847">
        <f>Birth!AH235</f>
        <v>1</v>
      </c>
      <c r="T233" s="847">
        <f t="shared" si="64"/>
        <v>3</v>
      </c>
      <c r="U233" s="848">
        <f t="shared" si="65"/>
        <v>19.15598884665506</v>
      </c>
      <c r="V233" s="848">
        <f t="shared" si="66"/>
        <v>9.7530491516912186</v>
      </c>
      <c r="W233" s="848">
        <f t="shared" si="81"/>
        <v>5.0974252316393423E-2</v>
      </c>
      <c r="X233" s="848">
        <f t="shared" si="67"/>
        <v>3.9011703511053315</v>
      </c>
      <c r="Y233" s="849">
        <f t="shared" si="68"/>
        <v>944.16243654822335</v>
      </c>
    </row>
    <row r="234" spans="1:25" ht="20.25" customHeight="1">
      <c r="A234" s="716">
        <v>46</v>
      </c>
      <c r="B234" s="568" t="s">
        <v>35</v>
      </c>
      <c r="C234" s="961">
        <v>14658</v>
      </c>
      <c r="D234" s="705">
        <f t="shared" si="54"/>
        <v>14791.3878</v>
      </c>
      <c r="E234" s="705">
        <f t="shared" si="55"/>
        <v>14927.468567760001</v>
      </c>
      <c r="F234" s="705">
        <f t="shared" si="56"/>
        <v>15061.815784869841</v>
      </c>
      <c r="G234" s="705">
        <f t="shared" si="57"/>
        <v>15198.878308512156</v>
      </c>
      <c r="H234" s="717">
        <f t="shared" si="57"/>
        <v>15337.188101119616</v>
      </c>
      <c r="I234" s="705">
        <f t="shared" si="70"/>
        <v>15867.188101119616</v>
      </c>
      <c r="J234" s="705">
        <f t="shared" si="60"/>
        <v>16397.188101119616</v>
      </c>
      <c r="K234" s="846">
        <f t="shared" si="61"/>
        <v>15337.188101119616</v>
      </c>
      <c r="L234" s="171">
        <f>Birth!X236</f>
        <v>362</v>
      </c>
      <c r="M234" s="847">
        <f>Birth!Y236</f>
        <v>338</v>
      </c>
      <c r="N234" s="847">
        <f t="shared" si="62"/>
        <v>700</v>
      </c>
      <c r="O234" s="847">
        <f>Death!X235</f>
        <v>76</v>
      </c>
      <c r="P234" s="847">
        <f>Death!Y235</f>
        <v>94</v>
      </c>
      <c r="Q234" s="847">
        <f t="shared" si="63"/>
        <v>170</v>
      </c>
      <c r="R234" s="847">
        <f>Birth!AG236</f>
        <v>1</v>
      </c>
      <c r="S234" s="847">
        <f>Birth!AH236</f>
        <v>1</v>
      </c>
      <c r="T234" s="847">
        <f t="shared" si="64"/>
        <v>2</v>
      </c>
      <c r="U234" s="848">
        <f t="shared" si="65"/>
        <v>42.690246381463616</v>
      </c>
      <c r="V234" s="848">
        <f t="shared" si="66"/>
        <v>10.367631264069736</v>
      </c>
      <c r="W234" s="848">
        <f t="shared" si="81"/>
        <v>6.5200999909950888E-2</v>
      </c>
      <c r="X234" s="848">
        <f t="shared" si="67"/>
        <v>2.8490028490028489</v>
      </c>
      <c r="Y234" s="849">
        <f t="shared" si="68"/>
        <v>933.70165745856343</v>
      </c>
    </row>
    <row r="235" spans="1:25" ht="20.25" customHeight="1">
      <c r="A235" s="633">
        <v>47</v>
      </c>
      <c r="B235" s="568" t="s">
        <v>38</v>
      </c>
      <c r="C235" s="961">
        <v>17285</v>
      </c>
      <c r="D235" s="705">
        <f t="shared" si="54"/>
        <v>17442.2935</v>
      </c>
      <c r="E235" s="705">
        <f t="shared" si="55"/>
        <v>17602.7626002</v>
      </c>
      <c r="F235" s="705">
        <f t="shared" si="56"/>
        <v>17761.1874636018</v>
      </c>
      <c r="G235" s="705">
        <f t="shared" si="57"/>
        <v>17922.814269520575</v>
      </c>
      <c r="H235" s="717">
        <f t="shared" si="57"/>
        <v>18085.911879373212</v>
      </c>
      <c r="I235" s="705">
        <f t="shared" si="70"/>
        <v>18149.911879373212</v>
      </c>
      <c r="J235" s="705">
        <f t="shared" si="60"/>
        <v>18213.911879373212</v>
      </c>
      <c r="K235" s="846">
        <f t="shared" si="61"/>
        <v>18085.911879373212</v>
      </c>
      <c r="L235" s="171">
        <f>Birth!X237</f>
        <v>103</v>
      </c>
      <c r="M235" s="847">
        <f>Birth!Y237</f>
        <v>87</v>
      </c>
      <c r="N235" s="847">
        <f t="shared" si="62"/>
        <v>190</v>
      </c>
      <c r="O235" s="847">
        <f>Death!X236</f>
        <v>71</v>
      </c>
      <c r="P235" s="847">
        <f>Death!Y236</f>
        <v>55</v>
      </c>
      <c r="Q235" s="847">
        <f t="shared" si="63"/>
        <v>126</v>
      </c>
      <c r="R235" s="847">
        <f>Birth!AG237</f>
        <v>0</v>
      </c>
      <c r="S235" s="847">
        <f>Birth!AH237</f>
        <v>0</v>
      </c>
      <c r="T235" s="847">
        <f t="shared" si="64"/>
        <v>0</v>
      </c>
      <c r="U235" s="848">
        <f t="shared" si="65"/>
        <v>10.431586649717469</v>
      </c>
      <c r="V235" s="848">
        <f t="shared" si="66"/>
        <v>6.9177890413915843</v>
      </c>
      <c r="W235" s="848">
        <f t="shared" si="81"/>
        <v>0</v>
      </c>
      <c r="X235" s="848">
        <f t="shared" si="67"/>
        <v>0</v>
      </c>
      <c r="Y235" s="849">
        <f t="shared" si="68"/>
        <v>844.66019417475729</v>
      </c>
    </row>
    <row r="236" spans="1:25" ht="20.25" customHeight="1">
      <c r="A236" s="716">
        <v>48</v>
      </c>
      <c r="B236" s="568" t="s">
        <v>36</v>
      </c>
      <c r="C236" s="961">
        <v>16183</v>
      </c>
      <c r="D236" s="705">
        <f t="shared" si="54"/>
        <v>16330.265299999999</v>
      </c>
      <c r="E236" s="705">
        <f t="shared" si="55"/>
        <v>16480.503740759999</v>
      </c>
      <c r="F236" s="705">
        <f t="shared" si="56"/>
        <v>16628.82827442684</v>
      </c>
      <c r="G236" s="705">
        <f t="shared" si="57"/>
        <v>16780.150611724122</v>
      </c>
      <c r="H236" s="717">
        <f t="shared" si="57"/>
        <v>16932.849982290812</v>
      </c>
      <c r="I236" s="705">
        <f t="shared" si="70"/>
        <v>16962.849982290812</v>
      </c>
      <c r="J236" s="705">
        <f t="shared" si="60"/>
        <v>16992.849982290812</v>
      </c>
      <c r="K236" s="846">
        <f t="shared" si="61"/>
        <v>16932.849982290812</v>
      </c>
      <c r="L236" s="171">
        <f>Birth!X238</f>
        <v>83</v>
      </c>
      <c r="M236" s="847">
        <f>Birth!Y238</f>
        <v>74</v>
      </c>
      <c r="N236" s="847">
        <f t="shared" si="62"/>
        <v>157</v>
      </c>
      <c r="O236" s="847">
        <f>Death!X237</f>
        <v>74</v>
      </c>
      <c r="P236" s="847">
        <f>Death!Y237</f>
        <v>53</v>
      </c>
      <c r="Q236" s="847">
        <f t="shared" si="63"/>
        <v>127</v>
      </c>
      <c r="R236" s="847">
        <f>Birth!AG238</f>
        <v>0</v>
      </c>
      <c r="S236" s="847">
        <f>Birth!AH238</f>
        <v>0</v>
      </c>
      <c r="T236" s="847">
        <f t="shared" si="64"/>
        <v>0</v>
      </c>
      <c r="U236" s="848">
        <f t="shared" si="65"/>
        <v>9.2391800176908738</v>
      </c>
      <c r="V236" s="848">
        <f t="shared" si="66"/>
        <v>7.4737316066671404</v>
      </c>
      <c r="W236" s="848">
        <f t="shared" si="81"/>
        <v>0</v>
      </c>
      <c r="X236" s="848">
        <f t="shared" si="67"/>
        <v>0</v>
      </c>
      <c r="Y236" s="849">
        <f t="shared" si="68"/>
        <v>891.56626506024099</v>
      </c>
    </row>
    <row r="237" spans="1:25" ht="20.25" customHeight="1">
      <c r="A237" s="633">
        <v>49</v>
      </c>
      <c r="B237" s="569" t="s">
        <v>37</v>
      </c>
      <c r="C237" s="961">
        <v>10415</v>
      </c>
      <c r="D237" s="705">
        <f t="shared" si="54"/>
        <v>10509.7765</v>
      </c>
      <c r="E237" s="705">
        <f t="shared" si="55"/>
        <v>10606.4664438</v>
      </c>
      <c r="F237" s="705">
        <f t="shared" si="56"/>
        <v>10701.924641794199</v>
      </c>
      <c r="G237" s="705">
        <f t="shared" si="57"/>
        <v>10799.312156034526</v>
      </c>
      <c r="H237" s="717">
        <f t="shared" si="57"/>
        <v>10897.58589665444</v>
      </c>
      <c r="I237" s="705">
        <f t="shared" si="70"/>
        <v>10955.58589665444</v>
      </c>
      <c r="J237" s="705">
        <f t="shared" si="60"/>
        <v>11013.58589665444</v>
      </c>
      <c r="K237" s="846">
        <f t="shared" si="61"/>
        <v>10897.58589665444</v>
      </c>
      <c r="L237" s="171">
        <f>Birth!X239</f>
        <v>58</v>
      </c>
      <c r="M237" s="847">
        <f>Birth!Y239</f>
        <v>55</v>
      </c>
      <c r="N237" s="847">
        <f t="shared" si="62"/>
        <v>113</v>
      </c>
      <c r="O237" s="847">
        <f>Death!X238</f>
        <v>30</v>
      </c>
      <c r="P237" s="847">
        <f>Death!Y238</f>
        <v>25</v>
      </c>
      <c r="Q237" s="847">
        <f t="shared" si="63"/>
        <v>55</v>
      </c>
      <c r="R237" s="847">
        <f>Birth!AG239</f>
        <v>0</v>
      </c>
      <c r="S237" s="847">
        <f>Birth!AH239</f>
        <v>0</v>
      </c>
      <c r="T237" s="847">
        <f t="shared" si="64"/>
        <v>0</v>
      </c>
      <c r="U237" s="848">
        <f t="shared" si="65"/>
        <v>10.260055268132573</v>
      </c>
      <c r="V237" s="848">
        <f t="shared" si="66"/>
        <v>4.9938322101530224</v>
      </c>
      <c r="W237" s="848">
        <f t="shared" si="81"/>
        <v>0</v>
      </c>
      <c r="X237" s="848">
        <f t="shared" si="67"/>
        <v>0</v>
      </c>
      <c r="Y237" s="849">
        <f t="shared" si="68"/>
        <v>948.27586206896558</v>
      </c>
    </row>
    <row r="238" spans="1:25" ht="20.25" customHeight="1">
      <c r="A238" s="716">
        <v>50</v>
      </c>
      <c r="B238" s="569" t="s">
        <v>111</v>
      </c>
      <c r="C238" s="961">
        <v>9636</v>
      </c>
      <c r="D238" s="705">
        <f t="shared" ref="D238:D302" si="82">(((C238*9.1)/1000)+C238)</f>
        <v>9723.6875999999993</v>
      </c>
      <c r="E238" s="705">
        <f t="shared" ref="E238:E302" si="83">(((D238*9.2)/1000)+D238)</f>
        <v>9813.1455259199993</v>
      </c>
      <c r="F238" s="705">
        <f t="shared" ref="F238:F302" si="84">(((E238*9)/1000)+E238)</f>
        <v>9901.4638356532796</v>
      </c>
      <c r="G238" s="705">
        <f t="shared" ref="G238:H302" si="85">(((F238*9.1)/1000+F238))</f>
        <v>9991.567156557725</v>
      </c>
      <c r="H238" s="717">
        <f t="shared" si="85"/>
        <v>10082.4904176824</v>
      </c>
      <c r="I238" s="705">
        <f t="shared" si="70"/>
        <v>10616.4904176824</v>
      </c>
      <c r="J238" s="705">
        <f t="shared" ref="J238:J301" si="86">I238+(N238-Q238)</f>
        <v>11150.4904176824</v>
      </c>
      <c r="K238" s="846">
        <f t="shared" ref="K238:K302" si="87">H238</f>
        <v>10082.4904176824</v>
      </c>
      <c r="L238" s="171">
        <f>Birth!X240</f>
        <v>288</v>
      </c>
      <c r="M238" s="847">
        <f>Birth!Y240</f>
        <v>308</v>
      </c>
      <c r="N238" s="847">
        <f t="shared" ref="N238:N302" si="88">L238+M238</f>
        <v>596</v>
      </c>
      <c r="O238" s="847">
        <f>Death!X239</f>
        <v>32</v>
      </c>
      <c r="P238" s="847">
        <f>Death!Y239</f>
        <v>30</v>
      </c>
      <c r="Q238" s="847">
        <f t="shared" ref="Q238:Q302" si="89">O238+P238</f>
        <v>62</v>
      </c>
      <c r="R238" s="847">
        <f>Birth!AG240</f>
        <v>1</v>
      </c>
      <c r="S238" s="847">
        <f>Birth!AH240</f>
        <v>1</v>
      </c>
      <c r="T238" s="847">
        <f t="shared" ref="T238:T302" si="90">R238+S238</f>
        <v>2</v>
      </c>
      <c r="U238" s="848">
        <f t="shared" ref="U238:U301" si="91">N238/J238*1000</f>
        <v>53.4505638473861</v>
      </c>
      <c r="V238" s="848">
        <f t="shared" ref="V238:V301" si="92">Q238/J238*1000</f>
        <v>5.5602935545938559</v>
      </c>
      <c r="W238" s="848">
        <f t="shared" si="81"/>
        <v>9.9181844819433387E-2</v>
      </c>
      <c r="X238" s="848">
        <f t="shared" ref="X238:X302" si="93">T238/(N238+T238)*1000</f>
        <v>3.3444816053511706</v>
      </c>
      <c r="Y238" s="849">
        <f t="shared" ref="Y238:Y302" si="94">M238/L238*1000</f>
        <v>1069.4444444444443</v>
      </c>
    </row>
    <row r="239" spans="1:25" ht="20.25" customHeight="1">
      <c r="A239" s="714"/>
      <c r="B239" s="989" t="s">
        <v>6</v>
      </c>
      <c r="C239" s="959">
        <f>SUM(C230:C238)</f>
        <v>233180</v>
      </c>
      <c r="D239" s="715">
        <f t="shared" si="82"/>
        <v>235301.93799999999</v>
      </c>
      <c r="E239" s="715">
        <f t="shared" si="83"/>
        <v>237466.7158296</v>
      </c>
      <c r="F239" s="715">
        <f t="shared" si="84"/>
        <v>239603.91627206639</v>
      </c>
      <c r="G239" s="715">
        <f t="shared" si="85"/>
        <v>241784.31191014219</v>
      </c>
      <c r="H239" s="715">
        <f>SUM(H230:H238)</f>
        <v>243984.5491485245</v>
      </c>
      <c r="I239" s="706">
        <f t="shared" si="70"/>
        <v>249245.5491485245</v>
      </c>
      <c r="J239" s="705">
        <f t="shared" si="86"/>
        <v>254506.5491485245</v>
      </c>
      <c r="K239" s="846">
        <f t="shared" si="87"/>
        <v>243984.5491485245</v>
      </c>
      <c r="L239" s="971">
        <f>Birth!X241</f>
        <v>4062</v>
      </c>
      <c r="M239" s="990">
        <f>Birth!Y241</f>
        <v>3730</v>
      </c>
      <c r="N239" s="990">
        <f t="shared" si="88"/>
        <v>7792</v>
      </c>
      <c r="O239" s="990">
        <f>Death!X240</f>
        <v>1433</v>
      </c>
      <c r="P239" s="990">
        <f>Death!Y240</f>
        <v>1098</v>
      </c>
      <c r="Q239" s="990">
        <f t="shared" si="89"/>
        <v>2531</v>
      </c>
      <c r="R239" s="990">
        <f>Birth!AG241</f>
        <v>11</v>
      </c>
      <c r="S239" s="990">
        <f>Birth!AH241</f>
        <v>6</v>
      </c>
      <c r="T239" s="990">
        <f t="shared" si="90"/>
        <v>17</v>
      </c>
      <c r="U239" s="1014">
        <f t="shared" si="91"/>
        <v>30.616108017922784</v>
      </c>
      <c r="V239" s="1014">
        <f t="shared" si="92"/>
        <v>9.9447342650619301</v>
      </c>
      <c r="W239" s="991">
        <f t="shared" si="81"/>
        <v>4.5084822126600317E-2</v>
      </c>
      <c r="X239" s="991">
        <f t="shared" si="93"/>
        <v>2.1769752849276478</v>
      </c>
      <c r="Y239" s="992">
        <f t="shared" si="94"/>
        <v>918.26686361398322</v>
      </c>
    </row>
    <row r="240" spans="1:25" s="1004" customFormat="1" ht="20.25" customHeight="1">
      <c r="A240" s="704" t="s">
        <v>40</v>
      </c>
      <c r="B240" s="993"/>
      <c r="C240" s="998"/>
      <c r="D240" s="718">
        <f t="shared" si="82"/>
        <v>0</v>
      </c>
      <c r="E240" s="718">
        <f t="shared" si="83"/>
        <v>0</v>
      </c>
      <c r="F240" s="718">
        <f t="shared" si="84"/>
        <v>0</v>
      </c>
      <c r="G240" s="718">
        <f t="shared" si="85"/>
        <v>0</v>
      </c>
      <c r="H240" s="718"/>
      <c r="I240" s="705">
        <f t="shared" si="70"/>
        <v>0</v>
      </c>
      <c r="J240" s="705">
        <f t="shared" si="86"/>
        <v>0</v>
      </c>
      <c r="K240" s="846">
        <f t="shared" si="87"/>
        <v>0</v>
      </c>
      <c r="L240" s="623"/>
      <c r="M240" s="623"/>
      <c r="N240" s="623"/>
      <c r="O240" s="623"/>
      <c r="P240" s="623"/>
      <c r="Q240" s="623"/>
      <c r="R240" s="623"/>
      <c r="S240" s="623"/>
      <c r="T240" s="623"/>
      <c r="U240" s="848"/>
      <c r="V240" s="848"/>
      <c r="W240" s="995"/>
      <c r="X240" s="995"/>
      <c r="Y240" s="996"/>
    </row>
    <row r="241" spans="1:25" ht="20.25" customHeight="1">
      <c r="A241" s="716">
        <v>51</v>
      </c>
      <c r="B241" s="567" t="s">
        <v>40</v>
      </c>
      <c r="C241" s="960">
        <v>77928</v>
      </c>
      <c r="D241" s="717">
        <f t="shared" si="82"/>
        <v>78637.144799999995</v>
      </c>
      <c r="E241" s="717">
        <f t="shared" si="83"/>
        <v>79360.606532159989</v>
      </c>
      <c r="F241" s="717">
        <f t="shared" si="84"/>
        <v>80074.851990949435</v>
      </c>
      <c r="G241" s="717">
        <f t="shared" si="85"/>
        <v>80803.533144067071</v>
      </c>
      <c r="H241" s="717">
        <f t="shared" si="85"/>
        <v>81538.845295678082</v>
      </c>
      <c r="I241" s="705">
        <f t="shared" si="70"/>
        <v>85803.845295678082</v>
      </c>
      <c r="J241" s="705">
        <f t="shared" si="86"/>
        <v>90068.845295678082</v>
      </c>
      <c r="K241" s="846">
        <f t="shared" si="87"/>
        <v>81538.845295678082</v>
      </c>
      <c r="L241" s="847">
        <f>Birth!X243</f>
        <v>2790</v>
      </c>
      <c r="M241" s="847">
        <f>Birth!Y243</f>
        <v>2354</v>
      </c>
      <c r="N241" s="847">
        <f t="shared" si="88"/>
        <v>5144</v>
      </c>
      <c r="O241" s="847">
        <f>Death!X242</f>
        <v>554</v>
      </c>
      <c r="P241" s="847">
        <f>Death!Y242</f>
        <v>325</v>
      </c>
      <c r="Q241" s="847">
        <f t="shared" si="89"/>
        <v>879</v>
      </c>
      <c r="R241" s="847">
        <f>Birth!AG243</f>
        <v>27</v>
      </c>
      <c r="S241" s="847">
        <f>Birth!AH243</f>
        <v>14</v>
      </c>
      <c r="T241" s="847">
        <f t="shared" si="90"/>
        <v>41</v>
      </c>
      <c r="U241" s="848">
        <f t="shared" si="91"/>
        <v>57.11186796181601</v>
      </c>
      <c r="V241" s="848">
        <f t="shared" si="92"/>
        <v>9.7592013877208945</v>
      </c>
      <c r="W241" s="848">
        <f t="shared" ref="W241:W249" si="95">R241/K241*1000</f>
        <v>0.33113051702034735</v>
      </c>
      <c r="X241" s="848">
        <f t="shared" si="93"/>
        <v>7.907425265188043</v>
      </c>
      <c r="Y241" s="849">
        <f t="shared" si="94"/>
        <v>843.72759856630819</v>
      </c>
    </row>
    <row r="242" spans="1:25" ht="20.25" customHeight="1">
      <c r="A242" s="633">
        <v>52</v>
      </c>
      <c r="B242" s="567" t="s">
        <v>41</v>
      </c>
      <c r="C242" s="961">
        <v>158621</v>
      </c>
      <c r="D242" s="705">
        <f t="shared" si="82"/>
        <v>160064.45110000001</v>
      </c>
      <c r="E242" s="705">
        <f t="shared" si="83"/>
        <v>161537.04405011999</v>
      </c>
      <c r="F242" s="705">
        <f t="shared" si="84"/>
        <v>162990.87744657107</v>
      </c>
      <c r="G242" s="705">
        <f t="shared" si="85"/>
        <v>164474.09443133487</v>
      </c>
      <c r="H242" s="717">
        <f t="shared" si="85"/>
        <v>165970.80869066002</v>
      </c>
      <c r="I242" s="705">
        <f t="shared" si="70"/>
        <v>170710.80869066002</v>
      </c>
      <c r="J242" s="705">
        <f t="shared" si="86"/>
        <v>175450.80869066002</v>
      </c>
      <c r="K242" s="846">
        <f t="shared" si="87"/>
        <v>165970.80869066002</v>
      </c>
      <c r="L242" s="171">
        <f>Birth!X244</f>
        <v>3566</v>
      </c>
      <c r="M242" s="847">
        <f>Birth!Y244</f>
        <v>2980</v>
      </c>
      <c r="N242" s="847">
        <f t="shared" si="88"/>
        <v>6546</v>
      </c>
      <c r="O242" s="847">
        <f>Death!X243</f>
        <v>1033</v>
      </c>
      <c r="P242" s="847">
        <f>Death!Y243</f>
        <v>773</v>
      </c>
      <c r="Q242" s="847">
        <f t="shared" si="89"/>
        <v>1806</v>
      </c>
      <c r="R242" s="847">
        <f>Birth!AG244</f>
        <v>0</v>
      </c>
      <c r="S242" s="847">
        <f>Birth!AH244</f>
        <v>0</v>
      </c>
      <c r="T242" s="847">
        <f t="shared" si="90"/>
        <v>0</v>
      </c>
      <c r="U242" s="848">
        <f t="shared" si="91"/>
        <v>37.309602895825641</v>
      </c>
      <c r="V242" s="848">
        <f t="shared" si="92"/>
        <v>10.29348347538361</v>
      </c>
      <c r="W242" s="848">
        <f t="shared" si="95"/>
        <v>0</v>
      </c>
      <c r="X242" s="848">
        <f t="shared" si="93"/>
        <v>0</v>
      </c>
      <c r="Y242" s="849">
        <f t="shared" si="94"/>
        <v>835.67021873247336</v>
      </c>
    </row>
    <row r="243" spans="1:25" ht="20.25" customHeight="1">
      <c r="A243" s="716">
        <v>53</v>
      </c>
      <c r="B243" s="567" t="s">
        <v>43</v>
      </c>
      <c r="C243" s="961">
        <v>16772</v>
      </c>
      <c r="D243" s="705">
        <f t="shared" si="82"/>
        <v>16924.625199999999</v>
      </c>
      <c r="E243" s="705">
        <f t="shared" si="83"/>
        <v>17080.33175184</v>
      </c>
      <c r="F243" s="705">
        <f t="shared" si="84"/>
        <v>17234.054737606559</v>
      </c>
      <c r="G243" s="705">
        <f t="shared" si="85"/>
        <v>17390.884635718779</v>
      </c>
      <c r="H243" s="717">
        <f t="shared" si="85"/>
        <v>17549.141685903822</v>
      </c>
      <c r="I243" s="705">
        <f t="shared" si="70"/>
        <v>18042.141685903822</v>
      </c>
      <c r="J243" s="705">
        <f t="shared" si="86"/>
        <v>18535.141685903822</v>
      </c>
      <c r="K243" s="846">
        <f t="shared" si="87"/>
        <v>17549.141685903822</v>
      </c>
      <c r="L243" s="171">
        <f>Birth!X245</f>
        <v>334</v>
      </c>
      <c r="M243" s="847">
        <f>Birth!Y245</f>
        <v>298</v>
      </c>
      <c r="N243" s="847">
        <f t="shared" si="88"/>
        <v>632</v>
      </c>
      <c r="O243" s="847">
        <f>Death!X244</f>
        <v>80</v>
      </c>
      <c r="P243" s="847">
        <f>Death!Y244</f>
        <v>59</v>
      </c>
      <c r="Q243" s="847">
        <f t="shared" si="89"/>
        <v>139</v>
      </c>
      <c r="R243" s="847">
        <f>Birth!AG245</f>
        <v>0</v>
      </c>
      <c r="S243" s="847">
        <f>Birth!AH245</f>
        <v>0</v>
      </c>
      <c r="T243" s="847">
        <f t="shared" si="90"/>
        <v>0</v>
      </c>
      <c r="U243" s="848">
        <f t="shared" si="91"/>
        <v>34.097392440255412</v>
      </c>
      <c r="V243" s="848">
        <f t="shared" si="92"/>
        <v>7.4992682740435166</v>
      </c>
      <c r="W243" s="848">
        <f t="shared" si="95"/>
        <v>0</v>
      </c>
      <c r="X243" s="848">
        <f t="shared" si="93"/>
        <v>0</v>
      </c>
      <c r="Y243" s="849">
        <f t="shared" si="94"/>
        <v>892.21556886227552</v>
      </c>
    </row>
    <row r="244" spans="1:25" ht="20.25" customHeight="1">
      <c r="A244" s="716">
        <v>54</v>
      </c>
      <c r="B244" s="567" t="s">
        <v>674</v>
      </c>
      <c r="C244" s="961">
        <v>23632</v>
      </c>
      <c r="D244" s="705">
        <f t="shared" si="82"/>
        <v>23847.051200000002</v>
      </c>
      <c r="E244" s="705">
        <f t="shared" si="83"/>
        <v>24066.444071040001</v>
      </c>
      <c r="F244" s="705">
        <f t="shared" si="84"/>
        <v>24283.042067679362</v>
      </c>
      <c r="G244" s="705">
        <f t="shared" si="85"/>
        <v>24504.017750495244</v>
      </c>
      <c r="H244" s="717">
        <f t="shared" si="85"/>
        <v>24727.00431202475</v>
      </c>
      <c r="I244" s="705">
        <f t="shared" si="70"/>
        <v>25684.00431202475</v>
      </c>
      <c r="J244" s="705">
        <f t="shared" si="86"/>
        <v>26641.00431202475</v>
      </c>
      <c r="K244" s="846">
        <f t="shared" si="87"/>
        <v>24727.00431202475</v>
      </c>
      <c r="L244" s="171">
        <f>Birth!X246</f>
        <v>626</v>
      </c>
      <c r="M244" s="847">
        <f>Birth!Y246</f>
        <v>534</v>
      </c>
      <c r="N244" s="847">
        <f t="shared" si="88"/>
        <v>1160</v>
      </c>
      <c r="O244" s="847">
        <f>Death!X245</f>
        <v>128</v>
      </c>
      <c r="P244" s="847">
        <f>Death!Y245</f>
        <v>75</v>
      </c>
      <c r="Q244" s="847">
        <f t="shared" si="89"/>
        <v>203</v>
      </c>
      <c r="R244" s="847">
        <f>Birth!AG246</f>
        <v>0</v>
      </c>
      <c r="S244" s="847">
        <f>Birth!AH246</f>
        <v>0</v>
      </c>
      <c r="T244" s="847">
        <f t="shared" si="90"/>
        <v>0</v>
      </c>
      <c r="U244" s="848">
        <f t="shared" si="91"/>
        <v>43.541902039947473</v>
      </c>
      <c r="V244" s="848">
        <f t="shared" si="92"/>
        <v>7.6198328569908078</v>
      </c>
      <c r="W244" s="848">
        <f t="shared" si="95"/>
        <v>0</v>
      </c>
      <c r="X244" s="848">
        <f t="shared" si="93"/>
        <v>0</v>
      </c>
      <c r="Y244" s="849">
        <f t="shared" si="94"/>
        <v>853.03514376996804</v>
      </c>
    </row>
    <row r="245" spans="1:25" ht="20.25" customHeight="1">
      <c r="A245" s="633">
        <v>55</v>
      </c>
      <c r="B245" s="567" t="s">
        <v>694</v>
      </c>
      <c r="C245" s="961">
        <v>13070</v>
      </c>
      <c r="D245" s="705">
        <f t="shared" si="82"/>
        <v>13188.937</v>
      </c>
      <c r="E245" s="705">
        <f t="shared" si="83"/>
        <v>13310.275220400001</v>
      </c>
      <c r="F245" s="705">
        <f t="shared" si="84"/>
        <v>13430.067697383602</v>
      </c>
      <c r="G245" s="705">
        <f t="shared" si="85"/>
        <v>13552.281313429792</v>
      </c>
      <c r="H245" s="717">
        <f t="shared" si="85"/>
        <v>13675.607073382003</v>
      </c>
      <c r="I245" s="705">
        <f t="shared" si="70"/>
        <v>15480.607073382003</v>
      </c>
      <c r="J245" s="705">
        <f t="shared" si="86"/>
        <v>17285.607073382002</v>
      </c>
      <c r="K245" s="846">
        <f t="shared" si="87"/>
        <v>13675.607073382003</v>
      </c>
      <c r="L245" s="171">
        <f>Birth!X247</f>
        <v>964</v>
      </c>
      <c r="M245" s="847">
        <f>Birth!Y247</f>
        <v>987</v>
      </c>
      <c r="N245" s="847">
        <f t="shared" si="88"/>
        <v>1951</v>
      </c>
      <c r="O245" s="847">
        <f>Death!X246</f>
        <v>79</v>
      </c>
      <c r="P245" s="847">
        <f>Death!Y246</f>
        <v>67</v>
      </c>
      <c r="Q245" s="847">
        <f t="shared" si="89"/>
        <v>146</v>
      </c>
      <c r="R245" s="847">
        <f>Birth!AG247</f>
        <v>0</v>
      </c>
      <c r="S245" s="847">
        <f>Birth!AH247</f>
        <v>0</v>
      </c>
      <c r="T245" s="847">
        <f t="shared" si="90"/>
        <v>0</v>
      </c>
      <c r="U245" s="848">
        <f t="shared" si="91"/>
        <v>112.86846864663103</v>
      </c>
      <c r="V245" s="848">
        <f t="shared" si="92"/>
        <v>8.4463333789893031</v>
      </c>
      <c r="W245" s="848">
        <f t="shared" si="95"/>
        <v>0</v>
      </c>
      <c r="X245" s="848">
        <f t="shared" si="93"/>
        <v>0</v>
      </c>
      <c r="Y245" s="849">
        <f t="shared" si="94"/>
        <v>1023.8589211618256</v>
      </c>
    </row>
    <row r="246" spans="1:25" ht="20.25" customHeight="1">
      <c r="A246" s="716">
        <v>56</v>
      </c>
      <c r="B246" s="567" t="s">
        <v>42</v>
      </c>
      <c r="C246" s="961">
        <v>6394</v>
      </c>
      <c r="D246" s="705">
        <f t="shared" si="82"/>
        <v>6452.1854000000003</v>
      </c>
      <c r="E246" s="705">
        <f t="shared" si="83"/>
        <v>6511.5455056800001</v>
      </c>
      <c r="F246" s="705">
        <f t="shared" si="84"/>
        <v>6570.1494152311197</v>
      </c>
      <c r="G246" s="705">
        <f t="shared" si="85"/>
        <v>6629.937774909723</v>
      </c>
      <c r="H246" s="717">
        <f t="shared" si="85"/>
        <v>6690.2702086614017</v>
      </c>
      <c r="I246" s="705">
        <f t="shared" si="70"/>
        <v>7249.2702086614017</v>
      </c>
      <c r="J246" s="705">
        <f t="shared" si="86"/>
        <v>7808.2702086614017</v>
      </c>
      <c r="K246" s="846">
        <f t="shared" si="87"/>
        <v>6690.2702086614017</v>
      </c>
      <c r="L246" s="171">
        <f>Birth!X248</f>
        <v>316</v>
      </c>
      <c r="M246" s="847">
        <f>Birth!Y248</f>
        <v>284</v>
      </c>
      <c r="N246" s="847">
        <f t="shared" si="88"/>
        <v>600</v>
      </c>
      <c r="O246" s="847">
        <f>Death!X247</f>
        <v>27</v>
      </c>
      <c r="P246" s="847">
        <f>Death!Y247</f>
        <v>14</v>
      </c>
      <c r="Q246" s="847">
        <f t="shared" si="89"/>
        <v>41</v>
      </c>
      <c r="R246" s="847">
        <f>Birth!AG248</f>
        <v>0</v>
      </c>
      <c r="S246" s="847">
        <f>Birth!AH248</f>
        <v>0</v>
      </c>
      <c r="T246" s="847">
        <f t="shared" si="90"/>
        <v>0</v>
      </c>
      <c r="U246" s="848">
        <f t="shared" si="91"/>
        <v>76.841603065227432</v>
      </c>
      <c r="V246" s="848">
        <f t="shared" si="92"/>
        <v>5.2508428761238743</v>
      </c>
      <c r="W246" s="848">
        <f t="shared" si="95"/>
        <v>0</v>
      </c>
      <c r="X246" s="848">
        <f t="shared" si="93"/>
        <v>0</v>
      </c>
      <c r="Y246" s="849">
        <f t="shared" si="94"/>
        <v>898.7341772151899</v>
      </c>
    </row>
    <row r="247" spans="1:25" ht="20.25" customHeight="1">
      <c r="A247" s="716">
        <v>57</v>
      </c>
      <c r="B247" s="567" t="s">
        <v>675</v>
      </c>
      <c r="C247" s="961">
        <v>23976</v>
      </c>
      <c r="D247" s="705">
        <f t="shared" si="82"/>
        <v>24194.1816</v>
      </c>
      <c r="E247" s="705">
        <f t="shared" si="83"/>
        <v>24416.768070720002</v>
      </c>
      <c r="F247" s="705">
        <f t="shared" si="84"/>
        <v>24636.51898335648</v>
      </c>
      <c r="G247" s="705">
        <f t="shared" si="85"/>
        <v>24860.711306105022</v>
      </c>
      <c r="H247" s="717">
        <f t="shared" si="85"/>
        <v>25086.943778990579</v>
      </c>
      <c r="I247" s="705">
        <f t="shared" si="70"/>
        <v>25636.943778990579</v>
      </c>
      <c r="J247" s="705">
        <f t="shared" si="86"/>
        <v>26186.943778990579</v>
      </c>
      <c r="K247" s="846">
        <f t="shared" si="87"/>
        <v>25086.943778990579</v>
      </c>
      <c r="L247" s="171">
        <f>Birth!X249</f>
        <v>371</v>
      </c>
      <c r="M247" s="847">
        <f>Birth!Y249</f>
        <v>326</v>
      </c>
      <c r="N247" s="847">
        <f t="shared" si="88"/>
        <v>697</v>
      </c>
      <c r="O247" s="847">
        <f>Death!X248</f>
        <v>87</v>
      </c>
      <c r="P247" s="847">
        <f>Death!Y248</f>
        <v>60</v>
      </c>
      <c r="Q247" s="847">
        <f t="shared" si="89"/>
        <v>147</v>
      </c>
      <c r="R247" s="847">
        <f>Birth!AG249</f>
        <v>0</v>
      </c>
      <c r="S247" s="847">
        <f>Birth!AH249</f>
        <v>0</v>
      </c>
      <c r="T247" s="847">
        <f t="shared" si="90"/>
        <v>0</v>
      </c>
      <c r="U247" s="848">
        <f t="shared" si="91"/>
        <v>26.616317119036758</v>
      </c>
      <c r="V247" s="848">
        <f t="shared" si="92"/>
        <v>5.6134843852200902</v>
      </c>
      <c r="W247" s="848">
        <f t="shared" si="95"/>
        <v>0</v>
      </c>
      <c r="X247" s="848">
        <f t="shared" si="93"/>
        <v>0</v>
      </c>
      <c r="Y247" s="849">
        <f t="shared" si="94"/>
        <v>878.70619946091642</v>
      </c>
    </row>
    <row r="248" spans="1:25" ht="20.25" customHeight="1">
      <c r="A248" s="633">
        <v>58</v>
      </c>
      <c r="B248" s="567" t="s">
        <v>695</v>
      </c>
      <c r="C248" s="961">
        <v>8241</v>
      </c>
      <c r="D248" s="705">
        <f t="shared" si="82"/>
        <v>8315.9930999999997</v>
      </c>
      <c r="E248" s="705">
        <f t="shared" si="83"/>
        <v>8392.5002365199998</v>
      </c>
      <c r="F248" s="705">
        <f t="shared" si="84"/>
        <v>8468.0327386486806</v>
      </c>
      <c r="G248" s="705">
        <f t="shared" si="85"/>
        <v>8545.0918365703837</v>
      </c>
      <c r="H248" s="717">
        <f t="shared" si="85"/>
        <v>8622.8521722831738</v>
      </c>
      <c r="I248" s="705">
        <f t="shared" ref="I248:I311" si="96">H248+(N248-Q248)</f>
        <v>8541.8521722831738</v>
      </c>
      <c r="J248" s="705">
        <f t="shared" si="86"/>
        <v>8460.8521722831738</v>
      </c>
      <c r="K248" s="846">
        <f t="shared" si="87"/>
        <v>8622.8521722831738</v>
      </c>
      <c r="L248" s="171">
        <f>Birth!X250</f>
        <v>3</v>
      </c>
      <c r="M248" s="847">
        <f>Birth!Y250</f>
        <v>8</v>
      </c>
      <c r="N248" s="847">
        <f t="shared" si="88"/>
        <v>11</v>
      </c>
      <c r="O248" s="847">
        <f>Death!X249</f>
        <v>48</v>
      </c>
      <c r="P248" s="847">
        <f>Death!Y249</f>
        <v>44</v>
      </c>
      <c r="Q248" s="847">
        <f t="shared" si="89"/>
        <v>92</v>
      </c>
      <c r="R248" s="847">
        <f>Birth!AG250</f>
        <v>0</v>
      </c>
      <c r="S248" s="847">
        <f>Birth!AH250</f>
        <v>0</v>
      </c>
      <c r="T248" s="847">
        <f t="shared" si="90"/>
        <v>0</v>
      </c>
      <c r="U248" s="848">
        <f t="shared" si="91"/>
        <v>1.3001054475381093</v>
      </c>
      <c r="V248" s="848">
        <f t="shared" si="92"/>
        <v>10.87360919759146</v>
      </c>
      <c r="W248" s="848">
        <f t="shared" si="95"/>
        <v>0</v>
      </c>
      <c r="X248" s="848">
        <f t="shared" si="93"/>
        <v>0</v>
      </c>
      <c r="Y248" s="849">
        <f t="shared" si="94"/>
        <v>2666.6666666666665</v>
      </c>
    </row>
    <row r="249" spans="1:25" ht="20.25" customHeight="1">
      <c r="A249" s="714"/>
      <c r="B249" s="989" t="s">
        <v>6</v>
      </c>
      <c r="C249" s="959">
        <f>SUM(C241:C248)</f>
        <v>328634</v>
      </c>
      <c r="D249" s="715">
        <f t="shared" si="82"/>
        <v>331624.56939999998</v>
      </c>
      <c r="E249" s="715">
        <f t="shared" si="83"/>
        <v>334675.51543847995</v>
      </c>
      <c r="F249" s="715">
        <f t="shared" si="84"/>
        <v>337687.59507742629</v>
      </c>
      <c r="G249" s="715">
        <f t="shared" si="85"/>
        <v>340760.55219263089</v>
      </c>
      <c r="H249" s="715">
        <f>SUM(H241:H248)</f>
        <v>343861.47321758384</v>
      </c>
      <c r="I249" s="706">
        <f t="shared" si="96"/>
        <v>357149.47321758384</v>
      </c>
      <c r="J249" s="705">
        <f t="shared" si="86"/>
        <v>370437.47321758384</v>
      </c>
      <c r="K249" s="846">
        <f t="shared" si="87"/>
        <v>343861.47321758384</v>
      </c>
      <c r="L249" s="971">
        <f>Birth!X251</f>
        <v>8970</v>
      </c>
      <c r="M249" s="990">
        <f>Birth!Y251</f>
        <v>7771</v>
      </c>
      <c r="N249" s="990">
        <f t="shared" si="88"/>
        <v>16741</v>
      </c>
      <c r="O249" s="990">
        <f>Death!X250</f>
        <v>2036</v>
      </c>
      <c r="P249" s="990">
        <f>Death!Y250</f>
        <v>1417</v>
      </c>
      <c r="Q249" s="990">
        <f t="shared" si="89"/>
        <v>3453</v>
      </c>
      <c r="R249" s="990">
        <f>Birth!AG251</f>
        <v>27</v>
      </c>
      <c r="S249" s="990">
        <f>Birth!AH251</f>
        <v>14</v>
      </c>
      <c r="T249" s="990">
        <f t="shared" si="90"/>
        <v>41</v>
      </c>
      <c r="U249" s="1014">
        <f t="shared" si="91"/>
        <v>45.192512125161912</v>
      </c>
      <c r="V249" s="1014">
        <f t="shared" si="92"/>
        <v>9.3214111682805143</v>
      </c>
      <c r="W249" s="991">
        <f t="shared" si="95"/>
        <v>7.8519991633128713E-2</v>
      </c>
      <c r="X249" s="991">
        <f t="shared" si="93"/>
        <v>2.443093790966512</v>
      </c>
      <c r="Y249" s="992">
        <f t="shared" si="94"/>
        <v>866.33221850613154</v>
      </c>
    </row>
    <row r="250" spans="1:25" ht="20.25" customHeight="1">
      <c r="A250" s="704" t="s">
        <v>44</v>
      </c>
      <c r="B250" s="993"/>
      <c r="C250" s="994"/>
      <c r="D250" s="718">
        <f t="shared" si="82"/>
        <v>0</v>
      </c>
      <c r="E250" s="718">
        <f t="shared" si="83"/>
        <v>0</v>
      </c>
      <c r="F250" s="718">
        <f t="shared" si="84"/>
        <v>0</v>
      </c>
      <c r="G250" s="718">
        <f t="shared" si="85"/>
        <v>0</v>
      </c>
      <c r="H250" s="718"/>
      <c r="I250" s="705">
        <f t="shared" si="96"/>
        <v>0</v>
      </c>
      <c r="J250" s="705">
        <f t="shared" si="86"/>
        <v>0</v>
      </c>
      <c r="K250" s="846">
        <f t="shared" si="87"/>
        <v>0</v>
      </c>
      <c r="L250" s="623"/>
      <c r="M250" s="623"/>
      <c r="N250" s="623"/>
      <c r="O250" s="623"/>
      <c r="P250" s="623"/>
      <c r="Q250" s="623"/>
      <c r="R250" s="623"/>
      <c r="S250" s="623"/>
      <c r="T250" s="623"/>
      <c r="U250" s="848"/>
      <c r="V250" s="848"/>
      <c r="W250" s="995"/>
      <c r="X250" s="995"/>
      <c r="Y250" s="996"/>
    </row>
    <row r="251" spans="1:25" s="1004" customFormat="1" ht="20.25" customHeight="1">
      <c r="A251" s="716">
        <v>59</v>
      </c>
      <c r="B251" s="552" t="s">
        <v>44</v>
      </c>
      <c r="C251" s="966">
        <v>25173</v>
      </c>
      <c r="D251" s="717">
        <f t="shared" si="82"/>
        <v>25402.0743</v>
      </c>
      <c r="E251" s="717">
        <f t="shared" si="83"/>
        <v>25635.773383560001</v>
      </c>
      <c r="F251" s="717">
        <f t="shared" si="84"/>
        <v>25866.495344012041</v>
      </c>
      <c r="G251" s="717">
        <f t="shared" si="85"/>
        <v>26101.880451642552</v>
      </c>
      <c r="H251" s="717">
        <f t="shared" si="85"/>
        <v>26339.407563752498</v>
      </c>
      <c r="I251" s="705">
        <f t="shared" si="96"/>
        <v>31094.407563752498</v>
      </c>
      <c r="J251" s="705">
        <f t="shared" si="86"/>
        <v>35849.407563752495</v>
      </c>
      <c r="K251" s="846">
        <f t="shared" si="87"/>
        <v>26339.407563752498</v>
      </c>
      <c r="L251" s="847">
        <f>Birth!X253</f>
        <v>3856</v>
      </c>
      <c r="M251" s="847">
        <f>Birth!Y253</f>
        <v>3639</v>
      </c>
      <c r="N251" s="847">
        <f t="shared" si="88"/>
        <v>7495</v>
      </c>
      <c r="O251" s="847">
        <f>Death!X252</f>
        <v>1464</v>
      </c>
      <c r="P251" s="847">
        <f>Death!Y252</f>
        <v>1276</v>
      </c>
      <c r="Q251" s="847">
        <f t="shared" si="89"/>
        <v>2740</v>
      </c>
      <c r="R251" s="847">
        <f>Birth!AG253</f>
        <v>30</v>
      </c>
      <c r="S251" s="847">
        <f>Birth!AH253</f>
        <v>29</v>
      </c>
      <c r="T251" s="847">
        <f t="shared" si="90"/>
        <v>59</v>
      </c>
      <c r="U251" s="848">
        <f t="shared" si="91"/>
        <v>209.06900585933894</v>
      </c>
      <c r="V251" s="848">
        <f t="shared" si="92"/>
        <v>76.430830694408087</v>
      </c>
      <c r="W251" s="848">
        <f t="shared" ref="W251:W261" si="97">R251/K251*1000</f>
        <v>1.1389777817662496</v>
      </c>
      <c r="X251" s="848">
        <f t="shared" si="93"/>
        <v>7.8104315594387073</v>
      </c>
      <c r="Y251" s="849">
        <f t="shared" si="94"/>
        <v>943.72406639004146</v>
      </c>
    </row>
    <row r="252" spans="1:25" ht="20.25" customHeight="1">
      <c r="A252" s="633">
        <v>60</v>
      </c>
      <c r="B252" s="553" t="s">
        <v>49</v>
      </c>
      <c r="C252" s="961">
        <v>29910</v>
      </c>
      <c r="D252" s="705">
        <f t="shared" si="82"/>
        <v>30182.181</v>
      </c>
      <c r="E252" s="705">
        <f t="shared" si="83"/>
        <v>30459.857065200002</v>
      </c>
      <c r="F252" s="705">
        <f t="shared" si="84"/>
        <v>30733.995778786801</v>
      </c>
      <c r="G252" s="705">
        <f t="shared" si="85"/>
        <v>31013.675140373762</v>
      </c>
      <c r="H252" s="717">
        <f t="shared" si="85"/>
        <v>31295.899584151164</v>
      </c>
      <c r="I252" s="705">
        <f t="shared" si="96"/>
        <v>32538.899584151164</v>
      </c>
      <c r="J252" s="705">
        <f t="shared" si="86"/>
        <v>33781.899584151164</v>
      </c>
      <c r="K252" s="846">
        <f t="shared" si="87"/>
        <v>31295.899584151164</v>
      </c>
      <c r="L252" s="171">
        <f>Birth!X254</f>
        <v>959</v>
      </c>
      <c r="M252" s="847">
        <f>Birth!Y254</f>
        <v>891</v>
      </c>
      <c r="N252" s="847">
        <f t="shared" si="88"/>
        <v>1850</v>
      </c>
      <c r="O252" s="847">
        <f>Death!X253</f>
        <v>335</v>
      </c>
      <c r="P252" s="847">
        <f>Death!Y253</f>
        <v>272</v>
      </c>
      <c r="Q252" s="847">
        <f t="shared" si="89"/>
        <v>607</v>
      </c>
      <c r="R252" s="847">
        <f>Birth!AG254</f>
        <v>21</v>
      </c>
      <c r="S252" s="847">
        <f>Birth!AH254</f>
        <v>13</v>
      </c>
      <c r="T252" s="847">
        <f t="shared" si="90"/>
        <v>34</v>
      </c>
      <c r="U252" s="848">
        <f t="shared" si="91"/>
        <v>54.763054261990952</v>
      </c>
      <c r="V252" s="848">
        <f t="shared" si="92"/>
        <v>17.968202128123522</v>
      </c>
      <c r="W252" s="848">
        <f t="shared" si="97"/>
        <v>0.67101442294487668</v>
      </c>
      <c r="X252" s="848">
        <f t="shared" si="93"/>
        <v>18.046709129511676</v>
      </c>
      <c r="Y252" s="849">
        <f t="shared" si="94"/>
        <v>929.09280500521379</v>
      </c>
    </row>
    <row r="253" spans="1:25" ht="20.25" customHeight="1">
      <c r="A253" s="716">
        <v>61</v>
      </c>
      <c r="B253" s="552" t="s">
        <v>45</v>
      </c>
      <c r="C253" s="961">
        <v>169000</v>
      </c>
      <c r="D253" s="705">
        <f t="shared" si="82"/>
        <v>170537.9</v>
      </c>
      <c r="E253" s="705">
        <f t="shared" si="83"/>
        <v>172106.84868</v>
      </c>
      <c r="F253" s="705">
        <f t="shared" si="84"/>
        <v>173655.81031812</v>
      </c>
      <c r="G253" s="705">
        <f t="shared" si="85"/>
        <v>175236.07819201489</v>
      </c>
      <c r="H253" s="717">
        <f t="shared" si="85"/>
        <v>176830.72650356221</v>
      </c>
      <c r="I253" s="705">
        <f t="shared" si="96"/>
        <v>180551.72650356221</v>
      </c>
      <c r="J253" s="705">
        <f t="shared" si="86"/>
        <v>184272.72650356221</v>
      </c>
      <c r="K253" s="846">
        <f t="shared" si="87"/>
        <v>176830.72650356221</v>
      </c>
      <c r="L253" s="171">
        <f>Birth!X255</f>
        <v>2145</v>
      </c>
      <c r="M253" s="847">
        <f>Birth!Y255</f>
        <v>1975</v>
      </c>
      <c r="N253" s="847">
        <f t="shared" si="88"/>
        <v>4120</v>
      </c>
      <c r="O253" s="847">
        <f>Death!X254</f>
        <v>211</v>
      </c>
      <c r="P253" s="847">
        <f>Death!Y254</f>
        <v>188</v>
      </c>
      <c r="Q253" s="847">
        <f t="shared" si="89"/>
        <v>399</v>
      </c>
      <c r="R253" s="847">
        <f>Birth!AG255</f>
        <v>24</v>
      </c>
      <c r="S253" s="847">
        <f>Birth!AH255</f>
        <v>21</v>
      </c>
      <c r="T253" s="847">
        <f t="shared" si="90"/>
        <v>45</v>
      </c>
      <c r="U253" s="848">
        <f t="shared" si="91"/>
        <v>22.358164868854619</v>
      </c>
      <c r="V253" s="848">
        <f t="shared" si="92"/>
        <v>2.1652688792895614</v>
      </c>
      <c r="W253" s="848">
        <f t="shared" si="97"/>
        <v>0.1357230187001269</v>
      </c>
      <c r="X253" s="848">
        <f t="shared" si="93"/>
        <v>10.804321728691477</v>
      </c>
      <c r="Y253" s="849">
        <f t="shared" si="94"/>
        <v>920.74592074592078</v>
      </c>
    </row>
    <row r="254" spans="1:25" ht="20.25" customHeight="1">
      <c r="A254" s="716">
        <v>62</v>
      </c>
      <c r="B254" s="552" t="s">
        <v>676</v>
      </c>
      <c r="C254" s="961">
        <v>8559</v>
      </c>
      <c r="D254" s="705">
        <f t="shared" si="82"/>
        <v>8636.8868999999995</v>
      </c>
      <c r="E254" s="705">
        <f t="shared" si="83"/>
        <v>8716.3462594800003</v>
      </c>
      <c r="F254" s="705">
        <f t="shared" si="84"/>
        <v>8794.7933758153195</v>
      </c>
      <c r="G254" s="705">
        <f t="shared" si="85"/>
        <v>8874.8259955352387</v>
      </c>
      <c r="H254" s="717">
        <f t="shared" si="85"/>
        <v>8955.5869120946099</v>
      </c>
      <c r="I254" s="705">
        <f t="shared" si="96"/>
        <v>8903.5869120946099</v>
      </c>
      <c r="J254" s="705">
        <f t="shared" si="86"/>
        <v>8851.5869120946099</v>
      </c>
      <c r="K254" s="846">
        <f t="shared" si="87"/>
        <v>8955.5869120946099</v>
      </c>
      <c r="L254" s="171">
        <f>Birth!X256</f>
        <v>10</v>
      </c>
      <c r="M254" s="847">
        <f>Birth!Y256</f>
        <v>9</v>
      </c>
      <c r="N254" s="847">
        <f t="shared" si="88"/>
        <v>19</v>
      </c>
      <c r="O254" s="847">
        <f>Death!X255</f>
        <v>39</v>
      </c>
      <c r="P254" s="847">
        <f>Death!Y255</f>
        <v>32</v>
      </c>
      <c r="Q254" s="847">
        <f t="shared" si="89"/>
        <v>71</v>
      </c>
      <c r="R254" s="847">
        <f>Birth!AG256</f>
        <v>0</v>
      </c>
      <c r="S254" s="847">
        <f>Birth!AH256</f>
        <v>0</v>
      </c>
      <c r="T254" s="847">
        <f t="shared" si="90"/>
        <v>0</v>
      </c>
      <c r="U254" s="848">
        <f t="shared" si="91"/>
        <v>2.1465077605506901</v>
      </c>
      <c r="V254" s="848">
        <f t="shared" si="92"/>
        <v>8.0211605788999485</v>
      </c>
      <c r="W254" s="848">
        <f t="shared" si="97"/>
        <v>0</v>
      </c>
      <c r="X254" s="848">
        <f t="shared" si="93"/>
        <v>0</v>
      </c>
      <c r="Y254" s="849">
        <f t="shared" si="94"/>
        <v>900</v>
      </c>
    </row>
    <row r="255" spans="1:25" ht="20.25" customHeight="1">
      <c r="A255" s="633">
        <v>63</v>
      </c>
      <c r="B255" s="552" t="s">
        <v>677</v>
      </c>
      <c r="C255" s="961">
        <v>19425</v>
      </c>
      <c r="D255" s="705">
        <f t="shared" si="82"/>
        <v>19601.767500000002</v>
      </c>
      <c r="E255" s="705">
        <f t="shared" si="83"/>
        <v>19782.103761000002</v>
      </c>
      <c r="F255" s="705">
        <f t="shared" si="84"/>
        <v>19960.142694849001</v>
      </c>
      <c r="G255" s="705">
        <f t="shared" si="85"/>
        <v>20141.779993372125</v>
      </c>
      <c r="H255" s="717">
        <f t="shared" si="85"/>
        <v>20325.07019131181</v>
      </c>
      <c r="I255" s="705">
        <f t="shared" si="96"/>
        <v>20455.07019131181</v>
      </c>
      <c r="J255" s="705">
        <f t="shared" si="86"/>
        <v>20585.07019131181</v>
      </c>
      <c r="K255" s="846">
        <f t="shared" si="87"/>
        <v>20325.07019131181</v>
      </c>
      <c r="L255" s="171">
        <f>Birth!X257</f>
        <v>124</v>
      </c>
      <c r="M255" s="847">
        <f>Birth!Y257</f>
        <v>110</v>
      </c>
      <c r="N255" s="847">
        <f t="shared" si="88"/>
        <v>234</v>
      </c>
      <c r="O255" s="847">
        <f>Death!X256</f>
        <v>57</v>
      </c>
      <c r="P255" s="847">
        <f>Death!Y256</f>
        <v>47</v>
      </c>
      <c r="Q255" s="847">
        <f t="shared" si="89"/>
        <v>104</v>
      </c>
      <c r="R255" s="847">
        <f>Birth!AG257</f>
        <v>0</v>
      </c>
      <c r="S255" s="847">
        <f>Birth!AH257</f>
        <v>0</v>
      </c>
      <c r="T255" s="847">
        <f t="shared" si="90"/>
        <v>0</v>
      </c>
      <c r="U255" s="848">
        <f t="shared" si="91"/>
        <v>11.367461846147247</v>
      </c>
      <c r="V255" s="848">
        <f t="shared" si="92"/>
        <v>5.0522052649543312</v>
      </c>
      <c r="W255" s="848">
        <f t="shared" si="97"/>
        <v>0</v>
      </c>
      <c r="X255" s="848">
        <f t="shared" si="93"/>
        <v>0</v>
      </c>
      <c r="Y255" s="849">
        <f t="shared" si="94"/>
        <v>887.09677419354841</v>
      </c>
    </row>
    <row r="256" spans="1:25" ht="20.25" customHeight="1">
      <c r="A256" s="716">
        <v>64</v>
      </c>
      <c r="B256" s="552" t="s">
        <v>46</v>
      </c>
      <c r="C256" s="961">
        <v>7595</v>
      </c>
      <c r="D256" s="705">
        <f t="shared" si="82"/>
        <v>7664.1144999999997</v>
      </c>
      <c r="E256" s="705">
        <f t="shared" si="83"/>
        <v>7734.6243533999996</v>
      </c>
      <c r="F256" s="705">
        <f t="shared" si="84"/>
        <v>7804.2359725806</v>
      </c>
      <c r="G256" s="705">
        <f t="shared" si="85"/>
        <v>7875.2545199310835</v>
      </c>
      <c r="H256" s="717">
        <f t="shared" si="85"/>
        <v>7946.9193360624568</v>
      </c>
      <c r="I256" s="705">
        <f t="shared" si="96"/>
        <v>7903.9193360624568</v>
      </c>
      <c r="J256" s="705">
        <f t="shared" si="86"/>
        <v>7860.9193360624568</v>
      </c>
      <c r="K256" s="846">
        <f t="shared" si="87"/>
        <v>7946.9193360624568</v>
      </c>
      <c r="L256" s="171">
        <f>Birth!X258</f>
        <v>13</v>
      </c>
      <c r="M256" s="847">
        <f>Birth!Y258</f>
        <v>11</v>
      </c>
      <c r="N256" s="847">
        <f t="shared" si="88"/>
        <v>24</v>
      </c>
      <c r="O256" s="847">
        <f>Death!X257</f>
        <v>35</v>
      </c>
      <c r="P256" s="847">
        <f>Death!Y257</f>
        <v>32</v>
      </c>
      <c r="Q256" s="847">
        <f t="shared" si="89"/>
        <v>67</v>
      </c>
      <c r="R256" s="847">
        <f>Birth!AG258</f>
        <v>0</v>
      </c>
      <c r="S256" s="847">
        <f>Birth!AH258</f>
        <v>0</v>
      </c>
      <c r="T256" s="847">
        <f t="shared" si="90"/>
        <v>0</v>
      </c>
      <c r="U256" s="848">
        <f t="shared" si="91"/>
        <v>3.0530780146666188</v>
      </c>
      <c r="V256" s="848">
        <f t="shared" si="92"/>
        <v>8.5231761242776436</v>
      </c>
      <c r="W256" s="848">
        <f t="shared" si="97"/>
        <v>0</v>
      </c>
      <c r="X256" s="848">
        <f t="shared" si="93"/>
        <v>0</v>
      </c>
      <c r="Y256" s="849">
        <f t="shared" si="94"/>
        <v>846.15384615384619</v>
      </c>
    </row>
    <row r="257" spans="1:25" ht="20.25" customHeight="1">
      <c r="A257" s="716">
        <v>65</v>
      </c>
      <c r="B257" s="552" t="s">
        <v>47</v>
      </c>
      <c r="C257" s="961">
        <v>16955</v>
      </c>
      <c r="D257" s="705">
        <f t="shared" si="82"/>
        <v>17109.290499999999</v>
      </c>
      <c r="E257" s="705">
        <f t="shared" si="83"/>
        <v>17266.695972599999</v>
      </c>
      <c r="F257" s="705">
        <f t="shared" si="84"/>
        <v>17422.096236353398</v>
      </c>
      <c r="G257" s="705">
        <f t="shared" si="85"/>
        <v>17580.637312104212</v>
      </c>
      <c r="H257" s="717">
        <f t="shared" si="85"/>
        <v>17740.621111644359</v>
      </c>
      <c r="I257" s="705">
        <f t="shared" si="96"/>
        <v>17924.621111644359</v>
      </c>
      <c r="J257" s="705">
        <f t="shared" si="86"/>
        <v>18108.621111644359</v>
      </c>
      <c r="K257" s="846">
        <f t="shared" si="87"/>
        <v>17740.621111644359</v>
      </c>
      <c r="L257" s="171">
        <f>Birth!X259</f>
        <v>195</v>
      </c>
      <c r="M257" s="847">
        <f>Birth!Y259</f>
        <v>188</v>
      </c>
      <c r="N257" s="847">
        <f t="shared" si="88"/>
        <v>383</v>
      </c>
      <c r="O257" s="847">
        <f>Death!X258</f>
        <v>113</v>
      </c>
      <c r="P257" s="847">
        <f>Death!Y258</f>
        <v>86</v>
      </c>
      <c r="Q257" s="847">
        <f t="shared" si="89"/>
        <v>199</v>
      </c>
      <c r="R257" s="847">
        <f>Birth!AG259</f>
        <v>0</v>
      </c>
      <c r="S257" s="847">
        <f>Birth!AH259</f>
        <v>0</v>
      </c>
      <c r="T257" s="847">
        <f t="shared" si="90"/>
        <v>0</v>
      </c>
      <c r="U257" s="848">
        <f t="shared" si="91"/>
        <v>21.150147084016247</v>
      </c>
      <c r="V257" s="848">
        <f t="shared" si="92"/>
        <v>10.989240913105046</v>
      </c>
      <c r="W257" s="848">
        <f t="shared" si="97"/>
        <v>0</v>
      </c>
      <c r="X257" s="848">
        <f t="shared" si="93"/>
        <v>0</v>
      </c>
      <c r="Y257" s="849">
        <f t="shared" si="94"/>
        <v>964.10256410256409</v>
      </c>
    </row>
    <row r="258" spans="1:25" ht="20.25" customHeight="1">
      <c r="A258" s="633">
        <v>66</v>
      </c>
      <c r="B258" s="552" t="s">
        <v>678</v>
      </c>
      <c r="C258" s="961">
        <v>23413</v>
      </c>
      <c r="D258" s="705">
        <f t="shared" si="82"/>
        <v>23626.058300000001</v>
      </c>
      <c r="E258" s="705">
        <f t="shared" si="83"/>
        <v>23843.418036359999</v>
      </c>
      <c r="F258" s="705">
        <f t="shared" si="84"/>
        <v>24058.008798687239</v>
      </c>
      <c r="G258" s="705">
        <f t="shared" si="85"/>
        <v>24276.936678755294</v>
      </c>
      <c r="H258" s="717">
        <f t="shared" si="85"/>
        <v>24497.856802531966</v>
      </c>
      <c r="I258" s="705">
        <f t="shared" si="96"/>
        <v>25490.856802531966</v>
      </c>
      <c r="J258" s="705">
        <f t="shared" si="86"/>
        <v>26483.856802531966</v>
      </c>
      <c r="K258" s="846">
        <f t="shared" si="87"/>
        <v>24497.856802531966</v>
      </c>
      <c r="L258" s="171">
        <f>Birth!X260</f>
        <v>654</v>
      </c>
      <c r="M258" s="847">
        <f>Birth!Y260</f>
        <v>628</v>
      </c>
      <c r="N258" s="847">
        <f t="shared" si="88"/>
        <v>1282</v>
      </c>
      <c r="O258" s="847">
        <f>Death!X259</f>
        <v>187</v>
      </c>
      <c r="P258" s="847">
        <f>Death!Y259</f>
        <v>102</v>
      </c>
      <c r="Q258" s="847">
        <f t="shared" si="89"/>
        <v>289</v>
      </c>
      <c r="R258" s="847">
        <f>Birth!AG260</f>
        <v>2</v>
      </c>
      <c r="S258" s="847">
        <f>Birth!AH260</f>
        <v>7</v>
      </c>
      <c r="T258" s="847">
        <f t="shared" si="90"/>
        <v>9</v>
      </c>
      <c r="U258" s="848">
        <f t="shared" si="91"/>
        <v>48.40684684103244</v>
      </c>
      <c r="V258" s="848">
        <f t="shared" si="92"/>
        <v>10.912307907221821</v>
      </c>
      <c r="W258" s="848">
        <f t="shared" si="97"/>
        <v>8.1639794702093732E-2</v>
      </c>
      <c r="X258" s="848">
        <f t="shared" si="93"/>
        <v>6.9713400464756008</v>
      </c>
      <c r="Y258" s="849">
        <f t="shared" si="94"/>
        <v>960.24464831804278</v>
      </c>
    </row>
    <row r="259" spans="1:25" ht="20.25" customHeight="1">
      <c r="A259" s="716">
        <v>67</v>
      </c>
      <c r="B259" s="552" t="s">
        <v>613</v>
      </c>
      <c r="C259" s="961">
        <v>4430</v>
      </c>
      <c r="D259" s="705">
        <f t="shared" si="82"/>
        <v>4470.3130000000001</v>
      </c>
      <c r="E259" s="705">
        <f t="shared" si="83"/>
        <v>4511.4398796000005</v>
      </c>
      <c r="F259" s="705">
        <f t="shared" si="84"/>
        <v>4552.0428385164005</v>
      </c>
      <c r="G259" s="705">
        <f t="shared" si="85"/>
        <v>4593.4664283469001</v>
      </c>
      <c r="H259" s="717">
        <f t="shared" si="85"/>
        <v>4635.2669728448573</v>
      </c>
      <c r="I259" s="705">
        <f t="shared" si="96"/>
        <v>4652.2669728448573</v>
      </c>
      <c r="J259" s="705">
        <f t="shared" si="86"/>
        <v>4669.2669728448573</v>
      </c>
      <c r="K259" s="846">
        <f t="shared" si="87"/>
        <v>4635.2669728448573</v>
      </c>
      <c r="L259" s="171">
        <f>Birth!X261</f>
        <v>28</v>
      </c>
      <c r="M259" s="847">
        <f>Birth!Y261</f>
        <v>30</v>
      </c>
      <c r="N259" s="847">
        <f t="shared" si="88"/>
        <v>58</v>
      </c>
      <c r="O259" s="847">
        <f>Death!X260</f>
        <v>25</v>
      </c>
      <c r="P259" s="847">
        <f>Death!Y260</f>
        <v>16</v>
      </c>
      <c r="Q259" s="847">
        <f t="shared" si="89"/>
        <v>41</v>
      </c>
      <c r="R259" s="847">
        <f>Birth!AG261</f>
        <v>0</v>
      </c>
      <c r="S259" s="847">
        <f>Birth!AH261</f>
        <v>0</v>
      </c>
      <c r="T259" s="847">
        <f t="shared" si="90"/>
        <v>0</v>
      </c>
      <c r="U259" s="848">
        <f t="shared" si="91"/>
        <v>12.421649980031486</v>
      </c>
      <c r="V259" s="848">
        <f t="shared" si="92"/>
        <v>8.780821537608464</v>
      </c>
      <c r="W259" s="848">
        <f t="shared" si="97"/>
        <v>0</v>
      </c>
      <c r="X259" s="848">
        <f t="shared" si="93"/>
        <v>0</v>
      </c>
      <c r="Y259" s="849">
        <f t="shared" si="94"/>
        <v>1071.4285714285713</v>
      </c>
    </row>
    <row r="260" spans="1:25" ht="20.25" customHeight="1">
      <c r="A260" s="716">
        <v>68</v>
      </c>
      <c r="B260" s="552" t="s">
        <v>48</v>
      </c>
      <c r="C260" s="961">
        <v>13354</v>
      </c>
      <c r="D260" s="705">
        <f t="shared" si="82"/>
        <v>13475.5214</v>
      </c>
      <c r="E260" s="705">
        <f t="shared" si="83"/>
        <v>13599.49619688</v>
      </c>
      <c r="F260" s="705">
        <f t="shared" si="84"/>
        <v>13721.89166265192</v>
      </c>
      <c r="G260" s="705">
        <f t="shared" si="85"/>
        <v>13846.760876782053</v>
      </c>
      <c r="H260" s="717">
        <f t="shared" si="85"/>
        <v>13972.766400760769</v>
      </c>
      <c r="I260" s="705">
        <f t="shared" si="96"/>
        <v>14000.766400760769</v>
      </c>
      <c r="J260" s="705">
        <f t="shared" si="86"/>
        <v>14028.766400760769</v>
      </c>
      <c r="K260" s="846">
        <f t="shared" si="87"/>
        <v>13972.766400760769</v>
      </c>
      <c r="L260" s="171">
        <f>Birth!X262</f>
        <v>64</v>
      </c>
      <c r="M260" s="847">
        <f>Birth!Y262</f>
        <v>81</v>
      </c>
      <c r="N260" s="847">
        <f t="shared" si="88"/>
        <v>145</v>
      </c>
      <c r="O260" s="847">
        <f>Death!X261</f>
        <v>75</v>
      </c>
      <c r="P260" s="847">
        <f>Death!Y261</f>
        <v>42</v>
      </c>
      <c r="Q260" s="847">
        <f t="shared" si="89"/>
        <v>117</v>
      </c>
      <c r="R260" s="847">
        <f>Birth!AG262</f>
        <v>1</v>
      </c>
      <c r="S260" s="847">
        <f>Birth!AH262</f>
        <v>1</v>
      </c>
      <c r="T260" s="847">
        <f t="shared" si="90"/>
        <v>2</v>
      </c>
      <c r="U260" s="848">
        <f t="shared" si="91"/>
        <v>10.335905229139518</v>
      </c>
      <c r="V260" s="848">
        <f t="shared" si="92"/>
        <v>8.3400062883401631</v>
      </c>
      <c r="W260" s="848">
        <f t="shared" si="97"/>
        <v>7.1567789177778951E-2</v>
      </c>
      <c r="X260" s="848">
        <f t="shared" si="93"/>
        <v>13.605442176870747</v>
      </c>
      <c r="Y260" s="849">
        <f t="shared" si="94"/>
        <v>1265.625</v>
      </c>
    </row>
    <row r="261" spans="1:25" ht="20.25" customHeight="1">
      <c r="A261" s="714"/>
      <c r="B261" s="989" t="s">
        <v>6</v>
      </c>
      <c r="C261" s="959">
        <f>SUM(C251:C260)</f>
        <v>317814</v>
      </c>
      <c r="D261" s="715">
        <f t="shared" si="82"/>
        <v>320706.10739999998</v>
      </c>
      <c r="E261" s="715">
        <f t="shared" si="83"/>
        <v>323656.60358807998</v>
      </c>
      <c r="F261" s="715">
        <f t="shared" si="84"/>
        <v>326569.51302037272</v>
      </c>
      <c r="G261" s="715">
        <f t="shared" si="85"/>
        <v>329541.29558885813</v>
      </c>
      <c r="H261" s="715">
        <f>SUM(H251:H260)</f>
        <v>332540.12137871672</v>
      </c>
      <c r="I261" s="706">
        <f t="shared" si="96"/>
        <v>343516.12137871672</v>
      </c>
      <c r="J261" s="705">
        <f t="shared" si="86"/>
        <v>354492.12137871672</v>
      </c>
      <c r="K261" s="846">
        <f t="shared" si="87"/>
        <v>332540.12137871672</v>
      </c>
      <c r="L261" s="971">
        <f>Birth!X263</f>
        <v>8048</v>
      </c>
      <c r="M261" s="990">
        <f>Birth!Y263</f>
        <v>7562</v>
      </c>
      <c r="N261" s="990">
        <f t="shared" si="88"/>
        <v>15610</v>
      </c>
      <c r="O261" s="990">
        <f>Death!X262</f>
        <v>2541</v>
      </c>
      <c r="P261" s="990">
        <f>Death!Y262</f>
        <v>2093</v>
      </c>
      <c r="Q261" s="990">
        <f t="shared" si="89"/>
        <v>4634</v>
      </c>
      <c r="R261" s="990">
        <f>Birth!AG263</f>
        <v>78</v>
      </c>
      <c r="S261" s="990">
        <f>Birth!AH263</f>
        <v>71</v>
      </c>
      <c r="T261" s="990">
        <f t="shared" si="90"/>
        <v>149</v>
      </c>
      <c r="U261" s="1014">
        <f t="shared" si="91"/>
        <v>44.034829150189417</v>
      </c>
      <c r="V261" s="1014">
        <f t="shared" si="92"/>
        <v>13.072222823957576</v>
      </c>
      <c r="W261" s="991">
        <f t="shared" si="97"/>
        <v>0.23455816301687368</v>
      </c>
      <c r="X261" s="991">
        <f t="shared" si="93"/>
        <v>9.4549146519449199</v>
      </c>
      <c r="Y261" s="992">
        <f t="shared" si="94"/>
        <v>939.61232604373754</v>
      </c>
    </row>
    <row r="262" spans="1:25" ht="20.25" customHeight="1">
      <c r="A262" s="704" t="s">
        <v>51</v>
      </c>
      <c r="B262" s="993"/>
      <c r="C262" s="999"/>
      <c r="D262" s="718">
        <f t="shared" si="82"/>
        <v>0</v>
      </c>
      <c r="E262" s="718">
        <f t="shared" si="83"/>
        <v>0</v>
      </c>
      <c r="F262" s="718">
        <f t="shared" si="84"/>
        <v>0</v>
      </c>
      <c r="G262" s="718">
        <f t="shared" si="85"/>
        <v>0</v>
      </c>
      <c r="H262" s="718"/>
      <c r="I262" s="705">
        <f t="shared" si="96"/>
        <v>0</v>
      </c>
      <c r="J262" s="705">
        <f t="shared" si="86"/>
        <v>0</v>
      </c>
      <c r="K262" s="846">
        <f t="shared" si="87"/>
        <v>0</v>
      </c>
      <c r="L262" s="623"/>
      <c r="M262" s="623"/>
      <c r="N262" s="623"/>
      <c r="O262" s="623"/>
      <c r="P262" s="623"/>
      <c r="Q262" s="623"/>
      <c r="R262" s="623"/>
      <c r="S262" s="623"/>
      <c r="T262" s="623"/>
      <c r="U262" s="848"/>
      <c r="V262" s="848"/>
      <c r="W262" s="995"/>
      <c r="X262" s="995"/>
      <c r="Y262" s="996"/>
    </row>
    <row r="263" spans="1:25" ht="20.25" customHeight="1">
      <c r="A263" s="716">
        <v>69</v>
      </c>
      <c r="B263" s="554" t="s">
        <v>51</v>
      </c>
      <c r="C263" s="960">
        <v>666232</v>
      </c>
      <c r="D263" s="717">
        <f t="shared" si="82"/>
        <v>672294.71120000002</v>
      </c>
      <c r="E263" s="717">
        <f t="shared" si="83"/>
        <v>678479.82254304003</v>
      </c>
      <c r="F263" s="717">
        <f t="shared" si="84"/>
        <v>684586.14094592736</v>
      </c>
      <c r="G263" s="717">
        <f t="shared" si="85"/>
        <v>690815.87482853525</v>
      </c>
      <c r="H263" s="717">
        <f t="shared" si="85"/>
        <v>697102.29928947496</v>
      </c>
      <c r="I263" s="705">
        <f t="shared" si="96"/>
        <v>700792.29928947496</v>
      </c>
      <c r="J263" s="705">
        <f t="shared" si="86"/>
        <v>704482.29928947496</v>
      </c>
      <c r="K263" s="846">
        <f t="shared" si="87"/>
        <v>697102.29928947496</v>
      </c>
      <c r="L263" s="847">
        <f>Birth!X265</f>
        <v>9956</v>
      </c>
      <c r="M263" s="847">
        <f>Birth!Y265</f>
        <v>9084</v>
      </c>
      <c r="N263" s="847">
        <f t="shared" si="88"/>
        <v>19040</v>
      </c>
      <c r="O263" s="847">
        <f>Death!X264</f>
        <v>8987</v>
      </c>
      <c r="P263" s="847">
        <f>Death!Y264</f>
        <v>6363</v>
      </c>
      <c r="Q263" s="847">
        <f t="shared" si="89"/>
        <v>15350</v>
      </c>
      <c r="R263" s="847">
        <f>Birth!AG265</f>
        <v>20</v>
      </c>
      <c r="S263" s="847">
        <f>Birth!AH265</f>
        <v>24</v>
      </c>
      <c r="T263" s="847">
        <f t="shared" si="90"/>
        <v>44</v>
      </c>
      <c r="U263" s="848">
        <f t="shared" si="91"/>
        <v>27.026938816210592</v>
      </c>
      <c r="V263" s="848">
        <f t="shared" si="92"/>
        <v>21.789049938489107</v>
      </c>
      <c r="W263" s="848">
        <f t="shared" ref="W263:W277" si="98">R263/K263*1000</f>
        <v>2.8690193706698574E-2</v>
      </c>
      <c r="X263" s="848">
        <f t="shared" si="93"/>
        <v>2.3055963110459023</v>
      </c>
      <c r="Y263" s="849">
        <f t="shared" si="94"/>
        <v>912.41462434712741</v>
      </c>
    </row>
    <row r="264" spans="1:25" ht="20.25" customHeight="1">
      <c r="A264" s="633">
        <v>70</v>
      </c>
      <c r="B264" s="554" t="s">
        <v>54</v>
      </c>
      <c r="C264" s="958">
        <v>47845</v>
      </c>
      <c r="D264" s="705">
        <f t="shared" si="82"/>
        <v>48280.389499999997</v>
      </c>
      <c r="E264" s="705">
        <f t="shared" si="83"/>
        <v>48724.569083399998</v>
      </c>
      <c r="F264" s="705">
        <f t="shared" si="84"/>
        <v>49163.090205150598</v>
      </c>
      <c r="G264" s="705">
        <f t="shared" si="85"/>
        <v>49610.474326017466</v>
      </c>
      <c r="H264" s="717">
        <f t="shared" si="85"/>
        <v>50061.929642384224</v>
      </c>
      <c r="I264" s="705">
        <f t="shared" si="96"/>
        <v>50430.929642384224</v>
      </c>
      <c r="J264" s="705">
        <f t="shared" si="86"/>
        <v>50799.929642384224</v>
      </c>
      <c r="K264" s="846">
        <f t="shared" si="87"/>
        <v>50061.929642384224</v>
      </c>
      <c r="L264" s="847">
        <f>Birth!X266</f>
        <v>518</v>
      </c>
      <c r="M264" s="847">
        <f>Birth!Y266</f>
        <v>498</v>
      </c>
      <c r="N264" s="847">
        <f t="shared" si="88"/>
        <v>1016</v>
      </c>
      <c r="O264" s="847">
        <f>Death!X265</f>
        <v>382</v>
      </c>
      <c r="P264" s="847">
        <f>Death!Y265</f>
        <v>265</v>
      </c>
      <c r="Q264" s="847">
        <f t="shared" si="89"/>
        <v>647</v>
      </c>
      <c r="R264" s="847">
        <f>Birth!AG266</f>
        <v>0</v>
      </c>
      <c r="S264" s="847">
        <f>Birth!AH266</f>
        <v>0</v>
      </c>
      <c r="T264" s="847">
        <f t="shared" si="90"/>
        <v>0</v>
      </c>
      <c r="U264" s="848">
        <f t="shared" ref="U264:U276" si="99">N264/J264*1000</f>
        <v>20.000027699887095</v>
      </c>
      <c r="V264" s="848">
        <f t="shared" ref="V264:V276" si="100">Q264/J264*1000</f>
        <v>12.7362381120344</v>
      </c>
      <c r="W264" s="848">
        <f t="shared" ref="W264:W276" si="101">R264/K264*1000</f>
        <v>0</v>
      </c>
      <c r="X264" s="848">
        <f t="shared" ref="X264:X276" si="102">T264/(N264+T264)*1000</f>
        <v>0</v>
      </c>
      <c r="Y264" s="849">
        <f t="shared" ref="Y264:Y276" si="103">M264/L264*1000</f>
        <v>961.3899613899614</v>
      </c>
    </row>
    <row r="265" spans="1:25" ht="20.25" customHeight="1">
      <c r="A265" s="716">
        <v>71</v>
      </c>
      <c r="B265" s="554" t="s">
        <v>55</v>
      </c>
      <c r="C265" s="958">
        <v>25670</v>
      </c>
      <c r="D265" s="705">
        <f t="shared" si="82"/>
        <v>25903.597000000002</v>
      </c>
      <c r="E265" s="705">
        <f t="shared" si="83"/>
        <v>26141.910092400001</v>
      </c>
      <c r="F265" s="705">
        <f t="shared" si="84"/>
        <v>26377.1872832316</v>
      </c>
      <c r="G265" s="705">
        <f t="shared" si="85"/>
        <v>26617.219687509009</v>
      </c>
      <c r="H265" s="717">
        <f t="shared" si="85"/>
        <v>26859.43638666534</v>
      </c>
      <c r="I265" s="705">
        <f t="shared" si="96"/>
        <v>27276.43638666534</v>
      </c>
      <c r="J265" s="705">
        <f t="shared" si="86"/>
        <v>27693.43638666534</v>
      </c>
      <c r="K265" s="846">
        <f t="shared" si="87"/>
        <v>26859.43638666534</v>
      </c>
      <c r="L265" s="847">
        <f>Birth!X267</f>
        <v>327</v>
      </c>
      <c r="M265" s="847">
        <f>Birth!Y267</f>
        <v>323</v>
      </c>
      <c r="N265" s="847">
        <f t="shared" si="88"/>
        <v>650</v>
      </c>
      <c r="O265" s="847">
        <f>Death!X266</f>
        <v>141</v>
      </c>
      <c r="P265" s="847">
        <f>Death!Y266</f>
        <v>92</v>
      </c>
      <c r="Q265" s="847">
        <f t="shared" si="89"/>
        <v>233</v>
      </c>
      <c r="R265" s="847">
        <f>Birth!AG267</f>
        <v>0</v>
      </c>
      <c r="S265" s="847">
        <f>Birth!AH267</f>
        <v>0</v>
      </c>
      <c r="T265" s="847">
        <f t="shared" si="90"/>
        <v>0</v>
      </c>
      <c r="U265" s="848">
        <f t="shared" si="99"/>
        <v>23.471265570818844</v>
      </c>
      <c r="V265" s="848">
        <f t="shared" si="100"/>
        <v>8.4135459661550627</v>
      </c>
      <c r="W265" s="848">
        <f t="shared" si="101"/>
        <v>0</v>
      </c>
      <c r="X265" s="848">
        <f t="shared" si="102"/>
        <v>0</v>
      </c>
      <c r="Y265" s="849">
        <f t="shared" si="103"/>
        <v>987.76758409785941</v>
      </c>
    </row>
    <row r="266" spans="1:25" ht="20.25" customHeight="1">
      <c r="A266" s="633">
        <v>72</v>
      </c>
      <c r="B266" s="554" t="s">
        <v>696</v>
      </c>
      <c r="C266" s="961">
        <v>7814</v>
      </c>
      <c r="D266" s="705">
        <f t="shared" si="82"/>
        <v>7885.1073999999999</v>
      </c>
      <c r="E266" s="705">
        <f t="shared" si="83"/>
        <v>7957.6503880800001</v>
      </c>
      <c r="F266" s="705">
        <f t="shared" si="84"/>
        <v>8029.2692415727197</v>
      </c>
      <c r="G266" s="705">
        <f t="shared" si="85"/>
        <v>8102.3355916710316</v>
      </c>
      <c r="H266" s="717">
        <f t="shared" si="85"/>
        <v>8176.0668455552377</v>
      </c>
      <c r="I266" s="705">
        <f t="shared" si="96"/>
        <v>8114.0668455552377</v>
      </c>
      <c r="J266" s="705">
        <f t="shared" si="86"/>
        <v>8052.0668455552377</v>
      </c>
      <c r="K266" s="846">
        <f t="shared" si="87"/>
        <v>8176.0668455552377</v>
      </c>
      <c r="L266" s="847">
        <f>Birth!X268</f>
        <v>0</v>
      </c>
      <c r="M266" s="847">
        <f>Birth!Y268</f>
        <v>0</v>
      </c>
      <c r="N266" s="847">
        <f t="shared" si="88"/>
        <v>0</v>
      </c>
      <c r="O266" s="847">
        <f>Death!X267</f>
        <v>31</v>
      </c>
      <c r="P266" s="847">
        <f>Death!Y267</f>
        <v>31</v>
      </c>
      <c r="Q266" s="847">
        <f t="shared" si="89"/>
        <v>62</v>
      </c>
      <c r="R266" s="847">
        <f>Birth!AG268</f>
        <v>0</v>
      </c>
      <c r="S266" s="847">
        <f>Birth!AH268</f>
        <v>0</v>
      </c>
      <c r="T266" s="847">
        <f t="shared" si="90"/>
        <v>0</v>
      </c>
      <c r="U266" s="848">
        <f t="shared" si="99"/>
        <v>0</v>
      </c>
      <c r="V266" s="848">
        <f t="shared" si="100"/>
        <v>7.6998864004990422</v>
      </c>
      <c r="W266" s="848">
        <f t="shared" si="101"/>
        <v>0</v>
      </c>
      <c r="X266" s="848" t="e">
        <f t="shared" si="102"/>
        <v>#DIV/0!</v>
      </c>
      <c r="Y266" s="849" t="e">
        <f t="shared" si="103"/>
        <v>#DIV/0!</v>
      </c>
    </row>
    <row r="267" spans="1:25" ht="20.25" customHeight="1">
      <c r="A267" s="716">
        <v>73</v>
      </c>
      <c r="B267" s="554" t="s">
        <v>53</v>
      </c>
      <c r="C267" s="961">
        <v>13919</v>
      </c>
      <c r="D267" s="705">
        <f t="shared" si="82"/>
        <v>14045.662899999999</v>
      </c>
      <c r="E267" s="705">
        <f t="shared" si="83"/>
        <v>14174.882998679999</v>
      </c>
      <c r="F267" s="705">
        <f t="shared" si="84"/>
        <v>14302.456945668118</v>
      </c>
      <c r="G267" s="705">
        <f t="shared" si="85"/>
        <v>14432.609303873698</v>
      </c>
      <c r="H267" s="717">
        <f t="shared" si="85"/>
        <v>14563.946048538948</v>
      </c>
      <c r="I267" s="705">
        <f t="shared" si="96"/>
        <v>14663.946048538948</v>
      </c>
      <c r="J267" s="705">
        <f t="shared" si="86"/>
        <v>14763.946048538948</v>
      </c>
      <c r="K267" s="846">
        <f t="shared" si="87"/>
        <v>14563.946048538948</v>
      </c>
      <c r="L267" s="847">
        <f>Birth!X269</f>
        <v>112</v>
      </c>
      <c r="M267" s="847">
        <f>Birth!Y269</f>
        <v>115</v>
      </c>
      <c r="N267" s="847">
        <f t="shared" si="88"/>
        <v>227</v>
      </c>
      <c r="O267" s="847">
        <f>Death!X268</f>
        <v>70</v>
      </c>
      <c r="P267" s="847">
        <f>Death!Y268</f>
        <v>57</v>
      </c>
      <c r="Q267" s="847">
        <f t="shared" si="89"/>
        <v>127</v>
      </c>
      <c r="R267" s="847">
        <f>Birth!AG269</f>
        <v>0</v>
      </c>
      <c r="S267" s="847">
        <f>Birth!AH269</f>
        <v>0</v>
      </c>
      <c r="T267" s="847">
        <f t="shared" si="90"/>
        <v>0</v>
      </c>
      <c r="U267" s="848">
        <f t="shared" si="99"/>
        <v>15.375293248410651</v>
      </c>
      <c r="V267" s="848">
        <f t="shared" si="100"/>
        <v>8.602036310784813</v>
      </c>
      <c r="W267" s="848">
        <f t="shared" si="101"/>
        <v>0</v>
      </c>
      <c r="X267" s="848">
        <f t="shared" si="102"/>
        <v>0</v>
      </c>
      <c r="Y267" s="849">
        <f t="shared" si="103"/>
        <v>1026.7857142857142</v>
      </c>
    </row>
    <row r="268" spans="1:25" ht="20.25" customHeight="1">
      <c r="A268" s="633">
        <v>74</v>
      </c>
      <c r="B268" s="554" t="s">
        <v>52</v>
      </c>
      <c r="C268" s="961">
        <v>17693</v>
      </c>
      <c r="D268" s="705">
        <f t="shared" si="82"/>
        <v>17854.006300000001</v>
      </c>
      <c r="E268" s="705">
        <f t="shared" si="83"/>
        <v>18018.263157960002</v>
      </c>
      <c r="F268" s="705">
        <f t="shared" si="84"/>
        <v>18180.427526381642</v>
      </c>
      <c r="G268" s="705">
        <f t="shared" si="85"/>
        <v>18345.869416871716</v>
      </c>
      <c r="H268" s="717">
        <f t="shared" si="85"/>
        <v>18512.81682856525</v>
      </c>
      <c r="I268" s="705">
        <f t="shared" si="96"/>
        <v>19635.81682856525</v>
      </c>
      <c r="J268" s="705">
        <f t="shared" si="86"/>
        <v>20758.81682856525</v>
      </c>
      <c r="K268" s="846">
        <f t="shared" si="87"/>
        <v>18512.81682856525</v>
      </c>
      <c r="L268" s="847">
        <f>Birth!X270</f>
        <v>730</v>
      </c>
      <c r="M268" s="847">
        <f>Birth!Y270</f>
        <v>615</v>
      </c>
      <c r="N268" s="847">
        <f t="shared" si="88"/>
        <v>1345</v>
      </c>
      <c r="O268" s="847">
        <f>Death!X269</f>
        <v>111</v>
      </c>
      <c r="P268" s="847">
        <f>Death!Y269</f>
        <v>111</v>
      </c>
      <c r="Q268" s="847">
        <f t="shared" si="89"/>
        <v>222</v>
      </c>
      <c r="R268" s="847">
        <f>Birth!AG270</f>
        <v>3</v>
      </c>
      <c r="S268" s="847">
        <f>Birth!AH270</f>
        <v>2</v>
      </c>
      <c r="T268" s="847">
        <f t="shared" si="90"/>
        <v>5</v>
      </c>
      <c r="U268" s="848">
        <f t="shared" si="99"/>
        <v>64.791746615790132</v>
      </c>
      <c r="V268" s="848">
        <f t="shared" si="100"/>
        <v>10.694251114279115</v>
      </c>
      <c r="W268" s="848">
        <f t="shared" si="101"/>
        <v>0.16204989374555925</v>
      </c>
      <c r="X268" s="848">
        <f t="shared" si="102"/>
        <v>3.7037037037037037</v>
      </c>
      <c r="Y268" s="849">
        <f t="shared" si="103"/>
        <v>842.46575342465758</v>
      </c>
    </row>
    <row r="269" spans="1:25" ht="20.25" customHeight="1">
      <c r="A269" s="716">
        <v>75</v>
      </c>
      <c r="B269" s="554" t="s">
        <v>56</v>
      </c>
      <c r="C269" s="961">
        <v>36973</v>
      </c>
      <c r="D269" s="705">
        <f t="shared" si="82"/>
        <v>37309.454299999998</v>
      </c>
      <c r="E269" s="705">
        <f t="shared" si="83"/>
        <v>37652.701279559995</v>
      </c>
      <c r="F269" s="705">
        <f t="shared" si="84"/>
        <v>37991.575591076034</v>
      </c>
      <c r="G269" s="705">
        <f t="shared" si="85"/>
        <v>38337.298928954828</v>
      </c>
      <c r="H269" s="717">
        <f t="shared" si="85"/>
        <v>38686.168349208318</v>
      </c>
      <c r="I269" s="705">
        <f t="shared" si="96"/>
        <v>40658.168349208318</v>
      </c>
      <c r="J269" s="705">
        <f t="shared" si="86"/>
        <v>42630.168349208318</v>
      </c>
      <c r="K269" s="846">
        <f t="shared" si="87"/>
        <v>38686.168349208318</v>
      </c>
      <c r="L269" s="847">
        <f>Birth!X271</f>
        <v>1202</v>
      </c>
      <c r="M269" s="847">
        <f>Birth!Y271</f>
        <v>1159</v>
      </c>
      <c r="N269" s="847">
        <f t="shared" si="88"/>
        <v>2361</v>
      </c>
      <c r="O269" s="847">
        <f>Death!X270</f>
        <v>231</v>
      </c>
      <c r="P269" s="847">
        <f>Death!Y270</f>
        <v>158</v>
      </c>
      <c r="Q269" s="847">
        <f t="shared" si="89"/>
        <v>389</v>
      </c>
      <c r="R269" s="847">
        <f>Birth!AG271</f>
        <v>0</v>
      </c>
      <c r="S269" s="847">
        <f>Birth!AH271</f>
        <v>0</v>
      </c>
      <c r="T269" s="847">
        <f t="shared" si="90"/>
        <v>0</v>
      </c>
      <c r="U269" s="848">
        <f t="shared" si="99"/>
        <v>55.383314010390158</v>
      </c>
      <c r="V269" s="848">
        <f t="shared" si="100"/>
        <v>9.1249932867605974</v>
      </c>
      <c r="W269" s="848">
        <f t="shared" si="101"/>
        <v>0</v>
      </c>
      <c r="X269" s="848">
        <f t="shared" si="102"/>
        <v>0</v>
      </c>
      <c r="Y269" s="849">
        <f t="shared" si="103"/>
        <v>964.22628951747095</v>
      </c>
    </row>
    <row r="270" spans="1:25" ht="20.25" customHeight="1">
      <c r="A270" s="633">
        <v>76</v>
      </c>
      <c r="B270" s="554" t="s">
        <v>697</v>
      </c>
      <c r="C270" s="961">
        <v>14497</v>
      </c>
      <c r="D270" s="705">
        <f t="shared" si="82"/>
        <v>14628.922699999999</v>
      </c>
      <c r="E270" s="705">
        <f t="shared" si="83"/>
        <v>14763.508788839999</v>
      </c>
      <c r="F270" s="705">
        <f t="shared" si="84"/>
        <v>14896.380367939559</v>
      </c>
      <c r="G270" s="705">
        <f t="shared" si="85"/>
        <v>15031.937429287809</v>
      </c>
      <c r="H270" s="717">
        <f t="shared" si="85"/>
        <v>15168.728059894329</v>
      </c>
      <c r="I270" s="705">
        <f t="shared" si="96"/>
        <v>15330.728059894329</v>
      </c>
      <c r="J270" s="705">
        <f t="shared" si="86"/>
        <v>15492.728059894329</v>
      </c>
      <c r="K270" s="846">
        <f t="shared" si="87"/>
        <v>15168.728059894329</v>
      </c>
      <c r="L270" s="847">
        <f>Birth!X272</f>
        <v>160</v>
      </c>
      <c r="M270" s="847">
        <f>Birth!Y272</f>
        <v>155</v>
      </c>
      <c r="N270" s="847">
        <f t="shared" si="88"/>
        <v>315</v>
      </c>
      <c r="O270" s="847">
        <f>Death!X271</f>
        <v>92</v>
      </c>
      <c r="P270" s="847">
        <f>Death!Y271</f>
        <v>61</v>
      </c>
      <c r="Q270" s="847">
        <f t="shared" si="89"/>
        <v>153</v>
      </c>
      <c r="R270" s="847">
        <f>Birth!AG272</f>
        <v>3</v>
      </c>
      <c r="S270" s="847">
        <f>Birth!AH272</f>
        <v>2</v>
      </c>
      <c r="T270" s="847">
        <f t="shared" si="90"/>
        <v>5</v>
      </c>
      <c r="U270" s="848">
        <f t="shared" si="99"/>
        <v>20.332119610066176</v>
      </c>
      <c r="V270" s="848">
        <f t="shared" si="100"/>
        <v>9.8756009534607152</v>
      </c>
      <c r="W270" s="848">
        <f t="shared" si="101"/>
        <v>0.19777531696490175</v>
      </c>
      <c r="X270" s="848">
        <f t="shared" si="102"/>
        <v>15.625</v>
      </c>
      <c r="Y270" s="849">
        <f t="shared" si="103"/>
        <v>968.75</v>
      </c>
    </row>
    <row r="271" spans="1:25" ht="20.25" customHeight="1">
      <c r="A271" s="716">
        <v>77</v>
      </c>
      <c r="B271" s="554" t="s">
        <v>698</v>
      </c>
      <c r="C271" s="961">
        <v>10368</v>
      </c>
      <c r="D271" s="705">
        <f t="shared" si="82"/>
        <v>10462.3488</v>
      </c>
      <c r="E271" s="705">
        <f t="shared" si="83"/>
        <v>10558.60240896</v>
      </c>
      <c r="F271" s="705">
        <f t="shared" si="84"/>
        <v>10653.629830640639</v>
      </c>
      <c r="G271" s="705">
        <f t="shared" si="85"/>
        <v>10750.577862099468</v>
      </c>
      <c r="H271" s="717">
        <f t="shared" si="85"/>
        <v>10848.408120644574</v>
      </c>
      <c r="I271" s="705">
        <f t="shared" si="96"/>
        <v>11452.408120644574</v>
      </c>
      <c r="J271" s="705">
        <f t="shared" si="86"/>
        <v>12056.408120644574</v>
      </c>
      <c r="K271" s="846">
        <f t="shared" si="87"/>
        <v>10848.408120644574</v>
      </c>
      <c r="L271" s="847">
        <f>Birth!X273</f>
        <v>415</v>
      </c>
      <c r="M271" s="847">
        <f>Birth!Y273</f>
        <v>336</v>
      </c>
      <c r="N271" s="847">
        <f t="shared" si="88"/>
        <v>751</v>
      </c>
      <c r="O271" s="847">
        <f>Death!X272</f>
        <v>90</v>
      </c>
      <c r="P271" s="847">
        <f>Death!Y272</f>
        <v>57</v>
      </c>
      <c r="Q271" s="847">
        <f t="shared" si="89"/>
        <v>147</v>
      </c>
      <c r="R271" s="847">
        <f>Birth!AG273</f>
        <v>0</v>
      </c>
      <c r="S271" s="847">
        <f>Birth!AH273</f>
        <v>0</v>
      </c>
      <c r="T271" s="847">
        <f t="shared" si="90"/>
        <v>0</v>
      </c>
      <c r="U271" s="848">
        <f t="shared" si="99"/>
        <v>62.290525709231645</v>
      </c>
      <c r="V271" s="848">
        <f t="shared" si="100"/>
        <v>12.192686124177166</v>
      </c>
      <c r="W271" s="848">
        <f t="shared" si="101"/>
        <v>0</v>
      </c>
      <c r="X271" s="848">
        <f t="shared" si="102"/>
        <v>0</v>
      </c>
      <c r="Y271" s="849">
        <f t="shared" si="103"/>
        <v>809.63855421686753</v>
      </c>
    </row>
    <row r="272" spans="1:25" ht="20.25" customHeight="1">
      <c r="A272" s="633">
        <v>78</v>
      </c>
      <c r="B272" s="554" t="s">
        <v>699</v>
      </c>
      <c r="C272" s="961">
        <v>14561</v>
      </c>
      <c r="D272" s="705">
        <f t="shared" si="82"/>
        <v>14693.5051</v>
      </c>
      <c r="E272" s="705">
        <f t="shared" si="83"/>
        <v>14828.68534692</v>
      </c>
      <c r="F272" s="705">
        <f t="shared" si="84"/>
        <v>14962.14351504228</v>
      </c>
      <c r="G272" s="705">
        <f t="shared" si="85"/>
        <v>15098.299021029165</v>
      </c>
      <c r="H272" s="717">
        <f t="shared" si="85"/>
        <v>15235.693542120531</v>
      </c>
      <c r="I272" s="705">
        <f t="shared" si="96"/>
        <v>15135.693542120531</v>
      </c>
      <c r="J272" s="705">
        <f t="shared" si="86"/>
        <v>15035.693542120531</v>
      </c>
      <c r="K272" s="846">
        <f t="shared" si="87"/>
        <v>15235.693542120531</v>
      </c>
      <c r="L272" s="847">
        <f>Birth!X274</f>
        <v>13</v>
      </c>
      <c r="M272" s="847">
        <f>Birth!Y274</f>
        <v>17</v>
      </c>
      <c r="N272" s="847">
        <f t="shared" si="88"/>
        <v>30</v>
      </c>
      <c r="O272" s="847">
        <f>Death!X273</f>
        <v>86</v>
      </c>
      <c r="P272" s="847">
        <f>Death!Y273</f>
        <v>44</v>
      </c>
      <c r="Q272" s="847">
        <f t="shared" si="89"/>
        <v>130</v>
      </c>
      <c r="R272" s="847">
        <f>Birth!AG274</f>
        <v>0</v>
      </c>
      <c r="S272" s="847">
        <f>Birth!AH274</f>
        <v>0</v>
      </c>
      <c r="T272" s="847">
        <f t="shared" si="90"/>
        <v>0</v>
      </c>
      <c r="U272" s="848">
        <f t="shared" si="99"/>
        <v>1.9952521588684236</v>
      </c>
      <c r="V272" s="848">
        <f t="shared" si="100"/>
        <v>8.6460926884298352</v>
      </c>
      <c r="W272" s="848">
        <f t="shared" si="101"/>
        <v>0</v>
      </c>
      <c r="X272" s="848">
        <f t="shared" si="102"/>
        <v>0</v>
      </c>
      <c r="Y272" s="849">
        <f t="shared" si="103"/>
        <v>1307.6923076923076</v>
      </c>
    </row>
    <row r="273" spans="1:25" ht="20.25" customHeight="1">
      <c r="A273" s="716">
        <v>79</v>
      </c>
      <c r="B273" s="554" t="s">
        <v>700</v>
      </c>
      <c r="C273" s="958">
        <v>24603</v>
      </c>
      <c r="D273" s="705">
        <f t="shared" si="82"/>
        <v>24826.887299999999</v>
      </c>
      <c r="E273" s="705">
        <f t="shared" si="83"/>
        <v>25055.294663159999</v>
      </c>
      <c r="F273" s="705">
        <f t="shared" si="84"/>
        <v>25280.792315128438</v>
      </c>
      <c r="G273" s="705">
        <f t="shared" si="85"/>
        <v>25510.847525196106</v>
      </c>
      <c r="H273" s="717">
        <f t="shared" si="85"/>
        <v>25742.99623767539</v>
      </c>
      <c r="I273" s="705">
        <f t="shared" si="96"/>
        <v>26388.99623767539</v>
      </c>
      <c r="J273" s="705">
        <f t="shared" si="86"/>
        <v>27034.99623767539</v>
      </c>
      <c r="K273" s="846">
        <f t="shared" si="87"/>
        <v>25742.99623767539</v>
      </c>
      <c r="L273" s="847">
        <f>Birth!X275</f>
        <v>453</v>
      </c>
      <c r="M273" s="847">
        <f>Birth!Y275</f>
        <v>454</v>
      </c>
      <c r="N273" s="847">
        <f t="shared" si="88"/>
        <v>907</v>
      </c>
      <c r="O273" s="847">
        <f>Death!X274</f>
        <v>162</v>
      </c>
      <c r="P273" s="847">
        <f>Death!Y274</f>
        <v>99</v>
      </c>
      <c r="Q273" s="847">
        <f t="shared" si="89"/>
        <v>261</v>
      </c>
      <c r="R273" s="847">
        <f>Birth!AG275</f>
        <v>12</v>
      </c>
      <c r="S273" s="847">
        <f>Birth!AH275</f>
        <v>4</v>
      </c>
      <c r="T273" s="847">
        <f t="shared" si="90"/>
        <v>16</v>
      </c>
      <c r="U273" s="848">
        <f t="shared" si="99"/>
        <v>33.549107683470815</v>
      </c>
      <c r="V273" s="848">
        <f t="shared" si="100"/>
        <v>9.6541533686724179</v>
      </c>
      <c r="W273" s="848">
        <f t="shared" si="101"/>
        <v>0.46614620494089026</v>
      </c>
      <c r="X273" s="848">
        <f t="shared" si="102"/>
        <v>17.33477789815818</v>
      </c>
      <c r="Y273" s="849">
        <f t="shared" si="103"/>
        <v>1002.2075055187638</v>
      </c>
    </row>
    <row r="274" spans="1:25" ht="20.25" customHeight="1">
      <c r="A274" s="633">
        <v>80</v>
      </c>
      <c r="B274" s="554" t="s">
        <v>701</v>
      </c>
      <c r="C274" s="963">
        <v>16466</v>
      </c>
      <c r="D274" s="705">
        <f t="shared" si="82"/>
        <v>16615.8406</v>
      </c>
      <c r="E274" s="705">
        <f t="shared" si="83"/>
        <v>16768.70633352</v>
      </c>
      <c r="F274" s="705">
        <f t="shared" si="84"/>
        <v>16919.624690521679</v>
      </c>
      <c r="G274" s="705">
        <f t="shared" si="85"/>
        <v>17073.593275205425</v>
      </c>
      <c r="H274" s="717">
        <f t="shared" si="85"/>
        <v>17228.962974009795</v>
      </c>
      <c r="I274" s="705">
        <f t="shared" si="96"/>
        <v>17125.962974009795</v>
      </c>
      <c r="J274" s="705">
        <f t="shared" si="86"/>
        <v>17022.962974009795</v>
      </c>
      <c r="K274" s="846">
        <f t="shared" si="87"/>
        <v>17228.962974009795</v>
      </c>
      <c r="L274" s="847">
        <f>Birth!X276</f>
        <v>13</v>
      </c>
      <c r="M274" s="847">
        <f>Birth!Y276</f>
        <v>10</v>
      </c>
      <c r="N274" s="847">
        <f t="shared" si="88"/>
        <v>23</v>
      </c>
      <c r="O274" s="847">
        <f>Death!X275</f>
        <v>74</v>
      </c>
      <c r="P274" s="847">
        <f>Death!Y275</f>
        <v>52</v>
      </c>
      <c r="Q274" s="847">
        <f t="shared" si="89"/>
        <v>126</v>
      </c>
      <c r="R274" s="847">
        <f>Birth!AG276</f>
        <v>0</v>
      </c>
      <c r="S274" s="847">
        <f>Birth!AH276</f>
        <v>0</v>
      </c>
      <c r="T274" s="847">
        <f t="shared" si="90"/>
        <v>0</v>
      </c>
      <c r="U274" s="848">
        <f t="shared" si="99"/>
        <v>1.351116138542731</v>
      </c>
      <c r="V274" s="848">
        <f t="shared" si="100"/>
        <v>7.4017666720167004</v>
      </c>
      <c r="W274" s="848">
        <f t="shared" si="101"/>
        <v>0</v>
      </c>
      <c r="X274" s="848">
        <f t="shared" si="102"/>
        <v>0</v>
      </c>
      <c r="Y274" s="849">
        <f t="shared" si="103"/>
        <v>769.23076923076928</v>
      </c>
    </row>
    <row r="275" spans="1:25" ht="20.25" customHeight="1">
      <c r="A275" s="716">
        <v>81</v>
      </c>
      <c r="B275" s="555" t="s">
        <v>122</v>
      </c>
      <c r="C275" s="961">
        <v>13061</v>
      </c>
      <c r="D275" s="705">
        <f>(((C275*9.1)/1000)+C275)</f>
        <v>13179.855100000001</v>
      </c>
      <c r="E275" s="705">
        <f>(((D275*9.2)/1000)+D275)</f>
        <v>13301.109766920001</v>
      </c>
      <c r="F275" s="705">
        <f>(((E275*9)/1000)+E275)</f>
        <v>13420.819754822282</v>
      </c>
      <c r="G275" s="705">
        <f>(((F275*9.1)/1000+F275))</f>
        <v>13542.949214591164</v>
      </c>
      <c r="H275" s="717">
        <f>(((G275*9.1)/1000+G275))</f>
        <v>13666.190052443944</v>
      </c>
      <c r="I275" s="705">
        <f t="shared" si="96"/>
        <v>13665.190052443944</v>
      </c>
      <c r="J275" s="705">
        <f t="shared" si="86"/>
        <v>13664.190052443944</v>
      </c>
      <c r="K275" s="846">
        <f>H275</f>
        <v>13666.190052443944</v>
      </c>
      <c r="L275" s="847">
        <f>Birth!X277</f>
        <v>72</v>
      </c>
      <c r="M275" s="847">
        <f>Birth!Y277</f>
        <v>86</v>
      </c>
      <c r="N275" s="847">
        <f>L275+M275</f>
        <v>158</v>
      </c>
      <c r="O275" s="847">
        <f>Death!X276</f>
        <v>92</v>
      </c>
      <c r="P275" s="847">
        <f>Death!Y276</f>
        <v>67</v>
      </c>
      <c r="Q275" s="847">
        <f>O275+P275</f>
        <v>159</v>
      </c>
      <c r="R275" s="847">
        <f>Birth!AG277</f>
        <v>0</v>
      </c>
      <c r="S275" s="847">
        <f>Birth!AH277</f>
        <v>0</v>
      </c>
      <c r="T275" s="847">
        <f>R275+S275</f>
        <v>0</v>
      </c>
      <c r="U275" s="848">
        <f t="shared" si="99"/>
        <v>11.563071019474037</v>
      </c>
      <c r="V275" s="848">
        <f t="shared" si="100"/>
        <v>11.636255013268176</v>
      </c>
      <c r="W275" s="848">
        <f t="shared" si="101"/>
        <v>0</v>
      </c>
      <c r="X275" s="848">
        <f t="shared" si="102"/>
        <v>0</v>
      </c>
      <c r="Y275" s="849">
        <f t="shared" si="103"/>
        <v>1194.4444444444443</v>
      </c>
    </row>
    <row r="276" spans="1:25" ht="20.25" customHeight="1">
      <c r="A276" s="633">
        <v>82</v>
      </c>
      <c r="B276" s="555" t="s">
        <v>783</v>
      </c>
      <c r="C276" s="961">
        <v>10125</v>
      </c>
      <c r="D276" s="705">
        <f>(((C276*9.1)/1000)+C276)</f>
        <v>10217.137500000001</v>
      </c>
      <c r="E276" s="705">
        <f>(((D276*9.2)/1000)+D276)</f>
        <v>10311.135165000002</v>
      </c>
      <c r="F276" s="705">
        <f>(((E276*9)/1000)+E276)</f>
        <v>10403.935381485002</v>
      </c>
      <c r="G276" s="705">
        <f>(((F276*9.1)/1000+F276))</f>
        <v>10498.611193456516</v>
      </c>
      <c r="H276" s="717">
        <f>(((G276*9.1)/1000+G276))</f>
        <v>10594.14855531697</v>
      </c>
      <c r="I276" s="705">
        <f t="shared" si="96"/>
        <v>10533.14855531697</v>
      </c>
      <c r="J276" s="705">
        <f t="shared" si="86"/>
        <v>10472.14855531697</v>
      </c>
      <c r="K276" s="846">
        <f>H276</f>
        <v>10594.14855531697</v>
      </c>
      <c r="L276" s="847">
        <f>Birth!X278</f>
        <v>22</v>
      </c>
      <c r="M276" s="847">
        <f>Birth!Y278</f>
        <v>22</v>
      </c>
      <c r="N276" s="847">
        <f>L276+M276</f>
        <v>44</v>
      </c>
      <c r="O276" s="847">
        <f>Death!X277</f>
        <v>54</v>
      </c>
      <c r="P276" s="847">
        <f>Death!Y277</f>
        <v>51</v>
      </c>
      <c r="Q276" s="847">
        <f>O276+P276</f>
        <v>105</v>
      </c>
      <c r="R276" s="847">
        <f>Birth!AG278</f>
        <v>0</v>
      </c>
      <c r="S276" s="847">
        <f>Birth!AH278</f>
        <v>0</v>
      </c>
      <c r="T276" s="847">
        <f>R276+S276</f>
        <v>0</v>
      </c>
      <c r="U276" s="848">
        <f t="shared" si="99"/>
        <v>4.2016210682630275</v>
      </c>
      <c r="V276" s="848">
        <f t="shared" si="100"/>
        <v>10.026595731082223</v>
      </c>
      <c r="W276" s="848">
        <f t="shared" si="101"/>
        <v>0</v>
      </c>
      <c r="X276" s="848">
        <f t="shared" si="102"/>
        <v>0</v>
      </c>
      <c r="Y276" s="849">
        <f t="shared" si="103"/>
        <v>1000</v>
      </c>
    </row>
    <row r="277" spans="1:25" ht="20.25" customHeight="1">
      <c r="A277" s="714"/>
      <c r="B277" s="989" t="s">
        <v>6</v>
      </c>
      <c r="C277" s="959">
        <f>SUM(C263:C276)</f>
        <v>919827</v>
      </c>
      <c r="D277" s="715">
        <f t="shared" si="82"/>
        <v>928197.42570000002</v>
      </c>
      <c r="E277" s="715">
        <f t="shared" si="83"/>
        <v>936736.84201644</v>
      </c>
      <c r="F277" s="715">
        <f t="shared" si="84"/>
        <v>945167.47359458799</v>
      </c>
      <c r="G277" s="715">
        <f t="shared" si="85"/>
        <v>953768.49760429875</v>
      </c>
      <c r="H277" s="715">
        <f>SUM(H263:H276)</f>
        <v>962447.79093249771</v>
      </c>
      <c r="I277" s="706">
        <f t="shared" si="96"/>
        <v>971203.79093249771</v>
      </c>
      <c r="J277" s="705">
        <f t="shared" si="86"/>
        <v>979959.79093249771</v>
      </c>
      <c r="K277" s="846">
        <f t="shared" si="87"/>
        <v>962447.79093249771</v>
      </c>
      <c r="L277" s="971">
        <f>Birth!X279</f>
        <v>13993</v>
      </c>
      <c r="M277" s="990">
        <f>Birth!Y279</f>
        <v>12874</v>
      </c>
      <c r="N277" s="990">
        <f t="shared" si="88"/>
        <v>26867</v>
      </c>
      <c r="O277" s="990">
        <f>Death!X278</f>
        <v>10603</v>
      </c>
      <c r="P277" s="990">
        <f>Death!Y278</f>
        <v>7508</v>
      </c>
      <c r="Q277" s="990">
        <f t="shared" si="89"/>
        <v>18111</v>
      </c>
      <c r="R277" s="990">
        <f>Birth!AG279</f>
        <v>38</v>
      </c>
      <c r="S277" s="990">
        <f>Birth!AH279</f>
        <v>32</v>
      </c>
      <c r="T277" s="990">
        <f t="shared" si="90"/>
        <v>70</v>
      </c>
      <c r="U277" s="1014">
        <f t="shared" si="91"/>
        <v>27.416431009311353</v>
      </c>
      <c r="V277" s="1014">
        <f t="shared" si="92"/>
        <v>18.481370529260353</v>
      </c>
      <c r="W277" s="991">
        <f t="shared" si="98"/>
        <v>3.9482661145891884E-2</v>
      </c>
      <c r="X277" s="991">
        <f t="shared" si="93"/>
        <v>2.5986561235475367</v>
      </c>
      <c r="Y277" s="992">
        <f t="shared" si="94"/>
        <v>920.0314442935753</v>
      </c>
    </row>
    <row r="278" spans="1:25" ht="19.5" customHeight="1">
      <c r="A278" s="704" t="s">
        <v>57</v>
      </c>
      <c r="B278" s="993"/>
      <c r="C278" s="999"/>
      <c r="D278" s="718">
        <f t="shared" si="82"/>
        <v>0</v>
      </c>
      <c r="E278" s="718">
        <f t="shared" si="83"/>
        <v>0</v>
      </c>
      <c r="F278" s="718">
        <f t="shared" si="84"/>
        <v>0</v>
      </c>
      <c r="G278" s="718">
        <f t="shared" si="85"/>
        <v>0</v>
      </c>
      <c r="H278" s="718"/>
      <c r="I278" s="705">
        <f t="shared" si="96"/>
        <v>0</v>
      </c>
      <c r="J278" s="705">
        <f t="shared" si="86"/>
        <v>0</v>
      </c>
      <c r="K278" s="846">
        <f t="shared" si="87"/>
        <v>0</v>
      </c>
      <c r="L278" s="623"/>
      <c r="M278" s="623"/>
      <c r="N278" s="623"/>
      <c r="O278" s="623"/>
      <c r="P278" s="623"/>
      <c r="Q278" s="623"/>
      <c r="R278" s="623"/>
      <c r="S278" s="623"/>
      <c r="T278" s="623"/>
      <c r="U278" s="848"/>
      <c r="V278" s="848"/>
      <c r="W278" s="995"/>
      <c r="X278" s="995"/>
      <c r="Y278" s="996"/>
    </row>
    <row r="279" spans="1:25" ht="19.5" customHeight="1">
      <c r="A279" s="716">
        <v>83</v>
      </c>
      <c r="B279" s="1001" t="s">
        <v>679</v>
      </c>
      <c r="C279" s="960">
        <v>98916</v>
      </c>
      <c r="D279" s="717">
        <f t="shared" si="82"/>
        <v>99816.135599999994</v>
      </c>
      <c r="E279" s="717">
        <f t="shared" si="83"/>
        <v>100734.44404752</v>
      </c>
      <c r="F279" s="717">
        <f t="shared" si="84"/>
        <v>101641.05404394768</v>
      </c>
      <c r="G279" s="717">
        <f t="shared" si="85"/>
        <v>102565.9876357476</v>
      </c>
      <c r="H279" s="717">
        <f t="shared" si="85"/>
        <v>103499.33812323291</v>
      </c>
      <c r="I279" s="705">
        <f t="shared" si="96"/>
        <v>106924.33812323291</v>
      </c>
      <c r="J279" s="705">
        <f t="shared" si="86"/>
        <v>110349.33812323291</v>
      </c>
      <c r="K279" s="846">
        <f t="shared" si="87"/>
        <v>103499.33812323291</v>
      </c>
      <c r="L279" s="847">
        <f>Birth!X281</f>
        <v>2255</v>
      </c>
      <c r="M279" s="847">
        <f>Birth!Y281</f>
        <v>2102</v>
      </c>
      <c r="N279" s="847">
        <f t="shared" si="88"/>
        <v>4357</v>
      </c>
      <c r="O279" s="847">
        <f>Death!X280</f>
        <v>560</v>
      </c>
      <c r="P279" s="847">
        <f>Death!Y280</f>
        <v>372</v>
      </c>
      <c r="Q279" s="847">
        <f t="shared" si="89"/>
        <v>932</v>
      </c>
      <c r="R279" s="847">
        <f>Birth!AG281</f>
        <v>1</v>
      </c>
      <c r="S279" s="847">
        <f>Birth!AH281</f>
        <v>0</v>
      </c>
      <c r="T279" s="847">
        <f t="shared" si="90"/>
        <v>1</v>
      </c>
      <c r="U279" s="848">
        <f t="shared" si="91"/>
        <v>39.483698535049747</v>
      </c>
      <c r="V279" s="848">
        <f t="shared" si="92"/>
        <v>8.4459047589319169</v>
      </c>
      <c r="W279" s="848">
        <f t="shared" ref="W279:W286" si="104">R279/K279*1000</f>
        <v>9.6618975360918367E-3</v>
      </c>
      <c r="X279" s="848">
        <f t="shared" si="93"/>
        <v>0.2294630564479119</v>
      </c>
      <c r="Y279" s="849">
        <f t="shared" si="94"/>
        <v>932.15077605321505</v>
      </c>
    </row>
    <row r="280" spans="1:25" ht="19.5" customHeight="1">
      <c r="A280" s="633">
        <v>84</v>
      </c>
      <c r="B280" s="1001" t="s">
        <v>60</v>
      </c>
      <c r="C280" s="961">
        <v>122273</v>
      </c>
      <c r="D280" s="705">
        <f t="shared" si="82"/>
        <v>123385.68429999999</v>
      </c>
      <c r="E280" s="705">
        <f t="shared" si="83"/>
        <v>124520.83259555999</v>
      </c>
      <c r="F280" s="705">
        <f t="shared" si="84"/>
        <v>125641.52008892002</v>
      </c>
      <c r="G280" s="705">
        <f t="shared" si="85"/>
        <v>126784.8579217292</v>
      </c>
      <c r="H280" s="717">
        <f t="shared" si="85"/>
        <v>127938.60012881694</v>
      </c>
      <c r="I280" s="705">
        <f t="shared" si="96"/>
        <v>131258.60012881694</v>
      </c>
      <c r="J280" s="705">
        <f t="shared" si="86"/>
        <v>134578.60012881694</v>
      </c>
      <c r="K280" s="846">
        <f t="shared" si="87"/>
        <v>127938.60012881694</v>
      </c>
      <c r="L280" s="171">
        <f>Birth!X282</f>
        <v>2428</v>
      </c>
      <c r="M280" s="847">
        <f>Birth!Y282</f>
        <v>2214</v>
      </c>
      <c r="N280" s="847">
        <f t="shared" si="88"/>
        <v>4642</v>
      </c>
      <c r="O280" s="847">
        <f>Death!X281</f>
        <v>773</v>
      </c>
      <c r="P280" s="847">
        <f>Death!Y281</f>
        <v>549</v>
      </c>
      <c r="Q280" s="847">
        <f t="shared" si="89"/>
        <v>1322</v>
      </c>
      <c r="R280" s="847">
        <f>Birth!AG282</f>
        <v>30</v>
      </c>
      <c r="S280" s="847">
        <f>Birth!AH282</f>
        <v>19</v>
      </c>
      <c r="T280" s="847">
        <f t="shared" si="90"/>
        <v>49</v>
      </c>
      <c r="U280" s="848">
        <f t="shared" si="91"/>
        <v>34.492853957142785</v>
      </c>
      <c r="V280" s="848">
        <f t="shared" si="92"/>
        <v>9.8232556939557867</v>
      </c>
      <c r="W280" s="848">
        <f t="shared" si="104"/>
        <v>0.23448748047730741</v>
      </c>
      <c r="X280" s="848">
        <f t="shared" si="93"/>
        <v>10.445534001279047</v>
      </c>
      <c r="Y280" s="849">
        <f t="shared" si="94"/>
        <v>911.86161449752876</v>
      </c>
    </row>
    <row r="281" spans="1:25" ht="19.5" customHeight="1">
      <c r="A281" s="716">
        <v>85</v>
      </c>
      <c r="B281" s="1001" t="s">
        <v>515</v>
      </c>
      <c r="C281" s="961">
        <v>16877</v>
      </c>
      <c r="D281" s="705">
        <f t="shared" si="82"/>
        <v>17030.580699999999</v>
      </c>
      <c r="E281" s="705">
        <f t="shared" si="83"/>
        <v>17187.262042439997</v>
      </c>
      <c r="F281" s="705">
        <f t="shared" si="84"/>
        <v>17341.947400821959</v>
      </c>
      <c r="G281" s="705">
        <f t="shared" si="85"/>
        <v>17499.759122169438</v>
      </c>
      <c r="H281" s="717">
        <f t="shared" si="85"/>
        <v>17659.006930181182</v>
      </c>
      <c r="I281" s="705">
        <f t="shared" si="96"/>
        <v>18214.006930181182</v>
      </c>
      <c r="J281" s="705">
        <f t="shared" si="86"/>
        <v>18769.006930181182</v>
      </c>
      <c r="K281" s="846">
        <f t="shared" si="87"/>
        <v>17659.006930181182</v>
      </c>
      <c r="L281" s="171">
        <f>Birth!X283</f>
        <v>372</v>
      </c>
      <c r="M281" s="847">
        <f>Birth!Y283</f>
        <v>339</v>
      </c>
      <c r="N281" s="847">
        <f t="shared" si="88"/>
        <v>711</v>
      </c>
      <c r="O281" s="847">
        <f>Death!X282</f>
        <v>85</v>
      </c>
      <c r="P281" s="847">
        <f>Death!Y282</f>
        <v>71</v>
      </c>
      <c r="Q281" s="847">
        <f t="shared" si="89"/>
        <v>156</v>
      </c>
      <c r="R281" s="847">
        <f>Birth!AG283</f>
        <v>0</v>
      </c>
      <c r="S281" s="847">
        <f>Birth!AH283</f>
        <v>0</v>
      </c>
      <c r="T281" s="847">
        <f t="shared" si="90"/>
        <v>0</v>
      </c>
      <c r="U281" s="848">
        <f t="shared" si="91"/>
        <v>37.881599311292739</v>
      </c>
      <c r="V281" s="848">
        <f t="shared" si="92"/>
        <v>8.3115745324355377</v>
      </c>
      <c r="W281" s="848">
        <f t="shared" si="104"/>
        <v>0</v>
      </c>
      <c r="X281" s="848">
        <f t="shared" si="93"/>
        <v>0</v>
      </c>
      <c r="Y281" s="849">
        <f t="shared" si="94"/>
        <v>911.29032258064512</v>
      </c>
    </row>
    <row r="282" spans="1:25" ht="19.5" customHeight="1">
      <c r="A282" s="716">
        <v>86</v>
      </c>
      <c r="B282" s="1001" t="s">
        <v>680</v>
      </c>
      <c r="C282" s="961">
        <v>10116</v>
      </c>
      <c r="D282" s="705">
        <f t="shared" si="82"/>
        <v>10208.0556</v>
      </c>
      <c r="E282" s="705">
        <f t="shared" si="83"/>
        <v>10301.96971152</v>
      </c>
      <c r="F282" s="705">
        <f t="shared" si="84"/>
        <v>10394.68743892368</v>
      </c>
      <c r="G282" s="705">
        <f t="shared" si="85"/>
        <v>10489.279094617885</v>
      </c>
      <c r="H282" s="717">
        <f t="shared" si="85"/>
        <v>10584.731534378907</v>
      </c>
      <c r="I282" s="705">
        <f t="shared" si="96"/>
        <v>10576.731534378907</v>
      </c>
      <c r="J282" s="705">
        <f t="shared" si="86"/>
        <v>10568.731534378907</v>
      </c>
      <c r="K282" s="846">
        <f t="shared" si="87"/>
        <v>10584.731534378907</v>
      </c>
      <c r="L282" s="171">
        <f>Birth!X284</f>
        <v>46</v>
      </c>
      <c r="M282" s="847">
        <f>Birth!Y284</f>
        <v>45</v>
      </c>
      <c r="N282" s="847">
        <f t="shared" si="88"/>
        <v>91</v>
      </c>
      <c r="O282" s="847">
        <f>Death!X283</f>
        <v>57</v>
      </c>
      <c r="P282" s="847">
        <f>Death!Y283</f>
        <v>42</v>
      </c>
      <c r="Q282" s="847">
        <f t="shared" si="89"/>
        <v>99</v>
      </c>
      <c r="R282" s="847">
        <f>Birth!AG284</f>
        <v>0</v>
      </c>
      <c r="S282" s="847">
        <f>Birth!AH284</f>
        <v>0</v>
      </c>
      <c r="T282" s="847">
        <f t="shared" si="90"/>
        <v>0</v>
      </c>
      <c r="U282" s="848">
        <f t="shared" si="91"/>
        <v>8.6103048132112292</v>
      </c>
      <c r="V282" s="848">
        <f t="shared" si="92"/>
        <v>9.3672546869001287</v>
      </c>
      <c r="W282" s="848">
        <f t="shared" si="104"/>
        <v>0</v>
      </c>
      <c r="X282" s="848">
        <f t="shared" si="93"/>
        <v>0</v>
      </c>
      <c r="Y282" s="849">
        <f t="shared" si="94"/>
        <v>978.26086956521738</v>
      </c>
    </row>
    <row r="283" spans="1:25" ht="19.5" customHeight="1">
      <c r="A283" s="633">
        <v>87</v>
      </c>
      <c r="B283" s="1001" t="s">
        <v>58</v>
      </c>
      <c r="C283" s="961">
        <v>10548</v>
      </c>
      <c r="D283" s="705">
        <f t="shared" si="82"/>
        <v>10643.986800000001</v>
      </c>
      <c r="E283" s="705">
        <f t="shared" si="83"/>
        <v>10741.911478560001</v>
      </c>
      <c r="F283" s="705">
        <f t="shared" si="84"/>
        <v>10838.588681867041</v>
      </c>
      <c r="G283" s="705">
        <f t="shared" si="85"/>
        <v>10937.21983887203</v>
      </c>
      <c r="H283" s="717">
        <f t="shared" si="85"/>
        <v>11036.748539405766</v>
      </c>
      <c r="I283" s="705">
        <f t="shared" si="96"/>
        <v>11207.748539405766</v>
      </c>
      <c r="J283" s="705">
        <f t="shared" si="86"/>
        <v>11378.748539405766</v>
      </c>
      <c r="K283" s="846">
        <f t="shared" si="87"/>
        <v>11036.748539405766</v>
      </c>
      <c r="L283" s="171">
        <f>Birth!X285</f>
        <v>141</v>
      </c>
      <c r="M283" s="847">
        <f>Birth!Y285</f>
        <v>128</v>
      </c>
      <c r="N283" s="847">
        <f t="shared" si="88"/>
        <v>269</v>
      </c>
      <c r="O283" s="847">
        <f>Death!X284</f>
        <v>67</v>
      </c>
      <c r="P283" s="847">
        <f>Death!Y284</f>
        <v>31</v>
      </c>
      <c r="Q283" s="847">
        <f t="shared" si="89"/>
        <v>98</v>
      </c>
      <c r="R283" s="847">
        <f>Birth!AG285</f>
        <v>0</v>
      </c>
      <c r="S283" s="847">
        <f>Birth!AH285</f>
        <v>0</v>
      </c>
      <c r="T283" s="847">
        <f t="shared" si="90"/>
        <v>0</v>
      </c>
      <c r="U283" s="848">
        <f t="shared" si="91"/>
        <v>23.640561092322727</v>
      </c>
      <c r="V283" s="848">
        <f t="shared" si="92"/>
        <v>8.6125464202514017</v>
      </c>
      <c r="W283" s="848">
        <f t="shared" si="104"/>
        <v>0</v>
      </c>
      <c r="X283" s="848">
        <f t="shared" si="93"/>
        <v>0</v>
      </c>
      <c r="Y283" s="849">
        <f t="shared" si="94"/>
        <v>907.80141843971626</v>
      </c>
    </row>
    <row r="284" spans="1:25" ht="19.5" customHeight="1">
      <c r="A284" s="716">
        <v>88</v>
      </c>
      <c r="B284" s="1001" t="s">
        <v>59</v>
      </c>
      <c r="C284" s="961">
        <v>8157</v>
      </c>
      <c r="D284" s="705">
        <f t="shared" si="82"/>
        <v>8231.2286999999997</v>
      </c>
      <c r="E284" s="705">
        <f t="shared" si="83"/>
        <v>8306.9560040399992</v>
      </c>
      <c r="F284" s="705">
        <f t="shared" si="84"/>
        <v>8381.7186080763586</v>
      </c>
      <c r="G284" s="705">
        <f t="shared" si="85"/>
        <v>8457.992247409853</v>
      </c>
      <c r="H284" s="717">
        <f t="shared" si="85"/>
        <v>8534.9599768612825</v>
      </c>
      <c r="I284" s="705">
        <f t="shared" si="96"/>
        <v>8458.9599768612825</v>
      </c>
      <c r="J284" s="705">
        <f t="shared" si="86"/>
        <v>8382.9599768612825</v>
      </c>
      <c r="K284" s="846">
        <f t="shared" si="87"/>
        <v>8534.9599768612825</v>
      </c>
      <c r="L284" s="171">
        <f>Birth!X286</f>
        <v>0</v>
      </c>
      <c r="M284" s="847">
        <f>Birth!Y286</f>
        <v>2</v>
      </c>
      <c r="N284" s="847">
        <f t="shared" si="88"/>
        <v>2</v>
      </c>
      <c r="O284" s="847">
        <f>Death!X285</f>
        <v>48</v>
      </c>
      <c r="P284" s="847">
        <f>Death!Y285</f>
        <v>30</v>
      </c>
      <c r="Q284" s="847">
        <f t="shared" si="89"/>
        <v>78</v>
      </c>
      <c r="R284" s="847">
        <f>Birth!AG286</f>
        <v>0</v>
      </c>
      <c r="S284" s="847">
        <f>Birth!AH286</f>
        <v>0</v>
      </c>
      <c r="T284" s="847">
        <f t="shared" si="90"/>
        <v>0</v>
      </c>
      <c r="U284" s="848">
        <f t="shared" si="91"/>
        <v>0.23857921372885199</v>
      </c>
      <c r="V284" s="848">
        <f t="shared" si="92"/>
        <v>9.3045893354252271</v>
      </c>
      <c r="W284" s="848">
        <f t="shared" si="104"/>
        <v>0</v>
      </c>
      <c r="X284" s="848">
        <f t="shared" si="93"/>
        <v>0</v>
      </c>
      <c r="Y284" s="849" t="e">
        <f t="shared" si="94"/>
        <v>#DIV/0!</v>
      </c>
    </row>
    <row r="285" spans="1:25" ht="19.5" customHeight="1">
      <c r="A285" s="716">
        <v>89</v>
      </c>
      <c r="B285" s="163" t="s">
        <v>681</v>
      </c>
      <c r="C285" s="961">
        <v>7240</v>
      </c>
      <c r="D285" s="705">
        <f t="shared" si="82"/>
        <v>7305.884</v>
      </c>
      <c r="E285" s="705">
        <f t="shared" si="83"/>
        <v>7373.0981327999998</v>
      </c>
      <c r="F285" s="705">
        <f t="shared" si="84"/>
        <v>7439.4560159951998</v>
      </c>
      <c r="G285" s="705">
        <f t="shared" si="85"/>
        <v>7507.1550657407561</v>
      </c>
      <c r="H285" s="717">
        <f t="shared" si="85"/>
        <v>7575.4701768389968</v>
      </c>
      <c r="I285" s="705">
        <f t="shared" si="96"/>
        <v>7548.4701768389968</v>
      </c>
      <c r="J285" s="705">
        <f t="shared" si="86"/>
        <v>7521.4701768389968</v>
      </c>
      <c r="K285" s="846">
        <f t="shared" si="87"/>
        <v>7575.4701768389968</v>
      </c>
      <c r="L285" s="171">
        <f>Birth!X287</f>
        <v>16</v>
      </c>
      <c r="M285" s="847">
        <f>Birth!Y287</f>
        <v>20</v>
      </c>
      <c r="N285" s="847">
        <f t="shared" si="88"/>
        <v>36</v>
      </c>
      <c r="O285" s="847">
        <f>Death!X286</f>
        <v>35</v>
      </c>
      <c r="P285" s="847">
        <f>Death!Y286</f>
        <v>28</v>
      </c>
      <c r="Q285" s="847">
        <f t="shared" si="89"/>
        <v>63</v>
      </c>
      <c r="R285" s="847">
        <f>Birth!AG287</f>
        <v>0</v>
      </c>
      <c r="S285" s="847">
        <f>Birth!AH287</f>
        <v>0</v>
      </c>
      <c r="T285" s="847">
        <f t="shared" si="90"/>
        <v>0</v>
      </c>
      <c r="U285" s="848">
        <f t="shared" si="91"/>
        <v>4.7862983105158712</v>
      </c>
      <c r="V285" s="848">
        <f t="shared" si="92"/>
        <v>8.3760220434027755</v>
      </c>
      <c r="W285" s="848">
        <f t="shared" si="104"/>
        <v>0</v>
      </c>
      <c r="X285" s="848">
        <f t="shared" si="93"/>
        <v>0</v>
      </c>
      <c r="Y285" s="849">
        <f t="shared" si="94"/>
        <v>1250</v>
      </c>
    </row>
    <row r="286" spans="1:25" ht="19.5" customHeight="1">
      <c r="A286" s="714"/>
      <c r="B286" s="989" t="s">
        <v>6</v>
      </c>
      <c r="C286" s="959">
        <f>SUM(C279:C285)</f>
        <v>274127</v>
      </c>
      <c r="D286" s="715">
        <f t="shared" si="82"/>
        <v>276621.55570000003</v>
      </c>
      <c r="E286" s="715">
        <f t="shared" si="83"/>
        <v>279166.47401244001</v>
      </c>
      <c r="F286" s="715">
        <f t="shared" si="84"/>
        <v>281678.97227855196</v>
      </c>
      <c r="G286" s="715">
        <f t="shared" si="85"/>
        <v>284242.2509262868</v>
      </c>
      <c r="H286" s="715">
        <f>SUM(H279:H285)</f>
        <v>286828.85540971596</v>
      </c>
      <c r="I286" s="706">
        <f t="shared" si="96"/>
        <v>294188.85540971596</v>
      </c>
      <c r="J286" s="705">
        <f t="shared" si="86"/>
        <v>301548.85540971596</v>
      </c>
      <c r="K286" s="846">
        <f t="shared" si="87"/>
        <v>286828.85540971596</v>
      </c>
      <c r="L286" s="971">
        <f>Birth!X288</f>
        <v>5258</v>
      </c>
      <c r="M286" s="990">
        <f>Birth!Y288</f>
        <v>4850</v>
      </c>
      <c r="N286" s="990">
        <f t="shared" si="88"/>
        <v>10108</v>
      </c>
      <c r="O286" s="990">
        <f>Death!X287</f>
        <v>1625</v>
      </c>
      <c r="P286" s="990">
        <f>Death!Y287</f>
        <v>1123</v>
      </c>
      <c r="Q286" s="990">
        <f t="shared" si="89"/>
        <v>2748</v>
      </c>
      <c r="R286" s="990">
        <f>Birth!AG288</f>
        <v>31</v>
      </c>
      <c r="S286" s="990">
        <f>Birth!AH288</f>
        <v>19</v>
      </c>
      <c r="T286" s="990">
        <f t="shared" si="90"/>
        <v>50</v>
      </c>
      <c r="U286" s="1014">
        <f t="shared" si="91"/>
        <v>33.520273145345577</v>
      </c>
      <c r="V286" s="1014">
        <f t="shared" si="92"/>
        <v>9.1129511875157956</v>
      </c>
      <c r="W286" s="991">
        <f t="shared" si="104"/>
        <v>0.10807838686842912</v>
      </c>
      <c r="X286" s="991">
        <f t="shared" si="93"/>
        <v>4.9222287851939361</v>
      </c>
      <c r="Y286" s="992">
        <f t="shared" si="94"/>
        <v>922.40395587675926</v>
      </c>
    </row>
    <row r="287" spans="1:25" ht="19.5" customHeight="1">
      <c r="A287" s="704" t="s">
        <v>61</v>
      </c>
      <c r="B287" s="993"/>
      <c r="C287" s="994"/>
      <c r="D287" s="718">
        <f t="shared" si="82"/>
        <v>0</v>
      </c>
      <c r="E287" s="718">
        <f t="shared" si="83"/>
        <v>0</v>
      </c>
      <c r="F287" s="718">
        <f t="shared" si="84"/>
        <v>0</v>
      </c>
      <c r="G287" s="718">
        <f t="shared" si="85"/>
        <v>0</v>
      </c>
      <c r="H287" s="718"/>
      <c r="I287" s="705">
        <f t="shared" si="96"/>
        <v>0</v>
      </c>
      <c r="J287" s="705">
        <f t="shared" si="86"/>
        <v>0</v>
      </c>
      <c r="K287" s="846">
        <f t="shared" si="87"/>
        <v>0</v>
      </c>
      <c r="L287" s="623"/>
      <c r="M287" s="623"/>
      <c r="N287" s="623"/>
      <c r="O287" s="623"/>
      <c r="P287" s="623"/>
      <c r="Q287" s="623"/>
      <c r="R287" s="623"/>
      <c r="S287" s="623"/>
      <c r="T287" s="623"/>
      <c r="U287" s="848"/>
      <c r="V287" s="848"/>
      <c r="W287" s="995"/>
      <c r="X287" s="995"/>
      <c r="Y287" s="996"/>
    </row>
    <row r="288" spans="1:25" ht="19.5" customHeight="1">
      <c r="A288" s="716">
        <v>90</v>
      </c>
      <c r="B288" s="178" t="s">
        <v>850</v>
      </c>
      <c r="C288" s="966">
        <v>1618879</v>
      </c>
      <c r="D288" s="717">
        <f t="shared" si="82"/>
        <v>1633610.7989000001</v>
      </c>
      <c r="E288" s="717">
        <f t="shared" si="83"/>
        <v>1648640.0182498801</v>
      </c>
      <c r="F288" s="717">
        <f t="shared" si="84"/>
        <v>1663477.778414129</v>
      </c>
      <c r="G288" s="717">
        <f t="shared" si="85"/>
        <v>1678615.4261976976</v>
      </c>
      <c r="H288" s="717">
        <f t="shared" si="85"/>
        <v>1693890.8265760967</v>
      </c>
      <c r="I288" s="705">
        <f t="shared" si="96"/>
        <v>1702571.8265760967</v>
      </c>
      <c r="J288" s="705">
        <f t="shared" si="86"/>
        <v>1711252.8265760967</v>
      </c>
      <c r="K288" s="846">
        <f t="shared" si="87"/>
        <v>1693890.8265760967</v>
      </c>
      <c r="L288" s="847">
        <f>Birth!X290</f>
        <v>13949</v>
      </c>
      <c r="M288" s="847">
        <f>Birth!Y290</f>
        <v>13553</v>
      </c>
      <c r="N288" s="847">
        <f t="shared" si="88"/>
        <v>27502</v>
      </c>
      <c r="O288" s="847">
        <f>Death!X289</f>
        <v>11955</v>
      </c>
      <c r="P288" s="847">
        <f>Death!Y289</f>
        <v>6866</v>
      </c>
      <c r="Q288" s="847">
        <f t="shared" si="89"/>
        <v>18821</v>
      </c>
      <c r="R288" s="847">
        <f>Birth!AG290</f>
        <v>78</v>
      </c>
      <c r="S288" s="847">
        <f>Birth!AH290</f>
        <v>73</v>
      </c>
      <c r="T288" s="847">
        <f t="shared" si="90"/>
        <v>151</v>
      </c>
      <c r="U288" s="848">
        <f t="shared" si="91"/>
        <v>16.071266368644348</v>
      </c>
      <c r="V288" s="848">
        <f t="shared" si="92"/>
        <v>10.998374820895034</v>
      </c>
      <c r="W288" s="848">
        <f t="shared" ref="W288:W299" si="105">R288/K288*1000</f>
        <v>4.6047831876900425E-2</v>
      </c>
      <c r="X288" s="848">
        <f t="shared" si="93"/>
        <v>5.4605286948974792</v>
      </c>
      <c r="Y288" s="849">
        <f t="shared" si="94"/>
        <v>971.6108681625924</v>
      </c>
    </row>
    <row r="289" spans="1:25" ht="19.5" customHeight="1">
      <c r="A289" s="633">
        <v>91</v>
      </c>
      <c r="B289" s="421" t="s">
        <v>851</v>
      </c>
      <c r="C289" s="961">
        <v>16356</v>
      </c>
      <c r="D289" s="705">
        <f t="shared" si="82"/>
        <v>16504.839599999999</v>
      </c>
      <c r="E289" s="705">
        <f t="shared" si="83"/>
        <v>16656.68412432</v>
      </c>
      <c r="F289" s="705">
        <f t="shared" si="84"/>
        <v>16806.59428143888</v>
      </c>
      <c r="G289" s="705">
        <f t="shared" si="85"/>
        <v>16959.534289399973</v>
      </c>
      <c r="H289" s="717">
        <f t="shared" si="85"/>
        <v>17113.866051433513</v>
      </c>
      <c r="I289" s="705">
        <f t="shared" si="96"/>
        <v>18267.866051433513</v>
      </c>
      <c r="J289" s="705">
        <f t="shared" si="86"/>
        <v>19421.866051433513</v>
      </c>
      <c r="K289" s="846">
        <f t="shared" si="87"/>
        <v>17113.866051433513</v>
      </c>
      <c r="L289" s="171">
        <f>Birth!X291</f>
        <v>696</v>
      </c>
      <c r="M289" s="847">
        <f>Birth!Y291</f>
        <v>561</v>
      </c>
      <c r="N289" s="847">
        <f t="shared" si="88"/>
        <v>1257</v>
      </c>
      <c r="O289" s="847">
        <f>Death!X290</f>
        <v>60</v>
      </c>
      <c r="P289" s="847">
        <f>Death!Y290</f>
        <v>43</v>
      </c>
      <c r="Q289" s="847">
        <f t="shared" si="89"/>
        <v>103</v>
      </c>
      <c r="R289" s="847">
        <f>Birth!AG291</f>
        <v>2</v>
      </c>
      <c r="S289" s="847">
        <f>Birth!AH291</f>
        <v>1</v>
      </c>
      <c r="T289" s="847">
        <f t="shared" si="90"/>
        <v>3</v>
      </c>
      <c r="U289" s="848">
        <f t="shared" si="91"/>
        <v>64.720866505369699</v>
      </c>
      <c r="V289" s="848">
        <f t="shared" si="92"/>
        <v>5.3033009149189168</v>
      </c>
      <c r="W289" s="848">
        <f t="shared" si="105"/>
        <v>0.11686430137931772</v>
      </c>
      <c r="X289" s="848">
        <f t="shared" si="93"/>
        <v>2.3809523809523814</v>
      </c>
      <c r="Y289" s="849">
        <f t="shared" si="94"/>
        <v>806.0344827586207</v>
      </c>
    </row>
    <row r="290" spans="1:25" ht="19.5" customHeight="1">
      <c r="A290" s="716">
        <v>92</v>
      </c>
      <c r="B290" s="163" t="s">
        <v>852</v>
      </c>
      <c r="C290" s="961">
        <v>24916</v>
      </c>
      <c r="D290" s="705">
        <f t="shared" si="82"/>
        <v>25142.7356</v>
      </c>
      <c r="E290" s="705">
        <f t="shared" si="83"/>
        <v>25374.048767519998</v>
      </c>
      <c r="F290" s="705">
        <f t="shared" si="84"/>
        <v>25602.415206427679</v>
      </c>
      <c r="G290" s="705">
        <f t="shared" si="85"/>
        <v>25835.39718480617</v>
      </c>
      <c r="H290" s="717">
        <f t="shared" si="85"/>
        <v>26070.499299187908</v>
      </c>
      <c r="I290" s="705">
        <f t="shared" si="96"/>
        <v>27377.499299187908</v>
      </c>
      <c r="J290" s="705">
        <f t="shared" si="86"/>
        <v>28684.499299187908</v>
      </c>
      <c r="K290" s="846">
        <f t="shared" si="87"/>
        <v>26070.499299187908</v>
      </c>
      <c r="L290" s="171">
        <f>Birth!X292</f>
        <v>781</v>
      </c>
      <c r="M290" s="847">
        <f>Birth!Y292</f>
        <v>666</v>
      </c>
      <c r="N290" s="847">
        <f t="shared" si="88"/>
        <v>1447</v>
      </c>
      <c r="O290" s="847">
        <f>Death!X291</f>
        <v>96</v>
      </c>
      <c r="P290" s="847">
        <f>Death!Y291</f>
        <v>44</v>
      </c>
      <c r="Q290" s="847">
        <f t="shared" si="89"/>
        <v>140</v>
      </c>
      <c r="R290" s="847">
        <f>Birth!AG292</f>
        <v>0</v>
      </c>
      <c r="S290" s="847">
        <f>Birth!AH292</f>
        <v>0</v>
      </c>
      <c r="T290" s="847">
        <f t="shared" si="90"/>
        <v>0</v>
      </c>
      <c r="U290" s="848">
        <f t="shared" si="91"/>
        <v>50.445363710461081</v>
      </c>
      <c r="V290" s="848">
        <f t="shared" si="92"/>
        <v>4.8806848095815836</v>
      </c>
      <c r="W290" s="848">
        <f t="shared" si="105"/>
        <v>0</v>
      </c>
      <c r="X290" s="848">
        <f t="shared" si="93"/>
        <v>0</v>
      </c>
      <c r="Y290" s="849">
        <f t="shared" si="94"/>
        <v>852.7528809218951</v>
      </c>
    </row>
    <row r="291" spans="1:25" ht="19.5" customHeight="1">
      <c r="A291" s="716">
        <v>93</v>
      </c>
      <c r="B291" s="178" t="s">
        <v>853</v>
      </c>
      <c r="C291" s="961">
        <v>128137</v>
      </c>
      <c r="D291" s="705">
        <f t="shared" si="82"/>
        <v>129303.04670000001</v>
      </c>
      <c r="E291" s="705">
        <f t="shared" si="83"/>
        <v>130492.63472964001</v>
      </c>
      <c r="F291" s="705">
        <f t="shared" si="84"/>
        <v>131667.06844220677</v>
      </c>
      <c r="G291" s="705">
        <f t="shared" si="85"/>
        <v>132865.23876503087</v>
      </c>
      <c r="H291" s="717">
        <f t="shared" si="85"/>
        <v>134074.31243779266</v>
      </c>
      <c r="I291" s="705">
        <f t="shared" si="96"/>
        <v>136175.31243779266</v>
      </c>
      <c r="J291" s="705">
        <f t="shared" si="86"/>
        <v>138276.31243779266</v>
      </c>
      <c r="K291" s="846">
        <f t="shared" si="87"/>
        <v>134074.31243779266</v>
      </c>
      <c r="L291" s="171">
        <f>Birth!X293</f>
        <v>1709</v>
      </c>
      <c r="M291" s="847">
        <f>Birth!Y293</f>
        <v>1582</v>
      </c>
      <c r="N291" s="847">
        <f t="shared" si="88"/>
        <v>3291</v>
      </c>
      <c r="O291" s="847">
        <f>Death!X292</f>
        <v>664</v>
      </c>
      <c r="P291" s="847">
        <f>Death!Y292</f>
        <v>526</v>
      </c>
      <c r="Q291" s="847">
        <f t="shared" si="89"/>
        <v>1190</v>
      </c>
      <c r="R291" s="847">
        <f>Birth!AG293</f>
        <v>4</v>
      </c>
      <c r="S291" s="847">
        <f>Birth!AH293</f>
        <v>4</v>
      </c>
      <c r="T291" s="847">
        <f t="shared" si="90"/>
        <v>8</v>
      </c>
      <c r="U291" s="848">
        <f t="shared" si="91"/>
        <v>23.800171858651101</v>
      </c>
      <c r="V291" s="848">
        <f t="shared" si="92"/>
        <v>8.6059570075341263</v>
      </c>
      <c r="W291" s="848">
        <f t="shared" si="105"/>
        <v>2.9834201102883942E-2</v>
      </c>
      <c r="X291" s="848">
        <f t="shared" si="93"/>
        <v>2.424977265838133</v>
      </c>
      <c r="Y291" s="849">
        <f t="shared" si="94"/>
        <v>925.68753657109426</v>
      </c>
    </row>
    <row r="292" spans="1:25" ht="19.5" customHeight="1">
      <c r="A292" s="633">
        <v>94</v>
      </c>
      <c r="B292" s="178" t="s">
        <v>653</v>
      </c>
      <c r="C292" s="961">
        <v>8150</v>
      </c>
      <c r="D292" s="705">
        <f t="shared" si="82"/>
        <v>8224.1650000000009</v>
      </c>
      <c r="E292" s="705">
        <f t="shared" si="83"/>
        <v>8299.8273180000015</v>
      </c>
      <c r="F292" s="705">
        <f t="shared" si="84"/>
        <v>8374.5257638620023</v>
      </c>
      <c r="G292" s="705">
        <f t="shared" si="85"/>
        <v>8450.7339483131473</v>
      </c>
      <c r="H292" s="717">
        <f t="shared" si="85"/>
        <v>8527.6356272427965</v>
      </c>
      <c r="I292" s="705">
        <f t="shared" si="96"/>
        <v>9053.6356272427965</v>
      </c>
      <c r="J292" s="705">
        <f t="shared" si="86"/>
        <v>9579.6356272427965</v>
      </c>
      <c r="K292" s="846">
        <f t="shared" si="87"/>
        <v>8527.6356272427965</v>
      </c>
      <c r="L292" s="171">
        <f>Birth!X294</f>
        <v>313</v>
      </c>
      <c r="M292" s="847">
        <f>Birth!Y294</f>
        <v>277</v>
      </c>
      <c r="N292" s="847">
        <f t="shared" si="88"/>
        <v>590</v>
      </c>
      <c r="O292" s="847">
        <f>Death!X293</f>
        <v>39</v>
      </c>
      <c r="P292" s="847">
        <f>Death!Y293</f>
        <v>25</v>
      </c>
      <c r="Q292" s="847">
        <f t="shared" si="89"/>
        <v>64</v>
      </c>
      <c r="R292" s="847">
        <f>Birth!AG294</f>
        <v>0</v>
      </c>
      <c r="S292" s="847">
        <f>Birth!AH294</f>
        <v>0</v>
      </c>
      <c r="T292" s="847">
        <f t="shared" si="90"/>
        <v>0</v>
      </c>
      <c r="U292" s="848">
        <f t="shared" si="91"/>
        <v>61.588981351455992</v>
      </c>
      <c r="V292" s="848">
        <f t="shared" si="92"/>
        <v>6.6808386550731926</v>
      </c>
      <c r="W292" s="848">
        <f t="shared" si="105"/>
        <v>0</v>
      </c>
      <c r="X292" s="848">
        <f t="shared" si="93"/>
        <v>0</v>
      </c>
      <c r="Y292" s="849">
        <f t="shared" si="94"/>
        <v>884.98402555910536</v>
      </c>
    </row>
    <row r="293" spans="1:25" ht="19.5" customHeight="1">
      <c r="A293" s="716">
        <v>95</v>
      </c>
      <c r="B293" s="421" t="s">
        <v>848</v>
      </c>
      <c r="C293" s="961">
        <v>7567</v>
      </c>
      <c r="D293" s="705">
        <f t="shared" si="82"/>
        <v>7635.8597</v>
      </c>
      <c r="E293" s="705">
        <f t="shared" si="83"/>
        <v>7706.1096092400003</v>
      </c>
      <c r="F293" s="705">
        <f t="shared" si="84"/>
        <v>7775.4645957231605</v>
      </c>
      <c r="G293" s="705">
        <f t="shared" si="85"/>
        <v>7846.2213235442414</v>
      </c>
      <c r="H293" s="717">
        <f t="shared" si="85"/>
        <v>7917.6219375884939</v>
      </c>
      <c r="I293" s="705">
        <f t="shared" si="96"/>
        <v>8163.6219375884939</v>
      </c>
      <c r="J293" s="705">
        <f t="shared" si="86"/>
        <v>8409.6219375884939</v>
      </c>
      <c r="K293" s="846">
        <f t="shared" si="87"/>
        <v>7917.6219375884939</v>
      </c>
      <c r="L293" s="171">
        <f>Birth!X295</f>
        <v>160</v>
      </c>
      <c r="M293" s="847">
        <f>Birth!Y295</f>
        <v>155</v>
      </c>
      <c r="N293" s="847">
        <f t="shared" si="88"/>
        <v>315</v>
      </c>
      <c r="O293" s="847">
        <f>Death!X294</f>
        <v>37</v>
      </c>
      <c r="P293" s="847">
        <f>Death!Y294</f>
        <v>32</v>
      </c>
      <c r="Q293" s="847">
        <f t="shared" si="89"/>
        <v>69</v>
      </c>
      <c r="R293" s="847">
        <f>Birth!AG295</f>
        <v>0</v>
      </c>
      <c r="S293" s="847">
        <f>Birth!AH295</f>
        <v>0</v>
      </c>
      <c r="T293" s="847">
        <f t="shared" si="90"/>
        <v>0</v>
      </c>
      <c r="U293" s="848">
        <f t="shared" si="91"/>
        <v>37.45709406888367</v>
      </c>
      <c r="V293" s="848">
        <f t="shared" si="92"/>
        <v>8.2048872722316624</v>
      </c>
      <c r="W293" s="848">
        <f t="shared" si="105"/>
        <v>0</v>
      </c>
      <c r="X293" s="848">
        <f t="shared" si="93"/>
        <v>0</v>
      </c>
      <c r="Y293" s="849">
        <f t="shared" si="94"/>
        <v>968.75</v>
      </c>
    </row>
    <row r="294" spans="1:25" ht="19.5" customHeight="1">
      <c r="A294" s="716">
        <v>96</v>
      </c>
      <c r="B294" s="421" t="s">
        <v>854</v>
      </c>
      <c r="C294" s="958">
        <v>28734</v>
      </c>
      <c r="D294" s="705">
        <f t="shared" si="82"/>
        <v>28995.4794</v>
      </c>
      <c r="E294" s="705">
        <f t="shared" si="83"/>
        <v>29262.237810480001</v>
      </c>
      <c r="F294" s="705">
        <f t="shared" si="84"/>
        <v>29525.597950774321</v>
      </c>
      <c r="G294" s="705">
        <f t="shared" si="85"/>
        <v>29794.280892126368</v>
      </c>
      <c r="H294" s="717">
        <f t="shared" si="85"/>
        <v>30065.408848244719</v>
      </c>
      <c r="I294" s="705">
        <f t="shared" si="96"/>
        <v>30396.408848244719</v>
      </c>
      <c r="J294" s="705">
        <f t="shared" si="86"/>
        <v>30727.408848244719</v>
      </c>
      <c r="K294" s="846">
        <f t="shared" si="87"/>
        <v>30065.408848244719</v>
      </c>
      <c r="L294" s="171">
        <f>Birth!X296</f>
        <v>318</v>
      </c>
      <c r="M294" s="847">
        <f>Birth!Y296</f>
        <v>340</v>
      </c>
      <c r="N294" s="847">
        <f t="shared" si="88"/>
        <v>658</v>
      </c>
      <c r="O294" s="847">
        <f>Death!X295</f>
        <v>173</v>
      </c>
      <c r="P294" s="847">
        <f>Death!Y295</f>
        <v>154</v>
      </c>
      <c r="Q294" s="847">
        <f t="shared" si="89"/>
        <v>327</v>
      </c>
      <c r="R294" s="847">
        <f>Birth!AG296</f>
        <v>2</v>
      </c>
      <c r="S294" s="847">
        <f>Birth!AH296</f>
        <v>1</v>
      </c>
      <c r="T294" s="847">
        <f t="shared" si="90"/>
        <v>3</v>
      </c>
      <c r="U294" s="848">
        <f t="shared" si="91"/>
        <v>21.414106319530674</v>
      </c>
      <c r="V294" s="848">
        <f t="shared" si="92"/>
        <v>10.641964690709013</v>
      </c>
      <c r="W294" s="848">
        <f t="shared" si="105"/>
        <v>6.652162989351014E-2</v>
      </c>
      <c r="X294" s="848">
        <f t="shared" si="93"/>
        <v>4.5385779122541603</v>
      </c>
      <c r="Y294" s="849">
        <f t="shared" si="94"/>
        <v>1069.1823899371068</v>
      </c>
    </row>
    <row r="295" spans="1:25" ht="19.5" customHeight="1">
      <c r="A295" s="633">
        <v>97</v>
      </c>
      <c r="B295" s="421" t="s">
        <v>846</v>
      </c>
      <c r="C295" s="963">
        <v>22503</v>
      </c>
      <c r="D295" s="705">
        <f t="shared" si="82"/>
        <v>22707.777300000002</v>
      </c>
      <c r="E295" s="705">
        <f t="shared" si="83"/>
        <v>22916.688851160001</v>
      </c>
      <c r="F295" s="705">
        <f t="shared" si="84"/>
        <v>23122.939050820441</v>
      </c>
      <c r="G295" s="705">
        <f t="shared" si="85"/>
        <v>23333.357796182907</v>
      </c>
      <c r="H295" s="717">
        <f t="shared" si="85"/>
        <v>23545.691352128171</v>
      </c>
      <c r="I295" s="705">
        <f t="shared" si="96"/>
        <v>23767.691352128171</v>
      </c>
      <c r="J295" s="705">
        <f t="shared" si="86"/>
        <v>23989.691352128171</v>
      </c>
      <c r="K295" s="846">
        <f t="shared" si="87"/>
        <v>23545.691352128171</v>
      </c>
      <c r="L295" s="171">
        <f>Birth!X297</f>
        <v>184</v>
      </c>
      <c r="M295" s="847">
        <f>Birth!Y297</f>
        <v>216</v>
      </c>
      <c r="N295" s="847">
        <f t="shared" si="88"/>
        <v>400</v>
      </c>
      <c r="O295" s="847">
        <f>Death!X296</f>
        <v>99</v>
      </c>
      <c r="P295" s="847">
        <f>Death!Y296</f>
        <v>79</v>
      </c>
      <c r="Q295" s="847">
        <f t="shared" si="89"/>
        <v>178</v>
      </c>
      <c r="R295" s="847">
        <f>Birth!AG297</f>
        <v>0</v>
      </c>
      <c r="S295" s="847">
        <f>Birth!AH297</f>
        <v>0</v>
      </c>
      <c r="T295" s="847">
        <f t="shared" si="90"/>
        <v>0</v>
      </c>
      <c r="U295" s="848">
        <f t="shared" si="91"/>
        <v>16.673828526122961</v>
      </c>
      <c r="V295" s="848">
        <f t="shared" si="92"/>
        <v>7.4198536941247175</v>
      </c>
      <c r="W295" s="848">
        <f t="shared" si="105"/>
        <v>0</v>
      </c>
      <c r="X295" s="848">
        <f t="shared" si="93"/>
        <v>0</v>
      </c>
      <c r="Y295" s="849">
        <f t="shared" si="94"/>
        <v>1173.913043478261</v>
      </c>
    </row>
    <row r="296" spans="1:25" ht="19.5" customHeight="1">
      <c r="A296" s="716">
        <v>98</v>
      </c>
      <c r="B296" s="421" t="s">
        <v>855</v>
      </c>
      <c r="C296" s="961">
        <v>25457</v>
      </c>
      <c r="D296" s="705">
        <f t="shared" si="82"/>
        <v>25688.6587</v>
      </c>
      <c r="E296" s="705">
        <f t="shared" si="83"/>
        <v>25924.99436004</v>
      </c>
      <c r="F296" s="705">
        <f t="shared" si="84"/>
        <v>26158.319309280359</v>
      </c>
      <c r="G296" s="705">
        <f t="shared" si="85"/>
        <v>26396.360014994811</v>
      </c>
      <c r="H296" s="717">
        <f t="shared" si="85"/>
        <v>26636.566891131264</v>
      </c>
      <c r="I296" s="705">
        <f t="shared" si="96"/>
        <v>26442.566891131264</v>
      </c>
      <c r="J296" s="705">
        <f t="shared" si="86"/>
        <v>26248.566891131264</v>
      </c>
      <c r="K296" s="846">
        <f t="shared" si="87"/>
        <v>26636.566891131264</v>
      </c>
      <c r="L296" s="171">
        <f>Birth!X298</f>
        <v>171</v>
      </c>
      <c r="M296" s="847">
        <f>Birth!Y298</f>
        <v>119</v>
      </c>
      <c r="N296" s="847">
        <f t="shared" si="88"/>
        <v>290</v>
      </c>
      <c r="O296" s="847">
        <f>Death!X297</f>
        <v>293</v>
      </c>
      <c r="P296" s="847">
        <f>Death!Y297</f>
        <v>191</v>
      </c>
      <c r="Q296" s="847">
        <f t="shared" si="89"/>
        <v>484</v>
      </c>
      <c r="R296" s="847">
        <f>Birth!AG298</f>
        <v>2</v>
      </c>
      <c r="S296" s="847">
        <f>Birth!AH298</f>
        <v>0</v>
      </c>
      <c r="T296" s="847">
        <f t="shared" si="90"/>
        <v>2</v>
      </c>
      <c r="U296" s="848">
        <f t="shared" si="91"/>
        <v>11.04822222115234</v>
      </c>
      <c r="V296" s="848">
        <f t="shared" si="92"/>
        <v>18.439101913923214</v>
      </c>
      <c r="W296" s="848">
        <f t="shared" si="105"/>
        <v>7.5084751280988349E-2</v>
      </c>
      <c r="X296" s="848">
        <f t="shared" si="93"/>
        <v>6.8493150684931505</v>
      </c>
      <c r="Y296" s="849">
        <f t="shared" si="94"/>
        <v>695.90643274853801</v>
      </c>
    </row>
    <row r="297" spans="1:25" ht="19.5" customHeight="1">
      <c r="A297" s="716">
        <v>99</v>
      </c>
      <c r="B297" s="421" t="s">
        <v>856</v>
      </c>
      <c r="C297" s="961">
        <v>22183</v>
      </c>
      <c r="D297" s="705">
        <f t="shared" si="82"/>
        <v>22384.865300000001</v>
      </c>
      <c r="E297" s="705">
        <f t="shared" si="83"/>
        <v>22590.806060760002</v>
      </c>
      <c r="F297" s="705">
        <f t="shared" si="84"/>
        <v>22794.123315306842</v>
      </c>
      <c r="G297" s="705">
        <f t="shared" si="85"/>
        <v>23001.549837476134</v>
      </c>
      <c r="H297" s="717">
        <f t="shared" si="85"/>
        <v>23210.863940997166</v>
      </c>
      <c r="I297" s="705">
        <f t="shared" si="96"/>
        <v>23339.863940997166</v>
      </c>
      <c r="J297" s="705">
        <f t="shared" si="86"/>
        <v>23468.863940997166</v>
      </c>
      <c r="K297" s="846">
        <f t="shared" si="87"/>
        <v>23210.863940997166</v>
      </c>
      <c r="L297" s="171">
        <f>Birth!X299</f>
        <v>408</v>
      </c>
      <c r="M297" s="847">
        <f>Birth!Y299</f>
        <v>346</v>
      </c>
      <c r="N297" s="847">
        <f t="shared" si="88"/>
        <v>754</v>
      </c>
      <c r="O297" s="847">
        <f>Death!X298</f>
        <v>315</v>
      </c>
      <c r="P297" s="847">
        <f>Death!Y298</f>
        <v>310</v>
      </c>
      <c r="Q297" s="847">
        <f t="shared" si="89"/>
        <v>625</v>
      </c>
      <c r="R297" s="847">
        <f>Birth!AG299</f>
        <v>4</v>
      </c>
      <c r="S297" s="847">
        <f>Birth!AH299</f>
        <v>1</v>
      </c>
      <c r="T297" s="847">
        <f t="shared" si="90"/>
        <v>5</v>
      </c>
      <c r="U297" s="848">
        <f t="shared" si="91"/>
        <v>32.127673580435072</v>
      </c>
      <c r="V297" s="848">
        <f t="shared" si="92"/>
        <v>26.631029161501221</v>
      </c>
      <c r="W297" s="848">
        <f t="shared" si="105"/>
        <v>0.17233309411352118</v>
      </c>
      <c r="X297" s="848">
        <f t="shared" si="93"/>
        <v>6.587615283267457</v>
      </c>
      <c r="Y297" s="849">
        <f t="shared" si="94"/>
        <v>848.03921568627447</v>
      </c>
    </row>
    <row r="298" spans="1:25" ht="19.5" customHeight="1">
      <c r="A298" s="633">
        <v>100</v>
      </c>
      <c r="B298" s="421" t="s">
        <v>857</v>
      </c>
      <c r="C298" s="961">
        <v>65240</v>
      </c>
      <c r="D298" s="705">
        <f t="shared" si="82"/>
        <v>65833.683999999994</v>
      </c>
      <c r="E298" s="705">
        <f t="shared" si="83"/>
        <v>66439.353892799991</v>
      </c>
      <c r="F298" s="705">
        <f t="shared" si="84"/>
        <v>67037.308077835187</v>
      </c>
      <c r="G298" s="705">
        <f t="shared" si="85"/>
        <v>67647.347581343492</v>
      </c>
      <c r="H298" s="717">
        <f t="shared" si="85"/>
        <v>68262.938444333719</v>
      </c>
      <c r="I298" s="705">
        <f t="shared" si="96"/>
        <v>70915.938444333719</v>
      </c>
      <c r="J298" s="705">
        <f t="shared" si="86"/>
        <v>73568.938444333719</v>
      </c>
      <c r="K298" s="846">
        <f t="shared" si="87"/>
        <v>68262.938444333719</v>
      </c>
      <c r="L298" s="171">
        <f>Birth!X300</f>
        <v>1716</v>
      </c>
      <c r="M298" s="847">
        <f>Birth!Y300</f>
        <v>1684</v>
      </c>
      <c r="N298" s="847">
        <f t="shared" si="88"/>
        <v>3400</v>
      </c>
      <c r="O298" s="847">
        <f>Death!X299</f>
        <v>436</v>
      </c>
      <c r="P298" s="847">
        <f>Death!Y299</f>
        <v>311</v>
      </c>
      <c r="Q298" s="847">
        <f t="shared" si="89"/>
        <v>747</v>
      </c>
      <c r="R298" s="847">
        <f>Birth!AG300</f>
        <v>8</v>
      </c>
      <c r="S298" s="847">
        <f>Birth!AH300</f>
        <v>8</v>
      </c>
      <c r="T298" s="847">
        <f t="shared" si="90"/>
        <v>16</v>
      </c>
      <c r="U298" s="848">
        <f t="shared" si="91"/>
        <v>46.215156449112364</v>
      </c>
      <c r="V298" s="848">
        <f t="shared" si="92"/>
        <v>10.153741725731452</v>
      </c>
      <c r="W298" s="848">
        <f t="shared" si="105"/>
        <v>0.11719390026732805</v>
      </c>
      <c r="X298" s="848">
        <f t="shared" si="93"/>
        <v>4.6838407494145198</v>
      </c>
      <c r="Y298" s="849">
        <f t="shared" si="94"/>
        <v>981.35198135198129</v>
      </c>
    </row>
    <row r="299" spans="1:25" ht="19.5" customHeight="1">
      <c r="A299" s="714"/>
      <c r="B299" s="989" t="s">
        <v>6</v>
      </c>
      <c r="C299" s="959">
        <f>SUM(C288:C298)</f>
        <v>1968122</v>
      </c>
      <c r="D299" s="715">
        <f t="shared" si="82"/>
        <v>1986031.9102</v>
      </c>
      <c r="E299" s="715">
        <f t="shared" si="83"/>
        <v>2004303.4037738401</v>
      </c>
      <c r="F299" s="715">
        <f t="shared" si="84"/>
        <v>2022342.1344078046</v>
      </c>
      <c r="G299" s="715">
        <f t="shared" si="85"/>
        <v>2040745.4478309157</v>
      </c>
      <c r="H299" s="715">
        <f>SUM(H288:H298)</f>
        <v>2059316.2314061774</v>
      </c>
      <c r="I299" s="706">
        <f t="shared" si="96"/>
        <v>2076472.2314061774</v>
      </c>
      <c r="J299" s="705">
        <f t="shared" si="86"/>
        <v>2093628.2314061774</v>
      </c>
      <c r="K299" s="846">
        <f t="shared" si="87"/>
        <v>2059316.2314061774</v>
      </c>
      <c r="L299" s="971">
        <f>Birth!X301</f>
        <v>20405</v>
      </c>
      <c r="M299" s="990">
        <f>Birth!Y301</f>
        <v>19499</v>
      </c>
      <c r="N299" s="990">
        <f t="shared" si="88"/>
        <v>39904</v>
      </c>
      <c r="O299" s="990">
        <f>Death!X300</f>
        <v>14167</v>
      </c>
      <c r="P299" s="990">
        <f>Death!Y300</f>
        <v>8581</v>
      </c>
      <c r="Q299" s="990">
        <f t="shared" si="89"/>
        <v>22748</v>
      </c>
      <c r="R299" s="990">
        <f>Birth!AG301</f>
        <v>100</v>
      </c>
      <c r="S299" s="990">
        <f>Birth!AH301</f>
        <v>88</v>
      </c>
      <c r="T299" s="990">
        <f t="shared" si="90"/>
        <v>188</v>
      </c>
      <c r="U299" s="1014">
        <f t="shared" si="91"/>
        <v>19.059735344320718</v>
      </c>
      <c r="V299" s="1014">
        <f t="shared" si="92"/>
        <v>10.86534832629831</v>
      </c>
      <c r="W299" s="991">
        <f t="shared" si="105"/>
        <v>4.8559807607458282E-2</v>
      </c>
      <c r="X299" s="991">
        <f t="shared" si="93"/>
        <v>4.6892148059463237</v>
      </c>
      <c r="Y299" s="992">
        <f t="shared" si="94"/>
        <v>955.59911786326882</v>
      </c>
    </row>
    <row r="300" spans="1:25" ht="19.5" customHeight="1">
      <c r="A300" s="704" t="s">
        <v>62</v>
      </c>
      <c r="B300" s="993"/>
      <c r="C300" s="999"/>
      <c r="D300" s="718">
        <f t="shared" si="82"/>
        <v>0</v>
      </c>
      <c r="E300" s="718">
        <f t="shared" si="83"/>
        <v>0</v>
      </c>
      <c r="F300" s="718">
        <f t="shared" si="84"/>
        <v>0</v>
      </c>
      <c r="G300" s="718">
        <f t="shared" si="85"/>
        <v>0</v>
      </c>
      <c r="H300" s="718"/>
      <c r="I300" s="705">
        <f t="shared" si="96"/>
        <v>0</v>
      </c>
      <c r="J300" s="705">
        <f t="shared" si="86"/>
        <v>0</v>
      </c>
      <c r="K300" s="846">
        <f t="shared" si="87"/>
        <v>0</v>
      </c>
      <c r="L300" s="623"/>
      <c r="M300" s="623"/>
      <c r="N300" s="623"/>
      <c r="O300" s="623"/>
      <c r="P300" s="623"/>
      <c r="Q300" s="623"/>
      <c r="R300" s="623"/>
      <c r="S300" s="623"/>
      <c r="T300" s="623"/>
      <c r="U300" s="848"/>
      <c r="V300" s="848"/>
      <c r="W300" s="995"/>
      <c r="X300" s="995"/>
      <c r="Y300" s="996"/>
    </row>
    <row r="301" spans="1:25" ht="19.5" customHeight="1">
      <c r="A301" s="716">
        <v>101</v>
      </c>
      <c r="B301" s="556" t="s">
        <v>682</v>
      </c>
      <c r="C301" s="960">
        <v>26172</v>
      </c>
      <c r="D301" s="717">
        <f t="shared" si="82"/>
        <v>26410.165199999999</v>
      </c>
      <c r="E301" s="717">
        <f t="shared" si="83"/>
        <v>26653.138719840001</v>
      </c>
      <c r="F301" s="717">
        <f t="shared" si="84"/>
        <v>26893.01696831856</v>
      </c>
      <c r="G301" s="717">
        <f t="shared" si="85"/>
        <v>27137.743422730258</v>
      </c>
      <c r="H301" s="717">
        <f t="shared" si="85"/>
        <v>27384.696887877104</v>
      </c>
      <c r="I301" s="705">
        <f t="shared" si="96"/>
        <v>29044.696887877104</v>
      </c>
      <c r="J301" s="705">
        <f t="shared" si="86"/>
        <v>30704.696887877104</v>
      </c>
      <c r="K301" s="846">
        <f t="shared" si="87"/>
        <v>27384.696887877104</v>
      </c>
      <c r="L301" s="847">
        <f>Birth!X303</f>
        <v>1024</v>
      </c>
      <c r="M301" s="847">
        <f>Birth!Y303</f>
        <v>937</v>
      </c>
      <c r="N301" s="847">
        <f t="shared" si="88"/>
        <v>1961</v>
      </c>
      <c r="O301" s="847">
        <f>Death!X302</f>
        <v>189</v>
      </c>
      <c r="P301" s="847">
        <f>Death!Y302</f>
        <v>112</v>
      </c>
      <c r="Q301" s="847">
        <f t="shared" si="89"/>
        <v>301</v>
      </c>
      <c r="R301" s="847">
        <f>Birth!AG303</f>
        <v>0</v>
      </c>
      <c r="S301" s="847">
        <f>Birth!AH303</f>
        <v>0</v>
      </c>
      <c r="T301" s="847">
        <f t="shared" si="90"/>
        <v>0</v>
      </c>
      <c r="U301" s="848">
        <f t="shared" si="91"/>
        <v>63.866450372752141</v>
      </c>
      <c r="V301" s="848">
        <f t="shared" si="92"/>
        <v>9.8030604600705722</v>
      </c>
      <c r="W301" s="848">
        <f t="shared" ref="W301:W308" si="106">R301/K301*1000</f>
        <v>0</v>
      </c>
      <c r="X301" s="848">
        <f t="shared" si="93"/>
        <v>0</v>
      </c>
      <c r="Y301" s="849">
        <f t="shared" si="94"/>
        <v>915.0390625</v>
      </c>
    </row>
    <row r="302" spans="1:25" ht="19.5" customHeight="1">
      <c r="A302" s="716">
        <v>102</v>
      </c>
      <c r="B302" s="556" t="s">
        <v>685</v>
      </c>
      <c r="C302" s="958">
        <v>12170</v>
      </c>
      <c r="D302" s="705">
        <f t="shared" si="82"/>
        <v>12280.746999999999</v>
      </c>
      <c r="E302" s="705">
        <f t="shared" si="83"/>
        <v>12393.729872399999</v>
      </c>
      <c r="F302" s="705">
        <f t="shared" si="84"/>
        <v>12505.2734412516</v>
      </c>
      <c r="G302" s="705">
        <f t="shared" si="85"/>
        <v>12619.07142956699</v>
      </c>
      <c r="H302" s="717">
        <f t="shared" si="85"/>
        <v>12733.904979576049</v>
      </c>
      <c r="I302" s="705">
        <f t="shared" si="96"/>
        <v>12751.904979576049</v>
      </c>
      <c r="J302" s="705">
        <f t="shared" ref="J302:J365" si="107">I302+(N302-Q302)</f>
        <v>12769.904979576049</v>
      </c>
      <c r="K302" s="846">
        <f t="shared" si="87"/>
        <v>12733.904979576049</v>
      </c>
      <c r="L302" s="171">
        <f>Birth!X304</f>
        <v>56</v>
      </c>
      <c r="M302" s="847">
        <f>Birth!Y304</f>
        <v>56</v>
      </c>
      <c r="N302" s="847">
        <f t="shared" si="88"/>
        <v>112</v>
      </c>
      <c r="O302" s="847">
        <f>Death!X303</f>
        <v>59</v>
      </c>
      <c r="P302" s="847">
        <f>Death!Y303</f>
        <v>35</v>
      </c>
      <c r="Q302" s="847">
        <f t="shared" si="89"/>
        <v>94</v>
      </c>
      <c r="R302" s="847">
        <f>Birth!AG304</f>
        <v>0</v>
      </c>
      <c r="S302" s="847">
        <f>Birth!AH304</f>
        <v>0</v>
      </c>
      <c r="T302" s="847">
        <f t="shared" si="90"/>
        <v>0</v>
      </c>
      <c r="U302" s="848">
        <f t="shared" ref="U302:U365" si="108">N302/J302*1000</f>
        <v>8.7706212520085884</v>
      </c>
      <c r="V302" s="848">
        <f t="shared" ref="V302:V365" si="109">Q302/J302*1000</f>
        <v>7.361057122221494</v>
      </c>
      <c r="W302" s="848">
        <f t="shared" si="106"/>
        <v>0</v>
      </c>
      <c r="X302" s="848">
        <f t="shared" si="93"/>
        <v>0</v>
      </c>
      <c r="Y302" s="849">
        <f t="shared" si="94"/>
        <v>1000</v>
      </c>
    </row>
    <row r="303" spans="1:25" ht="19.5" customHeight="1">
      <c r="A303" s="716">
        <v>103</v>
      </c>
      <c r="B303" s="556" t="s">
        <v>684</v>
      </c>
      <c r="C303" s="963">
        <v>10180</v>
      </c>
      <c r="D303" s="705">
        <f t="shared" ref="D303:D369" si="110">(((C303*9.1)/1000)+C303)</f>
        <v>10272.638000000001</v>
      </c>
      <c r="E303" s="705">
        <f t="shared" ref="E303:E369" si="111">(((D303*9.2)/1000)+D303)</f>
        <v>10367.146269600002</v>
      </c>
      <c r="F303" s="705">
        <f t="shared" ref="F303:F369" si="112">(((E303*9)/1000)+E303)</f>
        <v>10460.450586026402</v>
      </c>
      <c r="G303" s="705">
        <f t="shared" ref="G303:H369" si="113">(((F303*9.1)/1000+F303))</f>
        <v>10555.640686359242</v>
      </c>
      <c r="H303" s="717">
        <f t="shared" si="113"/>
        <v>10651.697016605111</v>
      </c>
      <c r="I303" s="705">
        <f t="shared" si="96"/>
        <v>10690.697016605111</v>
      </c>
      <c r="J303" s="705">
        <f t="shared" si="107"/>
        <v>10729.697016605111</v>
      </c>
      <c r="K303" s="846">
        <f t="shared" ref="K303:K369" si="114">H303</f>
        <v>10651.697016605111</v>
      </c>
      <c r="L303" s="171">
        <f>Birth!X305</f>
        <v>87</v>
      </c>
      <c r="M303" s="847">
        <f>Birth!Y305</f>
        <v>60</v>
      </c>
      <c r="N303" s="847">
        <f t="shared" ref="N303:N369" si="115">L303+M303</f>
        <v>147</v>
      </c>
      <c r="O303" s="847">
        <f>Death!X304</f>
        <v>70</v>
      </c>
      <c r="P303" s="847">
        <f>Death!Y304</f>
        <v>38</v>
      </c>
      <c r="Q303" s="847">
        <f t="shared" ref="Q303:Q369" si="116">O303+P303</f>
        <v>108</v>
      </c>
      <c r="R303" s="847">
        <f>Birth!AG305</f>
        <v>0</v>
      </c>
      <c r="S303" s="847">
        <f>Birth!AH305</f>
        <v>0</v>
      </c>
      <c r="T303" s="847">
        <f t="shared" ref="T303:T369" si="117">R303+S303</f>
        <v>0</v>
      </c>
      <c r="U303" s="848">
        <f t="shared" si="108"/>
        <v>13.700293659038564</v>
      </c>
      <c r="V303" s="848">
        <f t="shared" si="109"/>
        <v>10.0655218719467</v>
      </c>
      <c r="W303" s="848">
        <f t="shared" si="106"/>
        <v>0</v>
      </c>
      <c r="X303" s="848">
        <f t="shared" ref="X303:X369" si="118">T303/(N303+T303)*1000</f>
        <v>0</v>
      </c>
      <c r="Y303" s="849">
        <f t="shared" ref="Y303:Y369" si="119">M303/L303*1000</f>
        <v>689.65517241379314</v>
      </c>
    </row>
    <row r="304" spans="1:25" ht="19.5" customHeight="1">
      <c r="A304" s="716">
        <v>104</v>
      </c>
      <c r="B304" s="556" t="s">
        <v>683</v>
      </c>
      <c r="C304" s="961">
        <v>19219</v>
      </c>
      <c r="D304" s="705">
        <f t="shared" si="110"/>
        <v>19393.892899999999</v>
      </c>
      <c r="E304" s="705">
        <f t="shared" si="111"/>
        <v>19572.316714680001</v>
      </c>
      <c r="F304" s="705">
        <f t="shared" si="112"/>
        <v>19748.467565112122</v>
      </c>
      <c r="G304" s="705">
        <f t="shared" si="113"/>
        <v>19928.17861995464</v>
      </c>
      <c r="H304" s="717">
        <f t="shared" si="113"/>
        <v>20109.525045396229</v>
      </c>
      <c r="I304" s="705">
        <f t="shared" si="96"/>
        <v>20533.525045396229</v>
      </c>
      <c r="J304" s="705">
        <f t="shared" si="107"/>
        <v>20957.525045396229</v>
      </c>
      <c r="K304" s="846">
        <f t="shared" si="114"/>
        <v>20109.525045396229</v>
      </c>
      <c r="L304" s="171">
        <f>Birth!X306</f>
        <v>331</v>
      </c>
      <c r="M304" s="847">
        <f>Birth!Y306</f>
        <v>289</v>
      </c>
      <c r="N304" s="847">
        <f t="shared" si="115"/>
        <v>620</v>
      </c>
      <c r="O304" s="847">
        <f>Death!X305</f>
        <v>112</v>
      </c>
      <c r="P304" s="847">
        <f>Death!Y305</f>
        <v>84</v>
      </c>
      <c r="Q304" s="847">
        <f t="shared" si="116"/>
        <v>196</v>
      </c>
      <c r="R304" s="847">
        <f>Birth!AG306</f>
        <v>0</v>
      </c>
      <c r="S304" s="847">
        <f>Birth!AH306</f>
        <v>0</v>
      </c>
      <c r="T304" s="847">
        <f t="shared" si="117"/>
        <v>0</v>
      </c>
      <c r="U304" s="848">
        <f t="shared" si="108"/>
        <v>29.583645905564424</v>
      </c>
      <c r="V304" s="848">
        <f t="shared" si="109"/>
        <v>9.3522493507913342</v>
      </c>
      <c r="W304" s="848">
        <f t="shared" si="106"/>
        <v>0</v>
      </c>
      <c r="X304" s="848">
        <f t="shared" si="118"/>
        <v>0</v>
      </c>
      <c r="Y304" s="849">
        <f t="shared" si="119"/>
        <v>873.11178247734131</v>
      </c>
    </row>
    <row r="305" spans="1:25" ht="19.5" customHeight="1">
      <c r="A305" s="716">
        <v>105</v>
      </c>
      <c r="B305" s="556" t="s">
        <v>62</v>
      </c>
      <c r="C305" s="961">
        <v>82956</v>
      </c>
      <c r="D305" s="705">
        <f t="shared" si="110"/>
        <v>83710.899600000004</v>
      </c>
      <c r="E305" s="705">
        <f t="shared" si="111"/>
        <v>84481.039876320006</v>
      </c>
      <c r="F305" s="705">
        <f t="shared" si="112"/>
        <v>85241.36923520689</v>
      </c>
      <c r="G305" s="705">
        <f t="shared" si="113"/>
        <v>86017.065695247278</v>
      </c>
      <c r="H305" s="717">
        <f t="shared" si="113"/>
        <v>86799.820993074027</v>
      </c>
      <c r="I305" s="705">
        <f t="shared" si="96"/>
        <v>91114.820993074027</v>
      </c>
      <c r="J305" s="705">
        <f t="shared" si="107"/>
        <v>95429.820993074027</v>
      </c>
      <c r="K305" s="846">
        <f t="shared" si="114"/>
        <v>86799.820993074027</v>
      </c>
      <c r="L305" s="171">
        <f>Birth!X307</f>
        <v>2813</v>
      </c>
      <c r="M305" s="847">
        <f>Birth!Y307</f>
        <v>2519</v>
      </c>
      <c r="N305" s="847">
        <f t="shared" si="115"/>
        <v>5332</v>
      </c>
      <c r="O305" s="847">
        <f>Death!X306</f>
        <v>655</v>
      </c>
      <c r="P305" s="847">
        <f>Death!Y306</f>
        <v>362</v>
      </c>
      <c r="Q305" s="847">
        <f t="shared" si="116"/>
        <v>1017</v>
      </c>
      <c r="R305" s="847">
        <f>Birth!AG307</f>
        <v>40</v>
      </c>
      <c r="S305" s="847">
        <f>Birth!AH307</f>
        <v>32</v>
      </c>
      <c r="T305" s="847">
        <f t="shared" si="117"/>
        <v>72</v>
      </c>
      <c r="U305" s="848">
        <f t="shared" si="108"/>
        <v>55.873519875794159</v>
      </c>
      <c r="V305" s="848">
        <f t="shared" si="109"/>
        <v>10.657046082836207</v>
      </c>
      <c r="W305" s="848">
        <f t="shared" si="106"/>
        <v>0.46083044345439028</v>
      </c>
      <c r="X305" s="848">
        <f t="shared" si="118"/>
        <v>13.323464100666174</v>
      </c>
      <c r="Y305" s="849">
        <f t="shared" si="119"/>
        <v>895.48524706718797</v>
      </c>
    </row>
    <row r="306" spans="1:25" ht="19.5" customHeight="1">
      <c r="A306" s="716">
        <v>106</v>
      </c>
      <c r="B306" s="556" t="s">
        <v>64</v>
      </c>
      <c r="C306" s="961">
        <v>17432</v>
      </c>
      <c r="D306" s="705">
        <f t="shared" si="110"/>
        <v>17590.6312</v>
      </c>
      <c r="E306" s="705">
        <f t="shared" si="111"/>
        <v>17752.465007039998</v>
      </c>
      <c r="F306" s="705">
        <f t="shared" si="112"/>
        <v>17912.237192103359</v>
      </c>
      <c r="G306" s="705">
        <f t="shared" si="113"/>
        <v>18075.238550551501</v>
      </c>
      <c r="H306" s="717">
        <f t="shared" si="113"/>
        <v>18239.723221361521</v>
      </c>
      <c r="I306" s="705">
        <f t="shared" si="96"/>
        <v>18144.723221361521</v>
      </c>
      <c r="J306" s="705">
        <f t="shared" si="107"/>
        <v>18049.723221361521</v>
      </c>
      <c r="K306" s="846">
        <f t="shared" si="114"/>
        <v>18239.723221361521</v>
      </c>
      <c r="L306" s="171">
        <f>Birth!X308</f>
        <v>23</v>
      </c>
      <c r="M306" s="847">
        <f>Birth!Y308</f>
        <v>26</v>
      </c>
      <c r="N306" s="847">
        <f t="shared" si="115"/>
        <v>49</v>
      </c>
      <c r="O306" s="847">
        <f>Death!X307</f>
        <v>82</v>
      </c>
      <c r="P306" s="847">
        <f>Death!Y307</f>
        <v>62</v>
      </c>
      <c r="Q306" s="847">
        <f t="shared" si="116"/>
        <v>144</v>
      </c>
      <c r="R306" s="847">
        <f>Birth!AG308</f>
        <v>0</v>
      </c>
      <c r="S306" s="847">
        <f>Birth!AH308</f>
        <v>0</v>
      </c>
      <c r="T306" s="847">
        <f t="shared" si="117"/>
        <v>0</v>
      </c>
      <c r="U306" s="848">
        <f t="shared" si="108"/>
        <v>2.7147230679974852</v>
      </c>
      <c r="V306" s="848">
        <f t="shared" si="109"/>
        <v>7.9779616692170991</v>
      </c>
      <c r="W306" s="848">
        <f t="shared" si="106"/>
        <v>0</v>
      </c>
      <c r="X306" s="848">
        <f t="shared" si="118"/>
        <v>0</v>
      </c>
      <c r="Y306" s="849">
        <f t="shared" si="119"/>
        <v>1130.4347826086955</v>
      </c>
    </row>
    <row r="307" spans="1:25" ht="19.5" customHeight="1">
      <c r="A307" s="716">
        <v>107</v>
      </c>
      <c r="B307" s="556" t="s">
        <v>63</v>
      </c>
      <c r="C307" s="961">
        <v>17825</v>
      </c>
      <c r="D307" s="705">
        <f t="shared" si="110"/>
        <v>17987.2075</v>
      </c>
      <c r="E307" s="705">
        <f t="shared" si="111"/>
        <v>18152.689809</v>
      </c>
      <c r="F307" s="705">
        <f t="shared" si="112"/>
        <v>18316.064017280998</v>
      </c>
      <c r="G307" s="705">
        <f t="shared" si="113"/>
        <v>18482.740199838256</v>
      </c>
      <c r="H307" s="717">
        <f t="shared" si="113"/>
        <v>18650.933135656785</v>
      </c>
      <c r="I307" s="705">
        <f t="shared" si="96"/>
        <v>18702.933135656785</v>
      </c>
      <c r="J307" s="705">
        <f t="shared" si="107"/>
        <v>18754.933135656785</v>
      </c>
      <c r="K307" s="846">
        <f t="shared" si="114"/>
        <v>18650.933135656785</v>
      </c>
      <c r="L307" s="171">
        <f>Birth!X309</f>
        <v>103</v>
      </c>
      <c r="M307" s="847">
        <f>Birth!Y309</f>
        <v>95</v>
      </c>
      <c r="N307" s="847">
        <f t="shared" si="115"/>
        <v>198</v>
      </c>
      <c r="O307" s="847">
        <f>Death!X308</f>
        <v>87</v>
      </c>
      <c r="P307" s="847">
        <f>Death!Y308</f>
        <v>59</v>
      </c>
      <c r="Q307" s="847">
        <f t="shared" si="116"/>
        <v>146</v>
      </c>
      <c r="R307" s="847">
        <f>Birth!AG309</f>
        <v>0</v>
      </c>
      <c r="S307" s="847">
        <f>Birth!AH309</f>
        <v>0</v>
      </c>
      <c r="T307" s="847">
        <f t="shared" si="117"/>
        <v>0</v>
      </c>
      <c r="U307" s="848">
        <f t="shared" si="108"/>
        <v>10.557222388789187</v>
      </c>
      <c r="V307" s="848">
        <f t="shared" si="109"/>
        <v>7.7846185291071786</v>
      </c>
      <c r="W307" s="848">
        <f t="shared" si="106"/>
        <v>0</v>
      </c>
      <c r="X307" s="848">
        <f t="shared" si="118"/>
        <v>0</v>
      </c>
      <c r="Y307" s="849">
        <f t="shared" si="119"/>
        <v>922.3300970873787</v>
      </c>
    </row>
    <row r="308" spans="1:25" ht="19.5" customHeight="1">
      <c r="A308" s="714"/>
      <c r="B308" s="989" t="s">
        <v>6</v>
      </c>
      <c r="C308" s="959">
        <f>SUM(C301:C307)</f>
        <v>185954</v>
      </c>
      <c r="D308" s="715">
        <f t="shared" si="110"/>
        <v>187646.1814</v>
      </c>
      <c r="E308" s="715">
        <f t="shared" si="111"/>
        <v>189372.52626888</v>
      </c>
      <c r="F308" s="715">
        <f t="shared" si="112"/>
        <v>191076.87900529991</v>
      </c>
      <c r="G308" s="715">
        <f t="shared" si="113"/>
        <v>192815.67860424813</v>
      </c>
      <c r="H308" s="715">
        <f>SUM(H301:H307)</f>
        <v>194570.30127954684</v>
      </c>
      <c r="I308" s="706">
        <f t="shared" si="96"/>
        <v>200983.30127954684</v>
      </c>
      <c r="J308" s="705">
        <f t="shared" si="107"/>
        <v>207396.30127954684</v>
      </c>
      <c r="K308" s="846">
        <f t="shared" si="114"/>
        <v>194570.30127954684</v>
      </c>
      <c r="L308" s="971">
        <f>Birth!X310</f>
        <v>4437</v>
      </c>
      <c r="M308" s="990">
        <f>Birth!Y310</f>
        <v>3982</v>
      </c>
      <c r="N308" s="990">
        <f t="shared" si="115"/>
        <v>8419</v>
      </c>
      <c r="O308" s="990">
        <f>Death!X309</f>
        <v>1254</v>
      </c>
      <c r="P308" s="990">
        <f>Death!Y309</f>
        <v>752</v>
      </c>
      <c r="Q308" s="990">
        <f t="shared" si="116"/>
        <v>2006</v>
      </c>
      <c r="R308" s="990">
        <f>Birth!AG310</f>
        <v>40</v>
      </c>
      <c r="S308" s="990">
        <f>Birth!AH310</f>
        <v>32</v>
      </c>
      <c r="T308" s="990">
        <f t="shared" si="117"/>
        <v>72</v>
      </c>
      <c r="U308" s="1014">
        <f t="shared" si="108"/>
        <v>40.593780834365681</v>
      </c>
      <c r="V308" s="1014">
        <f t="shared" si="109"/>
        <v>9.6723036410188339</v>
      </c>
      <c r="W308" s="991">
        <f t="shared" si="106"/>
        <v>0.20558122044808072</v>
      </c>
      <c r="X308" s="991">
        <f t="shared" si="118"/>
        <v>8.4795665999293366</v>
      </c>
      <c r="Y308" s="992">
        <f t="shared" si="119"/>
        <v>897.45323416723011</v>
      </c>
    </row>
    <row r="309" spans="1:25" ht="20.25" customHeight="1">
      <c r="A309" s="609" t="s">
        <v>67</v>
      </c>
      <c r="B309" s="993"/>
      <c r="C309" s="998"/>
      <c r="D309" s="718">
        <f t="shared" si="110"/>
        <v>0</v>
      </c>
      <c r="E309" s="718">
        <f t="shared" si="111"/>
        <v>0</v>
      </c>
      <c r="F309" s="718">
        <f t="shared" si="112"/>
        <v>0</v>
      </c>
      <c r="G309" s="718">
        <f t="shared" si="113"/>
        <v>0</v>
      </c>
      <c r="H309" s="718"/>
      <c r="I309" s="705">
        <f t="shared" si="96"/>
        <v>0</v>
      </c>
      <c r="J309" s="705">
        <f t="shared" si="107"/>
        <v>0</v>
      </c>
      <c r="K309" s="846">
        <f t="shared" si="114"/>
        <v>0</v>
      </c>
      <c r="L309" s="623"/>
      <c r="M309" s="623"/>
      <c r="N309" s="623"/>
      <c r="O309" s="623"/>
      <c r="P309" s="623"/>
      <c r="Q309" s="623"/>
      <c r="R309" s="623"/>
      <c r="S309" s="623"/>
      <c r="T309" s="623"/>
      <c r="U309" s="848"/>
      <c r="V309" s="848"/>
      <c r="W309" s="995"/>
      <c r="X309" s="995"/>
      <c r="Y309" s="996"/>
    </row>
    <row r="310" spans="1:25" s="173" customFormat="1" ht="20.25" customHeight="1">
      <c r="A310" s="716">
        <v>108</v>
      </c>
      <c r="B310" s="549" t="s">
        <v>69</v>
      </c>
      <c r="C310" s="960">
        <v>145420</v>
      </c>
      <c r="D310" s="717">
        <f t="shared" si="110"/>
        <v>146743.32199999999</v>
      </c>
      <c r="E310" s="717">
        <f t="shared" si="111"/>
        <v>148093.36056239999</v>
      </c>
      <c r="F310" s="717">
        <f t="shared" si="112"/>
        <v>149426.2008074616</v>
      </c>
      <c r="G310" s="717">
        <f t="shared" si="113"/>
        <v>150785.97923480949</v>
      </c>
      <c r="H310" s="717">
        <f t="shared" si="113"/>
        <v>152158.13164584627</v>
      </c>
      <c r="I310" s="705">
        <f t="shared" si="96"/>
        <v>160041.13164584627</v>
      </c>
      <c r="J310" s="705">
        <f t="shared" si="107"/>
        <v>167924.13164584627</v>
      </c>
      <c r="K310" s="846">
        <f t="shared" si="114"/>
        <v>152158.13164584627</v>
      </c>
      <c r="L310" s="847">
        <f>Birth!X312</f>
        <v>5455</v>
      </c>
      <c r="M310" s="847">
        <f>Birth!Y312</f>
        <v>5125</v>
      </c>
      <c r="N310" s="847">
        <f t="shared" si="115"/>
        <v>10580</v>
      </c>
      <c r="O310" s="847">
        <f>Death!X311</f>
        <v>1647</v>
      </c>
      <c r="P310" s="847">
        <f>Death!Y311</f>
        <v>1050</v>
      </c>
      <c r="Q310" s="847">
        <f t="shared" si="116"/>
        <v>2697</v>
      </c>
      <c r="R310" s="847">
        <f>Birth!AG312</f>
        <v>26</v>
      </c>
      <c r="S310" s="847">
        <f>Birth!AH312</f>
        <v>23</v>
      </c>
      <c r="T310" s="847">
        <f t="shared" si="117"/>
        <v>49</v>
      </c>
      <c r="U310" s="848">
        <f t="shared" si="108"/>
        <v>63.004643205857569</v>
      </c>
      <c r="V310" s="848">
        <f t="shared" si="109"/>
        <v>16.060824454272009</v>
      </c>
      <c r="W310" s="848">
        <f t="shared" ref="W310:W317" si="120">R310/K310*1000</f>
        <v>0.17087486366168039</v>
      </c>
      <c r="X310" s="848">
        <f t="shared" si="118"/>
        <v>4.610029165490638</v>
      </c>
      <c r="Y310" s="849">
        <f t="shared" si="119"/>
        <v>939.50504124656277</v>
      </c>
    </row>
    <row r="311" spans="1:25" ht="20.25" customHeight="1">
      <c r="A311" s="633">
        <v>109</v>
      </c>
      <c r="B311" s="549" t="s">
        <v>686</v>
      </c>
      <c r="C311" s="961">
        <v>19131</v>
      </c>
      <c r="D311" s="705">
        <f t="shared" si="110"/>
        <v>19305.092100000002</v>
      </c>
      <c r="E311" s="705">
        <f t="shared" si="111"/>
        <v>19482.698947320001</v>
      </c>
      <c r="F311" s="705">
        <f t="shared" si="112"/>
        <v>19658.043237845883</v>
      </c>
      <c r="G311" s="705">
        <f t="shared" si="113"/>
        <v>19836.93143131028</v>
      </c>
      <c r="H311" s="717">
        <f t="shared" si="113"/>
        <v>20017.447507335204</v>
      </c>
      <c r="I311" s="705">
        <f t="shared" si="96"/>
        <v>20074.447507335204</v>
      </c>
      <c r="J311" s="705">
        <f t="shared" si="107"/>
        <v>20131.447507335204</v>
      </c>
      <c r="K311" s="846">
        <f t="shared" si="114"/>
        <v>20017.447507335204</v>
      </c>
      <c r="L311" s="171">
        <f>Birth!X313</f>
        <v>104</v>
      </c>
      <c r="M311" s="847">
        <f>Birth!Y313</f>
        <v>115</v>
      </c>
      <c r="N311" s="847">
        <f t="shared" si="115"/>
        <v>219</v>
      </c>
      <c r="O311" s="847">
        <f>Death!X312</f>
        <v>102</v>
      </c>
      <c r="P311" s="847">
        <f>Death!Y312</f>
        <v>60</v>
      </c>
      <c r="Q311" s="847">
        <f t="shared" si="116"/>
        <v>162</v>
      </c>
      <c r="R311" s="847">
        <f>Birth!AG313</f>
        <v>0</v>
      </c>
      <c r="S311" s="847">
        <f>Birth!AH313</f>
        <v>0</v>
      </c>
      <c r="T311" s="847">
        <f t="shared" si="117"/>
        <v>0</v>
      </c>
      <c r="U311" s="848">
        <f t="shared" si="108"/>
        <v>10.878502398806839</v>
      </c>
      <c r="V311" s="848">
        <f t="shared" si="109"/>
        <v>8.0471113635009512</v>
      </c>
      <c r="W311" s="848">
        <f t="shared" si="120"/>
        <v>0</v>
      </c>
      <c r="X311" s="848">
        <f t="shared" si="118"/>
        <v>0</v>
      </c>
      <c r="Y311" s="849">
        <f t="shared" si="119"/>
        <v>1105.7692307692309</v>
      </c>
    </row>
    <row r="312" spans="1:25" ht="20.25" customHeight="1">
      <c r="A312" s="716">
        <v>110</v>
      </c>
      <c r="B312" s="549" t="s">
        <v>687</v>
      </c>
      <c r="C312" s="958">
        <v>25648</v>
      </c>
      <c r="D312" s="705">
        <f t="shared" si="110"/>
        <v>25881.396799999999</v>
      </c>
      <c r="E312" s="705">
        <f t="shared" si="111"/>
        <v>26119.505650559997</v>
      </c>
      <c r="F312" s="705">
        <f t="shared" si="112"/>
        <v>26354.581201415036</v>
      </c>
      <c r="G312" s="705">
        <f t="shared" si="113"/>
        <v>26594.407890347913</v>
      </c>
      <c r="H312" s="717">
        <f t="shared" si="113"/>
        <v>26836.417002150079</v>
      </c>
      <c r="I312" s="705">
        <f t="shared" ref="I312:I375" si="121">H312+(N312-Q312)</f>
        <v>27022.417002150079</v>
      </c>
      <c r="J312" s="705">
        <f t="shared" si="107"/>
        <v>27208.417002150079</v>
      </c>
      <c r="K312" s="846">
        <f t="shared" si="114"/>
        <v>26836.417002150079</v>
      </c>
      <c r="L312" s="171">
        <f>Birth!X314</f>
        <v>221</v>
      </c>
      <c r="M312" s="847">
        <f>Birth!Y314</f>
        <v>229</v>
      </c>
      <c r="N312" s="847">
        <f t="shared" si="115"/>
        <v>450</v>
      </c>
      <c r="O312" s="847">
        <f>Death!X313</f>
        <v>155</v>
      </c>
      <c r="P312" s="847">
        <f>Death!Y313</f>
        <v>109</v>
      </c>
      <c r="Q312" s="847">
        <f t="shared" si="116"/>
        <v>264</v>
      </c>
      <c r="R312" s="847">
        <f>Birth!AG314</f>
        <v>0</v>
      </c>
      <c r="S312" s="847">
        <f>Birth!AH314</f>
        <v>0</v>
      </c>
      <c r="T312" s="847">
        <f t="shared" si="117"/>
        <v>0</v>
      </c>
      <c r="U312" s="848">
        <f t="shared" si="108"/>
        <v>16.538999676623593</v>
      </c>
      <c r="V312" s="848">
        <f t="shared" si="109"/>
        <v>9.7028798102858413</v>
      </c>
      <c r="W312" s="848">
        <f t="shared" si="120"/>
        <v>0</v>
      </c>
      <c r="X312" s="848">
        <f t="shared" si="118"/>
        <v>0</v>
      </c>
      <c r="Y312" s="849">
        <f t="shared" si="119"/>
        <v>1036.1990950226245</v>
      </c>
    </row>
    <row r="313" spans="1:25" ht="20.25" customHeight="1">
      <c r="A313" s="633">
        <v>111</v>
      </c>
      <c r="B313" s="549" t="s">
        <v>68</v>
      </c>
      <c r="C313" s="963">
        <v>11842</v>
      </c>
      <c r="D313" s="705">
        <f t="shared" si="110"/>
        <v>11949.762199999999</v>
      </c>
      <c r="E313" s="705">
        <f t="shared" si="111"/>
        <v>12059.700012239999</v>
      </c>
      <c r="F313" s="705">
        <f t="shared" si="112"/>
        <v>12168.237312350158</v>
      </c>
      <c r="G313" s="705">
        <f t="shared" si="113"/>
        <v>12278.968271892545</v>
      </c>
      <c r="H313" s="717">
        <f t="shared" si="113"/>
        <v>12390.706883166768</v>
      </c>
      <c r="I313" s="705">
        <f t="shared" si="121"/>
        <v>12538.706883166768</v>
      </c>
      <c r="J313" s="705">
        <f t="shared" si="107"/>
        <v>12686.706883166768</v>
      </c>
      <c r="K313" s="846">
        <f t="shared" si="114"/>
        <v>12390.706883166768</v>
      </c>
      <c r="L313" s="171">
        <f>Birth!X315</f>
        <v>142</v>
      </c>
      <c r="M313" s="847">
        <f>Birth!Y315</f>
        <v>124</v>
      </c>
      <c r="N313" s="847">
        <f t="shared" si="115"/>
        <v>266</v>
      </c>
      <c r="O313" s="847">
        <f>Death!X314</f>
        <v>74</v>
      </c>
      <c r="P313" s="847">
        <f>Death!Y314</f>
        <v>44</v>
      </c>
      <c r="Q313" s="847">
        <f t="shared" si="116"/>
        <v>118</v>
      </c>
      <c r="R313" s="847">
        <f>Birth!AG315</f>
        <v>0</v>
      </c>
      <c r="S313" s="847">
        <f>Birth!AH315</f>
        <v>1</v>
      </c>
      <c r="T313" s="847">
        <f t="shared" si="117"/>
        <v>1</v>
      </c>
      <c r="U313" s="848">
        <f t="shared" si="108"/>
        <v>20.966827912839975</v>
      </c>
      <c r="V313" s="848">
        <f t="shared" si="109"/>
        <v>9.301074036522996</v>
      </c>
      <c r="W313" s="848">
        <f t="shared" si="120"/>
        <v>0</v>
      </c>
      <c r="X313" s="848">
        <f t="shared" si="118"/>
        <v>3.7453183520599249</v>
      </c>
      <c r="Y313" s="849">
        <f t="shared" si="119"/>
        <v>873.23943661971828</v>
      </c>
    </row>
    <row r="314" spans="1:25" ht="20.25" customHeight="1">
      <c r="A314" s="716">
        <v>112</v>
      </c>
      <c r="B314" s="549" t="s">
        <v>688</v>
      </c>
      <c r="C314" s="961">
        <v>10852</v>
      </c>
      <c r="D314" s="705">
        <f t="shared" si="110"/>
        <v>10950.753199999999</v>
      </c>
      <c r="E314" s="705">
        <f t="shared" si="111"/>
        <v>11051.500129439999</v>
      </c>
      <c r="F314" s="705">
        <f t="shared" si="112"/>
        <v>11150.96363060496</v>
      </c>
      <c r="G314" s="705">
        <f t="shared" si="113"/>
        <v>11252.437399643464</v>
      </c>
      <c r="H314" s="717">
        <f t="shared" si="113"/>
        <v>11354.834579980219</v>
      </c>
      <c r="I314" s="705">
        <f t="shared" si="121"/>
        <v>11446.834579980219</v>
      </c>
      <c r="J314" s="705">
        <f t="shared" si="107"/>
        <v>11538.834579980219</v>
      </c>
      <c r="K314" s="846">
        <f t="shared" si="114"/>
        <v>11354.834579980219</v>
      </c>
      <c r="L314" s="171">
        <f>Birth!X316</f>
        <v>133</v>
      </c>
      <c r="M314" s="847">
        <f>Birth!Y316</f>
        <v>146</v>
      </c>
      <c r="N314" s="847">
        <f t="shared" si="115"/>
        <v>279</v>
      </c>
      <c r="O314" s="847">
        <f>Death!X315</f>
        <v>127</v>
      </c>
      <c r="P314" s="847">
        <f>Death!Y315</f>
        <v>60</v>
      </c>
      <c r="Q314" s="847">
        <f t="shared" si="116"/>
        <v>187</v>
      </c>
      <c r="R314" s="847">
        <f>Birth!AG316</f>
        <v>0</v>
      </c>
      <c r="S314" s="847">
        <f>Birth!AH316</f>
        <v>0</v>
      </c>
      <c r="T314" s="847">
        <f t="shared" si="117"/>
        <v>0</v>
      </c>
      <c r="U314" s="848">
        <f t="shared" si="108"/>
        <v>24.179218279466685</v>
      </c>
      <c r="V314" s="848">
        <f t="shared" si="109"/>
        <v>16.206142717778746</v>
      </c>
      <c r="W314" s="848">
        <f t="shared" si="120"/>
        <v>0</v>
      </c>
      <c r="X314" s="848">
        <f t="shared" si="118"/>
        <v>0</v>
      </c>
      <c r="Y314" s="849">
        <f t="shared" si="119"/>
        <v>1097.7443609022557</v>
      </c>
    </row>
    <row r="315" spans="1:25" ht="20.25" customHeight="1">
      <c r="A315" s="633">
        <v>113</v>
      </c>
      <c r="B315" s="549" t="s">
        <v>702</v>
      </c>
      <c r="C315" s="961">
        <v>12809</v>
      </c>
      <c r="D315" s="705">
        <f>(((C315*9.1)/1000)+C315)</f>
        <v>12925.561900000001</v>
      </c>
      <c r="E315" s="705">
        <f>(((D315*9.2)/1000)+D315)</f>
        <v>13044.477069480001</v>
      </c>
      <c r="F315" s="705">
        <f>(((E315*9)/1000)+E315)</f>
        <v>13161.877363105321</v>
      </c>
      <c r="G315" s="705">
        <f>(((F315*9.1)/1000+F315))</f>
        <v>13281.65044710958</v>
      </c>
      <c r="H315" s="717">
        <f>(((G315*9.1)/1000+G315))</f>
        <v>13402.513466178276</v>
      </c>
      <c r="I315" s="705">
        <f t="shared" si="121"/>
        <v>13338.513466178276</v>
      </c>
      <c r="J315" s="705">
        <f t="shared" si="107"/>
        <v>13274.513466178276</v>
      </c>
      <c r="K315" s="846">
        <f>H315</f>
        <v>13402.513466178276</v>
      </c>
      <c r="L315" s="171">
        <f>Birth!X317</f>
        <v>77</v>
      </c>
      <c r="M315" s="847">
        <f>Birth!Y317</f>
        <v>81</v>
      </c>
      <c r="N315" s="847">
        <f>L315+M315</f>
        <v>158</v>
      </c>
      <c r="O315" s="847">
        <f>Death!X316</f>
        <v>153</v>
      </c>
      <c r="P315" s="847">
        <f>Death!Y316</f>
        <v>69</v>
      </c>
      <c r="Q315" s="847">
        <f>O315+P315</f>
        <v>222</v>
      </c>
      <c r="R315" s="847">
        <f>Birth!AG317</f>
        <v>0</v>
      </c>
      <c r="S315" s="847">
        <f>Birth!AH317</f>
        <v>0</v>
      </c>
      <c r="T315" s="847">
        <f>R315+S315</f>
        <v>0</v>
      </c>
      <c r="U315" s="848">
        <f t="shared" si="108"/>
        <v>11.902507794546544</v>
      </c>
      <c r="V315" s="848">
        <f t="shared" si="109"/>
        <v>16.723776774616031</v>
      </c>
      <c r="W315" s="848" t="e">
        <f>R315/#REF!*1000</f>
        <v>#REF!</v>
      </c>
      <c r="X315" s="848">
        <f>T315/(N315+T315)*1000</f>
        <v>0</v>
      </c>
      <c r="Y315" s="849">
        <f>M315/L315*1000</f>
        <v>1051.9480519480519</v>
      </c>
    </row>
    <row r="316" spans="1:25" ht="20.25" customHeight="1">
      <c r="A316" s="716">
        <v>114</v>
      </c>
      <c r="B316" s="194" t="s">
        <v>773</v>
      </c>
      <c r="C316" s="27">
        <v>5162</v>
      </c>
      <c r="D316" s="194">
        <f>(((C316*9.1)/1000)+C316)</f>
        <v>5208.9741999999997</v>
      </c>
      <c r="E316" s="194">
        <f>(((D316*9.2)/1000)+D316)</f>
        <v>5256.8967626399999</v>
      </c>
      <c r="F316" s="194">
        <f>(((E316*9)/1000)+E316)</f>
        <v>5304.2088335037597</v>
      </c>
      <c r="G316" s="194">
        <f>(((F316*9.1)/1000+F316))</f>
        <v>5352.4771338886439</v>
      </c>
      <c r="H316" s="194">
        <f>(((G316*9.1)/1000+G316))</f>
        <v>5401.1846758070305</v>
      </c>
      <c r="I316" s="705">
        <f t="shared" si="121"/>
        <v>5495.1846758070305</v>
      </c>
      <c r="J316" s="705">
        <f t="shared" si="107"/>
        <v>5589.1846758070305</v>
      </c>
      <c r="K316" s="194">
        <f>H316</f>
        <v>5401.1846758070305</v>
      </c>
      <c r="L316" s="171">
        <f>Birth!X318</f>
        <v>51</v>
      </c>
      <c r="M316" s="847">
        <f>Birth!Y318</f>
        <v>89</v>
      </c>
      <c r="N316" s="847">
        <f>L316+M316</f>
        <v>140</v>
      </c>
      <c r="O316" s="847">
        <f>Death!X317</f>
        <v>28</v>
      </c>
      <c r="P316" s="847">
        <f>Death!Y317</f>
        <v>18</v>
      </c>
      <c r="Q316" s="847">
        <f>O316+P316</f>
        <v>46</v>
      </c>
      <c r="R316" s="847">
        <f>Birth!AG318</f>
        <v>0</v>
      </c>
      <c r="S316" s="847">
        <f>Birth!AH318</f>
        <v>0</v>
      </c>
      <c r="T316" s="847">
        <f>R316+S316</f>
        <v>0</v>
      </c>
      <c r="U316" s="848">
        <f t="shared" si="108"/>
        <v>25.048376126484889</v>
      </c>
      <c r="V316" s="848">
        <f t="shared" si="109"/>
        <v>8.2301807272736056</v>
      </c>
      <c r="W316" s="848">
        <f>R316/K315*1000</f>
        <v>0</v>
      </c>
      <c r="X316" s="848">
        <f>T316/(N316+T316)*1000</f>
        <v>0</v>
      </c>
      <c r="Y316" s="849">
        <f>M316/L316*1000</f>
        <v>1745.0980392156862</v>
      </c>
    </row>
    <row r="317" spans="1:25" ht="20.25" customHeight="1">
      <c r="A317" s="714"/>
      <c r="B317" s="989" t="s">
        <v>6</v>
      </c>
      <c r="C317" s="959">
        <f>SUM(C310:C316)</f>
        <v>230864</v>
      </c>
      <c r="D317" s="715">
        <f t="shared" si="110"/>
        <v>232964.86240000001</v>
      </c>
      <c r="E317" s="715">
        <f t="shared" si="111"/>
        <v>235108.13913408</v>
      </c>
      <c r="F317" s="715">
        <f t="shared" si="112"/>
        <v>237224.11238628672</v>
      </c>
      <c r="G317" s="715">
        <f t="shared" si="113"/>
        <v>239382.85180900194</v>
      </c>
      <c r="H317" s="715">
        <f>SUM(H310:H316)</f>
        <v>241561.23576046381</v>
      </c>
      <c r="I317" s="706">
        <f t="shared" si="121"/>
        <v>249957.23576046381</v>
      </c>
      <c r="J317" s="705">
        <f t="shared" si="107"/>
        <v>258353.23576046381</v>
      </c>
      <c r="K317" s="846">
        <f t="shared" si="114"/>
        <v>241561.23576046381</v>
      </c>
      <c r="L317" s="971">
        <f>Birth!X319</f>
        <v>6183</v>
      </c>
      <c r="M317" s="990">
        <f>Birth!Y319</f>
        <v>5909</v>
      </c>
      <c r="N317" s="990">
        <f t="shared" si="115"/>
        <v>12092</v>
      </c>
      <c r="O317" s="990">
        <f>Death!X318</f>
        <v>2286</v>
      </c>
      <c r="P317" s="990">
        <f>Death!Y318</f>
        <v>1410</v>
      </c>
      <c r="Q317" s="990">
        <f t="shared" si="116"/>
        <v>3696</v>
      </c>
      <c r="R317" s="990">
        <f>Birth!AG319</f>
        <v>26</v>
      </c>
      <c r="S317" s="990">
        <f>Birth!AH319</f>
        <v>24</v>
      </c>
      <c r="T317" s="990">
        <f t="shared" si="117"/>
        <v>50</v>
      </c>
      <c r="U317" s="1014">
        <f t="shared" si="108"/>
        <v>46.804136067454884</v>
      </c>
      <c r="V317" s="1014">
        <f t="shared" si="109"/>
        <v>14.305994616714626</v>
      </c>
      <c r="W317" s="991">
        <f t="shared" si="120"/>
        <v>0.10763316356678204</v>
      </c>
      <c r="X317" s="991">
        <f t="shared" si="118"/>
        <v>4.1179377367814203</v>
      </c>
      <c r="Y317" s="992">
        <f t="shared" si="119"/>
        <v>955.68494258450585</v>
      </c>
    </row>
    <row r="318" spans="1:25" ht="20.25" customHeight="1">
      <c r="A318" s="704" t="s">
        <v>70</v>
      </c>
      <c r="B318" s="993"/>
      <c r="C318" s="999"/>
      <c r="D318" s="718">
        <f t="shared" si="110"/>
        <v>0</v>
      </c>
      <c r="E318" s="718">
        <f t="shared" si="111"/>
        <v>0</v>
      </c>
      <c r="F318" s="718">
        <f t="shared" si="112"/>
        <v>0</v>
      </c>
      <c r="G318" s="718">
        <f t="shared" si="113"/>
        <v>0</v>
      </c>
      <c r="H318" s="718"/>
      <c r="I318" s="705">
        <f t="shared" si="121"/>
        <v>0</v>
      </c>
      <c r="J318" s="705">
        <f t="shared" si="107"/>
        <v>0</v>
      </c>
      <c r="K318" s="846">
        <f t="shared" si="114"/>
        <v>0</v>
      </c>
      <c r="L318" s="623"/>
      <c r="M318" s="623"/>
      <c r="N318" s="623"/>
      <c r="O318" s="623"/>
      <c r="P318" s="623"/>
      <c r="Q318" s="623"/>
      <c r="R318" s="623"/>
      <c r="S318" s="623"/>
      <c r="T318" s="623"/>
      <c r="U318" s="848"/>
      <c r="V318" s="848"/>
      <c r="W318" s="995"/>
      <c r="X318" s="995"/>
      <c r="Y318" s="996"/>
    </row>
    <row r="319" spans="1:25" ht="20.25" customHeight="1">
      <c r="A319" s="716">
        <v>115</v>
      </c>
      <c r="B319" s="549" t="s">
        <v>689</v>
      </c>
      <c r="C319" s="960">
        <v>45370</v>
      </c>
      <c r="D319" s="717">
        <f t="shared" si="110"/>
        <v>45782.866999999998</v>
      </c>
      <c r="E319" s="717">
        <f t="shared" si="111"/>
        <v>46204.069376399995</v>
      </c>
      <c r="F319" s="717">
        <f t="shared" si="112"/>
        <v>46619.906000787596</v>
      </c>
      <c r="G319" s="717">
        <f t="shared" si="113"/>
        <v>47044.14714539476</v>
      </c>
      <c r="H319" s="717">
        <f t="shared" si="113"/>
        <v>47472.248884417852</v>
      </c>
      <c r="I319" s="705">
        <f t="shared" si="121"/>
        <v>48087.248884417852</v>
      </c>
      <c r="J319" s="705">
        <f t="shared" si="107"/>
        <v>48702.248884417852</v>
      </c>
      <c r="K319" s="846">
        <f t="shared" si="114"/>
        <v>47472.248884417852</v>
      </c>
      <c r="L319" s="847">
        <f>Birth!X321</f>
        <v>513</v>
      </c>
      <c r="M319" s="847">
        <f>Birth!Y321</f>
        <v>473</v>
      </c>
      <c r="N319" s="847">
        <f t="shared" si="115"/>
        <v>986</v>
      </c>
      <c r="O319" s="847">
        <f>Death!X320</f>
        <v>212</v>
      </c>
      <c r="P319" s="847">
        <f>Death!Y320</f>
        <v>159</v>
      </c>
      <c r="Q319" s="847">
        <f t="shared" si="116"/>
        <v>371</v>
      </c>
      <c r="R319" s="847">
        <f>Birth!AG321</f>
        <v>4</v>
      </c>
      <c r="S319" s="847">
        <f>Birth!AH321</f>
        <v>7</v>
      </c>
      <c r="T319" s="847">
        <f t="shared" si="117"/>
        <v>11</v>
      </c>
      <c r="U319" s="848">
        <f t="shared" si="108"/>
        <v>20.245471668875396</v>
      </c>
      <c r="V319" s="848">
        <f t="shared" si="109"/>
        <v>7.6177180417370911</v>
      </c>
      <c r="W319" s="848">
        <f>R319/K319*1000</f>
        <v>8.4259753729782713E-2</v>
      </c>
      <c r="X319" s="848">
        <f t="shared" si="118"/>
        <v>11.033099297893681</v>
      </c>
      <c r="Y319" s="849">
        <f t="shared" si="119"/>
        <v>922.02729044834314</v>
      </c>
    </row>
    <row r="320" spans="1:25" ht="20.25" customHeight="1">
      <c r="A320" s="633">
        <v>116</v>
      </c>
      <c r="B320" s="549" t="s">
        <v>71</v>
      </c>
      <c r="C320" s="961">
        <v>8668</v>
      </c>
      <c r="D320" s="705">
        <f t="shared" si="110"/>
        <v>8746.8788000000004</v>
      </c>
      <c r="E320" s="705">
        <f t="shared" si="111"/>
        <v>8827.3500849600005</v>
      </c>
      <c r="F320" s="705">
        <f t="shared" si="112"/>
        <v>8906.7962357246397</v>
      </c>
      <c r="G320" s="705">
        <f t="shared" si="113"/>
        <v>8987.8480814697341</v>
      </c>
      <c r="H320" s="717">
        <f t="shared" si="113"/>
        <v>9069.637499011109</v>
      </c>
      <c r="I320" s="705">
        <f t="shared" si="121"/>
        <v>9276.637499011109</v>
      </c>
      <c r="J320" s="705">
        <f t="shared" si="107"/>
        <v>9483.637499011109</v>
      </c>
      <c r="K320" s="846">
        <f t="shared" si="114"/>
        <v>9069.637499011109</v>
      </c>
      <c r="L320" s="171">
        <f>Birth!X322</f>
        <v>158</v>
      </c>
      <c r="M320" s="847">
        <f>Birth!Y322</f>
        <v>118</v>
      </c>
      <c r="N320" s="847">
        <f t="shared" si="115"/>
        <v>276</v>
      </c>
      <c r="O320" s="847">
        <f>Death!X321</f>
        <v>34</v>
      </c>
      <c r="P320" s="847">
        <f>Death!Y321</f>
        <v>35</v>
      </c>
      <c r="Q320" s="847">
        <f t="shared" si="116"/>
        <v>69</v>
      </c>
      <c r="R320" s="847">
        <f>Birth!AG322</f>
        <v>0</v>
      </c>
      <c r="S320" s="847">
        <f>Birth!AH322</f>
        <v>0</v>
      </c>
      <c r="T320" s="847">
        <f t="shared" si="117"/>
        <v>0</v>
      </c>
      <c r="U320" s="848">
        <f t="shared" si="108"/>
        <v>29.10275725203325</v>
      </c>
      <c r="V320" s="848">
        <f t="shared" si="109"/>
        <v>7.2756893130083125</v>
      </c>
      <c r="W320" s="848">
        <f>R320/K320*1000</f>
        <v>0</v>
      </c>
      <c r="X320" s="848">
        <f t="shared" si="118"/>
        <v>0</v>
      </c>
      <c r="Y320" s="849">
        <f t="shared" si="119"/>
        <v>746.83544303797464</v>
      </c>
    </row>
    <row r="321" spans="1:25" ht="20.25" customHeight="1">
      <c r="A321" s="716">
        <v>117</v>
      </c>
      <c r="B321" s="549" t="s">
        <v>787</v>
      </c>
      <c r="C321" s="961">
        <v>81406</v>
      </c>
      <c r="D321" s="705">
        <f t="shared" si="110"/>
        <v>82146.794599999994</v>
      </c>
      <c r="E321" s="705">
        <f t="shared" si="111"/>
        <v>82902.545110319988</v>
      </c>
      <c r="F321" s="705">
        <f t="shared" si="112"/>
        <v>83648.668016312862</v>
      </c>
      <c r="G321" s="705">
        <f t="shared" si="113"/>
        <v>84409.870895261309</v>
      </c>
      <c r="H321" s="717">
        <f t="shared" si="113"/>
        <v>85178.000720408192</v>
      </c>
      <c r="I321" s="705">
        <f t="shared" si="121"/>
        <v>89808.000720408192</v>
      </c>
      <c r="J321" s="705">
        <f t="shared" si="107"/>
        <v>94438.000720408192</v>
      </c>
      <c r="K321" s="846">
        <f t="shared" si="114"/>
        <v>85178.000720408192</v>
      </c>
      <c r="L321" s="171">
        <f>Birth!X323</f>
        <v>3126</v>
      </c>
      <c r="M321" s="847">
        <f>Birth!Y323</f>
        <v>2787</v>
      </c>
      <c r="N321" s="847">
        <f t="shared" si="115"/>
        <v>5913</v>
      </c>
      <c r="O321" s="847">
        <f>Death!X322</f>
        <v>731</v>
      </c>
      <c r="P321" s="847">
        <f>Death!Y322</f>
        <v>552</v>
      </c>
      <c r="Q321" s="847">
        <f t="shared" si="116"/>
        <v>1283</v>
      </c>
      <c r="R321" s="847">
        <f>Birth!AG323</f>
        <v>28</v>
      </c>
      <c r="S321" s="847">
        <f>Birth!AH323</f>
        <v>25</v>
      </c>
      <c r="T321" s="847">
        <f t="shared" si="117"/>
        <v>53</v>
      </c>
      <c r="U321" s="848">
        <f t="shared" si="108"/>
        <v>62.612507199362938</v>
      </c>
      <c r="V321" s="848">
        <f t="shared" si="109"/>
        <v>13.585632798373524</v>
      </c>
      <c r="W321" s="848">
        <f>R321/K321*1000</f>
        <v>0.32872337649610217</v>
      </c>
      <c r="X321" s="848">
        <f t="shared" si="118"/>
        <v>8.8836741535367096</v>
      </c>
      <c r="Y321" s="849">
        <f t="shared" si="119"/>
        <v>891.55470249520147</v>
      </c>
    </row>
    <row r="322" spans="1:25" ht="20.25" customHeight="1">
      <c r="A322" s="633">
        <v>118</v>
      </c>
      <c r="B322" s="549" t="s">
        <v>72</v>
      </c>
      <c r="C322" s="961">
        <v>116747</v>
      </c>
      <c r="D322" s="705">
        <f t="shared" si="110"/>
        <v>117809.3977</v>
      </c>
      <c r="E322" s="705">
        <f t="shared" si="111"/>
        <v>118893.24415884</v>
      </c>
      <c r="F322" s="705">
        <f t="shared" si="112"/>
        <v>119963.28335626956</v>
      </c>
      <c r="G322" s="705">
        <f t="shared" si="113"/>
        <v>121054.94923481162</v>
      </c>
      <c r="H322" s="717">
        <f t="shared" si="113"/>
        <v>122156.54927284841</v>
      </c>
      <c r="I322" s="705">
        <f t="shared" si="121"/>
        <v>123795.54927284841</v>
      </c>
      <c r="J322" s="705">
        <f t="shared" si="107"/>
        <v>125434.54927284841</v>
      </c>
      <c r="K322" s="846">
        <f t="shared" si="114"/>
        <v>122156.54927284841</v>
      </c>
      <c r="L322" s="171">
        <f>Birth!X324</f>
        <v>1298</v>
      </c>
      <c r="M322" s="847">
        <f>Birth!Y324</f>
        <v>1094</v>
      </c>
      <c r="N322" s="847">
        <f t="shared" si="115"/>
        <v>2392</v>
      </c>
      <c r="O322" s="847">
        <f>Death!X323</f>
        <v>421</v>
      </c>
      <c r="P322" s="847">
        <f>Death!Y323</f>
        <v>332</v>
      </c>
      <c r="Q322" s="847">
        <f t="shared" si="116"/>
        <v>753</v>
      </c>
      <c r="R322" s="847">
        <f>Birth!AG324</f>
        <v>22</v>
      </c>
      <c r="S322" s="847">
        <f>Birth!AH324</f>
        <v>23</v>
      </c>
      <c r="T322" s="847">
        <f t="shared" si="117"/>
        <v>45</v>
      </c>
      <c r="U322" s="848">
        <f t="shared" si="108"/>
        <v>19.069706184353251</v>
      </c>
      <c r="V322" s="848">
        <f t="shared" si="109"/>
        <v>6.0031307511780936</v>
      </c>
      <c r="W322" s="848">
        <f>R322/K322*1000</f>
        <v>0.18009677034066246</v>
      </c>
      <c r="X322" s="848">
        <f t="shared" si="118"/>
        <v>18.465326220763234</v>
      </c>
      <c r="Y322" s="849">
        <f t="shared" si="119"/>
        <v>842.83513097072421</v>
      </c>
    </row>
    <row r="323" spans="1:25" ht="20.25" customHeight="1">
      <c r="A323" s="714"/>
      <c r="B323" s="989" t="s">
        <v>6</v>
      </c>
      <c r="C323" s="959">
        <f>SUM(C319:C322)</f>
        <v>252191</v>
      </c>
      <c r="D323" s="715">
        <f t="shared" si="110"/>
        <v>254485.9381</v>
      </c>
      <c r="E323" s="715">
        <f t="shared" si="111"/>
        <v>256827.20873052001</v>
      </c>
      <c r="F323" s="715">
        <f t="shared" si="112"/>
        <v>259138.6536090947</v>
      </c>
      <c r="G323" s="715">
        <f t="shared" si="113"/>
        <v>261496.81535693747</v>
      </c>
      <c r="H323" s="715">
        <f>SUM(H319:H322)</f>
        <v>263876.43637668557</v>
      </c>
      <c r="I323" s="706">
        <f t="shared" si="121"/>
        <v>270967.43637668557</v>
      </c>
      <c r="J323" s="705">
        <f t="shared" si="107"/>
        <v>278058.43637668557</v>
      </c>
      <c r="K323" s="846">
        <f t="shared" si="114"/>
        <v>263876.43637668557</v>
      </c>
      <c r="L323" s="971">
        <f>Birth!X325</f>
        <v>5095</v>
      </c>
      <c r="M323" s="990">
        <f>Birth!Y325</f>
        <v>4472</v>
      </c>
      <c r="N323" s="990">
        <f t="shared" si="115"/>
        <v>9567</v>
      </c>
      <c r="O323" s="990">
        <f>Death!X324</f>
        <v>1398</v>
      </c>
      <c r="P323" s="990">
        <f>Death!Y324</f>
        <v>1078</v>
      </c>
      <c r="Q323" s="990">
        <f t="shared" si="116"/>
        <v>2476</v>
      </c>
      <c r="R323" s="990">
        <f>Birth!AG325</f>
        <v>54</v>
      </c>
      <c r="S323" s="990">
        <f>Birth!AH325</f>
        <v>55</v>
      </c>
      <c r="T323" s="990">
        <f t="shared" si="117"/>
        <v>109</v>
      </c>
      <c r="U323" s="1014">
        <f t="shared" si="108"/>
        <v>34.406436735620538</v>
      </c>
      <c r="V323" s="1014">
        <f t="shared" si="109"/>
        <v>8.9046030477052831</v>
      </c>
      <c r="W323" s="991">
        <f>R323/K323*1000</f>
        <v>0.20464123565362463</v>
      </c>
      <c r="X323" s="991">
        <f t="shared" si="118"/>
        <v>11.264985531211245</v>
      </c>
      <c r="Y323" s="992">
        <f t="shared" si="119"/>
        <v>877.72325809617269</v>
      </c>
    </row>
    <row r="324" spans="1:25" ht="20.25" customHeight="1">
      <c r="A324" s="704" t="s">
        <v>73</v>
      </c>
      <c r="B324" s="993"/>
      <c r="C324" s="998"/>
      <c r="D324" s="718">
        <f t="shared" si="110"/>
        <v>0</v>
      </c>
      <c r="E324" s="718">
        <f t="shared" si="111"/>
        <v>0</v>
      </c>
      <c r="F324" s="718">
        <f t="shared" si="112"/>
        <v>0</v>
      </c>
      <c r="G324" s="718">
        <f t="shared" si="113"/>
        <v>0</v>
      </c>
      <c r="H324" s="718"/>
      <c r="I324" s="705">
        <f t="shared" si="121"/>
        <v>0</v>
      </c>
      <c r="J324" s="705">
        <f t="shared" si="107"/>
        <v>0</v>
      </c>
      <c r="K324" s="846">
        <f t="shared" si="114"/>
        <v>0</v>
      </c>
      <c r="L324" s="623"/>
      <c r="M324" s="623"/>
      <c r="N324" s="623"/>
      <c r="O324" s="623"/>
      <c r="P324" s="623"/>
      <c r="Q324" s="623"/>
      <c r="R324" s="623"/>
      <c r="S324" s="623"/>
      <c r="T324" s="623"/>
      <c r="U324" s="848"/>
      <c r="V324" s="848"/>
      <c r="W324" s="995"/>
      <c r="X324" s="995"/>
      <c r="Y324" s="996"/>
    </row>
    <row r="325" spans="1:25" ht="20.25" customHeight="1">
      <c r="A325" s="716">
        <v>119</v>
      </c>
      <c r="B325" s="1005" t="s">
        <v>73</v>
      </c>
      <c r="C325" s="962">
        <v>189942</v>
      </c>
      <c r="D325" s="717">
        <f t="shared" si="110"/>
        <v>191670.47219999999</v>
      </c>
      <c r="E325" s="717">
        <f t="shared" si="111"/>
        <v>193433.84054424</v>
      </c>
      <c r="F325" s="717">
        <f t="shared" si="112"/>
        <v>195174.74510913817</v>
      </c>
      <c r="G325" s="717">
        <f t="shared" si="113"/>
        <v>196950.83528963133</v>
      </c>
      <c r="H325" s="717">
        <f t="shared" si="113"/>
        <v>198743.08789076697</v>
      </c>
      <c r="I325" s="705">
        <f t="shared" si="121"/>
        <v>206638.08789076697</v>
      </c>
      <c r="J325" s="705">
        <f t="shared" si="107"/>
        <v>214533.08789076697</v>
      </c>
      <c r="K325" s="846">
        <f t="shared" si="114"/>
        <v>198743.08789076697</v>
      </c>
      <c r="L325" s="847">
        <f>Birth!X327</f>
        <v>4908</v>
      </c>
      <c r="M325" s="847">
        <f>Birth!Y327</f>
        <v>4622</v>
      </c>
      <c r="N325" s="847">
        <f t="shared" si="115"/>
        <v>9530</v>
      </c>
      <c r="O325" s="847">
        <f>Death!X326</f>
        <v>947</v>
      </c>
      <c r="P325" s="847">
        <f>Death!Y326</f>
        <v>688</v>
      </c>
      <c r="Q325" s="847">
        <f t="shared" si="116"/>
        <v>1635</v>
      </c>
      <c r="R325" s="847">
        <f>Birth!AG327</f>
        <v>0</v>
      </c>
      <c r="S325" s="847">
        <f>Birth!AH327</f>
        <v>0</v>
      </c>
      <c r="T325" s="847">
        <f t="shared" si="117"/>
        <v>0</v>
      </c>
      <c r="U325" s="848">
        <f t="shared" si="108"/>
        <v>44.422052065238326</v>
      </c>
      <c r="V325" s="848">
        <f t="shared" si="109"/>
        <v>7.6212020069952429</v>
      </c>
      <c r="W325" s="848">
        <f>R325/K325*1000</f>
        <v>0</v>
      </c>
      <c r="X325" s="848">
        <f t="shared" si="118"/>
        <v>0</v>
      </c>
      <c r="Y325" s="849">
        <f t="shared" si="119"/>
        <v>941.72779136104327</v>
      </c>
    </row>
    <row r="326" spans="1:25" ht="20.25" customHeight="1">
      <c r="A326" s="633">
        <v>120</v>
      </c>
      <c r="B326" s="1005" t="s">
        <v>74</v>
      </c>
      <c r="C326" s="11">
        <v>29619</v>
      </c>
      <c r="D326" s="705">
        <f t="shared" si="110"/>
        <v>29888.532899999998</v>
      </c>
      <c r="E326" s="705">
        <f t="shared" si="111"/>
        <v>30163.507402679999</v>
      </c>
      <c r="F326" s="705">
        <f t="shared" si="112"/>
        <v>30434.97896930412</v>
      </c>
      <c r="G326" s="705">
        <f t="shared" si="113"/>
        <v>30711.937277924786</v>
      </c>
      <c r="H326" s="717">
        <f t="shared" si="113"/>
        <v>30991.415907153903</v>
      </c>
      <c r="I326" s="705">
        <f t="shared" si="121"/>
        <v>31156.415907153903</v>
      </c>
      <c r="J326" s="705">
        <f t="shared" si="107"/>
        <v>31321.415907153903</v>
      </c>
      <c r="K326" s="846">
        <f t="shared" si="114"/>
        <v>30991.415907153903</v>
      </c>
      <c r="L326" s="171">
        <f>Birth!X328</f>
        <v>212</v>
      </c>
      <c r="M326" s="847">
        <f>Birth!Y328</f>
        <v>186</v>
      </c>
      <c r="N326" s="847">
        <f t="shared" si="115"/>
        <v>398</v>
      </c>
      <c r="O326" s="847">
        <f>Death!X327</f>
        <v>142</v>
      </c>
      <c r="P326" s="847">
        <f>Death!Y327</f>
        <v>91</v>
      </c>
      <c r="Q326" s="847">
        <f t="shared" si="116"/>
        <v>233</v>
      </c>
      <c r="R326" s="847">
        <f>Birth!AG328</f>
        <v>0</v>
      </c>
      <c r="S326" s="847">
        <f>Birth!AH328</f>
        <v>0</v>
      </c>
      <c r="T326" s="847">
        <f t="shared" si="117"/>
        <v>0</v>
      </c>
      <c r="U326" s="848">
        <f t="shared" si="108"/>
        <v>12.7069606680551</v>
      </c>
      <c r="V326" s="848">
        <f t="shared" si="109"/>
        <v>7.4389995870774825</v>
      </c>
      <c r="W326" s="848">
        <f>R326/K326*1000</f>
        <v>0</v>
      </c>
      <c r="X326" s="848">
        <f t="shared" si="118"/>
        <v>0</v>
      </c>
      <c r="Y326" s="849">
        <f t="shared" si="119"/>
        <v>877.35849056603774</v>
      </c>
    </row>
    <row r="327" spans="1:25" ht="20.25" customHeight="1">
      <c r="A327" s="883">
        <v>121</v>
      </c>
      <c r="B327" s="1005" t="s">
        <v>134</v>
      </c>
      <c r="C327" s="967">
        <v>85614</v>
      </c>
      <c r="D327" s="705">
        <f>(((C327*9.1)/1000)+C327)</f>
        <v>86393.087400000004</v>
      </c>
      <c r="E327" s="705">
        <f>(((D327*9.2)/1000)+D327)</f>
        <v>87187.903804080008</v>
      </c>
      <c r="F327" s="705">
        <f>(((E327*9)/1000)+E327)</f>
        <v>87972.594938316732</v>
      </c>
      <c r="G327" s="705">
        <f>(((F327*9.1)/1000+F327))</f>
        <v>88773.145552255417</v>
      </c>
      <c r="H327" s="717">
        <f>(((G327*9.1)/1000+G327))</f>
        <v>89580.981176780944</v>
      </c>
      <c r="I327" s="705">
        <f t="shared" si="121"/>
        <v>89546.981176780944</v>
      </c>
      <c r="J327" s="705">
        <f t="shared" si="107"/>
        <v>89512.981176780944</v>
      </c>
      <c r="K327" s="846">
        <f>H327</f>
        <v>89580.981176780944</v>
      </c>
      <c r="L327" s="847">
        <f>Birth!X329</f>
        <v>1</v>
      </c>
      <c r="M327" s="847">
        <f>Birth!Y329</f>
        <v>1</v>
      </c>
      <c r="N327" s="847">
        <f>L327+M327</f>
        <v>2</v>
      </c>
      <c r="O327" s="847">
        <f>Death!X328</f>
        <v>25</v>
      </c>
      <c r="P327" s="847">
        <f>Death!Y328</f>
        <v>11</v>
      </c>
      <c r="Q327" s="847">
        <f>O327+P327</f>
        <v>36</v>
      </c>
      <c r="R327" s="847">
        <f>Birth!AG329</f>
        <v>0</v>
      </c>
      <c r="S327" s="847">
        <f>Birth!AH329</f>
        <v>0</v>
      </c>
      <c r="T327" s="847">
        <f>R327+S327</f>
        <v>0</v>
      </c>
      <c r="U327" s="848">
        <f t="shared" si="108"/>
        <v>2.2343128043631578E-2</v>
      </c>
      <c r="V327" s="848">
        <f t="shared" si="109"/>
        <v>0.40217630478536842</v>
      </c>
      <c r="W327" s="848">
        <f>R327/K327*1000</f>
        <v>0</v>
      </c>
      <c r="X327" s="848">
        <f>T327/(N327+T327)*1000</f>
        <v>0</v>
      </c>
      <c r="Y327" s="849">
        <f>M327/L327*1000</f>
        <v>1000</v>
      </c>
    </row>
    <row r="328" spans="1:25" ht="20.25" customHeight="1">
      <c r="A328" s="714"/>
      <c r="B328" s="989" t="s">
        <v>6</v>
      </c>
      <c r="C328" s="959">
        <f>SUM(C325:C327)</f>
        <v>305175</v>
      </c>
      <c r="D328" s="715">
        <f t="shared" si="110"/>
        <v>307952.09250000003</v>
      </c>
      <c r="E328" s="715">
        <f t="shared" si="111"/>
        <v>310785.251751</v>
      </c>
      <c r="F328" s="715">
        <f t="shared" si="112"/>
        <v>313582.31901675899</v>
      </c>
      <c r="G328" s="715">
        <f t="shared" si="113"/>
        <v>316435.91811981151</v>
      </c>
      <c r="H328" s="715">
        <f>SUM(H325:H326)</f>
        <v>229734.50379792089</v>
      </c>
      <c r="I328" s="706">
        <f t="shared" si="121"/>
        <v>237760.50379792089</v>
      </c>
      <c r="J328" s="705">
        <f t="shared" si="107"/>
        <v>245786.50379792089</v>
      </c>
      <c r="K328" s="846">
        <f t="shared" si="114"/>
        <v>229734.50379792089</v>
      </c>
      <c r="L328" s="971">
        <f>Birth!X330</f>
        <v>5121</v>
      </c>
      <c r="M328" s="990">
        <f>Birth!Y330</f>
        <v>4809</v>
      </c>
      <c r="N328" s="990">
        <f t="shared" si="115"/>
        <v>9930</v>
      </c>
      <c r="O328" s="990">
        <f>Death!X329</f>
        <v>1114</v>
      </c>
      <c r="P328" s="990">
        <f>Death!Y329</f>
        <v>790</v>
      </c>
      <c r="Q328" s="990">
        <f t="shared" si="116"/>
        <v>1904</v>
      </c>
      <c r="R328" s="990">
        <f>Birth!AG330</f>
        <v>0</v>
      </c>
      <c r="S328" s="990">
        <f>Birth!AH330</f>
        <v>0</v>
      </c>
      <c r="T328" s="990">
        <f t="shared" si="117"/>
        <v>0</v>
      </c>
      <c r="U328" s="1014">
        <f t="shared" si="108"/>
        <v>40.400916431783344</v>
      </c>
      <c r="V328" s="1014">
        <f t="shared" si="109"/>
        <v>7.7465604114919921</v>
      </c>
      <c r="W328" s="991">
        <f>R328/K328*1000</f>
        <v>0</v>
      </c>
      <c r="X328" s="991">
        <f t="shared" si="118"/>
        <v>0</v>
      </c>
      <c r="Y328" s="992">
        <f t="shared" si="119"/>
        <v>939.07439953134156</v>
      </c>
    </row>
    <row r="329" spans="1:25" ht="20.25" customHeight="1">
      <c r="A329" s="704" t="s">
        <v>75</v>
      </c>
      <c r="B329" s="993"/>
      <c r="C329" s="702"/>
      <c r="D329" s="718">
        <f t="shared" si="110"/>
        <v>0</v>
      </c>
      <c r="E329" s="718">
        <f t="shared" si="111"/>
        <v>0</v>
      </c>
      <c r="F329" s="718">
        <f t="shared" si="112"/>
        <v>0</v>
      </c>
      <c r="G329" s="718">
        <f t="shared" si="113"/>
        <v>0</v>
      </c>
      <c r="H329" s="718"/>
      <c r="I329" s="705">
        <f t="shared" si="121"/>
        <v>0</v>
      </c>
      <c r="J329" s="705">
        <f t="shared" si="107"/>
        <v>0</v>
      </c>
      <c r="K329" s="846">
        <f t="shared" si="114"/>
        <v>0</v>
      </c>
      <c r="L329" s="623"/>
      <c r="M329" s="623"/>
      <c r="N329" s="623"/>
      <c r="O329" s="623"/>
      <c r="P329" s="623"/>
      <c r="Q329" s="623"/>
      <c r="R329" s="623"/>
      <c r="S329" s="623"/>
      <c r="T329" s="623"/>
      <c r="U329" s="848"/>
      <c r="V329" s="848"/>
      <c r="W329" s="995"/>
      <c r="X329" s="995"/>
      <c r="Y329" s="996"/>
    </row>
    <row r="330" spans="1:25" ht="20.25" customHeight="1">
      <c r="A330" s="716">
        <v>122</v>
      </c>
      <c r="B330" s="1006" t="s">
        <v>75</v>
      </c>
      <c r="C330" s="962">
        <v>446530</v>
      </c>
      <c r="D330" s="717">
        <f t="shared" si="110"/>
        <v>450593.42300000001</v>
      </c>
      <c r="E330" s="717">
        <f t="shared" si="111"/>
        <v>454738.8824916</v>
      </c>
      <c r="F330" s="717">
        <f t="shared" si="112"/>
        <v>458831.53243402438</v>
      </c>
      <c r="G330" s="717">
        <f t="shared" si="113"/>
        <v>463006.89937917399</v>
      </c>
      <c r="H330" s="717">
        <f t="shared" si="113"/>
        <v>467220.26216352446</v>
      </c>
      <c r="I330" s="705">
        <f t="shared" si="121"/>
        <v>471984.26216352446</v>
      </c>
      <c r="J330" s="705">
        <f t="shared" si="107"/>
        <v>476748.26216352446</v>
      </c>
      <c r="K330" s="846">
        <f t="shared" si="114"/>
        <v>467220.26216352446</v>
      </c>
      <c r="L330" s="847">
        <f>Birth!X332</f>
        <v>6433</v>
      </c>
      <c r="M330" s="847">
        <f>Birth!Y332</f>
        <v>6302</v>
      </c>
      <c r="N330" s="847">
        <f t="shared" si="115"/>
        <v>12735</v>
      </c>
      <c r="O330" s="847">
        <f>Death!X331</f>
        <v>4565</v>
      </c>
      <c r="P330" s="847">
        <f>Death!Y331</f>
        <v>3406</v>
      </c>
      <c r="Q330" s="847">
        <f t="shared" si="116"/>
        <v>7971</v>
      </c>
      <c r="R330" s="847">
        <f>Birth!AG332</f>
        <v>101</v>
      </c>
      <c r="S330" s="847">
        <f>Birth!AH332</f>
        <v>74</v>
      </c>
      <c r="T330" s="847">
        <f t="shared" si="117"/>
        <v>175</v>
      </c>
      <c r="U330" s="848">
        <f t="shared" si="108"/>
        <v>26.71221063755425</v>
      </c>
      <c r="V330" s="848">
        <f t="shared" si="109"/>
        <v>16.719515586332541</v>
      </c>
      <c r="W330" s="848">
        <f t="shared" ref="W330:W339" si="122">R330/K330*1000</f>
        <v>0.21617213160299664</v>
      </c>
      <c r="X330" s="848">
        <f t="shared" si="118"/>
        <v>13.555383423702557</v>
      </c>
      <c r="Y330" s="849">
        <f t="shared" si="119"/>
        <v>979.63625058293178</v>
      </c>
    </row>
    <row r="331" spans="1:25" ht="20.25" customHeight="1">
      <c r="A331" s="633">
        <v>123</v>
      </c>
      <c r="B331" s="1006" t="s">
        <v>78</v>
      </c>
      <c r="C331" s="961">
        <v>92301</v>
      </c>
      <c r="D331" s="705">
        <f t="shared" si="110"/>
        <v>93140.939100000003</v>
      </c>
      <c r="E331" s="705">
        <f t="shared" si="111"/>
        <v>93997.835739720002</v>
      </c>
      <c r="F331" s="705">
        <f t="shared" si="112"/>
        <v>94843.816261377477</v>
      </c>
      <c r="G331" s="705">
        <f t="shared" si="113"/>
        <v>95706.894989356006</v>
      </c>
      <c r="H331" s="717">
        <f t="shared" si="113"/>
        <v>96577.827733759143</v>
      </c>
      <c r="I331" s="705">
        <f t="shared" si="121"/>
        <v>98602.827733759143</v>
      </c>
      <c r="J331" s="705">
        <f t="shared" si="107"/>
        <v>100627.82773375914</v>
      </c>
      <c r="K331" s="846">
        <f t="shared" si="114"/>
        <v>96577.827733759143</v>
      </c>
      <c r="L331" s="171">
        <f>Birth!X333</f>
        <v>1599</v>
      </c>
      <c r="M331" s="847">
        <f>Birth!Y333</f>
        <v>1429</v>
      </c>
      <c r="N331" s="847">
        <f t="shared" si="115"/>
        <v>3028</v>
      </c>
      <c r="O331" s="847">
        <f>Death!X332</f>
        <v>571</v>
      </c>
      <c r="P331" s="847">
        <f>Death!Y332</f>
        <v>432</v>
      </c>
      <c r="Q331" s="847">
        <f t="shared" si="116"/>
        <v>1003</v>
      </c>
      <c r="R331" s="847">
        <f>Birth!AG333</f>
        <v>5</v>
      </c>
      <c r="S331" s="847">
        <f>Birth!AH333</f>
        <v>0</v>
      </c>
      <c r="T331" s="847">
        <f t="shared" si="117"/>
        <v>5</v>
      </c>
      <c r="U331" s="848">
        <f t="shared" si="108"/>
        <v>30.091079855280935</v>
      </c>
      <c r="V331" s="848">
        <f t="shared" si="109"/>
        <v>9.9674217618384358</v>
      </c>
      <c r="W331" s="848">
        <f t="shared" si="122"/>
        <v>5.1771717353011358E-2</v>
      </c>
      <c r="X331" s="848">
        <f t="shared" si="118"/>
        <v>1.6485328058028355</v>
      </c>
      <c r="Y331" s="849">
        <f t="shared" si="119"/>
        <v>893.68355222013759</v>
      </c>
    </row>
    <row r="332" spans="1:25" ht="20.25" customHeight="1">
      <c r="A332" s="716">
        <v>124</v>
      </c>
      <c r="B332" s="1006" t="s">
        <v>76</v>
      </c>
      <c r="C332" s="11">
        <v>67972</v>
      </c>
      <c r="D332" s="705">
        <f t="shared" si="110"/>
        <v>68590.545199999993</v>
      </c>
      <c r="E332" s="705">
        <f t="shared" si="111"/>
        <v>69221.578215839996</v>
      </c>
      <c r="F332" s="705">
        <f t="shared" si="112"/>
        <v>69844.572419782562</v>
      </c>
      <c r="G332" s="705">
        <f t="shared" si="113"/>
        <v>70480.158028802587</v>
      </c>
      <c r="H332" s="717">
        <f t="shared" si="113"/>
        <v>71121.527466864689</v>
      </c>
      <c r="I332" s="705">
        <f t="shared" si="121"/>
        <v>72345.527466864689</v>
      </c>
      <c r="J332" s="705">
        <f t="shared" si="107"/>
        <v>73569.527466864689</v>
      </c>
      <c r="K332" s="846">
        <f t="shared" si="114"/>
        <v>71121.527466864689</v>
      </c>
      <c r="L332" s="171">
        <f>Birth!X334</f>
        <v>968</v>
      </c>
      <c r="M332" s="847">
        <f>Birth!Y334</f>
        <v>844</v>
      </c>
      <c r="N332" s="847">
        <f t="shared" si="115"/>
        <v>1812</v>
      </c>
      <c r="O332" s="847">
        <f>Death!X333</f>
        <v>347</v>
      </c>
      <c r="P332" s="847">
        <f>Death!Y333</f>
        <v>241</v>
      </c>
      <c r="Q332" s="847">
        <f t="shared" si="116"/>
        <v>588</v>
      </c>
      <c r="R332" s="847">
        <f>Birth!AG334</f>
        <v>7</v>
      </c>
      <c r="S332" s="847">
        <f>Birth!AH334</f>
        <v>4</v>
      </c>
      <c r="T332" s="847">
        <f t="shared" si="117"/>
        <v>11</v>
      </c>
      <c r="U332" s="848">
        <f t="shared" si="108"/>
        <v>24.629762652969532</v>
      </c>
      <c r="V332" s="848">
        <f t="shared" si="109"/>
        <v>7.9924395363940857</v>
      </c>
      <c r="W332" s="848">
        <f t="shared" si="122"/>
        <v>9.8423082986530061E-2</v>
      </c>
      <c r="X332" s="848">
        <f t="shared" si="118"/>
        <v>6.0340098738343393</v>
      </c>
      <c r="Y332" s="849">
        <f t="shared" si="119"/>
        <v>871.90082644628103</v>
      </c>
    </row>
    <row r="333" spans="1:25" ht="20.25" customHeight="1">
      <c r="A333" s="633">
        <v>125</v>
      </c>
      <c r="B333" s="1006" t="s">
        <v>79</v>
      </c>
      <c r="C333" s="958">
        <v>54463</v>
      </c>
      <c r="D333" s="705">
        <f t="shared" si="110"/>
        <v>54958.613299999997</v>
      </c>
      <c r="E333" s="705">
        <f t="shared" si="111"/>
        <v>55464.232542359998</v>
      </c>
      <c r="F333" s="705">
        <f t="shared" si="112"/>
        <v>55963.410635241235</v>
      </c>
      <c r="G333" s="705">
        <f t="shared" si="113"/>
        <v>56472.677672021928</v>
      </c>
      <c r="H333" s="717">
        <f t="shared" si="113"/>
        <v>56986.579038837328</v>
      </c>
      <c r="I333" s="705">
        <f t="shared" si="121"/>
        <v>58677.579038837328</v>
      </c>
      <c r="J333" s="705">
        <f t="shared" si="107"/>
        <v>60368.579038837328</v>
      </c>
      <c r="K333" s="846">
        <f t="shared" si="114"/>
        <v>56986.579038837328</v>
      </c>
      <c r="L333" s="171">
        <f>Birth!X335</f>
        <v>1079</v>
      </c>
      <c r="M333" s="847">
        <f>Birth!Y335</f>
        <v>983</v>
      </c>
      <c r="N333" s="847">
        <f t="shared" si="115"/>
        <v>2062</v>
      </c>
      <c r="O333" s="847">
        <f>Death!X334</f>
        <v>213</v>
      </c>
      <c r="P333" s="847">
        <f>Death!Y334</f>
        <v>158</v>
      </c>
      <c r="Q333" s="847">
        <f t="shared" si="116"/>
        <v>371</v>
      </c>
      <c r="R333" s="847">
        <f>Birth!AG335</f>
        <v>0</v>
      </c>
      <c r="S333" s="847">
        <f>Birth!AH335</f>
        <v>0</v>
      </c>
      <c r="T333" s="847">
        <f t="shared" si="117"/>
        <v>0</v>
      </c>
      <c r="U333" s="848">
        <f t="shared" si="108"/>
        <v>34.156841735059551</v>
      </c>
      <c r="V333" s="848">
        <f t="shared" si="109"/>
        <v>6.1455811269190557</v>
      </c>
      <c r="W333" s="848">
        <f t="shared" si="122"/>
        <v>0</v>
      </c>
      <c r="X333" s="848">
        <f t="shared" si="118"/>
        <v>0</v>
      </c>
      <c r="Y333" s="849">
        <f t="shared" si="119"/>
        <v>911.02873030583874</v>
      </c>
    </row>
    <row r="334" spans="1:25" ht="20.25" customHeight="1">
      <c r="A334" s="716">
        <v>126</v>
      </c>
      <c r="B334" s="1006" t="s">
        <v>77</v>
      </c>
      <c r="C334" s="963">
        <v>27963</v>
      </c>
      <c r="D334" s="705">
        <f t="shared" si="110"/>
        <v>28217.463299999999</v>
      </c>
      <c r="E334" s="705">
        <f t="shared" si="111"/>
        <v>28477.06396236</v>
      </c>
      <c r="F334" s="705">
        <f t="shared" si="112"/>
        <v>28733.357538021239</v>
      </c>
      <c r="G334" s="705">
        <f t="shared" si="113"/>
        <v>28994.83109161723</v>
      </c>
      <c r="H334" s="717">
        <f t="shared" si="113"/>
        <v>29258.684054550948</v>
      </c>
      <c r="I334" s="705">
        <f t="shared" si="121"/>
        <v>29932.684054550948</v>
      </c>
      <c r="J334" s="705">
        <f t="shared" si="107"/>
        <v>30606.684054550948</v>
      </c>
      <c r="K334" s="846">
        <f t="shared" si="114"/>
        <v>29258.684054550948</v>
      </c>
      <c r="L334" s="171">
        <f>Birth!X336</f>
        <v>455</v>
      </c>
      <c r="M334" s="847">
        <f>Birth!Y336</f>
        <v>438</v>
      </c>
      <c r="N334" s="847">
        <f t="shared" si="115"/>
        <v>893</v>
      </c>
      <c r="O334" s="847">
        <f>Death!X335</f>
        <v>135</v>
      </c>
      <c r="P334" s="847">
        <f>Death!Y335</f>
        <v>84</v>
      </c>
      <c r="Q334" s="847">
        <f t="shared" si="116"/>
        <v>219</v>
      </c>
      <c r="R334" s="847">
        <f>Birth!AG336</f>
        <v>0</v>
      </c>
      <c r="S334" s="847">
        <f>Birth!AH336</f>
        <v>0</v>
      </c>
      <c r="T334" s="847">
        <f t="shared" si="117"/>
        <v>0</v>
      </c>
      <c r="U334" s="848">
        <f t="shared" si="108"/>
        <v>29.176633391856072</v>
      </c>
      <c r="V334" s="848">
        <f t="shared" si="109"/>
        <v>7.1552997903879962</v>
      </c>
      <c r="W334" s="848">
        <f t="shared" si="122"/>
        <v>0</v>
      </c>
      <c r="X334" s="848">
        <f t="shared" si="118"/>
        <v>0</v>
      </c>
      <c r="Y334" s="849">
        <f t="shared" si="119"/>
        <v>962.63736263736268</v>
      </c>
    </row>
    <row r="335" spans="1:25" ht="20.25" customHeight="1">
      <c r="A335" s="633">
        <v>127</v>
      </c>
      <c r="B335" s="1006" t="s">
        <v>794</v>
      </c>
      <c r="C335" s="961">
        <v>23995</v>
      </c>
      <c r="D335" s="705">
        <f t="shared" si="110"/>
        <v>24213.354500000001</v>
      </c>
      <c r="E335" s="705">
        <f t="shared" si="111"/>
        <v>24436.1173614</v>
      </c>
      <c r="F335" s="705">
        <f t="shared" si="112"/>
        <v>24656.042417652599</v>
      </c>
      <c r="G335" s="705">
        <f t="shared" si="113"/>
        <v>24880.412403653238</v>
      </c>
      <c r="H335" s="717">
        <f t="shared" si="113"/>
        <v>25106.824156526483</v>
      </c>
      <c r="I335" s="705">
        <f t="shared" si="121"/>
        <v>24971.824156526483</v>
      </c>
      <c r="J335" s="705">
        <f t="shared" si="107"/>
        <v>24836.824156526483</v>
      </c>
      <c r="K335" s="846">
        <f t="shared" si="114"/>
        <v>25106.824156526483</v>
      </c>
      <c r="L335" s="171">
        <f>Birth!X337</f>
        <v>7</v>
      </c>
      <c r="M335" s="847">
        <f>Birth!Y337</f>
        <v>16</v>
      </c>
      <c r="N335" s="847">
        <f t="shared" si="115"/>
        <v>23</v>
      </c>
      <c r="O335" s="847">
        <f>Death!X336</f>
        <v>80</v>
      </c>
      <c r="P335" s="847">
        <f>Death!Y336</f>
        <v>78</v>
      </c>
      <c r="Q335" s="847">
        <f t="shared" si="116"/>
        <v>158</v>
      </c>
      <c r="R335" s="847">
        <f>Birth!AG337</f>
        <v>0</v>
      </c>
      <c r="S335" s="847">
        <f>Birth!AH337</f>
        <v>0</v>
      </c>
      <c r="T335" s="847">
        <f t="shared" si="117"/>
        <v>0</v>
      </c>
      <c r="U335" s="848">
        <f t="shared" si="108"/>
        <v>0.92604432253695312</v>
      </c>
      <c r="V335" s="848">
        <f t="shared" si="109"/>
        <v>6.3615218678625478</v>
      </c>
      <c r="W335" s="848">
        <f t="shared" si="122"/>
        <v>0</v>
      </c>
      <c r="X335" s="848">
        <f t="shared" si="118"/>
        <v>0</v>
      </c>
      <c r="Y335" s="849">
        <f t="shared" si="119"/>
        <v>2285.7142857142858</v>
      </c>
    </row>
    <row r="336" spans="1:25" ht="20.25" customHeight="1">
      <c r="A336" s="716">
        <v>128</v>
      </c>
      <c r="B336" s="1006" t="s">
        <v>703</v>
      </c>
      <c r="C336" s="961">
        <v>10162</v>
      </c>
      <c r="D336" s="705">
        <f t="shared" si="110"/>
        <v>10254.474200000001</v>
      </c>
      <c r="E336" s="705">
        <f t="shared" si="111"/>
        <v>10348.81536264</v>
      </c>
      <c r="F336" s="705">
        <f t="shared" si="112"/>
        <v>10441.95470090376</v>
      </c>
      <c r="G336" s="705">
        <f t="shared" si="113"/>
        <v>10536.976488681983</v>
      </c>
      <c r="H336" s="717">
        <f t="shared" si="113"/>
        <v>10632.862974728989</v>
      </c>
      <c r="I336" s="705">
        <f t="shared" si="121"/>
        <v>10571.862974728989</v>
      </c>
      <c r="J336" s="705">
        <f t="shared" si="107"/>
        <v>10510.862974728989</v>
      </c>
      <c r="K336" s="846">
        <f t="shared" si="114"/>
        <v>10632.862974728989</v>
      </c>
      <c r="L336" s="171">
        <f>Birth!X338</f>
        <v>2</v>
      </c>
      <c r="M336" s="847">
        <f>Birth!Y338</f>
        <v>1</v>
      </c>
      <c r="N336" s="847">
        <f t="shared" si="115"/>
        <v>3</v>
      </c>
      <c r="O336" s="847">
        <f>Death!X337</f>
        <v>42</v>
      </c>
      <c r="P336" s="847">
        <f>Death!Y337</f>
        <v>22</v>
      </c>
      <c r="Q336" s="847">
        <f t="shared" si="116"/>
        <v>64</v>
      </c>
      <c r="R336" s="847">
        <f>Birth!AG338</f>
        <v>0</v>
      </c>
      <c r="S336" s="847">
        <f>Birth!AH338</f>
        <v>0</v>
      </c>
      <c r="T336" s="847">
        <f t="shared" si="117"/>
        <v>0</v>
      </c>
      <c r="U336" s="848">
        <f t="shared" si="108"/>
        <v>0.28541900005858956</v>
      </c>
      <c r="V336" s="848">
        <f t="shared" si="109"/>
        <v>6.0889386679165778</v>
      </c>
      <c r="W336" s="848">
        <f t="shared" si="122"/>
        <v>0</v>
      </c>
      <c r="X336" s="848">
        <f t="shared" si="118"/>
        <v>0</v>
      </c>
      <c r="Y336" s="849">
        <v>0</v>
      </c>
    </row>
    <row r="337" spans="1:25" ht="20.25" customHeight="1">
      <c r="A337" s="633">
        <v>129</v>
      </c>
      <c r="B337" s="1006" t="s">
        <v>704</v>
      </c>
      <c r="C337" s="961">
        <v>6985</v>
      </c>
      <c r="D337" s="705">
        <f t="shared" si="110"/>
        <v>7048.5635000000002</v>
      </c>
      <c r="E337" s="705">
        <f t="shared" si="111"/>
        <v>7113.4102842000002</v>
      </c>
      <c r="F337" s="705">
        <f t="shared" si="112"/>
        <v>7177.4309767578006</v>
      </c>
      <c r="G337" s="705">
        <f t="shared" si="113"/>
        <v>7242.7455986462965</v>
      </c>
      <c r="H337" s="717">
        <f t="shared" si="113"/>
        <v>7308.6545835939778</v>
      </c>
      <c r="I337" s="705">
        <f t="shared" si="121"/>
        <v>7419.6545835939778</v>
      </c>
      <c r="J337" s="705">
        <f t="shared" si="107"/>
        <v>7530.6545835939778</v>
      </c>
      <c r="K337" s="846">
        <f t="shared" si="114"/>
        <v>7308.6545835939778</v>
      </c>
      <c r="L337" s="171">
        <f>Birth!X339</f>
        <v>91</v>
      </c>
      <c r="M337" s="847">
        <f>Birth!Y339</f>
        <v>67</v>
      </c>
      <c r="N337" s="847">
        <f t="shared" si="115"/>
        <v>158</v>
      </c>
      <c r="O337" s="847">
        <f>Death!X338</f>
        <v>30</v>
      </c>
      <c r="P337" s="847">
        <f>Death!Y338</f>
        <v>17</v>
      </c>
      <c r="Q337" s="847">
        <f t="shared" si="116"/>
        <v>47</v>
      </c>
      <c r="R337" s="847">
        <f>Birth!AG339</f>
        <v>0</v>
      </c>
      <c r="S337" s="847">
        <f>Birth!AH339</f>
        <v>0</v>
      </c>
      <c r="T337" s="847">
        <f t="shared" si="117"/>
        <v>0</v>
      </c>
      <c r="U337" s="848">
        <f t="shared" si="108"/>
        <v>20.98091185117072</v>
      </c>
      <c r="V337" s="848">
        <f t="shared" si="109"/>
        <v>6.2411573228166066</v>
      </c>
      <c r="W337" s="848">
        <f t="shared" si="122"/>
        <v>0</v>
      </c>
      <c r="X337" s="848">
        <f t="shared" si="118"/>
        <v>0</v>
      </c>
      <c r="Y337" s="849">
        <f t="shared" si="119"/>
        <v>736.26373626373629</v>
      </c>
    </row>
    <row r="338" spans="1:25" ht="20.25" customHeight="1">
      <c r="A338" s="716">
        <v>130</v>
      </c>
      <c r="B338" s="212" t="s">
        <v>795</v>
      </c>
      <c r="C338" s="968">
        <v>7260</v>
      </c>
      <c r="D338" s="715">
        <f t="shared" si="110"/>
        <v>7326.0659999999998</v>
      </c>
      <c r="E338" s="715">
        <f t="shared" si="111"/>
        <v>7393.4658072000002</v>
      </c>
      <c r="F338" s="715">
        <f t="shared" si="112"/>
        <v>7460.0069994648002</v>
      </c>
      <c r="G338" s="715">
        <f t="shared" si="113"/>
        <v>7527.8930631599296</v>
      </c>
      <c r="H338" s="955">
        <f t="shared" si="113"/>
        <v>7596.3968900346854</v>
      </c>
      <c r="I338" s="705">
        <f t="shared" si="121"/>
        <v>7563.3968900346854</v>
      </c>
      <c r="J338" s="705">
        <f t="shared" si="107"/>
        <v>7530.3968900346854</v>
      </c>
      <c r="K338" s="846">
        <f t="shared" si="114"/>
        <v>7596.3968900346854</v>
      </c>
      <c r="L338" s="171">
        <f>Birth!X340</f>
        <v>2</v>
      </c>
      <c r="M338" s="847">
        <f>Birth!Y340</f>
        <v>3</v>
      </c>
      <c r="N338" s="847">
        <f t="shared" ref="N338" si="123">L338+M338</f>
        <v>5</v>
      </c>
      <c r="O338" s="847">
        <f>Death!X339</f>
        <v>18</v>
      </c>
      <c r="P338" s="847">
        <f>Death!Y339</f>
        <v>20</v>
      </c>
      <c r="Q338" s="847">
        <f t="shared" ref="Q338" si="124">O338+P338</f>
        <v>38</v>
      </c>
      <c r="R338" s="847">
        <f>Birth!AG340</f>
        <v>0</v>
      </c>
      <c r="S338" s="847">
        <f>Birth!AH340</f>
        <v>0</v>
      </c>
      <c r="T338" s="847">
        <f t="shared" ref="T338" si="125">R338+S338</f>
        <v>0</v>
      </c>
      <c r="U338" s="848">
        <f t="shared" ref="U338" si="126">N338/J338*1000</f>
        <v>0.6639756274488966</v>
      </c>
      <c r="V338" s="848">
        <f t="shared" ref="V338" si="127">Q338/J338*1000</f>
        <v>5.0462147686116143</v>
      </c>
      <c r="W338" s="848">
        <f t="shared" ref="W338" si="128">R338/K338*1000</f>
        <v>0</v>
      </c>
      <c r="X338" s="848">
        <f t="shared" ref="X338" si="129">T338/(N338+T338)*1000</f>
        <v>0</v>
      </c>
      <c r="Y338" s="849">
        <f t="shared" ref="Y338" si="130">M338/L338*1000</f>
        <v>1500</v>
      </c>
    </row>
    <row r="339" spans="1:25" ht="20.25" customHeight="1">
      <c r="A339" s="714"/>
      <c r="B339" s="989" t="s">
        <v>6</v>
      </c>
      <c r="C339" s="959">
        <f>SUM(C330:C338)</f>
        <v>737631</v>
      </c>
      <c r="D339" s="715">
        <f t="shared" si="110"/>
        <v>744343.44209999999</v>
      </c>
      <c r="E339" s="715">
        <f t="shared" si="111"/>
        <v>751191.40176732</v>
      </c>
      <c r="F339" s="715">
        <f t="shared" si="112"/>
        <v>757952.12438322592</v>
      </c>
      <c r="G339" s="715">
        <f t="shared" si="113"/>
        <v>764849.48871511326</v>
      </c>
      <c r="H339" s="715">
        <f>SUM(H330:H338)</f>
        <v>771809.61906242068</v>
      </c>
      <c r="I339" s="706">
        <f t="shared" si="121"/>
        <v>782069.61906242068</v>
      </c>
      <c r="J339" s="705">
        <f t="shared" si="107"/>
        <v>792329.61906242068</v>
      </c>
      <c r="K339" s="846">
        <f t="shared" si="114"/>
        <v>771809.61906242068</v>
      </c>
      <c r="L339" s="971">
        <f>Birth!X341</f>
        <v>10636</v>
      </c>
      <c r="M339" s="990">
        <f>Birth!Y341</f>
        <v>10083</v>
      </c>
      <c r="N339" s="990">
        <f t="shared" si="115"/>
        <v>20719</v>
      </c>
      <c r="O339" s="990">
        <f>Death!X340</f>
        <v>6001</v>
      </c>
      <c r="P339" s="990">
        <f>Death!Y340</f>
        <v>4458</v>
      </c>
      <c r="Q339" s="990">
        <f t="shared" si="116"/>
        <v>10459</v>
      </c>
      <c r="R339" s="990">
        <f>Birth!AG341</f>
        <v>113</v>
      </c>
      <c r="S339" s="990">
        <f>Birth!AH341</f>
        <v>78</v>
      </c>
      <c r="T339" s="990">
        <f t="shared" si="117"/>
        <v>191</v>
      </c>
      <c r="U339" s="1014">
        <f t="shared" si="108"/>
        <v>26.149470500064361</v>
      </c>
      <c r="V339" s="1014">
        <f t="shared" si="109"/>
        <v>13.200314298961008</v>
      </c>
      <c r="W339" s="991">
        <f t="shared" si="122"/>
        <v>0.14640916258243866</v>
      </c>
      <c r="X339" s="991">
        <f t="shared" si="118"/>
        <v>9.1343854615016742</v>
      </c>
      <c r="Y339" s="992">
        <f t="shared" si="119"/>
        <v>948.00676946220381</v>
      </c>
    </row>
    <row r="340" spans="1:25" ht="20.25" customHeight="1">
      <c r="A340" s="704" t="s">
        <v>161</v>
      </c>
      <c r="B340" s="993"/>
      <c r="C340" s="999"/>
      <c r="D340" s="718">
        <f t="shared" si="110"/>
        <v>0</v>
      </c>
      <c r="E340" s="718">
        <f t="shared" si="111"/>
        <v>0</v>
      </c>
      <c r="F340" s="718">
        <f t="shared" si="112"/>
        <v>0</v>
      </c>
      <c r="G340" s="718">
        <f t="shared" si="113"/>
        <v>0</v>
      </c>
      <c r="H340" s="718"/>
      <c r="I340" s="705">
        <f t="shared" si="121"/>
        <v>0</v>
      </c>
      <c r="J340" s="705">
        <f t="shared" si="107"/>
        <v>0</v>
      </c>
      <c r="K340" s="846">
        <f t="shared" si="114"/>
        <v>0</v>
      </c>
      <c r="L340" s="623"/>
      <c r="M340" s="623"/>
      <c r="N340" s="623"/>
      <c r="O340" s="623"/>
      <c r="P340" s="623"/>
      <c r="Q340" s="623"/>
      <c r="R340" s="623"/>
      <c r="S340" s="623"/>
      <c r="T340" s="623"/>
      <c r="U340" s="848"/>
      <c r="V340" s="848"/>
      <c r="W340" s="995"/>
      <c r="X340" s="995"/>
      <c r="Y340" s="996"/>
    </row>
    <row r="341" spans="1:25" ht="20.25" customHeight="1">
      <c r="A341" s="716">
        <v>131</v>
      </c>
      <c r="B341" s="178" t="s">
        <v>309</v>
      </c>
      <c r="C341" s="960">
        <v>56038</v>
      </c>
      <c r="D341" s="717">
        <f t="shared" si="110"/>
        <v>56547.945800000001</v>
      </c>
      <c r="E341" s="717">
        <f t="shared" si="111"/>
        <v>57068.186901360001</v>
      </c>
      <c r="F341" s="717">
        <f t="shared" si="112"/>
        <v>57581.800583472243</v>
      </c>
      <c r="G341" s="717">
        <f t="shared" si="113"/>
        <v>58105.79496878184</v>
      </c>
      <c r="H341" s="717">
        <f t="shared" si="113"/>
        <v>58634.557702997758</v>
      </c>
      <c r="I341" s="705">
        <f t="shared" si="121"/>
        <v>62406.557702997758</v>
      </c>
      <c r="J341" s="705">
        <f t="shared" si="107"/>
        <v>66178.557702997758</v>
      </c>
      <c r="K341" s="846">
        <f t="shared" si="114"/>
        <v>58634.557702997758</v>
      </c>
      <c r="L341" s="847">
        <f>Birth!X343</f>
        <v>2352</v>
      </c>
      <c r="M341" s="847">
        <f>Birth!Y343</f>
        <v>2252</v>
      </c>
      <c r="N341" s="847">
        <f t="shared" si="115"/>
        <v>4604</v>
      </c>
      <c r="O341" s="847">
        <f>Death!X342</f>
        <v>491</v>
      </c>
      <c r="P341" s="847">
        <f>Death!Y342</f>
        <v>341</v>
      </c>
      <c r="Q341" s="847">
        <f t="shared" si="116"/>
        <v>832</v>
      </c>
      <c r="R341" s="847">
        <f>Birth!AG343</f>
        <v>13</v>
      </c>
      <c r="S341" s="847">
        <f>Birth!AH343</f>
        <v>12</v>
      </c>
      <c r="T341" s="847">
        <f t="shared" si="117"/>
        <v>25</v>
      </c>
      <c r="U341" s="848">
        <f t="shared" si="108"/>
        <v>69.569361433687575</v>
      </c>
      <c r="V341" s="848">
        <f t="shared" si="109"/>
        <v>12.572047939363177</v>
      </c>
      <c r="W341" s="848">
        <f t="shared" ref="W341:W347" si="131">R341/K341*1000</f>
        <v>0.2217122548420854</v>
      </c>
      <c r="X341" s="848">
        <f t="shared" si="118"/>
        <v>5.4007344998919855</v>
      </c>
      <c r="Y341" s="849">
        <f t="shared" si="119"/>
        <v>957.48299319727892</v>
      </c>
    </row>
    <row r="342" spans="1:25" ht="20.25" customHeight="1">
      <c r="A342" s="633">
        <v>132</v>
      </c>
      <c r="B342" s="178" t="s">
        <v>83</v>
      </c>
      <c r="C342" s="961">
        <v>24022</v>
      </c>
      <c r="D342" s="705">
        <f t="shared" si="110"/>
        <v>24240.600200000001</v>
      </c>
      <c r="E342" s="705">
        <f t="shared" si="111"/>
        <v>24463.61372184</v>
      </c>
      <c r="F342" s="705">
        <f t="shared" si="112"/>
        <v>24683.78624533656</v>
      </c>
      <c r="G342" s="705">
        <f t="shared" si="113"/>
        <v>24908.408700169122</v>
      </c>
      <c r="H342" s="717">
        <f t="shared" si="113"/>
        <v>25135.075219340662</v>
      </c>
      <c r="I342" s="705">
        <f t="shared" si="121"/>
        <v>25197.075219340662</v>
      </c>
      <c r="J342" s="705">
        <f t="shared" si="107"/>
        <v>25259.075219340662</v>
      </c>
      <c r="K342" s="846">
        <f t="shared" si="114"/>
        <v>25135.075219340662</v>
      </c>
      <c r="L342" s="171">
        <f>Birth!X344</f>
        <v>170</v>
      </c>
      <c r="M342" s="847">
        <f>Birth!Y344</f>
        <v>129</v>
      </c>
      <c r="N342" s="847">
        <f t="shared" si="115"/>
        <v>299</v>
      </c>
      <c r="O342" s="847">
        <f>Death!X343</f>
        <v>141</v>
      </c>
      <c r="P342" s="847">
        <f>Death!Y343</f>
        <v>96</v>
      </c>
      <c r="Q342" s="847">
        <f t="shared" si="116"/>
        <v>237</v>
      </c>
      <c r="R342" s="847">
        <f>Birth!AG344</f>
        <v>2</v>
      </c>
      <c r="S342" s="847">
        <f>Birth!AH344</f>
        <v>0</v>
      </c>
      <c r="T342" s="847">
        <f t="shared" si="117"/>
        <v>2</v>
      </c>
      <c r="U342" s="848">
        <f t="shared" si="108"/>
        <v>11.837329648991195</v>
      </c>
      <c r="V342" s="848">
        <f t="shared" si="109"/>
        <v>9.3827663104043921</v>
      </c>
      <c r="W342" s="848">
        <f t="shared" si="131"/>
        <v>7.9570082148035987E-2</v>
      </c>
      <c r="X342" s="848">
        <f t="shared" si="118"/>
        <v>6.6445182724252492</v>
      </c>
      <c r="Y342" s="849">
        <f t="shared" si="119"/>
        <v>758.82352941176464</v>
      </c>
    </row>
    <row r="343" spans="1:25" ht="20.25" customHeight="1">
      <c r="A343" s="716">
        <v>133</v>
      </c>
      <c r="B343" s="178" t="s">
        <v>80</v>
      </c>
      <c r="C343" s="961">
        <v>16282</v>
      </c>
      <c r="D343" s="705">
        <f t="shared" si="110"/>
        <v>16430.1662</v>
      </c>
      <c r="E343" s="705">
        <f t="shared" si="111"/>
        <v>16581.323729039999</v>
      </c>
      <c r="F343" s="705">
        <f t="shared" si="112"/>
        <v>16730.555642601361</v>
      </c>
      <c r="G343" s="705">
        <f t="shared" si="113"/>
        <v>16882.803698949032</v>
      </c>
      <c r="H343" s="717">
        <f t="shared" si="113"/>
        <v>17036.437212609468</v>
      </c>
      <c r="I343" s="705">
        <f t="shared" si="121"/>
        <v>18788.437212609468</v>
      </c>
      <c r="J343" s="705">
        <f t="shared" si="107"/>
        <v>20540.437212609468</v>
      </c>
      <c r="K343" s="846">
        <f t="shared" si="114"/>
        <v>17036.437212609468</v>
      </c>
      <c r="L343" s="171">
        <f>Birth!X345</f>
        <v>1050</v>
      </c>
      <c r="M343" s="847">
        <f>Birth!Y345</f>
        <v>941</v>
      </c>
      <c r="N343" s="847">
        <f t="shared" si="115"/>
        <v>1991</v>
      </c>
      <c r="O343" s="847">
        <f>Death!X344</f>
        <v>139</v>
      </c>
      <c r="P343" s="847">
        <f>Death!Y344</f>
        <v>100</v>
      </c>
      <c r="Q343" s="847">
        <f t="shared" si="116"/>
        <v>239</v>
      </c>
      <c r="R343" s="847">
        <f>Birth!AG345</f>
        <v>7</v>
      </c>
      <c r="S343" s="847">
        <f>Birth!AH345</f>
        <v>4</v>
      </c>
      <c r="T343" s="847">
        <f t="shared" si="117"/>
        <v>11</v>
      </c>
      <c r="U343" s="848">
        <f t="shared" si="108"/>
        <v>96.930750762099393</v>
      </c>
      <c r="V343" s="848">
        <f t="shared" si="109"/>
        <v>11.635584847886367</v>
      </c>
      <c r="W343" s="848">
        <f t="shared" si="131"/>
        <v>0.41088403124680145</v>
      </c>
      <c r="X343" s="848">
        <f t="shared" si="118"/>
        <v>5.4945054945054945</v>
      </c>
      <c r="Y343" s="849">
        <f t="shared" si="119"/>
        <v>896.19047619047615</v>
      </c>
    </row>
    <row r="344" spans="1:25" ht="20.25" customHeight="1">
      <c r="A344" s="633">
        <v>134</v>
      </c>
      <c r="B344" s="178" t="s">
        <v>84</v>
      </c>
      <c r="C344" s="961">
        <v>48497</v>
      </c>
      <c r="D344" s="705">
        <f t="shared" si="110"/>
        <v>48938.322699999997</v>
      </c>
      <c r="E344" s="705">
        <f t="shared" si="111"/>
        <v>49388.555268839998</v>
      </c>
      <c r="F344" s="705">
        <f t="shared" si="112"/>
        <v>49833.052266259561</v>
      </c>
      <c r="G344" s="705">
        <f t="shared" si="113"/>
        <v>50286.533041882525</v>
      </c>
      <c r="H344" s="717">
        <f t="shared" si="113"/>
        <v>50744.140492563653</v>
      </c>
      <c r="I344" s="705">
        <f t="shared" si="121"/>
        <v>51390.140492563653</v>
      </c>
      <c r="J344" s="705">
        <f t="shared" si="107"/>
        <v>52036.140492563653</v>
      </c>
      <c r="K344" s="846">
        <f t="shared" si="114"/>
        <v>50744.140492563653</v>
      </c>
      <c r="L344" s="171">
        <f>Birth!X346</f>
        <v>523</v>
      </c>
      <c r="M344" s="847">
        <f>Birth!Y346</f>
        <v>508</v>
      </c>
      <c r="N344" s="847">
        <f t="shared" si="115"/>
        <v>1031</v>
      </c>
      <c r="O344" s="847">
        <f>Death!X345</f>
        <v>229</v>
      </c>
      <c r="P344" s="847">
        <f>Death!Y345</f>
        <v>156</v>
      </c>
      <c r="Q344" s="847">
        <f t="shared" si="116"/>
        <v>385</v>
      </c>
      <c r="R344" s="847">
        <f>Birth!AG346</f>
        <v>2</v>
      </c>
      <c r="S344" s="847">
        <f>Birth!AH346</f>
        <v>3</v>
      </c>
      <c r="T344" s="847">
        <f t="shared" si="117"/>
        <v>5</v>
      </c>
      <c r="U344" s="848">
        <f t="shared" si="108"/>
        <v>19.813152748085486</v>
      </c>
      <c r="V344" s="848">
        <f t="shared" si="109"/>
        <v>7.3987039844936104</v>
      </c>
      <c r="W344" s="848">
        <f t="shared" si="131"/>
        <v>3.9413417600266419E-2</v>
      </c>
      <c r="X344" s="848">
        <f t="shared" si="118"/>
        <v>4.8262548262548259</v>
      </c>
      <c r="Y344" s="849">
        <f t="shared" si="119"/>
        <v>971.31931166347999</v>
      </c>
    </row>
    <row r="345" spans="1:25" ht="20.25" customHeight="1">
      <c r="A345" s="716">
        <v>135</v>
      </c>
      <c r="B345" s="178" t="s">
        <v>81</v>
      </c>
      <c r="C345" s="961">
        <v>13920</v>
      </c>
      <c r="D345" s="705">
        <f t="shared" si="110"/>
        <v>14046.672</v>
      </c>
      <c r="E345" s="705">
        <f t="shared" si="111"/>
        <v>14175.901382400001</v>
      </c>
      <c r="F345" s="705">
        <f t="shared" si="112"/>
        <v>14303.484494841601</v>
      </c>
      <c r="G345" s="705">
        <f t="shared" si="113"/>
        <v>14433.64620374466</v>
      </c>
      <c r="H345" s="717">
        <f t="shared" si="113"/>
        <v>14564.992384198737</v>
      </c>
      <c r="I345" s="705">
        <f t="shared" si="121"/>
        <v>14693.992384198737</v>
      </c>
      <c r="J345" s="705">
        <f t="shared" si="107"/>
        <v>14822.992384198737</v>
      </c>
      <c r="K345" s="846">
        <f t="shared" si="114"/>
        <v>14564.992384198737</v>
      </c>
      <c r="L345" s="171">
        <f>Birth!X347</f>
        <v>118</v>
      </c>
      <c r="M345" s="847">
        <f>Birth!Y347</f>
        <v>105</v>
      </c>
      <c r="N345" s="847">
        <f t="shared" si="115"/>
        <v>223</v>
      </c>
      <c r="O345" s="847">
        <f>Death!X346</f>
        <v>57</v>
      </c>
      <c r="P345" s="847">
        <f>Death!Y346</f>
        <v>37</v>
      </c>
      <c r="Q345" s="847">
        <f t="shared" si="116"/>
        <v>94</v>
      </c>
      <c r="R345" s="847">
        <f>Birth!AG347</f>
        <v>0</v>
      </c>
      <c r="S345" s="847">
        <f>Birth!AH347</f>
        <v>0</v>
      </c>
      <c r="T345" s="847">
        <f t="shared" si="117"/>
        <v>0</v>
      </c>
      <c r="U345" s="848">
        <f t="shared" si="108"/>
        <v>15.044195815530291</v>
      </c>
      <c r="V345" s="848">
        <f t="shared" si="109"/>
        <v>6.3414995814342925</v>
      </c>
      <c r="W345" s="848">
        <f t="shared" si="131"/>
        <v>0</v>
      </c>
      <c r="X345" s="848">
        <f t="shared" si="118"/>
        <v>0</v>
      </c>
      <c r="Y345" s="849">
        <f t="shared" si="119"/>
        <v>889.83050847457628</v>
      </c>
    </row>
    <row r="346" spans="1:25" ht="20.25" customHeight="1">
      <c r="A346" s="633">
        <v>136</v>
      </c>
      <c r="B346" s="178" t="s">
        <v>82</v>
      </c>
      <c r="C346" s="961">
        <v>7545</v>
      </c>
      <c r="D346" s="705">
        <f t="shared" si="110"/>
        <v>7613.6594999999998</v>
      </c>
      <c r="E346" s="705">
        <f t="shared" si="111"/>
        <v>7683.7051673999995</v>
      </c>
      <c r="F346" s="705">
        <f t="shared" si="112"/>
        <v>7752.8585139065999</v>
      </c>
      <c r="G346" s="705">
        <f t="shared" si="113"/>
        <v>7823.4095263831496</v>
      </c>
      <c r="H346" s="717">
        <f t="shared" si="113"/>
        <v>7894.6025530732359</v>
      </c>
      <c r="I346" s="705">
        <f t="shared" si="121"/>
        <v>7889.6025530732359</v>
      </c>
      <c r="J346" s="705">
        <f t="shared" si="107"/>
        <v>7884.6025530732359</v>
      </c>
      <c r="K346" s="846">
        <f t="shared" si="114"/>
        <v>7894.6025530732359</v>
      </c>
      <c r="L346" s="171">
        <f>Birth!X348</f>
        <v>12</v>
      </c>
      <c r="M346" s="847">
        <f>Birth!Y348</f>
        <v>21</v>
      </c>
      <c r="N346" s="847">
        <f t="shared" si="115"/>
        <v>33</v>
      </c>
      <c r="O346" s="847">
        <f>Death!X347</f>
        <v>24</v>
      </c>
      <c r="P346" s="847">
        <f>Death!Y347</f>
        <v>14</v>
      </c>
      <c r="Q346" s="847">
        <f t="shared" si="116"/>
        <v>38</v>
      </c>
      <c r="R346" s="847">
        <f>Birth!AG348</f>
        <v>0</v>
      </c>
      <c r="S346" s="847">
        <f>Birth!AH348</f>
        <v>0</v>
      </c>
      <c r="T346" s="847">
        <f t="shared" si="117"/>
        <v>0</v>
      </c>
      <c r="U346" s="848">
        <f t="shared" si="108"/>
        <v>4.1853726649972183</v>
      </c>
      <c r="V346" s="848">
        <f t="shared" si="109"/>
        <v>4.8195200384816452</v>
      </c>
      <c r="W346" s="848">
        <f t="shared" si="131"/>
        <v>0</v>
      </c>
      <c r="X346" s="848">
        <f t="shared" si="118"/>
        <v>0</v>
      </c>
      <c r="Y346" s="849">
        <f t="shared" si="119"/>
        <v>1750</v>
      </c>
    </row>
    <row r="347" spans="1:25" ht="20.25" customHeight="1">
      <c r="A347" s="714"/>
      <c r="B347" s="989" t="s">
        <v>6</v>
      </c>
      <c r="C347" s="959">
        <f>SUM(C341:C346)</f>
        <v>166304</v>
      </c>
      <c r="D347" s="715">
        <f t="shared" si="110"/>
        <v>167817.3664</v>
      </c>
      <c r="E347" s="715">
        <f t="shared" si="111"/>
        <v>169361.28617087999</v>
      </c>
      <c r="F347" s="715">
        <f t="shared" si="112"/>
        <v>170885.53774641792</v>
      </c>
      <c r="G347" s="715">
        <f t="shared" si="113"/>
        <v>172440.59613991031</v>
      </c>
      <c r="H347" s="715">
        <f>SUM(H341:H346)</f>
        <v>174009.80556478351</v>
      </c>
      <c r="I347" s="706">
        <f t="shared" si="121"/>
        <v>180365.80556478351</v>
      </c>
      <c r="J347" s="705">
        <f t="shared" si="107"/>
        <v>186721.80556478351</v>
      </c>
      <c r="K347" s="846">
        <f t="shared" si="114"/>
        <v>174009.80556478351</v>
      </c>
      <c r="L347" s="971">
        <f>Birth!X349</f>
        <v>4225</v>
      </c>
      <c r="M347" s="990">
        <f>Birth!Y349</f>
        <v>3956</v>
      </c>
      <c r="N347" s="990">
        <f t="shared" si="115"/>
        <v>8181</v>
      </c>
      <c r="O347" s="990">
        <f>Death!X348</f>
        <v>1081</v>
      </c>
      <c r="P347" s="990">
        <f>Death!Y348</f>
        <v>744</v>
      </c>
      <c r="Q347" s="990">
        <f t="shared" si="116"/>
        <v>1825</v>
      </c>
      <c r="R347" s="990">
        <f>Birth!AG349</f>
        <v>24</v>
      </c>
      <c r="S347" s="990">
        <f>Birth!AH349</f>
        <v>19</v>
      </c>
      <c r="T347" s="990">
        <f t="shared" si="117"/>
        <v>43</v>
      </c>
      <c r="U347" s="1014">
        <f t="shared" si="108"/>
        <v>43.813843676450446</v>
      </c>
      <c r="V347" s="1014">
        <f t="shared" si="109"/>
        <v>9.7738986321381329</v>
      </c>
      <c r="W347" s="991">
        <f t="shared" si="131"/>
        <v>0.13792326197999713</v>
      </c>
      <c r="X347" s="991">
        <f t="shared" si="118"/>
        <v>5.2285992217898833</v>
      </c>
      <c r="Y347" s="992">
        <f t="shared" si="119"/>
        <v>936.33136094674546</v>
      </c>
    </row>
    <row r="348" spans="1:25" ht="20.25" customHeight="1">
      <c r="A348" s="704" t="s">
        <v>86</v>
      </c>
      <c r="B348" s="993"/>
      <c r="C348" s="994"/>
      <c r="D348" s="718">
        <f t="shared" si="110"/>
        <v>0</v>
      </c>
      <c r="E348" s="718">
        <f t="shared" si="111"/>
        <v>0</v>
      </c>
      <c r="F348" s="718">
        <f t="shared" si="112"/>
        <v>0</v>
      </c>
      <c r="G348" s="718">
        <f t="shared" si="113"/>
        <v>0</v>
      </c>
      <c r="H348" s="718"/>
      <c r="I348" s="705">
        <f t="shared" si="121"/>
        <v>0</v>
      </c>
      <c r="J348" s="705">
        <f t="shared" si="107"/>
        <v>0</v>
      </c>
      <c r="K348" s="846">
        <f t="shared" si="114"/>
        <v>0</v>
      </c>
      <c r="L348" s="623"/>
      <c r="M348" s="623"/>
      <c r="N348" s="623"/>
      <c r="O348" s="623"/>
      <c r="P348" s="623"/>
      <c r="Q348" s="623"/>
      <c r="R348" s="623"/>
      <c r="S348" s="623"/>
      <c r="T348" s="623"/>
      <c r="U348" s="848"/>
      <c r="V348" s="848"/>
      <c r="W348" s="995"/>
      <c r="X348" s="995"/>
      <c r="Y348" s="996"/>
    </row>
    <row r="349" spans="1:25" ht="20.25" customHeight="1">
      <c r="A349" s="716">
        <v>137</v>
      </c>
      <c r="B349" s="557" t="s">
        <v>86</v>
      </c>
      <c r="C349" s="969">
        <v>88043</v>
      </c>
      <c r="D349" s="717">
        <f t="shared" si="110"/>
        <v>88844.191300000006</v>
      </c>
      <c r="E349" s="717">
        <f t="shared" si="111"/>
        <v>89661.557859960012</v>
      </c>
      <c r="F349" s="717">
        <f t="shared" si="112"/>
        <v>90468.511880699647</v>
      </c>
      <c r="G349" s="717">
        <f t="shared" si="113"/>
        <v>91291.775338814012</v>
      </c>
      <c r="H349" s="717">
        <f t="shared" si="113"/>
        <v>92122.530494397215</v>
      </c>
      <c r="I349" s="705">
        <f t="shared" si="121"/>
        <v>97590.530494397215</v>
      </c>
      <c r="J349" s="705">
        <f t="shared" si="107"/>
        <v>103058.53049439722</v>
      </c>
      <c r="K349" s="846">
        <f t="shared" si="114"/>
        <v>92122.530494397215</v>
      </c>
      <c r="L349" s="847">
        <f>Birth!X351</f>
        <v>3407</v>
      </c>
      <c r="M349" s="847">
        <f>Birth!Y351</f>
        <v>3164</v>
      </c>
      <c r="N349" s="847">
        <f t="shared" si="115"/>
        <v>6571</v>
      </c>
      <c r="O349" s="847">
        <f>Death!X350</f>
        <v>636</v>
      </c>
      <c r="P349" s="847">
        <f>Death!Y350</f>
        <v>467</v>
      </c>
      <c r="Q349" s="847">
        <f t="shared" si="116"/>
        <v>1103</v>
      </c>
      <c r="R349" s="847">
        <f>Birth!AG351</f>
        <v>36</v>
      </c>
      <c r="S349" s="847">
        <f>Birth!AH351</f>
        <v>15</v>
      </c>
      <c r="T349" s="847">
        <f t="shared" si="117"/>
        <v>51</v>
      </c>
      <c r="U349" s="848">
        <f t="shared" si="108"/>
        <v>63.759884489690371</v>
      </c>
      <c r="V349" s="848">
        <f t="shared" si="109"/>
        <v>10.702656002454495</v>
      </c>
      <c r="W349" s="848">
        <f t="shared" ref="W349:W361" si="132">R349/K349*1000</f>
        <v>0.39078388106359579</v>
      </c>
      <c r="X349" s="848">
        <f t="shared" si="118"/>
        <v>7.7016007248565383</v>
      </c>
      <c r="Y349" s="849">
        <f t="shared" si="119"/>
        <v>928.67625476959199</v>
      </c>
    </row>
    <row r="350" spans="1:25" ht="20.25" customHeight="1">
      <c r="A350" s="633">
        <v>138</v>
      </c>
      <c r="B350" s="557" t="s">
        <v>91</v>
      </c>
      <c r="C350" s="21">
        <v>23851</v>
      </c>
      <c r="D350" s="705">
        <f t="shared" si="110"/>
        <v>24068.044099999999</v>
      </c>
      <c r="E350" s="705">
        <f t="shared" si="111"/>
        <v>24289.47010572</v>
      </c>
      <c r="F350" s="705">
        <f t="shared" si="112"/>
        <v>24508.075336671482</v>
      </c>
      <c r="G350" s="705">
        <f t="shared" si="113"/>
        <v>24731.098822235192</v>
      </c>
      <c r="H350" s="717">
        <f t="shared" si="113"/>
        <v>24956.151821517531</v>
      </c>
      <c r="I350" s="705">
        <f t="shared" si="121"/>
        <v>25015.151821517531</v>
      </c>
      <c r="J350" s="705">
        <f t="shared" si="107"/>
        <v>25074.151821517531</v>
      </c>
      <c r="K350" s="846">
        <f t="shared" si="114"/>
        <v>24956.151821517531</v>
      </c>
      <c r="L350" s="171">
        <f>Birth!X352</f>
        <v>103</v>
      </c>
      <c r="M350" s="847">
        <f>Birth!Y352</f>
        <v>117</v>
      </c>
      <c r="N350" s="847">
        <f t="shared" si="115"/>
        <v>220</v>
      </c>
      <c r="O350" s="847">
        <f>Death!X351</f>
        <v>103</v>
      </c>
      <c r="P350" s="847">
        <f>Death!Y351</f>
        <v>58</v>
      </c>
      <c r="Q350" s="847">
        <f t="shared" si="116"/>
        <v>161</v>
      </c>
      <c r="R350" s="847">
        <f>Birth!AG352</f>
        <v>0</v>
      </c>
      <c r="S350" s="847">
        <f>Birth!AH352</f>
        <v>0</v>
      </c>
      <c r="T350" s="847">
        <f t="shared" si="117"/>
        <v>0</v>
      </c>
      <c r="U350" s="848">
        <f t="shared" si="108"/>
        <v>8.7739757486514733</v>
      </c>
      <c r="V350" s="848">
        <f t="shared" si="109"/>
        <v>6.4209549796949421</v>
      </c>
      <c r="W350" s="848">
        <f t="shared" si="132"/>
        <v>0</v>
      </c>
      <c r="X350" s="848">
        <f t="shared" si="118"/>
        <v>0</v>
      </c>
      <c r="Y350" s="849">
        <f t="shared" si="119"/>
        <v>1135.9223300970873</v>
      </c>
    </row>
    <row r="351" spans="1:25" ht="20.25" customHeight="1">
      <c r="A351" s="716">
        <v>139</v>
      </c>
      <c r="B351" s="557" t="s">
        <v>705</v>
      </c>
      <c r="C351" s="21">
        <v>22320</v>
      </c>
      <c r="D351" s="705">
        <f t="shared" si="110"/>
        <v>22523.112000000001</v>
      </c>
      <c r="E351" s="705">
        <f t="shared" si="111"/>
        <v>22730.324630400002</v>
      </c>
      <c r="F351" s="705">
        <f t="shared" si="112"/>
        <v>22934.897552073602</v>
      </c>
      <c r="G351" s="705">
        <f t="shared" si="113"/>
        <v>23143.60511979747</v>
      </c>
      <c r="H351" s="717">
        <f t="shared" si="113"/>
        <v>23354.211926387627</v>
      </c>
      <c r="I351" s="705">
        <f t="shared" si="121"/>
        <v>24406.211926387627</v>
      </c>
      <c r="J351" s="705">
        <f t="shared" si="107"/>
        <v>25458.211926387627</v>
      </c>
      <c r="K351" s="846">
        <f t="shared" si="114"/>
        <v>23354.211926387627</v>
      </c>
      <c r="L351" s="171">
        <f>Birth!X353</f>
        <v>669</v>
      </c>
      <c r="M351" s="847">
        <f>Birth!Y353</f>
        <v>569</v>
      </c>
      <c r="N351" s="847">
        <f t="shared" si="115"/>
        <v>1238</v>
      </c>
      <c r="O351" s="847">
        <f>Death!X352</f>
        <v>98</v>
      </c>
      <c r="P351" s="847">
        <f>Death!Y352</f>
        <v>88</v>
      </c>
      <c r="Q351" s="847">
        <f t="shared" si="116"/>
        <v>186</v>
      </c>
      <c r="R351" s="847">
        <f>Birth!AG353</f>
        <v>0</v>
      </c>
      <c r="S351" s="847">
        <f>Birth!AH353</f>
        <v>0</v>
      </c>
      <c r="T351" s="847">
        <f t="shared" si="117"/>
        <v>0</v>
      </c>
      <c r="U351" s="848">
        <f t="shared" si="108"/>
        <v>48.628709808044441</v>
      </c>
      <c r="V351" s="848">
        <f t="shared" si="109"/>
        <v>7.3060904881229938</v>
      </c>
      <c r="W351" s="848">
        <f t="shared" si="132"/>
        <v>0</v>
      </c>
      <c r="X351" s="848">
        <f t="shared" si="118"/>
        <v>0</v>
      </c>
      <c r="Y351" s="849">
        <f t="shared" si="119"/>
        <v>850.52316890881923</v>
      </c>
    </row>
    <row r="352" spans="1:25" ht="20.25" customHeight="1">
      <c r="A352" s="633">
        <v>140</v>
      </c>
      <c r="B352" s="557" t="s">
        <v>92</v>
      </c>
      <c r="C352" s="21">
        <v>135424</v>
      </c>
      <c r="D352" s="705">
        <f t="shared" si="110"/>
        <v>136656.3584</v>
      </c>
      <c r="E352" s="705">
        <f t="shared" si="111"/>
        <v>137913.59689727999</v>
      </c>
      <c r="F352" s="705">
        <f t="shared" si="112"/>
        <v>139154.8192693555</v>
      </c>
      <c r="G352" s="705">
        <f t="shared" si="113"/>
        <v>140421.12812470665</v>
      </c>
      <c r="H352" s="717">
        <f t="shared" si="113"/>
        <v>141698.96039064147</v>
      </c>
      <c r="I352" s="705">
        <f t="shared" si="121"/>
        <v>145702.96039064147</v>
      </c>
      <c r="J352" s="705">
        <f t="shared" si="107"/>
        <v>149706.96039064147</v>
      </c>
      <c r="K352" s="846">
        <f t="shared" si="114"/>
        <v>141698.96039064147</v>
      </c>
      <c r="L352" s="171">
        <f>Birth!X354</f>
        <v>2712</v>
      </c>
      <c r="M352" s="847">
        <f>Birth!Y354</f>
        <v>2505</v>
      </c>
      <c r="N352" s="847">
        <f t="shared" si="115"/>
        <v>5217</v>
      </c>
      <c r="O352" s="847">
        <f>Death!X353</f>
        <v>702</v>
      </c>
      <c r="P352" s="847">
        <f>Death!Y353</f>
        <v>511</v>
      </c>
      <c r="Q352" s="847">
        <f t="shared" si="116"/>
        <v>1213</v>
      </c>
      <c r="R352" s="847">
        <f>Birth!AG354</f>
        <v>40</v>
      </c>
      <c r="S352" s="847">
        <f>Birth!AH354</f>
        <v>38</v>
      </c>
      <c r="T352" s="847">
        <f t="shared" si="117"/>
        <v>78</v>
      </c>
      <c r="U352" s="848">
        <f t="shared" si="108"/>
        <v>34.848079116608169</v>
      </c>
      <c r="V352" s="848">
        <f t="shared" si="109"/>
        <v>8.102495681128179</v>
      </c>
      <c r="W352" s="848">
        <f t="shared" si="132"/>
        <v>0.28228859188328814</v>
      </c>
      <c r="X352" s="848">
        <f t="shared" si="118"/>
        <v>14.730878186968839</v>
      </c>
      <c r="Y352" s="849">
        <f t="shared" si="119"/>
        <v>923.67256637168134</v>
      </c>
    </row>
    <row r="353" spans="1:25" ht="20.25" customHeight="1">
      <c r="A353" s="716">
        <v>141</v>
      </c>
      <c r="B353" s="557" t="s">
        <v>706</v>
      </c>
      <c r="C353" s="21">
        <v>31302</v>
      </c>
      <c r="D353" s="705">
        <f t="shared" si="110"/>
        <v>31586.8482</v>
      </c>
      <c r="E353" s="705">
        <f t="shared" si="111"/>
        <v>31877.447203439999</v>
      </c>
      <c r="F353" s="705">
        <f t="shared" si="112"/>
        <v>32164.344228270958</v>
      </c>
      <c r="G353" s="705">
        <f t="shared" si="113"/>
        <v>32457.039760748223</v>
      </c>
      <c r="H353" s="717">
        <f t="shared" si="113"/>
        <v>32752.398822571031</v>
      </c>
      <c r="I353" s="705">
        <f t="shared" si="121"/>
        <v>33382.398822571035</v>
      </c>
      <c r="J353" s="705">
        <f t="shared" si="107"/>
        <v>34012.398822571035</v>
      </c>
      <c r="K353" s="846">
        <f t="shared" si="114"/>
        <v>32752.398822571031</v>
      </c>
      <c r="L353" s="171">
        <f>Birth!X355</f>
        <v>592</v>
      </c>
      <c r="M353" s="847">
        <f>Birth!Y355</f>
        <v>509</v>
      </c>
      <c r="N353" s="847">
        <f t="shared" si="115"/>
        <v>1101</v>
      </c>
      <c r="O353" s="847">
        <f>Death!X354</f>
        <v>286</v>
      </c>
      <c r="P353" s="847">
        <f>Death!Y354</f>
        <v>185</v>
      </c>
      <c r="Q353" s="847">
        <f t="shared" si="116"/>
        <v>471</v>
      </c>
      <c r="R353" s="847">
        <f>Birth!AG355</f>
        <v>0</v>
      </c>
      <c r="S353" s="847">
        <f>Birth!AH355</f>
        <v>0</v>
      </c>
      <c r="T353" s="847">
        <f t="shared" si="117"/>
        <v>0</v>
      </c>
      <c r="U353" s="848">
        <f t="shared" si="108"/>
        <v>32.370548332785141</v>
      </c>
      <c r="V353" s="848">
        <f t="shared" si="109"/>
        <v>13.847891248630154</v>
      </c>
      <c r="W353" s="848">
        <f t="shared" si="132"/>
        <v>0</v>
      </c>
      <c r="X353" s="848">
        <f t="shared" si="118"/>
        <v>0</v>
      </c>
      <c r="Y353" s="849">
        <f t="shared" si="119"/>
        <v>859.79729729729729</v>
      </c>
    </row>
    <row r="354" spans="1:25" ht="20.25" customHeight="1">
      <c r="A354" s="633">
        <v>142</v>
      </c>
      <c r="B354" s="557" t="s">
        <v>88</v>
      </c>
      <c r="C354" s="21">
        <v>55225</v>
      </c>
      <c r="D354" s="705">
        <f t="shared" si="110"/>
        <v>55727.547500000001</v>
      </c>
      <c r="E354" s="705">
        <f t="shared" si="111"/>
        <v>56240.240937000002</v>
      </c>
      <c r="F354" s="705">
        <f t="shared" si="112"/>
        <v>56746.403105433004</v>
      </c>
      <c r="G354" s="705">
        <f t="shared" si="113"/>
        <v>57262.795373692446</v>
      </c>
      <c r="H354" s="717">
        <f t="shared" si="113"/>
        <v>57783.886811593045</v>
      </c>
      <c r="I354" s="705">
        <f t="shared" si="121"/>
        <v>57935.886811593045</v>
      </c>
      <c r="J354" s="705">
        <f t="shared" si="107"/>
        <v>58087.886811593045</v>
      </c>
      <c r="K354" s="846">
        <f t="shared" si="114"/>
        <v>57783.886811593045</v>
      </c>
      <c r="L354" s="171">
        <f>Birth!X356</f>
        <v>323</v>
      </c>
      <c r="M354" s="847">
        <f>Birth!Y356</f>
        <v>272</v>
      </c>
      <c r="N354" s="847">
        <f t="shared" si="115"/>
        <v>595</v>
      </c>
      <c r="O354" s="847">
        <f>Death!X355</f>
        <v>260</v>
      </c>
      <c r="P354" s="847">
        <f>Death!Y355</f>
        <v>183</v>
      </c>
      <c r="Q354" s="847">
        <f t="shared" si="116"/>
        <v>443</v>
      </c>
      <c r="R354" s="847">
        <f>Birth!AG356</f>
        <v>2</v>
      </c>
      <c r="S354" s="847">
        <f>Birth!AH356</f>
        <v>1</v>
      </c>
      <c r="T354" s="847">
        <f t="shared" si="117"/>
        <v>3</v>
      </c>
      <c r="U354" s="848">
        <f t="shared" si="108"/>
        <v>10.243099425012158</v>
      </c>
      <c r="V354" s="848">
        <f t="shared" si="109"/>
        <v>7.6263748660174544</v>
      </c>
      <c r="W354" s="848">
        <f t="shared" si="132"/>
        <v>3.4611725004257493E-2</v>
      </c>
      <c r="X354" s="848">
        <f t="shared" si="118"/>
        <v>5.0167224080267561</v>
      </c>
      <c r="Y354" s="849">
        <f t="shared" si="119"/>
        <v>842.10526315789468</v>
      </c>
    </row>
    <row r="355" spans="1:25" ht="20.25" customHeight="1">
      <c r="A355" s="716">
        <v>143</v>
      </c>
      <c r="B355" s="557" t="s">
        <v>94</v>
      </c>
      <c r="C355" s="21">
        <v>69069</v>
      </c>
      <c r="D355" s="705">
        <f t="shared" si="110"/>
        <v>69697.527900000001</v>
      </c>
      <c r="E355" s="705">
        <f t="shared" si="111"/>
        <v>70338.745156680001</v>
      </c>
      <c r="F355" s="705">
        <f t="shared" si="112"/>
        <v>70971.793863090119</v>
      </c>
      <c r="G355" s="705">
        <f t="shared" si="113"/>
        <v>71617.63718724424</v>
      </c>
      <c r="H355" s="717">
        <f t="shared" si="113"/>
        <v>72269.357685648167</v>
      </c>
      <c r="I355" s="705">
        <f t="shared" si="121"/>
        <v>73975.357685648167</v>
      </c>
      <c r="J355" s="705">
        <f t="shared" si="107"/>
        <v>75681.357685648167</v>
      </c>
      <c r="K355" s="846">
        <f t="shared" si="114"/>
        <v>72269.357685648167</v>
      </c>
      <c r="L355" s="171">
        <f>Birth!X357</f>
        <v>1190</v>
      </c>
      <c r="M355" s="847">
        <f>Birth!Y357</f>
        <v>1124</v>
      </c>
      <c r="N355" s="847">
        <f t="shared" si="115"/>
        <v>2314</v>
      </c>
      <c r="O355" s="847">
        <f>Death!X356</f>
        <v>364</v>
      </c>
      <c r="P355" s="847">
        <f>Death!Y356</f>
        <v>244</v>
      </c>
      <c r="Q355" s="847">
        <f t="shared" si="116"/>
        <v>608</v>
      </c>
      <c r="R355" s="847">
        <f>Birth!AG357</f>
        <v>0</v>
      </c>
      <c r="S355" s="847">
        <f>Birth!AH357</f>
        <v>0</v>
      </c>
      <c r="T355" s="847">
        <f t="shared" si="117"/>
        <v>0</v>
      </c>
      <c r="U355" s="848">
        <f t="shared" si="108"/>
        <v>30.575561416478333</v>
      </c>
      <c r="V355" s="848">
        <f t="shared" si="109"/>
        <v>8.0336825156520426</v>
      </c>
      <c r="W355" s="848">
        <f t="shared" si="132"/>
        <v>0</v>
      </c>
      <c r="X355" s="848">
        <f t="shared" si="118"/>
        <v>0</v>
      </c>
      <c r="Y355" s="849">
        <f t="shared" si="119"/>
        <v>944.53781512605042</v>
      </c>
    </row>
    <row r="356" spans="1:25" ht="20.25" customHeight="1">
      <c r="A356" s="633">
        <v>144</v>
      </c>
      <c r="B356" s="559" t="s">
        <v>707</v>
      </c>
      <c r="C356" s="21">
        <v>25588</v>
      </c>
      <c r="D356" s="705">
        <f t="shared" si="110"/>
        <v>25820.8508</v>
      </c>
      <c r="E356" s="705">
        <f t="shared" si="111"/>
        <v>26058.402627359999</v>
      </c>
      <c r="F356" s="705">
        <f t="shared" si="112"/>
        <v>26292.92825100624</v>
      </c>
      <c r="G356" s="705">
        <f t="shared" si="113"/>
        <v>26532.193898090398</v>
      </c>
      <c r="H356" s="717">
        <f t="shared" si="113"/>
        <v>26773.63686256302</v>
      </c>
      <c r="I356" s="705">
        <f t="shared" si="121"/>
        <v>26928.63686256302</v>
      </c>
      <c r="J356" s="705">
        <f t="shared" si="107"/>
        <v>27083.63686256302</v>
      </c>
      <c r="K356" s="846">
        <f t="shared" si="114"/>
        <v>26773.63686256302</v>
      </c>
      <c r="L356" s="171">
        <f>Birth!X358</f>
        <v>167</v>
      </c>
      <c r="M356" s="847">
        <f>Birth!Y358</f>
        <v>150</v>
      </c>
      <c r="N356" s="847">
        <f t="shared" si="115"/>
        <v>317</v>
      </c>
      <c r="O356" s="847">
        <f>Death!X357</f>
        <v>100</v>
      </c>
      <c r="P356" s="847">
        <f>Death!Y357</f>
        <v>62</v>
      </c>
      <c r="Q356" s="847">
        <f t="shared" si="116"/>
        <v>162</v>
      </c>
      <c r="R356" s="847">
        <f>Birth!AG358</f>
        <v>0</v>
      </c>
      <c r="S356" s="847">
        <f>Birth!AH358</f>
        <v>0</v>
      </c>
      <c r="T356" s="847">
        <f t="shared" si="117"/>
        <v>0</v>
      </c>
      <c r="U356" s="848">
        <f t="shared" si="108"/>
        <v>11.704484209732577</v>
      </c>
      <c r="V356" s="848">
        <f t="shared" si="109"/>
        <v>5.9814714257939352</v>
      </c>
      <c r="W356" s="848">
        <f t="shared" si="132"/>
        <v>0</v>
      </c>
      <c r="X356" s="848">
        <f t="shared" si="118"/>
        <v>0</v>
      </c>
      <c r="Y356" s="849">
        <f t="shared" si="119"/>
        <v>898.20359281437118</v>
      </c>
    </row>
    <row r="357" spans="1:25" ht="20.25" customHeight="1">
      <c r="A357" s="716">
        <v>145</v>
      </c>
      <c r="B357" s="559" t="s">
        <v>93</v>
      </c>
      <c r="C357" s="21">
        <v>18141</v>
      </c>
      <c r="D357" s="705">
        <f t="shared" si="110"/>
        <v>18306.0831</v>
      </c>
      <c r="E357" s="705">
        <f t="shared" si="111"/>
        <v>18474.499064520001</v>
      </c>
      <c r="F357" s="705">
        <f t="shared" si="112"/>
        <v>18640.76955610068</v>
      </c>
      <c r="G357" s="705">
        <f t="shared" si="113"/>
        <v>18810.400559061196</v>
      </c>
      <c r="H357" s="717">
        <f t="shared" si="113"/>
        <v>18981.575204148652</v>
      </c>
      <c r="I357" s="705">
        <f t="shared" si="121"/>
        <v>19013.575204148652</v>
      </c>
      <c r="J357" s="705">
        <f t="shared" si="107"/>
        <v>19045.575204148652</v>
      </c>
      <c r="K357" s="846">
        <f t="shared" si="114"/>
        <v>18981.575204148652</v>
      </c>
      <c r="L357" s="171">
        <f>Birth!X359</f>
        <v>72</v>
      </c>
      <c r="M357" s="847">
        <f>Birth!Y359</f>
        <v>73</v>
      </c>
      <c r="N357" s="847">
        <f t="shared" si="115"/>
        <v>145</v>
      </c>
      <c r="O357" s="847">
        <f>Death!X358</f>
        <v>71</v>
      </c>
      <c r="P357" s="847">
        <f>Death!Y358</f>
        <v>42</v>
      </c>
      <c r="Q357" s="847">
        <f t="shared" si="116"/>
        <v>113</v>
      </c>
      <c r="R357" s="847">
        <f>Birth!AG359</f>
        <v>0</v>
      </c>
      <c r="S357" s="847">
        <f>Birth!AH359</f>
        <v>0</v>
      </c>
      <c r="T357" s="847">
        <f t="shared" si="117"/>
        <v>0</v>
      </c>
      <c r="U357" s="848">
        <f t="shared" si="108"/>
        <v>7.6133169224742021</v>
      </c>
      <c r="V357" s="848">
        <f t="shared" si="109"/>
        <v>5.9331366361350684</v>
      </c>
      <c r="W357" s="848">
        <f t="shared" si="132"/>
        <v>0</v>
      </c>
      <c r="X357" s="848">
        <f t="shared" si="118"/>
        <v>0</v>
      </c>
      <c r="Y357" s="849">
        <f t="shared" si="119"/>
        <v>1013.8888888888888</v>
      </c>
    </row>
    <row r="358" spans="1:25" ht="20.25" customHeight="1">
      <c r="A358" s="633">
        <v>146</v>
      </c>
      <c r="B358" s="559" t="s">
        <v>89</v>
      </c>
      <c r="C358" s="11">
        <v>16952</v>
      </c>
      <c r="D358" s="705">
        <f t="shared" si="110"/>
        <v>17106.263200000001</v>
      </c>
      <c r="E358" s="705">
        <f t="shared" si="111"/>
        <v>17263.64082144</v>
      </c>
      <c r="F358" s="705">
        <f t="shared" si="112"/>
        <v>17419.013588832961</v>
      </c>
      <c r="G358" s="705">
        <f t="shared" si="113"/>
        <v>17577.52661249134</v>
      </c>
      <c r="H358" s="717">
        <f t="shared" si="113"/>
        <v>17737.48210466501</v>
      </c>
      <c r="I358" s="705">
        <f t="shared" si="121"/>
        <v>17835.48210466501</v>
      </c>
      <c r="J358" s="705">
        <f t="shared" si="107"/>
        <v>17933.48210466501</v>
      </c>
      <c r="K358" s="846">
        <f t="shared" si="114"/>
        <v>17737.48210466501</v>
      </c>
      <c r="L358" s="171">
        <f>Birth!X360</f>
        <v>98</v>
      </c>
      <c r="M358" s="847">
        <f>Birth!Y360</f>
        <v>110</v>
      </c>
      <c r="N358" s="847">
        <f t="shared" si="115"/>
        <v>208</v>
      </c>
      <c r="O358" s="847">
        <f>Death!X359</f>
        <v>64</v>
      </c>
      <c r="P358" s="847">
        <f>Death!Y359</f>
        <v>46</v>
      </c>
      <c r="Q358" s="847">
        <f t="shared" si="116"/>
        <v>110</v>
      </c>
      <c r="R358" s="847">
        <f>Birth!AG360</f>
        <v>0</v>
      </c>
      <c r="S358" s="847">
        <f>Birth!AH360</f>
        <v>0</v>
      </c>
      <c r="T358" s="847">
        <f t="shared" si="117"/>
        <v>0</v>
      </c>
      <c r="U358" s="848">
        <f t="shared" si="108"/>
        <v>11.59841679301608</v>
      </c>
      <c r="V358" s="848">
        <f t="shared" si="109"/>
        <v>6.1337781116911954</v>
      </c>
      <c r="W358" s="848">
        <f t="shared" si="132"/>
        <v>0</v>
      </c>
      <c r="X358" s="848">
        <f t="shared" si="118"/>
        <v>0</v>
      </c>
      <c r="Y358" s="849">
        <f t="shared" si="119"/>
        <v>1122.4489795918366</v>
      </c>
    </row>
    <row r="359" spans="1:25" ht="20.25" customHeight="1">
      <c r="A359" s="716">
        <v>147</v>
      </c>
      <c r="B359" s="559" t="s">
        <v>90</v>
      </c>
      <c r="C359" s="970">
        <v>14096</v>
      </c>
      <c r="D359" s="705">
        <f t="shared" si="110"/>
        <v>14224.2736</v>
      </c>
      <c r="E359" s="705">
        <f t="shared" si="111"/>
        <v>14355.13691712</v>
      </c>
      <c r="F359" s="705">
        <f t="shared" si="112"/>
        <v>14484.333149374081</v>
      </c>
      <c r="G359" s="705">
        <f t="shared" si="113"/>
        <v>14616.140581033385</v>
      </c>
      <c r="H359" s="717">
        <f t="shared" si="113"/>
        <v>14749.14746032079</v>
      </c>
      <c r="I359" s="705">
        <f t="shared" si="121"/>
        <v>14843.14746032079</v>
      </c>
      <c r="J359" s="705">
        <f t="shared" si="107"/>
        <v>14937.14746032079</v>
      </c>
      <c r="K359" s="846">
        <f t="shared" si="114"/>
        <v>14749.14746032079</v>
      </c>
      <c r="L359" s="171">
        <f>Birth!X361</f>
        <v>107</v>
      </c>
      <c r="M359" s="847">
        <f>Birth!Y361</f>
        <v>94</v>
      </c>
      <c r="N359" s="847">
        <f t="shared" si="115"/>
        <v>201</v>
      </c>
      <c r="O359" s="847">
        <f>Death!X360</f>
        <v>68</v>
      </c>
      <c r="P359" s="847">
        <f>Death!Y360</f>
        <v>39</v>
      </c>
      <c r="Q359" s="847">
        <f t="shared" si="116"/>
        <v>107</v>
      </c>
      <c r="R359" s="847">
        <f>Birth!AG361</f>
        <v>0</v>
      </c>
      <c r="S359" s="847">
        <f>Birth!AH361</f>
        <v>0</v>
      </c>
      <c r="T359" s="847">
        <f t="shared" si="117"/>
        <v>0</v>
      </c>
      <c r="U359" s="848">
        <f t="shared" si="108"/>
        <v>13.456384529505296</v>
      </c>
      <c r="V359" s="848">
        <f t="shared" si="109"/>
        <v>7.1633489783933664</v>
      </c>
      <c r="W359" s="848">
        <f t="shared" si="132"/>
        <v>0</v>
      </c>
      <c r="X359" s="848">
        <f t="shared" si="118"/>
        <v>0</v>
      </c>
      <c r="Y359" s="849">
        <f t="shared" si="119"/>
        <v>878.5046728971962</v>
      </c>
    </row>
    <row r="360" spans="1:25" ht="20.25" customHeight="1">
      <c r="A360" s="633">
        <v>148</v>
      </c>
      <c r="B360" s="559" t="s">
        <v>87</v>
      </c>
      <c r="C360" s="21">
        <v>11615</v>
      </c>
      <c r="D360" s="705">
        <f t="shared" si="110"/>
        <v>11720.6965</v>
      </c>
      <c r="E360" s="705">
        <f t="shared" si="111"/>
        <v>11828.5269078</v>
      </c>
      <c r="F360" s="705">
        <f t="shared" si="112"/>
        <v>11934.9836499702</v>
      </c>
      <c r="G360" s="705">
        <f t="shared" si="113"/>
        <v>12043.592001184928</v>
      </c>
      <c r="H360" s="717">
        <f t="shared" si="113"/>
        <v>12153.18868839571</v>
      </c>
      <c r="I360" s="705">
        <f t="shared" si="121"/>
        <v>12243.18868839571</v>
      </c>
      <c r="J360" s="705">
        <f t="shared" si="107"/>
        <v>12333.18868839571</v>
      </c>
      <c r="K360" s="846">
        <f t="shared" si="114"/>
        <v>12153.18868839571</v>
      </c>
      <c r="L360" s="171">
        <f>Birth!X362</f>
        <v>92</v>
      </c>
      <c r="M360" s="847">
        <f>Birth!Y362</f>
        <v>98</v>
      </c>
      <c r="N360" s="847">
        <f t="shared" si="115"/>
        <v>190</v>
      </c>
      <c r="O360" s="847">
        <f>Death!X361</f>
        <v>53</v>
      </c>
      <c r="P360" s="847">
        <f>Death!Y361</f>
        <v>47</v>
      </c>
      <c r="Q360" s="847">
        <f t="shared" si="116"/>
        <v>100</v>
      </c>
      <c r="R360" s="847">
        <f>Birth!AG362</f>
        <v>0</v>
      </c>
      <c r="S360" s="847">
        <f>Birth!AH362</f>
        <v>0</v>
      </c>
      <c r="T360" s="847">
        <f t="shared" si="117"/>
        <v>0</v>
      </c>
      <c r="U360" s="848">
        <f t="shared" si="108"/>
        <v>15.405586081624689</v>
      </c>
      <c r="V360" s="848">
        <f t="shared" si="109"/>
        <v>8.1082032008550993</v>
      </c>
      <c r="W360" s="848">
        <f t="shared" si="132"/>
        <v>0</v>
      </c>
      <c r="X360" s="848">
        <f t="shared" si="118"/>
        <v>0</v>
      </c>
      <c r="Y360" s="849">
        <f t="shared" si="119"/>
        <v>1065.217391304348</v>
      </c>
    </row>
    <row r="361" spans="1:25" ht="20.25" customHeight="1">
      <c r="A361" s="714"/>
      <c r="B361" s="989" t="s">
        <v>6</v>
      </c>
      <c r="C361" s="959">
        <f>SUM(C349:C360)</f>
        <v>511626</v>
      </c>
      <c r="D361" s="715">
        <f t="shared" si="110"/>
        <v>516281.7966</v>
      </c>
      <c r="E361" s="715">
        <f t="shared" si="111"/>
        <v>521031.58912871999</v>
      </c>
      <c r="F361" s="715">
        <f t="shared" si="112"/>
        <v>525720.87343087851</v>
      </c>
      <c r="G361" s="715">
        <f t="shared" si="113"/>
        <v>530504.93337909947</v>
      </c>
      <c r="H361" s="715">
        <f>SUM(H349:H360)</f>
        <v>535332.52827284927</v>
      </c>
      <c r="I361" s="706">
        <f t="shared" si="121"/>
        <v>548872.52827284927</v>
      </c>
      <c r="J361" s="705">
        <f t="shared" si="107"/>
        <v>562412.52827284927</v>
      </c>
      <c r="K361" s="846">
        <f t="shared" si="114"/>
        <v>535332.52827284927</v>
      </c>
      <c r="L361" s="971">
        <f>Birth!X363</f>
        <v>9532</v>
      </c>
      <c r="M361" s="990">
        <f>Birth!Y363</f>
        <v>8785</v>
      </c>
      <c r="N361" s="990">
        <f t="shared" si="115"/>
        <v>18317</v>
      </c>
      <c r="O361" s="990">
        <f>Death!X362</f>
        <v>2805</v>
      </c>
      <c r="P361" s="990">
        <f>Death!Y362</f>
        <v>1972</v>
      </c>
      <c r="Q361" s="990">
        <f t="shared" si="116"/>
        <v>4777</v>
      </c>
      <c r="R361" s="990">
        <f>Birth!AG363</f>
        <v>78</v>
      </c>
      <c r="S361" s="990">
        <f>Birth!AH363</f>
        <v>54</v>
      </c>
      <c r="T361" s="990">
        <f t="shared" si="117"/>
        <v>132</v>
      </c>
      <c r="U361" s="1014">
        <f t="shared" si="108"/>
        <v>32.568620148364964</v>
      </c>
      <c r="V361" s="1014">
        <f t="shared" si="109"/>
        <v>8.4937652698989705</v>
      </c>
      <c r="W361" s="991">
        <f t="shared" si="132"/>
        <v>0.14570383057359224</v>
      </c>
      <c r="X361" s="991">
        <f t="shared" si="118"/>
        <v>7.1548593419697539</v>
      </c>
      <c r="Y361" s="992">
        <f t="shared" si="119"/>
        <v>921.63239613932012</v>
      </c>
    </row>
    <row r="362" spans="1:25" ht="20.25" customHeight="1">
      <c r="A362" s="704" t="s">
        <v>143</v>
      </c>
      <c r="B362" s="993"/>
      <c r="C362" s="999"/>
      <c r="D362" s="718">
        <f t="shared" si="110"/>
        <v>0</v>
      </c>
      <c r="E362" s="718">
        <f t="shared" si="111"/>
        <v>0</v>
      </c>
      <c r="F362" s="718">
        <f t="shared" si="112"/>
        <v>0</v>
      </c>
      <c r="G362" s="718">
        <f t="shared" si="113"/>
        <v>0</v>
      </c>
      <c r="H362" s="718"/>
      <c r="I362" s="705">
        <f t="shared" si="121"/>
        <v>0</v>
      </c>
      <c r="J362" s="705">
        <f t="shared" si="107"/>
        <v>0</v>
      </c>
      <c r="K362" s="846">
        <f t="shared" si="114"/>
        <v>0</v>
      </c>
      <c r="L362" s="623"/>
      <c r="M362" s="623"/>
      <c r="N362" s="623"/>
      <c r="O362" s="623"/>
      <c r="P362" s="623"/>
      <c r="Q362" s="623"/>
      <c r="R362" s="623"/>
      <c r="S362" s="623"/>
      <c r="T362" s="623"/>
      <c r="U362" s="848"/>
      <c r="V362" s="848"/>
      <c r="W362" s="995"/>
      <c r="X362" s="995"/>
      <c r="Y362" s="996"/>
    </row>
    <row r="363" spans="1:25" ht="20.25" customHeight="1">
      <c r="A363" s="716">
        <v>149</v>
      </c>
      <c r="B363" s="940" t="s">
        <v>799</v>
      </c>
      <c r="C363" s="960">
        <v>50869</v>
      </c>
      <c r="D363" s="717">
        <f t="shared" si="110"/>
        <v>51331.907899999998</v>
      </c>
      <c r="E363" s="717">
        <f t="shared" si="111"/>
        <v>51804.161452679997</v>
      </c>
      <c r="F363" s="717">
        <f t="shared" si="112"/>
        <v>52270.398905754118</v>
      </c>
      <c r="G363" s="717">
        <f t="shared" si="113"/>
        <v>52746.059535796478</v>
      </c>
      <c r="H363" s="717">
        <f t="shared" si="113"/>
        <v>53226.048677572224</v>
      </c>
      <c r="I363" s="705">
        <f t="shared" si="121"/>
        <v>53055.048677572224</v>
      </c>
      <c r="J363" s="705">
        <f t="shared" si="107"/>
        <v>52884.048677572224</v>
      </c>
      <c r="K363" s="846">
        <f t="shared" si="114"/>
        <v>53226.048677572224</v>
      </c>
      <c r="L363" s="847">
        <f>Birth!X365</f>
        <v>2</v>
      </c>
      <c r="M363" s="847">
        <f>Birth!Y365</f>
        <v>1</v>
      </c>
      <c r="N363" s="847">
        <f t="shared" si="115"/>
        <v>3</v>
      </c>
      <c r="O363" s="847">
        <f>Death!X364</f>
        <v>106</v>
      </c>
      <c r="P363" s="847">
        <f>Death!Y364</f>
        <v>68</v>
      </c>
      <c r="Q363" s="847">
        <f t="shared" si="116"/>
        <v>174</v>
      </c>
      <c r="R363" s="847">
        <f>Birth!AG365</f>
        <v>0</v>
      </c>
      <c r="S363" s="847">
        <f>Birth!AH365</f>
        <v>0</v>
      </c>
      <c r="T363" s="847">
        <f t="shared" si="117"/>
        <v>0</v>
      </c>
      <c r="U363" s="848">
        <f t="shared" si="108"/>
        <v>5.6727880618419449E-2</v>
      </c>
      <c r="V363" s="848">
        <f t="shared" si="109"/>
        <v>3.2902170758683278</v>
      </c>
      <c r="W363" s="848">
        <f t="shared" ref="W363:W371" si="133">R363/K363*1000</f>
        <v>0</v>
      </c>
      <c r="X363" s="848">
        <f t="shared" si="118"/>
        <v>0</v>
      </c>
      <c r="Y363" s="849">
        <f t="shared" si="119"/>
        <v>500</v>
      </c>
    </row>
    <row r="364" spans="1:25" ht="20.25" customHeight="1">
      <c r="A364" s="633">
        <v>150</v>
      </c>
      <c r="B364" s="940" t="s">
        <v>800</v>
      </c>
      <c r="C364" s="958">
        <v>31064</v>
      </c>
      <c r="D364" s="705">
        <f t="shared" si="110"/>
        <v>31346.682400000002</v>
      </c>
      <c r="E364" s="705">
        <f t="shared" si="111"/>
        <v>31635.071878080002</v>
      </c>
      <c r="F364" s="705">
        <f t="shared" si="112"/>
        <v>31919.787524982723</v>
      </c>
      <c r="G364" s="705">
        <f t="shared" si="113"/>
        <v>32210.257591460067</v>
      </c>
      <c r="H364" s="717">
        <f t="shared" si="113"/>
        <v>32503.370935542353</v>
      </c>
      <c r="I364" s="705">
        <f t="shared" si="121"/>
        <v>32908.370935542349</v>
      </c>
      <c r="J364" s="705">
        <f t="shared" si="107"/>
        <v>33313.370935542349</v>
      </c>
      <c r="K364" s="846">
        <f t="shared" si="114"/>
        <v>32503.370935542353</v>
      </c>
      <c r="L364" s="171">
        <f>Birth!X366</f>
        <v>350</v>
      </c>
      <c r="M364" s="847">
        <f>Birth!Y366</f>
        <v>320</v>
      </c>
      <c r="N364" s="847">
        <f t="shared" si="115"/>
        <v>670</v>
      </c>
      <c r="O364" s="847">
        <f>Death!X365</f>
        <v>151</v>
      </c>
      <c r="P364" s="847">
        <f>Death!Y365</f>
        <v>114</v>
      </c>
      <c r="Q364" s="847">
        <f t="shared" si="116"/>
        <v>265</v>
      </c>
      <c r="R364" s="847">
        <f>Birth!AG366</f>
        <v>1</v>
      </c>
      <c r="S364" s="847">
        <f>Birth!AH366</f>
        <v>0</v>
      </c>
      <c r="T364" s="847">
        <f t="shared" si="117"/>
        <v>1</v>
      </c>
      <c r="U364" s="848">
        <f t="shared" si="108"/>
        <v>20.112044539004327</v>
      </c>
      <c r="V364" s="848">
        <f t="shared" si="109"/>
        <v>7.9547638848300704</v>
      </c>
      <c r="W364" s="848">
        <f t="shared" si="133"/>
        <v>3.0766039681948885E-2</v>
      </c>
      <c r="X364" s="848">
        <f t="shared" si="118"/>
        <v>1.4903129657228018</v>
      </c>
      <c r="Y364" s="849">
        <f t="shared" si="119"/>
        <v>914.28571428571422</v>
      </c>
    </row>
    <row r="365" spans="1:25" ht="20.25" customHeight="1">
      <c r="A365" s="716">
        <v>151</v>
      </c>
      <c r="B365" s="940" t="s">
        <v>801</v>
      </c>
      <c r="C365" s="963">
        <v>95553</v>
      </c>
      <c r="D365" s="705">
        <f t="shared" si="110"/>
        <v>96422.532300000006</v>
      </c>
      <c r="E365" s="705">
        <f t="shared" si="111"/>
        <v>97309.61959716001</v>
      </c>
      <c r="F365" s="705">
        <f t="shared" si="112"/>
        <v>98185.406173534444</v>
      </c>
      <c r="G365" s="705">
        <f t="shared" si="113"/>
        <v>99078.893369713609</v>
      </c>
      <c r="H365" s="717">
        <f t="shared" si="113"/>
        <v>99980.511299378006</v>
      </c>
      <c r="I365" s="705">
        <f t="shared" si="121"/>
        <v>100734.51129937801</v>
      </c>
      <c r="J365" s="705">
        <f t="shared" si="107"/>
        <v>101488.51129937801</v>
      </c>
      <c r="K365" s="846">
        <f t="shared" si="114"/>
        <v>99980.511299378006</v>
      </c>
      <c r="L365" s="171">
        <f>Birth!X367</f>
        <v>938</v>
      </c>
      <c r="M365" s="847">
        <f>Birth!Y367</f>
        <v>891</v>
      </c>
      <c r="N365" s="847">
        <f t="shared" si="115"/>
        <v>1829</v>
      </c>
      <c r="O365" s="847">
        <f>Death!X366</f>
        <v>656</v>
      </c>
      <c r="P365" s="847">
        <f>Death!Y366</f>
        <v>419</v>
      </c>
      <c r="Q365" s="847">
        <f t="shared" si="116"/>
        <v>1075</v>
      </c>
      <c r="R365" s="847">
        <f>Birth!AG367</f>
        <v>9</v>
      </c>
      <c r="S365" s="847">
        <f>Birth!AH367</f>
        <v>12</v>
      </c>
      <c r="T365" s="847">
        <f t="shared" si="117"/>
        <v>21</v>
      </c>
      <c r="U365" s="848">
        <f t="shared" si="108"/>
        <v>18.021744299753163</v>
      </c>
      <c r="V365" s="848">
        <f t="shared" si="109"/>
        <v>10.592331942173129</v>
      </c>
      <c r="W365" s="848">
        <f t="shared" si="133"/>
        <v>9.0017543249511167E-2</v>
      </c>
      <c r="X365" s="848">
        <f t="shared" si="118"/>
        <v>11.351351351351351</v>
      </c>
      <c r="Y365" s="849">
        <f t="shared" si="119"/>
        <v>949.89339019189765</v>
      </c>
    </row>
    <row r="366" spans="1:25" ht="20.25" customHeight="1">
      <c r="A366" s="633">
        <v>152</v>
      </c>
      <c r="B366" s="940" t="s">
        <v>802</v>
      </c>
      <c r="C366" s="961">
        <v>181173</v>
      </c>
      <c r="D366" s="705">
        <f t="shared" si="110"/>
        <v>182821.67430000001</v>
      </c>
      <c r="E366" s="705">
        <f t="shared" si="111"/>
        <v>184503.63370356002</v>
      </c>
      <c r="F366" s="705">
        <f t="shared" si="112"/>
        <v>186164.16640689207</v>
      </c>
      <c r="G366" s="705">
        <f t="shared" si="113"/>
        <v>187858.26032119477</v>
      </c>
      <c r="H366" s="717">
        <f t="shared" si="113"/>
        <v>189567.77049011763</v>
      </c>
      <c r="I366" s="705">
        <f t="shared" si="121"/>
        <v>192392.77049011763</v>
      </c>
      <c r="J366" s="705">
        <f t="shared" ref="J366:J384" si="134">I366+(N366-Q366)</f>
        <v>195217.77049011763</v>
      </c>
      <c r="K366" s="846">
        <f t="shared" si="114"/>
        <v>189567.77049011763</v>
      </c>
      <c r="L366" s="171">
        <f>Birth!X368</f>
        <v>3989</v>
      </c>
      <c r="M366" s="847">
        <f>Birth!Y368</f>
        <v>3757</v>
      </c>
      <c r="N366" s="847">
        <f t="shared" si="115"/>
        <v>7746</v>
      </c>
      <c r="O366" s="847">
        <f>Death!X367</f>
        <v>3036</v>
      </c>
      <c r="P366" s="847">
        <f>Death!Y367</f>
        <v>1885</v>
      </c>
      <c r="Q366" s="847">
        <f t="shared" si="116"/>
        <v>4921</v>
      </c>
      <c r="R366" s="847">
        <f>Birth!AG368</f>
        <v>47</v>
      </c>
      <c r="S366" s="847">
        <f>Birth!AH368</f>
        <v>40</v>
      </c>
      <c r="T366" s="847">
        <f t="shared" si="117"/>
        <v>87</v>
      </c>
      <c r="U366" s="848">
        <f t="shared" ref="U366:U384" si="135">N366/J366*1000</f>
        <v>39.678764799704133</v>
      </c>
      <c r="V366" s="848">
        <f t="shared" ref="V366:V384" si="136">Q366/J366*1000</f>
        <v>25.207746137276537</v>
      </c>
      <c r="W366" s="848">
        <f t="shared" si="133"/>
        <v>0.24793244061732611</v>
      </c>
      <c r="X366" s="848">
        <f t="shared" si="118"/>
        <v>11.106855610877059</v>
      </c>
      <c r="Y366" s="849">
        <f t="shared" si="119"/>
        <v>941.84006016545493</v>
      </c>
    </row>
    <row r="367" spans="1:25" ht="20.25" customHeight="1">
      <c r="A367" s="716">
        <v>153</v>
      </c>
      <c r="B367" s="940" t="s">
        <v>803</v>
      </c>
      <c r="C367" s="961">
        <v>74589</v>
      </c>
      <c r="D367" s="705">
        <f t="shared" si="110"/>
        <v>75267.759900000005</v>
      </c>
      <c r="E367" s="705">
        <f t="shared" si="111"/>
        <v>75960.223291080008</v>
      </c>
      <c r="F367" s="705">
        <f t="shared" si="112"/>
        <v>76643.865300699734</v>
      </c>
      <c r="G367" s="705">
        <f t="shared" si="113"/>
        <v>77341.324474936104</v>
      </c>
      <c r="H367" s="717">
        <f t="shared" si="113"/>
        <v>78045.130527658024</v>
      </c>
      <c r="I367" s="705">
        <f t="shared" si="121"/>
        <v>79718.130527658024</v>
      </c>
      <c r="J367" s="705">
        <f t="shared" si="134"/>
        <v>81391.130527658024</v>
      </c>
      <c r="K367" s="846">
        <f t="shared" si="114"/>
        <v>78045.130527658024</v>
      </c>
      <c r="L367" s="171">
        <f>Birth!X369</f>
        <v>1291</v>
      </c>
      <c r="M367" s="847">
        <f>Birth!Y369</f>
        <v>1201</v>
      </c>
      <c r="N367" s="847">
        <f t="shared" si="115"/>
        <v>2492</v>
      </c>
      <c r="O367" s="847">
        <f>Death!X368</f>
        <v>486</v>
      </c>
      <c r="P367" s="847">
        <f>Death!Y368</f>
        <v>333</v>
      </c>
      <c r="Q367" s="847">
        <f t="shared" si="116"/>
        <v>819</v>
      </c>
      <c r="R367" s="847">
        <f>Birth!AG369</f>
        <v>3</v>
      </c>
      <c r="S367" s="847">
        <f>Birth!AH369</f>
        <v>1</v>
      </c>
      <c r="T367" s="847">
        <f t="shared" si="117"/>
        <v>4</v>
      </c>
      <c r="U367" s="848">
        <f t="shared" si="135"/>
        <v>30.617586754777633</v>
      </c>
      <c r="V367" s="848">
        <f t="shared" si="136"/>
        <v>10.062521489631974</v>
      </c>
      <c r="W367" s="848">
        <f t="shared" si="133"/>
        <v>3.8439297618149862E-2</v>
      </c>
      <c r="X367" s="848">
        <f t="shared" si="118"/>
        <v>1.6025641025641024</v>
      </c>
      <c r="Y367" s="849">
        <f t="shared" si="119"/>
        <v>930.28659953524391</v>
      </c>
    </row>
    <row r="368" spans="1:25" ht="20.25" customHeight="1">
      <c r="A368" s="633">
        <v>154</v>
      </c>
      <c r="B368" s="940" t="s">
        <v>804</v>
      </c>
      <c r="C368" s="961">
        <v>18775</v>
      </c>
      <c r="D368" s="705">
        <f t="shared" si="110"/>
        <v>18945.852500000001</v>
      </c>
      <c r="E368" s="705">
        <f t="shared" si="111"/>
        <v>19120.154343000002</v>
      </c>
      <c r="F368" s="705">
        <f t="shared" si="112"/>
        <v>19292.235732087003</v>
      </c>
      <c r="G368" s="705">
        <f t="shared" si="113"/>
        <v>19467.795077248997</v>
      </c>
      <c r="H368" s="717">
        <f t="shared" si="113"/>
        <v>19644.952012451962</v>
      </c>
      <c r="I368" s="705">
        <f t="shared" si="121"/>
        <v>20084.952012451962</v>
      </c>
      <c r="J368" s="705">
        <f t="shared" si="134"/>
        <v>20524.952012451962</v>
      </c>
      <c r="K368" s="846">
        <f t="shared" si="114"/>
        <v>19644.952012451962</v>
      </c>
      <c r="L368" s="171">
        <f>Birth!X370</f>
        <v>298</v>
      </c>
      <c r="M368" s="847">
        <f>Birth!Y370</f>
        <v>284</v>
      </c>
      <c r="N368" s="847">
        <f t="shared" si="115"/>
        <v>582</v>
      </c>
      <c r="O368" s="847">
        <f>Death!X369</f>
        <v>81</v>
      </c>
      <c r="P368" s="847">
        <f>Death!Y369</f>
        <v>61</v>
      </c>
      <c r="Q368" s="847">
        <f t="shared" si="116"/>
        <v>142</v>
      </c>
      <c r="R368" s="847">
        <f>Birth!AG370</f>
        <v>0</v>
      </c>
      <c r="S368" s="847">
        <f>Birth!AH370</f>
        <v>0</v>
      </c>
      <c r="T368" s="847">
        <f t="shared" si="117"/>
        <v>0</v>
      </c>
      <c r="U368" s="848">
        <f t="shared" si="135"/>
        <v>28.355730120436604</v>
      </c>
      <c r="V368" s="848">
        <f t="shared" si="136"/>
        <v>6.9184083799003391</v>
      </c>
      <c r="W368" s="848">
        <f t="shared" si="133"/>
        <v>0</v>
      </c>
      <c r="X368" s="848">
        <f t="shared" si="118"/>
        <v>0</v>
      </c>
      <c r="Y368" s="849">
        <f t="shared" si="119"/>
        <v>953.02013422818789</v>
      </c>
    </row>
    <row r="369" spans="1:25" ht="20.25" customHeight="1">
      <c r="A369" s="716">
        <v>155</v>
      </c>
      <c r="B369" s="940" t="s">
        <v>805</v>
      </c>
      <c r="C369" s="961">
        <v>39503</v>
      </c>
      <c r="D369" s="705">
        <f t="shared" si="110"/>
        <v>39862.477299999999</v>
      </c>
      <c r="E369" s="705">
        <f t="shared" si="111"/>
        <v>40229.21209116</v>
      </c>
      <c r="F369" s="705">
        <f t="shared" si="112"/>
        <v>40591.274999980436</v>
      </c>
      <c r="G369" s="705">
        <f t="shared" si="113"/>
        <v>40960.655602480256</v>
      </c>
      <c r="H369" s="717">
        <f t="shared" si="113"/>
        <v>41333.397568462824</v>
      </c>
      <c r="I369" s="705">
        <f t="shared" si="121"/>
        <v>41294.397568462824</v>
      </c>
      <c r="J369" s="705">
        <f t="shared" si="134"/>
        <v>41255.397568462824</v>
      </c>
      <c r="K369" s="846">
        <f t="shared" si="114"/>
        <v>41333.397568462824</v>
      </c>
      <c r="L369" s="171">
        <f>Birth!X371</f>
        <v>94</v>
      </c>
      <c r="M369" s="847">
        <f>Birth!Y371</f>
        <v>93</v>
      </c>
      <c r="N369" s="847">
        <f t="shared" si="115"/>
        <v>187</v>
      </c>
      <c r="O369" s="847">
        <f>Death!X370</f>
        <v>133</v>
      </c>
      <c r="P369" s="847">
        <f>Death!Y370</f>
        <v>93</v>
      </c>
      <c r="Q369" s="847">
        <f t="shared" si="116"/>
        <v>226</v>
      </c>
      <c r="R369" s="847">
        <f>Birth!AG371</f>
        <v>0</v>
      </c>
      <c r="S369" s="847">
        <f>Birth!AH371</f>
        <v>0</v>
      </c>
      <c r="T369" s="847">
        <f t="shared" si="117"/>
        <v>0</v>
      </c>
      <c r="U369" s="848">
        <f t="shared" si="135"/>
        <v>4.5327402236198502</v>
      </c>
      <c r="V369" s="848">
        <f t="shared" si="136"/>
        <v>5.4780710723961823</v>
      </c>
      <c r="W369" s="848">
        <f t="shared" si="133"/>
        <v>0</v>
      </c>
      <c r="X369" s="848">
        <f t="shared" si="118"/>
        <v>0</v>
      </c>
      <c r="Y369" s="849">
        <f t="shared" si="119"/>
        <v>989.36170212765967</v>
      </c>
    </row>
    <row r="370" spans="1:25" ht="20.25" customHeight="1">
      <c r="A370" s="633">
        <v>156</v>
      </c>
      <c r="B370" s="940" t="s">
        <v>806</v>
      </c>
      <c r="C370" s="171">
        <v>50749</v>
      </c>
      <c r="D370" s="705">
        <f t="shared" ref="D370:D383" si="137">(((C370*9.1)/1000)+C370)</f>
        <v>51210.815900000001</v>
      </c>
      <c r="E370" s="705">
        <f t="shared" ref="E370:E383" si="138">(((D370*9.2)/1000)+D370)</f>
        <v>51681.955406280002</v>
      </c>
      <c r="F370" s="705">
        <f t="shared" ref="F370:F383" si="139">(((E370*9)/1000)+E370)</f>
        <v>52147.09300493652</v>
      </c>
      <c r="G370" s="705">
        <f t="shared" ref="G370:H383" si="140">(((F370*9.1)/1000+F370))</f>
        <v>52621.63155128144</v>
      </c>
      <c r="H370" s="717">
        <f t="shared" si="140"/>
        <v>53100.488398398098</v>
      </c>
      <c r="I370" s="705">
        <f t="shared" si="121"/>
        <v>54425.488398398098</v>
      </c>
      <c r="J370" s="705">
        <f t="shared" si="134"/>
        <v>55750.488398398098</v>
      </c>
      <c r="K370" s="846">
        <f t="shared" ref="K370:K383" si="141">H370</f>
        <v>53100.488398398098</v>
      </c>
      <c r="L370" s="171">
        <f>Birth!X372</f>
        <v>1046</v>
      </c>
      <c r="M370" s="847">
        <f>Birth!Y372</f>
        <v>1029</v>
      </c>
      <c r="N370" s="847">
        <f t="shared" ref="N370:N384" si="142">L370+M370</f>
        <v>2075</v>
      </c>
      <c r="O370" s="847">
        <f>Death!X371</f>
        <v>464</v>
      </c>
      <c r="P370" s="847">
        <f>Death!Y371</f>
        <v>286</v>
      </c>
      <c r="Q370" s="847">
        <f t="shared" ref="Q370:Q384" si="143">O370+P370</f>
        <v>750</v>
      </c>
      <c r="R370" s="847">
        <f>Birth!AG372</f>
        <v>4</v>
      </c>
      <c r="S370" s="847">
        <f>Birth!AH372</f>
        <v>3</v>
      </c>
      <c r="T370" s="847">
        <f t="shared" ref="T370:T384" si="144">R370+S370</f>
        <v>7</v>
      </c>
      <c r="U370" s="848">
        <f t="shared" si="135"/>
        <v>37.219404880758354</v>
      </c>
      <c r="V370" s="848">
        <f t="shared" si="136"/>
        <v>13.452796944852416</v>
      </c>
      <c r="W370" s="848">
        <f t="shared" si="133"/>
        <v>7.5328874001857005E-2</v>
      </c>
      <c r="X370" s="848">
        <f t="shared" ref="X370:X384" si="145">T370/(N370+T370)*1000</f>
        <v>3.3621517771373677</v>
      </c>
      <c r="Y370" s="849">
        <f t="shared" ref="Y370:Y384" si="146">M370/L370*1000</f>
        <v>983.74760994263863</v>
      </c>
    </row>
    <row r="371" spans="1:25" ht="20.25" customHeight="1">
      <c r="A371" s="714"/>
      <c r="B371" s="989" t="s">
        <v>6</v>
      </c>
      <c r="C371" s="959">
        <f>SUM(C363:C370)</f>
        <v>542275</v>
      </c>
      <c r="D371" s="715">
        <f t="shared" si="137"/>
        <v>547209.70250000001</v>
      </c>
      <c r="E371" s="715">
        <f t="shared" si="138"/>
        <v>552244.03176300006</v>
      </c>
      <c r="F371" s="715">
        <f t="shared" si="139"/>
        <v>557214.22804886708</v>
      </c>
      <c r="G371" s="715">
        <f t="shared" si="140"/>
        <v>562284.87752411177</v>
      </c>
      <c r="H371" s="715">
        <f>SUM(H363:H370)</f>
        <v>567401.66990958108</v>
      </c>
      <c r="I371" s="706">
        <f t="shared" si="121"/>
        <v>574613.66990958108</v>
      </c>
      <c r="J371" s="705">
        <f t="shared" si="134"/>
        <v>581825.66990958108</v>
      </c>
      <c r="K371" s="846">
        <f t="shared" si="141"/>
        <v>567401.66990958108</v>
      </c>
      <c r="L371" s="971">
        <f>Birth!X373</f>
        <v>8008</v>
      </c>
      <c r="M371" s="990">
        <f>Birth!Y373</f>
        <v>7576</v>
      </c>
      <c r="N371" s="990">
        <f t="shared" si="142"/>
        <v>15584</v>
      </c>
      <c r="O371" s="990">
        <f>Death!X372</f>
        <v>5113</v>
      </c>
      <c r="P371" s="990">
        <f>Death!Y372</f>
        <v>3259</v>
      </c>
      <c r="Q371" s="990">
        <f t="shared" si="143"/>
        <v>8372</v>
      </c>
      <c r="R371" s="990">
        <f>Birth!AG373</f>
        <v>64</v>
      </c>
      <c r="S371" s="990">
        <f>Birth!AH373</f>
        <v>56</v>
      </c>
      <c r="T371" s="990">
        <f t="shared" si="144"/>
        <v>120</v>
      </c>
      <c r="U371" s="1014">
        <f t="shared" si="135"/>
        <v>26.784655277278912</v>
      </c>
      <c r="V371" s="1014">
        <f t="shared" si="136"/>
        <v>14.389189808866726</v>
      </c>
      <c r="W371" s="991">
        <f t="shared" si="133"/>
        <v>0.11279487423820729</v>
      </c>
      <c r="X371" s="991">
        <f t="shared" si="145"/>
        <v>7.6413652572592969</v>
      </c>
      <c r="Y371" s="992">
        <f t="shared" si="146"/>
        <v>946.05394605394611</v>
      </c>
    </row>
    <row r="372" spans="1:25" ht="20.25" customHeight="1">
      <c r="A372" s="704" t="s">
        <v>144</v>
      </c>
      <c r="B372" s="993"/>
      <c r="C372" s="702"/>
      <c r="D372" s="718">
        <f t="shared" si="137"/>
        <v>0</v>
      </c>
      <c r="E372" s="718">
        <f t="shared" si="138"/>
        <v>0</v>
      </c>
      <c r="F372" s="718">
        <f t="shared" si="139"/>
        <v>0</v>
      </c>
      <c r="G372" s="718">
        <f t="shared" si="140"/>
        <v>0</v>
      </c>
      <c r="H372" s="718"/>
      <c r="I372" s="705">
        <f t="shared" si="121"/>
        <v>0</v>
      </c>
      <c r="J372" s="705">
        <f t="shared" si="134"/>
        <v>0</v>
      </c>
      <c r="K372" s="846">
        <f t="shared" si="141"/>
        <v>0</v>
      </c>
      <c r="L372" s="623"/>
      <c r="M372" s="623"/>
      <c r="N372" s="623"/>
      <c r="O372" s="623"/>
      <c r="P372" s="623"/>
      <c r="Q372" s="623"/>
      <c r="R372" s="623"/>
      <c r="S372" s="623"/>
      <c r="T372" s="623"/>
      <c r="U372" s="848"/>
      <c r="V372" s="848"/>
      <c r="W372" s="995"/>
      <c r="X372" s="995"/>
      <c r="Y372" s="996"/>
    </row>
    <row r="373" spans="1:25" ht="20.25" customHeight="1">
      <c r="A373" s="716">
        <v>157</v>
      </c>
      <c r="B373" s="921" t="s">
        <v>814</v>
      </c>
      <c r="C373" s="962">
        <v>20906</v>
      </c>
      <c r="D373" s="705">
        <f t="shared" si="137"/>
        <v>21096.244600000002</v>
      </c>
      <c r="E373" s="717">
        <f t="shared" si="138"/>
        <v>21290.330050320001</v>
      </c>
      <c r="F373" s="717">
        <f t="shared" si="139"/>
        <v>21481.94302077288</v>
      </c>
      <c r="G373" s="717">
        <f t="shared" si="140"/>
        <v>21677.428702261914</v>
      </c>
      <c r="H373" s="717">
        <f t="shared" si="140"/>
        <v>21874.693303452495</v>
      </c>
      <c r="I373" s="705">
        <f t="shared" si="121"/>
        <v>23590.693303452495</v>
      </c>
      <c r="J373" s="705">
        <f t="shared" si="134"/>
        <v>25306.693303452495</v>
      </c>
      <c r="K373" s="846">
        <f t="shared" si="141"/>
        <v>21874.693303452495</v>
      </c>
      <c r="L373" s="847">
        <f>Birth!X375</f>
        <v>1041</v>
      </c>
      <c r="M373" s="847">
        <f>Birth!Y375</f>
        <v>925</v>
      </c>
      <c r="N373" s="847">
        <f t="shared" si="142"/>
        <v>1966</v>
      </c>
      <c r="O373" s="847">
        <f>Death!X374</f>
        <v>130</v>
      </c>
      <c r="P373" s="847">
        <f>Death!Y374</f>
        <v>120</v>
      </c>
      <c r="Q373" s="847">
        <f>Death!Z374</f>
        <v>250</v>
      </c>
      <c r="R373" s="847">
        <f>Birth!AG375</f>
        <v>25</v>
      </c>
      <c r="S373" s="847">
        <f>Birth!AH375</f>
        <v>17</v>
      </c>
      <c r="T373" s="847">
        <f t="shared" si="144"/>
        <v>42</v>
      </c>
      <c r="U373" s="848">
        <f t="shared" ref="U373" si="147">N373/J373*1000</f>
        <v>77.686957218222815</v>
      </c>
      <c r="V373" s="848">
        <f t="shared" ref="V373" si="148">Q373/J373*1000</f>
        <v>9.8788094122867278</v>
      </c>
      <c r="W373" s="848">
        <f>R373/K373*1000</f>
        <v>1.1428731664116285</v>
      </c>
      <c r="X373" s="848">
        <f t="shared" si="145"/>
        <v>20.916334661354579</v>
      </c>
      <c r="Y373" s="849">
        <f t="shared" si="146"/>
        <v>888.5686839577329</v>
      </c>
    </row>
    <row r="374" spans="1:25" ht="20.25" customHeight="1">
      <c r="A374" s="633">
        <v>158</v>
      </c>
      <c r="B374" s="921" t="s">
        <v>817</v>
      </c>
      <c r="C374" s="11">
        <v>46024</v>
      </c>
      <c r="D374" s="705">
        <f t="shared" si="137"/>
        <v>46442.818399999996</v>
      </c>
      <c r="E374" s="705">
        <f t="shared" si="138"/>
        <v>46870.09232928</v>
      </c>
      <c r="F374" s="705">
        <f t="shared" si="139"/>
        <v>47291.923160243517</v>
      </c>
      <c r="G374" s="705">
        <f t="shared" si="140"/>
        <v>47722.279661001732</v>
      </c>
      <c r="H374" s="717">
        <f t="shared" si="140"/>
        <v>48156.552405916846</v>
      </c>
      <c r="I374" s="705">
        <f t="shared" si="121"/>
        <v>49450.552405916846</v>
      </c>
      <c r="J374" s="705">
        <f t="shared" si="134"/>
        <v>50744.552405916846</v>
      </c>
      <c r="K374" s="846">
        <f t="shared" si="141"/>
        <v>48156.552405916846</v>
      </c>
      <c r="L374" s="171">
        <f>Birth!X376</f>
        <v>1319</v>
      </c>
      <c r="M374" s="847">
        <f>Birth!Y376</f>
        <v>1129</v>
      </c>
      <c r="N374" s="847">
        <f t="shared" si="142"/>
        <v>2448</v>
      </c>
      <c r="O374" s="847">
        <f>Death!X375</f>
        <v>701</v>
      </c>
      <c r="P374" s="847">
        <f>Death!Y375</f>
        <v>453</v>
      </c>
      <c r="Q374" s="847">
        <f>Death!Z375</f>
        <v>1154</v>
      </c>
      <c r="R374" s="847">
        <f>Birth!AG376</f>
        <v>17</v>
      </c>
      <c r="S374" s="847">
        <f>Birth!AH376</f>
        <v>9</v>
      </c>
      <c r="T374" s="847">
        <f t="shared" si="144"/>
        <v>26</v>
      </c>
      <c r="U374" s="848">
        <f t="shared" si="135"/>
        <v>48.241631543380443</v>
      </c>
      <c r="V374" s="848">
        <f t="shared" si="136"/>
        <v>22.741357353374603</v>
      </c>
      <c r="W374" s="848">
        <f>R374/K374*1000</f>
        <v>0.35301530426649191</v>
      </c>
      <c r="X374" s="848">
        <f t="shared" si="145"/>
        <v>10.509296685529508</v>
      </c>
      <c r="Y374" s="849">
        <f t="shared" si="146"/>
        <v>855.95147839272181</v>
      </c>
    </row>
    <row r="375" spans="1:25" ht="20.25" customHeight="1">
      <c r="A375" s="716">
        <v>159</v>
      </c>
      <c r="B375" s="921" t="s">
        <v>815</v>
      </c>
      <c r="C375" s="11">
        <v>15676</v>
      </c>
      <c r="D375" s="705">
        <f t="shared" si="137"/>
        <v>15818.651599999999</v>
      </c>
      <c r="E375" s="705">
        <f t="shared" si="138"/>
        <v>15964.183194719999</v>
      </c>
      <c r="F375" s="705">
        <f t="shared" si="139"/>
        <v>16107.860843472479</v>
      </c>
      <c r="G375" s="705">
        <f t="shared" si="140"/>
        <v>16254.44237714808</v>
      </c>
      <c r="H375" s="717">
        <f t="shared" si="140"/>
        <v>16402.357802780127</v>
      </c>
      <c r="I375" s="705">
        <f t="shared" si="121"/>
        <v>16662.357802780127</v>
      </c>
      <c r="J375" s="705">
        <f t="shared" si="134"/>
        <v>16922.357802780127</v>
      </c>
      <c r="K375" s="846">
        <f t="shared" si="141"/>
        <v>16402.357802780127</v>
      </c>
      <c r="L375" s="171">
        <f>Birth!X377</f>
        <v>208</v>
      </c>
      <c r="M375" s="847">
        <f>Birth!Y377</f>
        <v>202</v>
      </c>
      <c r="N375" s="847">
        <f t="shared" si="142"/>
        <v>410</v>
      </c>
      <c r="O375" s="847">
        <f>Death!X376</f>
        <v>86</v>
      </c>
      <c r="P375" s="847">
        <f>Death!Y376</f>
        <v>64</v>
      </c>
      <c r="Q375" s="847">
        <f>Death!Z376</f>
        <v>150</v>
      </c>
      <c r="R375" s="847">
        <f>Birth!AG377</f>
        <v>3</v>
      </c>
      <c r="S375" s="847">
        <f>Birth!AH377</f>
        <v>2</v>
      </c>
      <c r="T375" s="847">
        <f t="shared" si="144"/>
        <v>5</v>
      </c>
      <c r="U375" s="848">
        <f t="shared" si="135"/>
        <v>24.228302271958949</v>
      </c>
      <c r="V375" s="848">
        <f t="shared" si="136"/>
        <v>8.8640130263264449</v>
      </c>
      <c r="W375" s="848">
        <f>R375/K375*1000</f>
        <v>0.18290053393979205</v>
      </c>
      <c r="X375" s="848">
        <f t="shared" si="145"/>
        <v>12.048192771084338</v>
      </c>
      <c r="Y375" s="849">
        <f t="shared" si="146"/>
        <v>971.15384615384619</v>
      </c>
    </row>
    <row r="376" spans="1:25" ht="20.25" customHeight="1">
      <c r="A376" s="633">
        <v>160</v>
      </c>
      <c r="B376" s="921" t="s">
        <v>816</v>
      </c>
      <c r="C376" s="11">
        <v>21631</v>
      </c>
      <c r="D376" s="705">
        <f t="shared" si="137"/>
        <v>21827.842100000002</v>
      </c>
      <c r="E376" s="705">
        <f t="shared" si="138"/>
        <v>22028.658247320003</v>
      </c>
      <c r="F376" s="705">
        <f t="shared" si="139"/>
        <v>22226.916171545883</v>
      </c>
      <c r="G376" s="705">
        <f t="shared" si="140"/>
        <v>22429.181108706951</v>
      </c>
      <c r="H376" s="717">
        <f t="shared" si="140"/>
        <v>22633.286656796183</v>
      </c>
      <c r="I376" s="705">
        <f t="shared" ref="I376:I384" si="149">H376+(N376-Q376)</f>
        <v>24746.286656796183</v>
      </c>
      <c r="J376" s="705">
        <f t="shared" si="134"/>
        <v>26859.286656796183</v>
      </c>
      <c r="K376" s="846">
        <f t="shared" si="141"/>
        <v>22633.286656796183</v>
      </c>
      <c r="L376" s="171">
        <f>Birth!X378</f>
        <v>1166</v>
      </c>
      <c r="M376" s="847">
        <f>Birth!Y378</f>
        <v>1131</v>
      </c>
      <c r="N376" s="847">
        <f t="shared" si="142"/>
        <v>2297</v>
      </c>
      <c r="O376" s="847">
        <f>Death!X377</f>
        <v>109</v>
      </c>
      <c r="P376" s="847">
        <f>Death!Y377</f>
        <v>75</v>
      </c>
      <c r="Q376" s="847">
        <f>Death!Z377</f>
        <v>184</v>
      </c>
      <c r="R376" s="847">
        <f>Birth!AG378</f>
        <v>8</v>
      </c>
      <c r="S376" s="847">
        <f>Birth!AH378</f>
        <v>10</v>
      </c>
      <c r="T376" s="847">
        <f t="shared" si="144"/>
        <v>18</v>
      </c>
      <c r="U376" s="848">
        <f t="shared" si="135"/>
        <v>85.519769357641962</v>
      </c>
      <c r="V376" s="848">
        <f t="shared" si="136"/>
        <v>6.850517005575151</v>
      </c>
      <c r="W376" s="848">
        <f>R376/K376*1000</f>
        <v>0.35346170095883134</v>
      </c>
      <c r="X376" s="848">
        <f t="shared" si="145"/>
        <v>7.7753779697624186</v>
      </c>
      <c r="Y376" s="849">
        <f t="shared" si="146"/>
        <v>969.9828473413379</v>
      </c>
    </row>
    <row r="377" spans="1:25" ht="20.25" customHeight="1">
      <c r="A377" s="714"/>
      <c r="B377" s="989" t="s">
        <v>6</v>
      </c>
      <c r="C377" s="959">
        <f>SUM(C373:C376)</f>
        <v>104237</v>
      </c>
      <c r="D377" s="715">
        <f t="shared" si="137"/>
        <v>105185.5567</v>
      </c>
      <c r="E377" s="715">
        <f t="shared" si="138"/>
        <v>106153.26382163999</v>
      </c>
      <c r="F377" s="715">
        <f t="shared" si="139"/>
        <v>107108.64319603475</v>
      </c>
      <c r="G377" s="715">
        <f t="shared" si="140"/>
        <v>108083.33184911867</v>
      </c>
      <c r="H377" s="715">
        <f>SUM(H373:H376)</f>
        <v>109066.89016894565</v>
      </c>
      <c r="I377" s="706">
        <f t="shared" si="149"/>
        <v>114449.89016894565</v>
      </c>
      <c r="J377" s="705">
        <f t="shared" si="134"/>
        <v>119832.89016894565</v>
      </c>
      <c r="K377" s="846">
        <f t="shared" si="141"/>
        <v>109066.89016894565</v>
      </c>
      <c r="L377" s="971">
        <f>Birth!X379</f>
        <v>3734</v>
      </c>
      <c r="M377" s="990">
        <f>Birth!Y379</f>
        <v>3387</v>
      </c>
      <c r="N377" s="990">
        <f t="shared" si="142"/>
        <v>7121</v>
      </c>
      <c r="O377" s="990">
        <f>Death!X378</f>
        <v>1026</v>
      </c>
      <c r="P377" s="990">
        <f>Death!Y378</f>
        <v>712</v>
      </c>
      <c r="Q377" s="990">
        <f>Death!Z378</f>
        <v>1738</v>
      </c>
      <c r="R377" s="990">
        <f>Birth!AG379</f>
        <v>53</v>
      </c>
      <c r="S377" s="990">
        <f>Birth!AH379</f>
        <v>38</v>
      </c>
      <c r="T377" s="990">
        <f t="shared" si="144"/>
        <v>91</v>
      </c>
      <c r="U377" s="1014">
        <f t="shared" si="135"/>
        <v>59.42442003994482</v>
      </c>
      <c r="V377" s="1014">
        <f t="shared" si="136"/>
        <v>14.503530688024728</v>
      </c>
      <c r="W377" s="991">
        <f>R377/K377*1000</f>
        <v>0.48594032449171781</v>
      </c>
      <c r="X377" s="991">
        <f t="shared" si="145"/>
        <v>12.61785912368275</v>
      </c>
      <c r="Y377" s="992">
        <f t="shared" si="146"/>
        <v>907.07016604177829</v>
      </c>
    </row>
    <row r="378" spans="1:25" ht="20.25" customHeight="1">
      <c r="A378" s="704" t="s">
        <v>145</v>
      </c>
      <c r="B378" s="993"/>
      <c r="C378" s="702"/>
      <c r="D378" s="718"/>
      <c r="E378" s="718">
        <f t="shared" si="138"/>
        <v>0</v>
      </c>
      <c r="F378" s="718">
        <f t="shared" si="139"/>
        <v>0</v>
      </c>
      <c r="G378" s="718">
        <f t="shared" si="140"/>
        <v>0</v>
      </c>
      <c r="H378" s="718"/>
      <c r="I378" s="705">
        <f t="shared" si="149"/>
        <v>0</v>
      </c>
      <c r="J378" s="705">
        <f t="shared" si="134"/>
        <v>0</v>
      </c>
      <c r="K378" s="846">
        <f t="shared" si="141"/>
        <v>0</v>
      </c>
      <c r="L378" s="623"/>
      <c r="M378" s="623"/>
      <c r="N378" s="623"/>
      <c r="O378" s="623"/>
      <c r="P378" s="623"/>
      <c r="Q378" s="623"/>
      <c r="R378" s="623"/>
      <c r="S378" s="623"/>
      <c r="T378" s="623"/>
      <c r="U378" s="848"/>
      <c r="V378" s="848"/>
      <c r="W378" s="995"/>
      <c r="X378" s="995"/>
      <c r="Y378" s="996"/>
    </row>
    <row r="379" spans="1:25" ht="20.25" customHeight="1">
      <c r="A379" s="716">
        <v>161</v>
      </c>
      <c r="B379" s="949" t="s">
        <v>842</v>
      </c>
      <c r="C379" s="962">
        <v>40976</v>
      </c>
      <c r="D379" s="717">
        <f t="shared" si="137"/>
        <v>41348.881600000001</v>
      </c>
      <c r="E379" s="717">
        <f t="shared" si="138"/>
        <v>41729.29131072</v>
      </c>
      <c r="F379" s="717">
        <f t="shared" si="139"/>
        <v>42104.854932516479</v>
      </c>
      <c r="G379" s="717">
        <f t="shared" si="140"/>
        <v>42488.009112402382</v>
      </c>
      <c r="H379" s="717">
        <f t="shared" si="140"/>
        <v>42874.649995325242</v>
      </c>
      <c r="I379" s="705">
        <f t="shared" si="149"/>
        <v>45342.649995325242</v>
      </c>
      <c r="J379" s="705">
        <f t="shared" si="134"/>
        <v>47810.649995325242</v>
      </c>
      <c r="K379" s="846">
        <f t="shared" si="141"/>
        <v>42874.649995325242</v>
      </c>
      <c r="L379" s="847">
        <f>Birth!X381</f>
        <v>1456</v>
      </c>
      <c r="M379" s="847">
        <f>Birth!Y381</f>
        <v>1419</v>
      </c>
      <c r="N379" s="847">
        <f t="shared" si="142"/>
        <v>2875</v>
      </c>
      <c r="O379" s="847">
        <f>Death!X380</f>
        <v>263</v>
      </c>
      <c r="P379" s="847">
        <f>Death!Y380</f>
        <v>144</v>
      </c>
      <c r="Q379" s="847">
        <f t="shared" si="143"/>
        <v>407</v>
      </c>
      <c r="R379" s="847">
        <f>Birth!AG381</f>
        <v>0</v>
      </c>
      <c r="S379" s="847">
        <f>Birth!AH381</f>
        <v>0</v>
      </c>
      <c r="T379" s="847">
        <f t="shared" si="144"/>
        <v>0</v>
      </c>
      <c r="U379" s="848">
        <f t="shared" si="135"/>
        <v>60.133045676666335</v>
      </c>
      <c r="V379" s="848">
        <f t="shared" si="136"/>
        <v>8.512747683618505</v>
      </c>
      <c r="W379" s="848">
        <f t="shared" ref="W379:W384" si="150">R379/K379*1000</f>
        <v>0</v>
      </c>
      <c r="X379" s="848">
        <f t="shared" si="145"/>
        <v>0</v>
      </c>
      <c r="Y379" s="849">
        <f t="shared" si="146"/>
        <v>974.58791208791206</v>
      </c>
    </row>
    <row r="380" spans="1:25" ht="20.25" customHeight="1">
      <c r="A380" s="633">
        <v>162</v>
      </c>
      <c r="B380" s="949" t="s">
        <v>843</v>
      </c>
      <c r="C380" s="11">
        <v>12351</v>
      </c>
      <c r="D380" s="705">
        <f t="shared" si="137"/>
        <v>12463.3941</v>
      </c>
      <c r="E380" s="705">
        <f t="shared" si="138"/>
        <v>12578.057325719999</v>
      </c>
      <c r="F380" s="705">
        <f t="shared" si="139"/>
        <v>12691.259841651479</v>
      </c>
      <c r="G380" s="705">
        <f t="shared" si="140"/>
        <v>12806.750306210508</v>
      </c>
      <c r="H380" s="717">
        <f t="shared" si="140"/>
        <v>12923.291733997023</v>
      </c>
      <c r="I380" s="705">
        <f t="shared" si="149"/>
        <v>12888.291733997023</v>
      </c>
      <c r="J380" s="705">
        <f t="shared" si="134"/>
        <v>12853.291733997023</v>
      </c>
      <c r="K380" s="846">
        <f t="shared" si="141"/>
        <v>12923.291733997023</v>
      </c>
      <c r="L380" s="171">
        <f>Birth!X382</f>
        <v>26</v>
      </c>
      <c r="M380" s="847">
        <f>Birth!Y382</f>
        <v>28</v>
      </c>
      <c r="N380" s="847">
        <f t="shared" si="142"/>
        <v>54</v>
      </c>
      <c r="O380" s="847">
        <f>Death!X381</f>
        <v>43</v>
      </c>
      <c r="P380" s="847">
        <f>Death!Y381</f>
        <v>46</v>
      </c>
      <c r="Q380" s="847">
        <f t="shared" si="143"/>
        <v>89</v>
      </c>
      <c r="R380" s="847">
        <f>Birth!AG382</f>
        <v>0</v>
      </c>
      <c r="S380" s="847">
        <f>Birth!AH382</f>
        <v>0</v>
      </c>
      <c r="T380" s="847">
        <f t="shared" si="144"/>
        <v>0</v>
      </c>
      <c r="U380" s="848">
        <f t="shared" si="135"/>
        <v>4.2012584104949333</v>
      </c>
      <c r="V380" s="848">
        <f t="shared" si="136"/>
        <v>6.9242962691490568</v>
      </c>
      <c r="W380" s="848">
        <f t="shared" si="150"/>
        <v>0</v>
      </c>
      <c r="X380" s="848">
        <f t="shared" si="145"/>
        <v>0</v>
      </c>
      <c r="Y380" s="849">
        <f t="shared" si="146"/>
        <v>1076.9230769230769</v>
      </c>
    </row>
    <row r="381" spans="1:25" ht="20.25" customHeight="1">
      <c r="A381" s="716">
        <v>163</v>
      </c>
      <c r="B381" s="949" t="s">
        <v>844</v>
      </c>
      <c r="C381" s="11">
        <v>13595</v>
      </c>
      <c r="D381" s="705">
        <f t="shared" si="137"/>
        <v>13718.7145</v>
      </c>
      <c r="E381" s="705">
        <f t="shared" si="138"/>
        <v>13844.926673399999</v>
      </c>
      <c r="F381" s="705">
        <f t="shared" si="139"/>
        <v>13969.531013460599</v>
      </c>
      <c r="G381" s="705">
        <f t="shared" si="140"/>
        <v>14096.65374568309</v>
      </c>
      <c r="H381" s="717">
        <f t="shared" si="140"/>
        <v>14224.933294768807</v>
      </c>
      <c r="I381" s="705">
        <f t="shared" si="149"/>
        <v>14800.933294768807</v>
      </c>
      <c r="J381" s="705">
        <f t="shared" si="134"/>
        <v>15376.933294768807</v>
      </c>
      <c r="K381" s="846">
        <f t="shared" si="141"/>
        <v>14224.933294768807</v>
      </c>
      <c r="L381" s="171">
        <f>Birth!X383</f>
        <v>532</v>
      </c>
      <c r="M381" s="847">
        <f>Birth!Y383</f>
        <v>383</v>
      </c>
      <c r="N381" s="847">
        <f t="shared" si="142"/>
        <v>915</v>
      </c>
      <c r="O381" s="847">
        <f>Death!X382</f>
        <v>228</v>
      </c>
      <c r="P381" s="847">
        <f>Death!Y382</f>
        <v>111</v>
      </c>
      <c r="Q381" s="847">
        <f t="shared" si="143"/>
        <v>339</v>
      </c>
      <c r="R381" s="847">
        <f>Birth!AG383</f>
        <v>0</v>
      </c>
      <c r="S381" s="847">
        <f>Birth!AH383</f>
        <v>0</v>
      </c>
      <c r="T381" s="847">
        <f t="shared" si="144"/>
        <v>0</v>
      </c>
      <c r="U381" s="848">
        <f t="shared" si="135"/>
        <v>59.504712835769446</v>
      </c>
      <c r="V381" s="848">
        <f t="shared" si="136"/>
        <v>22.046008362104743</v>
      </c>
      <c r="W381" s="848">
        <f t="shared" si="150"/>
        <v>0</v>
      </c>
      <c r="X381" s="848">
        <f t="shared" si="145"/>
        <v>0</v>
      </c>
      <c r="Y381" s="849">
        <f t="shared" si="146"/>
        <v>719.92481203007515</v>
      </c>
    </row>
    <row r="382" spans="1:25" ht="20.25" customHeight="1">
      <c r="A382" s="633">
        <v>164</v>
      </c>
      <c r="B382" s="949" t="s">
        <v>845</v>
      </c>
      <c r="C382" s="11">
        <v>66719</v>
      </c>
      <c r="D382" s="705">
        <f t="shared" si="137"/>
        <v>67326.142900000006</v>
      </c>
      <c r="E382" s="705">
        <f t="shared" si="138"/>
        <v>67945.543414680011</v>
      </c>
      <c r="F382" s="705">
        <f t="shared" si="139"/>
        <v>68557.053305412133</v>
      </c>
      <c r="G382" s="705">
        <f t="shared" si="140"/>
        <v>69180.922490491386</v>
      </c>
      <c r="H382" s="717">
        <f t="shared" si="140"/>
        <v>69810.468885154856</v>
      </c>
      <c r="I382" s="705">
        <f t="shared" si="149"/>
        <v>74201.468885154856</v>
      </c>
      <c r="J382" s="705">
        <f t="shared" si="134"/>
        <v>78592.468885154856</v>
      </c>
      <c r="K382" s="846">
        <f t="shared" si="141"/>
        <v>69810.468885154856</v>
      </c>
      <c r="L382" s="171">
        <f>Birth!X384</f>
        <v>2801</v>
      </c>
      <c r="M382" s="847">
        <f>Birth!Y384</f>
        <v>2526</v>
      </c>
      <c r="N382" s="847">
        <f t="shared" si="142"/>
        <v>5327</v>
      </c>
      <c r="O382" s="847">
        <f>Death!X383</f>
        <v>539</v>
      </c>
      <c r="P382" s="847">
        <f>Death!Y383</f>
        <v>397</v>
      </c>
      <c r="Q382" s="847">
        <f t="shared" si="143"/>
        <v>936</v>
      </c>
      <c r="R382" s="847">
        <f>Birth!AG384</f>
        <v>0</v>
      </c>
      <c r="S382" s="847">
        <f>Birth!AH384</f>
        <v>0</v>
      </c>
      <c r="T382" s="847">
        <f t="shared" si="144"/>
        <v>0</v>
      </c>
      <c r="U382" s="848">
        <f t="shared" si="135"/>
        <v>67.780031287529695</v>
      </c>
      <c r="V382" s="848">
        <f t="shared" si="136"/>
        <v>11.909538067416518</v>
      </c>
      <c r="W382" s="848">
        <f t="shared" si="150"/>
        <v>0</v>
      </c>
      <c r="X382" s="848">
        <f t="shared" si="145"/>
        <v>0</v>
      </c>
      <c r="Y382" s="849">
        <f t="shared" si="146"/>
        <v>901.82077829346667</v>
      </c>
    </row>
    <row r="383" spans="1:25" ht="20.25" customHeight="1">
      <c r="A383" s="714"/>
      <c r="B383" s="989" t="s">
        <v>6</v>
      </c>
      <c r="C383" s="959">
        <f>SUM(C379:C382)</f>
        <v>133641</v>
      </c>
      <c r="D383" s="715">
        <f t="shared" si="137"/>
        <v>134857.13310000001</v>
      </c>
      <c r="E383" s="715">
        <f t="shared" si="138"/>
        <v>136097.81872452001</v>
      </c>
      <c r="F383" s="715">
        <f t="shared" si="139"/>
        <v>137322.69909304069</v>
      </c>
      <c r="G383" s="715">
        <f t="shared" si="140"/>
        <v>138572.33565478737</v>
      </c>
      <c r="H383" s="715">
        <f>SUM(H379:H382)</f>
        <v>139833.34390924592</v>
      </c>
      <c r="I383" s="706">
        <f t="shared" si="149"/>
        <v>147233.34390924592</v>
      </c>
      <c r="J383" s="705">
        <f t="shared" si="134"/>
        <v>154633.34390924592</v>
      </c>
      <c r="K383" s="846">
        <f t="shared" si="141"/>
        <v>139833.34390924592</v>
      </c>
      <c r="L383" s="971">
        <f>Birth!X385</f>
        <v>4815</v>
      </c>
      <c r="M383" s="990">
        <f>Birth!Y385</f>
        <v>4356</v>
      </c>
      <c r="N383" s="990">
        <f t="shared" si="142"/>
        <v>9171</v>
      </c>
      <c r="O383" s="990">
        <f>Death!X384</f>
        <v>1073</v>
      </c>
      <c r="P383" s="990">
        <f>Death!Y384</f>
        <v>698</v>
      </c>
      <c r="Q383" s="990">
        <f t="shared" si="143"/>
        <v>1771</v>
      </c>
      <c r="R383" s="990">
        <f>Birth!AG385</f>
        <v>0</v>
      </c>
      <c r="S383" s="990">
        <f>Birth!AH385</f>
        <v>0</v>
      </c>
      <c r="T383" s="990">
        <f t="shared" si="144"/>
        <v>0</v>
      </c>
      <c r="U383" s="1014">
        <f t="shared" si="135"/>
        <v>59.308036469692112</v>
      </c>
      <c r="V383" s="1014">
        <f t="shared" si="136"/>
        <v>11.452898548448886</v>
      </c>
      <c r="W383" s="991">
        <f t="shared" si="150"/>
        <v>0</v>
      </c>
      <c r="X383" s="991">
        <f t="shared" si="145"/>
        <v>0</v>
      </c>
      <c r="Y383" s="992">
        <f t="shared" si="146"/>
        <v>904.6728971962616</v>
      </c>
    </row>
    <row r="384" spans="1:25" ht="20.25" customHeight="1">
      <c r="A384" s="1544" t="s">
        <v>14</v>
      </c>
      <c r="B384" s="1545"/>
      <c r="C384" s="972">
        <f t="shared" ref="C384:H384" si="151">C185+C192+C211+C216+C221+C228+C239+C249+C261+C277+C286+C299+C308+C317+C323+C328+C339+C347+C361+C371+C377+C383</f>
        <v>9843431</v>
      </c>
      <c r="D384" s="972">
        <f t="shared" si="151"/>
        <v>9933006.2221000027</v>
      </c>
      <c r="E384" s="972">
        <f t="shared" si="151"/>
        <v>10024389.87934332</v>
      </c>
      <c r="F384" s="972">
        <f t="shared" si="151"/>
        <v>10114609.388257409</v>
      </c>
      <c r="G384" s="972">
        <f t="shared" si="151"/>
        <v>10206652.33369055</v>
      </c>
      <c r="H384" s="972">
        <f t="shared" si="151"/>
        <v>10209951.888750356</v>
      </c>
      <c r="I384" s="1015">
        <f t="shared" si="149"/>
        <v>10398150.888750356</v>
      </c>
      <c r="J384" s="705">
        <f t="shared" si="134"/>
        <v>10586349.888750356</v>
      </c>
      <c r="K384" s="972">
        <f>K185+K192+K211+K216+K221+K228+K239+K249+K261+K277+K286+K299+K308+K317+K323+K328+K339+K347+K361+K371+K377+K383</f>
        <v>10209951.888750356</v>
      </c>
      <c r="L384" s="1007">
        <f>Birth!X386</f>
        <v>164792</v>
      </c>
      <c r="M384" s="1007">
        <f>Birth!Y386</f>
        <v>152523</v>
      </c>
      <c r="N384" s="1007">
        <f t="shared" si="142"/>
        <v>317315</v>
      </c>
      <c r="O384" s="1007">
        <f>Death!X385</f>
        <v>76609</v>
      </c>
      <c r="P384" s="1007">
        <f>Death!Y385</f>
        <v>52507</v>
      </c>
      <c r="Q384" s="1007">
        <f t="shared" si="143"/>
        <v>129116</v>
      </c>
      <c r="R384" s="1007">
        <f>Birth!AG386</f>
        <v>1045</v>
      </c>
      <c r="S384" s="1007">
        <f>Birth!AH386</f>
        <v>955</v>
      </c>
      <c r="T384" s="1007">
        <f t="shared" si="144"/>
        <v>2000</v>
      </c>
      <c r="U384" s="1016">
        <f t="shared" si="135"/>
        <v>29.97397623681384</v>
      </c>
      <c r="V384" s="1016">
        <f t="shared" si="136"/>
        <v>12.196460664615463</v>
      </c>
      <c r="W384" s="1008">
        <f t="shared" si="150"/>
        <v>0.10235111892656554</v>
      </c>
      <c r="X384" s="1008">
        <f t="shared" si="145"/>
        <v>6.2634076069085385</v>
      </c>
      <c r="Y384" s="1009">
        <f t="shared" si="146"/>
        <v>925.54857031894755</v>
      </c>
    </row>
    <row r="385" spans="1:11" s="195" customFormat="1" ht="15" customHeight="1">
      <c r="A385" s="641"/>
      <c r="B385" s="1010"/>
      <c r="C385" s="199"/>
      <c r="D385" s="979"/>
      <c r="E385" s="979"/>
      <c r="F385" s="979"/>
      <c r="G385" s="979"/>
      <c r="H385" s="979"/>
      <c r="I385" s="979"/>
      <c r="J385" s="979"/>
      <c r="K385" s="979"/>
    </row>
    <row r="386" spans="1:11" ht="15" customHeight="1">
      <c r="D386" s="973"/>
      <c r="F386" s="973"/>
      <c r="G386" s="973"/>
      <c r="H386" s="973"/>
      <c r="I386" s="973"/>
      <c r="J386" s="973"/>
    </row>
  </sheetData>
  <mergeCells count="33">
    <mergeCell ref="A384:B384"/>
    <mergeCell ref="A4:A5"/>
    <mergeCell ref="B4:B5"/>
    <mergeCell ref="A170:Y170"/>
    <mergeCell ref="J173:J175"/>
    <mergeCell ref="A171:Y171"/>
    <mergeCell ref="X174:X175"/>
    <mergeCell ref="C4:C6"/>
    <mergeCell ref="K4:K6"/>
    <mergeCell ref="L4:T4"/>
    <mergeCell ref="L174:N174"/>
    <mergeCell ref="O174:Q174"/>
    <mergeCell ref="R174:T174"/>
    <mergeCell ref="U173:Y173"/>
    <mergeCell ref="U174:U175"/>
    <mergeCell ref="V174:V175"/>
    <mergeCell ref="Y174:Y175"/>
    <mergeCell ref="U4:Y4"/>
    <mergeCell ref="W174:W175"/>
    <mergeCell ref="L172:Y172"/>
    <mergeCell ref="Y5:Y6"/>
    <mergeCell ref="O5:Q5"/>
    <mergeCell ref="V5:V6"/>
    <mergeCell ref="A173:A175"/>
    <mergeCell ref="B173:B175"/>
    <mergeCell ref="C173:C175"/>
    <mergeCell ref="I173:I175"/>
    <mergeCell ref="L173:T173"/>
    <mergeCell ref="A169:B169"/>
    <mergeCell ref="L5:N5"/>
    <mergeCell ref="U5:U6"/>
    <mergeCell ref="A2:Y2"/>
    <mergeCell ref="R5:T5"/>
  </mergeCells>
  <printOptions horizontalCentered="1" verticalCentered="1"/>
  <pageMargins left="0.47244094488188981" right="0.47244094488188981" top="0.59055118110236227" bottom="0.55118110236220474" header="0.31496062992125984" footer="0.15748031496062992"/>
  <pageSetup paperSize="5" scale="90" orientation="landscape" r:id="rId1"/>
  <headerFooter alignWithMargins="0"/>
  <rowBreaks count="8" manualBreakCount="8">
    <brk id="200" max="21" man="1"/>
    <brk id="221" max="21" man="1"/>
    <brk id="249" max="16383" man="1"/>
    <brk id="277" max="16383" man="1"/>
    <brk id="299" max="16383" man="1"/>
    <brk id="323" max="16383" man="1"/>
    <brk id="347" max="16383" man="1"/>
    <brk id="37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336600"/>
  </sheetPr>
  <dimension ref="A1:AD97"/>
  <sheetViews>
    <sheetView tabSelected="1" topLeftCell="I1" zoomScale="110" zoomScaleNormal="110" workbookViewId="0">
      <selection activeCell="C7" sqref="C7"/>
    </sheetView>
  </sheetViews>
  <sheetFormatPr defaultColWidth="9.140625" defaultRowHeight="15"/>
  <cols>
    <col min="1" max="1" width="9.85546875" style="286" customWidth="1"/>
    <col min="2" max="2" width="22.42578125" style="286" customWidth="1"/>
    <col min="3" max="12" width="14" style="286" customWidth="1"/>
    <col min="13" max="13" width="8.140625" style="286" customWidth="1"/>
    <col min="14" max="14" width="2.7109375" style="286" customWidth="1"/>
    <col min="15" max="15" width="9.85546875" style="286" customWidth="1"/>
    <col min="16" max="16" width="24.28515625" style="286" customWidth="1"/>
    <col min="17" max="26" width="14.140625" style="286" customWidth="1"/>
    <col min="27" max="27" width="24.140625" style="286" customWidth="1"/>
    <col min="28" max="28" width="7.42578125" style="286" customWidth="1"/>
    <col min="29" max="29" width="10.7109375" style="286" customWidth="1"/>
    <col min="30" max="30" width="7.5703125" style="286" bestFit="1" customWidth="1"/>
    <col min="31" max="31" width="7.5703125" style="286" customWidth="1"/>
    <col min="32" max="32" width="9.140625" style="286" customWidth="1"/>
    <col min="33" max="16384" width="9.140625" style="286"/>
  </cols>
  <sheetData>
    <row r="1" spans="1:30" s="134" customFormat="1" ht="26.25">
      <c r="A1" s="1553" t="s">
        <v>516</v>
      </c>
      <c r="B1" s="1553"/>
      <c r="C1" s="1553"/>
      <c r="D1" s="1553"/>
      <c r="E1" s="1553"/>
      <c r="F1" s="1553"/>
      <c r="G1" s="1553"/>
      <c r="H1" s="1553"/>
      <c r="I1" s="1553"/>
      <c r="J1" s="1553"/>
      <c r="K1" s="1553"/>
      <c r="L1" s="1553"/>
      <c r="M1" s="219"/>
      <c r="N1" s="262"/>
      <c r="O1" s="1553" t="s">
        <v>517</v>
      </c>
      <c r="P1" s="1553"/>
      <c r="Q1" s="1553"/>
      <c r="R1" s="1553"/>
      <c r="S1" s="1553"/>
      <c r="T1" s="1553"/>
      <c r="U1" s="1553"/>
      <c r="V1" s="1553"/>
      <c r="W1" s="1553"/>
      <c r="X1" s="1553"/>
      <c r="Y1" s="1553"/>
      <c r="Z1" s="1553"/>
    </row>
    <row r="2" spans="1:30" s="134" customFormat="1" ht="28.5" customHeight="1">
      <c r="A2" s="1560" t="s">
        <v>881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219"/>
      <c r="N2" s="262"/>
      <c r="O2" s="1560" t="s">
        <v>881</v>
      </c>
      <c r="P2" s="1560"/>
      <c r="Q2" s="1560"/>
      <c r="R2" s="1560"/>
      <c r="S2" s="1560"/>
      <c r="T2" s="1560"/>
      <c r="U2" s="1560"/>
      <c r="V2" s="1560"/>
      <c r="W2" s="1560"/>
      <c r="X2" s="1560"/>
      <c r="Y2" s="1560"/>
      <c r="Z2" s="1560"/>
    </row>
    <row r="3" spans="1:30" s="134" customFormat="1" ht="25.5" customHeight="1" thickBot="1">
      <c r="A3" s="397" t="s">
        <v>610</v>
      </c>
      <c r="J3" s="284"/>
      <c r="O3" s="397" t="s">
        <v>518</v>
      </c>
    </row>
    <row r="4" spans="1:30" s="155" customFormat="1" ht="15.75" customHeight="1">
      <c r="A4" s="1565" t="s">
        <v>157</v>
      </c>
      <c r="B4" s="1554" t="s">
        <v>614</v>
      </c>
      <c r="C4" s="1568" t="s">
        <v>158</v>
      </c>
      <c r="D4" s="1569"/>
      <c r="E4" s="1569"/>
      <c r="F4" s="1569"/>
      <c r="G4" s="1569"/>
      <c r="H4" s="1569"/>
      <c r="I4" s="1569"/>
      <c r="J4" s="1569"/>
      <c r="K4" s="1569"/>
      <c r="L4" s="1570"/>
      <c r="O4" s="1565" t="s">
        <v>157</v>
      </c>
      <c r="P4" s="1554" t="s">
        <v>614</v>
      </c>
      <c r="Q4" s="1568" t="s">
        <v>159</v>
      </c>
      <c r="R4" s="1569"/>
      <c r="S4" s="1569"/>
      <c r="T4" s="1569"/>
      <c r="U4" s="1569"/>
      <c r="V4" s="1569"/>
      <c r="W4" s="1569"/>
      <c r="X4" s="1569"/>
      <c r="Y4" s="1569"/>
      <c r="Z4" s="1570"/>
    </row>
    <row r="5" spans="1:30" s="155" customFormat="1" ht="34.5" customHeight="1">
      <c r="A5" s="1566"/>
      <c r="B5" s="1555"/>
      <c r="C5" s="1539" t="s">
        <v>754</v>
      </c>
      <c r="D5" s="1539"/>
      <c r="E5" s="1539" t="s">
        <v>301</v>
      </c>
      <c r="F5" s="1539"/>
      <c r="G5" s="1557" t="s">
        <v>714</v>
      </c>
      <c r="H5" s="1558"/>
      <c r="I5" s="1557" t="s">
        <v>160</v>
      </c>
      <c r="J5" s="1558"/>
      <c r="K5" s="1557" t="s">
        <v>6</v>
      </c>
      <c r="L5" s="1559"/>
      <c r="O5" s="1566"/>
      <c r="P5" s="1555"/>
      <c r="Q5" s="1539" t="s">
        <v>754</v>
      </c>
      <c r="R5" s="1539"/>
      <c r="S5" s="1539" t="s">
        <v>301</v>
      </c>
      <c r="T5" s="1539"/>
      <c r="U5" s="1557" t="s">
        <v>714</v>
      </c>
      <c r="V5" s="1558"/>
      <c r="W5" s="1557" t="s">
        <v>160</v>
      </c>
      <c r="X5" s="1558"/>
      <c r="Y5" s="1557" t="s">
        <v>6</v>
      </c>
      <c r="Z5" s="1559"/>
    </row>
    <row r="6" spans="1:30" s="155" customFormat="1" ht="21" customHeight="1">
      <c r="A6" s="1567"/>
      <c r="B6" s="1556"/>
      <c r="C6" s="287" t="s">
        <v>242</v>
      </c>
      <c r="D6" s="871" t="s">
        <v>243</v>
      </c>
      <c r="E6" s="871" t="s">
        <v>242</v>
      </c>
      <c r="F6" s="871" t="s">
        <v>243</v>
      </c>
      <c r="G6" s="871" t="s">
        <v>242</v>
      </c>
      <c r="H6" s="871" t="s">
        <v>243</v>
      </c>
      <c r="I6" s="871" t="s">
        <v>242</v>
      </c>
      <c r="J6" s="871" t="s">
        <v>243</v>
      </c>
      <c r="K6" s="871" t="s">
        <v>242</v>
      </c>
      <c r="L6" s="288" t="s">
        <v>243</v>
      </c>
      <c r="O6" s="1567"/>
      <c r="P6" s="1556"/>
      <c r="Q6" s="287" t="s">
        <v>242</v>
      </c>
      <c r="R6" s="871" t="s">
        <v>243</v>
      </c>
      <c r="S6" s="871" t="s">
        <v>242</v>
      </c>
      <c r="T6" s="871" t="s">
        <v>243</v>
      </c>
      <c r="U6" s="871" t="s">
        <v>242</v>
      </c>
      <c r="V6" s="871" t="s">
        <v>243</v>
      </c>
      <c r="W6" s="871" t="s">
        <v>242</v>
      </c>
      <c r="X6" s="871" t="s">
        <v>243</v>
      </c>
      <c r="Y6" s="871" t="s">
        <v>242</v>
      </c>
      <c r="Z6" s="288" t="s">
        <v>243</v>
      </c>
    </row>
    <row r="7" spans="1:30" s="230" customFormat="1" ht="26.25" customHeight="1">
      <c r="A7" s="386">
        <v>1</v>
      </c>
      <c r="B7" s="387" t="s">
        <v>15</v>
      </c>
      <c r="C7" s="388">
        <f>K7-(E7+G7+I7)</f>
        <v>4714</v>
      </c>
      <c r="D7" s="388">
        <f>L7-(F7+H7+J7)</f>
        <v>4473</v>
      </c>
      <c r="E7" s="389">
        <v>0</v>
      </c>
      <c r="F7" s="389">
        <v>0</v>
      </c>
      <c r="G7" s="389">
        <v>0</v>
      </c>
      <c r="H7" s="389">
        <v>0</v>
      </c>
      <c r="I7" s="689">
        <f>'Master Table'!F6</f>
        <v>0</v>
      </c>
      <c r="J7" s="689">
        <f>'Master Table'!G6</f>
        <v>0</v>
      </c>
      <c r="K7" s="689">
        <f>'Master Table'!C6</f>
        <v>4714</v>
      </c>
      <c r="L7" s="874">
        <f>'Master Table'!D6</f>
        <v>4473</v>
      </c>
      <c r="M7" s="398"/>
      <c r="O7" s="386">
        <v>1</v>
      </c>
      <c r="P7" s="387" t="s">
        <v>15</v>
      </c>
      <c r="Q7" s="388">
        <f>Y7-(S7+U7+W7)</f>
        <v>5741</v>
      </c>
      <c r="R7" s="388">
        <f>Z7-(T7+V7+X7)</f>
        <v>4354</v>
      </c>
      <c r="S7" s="389">
        <v>0</v>
      </c>
      <c r="T7" s="389">
        <v>0</v>
      </c>
      <c r="U7" s="389">
        <v>0</v>
      </c>
      <c r="V7" s="389">
        <v>0</v>
      </c>
      <c r="W7" s="689">
        <f>'Master Table'!O6</f>
        <v>0</v>
      </c>
      <c r="X7" s="689">
        <f>'Master Table'!P6</f>
        <v>0</v>
      </c>
      <c r="Y7" s="689">
        <f>'Master Table'!L6</f>
        <v>5741</v>
      </c>
      <c r="Z7" s="874">
        <f>'Master Table'!M6</f>
        <v>4354</v>
      </c>
      <c r="AA7" s="398"/>
    </row>
    <row r="8" spans="1:30" s="230" customFormat="1" ht="26.25" customHeight="1">
      <c r="A8" s="386">
        <v>2</v>
      </c>
      <c r="B8" s="387" t="s">
        <v>20</v>
      </c>
      <c r="C8" s="388">
        <f t="shared" ref="C8:C29" si="0">K8-(E8+G8+I8)</f>
        <v>146</v>
      </c>
      <c r="D8" s="388">
        <f t="shared" ref="D8:D29" si="1">L8-(F8+H8+J8)</f>
        <v>123</v>
      </c>
      <c r="E8" s="389">
        <v>0</v>
      </c>
      <c r="F8" s="389">
        <v>0</v>
      </c>
      <c r="G8" s="389">
        <v>0</v>
      </c>
      <c r="H8" s="389">
        <v>1</v>
      </c>
      <c r="I8" s="689">
        <f>'Master Table'!F7</f>
        <v>119</v>
      </c>
      <c r="J8" s="689">
        <f>'Master Table'!G7</f>
        <v>143</v>
      </c>
      <c r="K8" s="689">
        <f>'Master Table'!C7</f>
        <v>265</v>
      </c>
      <c r="L8" s="874">
        <f>'Master Table'!D7</f>
        <v>267</v>
      </c>
      <c r="M8" s="398"/>
      <c r="O8" s="386">
        <v>2</v>
      </c>
      <c r="P8" s="387" t="s">
        <v>20</v>
      </c>
      <c r="Q8" s="388">
        <f t="shared" ref="Q8:Q29" si="2">Y8-(S8+U8+W8)</f>
        <v>2150</v>
      </c>
      <c r="R8" s="388">
        <f t="shared" ref="R8:R29" si="3">Z8-(T8+V8+X8)</f>
        <v>1551</v>
      </c>
      <c r="S8" s="389"/>
      <c r="T8" s="389"/>
      <c r="U8" s="389">
        <v>19</v>
      </c>
      <c r="V8" s="389">
        <v>8</v>
      </c>
      <c r="W8" s="689">
        <f>'Master Table'!O7</f>
        <v>13</v>
      </c>
      <c r="X8" s="689">
        <f>'Master Table'!P7</f>
        <v>10</v>
      </c>
      <c r="Y8" s="689">
        <f>'Master Table'!L7</f>
        <v>2182</v>
      </c>
      <c r="Z8" s="874">
        <f>'Master Table'!M7</f>
        <v>1569</v>
      </c>
      <c r="AA8" s="398"/>
    </row>
    <row r="9" spans="1:30" s="230" customFormat="1" ht="26.25" customHeight="1">
      <c r="A9" s="386">
        <v>3</v>
      </c>
      <c r="B9" s="387" t="s">
        <v>21</v>
      </c>
      <c r="C9" s="388">
        <f t="shared" si="0"/>
        <v>645</v>
      </c>
      <c r="D9" s="388">
        <f t="shared" si="1"/>
        <v>527</v>
      </c>
      <c r="E9" s="389">
        <v>0</v>
      </c>
      <c r="F9" s="389">
        <v>0</v>
      </c>
      <c r="G9" s="389">
        <v>0</v>
      </c>
      <c r="H9" s="389">
        <v>0</v>
      </c>
      <c r="I9" s="689">
        <f>'Master Table'!F8</f>
        <v>0</v>
      </c>
      <c r="J9" s="689">
        <f>'Master Table'!G8</f>
        <v>0</v>
      </c>
      <c r="K9" s="689">
        <f>'Master Table'!C8</f>
        <v>645</v>
      </c>
      <c r="L9" s="874">
        <f>'Master Table'!D8</f>
        <v>527</v>
      </c>
      <c r="M9" s="398"/>
      <c r="O9" s="386">
        <v>3</v>
      </c>
      <c r="P9" s="387" t="s">
        <v>21</v>
      </c>
      <c r="Q9" s="388">
        <f t="shared" si="2"/>
        <v>4674</v>
      </c>
      <c r="R9" s="388">
        <f t="shared" si="3"/>
        <v>2995</v>
      </c>
      <c r="S9" s="389">
        <v>0</v>
      </c>
      <c r="T9" s="389">
        <v>0</v>
      </c>
      <c r="U9" s="389">
        <v>0</v>
      </c>
      <c r="V9" s="389">
        <v>0</v>
      </c>
      <c r="W9" s="689">
        <f>'Master Table'!O8</f>
        <v>0</v>
      </c>
      <c r="X9" s="689">
        <f>'Master Table'!P8</f>
        <v>0</v>
      </c>
      <c r="Y9" s="689">
        <f>'Master Table'!L8</f>
        <v>4674</v>
      </c>
      <c r="Z9" s="874">
        <f>'Master Table'!M8</f>
        <v>2995</v>
      </c>
      <c r="AA9" s="398"/>
    </row>
    <row r="10" spans="1:30" s="230" customFormat="1" ht="26.25" customHeight="1">
      <c r="A10" s="386">
        <v>4</v>
      </c>
      <c r="B10" s="387" t="s">
        <v>25</v>
      </c>
      <c r="C10" s="388">
        <f t="shared" si="0"/>
        <v>607</v>
      </c>
      <c r="D10" s="388">
        <f t="shared" si="1"/>
        <v>622</v>
      </c>
      <c r="E10" s="389">
        <v>0</v>
      </c>
      <c r="F10" s="389">
        <v>0</v>
      </c>
      <c r="G10" s="389">
        <v>0</v>
      </c>
      <c r="H10" s="389">
        <v>0</v>
      </c>
      <c r="I10" s="689">
        <f>'Master Table'!F9</f>
        <v>105</v>
      </c>
      <c r="J10" s="689">
        <f>'Master Table'!G9</f>
        <v>125</v>
      </c>
      <c r="K10" s="689">
        <f>'Master Table'!C9</f>
        <v>712</v>
      </c>
      <c r="L10" s="874">
        <f>'Master Table'!D9</f>
        <v>747</v>
      </c>
      <c r="M10" s="398"/>
      <c r="O10" s="386">
        <v>4</v>
      </c>
      <c r="P10" s="387" t="s">
        <v>25</v>
      </c>
      <c r="Q10" s="388">
        <f t="shared" si="2"/>
        <v>1759</v>
      </c>
      <c r="R10" s="388">
        <f t="shared" si="3"/>
        <v>1319</v>
      </c>
      <c r="S10" s="389">
        <v>0</v>
      </c>
      <c r="T10" s="389">
        <v>0</v>
      </c>
      <c r="U10" s="389">
        <v>0</v>
      </c>
      <c r="V10" s="389">
        <v>0</v>
      </c>
      <c r="W10" s="689">
        <f>'Master Table'!O9</f>
        <v>20</v>
      </c>
      <c r="X10" s="689">
        <f>'Master Table'!P9</f>
        <v>28</v>
      </c>
      <c r="Y10" s="689">
        <f>'Master Table'!L9</f>
        <v>1779</v>
      </c>
      <c r="Z10" s="874">
        <f>'Master Table'!M9</f>
        <v>1347</v>
      </c>
      <c r="AA10" s="398"/>
    </row>
    <row r="11" spans="1:30" s="230" customFormat="1" ht="26.25" customHeight="1">
      <c r="A11" s="386">
        <v>5</v>
      </c>
      <c r="B11" s="387" t="s">
        <v>27</v>
      </c>
      <c r="C11" s="388">
        <f t="shared" si="0"/>
        <v>1080</v>
      </c>
      <c r="D11" s="388">
        <f t="shared" si="1"/>
        <v>1028</v>
      </c>
      <c r="E11" s="389">
        <v>10</v>
      </c>
      <c r="F11" s="389">
        <v>5</v>
      </c>
      <c r="G11" s="389">
        <v>1</v>
      </c>
      <c r="H11" s="389">
        <v>1</v>
      </c>
      <c r="I11" s="689">
        <f>'Master Table'!F10</f>
        <v>200</v>
      </c>
      <c r="J11" s="689">
        <f>'Master Table'!G10</f>
        <v>138</v>
      </c>
      <c r="K11" s="689">
        <f>'Master Table'!C10</f>
        <v>1291</v>
      </c>
      <c r="L11" s="874">
        <f>'Master Table'!D10</f>
        <v>1172</v>
      </c>
      <c r="M11" s="398"/>
      <c r="O11" s="386">
        <v>5</v>
      </c>
      <c r="P11" s="387" t="s">
        <v>27</v>
      </c>
      <c r="Q11" s="388">
        <f t="shared" si="2"/>
        <v>2831</v>
      </c>
      <c r="R11" s="388">
        <f t="shared" si="3"/>
        <v>2004</v>
      </c>
      <c r="S11" s="389"/>
      <c r="T11" s="389"/>
      <c r="U11" s="389">
        <v>12</v>
      </c>
      <c r="V11" s="389">
        <v>6</v>
      </c>
      <c r="W11" s="689">
        <f>'Master Table'!O10</f>
        <v>102</v>
      </c>
      <c r="X11" s="689">
        <f>'Master Table'!P10</f>
        <v>67</v>
      </c>
      <c r="Y11" s="689">
        <f>'Master Table'!L10</f>
        <v>2945</v>
      </c>
      <c r="Z11" s="874">
        <f>'Master Table'!M10</f>
        <v>2077</v>
      </c>
      <c r="AA11" s="398"/>
    </row>
    <row r="12" spans="1:30" s="230" customFormat="1" ht="26.25" customHeight="1">
      <c r="A12" s="386">
        <v>6</v>
      </c>
      <c r="B12" s="387" t="s">
        <v>29</v>
      </c>
      <c r="C12" s="388">
        <f t="shared" si="0"/>
        <v>187</v>
      </c>
      <c r="D12" s="388">
        <f t="shared" si="1"/>
        <v>158</v>
      </c>
      <c r="E12" s="390">
        <v>0</v>
      </c>
      <c r="F12" s="390">
        <v>0</v>
      </c>
      <c r="G12" s="390">
        <v>1</v>
      </c>
      <c r="H12" s="390">
        <v>0</v>
      </c>
      <c r="I12" s="689">
        <f>'Master Table'!F11</f>
        <v>90</v>
      </c>
      <c r="J12" s="689">
        <f>'Master Table'!G11</f>
        <v>75</v>
      </c>
      <c r="K12" s="689">
        <f>'Master Table'!C11</f>
        <v>278</v>
      </c>
      <c r="L12" s="874">
        <f>'Master Table'!D11</f>
        <v>233</v>
      </c>
      <c r="M12" s="398"/>
      <c r="O12" s="386">
        <v>6</v>
      </c>
      <c r="P12" s="387" t="s">
        <v>29</v>
      </c>
      <c r="Q12" s="388">
        <f t="shared" si="2"/>
        <v>1793</v>
      </c>
      <c r="R12" s="388">
        <f t="shared" si="3"/>
        <v>1286</v>
      </c>
      <c r="S12" s="390"/>
      <c r="T12" s="390"/>
      <c r="U12" s="390">
        <v>35</v>
      </c>
      <c r="V12" s="390">
        <v>16</v>
      </c>
      <c r="W12" s="689">
        <f>'Master Table'!O11</f>
        <v>20</v>
      </c>
      <c r="X12" s="689">
        <f>'Master Table'!P11</f>
        <v>16</v>
      </c>
      <c r="Y12" s="689">
        <f>'Master Table'!L11</f>
        <v>1848</v>
      </c>
      <c r="Z12" s="874">
        <f>'Master Table'!M11</f>
        <v>1318</v>
      </c>
      <c r="AA12" s="398"/>
    </row>
    <row r="13" spans="1:30" s="230" customFormat="1" ht="26.25" customHeight="1">
      <c r="A13" s="386">
        <v>7</v>
      </c>
      <c r="B13" s="387" t="s">
        <v>142</v>
      </c>
      <c r="C13" s="388">
        <f t="shared" si="0"/>
        <v>839</v>
      </c>
      <c r="D13" s="388">
        <f t="shared" si="1"/>
        <v>720</v>
      </c>
      <c r="E13" s="389">
        <v>0</v>
      </c>
      <c r="F13" s="389">
        <v>0</v>
      </c>
      <c r="G13" s="389">
        <v>0</v>
      </c>
      <c r="H13" s="389">
        <v>0</v>
      </c>
      <c r="I13" s="689">
        <f>'Master Table'!F12</f>
        <v>0</v>
      </c>
      <c r="J13" s="689">
        <f>'Master Table'!G12</f>
        <v>0</v>
      </c>
      <c r="K13" s="689">
        <f>'Master Table'!C12</f>
        <v>839</v>
      </c>
      <c r="L13" s="874">
        <f>'Master Table'!D12</f>
        <v>720</v>
      </c>
      <c r="M13" s="398"/>
      <c r="O13" s="386">
        <v>7</v>
      </c>
      <c r="P13" s="387" t="s">
        <v>142</v>
      </c>
      <c r="Q13" s="388">
        <f t="shared" si="2"/>
        <v>2299</v>
      </c>
      <c r="R13" s="388">
        <f t="shared" si="3"/>
        <v>1693</v>
      </c>
      <c r="S13" s="389">
        <v>0</v>
      </c>
      <c r="T13" s="389">
        <v>0</v>
      </c>
      <c r="U13" s="389">
        <v>0</v>
      </c>
      <c r="V13" s="389">
        <v>0</v>
      </c>
      <c r="W13" s="689">
        <f>'Master Table'!O12</f>
        <v>0</v>
      </c>
      <c r="X13" s="689">
        <f>'Master Table'!P12</f>
        <v>0</v>
      </c>
      <c r="Y13" s="689">
        <f>'Master Table'!L12</f>
        <v>2299</v>
      </c>
      <c r="Z13" s="874">
        <f>'Master Table'!M12</f>
        <v>1693</v>
      </c>
      <c r="AA13" s="398"/>
    </row>
    <row r="14" spans="1:30" s="230" customFormat="1" ht="26.25" customHeight="1">
      <c r="A14" s="386">
        <v>8</v>
      </c>
      <c r="B14" s="387" t="s">
        <v>40</v>
      </c>
      <c r="C14" s="388">
        <f t="shared" si="0"/>
        <v>2594</v>
      </c>
      <c r="D14" s="388">
        <f t="shared" si="1"/>
        <v>2426</v>
      </c>
      <c r="E14" s="389">
        <v>0</v>
      </c>
      <c r="F14" s="389">
        <v>0</v>
      </c>
      <c r="G14" s="389">
        <v>0</v>
      </c>
      <c r="H14" s="389">
        <v>0</v>
      </c>
      <c r="I14" s="689">
        <f>'Master Table'!F13</f>
        <v>232</v>
      </c>
      <c r="J14" s="689">
        <f>'Master Table'!G13</f>
        <v>171</v>
      </c>
      <c r="K14" s="689">
        <f>'Master Table'!C13</f>
        <v>2826</v>
      </c>
      <c r="L14" s="874">
        <f>'Master Table'!D13</f>
        <v>2597</v>
      </c>
      <c r="M14" s="398"/>
      <c r="O14" s="386">
        <v>8</v>
      </c>
      <c r="P14" s="387" t="s">
        <v>40</v>
      </c>
      <c r="Q14" s="388">
        <f t="shared" si="2"/>
        <v>4816</v>
      </c>
      <c r="R14" s="388">
        <f t="shared" si="3"/>
        <v>4022</v>
      </c>
      <c r="S14" s="389">
        <v>0</v>
      </c>
      <c r="T14" s="389">
        <v>0</v>
      </c>
      <c r="U14" s="389">
        <v>0</v>
      </c>
      <c r="V14" s="389">
        <v>0</v>
      </c>
      <c r="W14" s="689">
        <f>'Master Table'!O13</f>
        <v>23</v>
      </c>
      <c r="X14" s="689">
        <f>'Master Table'!P13</f>
        <v>14</v>
      </c>
      <c r="Y14" s="689">
        <f>'Master Table'!L13</f>
        <v>4839</v>
      </c>
      <c r="Z14" s="874">
        <f>'Master Table'!M13</f>
        <v>4036</v>
      </c>
      <c r="AA14" s="398"/>
    </row>
    <row r="15" spans="1:30" s="230" customFormat="1" ht="26.25" customHeight="1">
      <c r="A15" s="386">
        <v>9</v>
      </c>
      <c r="B15" s="387" t="s">
        <v>44</v>
      </c>
      <c r="C15" s="388">
        <f t="shared" si="0"/>
        <v>2322</v>
      </c>
      <c r="D15" s="388">
        <f t="shared" si="1"/>
        <v>2180</v>
      </c>
      <c r="E15" s="389">
        <v>0</v>
      </c>
      <c r="F15" s="389">
        <v>0</v>
      </c>
      <c r="G15" s="389">
        <v>0</v>
      </c>
      <c r="H15" s="389">
        <v>0</v>
      </c>
      <c r="I15" s="689">
        <f>'Master Table'!F14</f>
        <v>16</v>
      </c>
      <c r="J15" s="689">
        <f>'Master Table'!G14</f>
        <v>10</v>
      </c>
      <c r="K15" s="689">
        <f>'Master Table'!C14</f>
        <v>2338</v>
      </c>
      <c r="L15" s="874">
        <f>'Master Table'!D14</f>
        <v>2190</v>
      </c>
      <c r="M15" s="398"/>
      <c r="O15" s="386">
        <v>9</v>
      </c>
      <c r="P15" s="387" t="s">
        <v>44</v>
      </c>
      <c r="Q15" s="388">
        <f t="shared" si="2"/>
        <v>5596</v>
      </c>
      <c r="R15" s="388">
        <f t="shared" si="3"/>
        <v>4416</v>
      </c>
      <c r="S15" s="389">
        <v>0</v>
      </c>
      <c r="T15" s="389">
        <v>0</v>
      </c>
      <c r="U15" s="389">
        <v>0</v>
      </c>
      <c r="V15" s="389">
        <v>0</v>
      </c>
      <c r="W15" s="689">
        <f>'Master Table'!O14</f>
        <v>5</v>
      </c>
      <c r="X15" s="689">
        <f>'Master Table'!P14</f>
        <v>3</v>
      </c>
      <c r="Y15" s="689">
        <f>'Master Table'!L14</f>
        <v>5601</v>
      </c>
      <c r="Z15" s="874">
        <f>'Master Table'!M14</f>
        <v>4419</v>
      </c>
      <c r="AA15" s="398"/>
      <c r="AB15" s="398"/>
    </row>
    <row r="16" spans="1:30" s="230" customFormat="1" ht="26.25" customHeight="1">
      <c r="A16" s="386">
        <v>10</v>
      </c>
      <c r="B16" s="387" t="s">
        <v>51</v>
      </c>
      <c r="C16" s="388">
        <f t="shared" si="0"/>
        <v>1565</v>
      </c>
      <c r="D16" s="388">
        <f t="shared" si="1"/>
        <v>1498</v>
      </c>
      <c r="E16" s="389">
        <v>0</v>
      </c>
      <c r="F16" s="389">
        <v>0</v>
      </c>
      <c r="G16" s="389">
        <v>1</v>
      </c>
      <c r="H16" s="389">
        <v>3</v>
      </c>
      <c r="I16" s="689">
        <f>'Master Table'!F15</f>
        <v>742</v>
      </c>
      <c r="J16" s="689">
        <f>'Master Table'!G15</f>
        <v>600</v>
      </c>
      <c r="K16" s="689">
        <f>'Master Table'!C15</f>
        <v>2308</v>
      </c>
      <c r="L16" s="874">
        <f>'Master Table'!D15</f>
        <v>2101</v>
      </c>
      <c r="M16" s="398"/>
      <c r="O16" s="386">
        <v>10</v>
      </c>
      <c r="P16" s="387" t="s">
        <v>51</v>
      </c>
      <c r="Q16" s="388">
        <f t="shared" si="2"/>
        <v>5246</v>
      </c>
      <c r="R16" s="388">
        <f t="shared" si="3"/>
        <v>4064</v>
      </c>
      <c r="S16" s="389">
        <v>0</v>
      </c>
      <c r="T16" s="389">
        <v>0</v>
      </c>
      <c r="U16" s="389">
        <v>24</v>
      </c>
      <c r="V16" s="389">
        <v>14</v>
      </c>
      <c r="W16" s="689">
        <f>'Master Table'!O15</f>
        <v>32</v>
      </c>
      <c r="X16" s="689">
        <f>'Master Table'!P15</f>
        <v>28</v>
      </c>
      <c r="Y16" s="689">
        <f>'Master Table'!L15</f>
        <v>5302</v>
      </c>
      <c r="Z16" s="874">
        <f>'Master Table'!M15</f>
        <v>4106</v>
      </c>
      <c r="AA16" s="398"/>
      <c r="AB16" s="398"/>
      <c r="AD16" s="398"/>
    </row>
    <row r="17" spans="1:29" s="230" customFormat="1" ht="26.25" customHeight="1">
      <c r="A17" s="386">
        <v>11</v>
      </c>
      <c r="B17" s="387" t="s">
        <v>57</v>
      </c>
      <c r="C17" s="388">
        <f t="shared" si="0"/>
        <v>265</v>
      </c>
      <c r="D17" s="388">
        <f t="shared" si="1"/>
        <v>242</v>
      </c>
      <c r="E17" s="389">
        <v>0</v>
      </c>
      <c r="F17" s="389">
        <v>0</v>
      </c>
      <c r="G17" s="389">
        <v>0</v>
      </c>
      <c r="H17" s="389">
        <v>0</v>
      </c>
      <c r="I17" s="689">
        <f>'Master Table'!F16</f>
        <v>132</v>
      </c>
      <c r="J17" s="689">
        <f>'Master Table'!G16</f>
        <v>132</v>
      </c>
      <c r="K17" s="689">
        <f>'Master Table'!C16</f>
        <v>397</v>
      </c>
      <c r="L17" s="874">
        <f>'Master Table'!D16</f>
        <v>374</v>
      </c>
      <c r="M17" s="398"/>
      <c r="O17" s="386">
        <v>11</v>
      </c>
      <c r="P17" s="387" t="s">
        <v>57</v>
      </c>
      <c r="Q17" s="388">
        <f t="shared" si="2"/>
        <v>2509</v>
      </c>
      <c r="R17" s="388">
        <f t="shared" si="3"/>
        <v>1902</v>
      </c>
      <c r="S17" s="389">
        <v>0</v>
      </c>
      <c r="T17" s="389">
        <v>0</v>
      </c>
      <c r="U17" s="389">
        <v>21</v>
      </c>
      <c r="V17" s="389">
        <v>12</v>
      </c>
      <c r="W17" s="689">
        <f>'Master Table'!O16</f>
        <v>27</v>
      </c>
      <c r="X17" s="689">
        <f>'Master Table'!P16</f>
        <v>22</v>
      </c>
      <c r="Y17" s="689">
        <f>'Master Table'!L16</f>
        <v>2557</v>
      </c>
      <c r="Z17" s="874">
        <f>'Master Table'!M16</f>
        <v>1936</v>
      </c>
      <c r="AA17" s="398"/>
    </row>
    <row r="18" spans="1:29" s="230" customFormat="1" ht="26.25" customHeight="1">
      <c r="A18" s="386">
        <v>12</v>
      </c>
      <c r="B18" s="387" t="s">
        <v>61</v>
      </c>
      <c r="C18" s="388">
        <f t="shared" si="0"/>
        <v>2321</v>
      </c>
      <c r="D18" s="388">
        <f t="shared" si="1"/>
        <v>2110</v>
      </c>
      <c r="E18" s="582">
        <v>24</v>
      </c>
      <c r="F18" s="582">
        <v>16</v>
      </c>
      <c r="G18" s="582">
        <v>51</v>
      </c>
      <c r="H18" s="582">
        <v>42</v>
      </c>
      <c r="I18" s="689">
        <f>'Master Table'!F17</f>
        <v>701</v>
      </c>
      <c r="J18" s="689">
        <f>'Master Table'!G17</f>
        <v>541</v>
      </c>
      <c r="K18" s="689">
        <f>'Master Table'!C17</f>
        <v>3097</v>
      </c>
      <c r="L18" s="874">
        <f>'Master Table'!D17</f>
        <v>2709</v>
      </c>
      <c r="M18" s="398"/>
      <c r="O18" s="386">
        <v>12</v>
      </c>
      <c r="P18" s="387" t="s">
        <v>61</v>
      </c>
      <c r="Q18" s="388">
        <f t="shared" si="2"/>
        <v>6892</v>
      </c>
      <c r="R18" s="388">
        <f t="shared" si="3"/>
        <v>4921</v>
      </c>
      <c r="S18" s="582">
        <v>0</v>
      </c>
      <c r="T18" s="582">
        <v>0</v>
      </c>
      <c r="U18" s="582">
        <v>48</v>
      </c>
      <c r="V18" s="582">
        <v>16</v>
      </c>
      <c r="W18" s="689">
        <f>'Master Table'!O17</f>
        <v>292</v>
      </c>
      <c r="X18" s="689">
        <f>'Master Table'!P17</f>
        <v>262</v>
      </c>
      <c r="Y18" s="689">
        <f>'Master Table'!L17</f>
        <v>7232</v>
      </c>
      <c r="Z18" s="874">
        <f>'Master Table'!M17</f>
        <v>5199</v>
      </c>
      <c r="AA18" s="398"/>
      <c r="AB18" s="398"/>
      <c r="AC18" s="398"/>
    </row>
    <row r="19" spans="1:29" s="230" customFormat="1" ht="26.25" customHeight="1">
      <c r="A19" s="386">
        <v>13</v>
      </c>
      <c r="B19" s="387" t="s">
        <v>62</v>
      </c>
      <c r="C19" s="388">
        <f t="shared" si="0"/>
        <v>218</v>
      </c>
      <c r="D19" s="388">
        <f t="shared" si="1"/>
        <v>178</v>
      </c>
      <c r="E19" s="389">
        <v>0</v>
      </c>
      <c r="F19" s="389">
        <v>0</v>
      </c>
      <c r="G19" s="389">
        <v>0</v>
      </c>
      <c r="H19" s="389">
        <v>0</v>
      </c>
      <c r="I19" s="689">
        <f>'Master Table'!F18</f>
        <v>131</v>
      </c>
      <c r="J19" s="689">
        <f>'Master Table'!G18</f>
        <v>135</v>
      </c>
      <c r="K19" s="689">
        <f>'Master Table'!C18</f>
        <v>349</v>
      </c>
      <c r="L19" s="874">
        <f>'Master Table'!D18</f>
        <v>313</v>
      </c>
      <c r="M19" s="398"/>
      <c r="O19" s="386">
        <v>13</v>
      </c>
      <c r="P19" s="387" t="s">
        <v>62</v>
      </c>
      <c r="Q19" s="388">
        <f t="shared" si="2"/>
        <v>2454</v>
      </c>
      <c r="R19" s="388">
        <f t="shared" si="3"/>
        <v>1800</v>
      </c>
      <c r="S19" s="389">
        <v>0</v>
      </c>
      <c r="T19" s="389">
        <v>0</v>
      </c>
      <c r="U19" s="389">
        <v>0</v>
      </c>
      <c r="V19" s="389">
        <v>0</v>
      </c>
      <c r="W19" s="689">
        <f>'Master Table'!O18</f>
        <v>22</v>
      </c>
      <c r="X19" s="689">
        <f>'Master Table'!P18</f>
        <v>17</v>
      </c>
      <c r="Y19" s="689">
        <f>'Master Table'!L18</f>
        <v>2476</v>
      </c>
      <c r="Z19" s="874">
        <f>'Master Table'!M18</f>
        <v>1817</v>
      </c>
      <c r="AA19" s="398"/>
    </row>
    <row r="20" spans="1:29" s="230" customFormat="1" ht="26.25" customHeight="1">
      <c r="A20" s="386">
        <v>14</v>
      </c>
      <c r="B20" s="387" t="s">
        <v>69</v>
      </c>
      <c r="C20" s="388">
        <f t="shared" si="0"/>
        <v>525</v>
      </c>
      <c r="D20" s="388">
        <f t="shared" si="1"/>
        <v>531</v>
      </c>
      <c r="E20" s="389">
        <v>146</v>
      </c>
      <c r="F20" s="389">
        <v>139</v>
      </c>
      <c r="G20" s="389"/>
      <c r="H20" s="389"/>
      <c r="I20" s="689">
        <f>'Master Table'!F19</f>
        <v>146</v>
      </c>
      <c r="J20" s="689">
        <f>'Master Table'!G19</f>
        <v>139</v>
      </c>
      <c r="K20" s="689">
        <f>'Master Table'!C19</f>
        <v>817</v>
      </c>
      <c r="L20" s="874">
        <f>'Master Table'!D19</f>
        <v>809</v>
      </c>
      <c r="M20" s="398"/>
      <c r="O20" s="386">
        <v>14</v>
      </c>
      <c r="P20" s="387" t="s">
        <v>69</v>
      </c>
      <c r="Q20" s="388">
        <f t="shared" si="2"/>
        <v>3573</v>
      </c>
      <c r="R20" s="388">
        <f t="shared" si="3"/>
        <v>2567</v>
      </c>
      <c r="S20" s="389"/>
      <c r="T20" s="389"/>
      <c r="U20" s="389"/>
      <c r="V20" s="389"/>
      <c r="W20" s="689">
        <f>'Master Table'!O19</f>
        <v>35</v>
      </c>
      <c r="X20" s="689">
        <f>'Master Table'!P19</f>
        <v>13</v>
      </c>
      <c r="Y20" s="689">
        <f>'Master Table'!L19</f>
        <v>3608</v>
      </c>
      <c r="Z20" s="874">
        <f>'Master Table'!M19</f>
        <v>2580</v>
      </c>
      <c r="AA20" s="398"/>
    </row>
    <row r="21" spans="1:29" s="230" customFormat="1" ht="26.25" customHeight="1">
      <c r="A21" s="386">
        <v>15</v>
      </c>
      <c r="B21" s="387" t="s">
        <v>256</v>
      </c>
      <c r="C21" s="388">
        <f t="shared" si="0"/>
        <v>1351</v>
      </c>
      <c r="D21" s="388">
        <f t="shared" si="1"/>
        <v>1248</v>
      </c>
      <c r="E21" s="389">
        <v>0</v>
      </c>
      <c r="F21" s="389">
        <v>0</v>
      </c>
      <c r="G21" s="389">
        <v>0</v>
      </c>
      <c r="H21" s="389">
        <v>0</v>
      </c>
      <c r="I21" s="689">
        <f>'Master Table'!F20</f>
        <v>0</v>
      </c>
      <c r="J21" s="689">
        <f>'Master Table'!G20</f>
        <v>0</v>
      </c>
      <c r="K21" s="689">
        <f>'Master Table'!C20</f>
        <v>1351</v>
      </c>
      <c r="L21" s="874">
        <f>'Master Table'!D20</f>
        <v>1248</v>
      </c>
      <c r="M21" s="398"/>
      <c r="O21" s="386">
        <v>15</v>
      </c>
      <c r="P21" s="387" t="s">
        <v>256</v>
      </c>
      <c r="Q21" s="388">
        <f t="shared" si="2"/>
        <v>2820</v>
      </c>
      <c r="R21" s="388">
        <f t="shared" si="3"/>
        <v>2131</v>
      </c>
      <c r="S21" s="389">
        <v>0</v>
      </c>
      <c r="T21" s="389">
        <v>0</v>
      </c>
      <c r="U21" s="389">
        <v>0</v>
      </c>
      <c r="V21" s="389">
        <v>0</v>
      </c>
      <c r="W21" s="689">
        <f>'Master Table'!O20</f>
        <v>0</v>
      </c>
      <c r="X21" s="689">
        <f>'Master Table'!P20</f>
        <v>0</v>
      </c>
      <c r="Y21" s="689">
        <f>'Master Table'!L20</f>
        <v>2820</v>
      </c>
      <c r="Z21" s="874">
        <f>'Master Table'!M20</f>
        <v>2131</v>
      </c>
      <c r="AA21" s="398"/>
    </row>
    <row r="22" spans="1:29" s="230" customFormat="1" ht="26.25" customHeight="1">
      <c r="A22" s="386">
        <v>16</v>
      </c>
      <c r="B22" s="387" t="s">
        <v>73</v>
      </c>
      <c r="C22" s="388">
        <f t="shared" si="0"/>
        <v>1641</v>
      </c>
      <c r="D22" s="388">
        <f t="shared" si="1"/>
        <v>1465</v>
      </c>
      <c r="E22" s="389">
        <v>0</v>
      </c>
      <c r="F22" s="389">
        <v>0</v>
      </c>
      <c r="G22" s="389">
        <v>0</v>
      </c>
      <c r="H22" s="389">
        <v>0</v>
      </c>
      <c r="I22" s="689">
        <f>'Master Table'!F21</f>
        <v>0</v>
      </c>
      <c r="J22" s="689">
        <f>'Master Table'!G21</f>
        <v>0</v>
      </c>
      <c r="K22" s="689">
        <f>'Master Table'!C21</f>
        <v>1641</v>
      </c>
      <c r="L22" s="874">
        <f>'Master Table'!D21</f>
        <v>1465</v>
      </c>
      <c r="M22" s="398"/>
      <c r="O22" s="386">
        <v>16</v>
      </c>
      <c r="P22" s="389" t="s">
        <v>73</v>
      </c>
      <c r="Q22" s="388">
        <f t="shared" si="2"/>
        <v>2188</v>
      </c>
      <c r="R22" s="388">
        <f t="shared" si="3"/>
        <v>1682</v>
      </c>
      <c r="S22" s="389">
        <v>0</v>
      </c>
      <c r="T22" s="389">
        <v>0</v>
      </c>
      <c r="U22" s="389">
        <v>0</v>
      </c>
      <c r="V22" s="389">
        <v>0</v>
      </c>
      <c r="W22" s="689">
        <f>'Master Table'!O21</f>
        <v>0</v>
      </c>
      <c r="X22" s="689">
        <f>'Master Table'!P21</f>
        <v>0</v>
      </c>
      <c r="Y22" s="689">
        <f>'Master Table'!L21</f>
        <v>2188</v>
      </c>
      <c r="Z22" s="874">
        <f>'Master Table'!M21</f>
        <v>1682</v>
      </c>
      <c r="AA22" s="398"/>
    </row>
    <row r="23" spans="1:29" s="230" customFormat="1" ht="26.25" customHeight="1">
      <c r="A23" s="386">
        <v>17</v>
      </c>
      <c r="B23" s="387" t="s">
        <v>75</v>
      </c>
      <c r="C23" s="388">
        <f t="shared" si="0"/>
        <v>1160</v>
      </c>
      <c r="D23" s="388">
        <f t="shared" si="1"/>
        <v>1053</v>
      </c>
      <c r="E23" s="389">
        <v>0</v>
      </c>
      <c r="F23" s="389">
        <v>0</v>
      </c>
      <c r="G23" s="389">
        <v>0</v>
      </c>
      <c r="H23" s="389">
        <v>0</v>
      </c>
      <c r="I23" s="689">
        <f>'Master Table'!F22</f>
        <v>190</v>
      </c>
      <c r="J23" s="689">
        <f>'Master Table'!G22</f>
        <v>139</v>
      </c>
      <c r="K23" s="689">
        <f>'Master Table'!C22</f>
        <v>1350</v>
      </c>
      <c r="L23" s="874">
        <f>'Master Table'!D22</f>
        <v>1192</v>
      </c>
      <c r="M23" s="398"/>
      <c r="O23" s="386">
        <v>17</v>
      </c>
      <c r="P23" s="387" t="s">
        <v>75</v>
      </c>
      <c r="Q23" s="388">
        <f t="shared" si="2"/>
        <v>4486</v>
      </c>
      <c r="R23" s="388">
        <f t="shared" si="3"/>
        <v>3251</v>
      </c>
      <c r="S23" s="389">
        <v>0</v>
      </c>
      <c r="T23" s="389">
        <v>0</v>
      </c>
      <c r="U23" s="389">
        <v>0</v>
      </c>
      <c r="V23" s="389">
        <v>0</v>
      </c>
      <c r="W23" s="689">
        <f>'Master Table'!O22</f>
        <v>81</v>
      </c>
      <c r="X23" s="689">
        <f>'Master Table'!P22</f>
        <v>55</v>
      </c>
      <c r="Y23" s="689">
        <f>'Master Table'!L22</f>
        <v>4567</v>
      </c>
      <c r="Z23" s="874">
        <f>'Master Table'!M22</f>
        <v>3306</v>
      </c>
      <c r="AA23" s="398"/>
    </row>
    <row r="24" spans="1:29" s="230" customFormat="1" ht="26.25" customHeight="1">
      <c r="A24" s="386">
        <v>18</v>
      </c>
      <c r="B24" s="391" t="s">
        <v>161</v>
      </c>
      <c r="C24" s="388">
        <f t="shared" si="0"/>
        <v>659</v>
      </c>
      <c r="D24" s="388">
        <f t="shared" si="1"/>
        <v>622</v>
      </c>
      <c r="E24" s="389">
        <v>0</v>
      </c>
      <c r="F24" s="389">
        <v>0</v>
      </c>
      <c r="G24" s="389">
        <v>0</v>
      </c>
      <c r="H24" s="389">
        <v>0</v>
      </c>
      <c r="I24" s="689">
        <f>'Master Table'!F23</f>
        <v>0</v>
      </c>
      <c r="J24" s="689">
        <f>'Master Table'!G23</f>
        <v>0</v>
      </c>
      <c r="K24" s="689">
        <f>'Master Table'!C23</f>
        <v>659</v>
      </c>
      <c r="L24" s="874">
        <f>'Master Table'!D23</f>
        <v>622</v>
      </c>
      <c r="M24" s="398"/>
      <c r="O24" s="386">
        <v>18</v>
      </c>
      <c r="P24" s="391" t="s">
        <v>161</v>
      </c>
      <c r="Q24" s="388">
        <f t="shared" si="2"/>
        <v>2093</v>
      </c>
      <c r="R24" s="388">
        <f t="shared" si="3"/>
        <v>1564</v>
      </c>
      <c r="S24" s="389">
        <v>0</v>
      </c>
      <c r="T24" s="389">
        <v>0</v>
      </c>
      <c r="U24" s="389">
        <v>0</v>
      </c>
      <c r="V24" s="389">
        <v>0</v>
      </c>
      <c r="W24" s="689">
        <f>'Master Table'!O23</f>
        <v>0</v>
      </c>
      <c r="X24" s="689">
        <f>'Master Table'!P23</f>
        <v>0</v>
      </c>
      <c r="Y24" s="689">
        <f>'Master Table'!L23</f>
        <v>2093</v>
      </c>
      <c r="Z24" s="874">
        <f>'Master Table'!M23</f>
        <v>1564</v>
      </c>
      <c r="AA24" s="398"/>
    </row>
    <row r="25" spans="1:29" s="230" customFormat="1" ht="26.25" customHeight="1">
      <c r="A25" s="386">
        <v>19</v>
      </c>
      <c r="B25" s="387" t="s">
        <v>86</v>
      </c>
      <c r="C25" s="388">
        <f t="shared" si="0"/>
        <v>760</v>
      </c>
      <c r="D25" s="388">
        <f t="shared" si="1"/>
        <v>738</v>
      </c>
      <c r="E25" s="389">
        <v>0</v>
      </c>
      <c r="F25" s="389">
        <v>0</v>
      </c>
      <c r="G25" s="389">
        <v>0</v>
      </c>
      <c r="H25" s="389">
        <v>0</v>
      </c>
      <c r="I25" s="689">
        <f>'Master Table'!F24</f>
        <v>162</v>
      </c>
      <c r="J25" s="689">
        <f>'Master Table'!G24</f>
        <v>146</v>
      </c>
      <c r="K25" s="689">
        <f>'Master Table'!C24</f>
        <v>922</v>
      </c>
      <c r="L25" s="874">
        <f>'Master Table'!D24</f>
        <v>884</v>
      </c>
      <c r="M25" s="398"/>
      <c r="O25" s="386">
        <v>19</v>
      </c>
      <c r="P25" s="387" t="s">
        <v>86</v>
      </c>
      <c r="Q25" s="388">
        <f t="shared" si="2"/>
        <v>6063</v>
      </c>
      <c r="R25" s="388">
        <f t="shared" si="3"/>
        <v>4058</v>
      </c>
      <c r="S25" s="389">
        <v>0</v>
      </c>
      <c r="T25" s="389">
        <v>0</v>
      </c>
      <c r="U25" s="389">
        <v>1</v>
      </c>
      <c r="V25" s="389">
        <v>6</v>
      </c>
      <c r="W25" s="689">
        <f>'Master Table'!O24</f>
        <v>60</v>
      </c>
      <c r="X25" s="689">
        <f>'Master Table'!P24</f>
        <v>42</v>
      </c>
      <c r="Y25" s="689">
        <f>'Master Table'!L24</f>
        <v>6124</v>
      </c>
      <c r="Z25" s="874">
        <f>'Master Table'!M24</f>
        <v>4106</v>
      </c>
      <c r="AA25" s="398"/>
    </row>
    <row r="26" spans="1:29" s="230" customFormat="1" ht="26.25" customHeight="1">
      <c r="A26" s="386">
        <v>20</v>
      </c>
      <c r="B26" s="387" t="s">
        <v>143</v>
      </c>
      <c r="C26" s="388">
        <f t="shared" si="0"/>
        <v>313</v>
      </c>
      <c r="D26" s="388">
        <f t="shared" si="1"/>
        <v>254</v>
      </c>
      <c r="E26" s="389">
        <v>0</v>
      </c>
      <c r="F26" s="389">
        <v>0</v>
      </c>
      <c r="G26" s="389">
        <v>0</v>
      </c>
      <c r="H26" s="389">
        <v>0</v>
      </c>
      <c r="I26" s="689">
        <f>'Master Table'!F25</f>
        <v>95</v>
      </c>
      <c r="J26" s="689">
        <f>'Master Table'!G25</f>
        <v>78</v>
      </c>
      <c r="K26" s="689">
        <f>'Master Table'!C25</f>
        <v>408</v>
      </c>
      <c r="L26" s="874">
        <f>'Master Table'!D25</f>
        <v>332</v>
      </c>
      <c r="M26" s="398"/>
      <c r="O26" s="386">
        <v>20</v>
      </c>
      <c r="P26" s="387" t="s">
        <v>143</v>
      </c>
      <c r="Q26" s="388">
        <f t="shared" si="2"/>
        <v>1885</v>
      </c>
      <c r="R26" s="388">
        <f t="shared" si="3"/>
        <v>1248</v>
      </c>
      <c r="S26" s="389">
        <v>0</v>
      </c>
      <c r="T26" s="389">
        <v>0</v>
      </c>
      <c r="U26" s="389">
        <v>0</v>
      </c>
      <c r="V26" s="389">
        <v>0</v>
      </c>
      <c r="W26" s="689">
        <f>'Master Table'!O25</f>
        <v>0</v>
      </c>
      <c r="X26" s="689">
        <f>'Master Table'!P25</f>
        <v>0</v>
      </c>
      <c r="Y26" s="689">
        <f>'Master Table'!L25</f>
        <v>1885</v>
      </c>
      <c r="Z26" s="874">
        <f>'Master Table'!M25</f>
        <v>1248</v>
      </c>
      <c r="AA26" s="398"/>
    </row>
    <row r="27" spans="1:29" s="230" customFormat="1" ht="26.25" customHeight="1">
      <c r="A27" s="386">
        <v>21</v>
      </c>
      <c r="B27" s="391" t="s">
        <v>144</v>
      </c>
      <c r="C27" s="388">
        <f t="shared" si="0"/>
        <v>635</v>
      </c>
      <c r="D27" s="388">
        <f t="shared" si="1"/>
        <v>639</v>
      </c>
      <c r="E27" s="389">
        <v>0</v>
      </c>
      <c r="F27" s="389">
        <v>0</v>
      </c>
      <c r="G27" s="389">
        <v>0</v>
      </c>
      <c r="H27" s="389">
        <v>0</v>
      </c>
      <c r="I27" s="689">
        <f>'Master Table'!F26</f>
        <v>294</v>
      </c>
      <c r="J27" s="689">
        <f>'Master Table'!G26</f>
        <v>286</v>
      </c>
      <c r="K27" s="689">
        <f>'Master Table'!C26</f>
        <v>929</v>
      </c>
      <c r="L27" s="874">
        <f>'Master Table'!D26</f>
        <v>925</v>
      </c>
      <c r="M27" s="398"/>
      <c r="O27" s="386">
        <v>21</v>
      </c>
      <c r="P27" s="391" t="s">
        <v>144</v>
      </c>
      <c r="Q27" s="388">
        <f t="shared" si="2"/>
        <v>2581</v>
      </c>
      <c r="R27" s="388">
        <f t="shared" si="3"/>
        <v>1913</v>
      </c>
      <c r="S27" s="389">
        <v>0</v>
      </c>
      <c r="T27" s="389">
        <v>0</v>
      </c>
      <c r="U27" s="389">
        <v>3</v>
      </c>
      <c r="V27" s="389">
        <v>1</v>
      </c>
      <c r="W27" s="689">
        <f>'Master Table'!O26</f>
        <v>52</v>
      </c>
      <c r="X27" s="689">
        <f>'Master Table'!P26</f>
        <v>34</v>
      </c>
      <c r="Y27" s="689">
        <f>'Master Table'!L26</f>
        <v>2636</v>
      </c>
      <c r="Z27" s="874">
        <f>'Master Table'!M26</f>
        <v>1948</v>
      </c>
      <c r="AA27" s="398"/>
    </row>
    <row r="28" spans="1:29" s="230" customFormat="1" ht="26.25" customHeight="1" thickBot="1">
      <c r="A28" s="392">
        <v>22</v>
      </c>
      <c r="B28" s="393" t="s">
        <v>145</v>
      </c>
      <c r="C28" s="873">
        <f t="shared" si="0"/>
        <v>4405</v>
      </c>
      <c r="D28" s="873">
        <f t="shared" si="1"/>
        <v>3646</v>
      </c>
      <c r="E28" s="389">
        <v>0</v>
      </c>
      <c r="F28" s="389">
        <v>0</v>
      </c>
      <c r="G28" s="389">
        <v>0</v>
      </c>
      <c r="H28" s="389">
        <v>0</v>
      </c>
      <c r="I28" s="690">
        <f>'Master Table'!F27</f>
        <v>0</v>
      </c>
      <c r="J28" s="690">
        <f>'Master Table'!G27</f>
        <v>0</v>
      </c>
      <c r="K28" s="690">
        <f>'Master Table'!C27</f>
        <v>4405</v>
      </c>
      <c r="L28" s="875">
        <f>'Master Table'!D27</f>
        <v>3646</v>
      </c>
      <c r="M28" s="398"/>
      <c r="O28" s="392">
        <v>22</v>
      </c>
      <c r="P28" s="393" t="s">
        <v>145</v>
      </c>
      <c r="Q28" s="873">
        <f t="shared" si="2"/>
        <v>4914</v>
      </c>
      <c r="R28" s="873">
        <f t="shared" si="3"/>
        <v>3674</v>
      </c>
      <c r="S28" s="389">
        <v>0</v>
      </c>
      <c r="T28" s="389">
        <v>0</v>
      </c>
      <c r="U28" s="389">
        <v>0</v>
      </c>
      <c r="V28" s="389">
        <v>0</v>
      </c>
      <c r="W28" s="690">
        <f>'Master Table'!O27</f>
        <v>0</v>
      </c>
      <c r="X28" s="690">
        <f>'Master Table'!P27</f>
        <v>0</v>
      </c>
      <c r="Y28" s="690">
        <f>'Master Table'!L27</f>
        <v>4914</v>
      </c>
      <c r="Z28" s="875">
        <f>'Master Table'!M27</f>
        <v>3674</v>
      </c>
      <c r="AA28" s="398"/>
    </row>
    <row r="29" spans="1:29" s="230" customFormat="1" ht="26.25" customHeight="1" thickBot="1">
      <c r="A29" s="1561" t="s">
        <v>162</v>
      </c>
      <c r="B29" s="1562"/>
      <c r="C29" s="394">
        <f t="shared" si="0"/>
        <v>28952</v>
      </c>
      <c r="D29" s="394">
        <f t="shared" si="1"/>
        <v>26481</v>
      </c>
      <c r="E29" s="394">
        <f t="shared" ref="E29:J29" si="4">SUM(E7:E28)</f>
        <v>180</v>
      </c>
      <c r="F29" s="394">
        <f t="shared" si="4"/>
        <v>160</v>
      </c>
      <c r="G29" s="394">
        <f t="shared" si="4"/>
        <v>54</v>
      </c>
      <c r="H29" s="394">
        <f t="shared" si="4"/>
        <v>47</v>
      </c>
      <c r="I29" s="394">
        <f t="shared" si="4"/>
        <v>3355</v>
      </c>
      <c r="J29" s="394">
        <f t="shared" si="4"/>
        <v>2858</v>
      </c>
      <c r="K29" s="876">
        <f>'Master Table'!C28</f>
        <v>32541</v>
      </c>
      <c r="L29" s="872">
        <f>'Master Table'!D28</f>
        <v>29546</v>
      </c>
      <c r="M29" s="398"/>
      <c r="O29" s="1563" t="s">
        <v>162</v>
      </c>
      <c r="P29" s="1564"/>
      <c r="Q29" s="394">
        <f t="shared" si="2"/>
        <v>79363</v>
      </c>
      <c r="R29" s="394">
        <f t="shared" si="3"/>
        <v>58415</v>
      </c>
      <c r="S29" s="394">
        <f t="shared" ref="S29:X29" si="5">SUM(S7:S28)</f>
        <v>0</v>
      </c>
      <c r="T29" s="394">
        <f t="shared" si="5"/>
        <v>0</v>
      </c>
      <c r="U29" s="394">
        <f t="shared" si="5"/>
        <v>163</v>
      </c>
      <c r="V29" s="394">
        <f t="shared" si="5"/>
        <v>79</v>
      </c>
      <c r="W29" s="394">
        <f t="shared" si="5"/>
        <v>784</v>
      </c>
      <c r="X29" s="394">
        <f t="shared" si="5"/>
        <v>611</v>
      </c>
      <c r="Y29" s="876">
        <f>'Master Table'!L28</f>
        <v>80310</v>
      </c>
      <c r="Z29" s="872">
        <f>'Master Table'!M28</f>
        <v>59105</v>
      </c>
      <c r="AA29" s="398"/>
    </row>
    <row r="30" spans="1:29" s="134" customFormat="1" ht="6" customHeight="1">
      <c r="AA30" s="284"/>
    </row>
    <row r="31" spans="1:29" s="134" customFormat="1" ht="9" customHeight="1"/>
    <row r="32" spans="1:29" s="134" customFormat="1" ht="26.25">
      <c r="A32" s="1553" t="s">
        <v>494</v>
      </c>
      <c r="B32" s="1553"/>
      <c r="C32" s="1553"/>
      <c r="D32" s="1553"/>
      <c r="E32" s="1553"/>
      <c r="F32" s="1553"/>
      <c r="G32" s="1553"/>
      <c r="H32" s="1553"/>
      <c r="I32" s="1553"/>
      <c r="J32" s="1553"/>
      <c r="K32" s="1553"/>
      <c r="L32" s="1553"/>
      <c r="M32" s="219"/>
      <c r="N32" s="262"/>
      <c r="O32" s="1553" t="s">
        <v>519</v>
      </c>
      <c r="P32" s="1553"/>
      <c r="Q32" s="1553"/>
      <c r="R32" s="1553"/>
      <c r="S32" s="1553"/>
      <c r="T32" s="1553"/>
      <c r="U32" s="1553"/>
      <c r="V32" s="1553"/>
      <c r="W32" s="1553"/>
      <c r="X32" s="1553"/>
      <c r="Y32" s="1553"/>
      <c r="Z32" s="1553"/>
    </row>
    <row r="33" spans="1:29" s="134" customFormat="1" ht="22.5" customHeight="1">
      <c r="A33" s="1560" t="s">
        <v>881</v>
      </c>
      <c r="B33" s="1560"/>
      <c r="C33" s="1560"/>
      <c r="D33" s="1560"/>
      <c r="E33" s="1560"/>
      <c r="F33" s="1560"/>
      <c r="G33" s="1560"/>
      <c r="H33" s="1560"/>
      <c r="I33" s="1560"/>
      <c r="J33" s="1560"/>
      <c r="K33" s="1560"/>
      <c r="L33" s="1560"/>
      <c r="M33" s="219"/>
      <c r="N33" s="262"/>
      <c r="O33" s="1560" t="s">
        <v>881</v>
      </c>
      <c r="P33" s="1560"/>
      <c r="Q33" s="1560"/>
      <c r="R33" s="1560"/>
      <c r="S33" s="1560"/>
      <c r="T33" s="1560"/>
      <c r="U33" s="1560"/>
      <c r="V33" s="1560"/>
      <c r="W33" s="1560"/>
      <c r="X33" s="1560"/>
      <c r="Y33" s="1560"/>
      <c r="Z33" s="1560"/>
    </row>
    <row r="34" spans="1:29" s="134" customFormat="1" ht="24.75" customHeight="1" thickBot="1">
      <c r="A34" s="397" t="s">
        <v>610</v>
      </c>
      <c r="K34" s="284"/>
      <c r="O34" s="397" t="s">
        <v>518</v>
      </c>
    </row>
    <row r="35" spans="1:29" s="155" customFormat="1" ht="24.75" customHeight="1">
      <c r="A35" s="1565" t="s">
        <v>157</v>
      </c>
      <c r="B35" s="1554" t="s">
        <v>614</v>
      </c>
      <c r="C35" s="1568" t="s">
        <v>158</v>
      </c>
      <c r="D35" s="1569"/>
      <c r="E35" s="1569"/>
      <c r="F35" s="1569"/>
      <c r="G35" s="1569"/>
      <c r="H35" s="1569"/>
      <c r="I35" s="1569"/>
      <c r="J35" s="1569"/>
      <c r="K35" s="1569"/>
      <c r="L35" s="1570"/>
      <c r="O35" s="1565" t="s">
        <v>157</v>
      </c>
      <c r="P35" s="1554" t="s">
        <v>614</v>
      </c>
      <c r="Q35" s="1568" t="s">
        <v>159</v>
      </c>
      <c r="R35" s="1569"/>
      <c r="S35" s="1569"/>
      <c r="T35" s="1569"/>
      <c r="U35" s="1569"/>
      <c r="V35" s="1569"/>
      <c r="W35" s="1569"/>
      <c r="X35" s="1569"/>
      <c r="Y35" s="1569"/>
      <c r="Z35" s="1570"/>
    </row>
    <row r="36" spans="1:29" s="155" customFormat="1" ht="43.5" customHeight="1">
      <c r="A36" s="1566"/>
      <c r="B36" s="1555"/>
      <c r="C36" s="1539" t="s">
        <v>754</v>
      </c>
      <c r="D36" s="1539"/>
      <c r="E36" s="1539" t="s">
        <v>301</v>
      </c>
      <c r="F36" s="1539"/>
      <c r="G36" s="1557" t="s">
        <v>714</v>
      </c>
      <c r="H36" s="1558"/>
      <c r="I36" s="1557" t="s">
        <v>160</v>
      </c>
      <c r="J36" s="1558"/>
      <c r="K36" s="1557" t="s">
        <v>6</v>
      </c>
      <c r="L36" s="1559"/>
      <c r="O36" s="1566"/>
      <c r="P36" s="1555"/>
      <c r="Q36" s="1539" t="s">
        <v>754</v>
      </c>
      <c r="R36" s="1539"/>
      <c r="S36" s="1539" t="s">
        <v>301</v>
      </c>
      <c r="T36" s="1539"/>
      <c r="U36" s="1557" t="s">
        <v>714</v>
      </c>
      <c r="V36" s="1558"/>
      <c r="W36" s="1557" t="s">
        <v>160</v>
      </c>
      <c r="X36" s="1558"/>
      <c r="Y36" s="1557" t="s">
        <v>6</v>
      </c>
      <c r="Z36" s="1559"/>
    </row>
    <row r="37" spans="1:29" s="155" customFormat="1" ht="21.75" customHeight="1">
      <c r="A37" s="1567"/>
      <c r="B37" s="1556"/>
      <c r="C37" s="287" t="s">
        <v>242</v>
      </c>
      <c r="D37" s="871" t="s">
        <v>243</v>
      </c>
      <c r="E37" s="871" t="s">
        <v>242</v>
      </c>
      <c r="F37" s="871" t="s">
        <v>243</v>
      </c>
      <c r="G37" s="871" t="s">
        <v>242</v>
      </c>
      <c r="H37" s="871" t="s">
        <v>243</v>
      </c>
      <c r="I37" s="871" t="s">
        <v>242</v>
      </c>
      <c r="J37" s="871" t="s">
        <v>243</v>
      </c>
      <c r="K37" s="871" t="s">
        <v>242</v>
      </c>
      <c r="L37" s="288" t="s">
        <v>243</v>
      </c>
      <c r="O37" s="1567"/>
      <c r="P37" s="1556"/>
      <c r="Q37" s="287" t="s">
        <v>242</v>
      </c>
      <c r="R37" s="871" t="s">
        <v>243</v>
      </c>
      <c r="S37" s="871" t="s">
        <v>242</v>
      </c>
      <c r="T37" s="871" t="s">
        <v>243</v>
      </c>
      <c r="U37" s="871" t="s">
        <v>242</v>
      </c>
      <c r="V37" s="871" t="s">
        <v>243</v>
      </c>
      <c r="W37" s="871" t="s">
        <v>242</v>
      </c>
      <c r="X37" s="871" t="s">
        <v>243</v>
      </c>
      <c r="Y37" s="871" t="s">
        <v>242</v>
      </c>
      <c r="Z37" s="288" t="s">
        <v>243</v>
      </c>
    </row>
    <row r="38" spans="1:29" s="230" customFormat="1" ht="25.5" customHeight="1">
      <c r="A38" s="386">
        <v>1</v>
      </c>
      <c r="B38" s="387" t="s">
        <v>15</v>
      </c>
      <c r="C38" s="388">
        <f>K38-(E38+G38+I38)</f>
        <v>14512</v>
      </c>
      <c r="D38" s="388">
        <f>L38-(F38+H38+J38)</f>
        <v>13313</v>
      </c>
      <c r="E38" s="389">
        <v>0</v>
      </c>
      <c r="F38" s="389">
        <v>0</v>
      </c>
      <c r="G38" s="389">
        <v>0</v>
      </c>
      <c r="H38" s="389">
        <v>0</v>
      </c>
      <c r="I38" s="689">
        <f>'Master Table'!F35</f>
        <v>37</v>
      </c>
      <c r="J38" s="689">
        <f>'Master Table'!G35</f>
        <v>37</v>
      </c>
      <c r="K38" s="689">
        <f>'Master Table'!C35</f>
        <v>14549</v>
      </c>
      <c r="L38" s="874">
        <f>'Master Table'!D35</f>
        <v>13350</v>
      </c>
      <c r="M38" s="398"/>
      <c r="O38" s="386">
        <v>1</v>
      </c>
      <c r="P38" s="387" t="s">
        <v>15</v>
      </c>
      <c r="Q38" s="388">
        <f>Y38-(S38+U38+W38)</f>
        <v>11205</v>
      </c>
      <c r="R38" s="388">
        <f>Z38-(T38+V38+X38)</f>
        <v>8073</v>
      </c>
      <c r="S38" s="389">
        <v>0</v>
      </c>
      <c r="T38" s="389">
        <v>0</v>
      </c>
      <c r="U38" s="389">
        <v>0</v>
      </c>
      <c r="V38" s="389">
        <v>0</v>
      </c>
      <c r="W38" s="689">
        <f>'Master Table'!O35</f>
        <v>7</v>
      </c>
      <c r="X38" s="689">
        <f>'Master Table'!P35</f>
        <v>6</v>
      </c>
      <c r="Y38" s="689">
        <f>'Master Table'!L35</f>
        <v>11212</v>
      </c>
      <c r="Z38" s="874">
        <f>'Master Table'!M35</f>
        <v>8079</v>
      </c>
    </row>
    <row r="39" spans="1:29" s="230" customFormat="1" ht="25.5" customHeight="1">
      <c r="A39" s="386">
        <v>2</v>
      </c>
      <c r="B39" s="387" t="s">
        <v>20</v>
      </c>
      <c r="C39" s="388">
        <f t="shared" ref="C39:C60" si="6">K39-(E39+G39+I39)</f>
        <v>4286</v>
      </c>
      <c r="D39" s="388">
        <f t="shared" ref="D39:D60" si="7">L39-(F39+H39+J39)</f>
        <v>3844</v>
      </c>
      <c r="E39" s="389">
        <v>0</v>
      </c>
      <c r="F39" s="389">
        <v>0</v>
      </c>
      <c r="G39" s="389">
        <v>0</v>
      </c>
      <c r="H39" s="389">
        <v>0</v>
      </c>
      <c r="I39" s="689">
        <f>'Master Table'!F36</f>
        <v>58</v>
      </c>
      <c r="J39" s="689">
        <f>'Master Table'!G36</f>
        <v>79</v>
      </c>
      <c r="K39" s="689">
        <f>'Master Table'!C36</f>
        <v>4344</v>
      </c>
      <c r="L39" s="874">
        <f>'Master Table'!D36</f>
        <v>3923</v>
      </c>
      <c r="M39" s="398"/>
      <c r="O39" s="386">
        <v>2</v>
      </c>
      <c r="P39" s="387" t="s">
        <v>20</v>
      </c>
      <c r="Q39" s="388">
        <f t="shared" ref="Q39:Q60" si="8">Y39-(S39+U39+W39)</f>
        <v>1010</v>
      </c>
      <c r="R39" s="388">
        <f t="shared" ref="R39:R60" si="9">Z39-(T39+V39+X39)</f>
        <v>701</v>
      </c>
      <c r="S39" s="389"/>
      <c r="T39" s="389"/>
      <c r="U39" s="389">
        <v>19</v>
      </c>
      <c r="V39" s="389">
        <v>18</v>
      </c>
      <c r="W39" s="689">
        <f>'Master Table'!O36</f>
        <v>18</v>
      </c>
      <c r="X39" s="689">
        <f>'Master Table'!P36</f>
        <v>12</v>
      </c>
      <c r="Y39" s="689">
        <f>'Master Table'!L36</f>
        <v>1047</v>
      </c>
      <c r="Z39" s="874">
        <f>'Master Table'!M36</f>
        <v>731</v>
      </c>
    </row>
    <row r="40" spans="1:29" s="230" customFormat="1" ht="25.5" customHeight="1">
      <c r="A40" s="386">
        <v>3</v>
      </c>
      <c r="B40" s="387" t="s">
        <v>21</v>
      </c>
      <c r="C40" s="388">
        <f t="shared" si="6"/>
        <v>9263</v>
      </c>
      <c r="D40" s="388">
        <f t="shared" si="7"/>
        <v>8579</v>
      </c>
      <c r="E40" s="389">
        <v>0</v>
      </c>
      <c r="F40" s="389">
        <v>0</v>
      </c>
      <c r="G40" s="389">
        <v>0</v>
      </c>
      <c r="H40" s="389">
        <v>0</v>
      </c>
      <c r="I40" s="689">
        <f>'Master Table'!F37</f>
        <v>0</v>
      </c>
      <c r="J40" s="689">
        <f>'Master Table'!G37</f>
        <v>0</v>
      </c>
      <c r="K40" s="689">
        <f>'Master Table'!C37</f>
        <v>9263</v>
      </c>
      <c r="L40" s="874">
        <f>'Master Table'!D37</f>
        <v>8579</v>
      </c>
      <c r="M40" s="398"/>
      <c r="O40" s="386">
        <v>3</v>
      </c>
      <c r="P40" s="387" t="s">
        <v>21</v>
      </c>
      <c r="Q40" s="388">
        <f t="shared" si="8"/>
        <v>3828</v>
      </c>
      <c r="R40" s="388">
        <f t="shared" si="9"/>
        <v>2465</v>
      </c>
      <c r="S40" s="389">
        <v>0</v>
      </c>
      <c r="T40" s="389">
        <v>0</v>
      </c>
      <c r="U40" s="389">
        <v>0</v>
      </c>
      <c r="V40" s="389">
        <v>0</v>
      </c>
      <c r="W40" s="689">
        <f>'Master Table'!O37</f>
        <v>0</v>
      </c>
      <c r="X40" s="689">
        <f>'Master Table'!P37</f>
        <v>0</v>
      </c>
      <c r="Y40" s="689">
        <f>'Master Table'!L37</f>
        <v>3828</v>
      </c>
      <c r="Z40" s="874">
        <f>'Master Table'!M37</f>
        <v>2465</v>
      </c>
    </row>
    <row r="41" spans="1:29" s="230" customFormat="1" ht="25.5" customHeight="1">
      <c r="A41" s="386">
        <v>4</v>
      </c>
      <c r="B41" s="387" t="s">
        <v>25</v>
      </c>
      <c r="C41" s="388">
        <f t="shared" si="6"/>
        <v>4759</v>
      </c>
      <c r="D41" s="388">
        <f t="shared" si="7"/>
        <v>4548</v>
      </c>
      <c r="E41" s="389">
        <v>0</v>
      </c>
      <c r="F41" s="389">
        <v>0</v>
      </c>
      <c r="G41" s="389">
        <v>0</v>
      </c>
      <c r="H41" s="389">
        <v>0</v>
      </c>
      <c r="I41" s="689">
        <f>'Master Table'!F38</f>
        <v>60</v>
      </c>
      <c r="J41" s="689">
        <f>'Master Table'!G38</f>
        <v>76</v>
      </c>
      <c r="K41" s="689">
        <f>'Master Table'!C38</f>
        <v>4819</v>
      </c>
      <c r="L41" s="874">
        <f>'Master Table'!D38</f>
        <v>4624</v>
      </c>
      <c r="M41" s="398"/>
      <c r="O41" s="386">
        <v>4</v>
      </c>
      <c r="P41" s="387" t="s">
        <v>25</v>
      </c>
      <c r="Q41" s="388">
        <f t="shared" si="8"/>
        <v>2839</v>
      </c>
      <c r="R41" s="388">
        <f t="shared" si="9"/>
        <v>2111</v>
      </c>
      <c r="S41" s="389">
        <v>0</v>
      </c>
      <c r="T41" s="389">
        <v>0</v>
      </c>
      <c r="U41" s="389">
        <v>0</v>
      </c>
      <c r="V41" s="389">
        <v>0</v>
      </c>
      <c r="W41" s="689">
        <f>'Master Table'!O38</f>
        <v>33</v>
      </c>
      <c r="X41" s="689">
        <f>'Master Table'!P38</f>
        <v>28</v>
      </c>
      <c r="Y41" s="689">
        <f>'Master Table'!L38</f>
        <v>2872</v>
      </c>
      <c r="Z41" s="874">
        <f>'Master Table'!M38</f>
        <v>2139</v>
      </c>
    </row>
    <row r="42" spans="1:29" s="230" customFormat="1" ht="25.5" customHeight="1">
      <c r="A42" s="386">
        <v>5</v>
      </c>
      <c r="B42" s="387" t="s">
        <v>27</v>
      </c>
      <c r="C42" s="388">
        <f t="shared" si="6"/>
        <v>7045</v>
      </c>
      <c r="D42" s="388">
        <f t="shared" si="7"/>
        <v>6450</v>
      </c>
      <c r="E42" s="389">
        <v>0</v>
      </c>
      <c r="F42" s="389">
        <v>0</v>
      </c>
      <c r="G42" s="389">
        <v>7</v>
      </c>
      <c r="H42" s="389">
        <v>8</v>
      </c>
      <c r="I42" s="689">
        <f>'Master Table'!F39</f>
        <v>78</v>
      </c>
      <c r="J42" s="689">
        <f>'Master Table'!G39</f>
        <v>54</v>
      </c>
      <c r="K42" s="689">
        <f>'Master Table'!C39</f>
        <v>7130</v>
      </c>
      <c r="L42" s="874">
        <f>'Master Table'!D39</f>
        <v>6512</v>
      </c>
      <c r="M42" s="398"/>
      <c r="O42" s="386">
        <v>5</v>
      </c>
      <c r="P42" s="387" t="s">
        <v>27</v>
      </c>
      <c r="Q42" s="388">
        <f t="shared" si="8"/>
        <v>1308</v>
      </c>
      <c r="R42" s="388">
        <f t="shared" si="9"/>
        <v>891</v>
      </c>
      <c r="S42" s="389"/>
      <c r="T42" s="389"/>
      <c r="U42" s="389">
        <v>5</v>
      </c>
      <c r="V42" s="389">
        <v>4</v>
      </c>
      <c r="W42" s="689">
        <f>'Master Table'!O39</f>
        <v>39</v>
      </c>
      <c r="X42" s="689">
        <f>'Master Table'!P39</f>
        <v>28</v>
      </c>
      <c r="Y42" s="689">
        <f>'Master Table'!L39</f>
        <v>1352</v>
      </c>
      <c r="Z42" s="874">
        <f>'Master Table'!M39</f>
        <v>923</v>
      </c>
    </row>
    <row r="43" spans="1:29" s="230" customFormat="1" ht="25.5" customHeight="1">
      <c r="A43" s="386">
        <v>6</v>
      </c>
      <c r="B43" s="387" t="s">
        <v>29</v>
      </c>
      <c r="C43" s="388">
        <f t="shared" si="6"/>
        <v>2395</v>
      </c>
      <c r="D43" s="388">
        <f t="shared" si="7"/>
        <v>2180</v>
      </c>
      <c r="E43" s="390">
        <v>0</v>
      </c>
      <c r="F43" s="390">
        <v>0</v>
      </c>
      <c r="G43" s="390">
        <v>3</v>
      </c>
      <c r="H43" s="390">
        <v>0</v>
      </c>
      <c r="I43" s="689">
        <f>'Master Table'!F40</f>
        <v>35</v>
      </c>
      <c r="J43" s="689">
        <f>'Master Table'!G40</f>
        <v>29</v>
      </c>
      <c r="K43" s="689">
        <f>'Master Table'!C40</f>
        <v>2433</v>
      </c>
      <c r="L43" s="874">
        <f>'Master Table'!D40</f>
        <v>2209</v>
      </c>
      <c r="M43" s="398"/>
      <c r="O43" s="386">
        <v>6</v>
      </c>
      <c r="P43" s="387" t="s">
        <v>29</v>
      </c>
      <c r="Q43" s="388">
        <f t="shared" si="8"/>
        <v>789</v>
      </c>
      <c r="R43" s="388">
        <f t="shared" si="9"/>
        <v>532</v>
      </c>
      <c r="S43" s="390"/>
      <c r="T43" s="390"/>
      <c r="U43" s="390">
        <v>50</v>
      </c>
      <c r="V43" s="390">
        <v>19</v>
      </c>
      <c r="W43" s="689">
        <f>'Master Table'!O40</f>
        <v>9</v>
      </c>
      <c r="X43" s="689">
        <f>'Master Table'!P40</f>
        <v>8</v>
      </c>
      <c r="Y43" s="689">
        <f>'Master Table'!L40</f>
        <v>848</v>
      </c>
      <c r="Z43" s="874">
        <f>'Master Table'!M40</f>
        <v>559</v>
      </c>
    </row>
    <row r="44" spans="1:29" s="230" customFormat="1" ht="25.5" customHeight="1">
      <c r="A44" s="386">
        <v>7</v>
      </c>
      <c r="B44" s="387" t="s">
        <v>142</v>
      </c>
      <c r="C44" s="388">
        <f t="shared" si="6"/>
        <v>4062</v>
      </c>
      <c r="D44" s="388">
        <f t="shared" si="7"/>
        <v>3730</v>
      </c>
      <c r="E44" s="389">
        <v>0</v>
      </c>
      <c r="F44" s="389">
        <v>0</v>
      </c>
      <c r="G44" s="389">
        <v>0</v>
      </c>
      <c r="H44" s="389">
        <v>0</v>
      </c>
      <c r="I44" s="689">
        <f>'Master Table'!F41</f>
        <v>0</v>
      </c>
      <c r="J44" s="689">
        <f>'Master Table'!G41</f>
        <v>0</v>
      </c>
      <c r="K44" s="689">
        <f>'Master Table'!C41</f>
        <v>4062</v>
      </c>
      <c r="L44" s="874">
        <f>'Master Table'!D41</f>
        <v>3730</v>
      </c>
      <c r="M44" s="398"/>
      <c r="O44" s="386">
        <v>7</v>
      </c>
      <c r="P44" s="387" t="s">
        <v>142</v>
      </c>
      <c r="Q44" s="388">
        <f t="shared" si="8"/>
        <v>1433</v>
      </c>
      <c r="R44" s="388">
        <f t="shared" si="9"/>
        <v>1098</v>
      </c>
      <c r="S44" s="389">
        <v>0</v>
      </c>
      <c r="T44" s="389">
        <v>0</v>
      </c>
      <c r="U44" s="389">
        <v>0</v>
      </c>
      <c r="V44" s="389">
        <v>0</v>
      </c>
      <c r="W44" s="689">
        <f>'Master Table'!O41</f>
        <v>0</v>
      </c>
      <c r="X44" s="689">
        <f>'Master Table'!P41</f>
        <v>0</v>
      </c>
      <c r="Y44" s="689">
        <f>'Master Table'!L41</f>
        <v>1433</v>
      </c>
      <c r="Z44" s="874">
        <f>'Master Table'!M41</f>
        <v>1098</v>
      </c>
    </row>
    <row r="45" spans="1:29" s="230" customFormat="1" ht="25.5" customHeight="1">
      <c r="A45" s="386">
        <v>8</v>
      </c>
      <c r="B45" s="387" t="s">
        <v>40</v>
      </c>
      <c r="C45" s="388">
        <f t="shared" si="6"/>
        <v>8970</v>
      </c>
      <c r="D45" s="388">
        <f t="shared" si="7"/>
        <v>7771</v>
      </c>
      <c r="E45" s="389">
        <v>0</v>
      </c>
      <c r="F45" s="389">
        <v>0</v>
      </c>
      <c r="G45" s="389">
        <v>0</v>
      </c>
      <c r="H45" s="389">
        <v>0</v>
      </c>
      <c r="I45" s="689">
        <f>'Master Table'!F42</f>
        <v>88</v>
      </c>
      <c r="J45" s="689">
        <f>'Master Table'!G42</f>
        <v>62</v>
      </c>
      <c r="K45" s="689">
        <f>'Master Table'!C42</f>
        <v>9058</v>
      </c>
      <c r="L45" s="874">
        <f>'Master Table'!D42</f>
        <v>7833</v>
      </c>
      <c r="M45" s="398"/>
      <c r="O45" s="386">
        <v>8</v>
      </c>
      <c r="P45" s="387" t="s">
        <v>40</v>
      </c>
      <c r="Q45" s="388">
        <f t="shared" si="8"/>
        <v>2036</v>
      </c>
      <c r="R45" s="388">
        <f t="shared" si="9"/>
        <v>1417</v>
      </c>
      <c r="S45" s="389">
        <v>0</v>
      </c>
      <c r="T45" s="389">
        <v>0</v>
      </c>
      <c r="U45" s="389">
        <v>0</v>
      </c>
      <c r="V45" s="389">
        <v>0</v>
      </c>
      <c r="W45" s="689">
        <f>'Master Table'!O42</f>
        <v>33</v>
      </c>
      <c r="X45" s="689">
        <f>'Master Table'!P42</f>
        <v>14</v>
      </c>
      <c r="Y45" s="689">
        <f>'Master Table'!L42</f>
        <v>2069</v>
      </c>
      <c r="Z45" s="874">
        <f>'Master Table'!M42</f>
        <v>1431</v>
      </c>
    </row>
    <row r="46" spans="1:29" s="230" customFormat="1" ht="25.5" customHeight="1">
      <c r="A46" s="386">
        <v>9</v>
      </c>
      <c r="B46" s="387" t="s">
        <v>44</v>
      </c>
      <c r="C46" s="388">
        <f t="shared" si="6"/>
        <v>8048</v>
      </c>
      <c r="D46" s="388">
        <f t="shared" si="7"/>
        <v>7562</v>
      </c>
      <c r="E46" s="389">
        <v>0</v>
      </c>
      <c r="F46" s="389">
        <v>0</v>
      </c>
      <c r="G46" s="389">
        <v>0</v>
      </c>
      <c r="H46" s="389">
        <v>0</v>
      </c>
      <c r="I46" s="689">
        <f>'Master Table'!F43</f>
        <v>40</v>
      </c>
      <c r="J46" s="689">
        <f>'Master Table'!G43</f>
        <v>30</v>
      </c>
      <c r="K46" s="689">
        <f>'Master Table'!C43</f>
        <v>8088</v>
      </c>
      <c r="L46" s="874">
        <f>'Master Table'!D43</f>
        <v>7592</v>
      </c>
      <c r="M46" s="398"/>
      <c r="O46" s="386">
        <v>9</v>
      </c>
      <c r="P46" s="387" t="s">
        <v>44</v>
      </c>
      <c r="Q46" s="388">
        <f t="shared" si="8"/>
        <v>2541</v>
      </c>
      <c r="R46" s="388">
        <f t="shared" si="9"/>
        <v>2093</v>
      </c>
      <c r="S46" s="389">
        <v>0</v>
      </c>
      <c r="T46" s="389">
        <v>0</v>
      </c>
      <c r="U46" s="389">
        <v>0</v>
      </c>
      <c r="V46" s="389">
        <v>0</v>
      </c>
      <c r="W46" s="689">
        <f>'Master Table'!O43</f>
        <v>9</v>
      </c>
      <c r="X46" s="689">
        <f>'Master Table'!P43</f>
        <v>9</v>
      </c>
      <c r="Y46" s="689">
        <f>'Master Table'!L43</f>
        <v>2550</v>
      </c>
      <c r="Z46" s="874">
        <f>'Master Table'!M43</f>
        <v>2102</v>
      </c>
    </row>
    <row r="47" spans="1:29" s="230" customFormat="1" ht="25.5" customHeight="1">
      <c r="A47" s="386">
        <v>10</v>
      </c>
      <c r="B47" s="387" t="s">
        <v>51</v>
      </c>
      <c r="C47" s="388">
        <f t="shared" si="6"/>
        <v>13963</v>
      </c>
      <c r="D47" s="388">
        <f t="shared" si="7"/>
        <v>12855</v>
      </c>
      <c r="E47" s="389">
        <v>6</v>
      </c>
      <c r="F47" s="389">
        <v>1</v>
      </c>
      <c r="G47" s="389">
        <v>24</v>
      </c>
      <c r="H47" s="389">
        <v>18</v>
      </c>
      <c r="I47" s="689">
        <f>'Master Table'!F44</f>
        <v>267</v>
      </c>
      <c r="J47" s="689">
        <f>'Master Table'!G44</f>
        <v>257</v>
      </c>
      <c r="K47" s="689">
        <f>'Master Table'!C44</f>
        <v>14260</v>
      </c>
      <c r="L47" s="874">
        <f>'Master Table'!D44</f>
        <v>13131</v>
      </c>
      <c r="M47" s="398"/>
      <c r="O47" s="386">
        <v>10</v>
      </c>
      <c r="P47" s="387" t="s">
        <v>51</v>
      </c>
      <c r="Q47" s="388">
        <f t="shared" si="8"/>
        <v>10388</v>
      </c>
      <c r="R47" s="388">
        <f t="shared" si="9"/>
        <v>7362</v>
      </c>
      <c r="S47" s="389">
        <v>7</v>
      </c>
      <c r="T47" s="389">
        <v>6</v>
      </c>
      <c r="U47" s="389">
        <v>208</v>
      </c>
      <c r="V47" s="389">
        <v>140</v>
      </c>
      <c r="W47" s="689">
        <f>'Master Table'!O44</f>
        <v>89</v>
      </c>
      <c r="X47" s="689">
        <f>'Master Table'!P44</f>
        <v>76</v>
      </c>
      <c r="Y47" s="689">
        <f>'Master Table'!L44</f>
        <v>10692</v>
      </c>
      <c r="Z47" s="874">
        <f>'Master Table'!M44</f>
        <v>7584</v>
      </c>
      <c r="AA47" s="398"/>
      <c r="AB47" s="398"/>
      <c r="AC47" s="398"/>
    </row>
    <row r="48" spans="1:29" s="230" customFormat="1" ht="25.5" customHeight="1">
      <c r="A48" s="386">
        <v>11</v>
      </c>
      <c r="B48" s="387" t="s">
        <v>57</v>
      </c>
      <c r="C48" s="388">
        <f t="shared" si="6"/>
        <v>5258</v>
      </c>
      <c r="D48" s="388">
        <f t="shared" si="7"/>
        <v>4848</v>
      </c>
      <c r="E48" s="389">
        <v>0</v>
      </c>
      <c r="F48" s="389">
        <v>0</v>
      </c>
      <c r="G48" s="389">
        <v>0</v>
      </c>
      <c r="H48" s="389">
        <v>2</v>
      </c>
      <c r="I48" s="689">
        <f>'Master Table'!F45</f>
        <v>33</v>
      </c>
      <c r="J48" s="689">
        <f>'Master Table'!G45</f>
        <v>47</v>
      </c>
      <c r="K48" s="689">
        <f>'Master Table'!C45</f>
        <v>5291</v>
      </c>
      <c r="L48" s="874">
        <f>'Master Table'!D45</f>
        <v>4897</v>
      </c>
      <c r="M48" s="398"/>
      <c r="O48" s="386">
        <v>11</v>
      </c>
      <c r="P48" s="387" t="s">
        <v>57</v>
      </c>
      <c r="Q48" s="388">
        <f t="shared" si="8"/>
        <v>1601</v>
      </c>
      <c r="R48" s="388">
        <f t="shared" si="9"/>
        <v>1107</v>
      </c>
      <c r="S48" s="389">
        <v>0</v>
      </c>
      <c r="T48" s="389">
        <v>0</v>
      </c>
      <c r="U48" s="389">
        <v>24</v>
      </c>
      <c r="V48" s="389">
        <v>16</v>
      </c>
      <c r="W48" s="689">
        <f>'Master Table'!O45</f>
        <v>15</v>
      </c>
      <c r="X48" s="689">
        <f>'Master Table'!P45</f>
        <v>8</v>
      </c>
      <c r="Y48" s="689">
        <f>'Master Table'!L45</f>
        <v>1640</v>
      </c>
      <c r="Z48" s="874">
        <f>'Master Table'!M45</f>
        <v>1131</v>
      </c>
    </row>
    <row r="49" spans="1:29" s="230" customFormat="1" ht="25.5" customHeight="1">
      <c r="A49" s="386">
        <v>12</v>
      </c>
      <c r="B49" s="387" t="s">
        <v>61</v>
      </c>
      <c r="C49" s="388">
        <f t="shared" si="6"/>
        <v>20404</v>
      </c>
      <c r="D49" s="388">
        <f t="shared" si="7"/>
        <v>19498</v>
      </c>
      <c r="E49" s="582">
        <v>0</v>
      </c>
      <c r="F49" s="582">
        <v>0</v>
      </c>
      <c r="G49" s="582">
        <v>1</v>
      </c>
      <c r="H49" s="582">
        <v>1</v>
      </c>
      <c r="I49" s="689">
        <f>'Master Table'!F46</f>
        <v>2727</v>
      </c>
      <c r="J49" s="689">
        <f>'Master Table'!G46</f>
        <v>1596</v>
      </c>
      <c r="K49" s="689">
        <f>'Master Table'!C46</f>
        <v>23132</v>
      </c>
      <c r="L49" s="874">
        <f>'Master Table'!D46</f>
        <v>21095</v>
      </c>
      <c r="M49" s="398"/>
      <c r="O49" s="386">
        <v>12</v>
      </c>
      <c r="P49" s="387" t="s">
        <v>61</v>
      </c>
      <c r="Q49" s="388">
        <f t="shared" si="8"/>
        <v>13949</v>
      </c>
      <c r="R49" s="388">
        <f t="shared" si="9"/>
        <v>8468</v>
      </c>
      <c r="S49" s="582">
        <v>127</v>
      </c>
      <c r="T49" s="582">
        <v>58</v>
      </c>
      <c r="U49" s="582">
        <v>91</v>
      </c>
      <c r="V49" s="582">
        <v>55</v>
      </c>
      <c r="W49" s="689">
        <f>'Master Table'!O46</f>
        <v>0</v>
      </c>
      <c r="X49" s="689">
        <f>'Master Table'!P46</f>
        <v>0</v>
      </c>
      <c r="Y49" s="689">
        <f>'Master Table'!L46</f>
        <v>14167</v>
      </c>
      <c r="Z49" s="874">
        <f>'Master Table'!M46</f>
        <v>8581</v>
      </c>
      <c r="AC49" s="398"/>
    </row>
    <row r="50" spans="1:29" s="230" customFormat="1" ht="25.5" customHeight="1">
      <c r="A50" s="386">
        <v>13</v>
      </c>
      <c r="B50" s="387" t="s">
        <v>62</v>
      </c>
      <c r="C50" s="388">
        <f t="shared" si="6"/>
        <v>4437</v>
      </c>
      <c r="D50" s="388">
        <f t="shared" si="7"/>
        <v>3982</v>
      </c>
      <c r="E50" s="389">
        <v>0</v>
      </c>
      <c r="F50" s="389">
        <v>0</v>
      </c>
      <c r="G50" s="389">
        <v>0</v>
      </c>
      <c r="H50" s="389">
        <v>0</v>
      </c>
      <c r="I50" s="689">
        <f>'Master Table'!F47</f>
        <v>40</v>
      </c>
      <c r="J50" s="689">
        <f>'Master Table'!G47</f>
        <v>49</v>
      </c>
      <c r="K50" s="689">
        <f>'Master Table'!C47</f>
        <v>4477</v>
      </c>
      <c r="L50" s="874">
        <f>'Master Table'!D47</f>
        <v>4031</v>
      </c>
      <c r="M50" s="398"/>
      <c r="O50" s="386">
        <v>13</v>
      </c>
      <c r="P50" s="387" t="s">
        <v>62</v>
      </c>
      <c r="Q50" s="388">
        <f t="shared" si="8"/>
        <v>1254</v>
      </c>
      <c r="R50" s="388">
        <f t="shared" si="9"/>
        <v>752</v>
      </c>
      <c r="S50" s="389">
        <v>0</v>
      </c>
      <c r="T50" s="389">
        <v>0</v>
      </c>
      <c r="U50" s="389">
        <v>0</v>
      </c>
      <c r="V50" s="389">
        <v>0</v>
      </c>
      <c r="W50" s="689">
        <f>'Master Table'!O47</f>
        <v>15</v>
      </c>
      <c r="X50" s="689">
        <f>'Master Table'!P47</f>
        <v>9</v>
      </c>
      <c r="Y50" s="689">
        <f>'Master Table'!L47</f>
        <v>1269</v>
      </c>
      <c r="Z50" s="874">
        <f>'Master Table'!M47</f>
        <v>761</v>
      </c>
      <c r="AA50" s="398"/>
    </row>
    <row r="51" spans="1:29" s="230" customFormat="1" ht="25.5" customHeight="1">
      <c r="A51" s="386">
        <v>14</v>
      </c>
      <c r="B51" s="387" t="s">
        <v>69</v>
      </c>
      <c r="C51" s="388">
        <f t="shared" si="6"/>
        <v>6119</v>
      </c>
      <c r="D51" s="388">
        <f t="shared" si="7"/>
        <v>5861</v>
      </c>
      <c r="E51" s="389">
        <v>64</v>
      </c>
      <c r="F51" s="389">
        <v>48</v>
      </c>
      <c r="G51" s="389"/>
      <c r="H51" s="389"/>
      <c r="I51" s="689">
        <f>'Master Table'!F48</f>
        <v>65</v>
      </c>
      <c r="J51" s="689">
        <f>'Master Table'!G48</f>
        <v>48</v>
      </c>
      <c r="K51" s="689">
        <f>'Master Table'!C48</f>
        <v>6248</v>
      </c>
      <c r="L51" s="874">
        <f>'Master Table'!D48</f>
        <v>5957</v>
      </c>
      <c r="M51" s="398"/>
      <c r="O51" s="386">
        <v>14</v>
      </c>
      <c r="P51" s="387" t="s">
        <v>69</v>
      </c>
      <c r="Q51" s="388">
        <f t="shared" si="8"/>
        <v>2286</v>
      </c>
      <c r="R51" s="388">
        <f t="shared" si="9"/>
        <v>1410</v>
      </c>
      <c r="S51" s="389"/>
      <c r="T51" s="389"/>
      <c r="U51" s="389"/>
      <c r="V51" s="389"/>
      <c r="W51" s="689">
        <f>'Master Table'!O48</f>
        <v>24</v>
      </c>
      <c r="X51" s="689">
        <f>'Master Table'!P48</f>
        <v>25</v>
      </c>
      <c r="Y51" s="689">
        <f>'Master Table'!L48</f>
        <v>2310</v>
      </c>
      <c r="Z51" s="874">
        <f>'Master Table'!M48</f>
        <v>1435</v>
      </c>
      <c r="AA51" s="398"/>
      <c r="AB51" s="398"/>
    </row>
    <row r="52" spans="1:29" s="230" customFormat="1" ht="25.5" customHeight="1">
      <c r="A52" s="386">
        <v>15</v>
      </c>
      <c r="B52" s="387" t="s">
        <v>256</v>
      </c>
      <c r="C52" s="388">
        <f t="shared" si="6"/>
        <v>5093</v>
      </c>
      <c r="D52" s="388">
        <f t="shared" si="7"/>
        <v>4470</v>
      </c>
      <c r="E52" s="389">
        <v>0</v>
      </c>
      <c r="F52" s="389">
        <v>0</v>
      </c>
      <c r="G52" s="389">
        <v>2</v>
      </c>
      <c r="H52" s="389">
        <v>2</v>
      </c>
      <c r="I52" s="689">
        <f>'Master Table'!F49</f>
        <v>28</v>
      </c>
      <c r="J52" s="689">
        <f>'Master Table'!G49</f>
        <v>23</v>
      </c>
      <c r="K52" s="689">
        <f>'Master Table'!C49</f>
        <v>5123</v>
      </c>
      <c r="L52" s="874">
        <f>'Master Table'!D49</f>
        <v>4495</v>
      </c>
      <c r="M52" s="398"/>
      <c r="O52" s="386">
        <v>15</v>
      </c>
      <c r="P52" s="387" t="s">
        <v>256</v>
      </c>
      <c r="Q52" s="388">
        <f t="shared" si="8"/>
        <v>1371</v>
      </c>
      <c r="R52" s="388">
        <f t="shared" si="9"/>
        <v>1047</v>
      </c>
      <c r="S52" s="389">
        <v>1</v>
      </c>
      <c r="T52" s="389">
        <v>1</v>
      </c>
      <c r="U52" s="389">
        <v>26</v>
      </c>
      <c r="V52" s="389">
        <v>30</v>
      </c>
      <c r="W52" s="689">
        <f>'Master Table'!O49</f>
        <v>15</v>
      </c>
      <c r="X52" s="689">
        <f>'Master Table'!P49</f>
        <v>14</v>
      </c>
      <c r="Y52" s="689">
        <f>'Master Table'!L49</f>
        <v>1413</v>
      </c>
      <c r="Z52" s="874">
        <f>'Master Table'!M49</f>
        <v>1092</v>
      </c>
    </row>
    <row r="53" spans="1:29" s="230" customFormat="1" ht="25.5" customHeight="1">
      <c r="A53" s="386">
        <v>16</v>
      </c>
      <c r="B53" s="387" t="s">
        <v>73</v>
      </c>
      <c r="C53" s="388">
        <f t="shared" si="6"/>
        <v>5121</v>
      </c>
      <c r="D53" s="388">
        <f t="shared" si="7"/>
        <v>4809</v>
      </c>
      <c r="E53" s="389">
        <v>0</v>
      </c>
      <c r="F53" s="389">
        <v>0</v>
      </c>
      <c r="G53" s="389">
        <v>0</v>
      </c>
      <c r="H53" s="389">
        <v>0</v>
      </c>
      <c r="I53" s="689">
        <f>'Master Table'!F50</f>
        <v>21</v>
      </c>
      <c r="J53" s="689">
        <f>'Master Table'!G50</f>
        <v>12</v>
      </c>
      <c r="K53" s="689">
        <f>'Master Table'!C50</f>
        <v>5142</v>
      </c>
      <c r="L53" s="874">
        <f>'Master Table'!D50</f>
        <v>4821</v>
      </c>
      <c r="M53" s="398"/>
      <c r="O53" s="386">
        <v>16</v>
      </c>
      <c r="P53" s="387" t="s">
        <v>73</v>
      </c>
      <c r="Q53" s="388">
        <f t="shared" si="8"/>
        <v>1114</v>
      </c>
      <c r="R53" s="388">
        <f t="shared" si="9"/>
        <v>790</v>
      </c>
      <c r="S53" s="389">
        <v>0</v>
      </c>
      <c r="T53" s="389">
        <v>0</v>
      </c>
      <c r="U53" s="389">
        <v>0</v>
      </c>
      <c r="V53" s="389">
        <v>0</v>
      </c>
      <c r="W53" s="689">
        <f>'Master Table'!O50</f>
        <v>9</v>
      </c>
      <c r="X53" s="689">
        <f>'Master Table'!P50</f>
        <v>9</v>
      </c>
      <c r="Y53" s="689">
        <f>'Master Table'!L50</f>
        <v>1123</v>
      </c>
      <c r="Z53" s="874">
        <f>'Master Table'!M50</f>
        <v>799</v>
      </c>
    </row>
    <row r="54" spans="1:29" s="230" customFormat="1" ht="25.5" customHeight="1">
      <c r="A54" s="386">
        <v>17</v>
      </c>
      <c r="B54" s="387" t="s">
        <v>75</v>
      </c>
      <c r="C54" s="388">
        <f t="shared" si="6"/>
        <v>10636</v>
      </c>
      <c r="D54" s="388">
        <f t="shared" si="7"/>
        <v>10083</v>
      </c>
      <c r="E54" s="389">
        <v>0</v>
      </c>
      <c r="F54" s="389">
        <v>0</v>
      </c>
      <c r="G54" s="389">
        <v>0</v>
      </c>
      <c r="H54" s="389">
        <v>0</v>
      </c>
      <c r="I54" s="689">
        <f>'Master Table'!F51</f>
        <v>118</v>
      </c>
      <c r="J54" s="689">
        <f>'Master Table'!G51</f>
        <v>98</v>
      </c>
      <c r="K54" s="689">
        <f>'Master Table'!C51</f>
        <v>10754</v>
      </c>
      <c r="L54" s="874">
        <f>'Master Table'!D51</f>
        <v>10181</v>
      </c>
      <c r="M54" s="398"/>
      <c r="O54" s="386">
        <v>17</v>
      </c>
      <c r="P54" s="387" t="s">
        <v>75</v>
      </c>
      <c r="Q54" s="388">
        <f t="shared" si="8"/>
        <v>6001</v>
      </c>
      <c r="R54" s="388">
        <f t="shared" si="9"/>
        <v>4458</v>
      </c>
      <c r="S54" s="389">
        <v>0</v>
      </c>
      <c r="T54" s="389">
        <v>0</v>
      </c>
      <c r="U54" s="389">
        <v>0</v>
      </c>
      <c r="V54" s="389">
        <v>0</v>
      </c>
      <c r="W54" s="689">
        <f>'Master Table'!O51</f>
        <v>112</v>
      </c>
      <c r="X54" s="689">
        <f>'Master Table'!P51</f>
        <v>90</v>
      </c>
      <c r="Y54" s="689">
        <f>'Master Table'!L51</f>
        <v>6113</v>
      </c>
      <c r="Z54" s="874">
        <f>'Master Table'!M51</f>
        <v>4548</v>
      </c>
    </row>
    <row r="55" spans="1:29" s="230" customFormat="1" ht="25.5" customHeight="1">
      <c r="A55" s="386">
        <v>18</v>
      </c>
      <c r="B55" s="391" t="s">
        <v>161</v>
      </c>
      <c r="C55" s="388">
        <f t="shared" si="6"/>
        <v>4225</v>
      </c>
      <c r="D55" s="388">
        <f t="shared" si="7"/>
        <v>3956</v>
      </c>
      <c r="E55" s="389">
        <v>0</v>
      </c>
      <c r="F55" s="389">
        <v>0</v>
      </c>
      <c r="G55" s="389">
        <v>0</v>
      </c>
      <c r="H55" s="389">
        <v>0</v>
      </c>
      <c r="I55" s="689">
        <f>'Master Table'!F52</f>
        <v>0</v>
      </c>
      <c r="J55" s="689">
        <f>'Master Table'!G52</f>
        <v>0</v>
      </c>
      <c r="K55" s="689">
        <f>'Master Table'!C52</f>
        <v>4225</v>
      </c>
      <c r="L55" s="874">
        <f>'Master Table'!D52</f>
        <v>3956</v>
      </c>
      <c r="M55" s="398"/>
      <c r="O55" s="386">
        <v>18</v>
      </c>
      <c r="P55" s="391" t="s">
        <v>161</v>
      </c>
      <c r="Q55" s="388">
        <f t="shared" si="8"/>
        <v>1081</v>
      </c>
      <c r="R55" s="388">
        <f t="shared" si="9"/>
        <v>744</v>
      </c>
      <c r="S55" s="389">
        <v>0</v>
      </c>
      <c r="T55" s="389">
        <v>0</v>
      </c>
      <c r="U55" s="389">
        <v>0</v>
      </c>
      <c r="V55" s="389">
        <v>0</v>
      </c>
      <c r="W55" s="689">
        <f>'Master Table'!O52</f>
        <v>0</v>
      </c>
      <c r="X55" s="689">
        <f>'Master Table'!P52</f>
        <v>0</v>
      </c>
      <c r="Y55" s="689">
        <f>'Master Table'!L52</f>
        <v>1081</v>
      </c>
      <c r="Z55" s="874">
        <f>'Master Table'!M52</f>
        <v>744</v>
      </c>
    </row>
    <row r="56" spans="1:29" s="230" customFormat="1" ht="25.5" customHeight="1">
      <c r="A56" s="386">
        <v>19</v>
      </c>
      <c r="B56" s="387" t="s">
        <v>86</v>
      </c>
      <c r="C56" s="388">
        <f t="shared" si="6"/>
        <v>9532</v>
      </c>
      <c r="D56" s="388">
        <f t="shared" si="7"/>
        <v>8785</v>
      </c>
      <c r="E56" s="389">
        <v>0</v>
      </c>
      <c r="F56" s="389">
        <v>0</v>
      </c>
      <c r="G56" s="389">
        <v>0</v>
      </c>
      <c r="H56" s="389">
        <v>0</v>
      </c>
      <c r="I56" s="689">
        <f>'Master Table'!F53</f>
        <v>154</v>
      </c>
      <c r="J56" s="689">
        <f>'Master Table'!G53</f>
        <v>127</v>
      </c>
      <c r="K56" s="689">
        <f>'Master Table'!C53</f>
        <v>9686</v>
      </c>
      <c r="L56" s="874">
        <f>'Master Table'!D53</f>
        <v>8912</v>
      </c>
      <c r="M56" s="398"/>
      <c r="O56" s="386">
        <v>19</v>
      </c>
      <c r="P56" s="387" t="s">
        <v>86</v>
      </c>
      <c r="Q56" s="388">
        <f t="shared" si="8"/>
        <v>2761</v>
      </c>
      <c r="R56" s="388">
        <f t="shared" si="9"/>
        <v>1950</v>
      </c>
      <c r="S56" s="389">
        <v>0</v>
      </c>
      <c r="T56" s="389">
        <v>0</v>
      </c>
      <c r="U56" s="389">
        <v>44</v>
      </c>
      <c r="V56" s="389">
        <v>22</v>
      </c>
      <c r="W56" s="689">
        <f>'Master Table'!O53</f>
        <v>89</v>
      </c>
      <c r="X56" s="689">
        <f>'Master Table'!P53</f>
        <v>58</v>
      </c>
      <c r="Y56" s="689">
        <f>'Master Table'!L53</f>
        <v>2894</v>
      </c>
      <c r="Z56" s="874">
        <f>'Master Table'!M53</f>
        <v>2030</v>
      </c>
    </row>
    <row r="57" spans="1:29" s="230" customFormat="1" ht="25.5" customHeight="1">
      <c r="A57" s="386">
        <v>20</v>
      </c>
      <c r="B57" s="387" t="s">
        <v>143</v>
      </c>
      <c r="C57" s="388">
        <f t="shared" si="6"/>
        <v>8000</v>
      </c>
      <c r="D57" s="388">
        <f t="shared" si="7"/>
        <v>7568</v>
      </c>
      <c r="E57" s="389">
        <v>3</v>
      </c>
      <c r="F57" s="389">
        <v>3</v>
      </c>
      <c r="G57" s="389">
        <v>5</v>
      </c>
      <c r="H57" s="389">
        <v>5</v>
      </c>
      <c r="I57" s="689">
        <f>'Master Table'!F54</f>
        <v>0</v>
      </c>
      <c r="J57" s="689">
        <f>'Master Table'!G54</f>
        <v>0</v>
      </c>
      <c r="K57" s="689">
        <f>'Master Table'!C54</f>
        <v>8008</v>
      </c>
      <c r="L57" s="874">
        <f>'Master Table'!D54</f>
        <v>7576</v>
      </c>
      <c r="M57" s="398"/>
      <c r="O57" s="386">
        <v>20</v>
      </c>
      <c r="P57" s="387" t="s">
        <v>143</v>
      </c>
      <c r="Q57" s="388">
        <f t="shared" si="8"/>
        <v>5072</v>
      </c>
      <c r="R57" s="388">
        <f t="shared" si="9"/>
        <v>3246</v>
      </c>
      <c r="S57" s="389">
        <v>13</v>
      </c>
      <c r="T57" s="389">
        <v>7</v>
      </c>
      <c r="U57" s="389">
        <v>28</v>
      </c>
      <c r="V57" s="389">
        <v>6</v>
      </c>
      <c r="W57" s="689">
        <f>'Master Table'!O54</f>
        <v>84</v>
      </c>
      <c r="X57" s="689">
        <f>'Master Table'!P54</f>
        <v>68</v>
      </c>
      <c r="Y57" s="689">
        <f>'Master Table'!L54</f>
        <v>5197</v>
      </c>
      <c r="Z57" s="874">
        <f>'Master Table'!M54</f>
        <v>3327</v>
      </c>
    </row>
    <row r="58" spans="1:29" s="230" customFormat="1" ht="25.5" customHeight="1">
      <c r="A58" s="386">
        <v>21</v>
      </c>
      <c r="B58" s="391" t="s">
        <v>144</v>
      </c>
      <c r="C58" s="388">
        <f t="shared" si="6"/>
        <v>3734</v>
      </c>
      <c r="D58" s="388">
        <f t="shared" si="7"/>
        <v>3387</v>
      </c>
      <c r="E58" s="389">
        <v>0</v>
      </c>
      <c r="F58" s="389">
        <v>0</v>
      </c>
      <c r="G58" s="389">
        <v>0</v>
      </c>
      <c r="H58" s="389">
        <v>0</v>
      </c>
      <c r="I58" s="689">
        <f>'Master Table'!F55</f>
        <v>77</v>
      </c>
      <c r="J58" s="689">
        <f>'Master Table'!G55</f>
        <v>52</v>
      </c>
      <c r="K58" s="689">
        <f>'Master Table'!C55</f>
        <v>3811</v>
      </c>
      <c r="L58" s="874">
        <f>'Master Table'!D55</f>
        <v>3439</v>
      </c>
      <c r="M58" s="398"/>
      <c r="O58" s="386">
        <v>21</v>
      </c>
      <c r="P58" s="391" t="s">
        <v>144</v>
      </c>
      <c r="Q58" s="388">
        <f t="shared" si="8"/>
        <v>1008</v>
      </c>
      <c r="R58" s="388">
        <f t="shared" si="9"/>
        <v>701</v>
      </c>
      <c r="S58" s="389">
        <v>0</v>
      </c>
      <c r="T58" s="389">
        <v>0</v>
      </c>
      <c r="U58" s="389">
        <v>18</v>
      </c>
      <c r="V58" s="389">
        <v>11</v>
      </c>
      <c r="W58" s="689">
        <f>'Master Table'!O55</f>
        <v>5</v>
      </c>
      <c r="X58" s="689">
        <f>'Master Table'!P55</f>
        <v>7</v>
      </c>
      <c r="Y58" s="689">
        <f>'Master Table'!L55</f>
        <v>1031</v>
      </c>
      <c r="Z58" s="874">
        <f>'Master Table'!M55</f>
        <v>719</v>
      </c>
    </row>
    <row r="59" spans="1:29" s="230" customFormat="1" ht="25.5" customHeight="1" thickBot="1">
      <c r="A59" s="392">
        <v>22</v>
      </c>
      <c r="B59" s="393" t="s">
        <v>145</v>
      </c>
      <c r="C59" s="873">
        <f t="shared" si="6"/>
        <v>4815</v>
      </c>
      <c r="D59" s="873">
        <f t="shared" si="7"/>
        <v>4356</v>
      </c>
      <c r="E59" s="389">
        <v>0</v>
      </c>
      <c r="F59" s="389">
        <v>0</v>
      </c>
      <c r="G59" s="389">
        <v>0</v>
      </c>
      <c r="H59" s="389">
        <v>0</v>
      </c>
      <c r="I59" s="690">
        <f>'Master Table'!F56</f>
        <v>0</v>
      </c>
      <c r="J59" s="690">
        <f>'Master Table'!G56</f>
        <v>0</v>
      </c>
      <c r="K59" s="690">
        <f>'Master Table'!C56</f>
        <v>4815</v>
      </c>
      <c r="L59" s="875">
        <f>'Master Table'!D56</f>
        <v>4356</v>
      </c>
      <c r="M59" s="398"/>
      <c r="O59" s="392">
        <v>22</v>
      </c>
      <c r="P59" s="393" t="s">
        <v>145</v>
      </c>
      <c r="Q59" s="873">
        <f t="shared" si="8"/>
        <v>1073</v>
      </c>
      <c r="R59" s="873">
        <f t="shared" si="9"/>
        <v>698</v>
      </c>
      <c r="S59" s="389">
        <v>0</v>
      </c>
      <c r="T59" s="389">
        <v>0</v>
      </c>
      <c r="U59" s="389">
        <v>0</v>
      </c>
      <c r="V59" s="389">
        <v>0</v>
      </c>
      <c r="W59" s="690">
        <f>'Master Table'!O56</f>
        <v>0</v>
      </c>
      <c r="X59" s="690">
        <f>'Master Table'!P56</f>
        <v>0</v>
      </c>
      <c r="Y59" s="690">
        <f>'Master Table'!L56</f>
        <v>1073</v>
      </c>
      <c r="Z59" s="875">
        <f>'Master Table'!M56</f>
        <v>698</v>
      </c>
    </row>
    <row r="60" spans="1:29" s="230" customFormat="1" ht="25.5" customHeight="1" thickBot="1">
      <c r="A60" s="1561" t="s">
        <v>162</v>
      </c>
      <c r="B60" s="1562"/>
      <c r="C60" s="394">
        <f t="shared" si="6"/>
        <v>164677</v>
      </c>
      <c r="D60" s="394">
        <f t="shared" si="7"/>
        <v>152435</v>
      </c>
      <c r="E60" s="394">
        <f t="shared" ref="E60:J60" si="10">SUM(E38:E59)</f>
        <v>73</v>
      </c>
      <c r="F60" s="394">
        <f t="shared" si="10"/>
        <v>52</v>
      </c>
      <c r="G60" s="394">
        <f t="shared" si="10"/>
        <v>42</v>
      </c>
      <c r="H60" s="394">
        <f t="shared" si="10"/>
        <v>36</v>
      </c>
      <c r="I60" s="394">
        <f t="shared" si="10"/>
        <v>3926</v>
      </c>
      <c r="J60" s="394">
        <f t="shared" si="10"/>
        <v>2676</v>
      </c>
      <c r="K60" s="876">
        <f>'Master Table'!C57</f>
        <v>168718</v>
      </c>
      <c r="L60" s="872">
        <f>'Master Table'!D57</f>
        <v>155199</v>
      </c>
      <c r="M60" s="398"/>
      <c r="O60" s="1561" t="s">
        <v>162</v>
      </c>
      <c r="P60" s="1562"/>
      <c r="Q60" s="394">
        <f t="shared" si="8"/>
        <v>75948</v>
      </c>
      <c r="R60" s="394">
        <f t="shared" si="9"/>
        <v>52114</v>
      </c>
      <c r="S60" s="394">
        <f t="shared" ref="S60:X60" si="11">SUM(S38:S59)</f>
        <v>148</v>
      </c>
      <c r="T60" s="394">
        <f t="shared" si="11"/>
        <v>72</v>
      </c>
      <c r="U60" s="394">
        <f t="shared" si="11"/>
        <v>513</v>
      </c>
      <c r="V60" s="394">
        <f t="shared" si="11"/>
        <v>321</v>
      </c>
      <c r="W60" s="394">
        <f t="shared" si="11"/>
        <v>605</v>
      </c>
      <c r="X60" s="394">
        <f t="shared" si="11"/>
        <v>469</v>
      </c>
      <c r="Y60" s="876">
        <f>'Master Table'!L57</f>
        <v>77214</v>
      </c>
      <c r="Z60" s="872">
        <f>'Master Table'!M57</f>
        <v>52976</v>
      </c>
    </row>
    <row r="61" spans="1:29" s="134" customFormat="1"/>
    <row r="62" spans="1:29" s="134" customFormat="1" ht="26.25">
      <c r="A62" s="1553" t="s">
        <v>520</v>
      </c>
      <c r="B62" s="1553"/>
      <c r="C62" s="1553"/>
      <c r="D62" s="1553"/>
      <c r="E62" s="1553"/>
      <c r="F62" s="1553"/>
      <c r="G62" s="1553"/>
      <c r="H62" s="1553"/>
      <c r="I62" s="1553"/>
      <c r="J62" s="1553"/>
      <c r="K62" s="1553"/>
      <c r="L62" s="1553"/>
      <c r="M62" s="219"/>
      <c r="N62" s="262"/>
      <c r="O62" s="1553" t="s">
        <v>521</v>
      </c>
      <c r="P62" s="1553"/>
      <c r="Q62" s="1553"/>
      <c r="R62" s="1553"/>
      <c r="S62" s="1553"/>
      <c r="T62" s="1553"/>
      <c r="U62" s="1553"/>
      <c r="V62" s="1553"/>
      <c r="W62" s="1553"/>
      <c r="X62" s="1553"/>
      <c r="Y62" s="1553"/>
      <c r="Z62" s="1553"/>
    </row>
    <row r="63" spans="1:29" s="134" customFormat="1" ht="24.75" customHeight="1">
      <c r="A63" s="1560" t="s">
        <v>881</v>
      </c>
      <c r="B63" s="1560"/>
      <c r="C63" s="1560"/>
      <c r="D63" s="1560"/>
      <c r="E63" s="1560"/>
      <c r="F63" s="1560"/>
      <c r="G63" s="1560"/>
      <c r="H63" s="1560"/>
      <c r="I63" s="1560"/>
      <c r="J63" s="1560"/>
      <c r="K63" s="1560"/>
      <c r="L63" s="1560"/>
      <c r="M63" s="219"/>
      <c r="N63" s="262"/>
      <c r="O63" s="1560" t="s">
        <v>881</v>
      </c>
      <c r="P63" s="1560"/>
      <c r="Q63" s="1560"/>
      <c r="R63" s="1560"/>
      <c r="S63" s="1560"/>
      <c r="T63" s="1560"/>
      <c r="U63" s="1560"/>
      <c r="V63" s="1560"/>
      <c r="W63" s="1560"/>
      <c r="X63" s="1560"/>
      <c r="Y63" s="1560"/>
      <c r="Z63" s="1560"/>
    </row>
    <row r="64" spans="1:29" s="134" customFormat="1" ht="29.25" customHeight="1" thickBot="1">
      <c r="A64" s="397" t="s">
        <v>610</v>
      </c>
      <c r="O64" s="397" t="s">
        <v>518</v>
      </c>
    </row>
    <row r="65" spans="1:26" s="134" customFormat="1" ht="21" customHeight="1">
      <c r="A65" s="1565" t="s">
        <v>157</v>
      </c>
      <c r="B65" s="1554" t="s">
        <v>614</v>
      </c>
      <c r="C65" s="1568" t="s">
        <v>158</v>
      </c>
      <c r="D65" s="1569"/>
      <c r="E65" s="1569"/>
      <c r="F65" s="1569"/>
      <c r="G65" s="1569"/>
      <c r="H65" s="1569"/>
      <c r="I65" s="1569"/>
      <c r="J65" s="1569"/>
      <c r="K65" s="1569"/>
      <c r="L65" s="1570"/>
      <c r="O65" s="1565" t="s">
        <v>157</v>
      </c>
      <c r="P65" s="1554" t="s">
        <v>614</v>
      </c>
      <c r="Q65" s="1568" t="s">
        <v>159</v>
      </c>
      <c r="R65" s="1569"/>
      <c r="S65" s="1569"/>
      <c r="T65" s="1569"/>
      <c r="U65" s="1569"/>
      <c r="V65" s="1569"/>
      <c r="W65" s="1569"/>
      <c r="X65" s="1569"/>
      <c r="Y65" s="1569"/>
      <c r="Z65" s="1570"/>
    </row>
    <row r="66" spans="1:26" s="134" customFormat="1" ht="45.75" customHeight="1">
      <c r="A66" s="1566"/>
      <c r="B66" s="1555"/>
      <c r="C66" s="1539" t="s">
        <v>754</v>
      </c>
      <c r="D66" s="1539"/>
      <c r="E66" s="1539" t="s">
        <v>301</v>
      </c>
      <c r="F66" s="1539"/>
      <c r="G66" s="1557" t="s">
        <v>714</v>
      </c>
      <c r="H66" s="1558"/>
      <c r="I66" s="1557" t="s">
        <v>160</v>
      </c>
      <c r="J66" s="1558"/>
      <c r="K66" s="1557" t="s">
        <v>6</v>
      </c>
      <c r="L66" s="1559"/>
      <c r="O66" s="1566"/>
      <c r="P66" s="1555"/>
      <c r="Q66" s="1539" t="s">
        <v>754</v>
      </c>
      <c r="R66" s="1539"/>
      <c r="S66" s="1539" t="s">
        <v>301</v>
      </c>
      <c r="T66" s="1539"/>
      <c r="U66" s="1557" t="s">
        <v>714</v>
      </c>
      <c r="V66" s="1558"/>
      <c r="W66" s="1557" t="s">
        <v>160</v>
      </c>
      <c r="X66" s="1558"/>
      <c r="Y66" s="1557" t="s">
        <v>6</v>
      </c>
      <c r="Z66" s="1559"/>
    </row>
    <row r="67" spans="1:26" s="134" customFormat="1" ht="27.75" customHeight="1">
      <c r="A67" s="1567"/>
      <c r="B67" s="1556"/>
      <c r="C67" s="287" t="s">
        <v>242</v>
      </c>
      <c r="D67" s="856" t="s">
        <v>243</v>
      </c>
      <c r="E67" s="856" t="s">
        <v>242</v>
      </c>
      <c r="F67" s="856" t="s">
        <v>243</v>
      </c>
      <c r="G67" s="856" t="s">
        <v>242</v>
      </c>
      <c r="H67" s="856" t="s">
        <v>243</v>
      </c>
      <c r="I67" s="856" t="s">
        <v>242</v>
      </c>
      <c r="J67" s="856" t="s">
        <v>243</v>
      </c>
      <c r="K67" s="856" t="s">
        <v>242</v>
      </c>
      <c r="L67" s="288" t="s">
        <v>243</v>
      </c>
      <c r="O67" s="1567"/>
      <c r="P67" s="1556"/>
      <c r="Q67" s="287" t="s">
        <v>242</v>
      </c>
      <c r="R67" s="856" t="s">
        <v>243</v>
      </c>
      <c r="S67" s="856" t="s">
        <v>242</v>
      </c>
      <c r="T67" s="856" t="s">
        <v>243</v>
      </c>
      <c r="U67" s="856" t="s">
        <v>242</v>
      </c>
      <c r="V67" s="856" t="s">
        <v>243</v>
      </c>
      <c r="W67" s="856" t="s">
        <v>242</v>
      </c>
      <c r="X67" s="856" t="s">
        <v>243</v>
      </c>
      <c r="Y67" s="856" t="s">
        <v>242</v>
      </c>
      <c r="Z67" s="288" t="s">
        <v>243</v>
      </c>
    </row>
    <row r="68" spans="1:26" s="230" customFormat="1" ht="25.5" customHeight="1">
      <c r="A68" s="386">
        <v>1</v>
      </c>
      <c r="B68" s="387" t="s">
        <v>15</v>
      </c>
      <c r="C68" s="396">
        <f>C7+C38</f>
        <v>19226</v>
      </c>
      <c r="D68" s="396">
        <f t="shared" ref="D68:L68" si="12">D7+D38</f>
        <v>17786</v>
      </c>
      <c r="E68" s="396">
        <f t="shared" si="12"/>
        <v>0</v>
      </c>
      <c r="F68" s="396">
        <f t="shared" si="12"/>
        <v>0</v>
      </c>
      <c r="G68" s="396">
        <f t="shared" si="12"/>
        <v>0</v>
      </c>
      <c r="H68" s="396">
        <f t="shared" si="12"/>
        <v>0</v>
      </c>
      <c r="I68" s="396">
        <f t="shared" si="12"/>
        <v>37</v>
      </c>
      <c r="J68" s="396">
        <f t="shared" si="12"/>
        <v>37</v>
      </c>
      <c r="K68" s="396">
        <f t="shared" si="12"/>
        <v>19263</v>
      </c>
      <c r="L68" s="396">
        <f t="shared" si="12"/>
        <v>17823</v>
      </c>
      <c r="O68" s="386">
        <v>1</v>
      </c>
      <c r="P68" s="387" t="s">
        <v>15</v>
      </c>
      <c r="Q68" s="396">
        <f>Q7+Q38</f>
        <v>16946</v>
      </c>
      <c r="R68" s="396">
        <f t="shared" ref="R68:Z68" si="13">R7+R38</f>
        <v>12427</v>
      </c>
      <c r="S68" s="396">
        <f t="shared" si="13"/>
        <v>0</v>
      </c>
      <c r="T68" s="396">
        <f t="shared" si="13"/>
        <v>0</v>
      </c>
      <c r="U68" s="396">
        <f t="shared" si="13"/>
        <v>0</v>
      </c>
      <c r="V68" s="396">
        <f t="shared" si="13"/>
        <v>0</v>
      </c>
      <c r="W68" s="396">
        <f t="shared" si="13"/>
        <v>7</v>
      </c>
      <c r="X68" s="396">
        <f t="shared" si="13"/>
        <v>6</v>
      </c>
      <c r="Y68" s="396">
        <f t="shared" si="13"/>
        <v>16953</v>
      </c>
      <c r="Z68" s="396">
        <f t="shared" si="13"/>
        <v>12433</v>
      </c>
    </row>
    <row r="69" spans="1:26" s="230" customFormat="1" ht="25.5" customHeight="1">
      <c r="A69" s="386">
        <v>2</v>
      </c>
      <c r="B69" s="387" t="s">
        <v>20</v>
      </c>
      <c r="C69" s="396">
        <f t="shared" ref="C69:L69" si="14">C8+C39</f>
        <v>4432</v>
      </c>
      <c r="D69" s="396">
        <f t="shared" si="14"/>
        <v>3967</v>
      </c>
      <c r="E69" s="396">
        <f t="shared" si="14"/>
        <v>0</v>
      </c>
      <c r="F69" s="396">
        <f t="shared" si="14"/>
        <v>0</v>
      </c>
      <c r="G69" s="396">
        <f t="shared" si="14"/>
        <v>0</v>
      </c>
      <c r="H69" s="396">
        <f t="shared" si="14"/>
        <v>1</v>
      </c>
      <c r="I69" s="396">
        <f t="shared" si="14"/>
        <v>177</v>
      </c>
      <c r="J69" s="396">
        <f t="shared" si="14"/>
        <v>222</v>
      </c>
      <c r="K69" s="396">
        <f t="shared" si="14"/>
        <v>4609</v>
      </c>
      <c r="L69" s="396">
        <f t="shared" si="14"/>
        <v>4190</v>
      </c>
      <c r="O69" s="386">
        <v>2</v>
      </c>
      <c r="P69" s="387" t="s">
        <v>20</v>
      </c>
      <c r="Q69" s="396">
        <f t="shared" ref="Q69:Z69" si="15">Q8+Q39</f>
        <v>3160</v>
      </c>
      <c r="R69" s="396">
        <f t="shared" si="15"/>
        <v>2252</v>
      </c>
      <c r="S69" s="396">
        <f t="shared" si="15"/>
        <v>0</v>
      </c>
      <c r="T69" s="396">
        <f t="shared" si="15"/>
        <v>0</v>
      </c>
      <c r="U69" s="396">
        <f t="shared" si="15"/>
        <v>38</v>
      </c>
      <c r="V69" s="396">
        <f t="shared" si="15"/>
        <v>26</v>
      </c>
      <c r="W69" s="396">
        <f t="shared" si="15"/>
        <v>31</v>
      </c>
      <c r="X69" s="396">
        <f t="shared" si="15"/>
        <v>22</v>
      </c>
      <c r="Y69" s="396">
        <f t="shared" si="15"/>
        <v>3229</v>
      </c>
      <c r="Z69" s="396">
        <f t="shared" si="15"/>
        <v>2300</v>
      </c>
    </row>
    <row r="70" spans="1:26" s="230" customFormat="1" ht="25.5" customHeight="1">
      <c r="A70" s="386">
        <v>3</v>
      </c>
      <c r="B70" s="387" t="s">
        <v>21</v>
      </c>
      <c r="C70" s="396">
        <f t="shared" ref="C70:L70" si="16">C9+C40</f>
        <v>9908</v>
      </c>
      <c r="D70" s="396">
        <f t="shared" si="16"/>
        <v>9106</v>
      </c>
      <c r="E70" s="396">
        <f t="shared" si="16"/>
        <v>0</v>
      </c>
      <c r="F70" s="396">
        <f t="shared" si="16"/>
        <v>0</v>
      </c>
      <c r="G70" s="396">
        <f t="shared" si="16"/>
        <v>0</v>
      </c>
      <c r="H70" s="396">
        <f t="shared" si="16"/>
        <v>0</v>
      </c>
      <c r="I70" s="396">
        <f t="shared" si="16"/>
        <v>0</v>
      </c>
      <c r="J70" s="396">
        <f t="shared" si="16"/>
        <v>0</v>
      </c>
      <c r="K70" s="396">
        <f t="shared" si="16"/>
        <v>9908</v>
      </c>
      <c r="L70" s="396">
        <f t="shared" si="16"/>
        <v>9106</v>
      </c>
      <c r="O70" s="386">
        <v>3</v>
      </c>
      <c r="P70" s="387" t="s">
        <v>21</v>
      </c>
      <c r="Q70" s="396">
        <f t="shared" ref="Q70:Z70" si="17">Q9+Q40</f>
        <v>8502</v>
      </c>
      <c r="R70" s="396">
        <f t="shared" si="17"/>
        <v>5460</v>
      </c>
      <c r="S70" s="396">
        <f t="shared" si="17"/>
        <v>0</v>
      </c>
      <c r="T70" s="396">
        <f t="shared" si="17"/>
        <v>0</v>
      </c>
      <c r="U70" s="396">
        <f t="shared" si="17"/>
        <v>0</v>
      </c>
      <c r="V70" s="396">
        <f t="shared" si="17"/>
        <v>0</v>
      </c>
      <c r="W70" s="396">
        <f t="shared" si="17"/>
        <v>0</v>
      </c>
      <c r="X70" s="396">
        <f t="shared" si="17"/>
        <v>0</v>
      </c>
      <c r="Y70" s="396">
        <f t="shared" si="17"/>
        <v>8502</v>
      </c>
      <c r="Z70" s="396">
        <f t="shared" si="17"/>
        <v>5460</v>
      </c>
    </row>
    <row r="71" spans="1:26" s="230" customFormat="1" ht="25.5" customHeight="1">
      <c r="A71" s="386">
        <v>4</v>
      </c>
      <c r="B71" s="387" t="s">
        <v>25</v>
      </c>
      <c r="C71" s="396">
        <f t="shared" ref="C71:L71" si="18">C10+C41</f>
        <v>5366</v>
      </c>
      <c r="D71" s="396">
        <f t="shared" si="18"/>
        <v>5170</v>
      </c>
      <c r="E71" s="396">
        <f t="shared" si="18"/>
        <v>0</v>
      </c>
      <c r="F71" s="396">
        <f t="shared" si="18"/>
        <v>0</v>
      </c>
      <c r="G71" s="396">
        <f t="shared" si="18"/>
        <v>0</v>
      </c>
      <c r="H71" s="396">
        <f t="shared" si="18"/>
        <v>0</v>
      </c>
      <c r="I71" s="396">
        <f t="shared" si="18"/>
        <v>165</v>
      </c>
      <c r="J71" s="396">
        <f t="shared" si="18"/>
        <v>201</v>
      </c>
      <c r="K71" s="396">
        <f t="shared" si="18"/>
        <v>5531</v>
      </c>
      <c r="L71" s="396">
        <f t="shared" si="18"/>
        <v>5371</v>
      </c>
      <c r="O71" s="386">
        <v>4</v>
      </c>
      <c r="P71" s="387" t="s">
        <v>25</v>
      </c>
      <c r="Q71" s="396">
        <f t="shared" ref="Q71:Z71" si="19">Q10+Q41</f>
        <v>4598</v>
      </c>
      <c r="R71" s="396">
        <f t="shared" si="19"/>
        <v>3430</v>
      </c>
      <c r="S71" s="396">
        <f t="shared" si="19"/>
        <v>0</v>
      </c>
      <c r="T71" s="396">
        <f t="shared" si="19"/>
        <v>0</v>
      </c>
      <c r="U71" s="396">
        <f t="shared" si="19"/>
        <v>0</v>
      </c>
      <c r="V71" s="396">
        <f t="shared" si="19"/>
        <v>0</v>
      </c>
      <c r="W71" s="396">
        <f t="shared" si="19"/>
        <v>53</v>
      </c>
      <c r="X71" s="396">
        <f t="shared" si="19"/>
        <v>56</v>
      </c>
      <c r="Y71" s="396">
        <f t="shared" si="19"/>
        <v>4651</v>
      </c>
      <c r="Z71" s="396">
        <f t="shared" si="19"/>
        <v>3486</v>
      </c>
    </row>
    <row r="72" spans="1:26" s="230" customFormat="1" ht="25.5" customHeight="1">
      <c r="A72" s="386">
        <v>5</v>
      </c>
      <c r="B72" s="387" t="s">
        <v>27</v>
      </c>
      <c r="C72" s="396">
        <f t="shared" ref="C72:L72" si="20">C11+C42</f>
        <v>8125</v>
      </c>
      <c r="D72" s="396">
        <f t="shared" si="20"/>
        <v>7478</v>
      </c>
      <c r="E72" s="396">
        <f t="shared" si="20"/>
        <v>10</v>
      </c>
      <c r="F72" s="396">
        <f t="shared" si="20"/>
        <v>5</v>
      </c>
      <c r="G72" s="396">
        <f t="shared" si="20"/>
        <v>8</v>
      </c>
      <c r="H72" s="396">
        <f t="shared" si="20"/>
        <v>9</v>
      </c>
      <c r="I72" s="396">
        <f t="shared" si="20"/>
        <v>278</v>
      </c>
      <c r="J72" s="396">
        <f t="shared" si="20"/>
        <v>192</v>
      </c>
      <c r="K72" s="396">
        <f t="shared" si="20"/>
        <v>8421</v>
      </c>
      <c r="L72" s="396">
        <f t="shared" si="20"/>
        <v>7684</v>
      </c>
      <c r="O72" s="386">
        <v>5</v>
      </c>
      <c r="P72" s="387" t="s">
        <v>27</v>
      </c>
      <c r="Q72" s="396">
        <f t="shared" ref="Q72:Z72" si="21">Q11+Q42</f>
        <v>4139</v>
      </c>
      <c r="R72" s="396">
        <f t="shared" si="21"/>
        <v>2895</v>
      </c>
      <c r="S72" s="396">
        <f t="shared" si="21"/>
        <v>0</v>
      </c>
      <c r="T72" s="396">
        <f t="shared" si="21"/>
        <v>0</v>
      </c>
      <c r="U72" s="396">
        <f t="shared" si="21"/>
        <v>17</v>
      </c>
      <c r="V72" s="396">
        <f t="shared" si="21"/>
        <v>10</v>
      </c>
      <c r="W72" s="396">
        <f t="shared" si="21"/>
        <v>141</v>
      </c>
      <c r="X72" s="396">
        <f t="shared" si="21"/>
        <v>95</v>
      </c>
      <c r="Y72" s="396">
        <f t="shared" si="21"/>
        <v>4297</v>
      </c>
      <c r="Z72" s="396">
        <f t="shared" si="21"/>
        <v>3000</v>
      </c>
    </row>
    <row r="73" spans="1:26" s="230" customFormat="1" ht="25.5" customHeight="1">
      <c r="A73" s="386">
        <v>6</v>
      </c>
      <c r="B73" s="387" t="s">
        <v>29</v>
      </c>
      <c r="C73" s="396">
        <f t="shared" ref="C73:L73" si="22">C12+C43</f>
        <v>2582</v>
      </c>
      <c r="D73" s="396">
        <f t="shared" si="22"/>
        <v>2338</v>
      </c>
      <c r="E73" s="396">
        <f t="shared" si="22"/>
        <v>0</v>
      </c>
      <c r="F73" s="396">
        <f t="shared" si="22"/>
        <v>0</v>
      </c>
      <c r="G73" s="396">
        <f t="shared" si="22"/>
        <v>4</v>
      </c>
      <c r="H73" s="396">
        <f t="shared" si="22"/>
        <v>0</v>
      </c>
      <c r="I73" s="396">
        <f t="shared" si="22"/>
        <v>125</v>
      </c>
      <c r="J73" s="396">
        <f t="shared" si="22"/>
        <v>104</v>
      </c>
      <c r="K73" s="396">
        <f t="shared" si="22"/>
        <v>2711</v>
      </c>
      <c r="L73" s="396">
        <f t="shared" si="22"/>
        <v>2442</v>
      </c>
      <c r="O73" s="386">
        <v>6</v>
      </c>
      <c r="P73" s="387" t="s">
        <v>29</v>
      </c>
      <c r="Q73" s="396">
        <f t="shared" ref="Q73:Z73" si="23">Q12+Q43</f>
        <v>2582</v>
      </c>
      <c r="R73" s="396">
        <f t="shared" si="23"/>
        <v>1818</v>
      </c>
      <c r="S73" s="396">
        <f t="shared" si="23"/>
        <v>0</v>
      </c>
      <c r="T73" s="396">
        <f t="shared" si="23"/>
        <v>0</v>
      </c>
      <c r="U73" s="396">
        <f t="shared" si="23"/>
        <v>85</v>
      </c>
      <c r="V73" s="396">
        <f t="shared" si="23"/>
        <v>35</v>
      </c>
      <c r="W73" s="396">
        <f t="shared" si="23"/>
        <v>29</v>
      </c>
      <c r="X73" s="396">
        <f t="shared" si="23"/>
        <v>24</v>
      </c>
      <c r="Y73" s="396">
        <f t="shared" si="23"/>
        <v>2696</v>
      </c>
      <c r="Z73" s="396">
        <f t="shared" si="23"/>
        <v>1877</v>
      </c>
    </row>
    <row r="74" spans="1:26" s="230" customFormat="1" ht="25.5" customHeight="1">
      <c r="A74" s="386">
        <v>7</v>
      </c>
      <c r="B74" s="387" t="s">
        <v>142</v>
      </c>
      <c r="C74" s="396">
        <f t="shared" ref="C74:L74" si="24">C13+C44</f>
        <v>4901</v>
      </c>
      <c r="D74" s="396">
        <f t="shared" si="24"/>
        <v>4450</v>
      </c>
      <c r="E74" s="396">
        <f t="shared" si="24"/>
        <v>0</v>
      </c>
      <c r="F74" s="396">
        <f t="shared" si="24"/>
        <v>0</v>
      </c>
      <c r="G74" s="396">
        <f t="shared" si="24"/>
        <v>0</v>
      </c>
      <c r="H74" s="396">
        <f t="shared" si="24"/>
        <v>0</v>
      </c>
      <c r="I74" s="396">
        <f t="shared" si="24"/>
        <v>0</v>
      </c>
      <c r="J74" s="396">
        <f t="shared" si="24"/>
        <v>0</v>
      </c>
      <c r="K74" s="396">
        <f t="shared" si="24"/>
        <v>4901</v>
      </c>
      <c r="L74" s="396">
        <f t="shared" si="24"/>
        <v>4450</v>
      </c>
      <c r="O74" s="386">
        <v>7</v>
      </c>
      <c r="P74" s="387" t="s">
        <v>142</v>
      </c>
      <c r="Q74" s="396">
        <f t="shared" ref="Q74:Z74" si="25">Q13+Q44</f>
        <v>3732</v>
      </c>
      <c r="R74" s="396">
        <f t="shared" si="25"/>
        <v>2791</v>
      </c>
      <c r="S74" s="396">
        <f t="shared" si="25"/>
        <v>0</v>
      </c>
      <c r="T74" s="396">
        <f t="shared" si="25"/>
        <v>0</v>
      </c>
      <c r="U74" s="396">
        <f t="shared" si="25"/>
        <v>0</v>
      </c>
      <c r="V74" s="396">
        <f t="shared" si="25"/>
        <v>0</v>
      </c>
      <c r="W74" s="396">
        <f t="shared" si="25"/>
        <v>0</v>
      </c>
      <c r="X74" s="396">
        <f t="shared" si="25"/>
        <v>0</v>
      </c>
      <c r="Y74" s="396">
        <f t="shared" si="25"/>
        <v>3732</v>
      </c>
      <c r="Z74" s="396">
        <f t="shared" si="25"/>
        <v>2791</v>
      </c>
    </row>
    <row r="75" spans="1:26" s="230" customFormat="1" ht="25.5" customHeight="1">
      <c r="A75" s="386">
        <v>8</v>
      </c>
      <c r="B75" s="387" t="s">
        <v>40</v>
      </c>
      <c r="C75" s="396">
        <f t="shared" ref="C75:L75" si="26">C14+C45</f>
        <v>11564</v>
      </c>
      <c r="D75" s="396">
        <f t="shared" si="26"/>
        <v>10197</v>
      </c>
      <c r="E75" s="396">
        <f t="shared" si="26"/>
        <v>0</v>
      </c>
      <c r="F75" s="396">
        <f t="shared" si="26"/>
        <v>0</v>
      </c>
      <c r="G75" s="396">
        <f t="shared" si="26"/>
        <v>0</v>
      </c>
      <c r="H75" s="396">
        <f t="shared" si="26"/>
        <v>0</v>
      </c>
      <c r="I75" s="396">
        <f t="shared" si="26"/>
        <v>320</v>
      </c>
      <c r="J75" s="396">
        <f t="shared" si="26"/>
        <v>233</v>
      </c>
      <c r="K75" s="396">
        <f t="shared" si="26"/>
        <v>11884</v>
      </c>
      <c r="L75" s="396">
        <f t="shared" si="26"/>
        <v>10430</v>
      </c>
      <c r="O75" s="386">
        <v>8</v>
      </c>
      <c r="P75" s="387" t="s">
        <v>40</v>
      </c>
      <c r="Q75" s="396">
        <f t="shared" ref="Q75:Z75" si="27">Q14+Q45</f>
        <v>6852</v>
      </c>
      <c r="R75" s="396">
        <f t="shared" si="27"/>
        <v>5439</v>
      </c>
      <c r="S75" s="396">
        <f t="shared" si="27"/>
        <v>0</v>
      </c>
      <c r="T75" s="396">
        <f t="shared" si="27"/>
        <v>0</v>
      </c>
      <c r="U75" s="396">
        <f t="shared" si="27"/>
        <v>0</v>
      </c>
      <c r="V75" s="396">
        <f t="shared" si="27"/>
        <v>0</v>
      </c>
      <c r="W75" s="396">
        <f t="shared" si="27"/>
        <v>56</v>
      </c>
      <c r="X75" s="396">
        <f t="shared" si="27"/>
        <v>28</v>
      </c>
      <c r="Y75" s="396">
        <f t="shared" si="27"/>
        <v>6908</v>
      </c>
      <c r="Z75" s="396">
        <f t="shared" si="27"/>
        <v>5467</v>
      </c>
    </row>
    <row r="76" spans="1:26" s="230" customFormat="1" ht="25.5" customHeight="1">
      <c r="A76" s="386">
        <v>9</v>
      </c>
      <c r="B76" s="387" t="s">
        <v>44</v>
      </c>
      <c r="C76" s="396">
        <f t="shared" ref="C76:L76" si="28">C15+C46</f>
        <v>10370</v>
      </c>
      <c r="D76" s="396">
        <f t="shared" si="28"/>
        <v>9742</v>
      </c>
      <c r="E76" s="396">
        <f t="shared" si="28"/>
        <v>0</v>
      </c>
      <c r="F76" s="396">
        <f t="shared" si="28"/>
        <v>0</v>
      </c>
      <c r="G76" s="396">
        <f t="shared" si="28"/>
        <v>0</v>
      </c>
      <c r="H76" s="396">
        <f t="shared" si="28"/>
        <v>0</v>
      </c>
      <c r="I76" s="396">
        <f t="shared" si="28"/>
        <v>56</v>
      </c>
      <c r="J76" s="396">
        <f t="shared" si="28"/>
        <v>40</v>
      </c>
      <c r="K76" s="396">
        <f t="shared" si="28"/>
        <v>10426</v>
      </c>
      <c r="L76" s="396">
        <f t="shared" si="28"/>
        <v>9782</v>
      </c>
      <c r="O76" s="386">
        <v>9</v>
      </c>
      <c r="P76" s="387" t="s">
        <v>44</v>
      </c>
      <c r="Q76" s="396">
        <f t="shared" ref="Q76:Z76" si="29">Q15+Q46</f>
        <v>8137</v>
      </c>
      <c r="R76" s="396">
        <f t="shared" si="29"/>
        <v>6509</v>
      </c>
      <c r="S76" s="396">
        <f t="shared" si="29"/>
        <v>0</v>
      </c>
      <c r="T76" s="396">
        <f t="shared" si="29"/>
        <v>0</v>
      </c>
      <c r="U76" s="396">
        <f t="shared" si="29"/>
        <v>0</v>
      </c>
      <c r="V76" s="396">
        <f t="shared" si="29"/>
        <v>0</v>
      </c>
      <c r="W76" s="396">
        <f t="shared" si="29"/>
        <v>14</v>
      </c>
      <c r="X76" s="396">
        <f t="shared" si="29"/>
        <v>12</v>
      </c>
      <c r="Y76" s="396">
        <f t="shared" si="29"/>
        <v>8151</v>
      </c>
      <c r="Z76" s="396">
        <f t="shared" si="29"/>
        <v>6521</v>
      </c>
    </row>
    <row r="77" spans="1:26" s="230" customFormat="1" ht="25.5" customHeight="1">
      <c r="A77" s="386">
        <v>10</v>
      </c>
      <c r="B77" s="387" t="s">
        <v>51</v>
      </c>
      <c r="C77" s="396">
        <f t="shared" ref="C77:L77" si="30">C16+C47</f>
        <v>15528</v>
      </c>
      <c r="D77" s="396">
        <f t="shared" si="30"/>
        <v>14353</v>
      </c>
      <c r="E77" s="396">
        <f t="shared" si="30"/>
        <v>6</v>
      </c>
      <c r="F77" s="396">
        <f t="shared" si="30"/>
        <v>1</v>
      </c>
      <c r="G77" s="396">
        <f t="shared" si="30"/>
        <v>25</v>
      </c>
      <c r="H77" s="396">
        <f t="shared" si="30"/>
        <v>21</v>
      </c>
      <c r="I77" s="396">
        <f t="shared" si="30"/>
        <v>1009</v>
      </c>
      <c r="J77" s="396">
        <f t="shared" si="30"/>
        <v>857</v>
      </c>
      <c r="K77" s="396">
        <f t="shared" si="30"/>
        <v>16568</v>
      </c>
      <c r="L77" s="396">
        <f t="shared" si="30"/>
        <v>15232</v>
      </c>
      <c r="O77" s="386">
        <v>10</v>
      </c>
      <c r="P77" s="387" t="s">
        <v>51</v>
      </c>
      <c r="Q77" s="396">
        <f t="shared" ref="Q77:Z77" si="31">Q16+Q47</f>
        <v>15634</v>
      </c>
      <c r="R77" s="396">
        <f t="shared" si="31"/>
        <v>11426</v>
      </c>
      <c r="S77" s="396">
        <f t="shared" si="31"/>
        <v>7</v>
      </c>
      <c r="T77" s="396">
        <f t="shared" si="31"/>
        <v>6</v>
      </c>
      <c r="U77" s="396">
        <f t="shared" si="31"/>
        <v>232</v>
      </c>
      <c r="V77" s="396">
        <f t="shared" si="31"/>
        <v>154</v>
      </c>
      <c r="W77" s="396">
        <f t="shared" si="31"/>
        <v>121</v>
      </c>
      <c r="X77" s="396">
        <f t="shared" si="31"/>
        <v>104</v>
      </c>
      <c r="Y77" s="396">
        <f t="shared" si="31"/>
        <v>15994</v>
      </c>
      <c r="Z77" s="396">
        <f t="shared" si="31"/>
        <v>11690</v>
      </c>
    </row>
    <row r="78" spans="1:26" s="230" customFormat="1" ht="25.5" customHeight="1">
      <c r="A78" s="386">
        <v>11</v>
      </c>
      <c r="B78" s="387" t="s">
        <v>57</v>
      </c>
      <c r="C78" s="396">
        <f t="shared" ref="C78:L78" si="32">C17+C48</f>
        <v>5523</v>
      </c>
      <c r="D78" s="396">
        <f t="shared" si="32"/>
        <v>5090</v>
      </c>
      <c r="E78" s="396">
        <f t="shared" si="32"/>
        <v>0</v>
      </c>
      <c r="F78" s="396">
        <f t="shared" si="32"/>
        <v>0</v>
      </c>
      <c r="G78" s="396">
        <f t="shared" si="32"/>
        <v>0</v>
      </c>
      <c r="H78" s="396">
        <f t="shared" si="32"/>
        <v>2</v>
      </c>
      <c r="I78" s="396">
        <f t="shared" si="32"/>
        <v>165</v>
      </c>
      <c r="J78" s="396">
        <f t="shared" si="32"/>
        <v>179</v>
      </c>
      <c r="K78" s="396">
        <f t="shared" si="32"/>
        <v>5688</v>
      </c>
      <c r="L78" s="396">
        <f t="shared" si="32"/>
        <v>5271</v>
      </c>
      <c r="O78" s="386">
        <v>11</v>
      </c>
      <c r="P78" s="387" t="s">
        <v>57</v>
      </c>
      <c r="Q78" s="396">
        <f t="shared" ref="Q78:Z78" si="33">Q17+Q48</f>
        <v>4110</v>
      </c>
      <c r="R78" s="396">
        <f t="shared" si="33"/>
        <v>3009</v>
      </c>
      <c r="S78" s="396">
        <f t="shared" si="33"/>
        <v>0</v>
      </c>
      <c r="T78" s="396">
        <f t="shared" si="33"/>
        <v>0</v>
      </c>
      <c r="U78" s="396">
        <f t="shared" si="33"/>
        <v>45</v>
      </c>
      <c r="V78" s="396">
        <f t="shared" si="33"/>
        <v>28</v>
      </c>
      <c r="W78" s="396">
        <f t="shared" si="33"/>
        <v>42</v>
      </c>
      <c r="X78" s="396">
        <f t="shared" si="33"/>
        <v>30</v>
      </c>
      <c r="Y78" s="396">
        <f t="shared" si="33"/>
        <v>4197</v>
      </c>
      <c r="Z78" s="396">
        <f t="shared" si="33"/>
        <v>3067</v>
      </c>
    </row>
    <row r="79" spans="1:26" s="230" customFormat="1" ht="25.5" customHeight="1">
      <c r="A79" s="386">
        <v>12</v>
      </c>
      <c r="B79" s="387" t="s">
        <v>61</v>
      </c>
      <c r="C79" s="396">
        <f t="shared" ref="C79:L79" si="34">C18+C49</f>
        <v>22725</v>
      </c>
      <c r="D79" s="396">
        <f t="shared" si="34"/>
        <v>21608</v>
      </c>
      <c r="E79" s="396">
        <f t="shared" si="34"/>
        <v>24</v>
      </c>
      <c r="F79" s="396">
        <f t="shared" si="34"/>
        <v>16</v>
      </c>
      <c r="G79" s="396">
        <f t="shared" si="34"/>
        <v>52</v>
      </c>
      <c r="H79" s="396">
        <f t="shared" si="34"/>
        <v>43</v>
      </c>
      <c r="I79" s="396">
        <f t="shared" si="34"/>
        <v>3428</v>
      </c>
      <c r="J79" s="396">
        <f t="shared" si="34"/>
        <v>2137</v>
      </c>
      <c r="K79" s="396">
        <f t="shared" si="34"/>
        <v>26229</v>
      </c>
      <c r="L79" s="396">
        <f t="shared" si="34"/>
        <v>23804</v>
      </c>
      <c r="O79" s="386">
        <v>12</v>
      </c>
      <c r="P79" s="387" t="s">
        <v>61</v>
      </c>
      <c r="Q79" s="396">
        <f t="shared" ref="Q79:Z79" si="35">Q18+Q49</f>
        <v>20841</v>
      </c>
      <c r="R79" s="396">
        <f t="shared" si="35"/>
        <v>13389</v>
      </c>
      <c r="S79" s="396">
        <f t="shared" si="35"/>
        <v>127</v>
      </c>
      <c r="T79" s="396">
        <f t="shared" si="35"/>
        <v>58</v>
      </c>
      <c r="U79" s="396">
        <f t="shared" si="35"/>
        <v>139</v>
      </c>
      <c r="V79" s="396">
        <f t="shared" si="35"/>
        <v>71</v>
      </c>
      <c r="W79" s="396">
        <f t="shared" si="35"/>
        <v>292</v>
      </c>
      <c r="X79" s="396">
        <f t="shared" si="35"/>
        <v>262</v>
      </c>
      <c r="Y79" s="396">
        <f t="shared" si="35"/>
        <v>21399</v>
      </c>
      <c r="Z79" s="396">
        <f t="shared" si="35"/>
        <v>13780</v>
      </c>
    </row>
    <row r="80" spans="1:26" s="230" customFormat="1" ht="25.5" customHeight="1">
      <c r="A80" s="386">
        <v>13</v>
      </c>
      <c r="B80" s="387" t="s">
        <v>62</v>
      </c>
      <c r="C80" s="396">
        <f t="shared" ref="C80:L80" si="36">C19+C50</f>
        <v>4655</v>
      </c>
      <c r="D80" s="396">
        <f t="shared" si="36"/>
        <v>4160</v>
      </c>
      <c r="E80" s="396">
        <f t="shared" si="36"/>
        <v>0</v>
      </c>
      <c r="F80" s="396">
        <f t="shared" si="36"/>
        <v>0</v>
      </c>
      <c r="G80" s="396">
        <f t="shared" si="36"/>
        <v>0</v>
      </c>
      <c r="H80" s="396">
        <f t="shared" si="36"/>
        <v>0</v>
      </c>
      <c r="I80" s="396">
        <f t="shared" si="36"/>
        <v>171</v>
      </c>
      <c r="J80" s="396">
        <f t="shared" si="36"/>
        <v>184</v>
      </c>
      <c r="K80" s="396">
        <f t="shared" si="36"/>
        <v>4826</v>
      </c>
      <c r="L80" s="396">
        <f t="shared" si="36"/>
        <v>4344</v>
      </c>
      <c r="O80" s="386">
        <v>13</v>
      </c>
      <c r="P80" s="387" t="s">
        <v>62</v>
      </c>
      <c r="Q80" s="396">
        <f t="shared" ref="Q80:Z80" si="37">Q19+Q50</f>
        <v>3708</v>
      </c>
      <c r="R80" s="396">
        <f t="shared" si="37"/>
        <v>2552</v>
      </c>
      <c r="S80" s="396">
        <f t="shared" si="37"/>
        <v>0</v>
      </c>
      <c r="T80" s="396">
        <f t="shared" si="37"/>
        <v>0</v>
      </c>
      <c r="U80" s="396">
        <f t="shared" si="37"/>
        <v>0</v>
      </c>
      <c r="V80" s="396">
        <f t="shared" si="37"/>
        <v>0</v>
      </c>
      <c r="W80" s="396">
        <f t="shared" si="37"/>
        <v>37</v>
      </c>
      <c r="X80" s="396">
        <f t="shared" si="37"/>
        <v>26</v>
      </c>
      <c r="Y80" s="396">
        <f t="shared" si="37"/>
        <v>3745</v>
      </c>
      <c r="Z80" s="396">
        <f t="shared" si="37"/>
        <v>2578</v>
      </c>
    </row>
    <row r="81" spans="1:26" s="230" customFormat="1" ht="25.5" customHeight="1">
      <c r="A81" s="386">
        <v>14</v>
      </c>
      <c r="B81" s="387" t="s">
        <v>69</v>
      </c>
      <c r="C81" s="396">
        <f t="shared" ref="C81:L81" si="38">C20+C51</f>
        <v>6644</v>
      </c>
      <c r="D81" s="396">
        <f t="shared" si="38"/>
        <v>6392</v>
      </c>
      <c r="E81" s="396">
        <f t="shared" si="38"/>
        <v>210</v>
      </c>
      <c r="F81" s="396">
        <f t="shared" si="38"/>
        <v>187</v>
      </c>
      <c r="G81" s="396">
        <f t="shared" si="38"/>
        <v>0</v>
      </c>
      <c r="H81" s="396">
        <f t="shared" si="38"/>
        <v>0</v>
      </c>
      <c r="I81" s="396">
        <f t="shared" si="38"/>
        <v>211</v>
      </c>
      <c r="J81" s="396">
        <f t="shared" si="38"/>
        <v>187</v>
      </c>
      <c r="K81" s="396">
        <f t="shared" si="38"/>
        <v>7065</v>
      </c>
      <c r="L81" s="396">
        <f t="shared" si="38"/>
        <v>6766</v>
      </c>
      <c r="O81" s="386">
        <v>14</v>
      </c>
      <c r="P81" s="387" t="s">
        <v>69</v>
      </c>
      <c r="Q81" s="396">
        <f t="shared" ref="Q81:Z81" si="39">Q20+Q51</f>
        <v>5859</v>
      </c>
      <c r="R81" s="396">
        <f t="shared" si="39"/>
        <v>3977</v>
      </c>
      <c r="S81" s="396">
        <f t="shared" si="39"/>
        <v>0</v>
      </c>
      <c r="T81" s="396">
        <f t="shared" si="39"/>
        <v>0</v>
      </c>
      <c r="U81" s="396">
        <f t="shared" si="39"/>
        <v>0</v>
      </c>
      <c r="V81" s="396">
        <f t="shared" si="39"/>
        <v>0</v>
      </c>
      <c r="W81" s="396">
        <f t="shared" si="39"/>
        <v>59</v>
      </c>
      <c r="X81" s="396">
        <f t="shared" si="39"/>
        <v>38</v>
      </c>
      <c r="Y81" s="396">
        <f t="shared" si="39"/>
        <v>5918</v>
      </c>
      <c r="Z81" s="396">
        <f t="shared" si="39"/>
        <v>4015</v>
      </c>
    </row>
    <row r="82" spans="1:26" s="230" customFormat="1" ht="25.5" customHeight="1">
      <c r="A82" s="386">
        <v>15</v>
      </c>
      <c r="B82" s="387" t="s">
        <v>256</v>
      </c>
      <c r="C82" s="396">
        <f t="shared" ref="C82:L82" si="40">C21+C52</f>
        <v>6444</v>
      </c>
      <c r="D82" s="396">
        <f t="shared" si="40"/>
        <v>5718</v>
      </c>
      <c r="E82" s="396">
        <f t="shared" si="40"/>
        <v>0</v>
      </c>
      <c r="F82" s="396">
        <f t="shared" si="40"/>
        <v>0</v>
      </c>
      <c r="G82" s="396">
        <f t="shared" si="40"/>
        <v>2</v>
      </c>
      <c r="H82" s="396">
        <f t="shared" si="40"/>
        <v>2</v>
      </c>
      <c r="I82" s="396">
        <f t="shared" si="40"/>
        <v>28</v>
      </c>
      <c r="J82" s="396">
        <f t="shared" si="40"/>
        <v>23</v>
      </c>
      <c r="K82" s="396">
        <f t="shared" si="40"/>
        <v>6474</v>
      </c>
      <c r="L82" s="396">
        <f t="shared" si="40"/>
        <v>5743</v>
      </c>
      <c r="O82" s="386">
        <v>15</v>
      </c>
      <c r="P82" s="387" t="s">
        <v>256</v>
      </c>
      <c r="Q82" s="396">
        <f t="shared" ref="Q82:Z82" si="41">Q21+Q52</f>
        <v>4191</v>
      </c>
      <c r="R82" s="396">
        <f t="shared" si="41"/>
        <v>3178</v>
      </c>
      <c r="S82" s="396">
        <f t="shared" si="41"/>
        <v>1</v>
      </c>
      <c r="T82" s="396">
        <f t="shared" si="41"/>
        <v>1</v>
      </c>
      <c r="U82" s="396">
        <f t="shared" si="41"/>
        <v>26</v>
      </c>
      <c r="V82" s="396">
        <f t="shared" si="41"/>
        <v>30</v>
      </c>
      <c r="W82" s="396">
        <f t="shared" si="41"/>
        <v>15</v>
      </c>
      <c r="X82" s="396">
        <f t="shared" si="41"/>
        <v>14</v>
      </c>
      <c r="Y82" s="396">
        <f t="shared" si="41"/>
        <v>4233</v>
      </c>
      <c r="Z82" s="396">
        <f t="shared" si="41"/>
        <v>3223</v>
      </c>
    </row>
    <row r="83" spans="1:26" s="230" customFormat="1" ht="25.5" customHeight="1">
      <c r="A83" s="386">
        <v>16</v>
      </c>
      <c r="B83" s="387" t="s">
        <v>73</v>
      </c>
      <c r="C83" s="396">
        <f t="shared" ref="C83:L83" si="42">C22+C53</f>
        <v>6762</v>
      </c>
      <c r="D83" s="396">
        <f t="shared" si="42"/>
        <v>6274</v>
      </c>
      <c r="E83" s="396">
        <f t="shared" si="42"/>
        <v>0</v>
      </c>
      <c r="F83" s="396">
        <f t="shared" si="42"/>
        <v>0</v>
      </c>
      <c r="G83" s="396">
        <f t="shared" si="42"/>
        <v>0</v>
      </c>
      <c r="H83" s="396">
        <f t="shared" si="42"/>
        <v>0</v>
      </c>
      <c r="I83" s="396">
        <f t="shared" si="42"/>
        <v>21</v>
      </c>
      <c r="J83" s="396">
        <f t="shared" si="42"/>
        <v>12</v>
      </c>
      <c r="K83" s="396">
        <f t="shared" si="42"/>
        <v>6783</v>
      </c>
      <c r="L83" s="396">
        <f t="shared" si="42"/>
        <v>6286</v>
      </c>
      <c r="O83" s="386">
        <v>16</v>
      </c>
      <c r="P83" s="387" t="s">
        <v>73</v>
      </c>
      <c r="Q83" s="396">
        <f t="shared" ref="Q83:Z83" si="43">Q22+Q53</f>
        <v>3302</v>
      </c>
      <c r="R83" s="396">
        <f t="shared" si="43"/>
        <v>2472</v>
      </c>
      <c r="S83" s="396">
        <f t="shared" si="43"/>
        <v>0</v>
      </c>
      <c r="T83" s="396">
        <f t="shared" si="43"/>
        <v>0</v>
      </c>
      <c r="U83" s="396">
        <f t="shared" si="43"/>
        <v>0</v>
      </c>
      <c r="V83" s="396">
        <f t="shared" si="43"/>
        <v>0</v>
      </c>
      <c r="W83" s="396">
        <f t="shared" si="43"/>
        <v>9</v>
      </c>
      <c r="X83" s="396">
        <f t="shared" si="43"/>
        <v>9</v>
      </c>
      <c r="Y83" s="396">
        <f t="shared" si="43"/>
        <v>3311</v>
      </c>
      <c r="Z83" s="396">
        <f t="shared" si="43"/>
        <v>2481</v>
      </c>
    </row>
    <row r="84" spans="1:26" s="230" customFormat="1" ht="25.5" customHeight="1">
      <c r="A84" s="386">
        <v>17</v>
      </c>
      <c r="B84" s="387" t="s">
        <v>75</v>
      </c>
      <c r="C84" s="396">
        <f t="shared" ref="C84:L84" si="44">C23+C54</f>
        <v>11796</v>
      </c>
      <c r="D84" s="396">
        <f t="shared" si="44"/>
        <v>11136</v>
      </c>
      <c r="E84" s="396">
        <f t="shared" si="44"/>
        <v>0</v>
      </c>
      <c r="F84" s="396">
        <f t="shared" si="44"/>
        <v>0</v>
      </c>
      <c r="G84" s="396">
        <f t="shared" si="44"/>
        <v>0</v>
      </c>
      <c r="H84" s="396">
        <f t="shared" si="44"/>
        <v>0</v>
      </c>
      <c r="I84" s="396">
        <f t="shared" si="44"/>
        <v>308</v>
      </c>
      <c r="J84" s="396">
        <f t="shared" si="44"/>
        <v>237</v>
      </c>
      <c r="K84" s="396">
        <f t="shared" si="44"/>
        <v>12104</v>
      </c>
      <c r="L84" s="396">
        <f t="shared" si="44"/>
        <v>11373</v>
      </c>
      <c r="M84" s="601"/>
      <c r="N84" s="601"/>
      <c r="O84" s="602">
        <v>17</v>
      </c>
      <c r="P84" s="389" t="s">
        <v>75</v>
      </c>
      <c r="Q84" s="396">
        <f t="shared" ref="Q84:Z84" si="45">Q23+Q54</f>
        <v>10487</v>
      </c>
      <c r="R84" s="396">
        <f t="shared" si="45"/>
        <v>7709</v>
      </c>
      <c r="S84" s="396">
        <f t="shared" si="45"/>
        <v>0</v>
      </c>
      <c r="T84" s="396">
        <f t="shared" si="45"/>
        <v>0</v>
      </c>
      <c r="U84" s="396">
        <f t="shared" si="45"/>
        <v>0</v>
      </c>
      <c r="V84" s="396">
        <f t="shared" si="45"/>
        <v>0</v>
      </c>
      <c r="W84" s="396">
        <f t="shared" si="45"/>
        <v>193</v>
      </c>
      <c r="X84" s="396">
        <f t="shared" si="45"/>
        <v>145</v>
      </c>
      <c r="Y84" s="396">
        <f t="shared" si="45"/>
        <v>10680</v>
      </c>
      <c r="Z84" s="396">
        <f t="shared" si="45"/>
        <v>7854</v>
      </c>
    </row>
    <row r="85" spans="1:26" s="230" customFormat="1" ht="25.5" customHeight="1">
      <c r="A85" s="386">
        <v>18</v>
      </c>
      <c r="B85" s="391" t="s">
        <v>161</v>
      </c>
      <c r="C85" s="396">
        <f t="shared" ref="C85:L85" si="46">C24+C55</f>
        <v>4884</v>
      </c>
      <c r="D85" s="396">
        <f t="shared" si="46"/>
        <v>4578</v>
      </c>
      <c r="E85" s="396">
        <f t="shared" si="46"/>
        <v>0</v>
      </c>
      <c r="F85" s="396">
        <f t="shared" si="46"/>
        <v>0</v>
      </c>
      <c r="G85" s="396">
        <f t="shared" si="46"/>
        <v>0</v>
      </c>
      <c r="H85" s="396">
        <f t="shared" si="46"/>
        <v>0</v>
      </c>
      <c r="I85" s="396">
        <f t="shared" si="46"/>
        <v>0</v>
      </c>
      <c r="J85" s="396">
        <f t="shared" si="46"/>
        <v>0</v>
      </c>
      <c r="K85" s="396">
        <f t="shared" si="46"/>
        <v>4884</v>
      </c>
      <c r="L85" s="396">
        <f t="shared" si="46"/>
        <v>4578</v>
      </c>
      <c r="O85" s="386">
        <v>18</v>
      </c>
      <c r="P85" s="391" t="s">
        <v>161</v>
      </c>
      <c r="Q85" s="396">
        <f t="shared" ref="Q85:Z85" si="47">Q24+Q55</f>
        <v>3174</v>
      </c>
      <c r="R85" s="396">
        <f t="shared" si="47"/>
        <v>2308</v>
      </c>
      <c r="S85" s="396">
        <f t="shared" si="47"/>
        <v>0</v>
      </c>
      <c r="T85" s="396">
        <f t="shared" si="47"/>
        <v>0</v>
      </c>
      <c r="U85" s="396">
        <f t="shared" si="47"/>
        <v>0</v>
      </c>
      <c r="V85" s="396">
        <f t="shared" si="47"/>
        <v>0</v>
      </c>
      <c r="W85" s="396">
        <f t="shared" si="47"/>
        <v>0</v>
      </c>
      <c r="X85" s="396">
        <f t="shared" si="47"/>
        <v>0</v>
      </c>
      <c r="Y85" s="396">
        <f t="shared" si="47"/>
        <v>3174</v>
      </c>
      <c r="Z85" s="396">
        <f t="shared" si="47"/>
        <v>2308</v>
      </c>
    </row>
    <row r="86" spans="1:26" s="230" customFormat="1" ht="25.5" customHeight="1">
      <c r="A86" s="386">
        <v>19</v>
      </c>
      <c r="B86" s="387" t="s">
        <v>86</v>
      </c>
      <c r="C86" s="396">
        <f t="shared" ref="C86:L86" si="48">C25+C56</f>
        <v>10292</v>
      </c>
      <c r="D86" s="396">
        <f t="shared" si="48"/>
        <v>9523</v>
      </c>
      <c r="E86" s="396">
        <f t="shared" si="48"/>
        <v>0</v>
      </c>
      <c r="F86" s="396">
        <f t="shared" si="48"/>
        <v>0</v>
      </c>
      <c r="G86" s="396">
        <f t="shared" si="48"/>
        <v>0</v>
      </c>
      <c r="H86" s="396">
        <f t="shared" si="48"/>
        <v>0</v>
      </c>
      <c r="I86" s="396">
        <f t="shared" si="48"/>
        <v>316</v>
      </c>
      <c r="J86" s="396">
        <f t="shared" si="48"/>
        <v>273</v>
      </c>
      <c r="K86" s="396">
        <f t="shared" si="48"/>
        <v>10608</v>
      </c>
      <c r="L86" s="396">
        <f t="shared" si="48"/>
        <v>9796</v>
      </c>
      <c r="O86" s="386">
        <v>19</v>
      </c>
      <c r="P86" s="387" t="s">
        <v>86</v>
      </c>
      <c r="Q86" s="396">
        <f t="shared" ref="Q86:Z86" si="49">Q25+Q56</f>
        <v>8824</v>
      </c>
      <c r="R86" s="396">
        <f t="shared" si="49"/>
        <v>6008</v>
      </c>
      <c r="S86" s="396">
        <f t="shared" si="49"/>
        <v>0</v>
      </c>
      <c r="T86" s="396">
        <f t="shared" si="49"/>
        <v>0</v>
      </c>
      <c r="U86" s="396">
        <f t="shared" si="49"/>
        <v>45</v>
      </c>
      <c r="V86" s="396">
        <f t="shared" si="49"/>
        <v>28</v>
      </c>
      <c r="W86" s="396">
        <f t="shared" si="49"/>
        <v>149</v>
      </c>
      <c r="X86" s="396">
        <f t="shared" si="49"/>
        <v>100</v>
      </c>
      <c r="Y86" s="396">
        <f t="shared" si="49"/>
        <v>9018</v>
      </c>
      <c r="Z86" s="396">
        <f t="shared" si="49"/>
        <v>6136</v>
      </c>
    </row>
    <row r="87" spans="1:26" s="230" customFormat="1" ht="25.5" customHeight="1">
      <c r="A87" s="386">
        <v>20</v>
      </c>
      <c r="B87" s="387" t="s">
        <v>143</v>
      </c>
      <c r="C87" s="396">
        <f t="shared" ref="C87:L87" si="50">C26+C57</f>
        <v>8313</v>
      </c>
      <c r="D87" s="396">
        <f t="shared" si="50"/>
        <v>7822</v>
      </c>
      <c r="E87" s="396">
        <f t="shared" si="50"/>
        <v>3</v>
      </c>
      <c r="F87" s="396">
        <f t="shared" si="50"/>
        <v>3</v>
      </c>
      <c r="G87" s="396">
        <f t="shared" si="50"/>
        <v>5</v>
      </c>
      <c r="H87" s="396">
        <f t="shared" si="50"/>
        <v>5</v>
      </c>
      <c r="I87" s="396">
        <f t="shared" si="50"/>
        <v>95</v>
      </c>
      <c r="J87" s="396">
        <f t="shared" si="50"/>
        <v>78</v>
      </c>
      <c r="K87" s="396">
        <f t="shared" si="50"/>
        <v>8416</v>
      </c>
      <c r="L87" s="396">
        <f t="shared" si="50"/>
        <v>7908</v>
      </c>
      <c r="O87" s="386">
        <v>20</v>
      </c>
      <c r="P87" s="387" t="s">
        <v>143</v>
      </c>
      <c r="Q87" s="396">
        <f t="shared" ref="Q87:Z87" si="51">Q26+Q57</f>
        <v>6957</v>
      </c>
      <c r="R87" s="396">
        <f t="shared" si="51"/>
        <v>4494</v>
      </c>
      <c r="S87" s="396">
        <f t="shared" si="51"/>
        <v>13</v>
      </c>
      <c r="T87" s="396">
        <f t="shared" si="51"/>
        <v>7</v>
      </c>
      <c r="U87" s="396">
        <f t="shared" si="51"/>
        <v>28</v>
      </c>
      <c r="V87" s="396">
        <f t="shared" si="51"/>
        <v>6</v>
      </c>
      <c r="W87" s="396">
        <f t="shared" si="51"/>
        <v>84</v>
      </c>
      <c r="X87" s="396">
        <f t="shared" si="51"/>
        <v>68</v>
      </c>
      <c r="Y87" s="396">
        <f t="shared" si="51"/>
        <v>7082</v>
      </c>
      <c r="Z87" s="396">
        <f t="shared" si="51"/>
        <v>4575</v>
      </c>
    </row>
    <row r="88" spans="1:26" s="230" customFormat="1" ht="25.5" customHeight="1">
      <c r="A88" s="386">
        <v>21</v>
      </c>
      <c r="B88" s="391" t="s">
        <v>144</v>
      </c>
      <c r="C88" s="396">
        <f t="shared" ref="C88:L88" si="52">C27+C58</f>
        <v>4369</v>
      </c>
      <c r="D88" s="396">
        <f t="shared" si="52"/>
        <v>4026</v>
      </c>
      <c r="E88" s="396">
        <f t="shared" si="52"/>
        <v>0</v>
      </c>
      <c r="F88" s="396">
        <f t="shared" si="52"/>
        <v>0</v>
      </c>
      <c r="G88" s="396">
        <f t="shared" si="52"/>
        <v>0</v>
      </c>
      <c r="H88" s="396">
        <f t="shared" si="52"/>
        <v>0</v>
      </c>
      <c r="I88" s="396">
        <f t="shared" si="52"/>
        <v>371</v>
      </c>
      <c r="J88" s="396">
        <f t="shared" si="52"/>
        <v>338</v>
      </c>
      <c r="K88" s="396">
        <f t="shared" si="52"/>
        <v>4740</v>
      </c>
      <c r="L88" s="396">
        <f t="shared" si="52"/>
        <v>4364</v>
      </c>
      <c r="O88" s="386">
        <v>21</v>
      </c>
      <c r="P88" s="391" t="s">
        <v>144</v>
      </c>
      <c r="Q88" s="396">
        <f t="shared" ref="Q88:Z88" si="53">Q27+Q58</f>
        <v>3589</v>
      </c>
      <c r="R88" s="396">
        <f t="shared" si="53"/>
        <v>2614</v>
      </c>
      <c r="S88" s="396">
        <f t="shared" si="53"/>
        <v>0</v>
      </c>
      <c r="T88" s="396">
        <f t="shared" si="53"/>
        <v>0</v>
      </c>
      <c r="U88" s="396">
        <f t="shared" si="53"/>
        <v>21</v>
      </c>
      <c r="V88" s="396">
        <f t="shared" si="53"/>
        <v>12</v>
      </c>
      <c r="W88" s="396">
        <f t="shared" si="53"/>
        <v>57</v>
      </c>
      <c r="X88" s="396">
        <f t="shared" si="53"/>
        <v>41</v>
      </c>
      <c r="Y88" s="396">
        <f t="shared" si="53"/>
        <v>3667</v>
      </c>
      <c r="Z88" s="396">
        <f t="shared" si="53"/>
        <v>2667</v>
      </c>
    </row>
    <row r="89" spans="1:26" s="230" customFormat="1" ht="25.5" customHeight="1" thickBot="1">
      <c r="A89" s="392">
        <v>22</v>
      </c>
      <c r="B89" s="393" t="s">
        <v>145</v>
      </c>
      <c r="C89" s="396">
        <f t="shared" ref="C89:L89" si="54">C28+C59</f>
        <v>9220</v>
      </c>
      <c r="D89" s="396">
        <f t="shared" si="54"/>
        <v>8002</v>
      </c>
      <c r="E89" s="396">
        <f t="shared" si="54"/>
        <v>0</v>
      </c>
      <c r="F89" s="396">
        <f t="shared" si="54"/>
        <v>0</v>
      </c>
      <c r="G89" s="396">
        <f t="shared" si="54"/>
        <v>0</v>
      </c>
      <c r="H89" s="396">
        <f t="shared" si="54"/>
        <v>0</v>
      </c>
      <c r="I89" s="396">
        <f t="shared" si="54"/>
        <v>0</v>
      </c>
      <c r="J89" s="396">
        <f t="shared" si="54"/>
        <v>0</v>
      </c>
      <c r="K89" s="396">
        <f t="shared" si="54"/>
        <v>9220</v>
      </c>
      <c r="L89" s="396">
        <f t="shared" si="54"/>
        <v>8002</v>
      </c>
      <c r="O89" s="392">
        <v>22</v>
      </c>
      <c r="P89" s="393" t="s">
        <v>145</v>
      </c>
      <c r="Q89" s="396">
        <f t="shared" ref="Q89:Z89" si="55">Q28+Q59</f>
        <v>5987</v>
      </c>
      <c r="R89" s="396">
        <f t="shared" si="55"/>
        <v>4372</v>
      </c>
      <c r="S89" s="396">
        <f t="shared" si="55"/>
        <v>0</v>
      </c>
      <c r="T89" s="396">
        <f t="shared" si="55"/>
        <v>0</v>
      </c>
      <c r="U89" s="396">
        <f t="shared" si="55"/>
        <v>0</v>
      </c>
      <c r="V89" s="396">
        <f t="shared" si="55"/>
        <v>0</v>
      </c>
      <c r="W89" s="396">
        <f t="shared" si="55"/>
        <v>0</v>
      </c>
      <c r="X89" s="396">
        <f t="shared" si="55"/>
        <v>0</v>
      </c>
      <c r="Y89" s="396">
        <f t="shared" si="55"/>
        <v>5987</v>
      </c>
      <c r="Z89" s="396">
        <f t="shared" si="55"/>
        <v>4372</v>
      </c>
    </row>
    <row r="90" spans="1:26" s="230" customFormat="1" ht="25.5" customHeight="1" thickBot="1">
      <c r="A90" s="1561" t="s">
        <v>162</v>
      </c>
      <c r="B90" s="1562"/>
      <c r="C90" s="394">
        <f>SUM(C68:C89)</f>
        <v>193629</v>
      </c>
      <c r="D90" s="394">
        <f t="shared" ref="D90:L90" si="56">SUM(D68:D89)</f>
        <v>178916</v>
      </c>
      <c r="E90" s="394">
        <f t="shared" si="56"/>
        <v>253</v>
      </c>
      <c r="F90" s="394">
        <f t="shared" si="56"/>
        <v>212</v>
      </c>
      <c r="G90" s="394">
        <f t="shared" si="56"/>
        <v>96</v>
      </c>
      <c r="H90" s="394">
        <f t="shared" si="56"/>
        <v>83</v>
      </c>
      <c r="I90" s="394">
        <f t="shared" si="56"/>
        <v>7281</v>
      </c>
      <c r="J90" s="394">
        <f t="shared" si="56"/>
        <v>5534</v>
      </c>
      <c r="K90" s="394">
        <f t="shared" si="56"/>
        <v>201259</v>
      </c>
      <c r="L90" s="395">
        <f t="shared" si="56"/>
        <v>184745</v>
      </c>
      <c r="O90" s="1561" t="s">
        <v>162</v>
      </c>
      <c r="P90" s="1562"/>
      <c r="Q90" s="394">
        <f>SUM(Q68:Q89)</f>
        <v>155311</v>
      </c>
      <c r="R90" s="394">
        <f t="shared" ref="R90:Z90" si="57">SUM(R68:R89)</f>
        <v>110529</v>
      </c>
      <c r="S90" s="394">
        <f t="shared" si="57"/>
        <v>148</v>
      </c>
      <c r="T90" s="394">
        <f t="shared" si="57"/>
        <v>72</v>
      </c>
      <c r="U90" s="394">
        <f t="shared" si="57"/>
        <v>676</v>
      </c>
      <c r="V90" s="394">
        <f t="shared" si="57"/>
        <v>400</v>
      </c>
      <c r="W90" s="394">
        <f t="shared" si="57"/>
        <v>1389</v>
      </c>
      <c r="X90" s="394">
        <f t="shared" si="57"/>
        <v>1080</v>
      </c>
      <c r="Y90" s="394">
        <f t="shared" si="57"/>
        <v>157524</v>
      </c>
      <c r="Z90" s="395">
        <f t="shared" si="57"/>
        <v>112081</v>
      </c>
    </row>
    <row r="91" spans="1:26" s="134" customFormat="1" ht="15.75" hidden="1" customHeight="1"/>
    <row r="92" spans="1:26" s="134" customFormat="1" ht="15.75" hidden="1" customHeight="1"/>
    <row r="93" spans="1:26" s="134" customFormat="1"/>
    <row r="95" spans="1:26">
      <c r="I95" s="857"/>
      <c r="X95" s="857"/>
    </row>
    <row r="97" spans="11:11">
      <c r="K97" s="857"/>
    </row>
  </sheetData>
  <mergeCells count="66">
    <mergeCell ref="O1:Z1"/>
    <mergeCell ref="O2:Z2"/>
    <mergeCell ref="Q4:Z4"/>
    <mergeCell ref="Q5:R5"/>
    <mergeCell ref="S5:T5"/>
    <mergeCell ref="U5:V5"/>
    <mergeCell ref="W5:X5"/>
    <mergeCell ref="Y5:Z5"/>
    <mergeCell ref="A33:L33"/>
    <mergeCell ref="A35:A37"/>
    <mergeCell ref="K36:L36"/>
    <mergeCell ref="A60:B60"/>
    <mergeCell ref="C35:L35"/>
    <mergeCell ref="C36:D36"/>
    <mergeCell ref="E36:F36"/>
    <mergeCell ref="A1:L1"/>
    <mergeCell ref="A2:L2"/>
    <mergeCell ref="A32:L32"/>
    <mergeCell ref="B4:B6"/>
    <mergeCell ref="A4:A6"/>
    <mergeCell ref="A29:B29"/>
    <mergeCell ref="C4:L4"/>
    <mergeCell ref="C5:D5"/>
    <mergeCell ref="E5:F5"/>
    <mergeCell ref="G5:H5"/>
    <mergeCell ref="I5:J5"/>
    <mergeCell ref="K5:L5"/>
    <mergeCell ref="A90:B90"/>
    <mergeCell ref="Q65:Z65"/>
    <mergeCell ref="Q66:R66"/>
    <mergeCell ref="S66:T66"/>
    <mergeCell ref="U66:V66"/>
    <mergeCell ref="W66:X66"/>
    <mergeCell ref="Y66:Z66"/>
    <mergeCell ref="O90:P90"/>
    <mergeCell ref="P65:P67"/>
    <mergeCell ref="B65:B67"/>
    <mergeCell ref="C65:L65"/>
    <mergeCell ref="C66:D66"/>
    <mergeCell ref="O65:O67"/>
    <mergeCell ref="A65:A67"/>
    <mergeCell ref="E66:F66"/>
    <mergeCell ref="G66:H66"/>
    <mergeCell ref="O29:P29"/>
    <mergeCell ref="O32:Z32"/>
    <mergeCell ref="P4:P6"/>
    <mergeCell ref="O4:O6"/>
    <mergeCell ref="Y36:Z36"/>
    <mergeCell ref="Q35:Z35"/>
    <mergeCell ref="Q36:R36"/>
    <mergeCell ref="S36:T36"/>
    <mergeCell ref="U36:V36"/>
    <mergeCell ref="O33:Z33"/>
    <mergeCell ref="P35:P37"/>
    <mergeCell ref="O35:O37"/>
    <mergeCell ref="O62:Z62"/>
    <mergeCell ref="B35:B37"/>
    <mergeCell ref="I66:J66"/>
    <mergeCell ref="K66:L66"/>
    <mergeCell ref="A62:L62"/>
    <mergeCell ref="A63:L63"/>
    <mergeCell ref="O63:Z63"/>
    <mergeCell ref="G36:H36"/>
    <mergeCell ref="W36:X36"/>
    <mergeCell ref="O60:P60"/>
    <mergeCell ref="I36:J36"/>
  </mergeCells>
  <printOptions horizontalCentered="1" verticalCentered="1"/>
  <pageMargins left="0.70866141732283472" right="0.70866141732283472" top="0.66" bottom="0.67" header="0.31496062992125984" footer="0.31496062992125984"/>
  <pageSetup paperSize="9" scale="64" orientation="landscape" r:id="rId1"/>
  <rowBreaks count="2" manualBreakCount="2">
    <brk id="30" max="16383" man="1"/>
    <brk id="60" max="16383" man="1"/>
  </rowBreaks>
  <colBreaks count="1" manualBreakCount="1">
    <brk id="1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336600"/>
    <pageSetUpPr fitToPage="1"/>
  </sheetPr>
  <dimension ref="A1:BC255"/>
  <sheetViews>
    <sheetView zoomScaleSheetLayoutView="85" workbookViewId="0">
      <pane xSplit="2" ySplit="5" topLeftCell="X33" activePane="bottomRight" state="frozen"/>
      <selection pane="topRight" activeCell="C1" sqref="C1"/>
      <selection pane="bottomLeft" activeCell="A6" sqref="A6"/>
      <selection pane="bottomRight" activeCell="E89" sqref="E89"/>
    </sheetView>
  </sheetViews>
  <sheetFormatPr defaultColWidth="9.140625" defaultRowHeight="15.75"/>
  <cols>
    <col min="1" max="1" width="9.140625" style="1323" bestFit="1" customWidth="1"/>
    <col min="2" max="2" width="17.7109375" style="1323" customWidth="1"/>
    <col min="3" max="29" width="9.7109375" style="1323" customWidth="1"/>
    <col min="30" max="38" width="7.5703125" style="36" customWidth="1"/>
    <col min="39" max="41" width="9" style="36" customWidth="1"/>
    <col min="42" max="43" width="9.140625" style="36" bestFit="1" customWidth="1"/>
    <col min="44" max="44" width="14.28515625" style="36" customWidth="1"/>
    <col min="45" max="53" width="10.85546875" style="36" customWidth="1"/>
    <col min="54" max="16384" width="9.140625" style="36"/>
  </cols>
  <sheetData>
    <row r="1" spans="1:55" ht="21">
      <c r="C1" s="1610" t="s">
        <v>590</v>
      </c>
      <c r="D1" s="1610"/>
      <c r="E1" s="1610"/>
      <c r="F1" s="1610"/>
      <c r="G1" s="1610"/>
      <c r="H1" s="1610"/>
      <c r="I1" s="1610"/>
      <c r="J1" s="1610"/>
      <c r="K1" s="1610"/>
      <c r="L1" s="1610" t="s">
        <v>591</v>
      </c>
      <c r="M1" s="1610"/>
      <c r="N1" s="1610"/>
      <c r="O1" s="1610"/>
      <c r="P1" s="1610"/>
      <c r="Q1" s="1610"/>
      <c r="R1" s="1610"/>
      <c r="S1" s="1610"/>
      <c r="T1" s="1610"/>
      <c r="U1" s="1610" t="s">
        <v>591</v>
      </c>
      <c r="V1" s="1610"/>
      <c r="W1" s="1610"/>
      <c r="X1" s="1610"/>
      <c r="Y1" s="1610"/>
      <c r="Z1" s="1610"/>
      <c r="AA1" s="1610"/>
      <c r="AB1" s="1610"/>
      <c r="AC1" s="1610"/>
      <c r="AD1" s="1610" t="s">
        <v>591</v>
      </c>
      <c r="AE1" s="1610"/>
      <c r="AF1" s="1610"/>
      <c r="AG1" s="1610"/>
      <c r="AH1" s="1610"/>
      <c r="AI1" s="1610"/>
      <c r="AJ1" s="1610"/>
      <c r="AK1" s="1610"/>
      <c r="AL1" s="1610"/>
      <c r="AM1" s="1610"/>
      <c r="AN1" s="1610"/>
      <c r="AO1" s="1610"/>
    </row>
    <row r="2" spans="1:55" ht="20.25" customHeight="1">
      <c r="C2" s="1611" t="s">
        <v>881</v>
      </c>
      <c r="D2" s="1611"/>
      <c r="E2" s="1611"/>
      <c r="F2" s="1611"/>
      <c r="G2" s="1611"/>
      <c r="H2" s="1611"/>
      <c r="I2" s="1611"/>
      <c r="J2" s="1611"/>
      <c r="K2" s="1611"/>
      <c r="L2" s="1611" t="s">
        <v>881</v>
      </c>
      <c r="M2" s="1611"/>
      <c r="N2" s="1611"/>
      <c r="O2" s="1611"/>
      <c r="P2" s="1611"/>
      <c r="Q2" s="1611"/>
      <c r="R2" s="1611"/>
      <c r="S2" s="1611"/>
      <c r="T2" s="1611"/>
      <c r="U2" s="1611" t="s">
        <v>881</v>
      </c>
      <c r="V2" s="1611"/>
      <c r="W2" s="1611"/>
      <c r="X2" s="1611"/>
      <c r="Y2" s="1611"/>
      <c r="Z2" s="1611"/>
      <c r="AA2" s="1611"/>
      <c r="AB2" s="1611"/>
      <c r="AC2" s="1611"/>
      <c r="AD2" s="1611" t="s">
        <v>881</v>
      </c>
      <c r="AE2" s="1611"/>
      <c r="AF2" s="1611"/>
      <c r="AG2" s="1611"/>
      <c r="AH2" s="1611"/>
      <c r="AI2" s="1611"/>
      <c r="AJ2" s="1611"/>
      <c r="AK2" s="1611"/>
      <c r="AL2" s="1611"/>
      <c r="AM2" s="1611"/>
      <c r="AN2" s="1611"/>
      <c r="AO2" s="1611"/>
    </row>
    <row r="3" spans="1:55" ht="15.75" customHeight="1">
      <c r="A3" s="1323" t="s">
        <v>491</v>
      </c>
      <c r="B3" s="43"/>
      <c r="AQ3" s="1503" t="s">
        <v>591</v>
      </c>
      <c r="AR3" s="1503"/>
      <c r="AS3" s="1503"/>
      <c r="AT3" s="1503"/>
      <c r="AU3" s="1503"/>
      <c r="AV3" s="1503"/>
      <c r="AW3" s="1503"/>
      <c r="AX3" s="1503"/>
      <c r="AY3" s="1503"/>
      <c r="AZ3" s="1503"/>
      <c r="BA3" s="1503"/>
    </row>
    <row r="4" spans="1:55" ht="15.75" customHeight="1">
      <c r="A4" s="1601" t="s">
        <v>193</v>
      </c>
      <c r="B4" s="1602" t="s">
        <v>156</v>
      </c>
      <c r="C4" s="1592" t="s">
        <v>208</v>
      </c>
      <c r="D4" s="1593"/>
      <c r="E4" s="1594"/>
      <c r="F4" s="1592" t="s">
        <v>209</v>
      </c>
      <c r="G4" s="1593"/>
      <c r="H4" s="1594"/>
      <c r="I4" s="1592" t="s">
        <v>210</v>
      </c>
      <c r="J4" s="1593"/>
      <c r="K4" s="1594"/>
      <c r="L4" s="1592" t="s">
        <v>211</v>
      </c>
      <c r="M4" s="1593"/>
      <c r="N4" s="1594"/>
      <c r="O4" s="1592" t="s">
        <v>212</v>
      </c>
      <c r="P4" s="1593"/>
      <c r="Q4" s="1594"/>
      <c r="R4" s="1592" t="s">
        <v>213</v>
      </c>
      <c r="S4" s="1593"/>
      <c r="T4" s="1594"/>
      <c r="U4" s="1592" t="s">
        <v>214</v>
      </c>
      <c r="V4" s="1593"/>
      <c r="W4" s="1594"/>
      <c r="X4" s="1592" t="s">
        <v>215</v>
      </c>
      <c r="Y4" s="1593"/>
      <c r="Z4" s="1594"/>
      <c r="AA4" s="1597" t="s">
        <v>216</v>
      </c>
      <c r="AB4" s="1598"/>
      <c r="AC4" s="1599"/>
      <c r="AD4" s="1592" t="s">
        <v>217</v>
      </c>
      <c r="AE4" s="1593"/>
      <c r="AF4" s="1594"/>
      <c r="AG4" s="1597" t="s">
        <v>218</v>
      </c>
      <c r="AH4" s="1598"/>
      <c r="AI4" s="1599"/>
      <c r="AJ4" s="1597" t="s">
        <v>219</v>
      </c>
      <c r="AK4" s="1598"/>
      <c r="AL4" s="1599"/>
      <c r="AM4" s="1592" t="s">
        <v>6</v>
      </c>
      <c r="AN4" s="1593"/>
      <c r="AO4" s="1594"/>
      <c r="AQ4" s="1503" t="s">
        <v>881</v>
      </c>
      <c r="AR4" s="1503"/>
      <c r="AS4" s="1503"/>
      <c r="AT4" s="1503"/>
      <c r="AU4" s="1503"/>
      <c r="AV4" s="1503"/>
      <c r="AW4" s="1503"/>
      <c r="AX4" s="1503"/>
      <c r="AY4" s="1503"/>
      <c r="AZ4" s="1503"/>
      <c r="BA4" s="1503"/>
    </row>
    <row r="5" spans="1:55" ht="21" customHeight="1">
      <c r="A5" s="1585"/>
      <c r="B5" s="1603"/>
      <c r="C5" s="1324" t="s">
        <v>242</v>
      </c>
      <c r="D5" s="1324" t="s">
        <v>243</v>
      </c>
      <c r="E5" s="1324" t="s">
        <v>236</v>
      </c>
      <c r="F5" s="1324" t="s">
        <v>242</v>
      </c>
      <c r="G5" s="1324" t="s">
        <v>243</v>
      </c>
      <c r="H5" s="1324" t="s">
        <v>236</v>
      </c>
      <c r="I5" s="1324" t="s">
        <v>242</v>
      </c>
      <c r="J5" s="1324" t="s">
        <v>243</v>
      </c>
      <c r="K5" s="1324" t="s">
        <v>236</v>
      </c>
      <c r="L5" s="1324" t="s">
        <v>242</v>
      </c>
      <c r="M5" s="1324" t="s">
        <v>243</v>
      </c>
      <c r="N5" s="1324" t="s">
        <v>236</v>
      </c>
      <c r="O5" s="1324" t="s">
        <v>242</v>
      </c>
      <c r="P5" s="1324" t="s">
        <v>243</v>
      </c>
      <c r="Q5" s="1324" t="s">
        <v>236</v>
      </c>
      <c r="R5" s="1324" t="s">
        <v>242</v>
      </c>
      <c r="S5" s="1324" t="s">
        <v>243</v>
      </c>
      <c r="T5" s="1324" t="s">
        <v>236</v>
      </c>
      <c r="U5" s="1324" t="s">
        <v>242</v>
      </c>
      <c r="V5" s="1324" t="s">
        <v>243</v>
      </c>
      <c r="W5" s="1324" t="s">
        <v>236</v>
      </c>
      <c r="X5" s="1324" t="s">
        <v>242</v>
      </c>
      <c r="Y5" s="1324" t="s">
        <v>243</v>
      </c>
      <c r="Z5" s="1324" t="s">
        <v>236</v>
      </c>
      <c r="AA5" s="1324" t="s">
        <v>242</v>
      </c>
      <c r="AB5" s="1324" t="s">
        <v>243</v>
      </c>
      <c r="AC5" s="1324" t="s">
        <v>236</v>
      </c>
      <c r="AD5" s="1324" t="s">
        <v>242</v>
      </c>
      <c r="AE5" s="1324" t="s">
        <v>243</v>
      </c>
      <c r="AF5" s="1324" t="s">
        <v>236</v>
      </c>
      <c r="AG5" s="1324" t="s">
        <v>242</v>
      </c>
      <c r="AH5" s="1324" t="s">
        <v>243</v>
      </c>
      <c r="AI5" s="1324" t="s">
        <v>236</v>
      </c>
      <c r="AJ5" s="1324" t="s">
        <v>242</v>
      </c>
      <c r="AK5" s="1324" t="s">
        <v>243</v>
      </c>
      <c r="AL5" s="1324" t="s">
        <v>236</v>
      </c>
      <c r="AM5" s="1324" t="s">
        <v>242</v>
      </c>
      <c r="AN5" s="1324" t="s">
        <v>243</v>
      </c>
      <c r="AO5" s="1324" t="s">
        <v>236</v>
      </c>
      <c r="AQ5" s="855" t="s">
        <v>547</v>
      </c>
      <c r="AR5" s="855"/>
    </row>
    <row r="6" spans="1:55" ht="18.75" customHeight="1">
      <c r="A6" s="44">
        <v>1</v>
      </c>
      <c r="B6" s="45" t="s">
        <v>15</v>
      </c>
      <c r="C6" s="1188">
        <v>365</v>
      </c>
      <c r="D6" s="1188">
        <v>360</v>
      </c>
      <c r="E6" s="1283">
        <f t="shared" ref="E6:E27" si="0">SUM(C6:D6)</f>
        <v>725</v>
      </c>
      <c r="F6" s="1188">
        <v>308</v>
      </c>
      <c r="G6" s="1188">
        <v>330</v>
      </c>
      <c r="H6" s="1283">
        <f t="shared" ref="H6:H27" si="1">SUM(F6:G6)</f>
        <v>638</v>
      </c>
      <c r="I6" s="1188">
        <v>300</v>
      </c>
      <c r="J6" s="1188">
        <v>321</v>
      </c>
      <c r="K6" s="1283">
        <f t="shared" ref="K6:K27" si="2">SUM(I6:J6)</f>
        <v>621</v>
      </c>
      <c r="L6" s="1188">
        <v>283</v>
      </c>
      <c r="M6" s="1188">
        <v>171</v>
      </c>
      <c r="N6" s="1283">
        <f t="shared" ref="N6:N27" si="3">SUM(L6:M6)</f>
        <v>454</v>
      </c>
      <c r="O6" s="1188">
        <v>308</v>
      </c>
      <c r="P6" s="1188">
        <v>283</v>
      </c>
      <c r="Q6" s="1283">
        <f t="shared" ref="Q6:Q27" si="4">SUM(O6:P6)</f>
        <v>591</v>
      </c>
      <c r="R6" s="1188">
        <v>285</v>
      </c>
      <c r="S6" s="1188">
        <v>289</v>
      </c>
      <c r="T6" s="1283">
        <f t="shared" ref="T6:T27" si="5">SUM(R6:S6)</f>
        <v>574</v>
      </c>
      <c r="U6" s="1188">
        <v>433</v>
      </c>
      <c r="V6" s="1188">
        <v>420</v>
      </c>
      <c r="W6" s="1283">
        <f t="shared" ref="W6:W27" si="6">SUM(U6:V6)</f>
        <v>853</v>
      </c>
      <c r="X6" s="1188">
        <v>492</v>
      </c>
      <c r="Y6" s="1188">
        <v>458</v>
      </c>
      <c r="Z6" s="1283">
        <f t="shared" ref="Z6:Z27" si="7">SUM(X6:Y6)</f>
        <v>950</v>
      </c>
      <c r="AA6" s="1188">
        <v>522</v>
      </c>
      <c r="AB6" s="1188">
        <v>503</v>
      </c>
      <c r="AC6" s="1283">
        <f t="shared" ref="AC6:AC27" si="8">SUM(AA6:AB6)</f>
        <v>1025</v>
      </c>
      <c r="AD6" s="1188">
        <v>523</v>
      </c>
      <c r="AE6" s="1188">
        <v>474</v>
      </c>
      <c r="AF6" s="1283">
        <f t="shared" ref="AF6:AF27" si="9">SUM(AD6:AE6)</f>
        <v>997</v>
      </c>
      <c r="AG6" s="1188">
        <v>423</v>
      </c>
      <c r="AH6" s="1188">
        <v>420</v>
      </c>
      <c r="AI6" s="1283">
        <f t="shared" ref="AI6:AI27" si="10">SUM(AG6:AH6)</f>
        <v>843</v>
      </c>
      <c r="AJ6" s="1188">
        <v>472</v>
      </c>
      <c r="AK6" s="1188">
        <v>444</v>
      </c>
      <c r="AL6" s="1283">
        <f t="shared" ref="AL6:AL27" si="11">SUM(AJ6:AK6)</f>
        <v>916</v>
      </c>
      <c r="AM6" s="180">
        <f>C6+F6+I6+L6+O6+R6+U6+X6+AA6+AD6+AG6+AJ6</f>
        <v>4714</v>
      </c>
      <c r="AN6" s="180">
        <f t="shared" ref="AN6:AO8" si="12">D6+G6+J6+M6+P6+S6+V6+Y6+AB6+AE6+AH6+AK6</f>
        <v>4473</v>
      </c>
      <c r="AO6" s="180">
        <f t="shared" si="12"/>
        <v>9187</v>
      </c>
      <c r="AP6" s="571"/>
      <c r="AQ6" s="1588" t="s">
        <v>283</v>
      </c>
      <c r="AR6" s="1588" t="s">
        <v>221</v>
      </c>
      <c r="AS6" s="1588" t="s">
        <v>222</v>
      </c>
      <c r="AT6" s="1588"/>
      <c r="AU6" s="1588"/>
      <c r="AV6" s="1588"/>
      <c r="AW6" s="1588"/>
      <c r="AX6" s="1588"/>
      <c r="AY6" s="1588"/>
      <c r="AZ6" s="1588"/>
      <c r="BA6" s="1588"/>
    </row>
    <row r="7" spans="1:55" ht="18.75" customHeight="1">
      <c r="A7" s="44">
        <v>2</v>
      </c>
      <c r="B7" s="45" t="s">
        <v>20</v>
      </c>
      <c r="C7" s="889">
        <v>5</v>
      </c>
      <c r="D7" s="889">
        <v>3</v>
      </c>
      <c r="E7" s="1283">
        <f t="shared" si="0"/>
        <v>8</v>
      </c>
      <c r="F7" s="889">
        <v>7</v>
      </c>
      <c r="G7" s="889">
        <v>3</v>
      </c>
      <c r="H7" s="1283">
        <f t="shared" si="1"/>
        <v>10</v>
      </c>
      <c r="I7" s="889">
        <v>17</v>
      </c>
      <c r="J7" s="889">
        <v>7</v>
      </c>
      <c r="K7" s="1283">
        <f t="shared" si="2"/>
        <v>24</v>
      </c>
      <c r="L7" s="889">
        <v>10</v>
      </c>
      <c r="M7" s="889">
        <v>5</v>
      </c>
      <c r="N7" s="1283">
        <f t="shared" si="3"/>
        <v>15</v>
      </c>
      <c r="O7" s="889">
        <v>11</v>
      </c>
      <c r="P7" s="889">
        <v>6</v>
      </c>
      <c r="Q7" s="1283">
        <f t="shared" si="4"/>
        <v>17</v>
      </c>
      <c r="R7" s="889">
        <v>9</v>
      </c>
      <c r="S7" s="889">
        <v>8</v>
      </c>
      <c r="T7" s="1283">
        <f t="shared" si="5"/>
        <v>17</v>
      </c>
      <c r="U7" s="889">
        <v>16</v>
      </c>
      <c r="V7" s="889">
        <v>10</v>
      </c>
      <c r="W7" s="1283">
        <f t="shared" si="6"/>
        <v>26</v>
      </c>
      <c r="X7" s="889">
        <v>12</v>
      </c>
      <c r="Y7" s="889">
        <v>11</v>
      </c>
      <c r="Z7" s="1283">
        <f t="shared" si="7"/>
        <v>23</v>
      </c>
      <c r="AA7" s="889">
        <v>23</v>
      </c>
      <c r="AB7" s="889">
        <v>22</v>
      </c>
      <c r="AC7" s="1283">
        <f t="shared" si="8"/>
        <v>45</v>
      </c>
      <c r="AD7" s="889">
        <v>14</v>
      </c>
      <c r="AE7" s="889">
        <v>14</v>
      </c>
      <c r="AF7" s="1283">
        <f t="shared" si="9"/>
        <v>28</v>
      </c>
      <c r="AG7" s="889">
        <v>11</v>
      </c>
      <c r="AH7" s="889">
        <v>11</v>
      </c>
      <c r="AI7" s="1283">
        <f t="shared" si="10"/>
        <v>22</v>
      </c>
      <c r="AJ7" s="889">
        <v>11</v>
      </c>
      <c r="AK7" s="889">
        <v>24</v>
      </c>
      <c r="AL7" s="1283">
        <f t="shared" si="11"/>
        <v>35</v>
      </c>
      <c r="AM7" s="180">
        <f>C7+F7+I7+L7+O7+R7+U7+X7+AA7+AD7+AG7+AJ7</f>
        <v>146</v>
      </c>
      <c r="AN7" s="180">
        <f t="shared" si="12"/>
        <v>124</v>
      </c>
      <c r="AO7" s="180">
        <f t="shared" si="12"/>
        <v>270</v>
      </c>
      <c r="AQ7" s="1588"/>
      <c r="AR7" s="1588"/>
      <c r="AS7" s="1608" t="s">
        <v>224</v>
      </c>
      <c r="AT7" s="1608"/>
      <c r="AU7" s="1608"/>
      <c r="AV7" s="1608" t="s">
        <v>223</v>
      </c>
      <c r="AW7" s="1608"/>
      <c r="AX7" s="1608"/>
      <c r="AY7" s="1608" t="s">
        <v>6</v>
      </c>
      <c r="AZ7" s="1608"/>
      <c r="BA7" s="1608"/>
    </row>
    <row r="8" spans="1:55" ht="18.75" customHeight="1">
      <c r="A8" s="44">
        <v>3</v>
      </c>
      <c r="B8" s="45" t="s">
        <v>21</v>
      </c>
      <c r="C8" s="179">
        <v>48</v>
      </c>
      <c r="D8" s="179">
        <v>30</v>
      </c>
      <c r="E8" s="1283">
        <f t="shared" si="0"/>
        <v>78</v>
      </c>
      <c r="F8" s="179">
        <v>41</v>
      </c>
      <c r="G8" s="179">
        <v>29</v>
      </c>
      <c r="H8" s="1283">
        <f t="shared" si="1"/>
        <v>70</v>
      </c>
      <c r="I8" s="179">
        <v>36</v>
      </c>
      <c r="J8" s="179">
        <v>38</v>
      </c>
      <c r="K8" s="1283">
        <f t="shared" si="2"/>
        <v>74</v>
      </c>
      <c r="L8" s="179">
        <v>43</v>
      </c>
      <c r="M8" s="179">
        <v>34</v>
      </c>
      <c r="N8" s="1283">
        <f t="shared" si="3"/>
        <v>77</v>
      </c>
      <c r="O8" s="179">
        <v>65</v>
      </c>
      <c r="P8" s="179">
        <v>38</v>
      </c>
      <c r="Q8" s="1283">
        <f t="shared" si="4"/>
        <v>103</v>
      </c>
      <c r="R8" s="179">
        <v>58</v>
      </c>
      <c r="S8" s="179">
        <v>48</v>
      </c>
      <c r="T8" s="1283">
        <f t="shared" si="5"/>
        <v>106</v>
      </c>
      <c r="U8" s="179">
        <v>65</v>
      </c>
      <c r="V8" s="179">
        <v>61</v>
      </c>
      <c r="W8" s="1283">
        <f t="shared" si="6"/>
        <v>126</v>
      </c>
      <c r="X8" s="179">
        <v>73</v>
      </c>
      <c r="Y8" s="179">
        <v>66</v>
      </c>
      <c r="Z8" s="1283">
        <f t="shared" si="7"/>
        <v>139</v>
      </c>
      <c r="AA8" s="179">
        <v>60</v>
      </c>
      <c r="AB8" s="179">
        <v>65</v>
      </c>
      <c r="AC8" s="1283">
        <f t="shared" si="8"/>
        <v>125</v>
      </c>
      <c r="AD8" s="179">
        <v>59</v>
      </c>
      <c r="AE8" s="179">
        <v>59</v>
      </c>
      <c r="AF8" s="1283">
        <f t="shared" si="9"/>
        <v>118</v>
      </c>
      <c r="AG8" s="179">
        <v>64</v>
      </c>
      <c r="AH8" s="179">
        <v>38</v>
      </c>
      <c r="AI8" s="1283">
        <f t="shared" si="10"/>
        <v>102</v>
      </c>
      <c r="AJ8" s="179">
        <v>33</v>
      </c>
      <c r="AK8" s="179">
        <v>21</v>
      </c>
      <c r="AL8" s="1283">
        <f t="shared" si="11"/>
        <v>54</v>
      </c>
      <c r="AM8" s="180">
        <f t="shared" ref="AM8" si="13">C8+F8+I8+L8+O8+R8+U8+X8+AA8+AD8+AG8+AJ8</f>
        <v>645</v>
      </c>
      <c r="AN8" s="180">
        <f t="shared" si="12"/>
        <v>527</v>
      </c>
      <c r="AO8" s="180">
        <f t="shared" si="12"/>
        <v>1172</v>
      </c>
      <c r="AQ8" s="1588"/>
      <c r="AR8" s="1588"/>
      <c r="AS8" s="1318" t="s">
        <v>10</v>
      </c>
      <c r="AT8" s="1318" t="s">
        <v>11</v>
      </c>
      <c r="AU8" s="1318" t="s">
        <v>6</v>
      </c>
      <c r="AV8" s="1318" t="s">
        <v>10</v>
      </c>
      <c r="AW8" s="1318" t="s">
        <v>11</v>
      </c>
      <c r="AX8" s="1318" t="s">
        <v>6</v>
      </c>
      <c r="AY8" s="1318" t="s">
        <v>10</v>
      </c>
      <c r="AZ8" s="1318" t="s">
        <v>11</v>
      </c>
      <c r="BA8" s="1318" t="s">
        <v>6</v>
      </c>
    </row>
    <row r="9" spans="1:55" ht="18.75" customHeight="1">
      <c r="A9" s="44">
        <v>4</v>
      </c>
      <c r="B9" s="45" t="s">
        <v>25</v>
      </c>
      <c r="C9" s="179">
        <v>63</v>
      </c>
      <c r="D9" s="179">
        <v>50</v>
      </c>
      <c r="E9" s="1283">
        <f t="shared" si="0"/>
        <v>113</v>
      </c>
      <c r="F9" s="179">
        <v>47</v>
      </c>
      <c r="G9" s="179">
        <v>50</v>
      </c>
      <c r="H9" s="1283">
        <f t="shared" si="1"/>
        <v>97</v>
      </c>
      <c r="I9" s="179">
        <v>39</v>
      </c>
      <c r="J9" s="179">
        <v>69</v>
      </c>
      <c r="K9" s="1283">
        <f t="shared" si="2"/>
        <v>108</v>
      </c>
      <c r="L9" s="179">
        <v>32</v>
      </c>
      <c r="M9" s="179">
        <v>45</v>
      </c>
      <c r="N9" s="1283">
        <f t="shared" si="3"/>
        <v>77</v>
      </c>
      <c r="O9" s="179">
        <v>35</v>
      </c>
      <c r="P9" s="179">
        <v>42</v>
      </c>
      <c r="Q9" s="1283">
        <f t="shared" si="4"/>
        <v>77</v>
      </c>
      <c r="R9" s="179">
        <v>41</v>
      </c>
      <c r="S9" s="179">
        <v>39</v>
      </c>
      <c r="T9" s="1283">
        <f t="shared" si="5"/>
        <v>80</v>
      </c>
      <c r="U9" s="179">
        <v>57</v>
      </c>
      <c r="V9" s="179">
        <v>62</v>
      </c>
      <c r="W9" s="1283">
        <f t="shared" si="6"/>
        <v>119</v>
      </c>
      <c r="X9" s="179">
        <v>78</v>
      </c>
      <c r="Y9" s="179">
        <v>78</v>
      </c>
      <c r="Z9" s="1283">
        <f t="shared" si="7"/>
        <v>156</v>
      </c>
      <c r="AA9" s="179">
        <v>65</v>
      </c>
      <c r="AB9" s="179">
        <v>59</v>
      </c>
      <c r="AC9" s="1283">
        <f t="shared" si="8"/>
        <v>124</v>
      </c>
      <c r="AD9" s="179">
        <v>72</v>
      </c>
      <c r="AE9" s="179">
        <v>50</v>
      </c>
      <c r="AF9" s="1283">
        <f t="shared" si="9"/>
        <v>122</v>
      </c>
      <c r="AG9" s="179">
        <v>54</v>
      </c>
      <c r="AH9" s="179">
        <v>39</v>
      </c>
      <c r="AI9" s="1283">
        <f t="shared" si="10"/>
        <v>93</v>
      </c>
      <c r="AJ9" s="179">
        <v>24</v>
      </c>
      <c r="AK9" s="179">
        <v>39</v>
      </c>
      <c r="AL9" s="1283">
        <f t="shared" si="11"/>
        <v>63</v>
      </c>
      <c r="AM9" s="180">
        <f t="shared" ref="AM9" si="14">C9+F9+I9+L9+O9+R9+U9+X9+AA9+AD9+AG9+AJ9</f>
        <v>607</v>
      </c>
      <c r="AN9" s="180">
        <f t="shared" ref="AN9" si="15">D9+G9+J9+M9+P9+S9+V9+Y9+AB9+AE9+AH9+AK9</f>
        <v>622</v>
      </c>
      <c r="AO9" s="180">
        <f t="shared" ref="AO9" si="16">E9+H9+K9+N9+Q9+T9+W9+Z9+AC9+AF9+AI9+AL9</f>
        <v>1229</v>
      </c>
      <c r="AQ9" s="51">
        <v>1</v>
      </c>
      <c r="AR9" s="54" t="s">
        <v>208</v>
      </c>
      <c r="AS9" s="52">
        <f>C28</f>
        <v>2470</v>
      </c>
      <c r="AT9" s="52">
        <f>D28</f>
        <v>2288</v>
      </c>
      <c r="AU9" s="52">
        <f>AS9+AT9</f>
        <v>4758</v>
      </c>
      <c r="AV9" s="49">
        <f>C57</f>
        <v>13969</v>
      </c>
      <c r="AW9" s="49">
        <f>D57</f>
        <v>12685</v>
      </c>
      <c r="AX9" s="49">
        <f>AV9+AW9</f>
        <v>26654</v>
      </c>
      <c r="AY9" s="52">
        <f>AS9+AV9</f>
        <v>16439</v>
      </c>
      <c r="AZ9" s="52">
        <f>AT9+AW9</f>
        <v>14973</v>
      </c>
      <c r="BA9" s="53">
        <f>AY9+AZ9</f>
        <v>31412</v>
      </c>
      <c r="BB9" s="40"/>
      <c r="BC9" s="40"/>
    </row>
    <row r="10" spans="1:55" s="1326" customFormat="1" ht="18.75" customHeight="1">
      <c r="A10" s="1325">
        <v>5</v>
      </c>
      <c r="B10" s="1311" t="s">
        <v>27</v>
      </c>
      <c r="C10" s="179">
        <v>99</v>
      </c>
      <c r="D10" s="179">
        <v>87</v>
      </c>
      <c r="E10" s="1283">
        <f t="shared" si="0"/>
        <v>186</v>
      </c>
      <c r="F10" s="179">
        <v>88</v>
      </c>
      <c r="G10" s="179">
        <v>80</v>
      </c>
      <c r="H10" s="1283">
        <f t="shared" si="1"/>
        <v>168</v>
      </c>
      <c r="I10" s="179">
        <v>80</v>
      </c>
      <c r="J10" s="179">
        <v>71</v>
      </c>
      <c r="K10" s="1283">
        <f t="shared" si="2"/>
        <v>151</v>
      </c>
      <c r="L10" s="179">
        <v>51</v>
      </c>
      <c r="M10" s="179">
        <v>53</v>
      </c>
      <c r="N10" s="1283">
        <f t="shared" si="3"/>
        <v>104</v>
      </c>
      <c r="O10" s="179">
        <v>63</v>
      </c>
      <c r="P10" s="179">
        <v>48</v>
      </c>
      <c r="Q10" s="1283">
        <f t="shared" si="4"/>
        <v>111</v>
      </c>
      <c r="R10" s="179">
        <v>62</v>
      </c>
      <c r="S10" s="179">
        <v>57</v>
      </c>
      <c r="T10" s="1283">
        <f t="shared" si="5"/>
        <v>119</v>
      </c>
      <c r="U10" s="179">
        <v>109</v>
      </c>
      <c r="V10" s="179">
        <v>125</v>
      </c>
      <c r="W10" s="1283">
        <f t="shared" si="6"/>
        <v>234</v>
      </c>
      <c r="X10" s="179">
        <v>152</v>
      </c>
      <c r="Y10" s="179">
        <v>138</v>
      </c>
      <c r="Z10" s="1283">
        <f t="shared" si="7"/>
        <v>290</v>
      </c>
      <c r="AA10" s="179">
        <v>128</v>
      </c>
      <c r="AB10" s="179">
        <v>98</v>
      </c>
      <c r="AC10" s="1283">
        <f t="shared" si="8"/>
        <v>226</v>
      </c>
      <c r="AD10" s="179">
        <v>102</v>
      </c>
      <c r="AE10" s="179">
        <v>101</v>
      </c>
      <c r="AF10" s="1283">
        <f t="shared" si="9"/>
        <v>203</v>
      </c>
      <c r="AG10" s="179">
        <v>74</v>
      </c>
      <c r="AH10" s="179">
        <v>66</v>
      </c>
      <c r="AI10" s="1283">
        <f t="shared" si="10"/>
        <v>140</v>
      </c>
      <c r="AJ10" s="179">
        <v>83</v>
      </c>
      <c r="AK10" s="179">
        <v>110</v>
      </c>
      <c r="AL10" s="1283">
        <f t="shared" si="11"/>
        <v>193</v>
      </c>
      <c r="AM10" s="180">
        <f t="shared" ref="AM10:AM11" si="17">C10+F10+I10+L10+O10+R10+U10+X10+AA10+AD10+AG10+AJ10</f>
        <v>1091</v>
      </c>
      <c r="AN10" s="180">
        <f t="shared" ref="AN10:AN11" si="18">D10+G10+J10+M10+P10+S10+V10+Y10+AB10+AE10+AH10+AK10</f>
        <v>1034</v>
      </c>
      <c r="AO10" s="190">
        <f t="shared" ref="AO10:AO11" si="19">AM10+AN10</f>
        <v>2125</v>
      </c>
      <c r="AQ10" s="181">
        <v>2</v>
      </c>
      <c r="AR10" s="182" t="s">
        <v>209</v>
      </c>
      <c r="AS10" s="183">
        <f>F28</f>
        <v>2148</v>
      </c>
      <c r="AT10" s="183">
        <f>G28</f>
        <v>2035</v>
      </c>
      <c r="AU10" s="183">
        <f t="shared" ref="AU10:AU20" si="20">AS10+AT10</f>
        <v>4183</v>
      </c>
      <c r="AV10" s="184">
        <f>F57</f>
        <v>12591</v>
      </c>
      <c r="AW10" s="184">
        <f>G57</f>
        <v>11527</v>
      </c>
      <c r="AX10" s="184">
        <f t="shared" ref="AX10:AX20" si="21">AV10+AW10</f>
        <v>24118</v>
      </c>
      <c r="AY10" s="183">
        <f t="shared" ref="AY10:AZ20" si="22">AS10+AV10</f>
        <v>14739</v>
      </c>
      <c r="AZ10" s="183">
        <f t="shared" si="22"/>
        <v>13562</v>
      </c>
      <c r="BA10" s="185">
        <f t="shared" ref="BA10:BA20" si="23">AY10+AZ10</f>
        <v>28301</v>
      </c>
      <c r="BB10" s="1327"/>
      <c r="BC10" s="1327"/>
    </row>
    <row r="11" spans="1:55" ht="18.75" customHeight="1">
      <c r="A11" s="44">
        <v>6</v>
      </c>
      <c r="B11" s="45" t="s">
        <v>29</v>
      </c>
      <c r="C11" s="179">
        <v>8</v>
      </c>
      <c r="D11" s="179">
        <v>9</v>
      </c>
      <c r="E11" s="1283">
        <f t="shared" si="0"/>
        <v>17</v>
      </c>
      <c r="F11" s="179">
        <v>15</v>
      </c>
      <c r="G11" s="179">
        <v>12</v>
      </c>
      <c r="H11" s="1283">
        <f t="shared" si="1"/>
        <v>27</v>
      </c>
      <c r="I11" s="179">
        <v>29</v>
      </c>
      <c r="J11" s="179">
        <v>7</v>
      </c>
      <c r="K11" s="1283">
        <f t="shared" si="2"/>
        <v>36</v>
      </c>
      <c r="L11" s="179">
        <v>21</v>
      </c>
      <c r="M11" s="179">
        <v>14</v>
      </c>
      <c r="N11" s="1283">
        <f t="shared" si="3"/>
        <v>35</v>
      </c>
      <c r="O11" s="179">
        <v>9</v>
      </c>
      <c r="P11" s="179">
        <v>14</v>
      </c>
      <c r="Q11" s="1283">
        <f t="shared" si="4"/>
        <v>23</v>
      </c>
      <c r="R11" s="179">
        <v>19</v>
      </c>
      <c r="S11" s="179">
        <v>7</v>
      </c>
      <c r="T11" s="1283">
        <f t="shared" si="5"/>
        <v>26</v>
      </c>
      <c r="U11" s="179">
        <v>20</v>
      </c>
      <c r="V11" s="179">
        <v>19</v>
      </c>
      <c r="W11" s="1283">
        <f t="shared" si="6"/>
        <v>39</v>
      </c>
      <c r="X11" s="179">
        <v>23</v>
      </c>
      <c r="Y11" s="179">
        <v>20</v>
      </c>
      <c r="Z11" s="1283">
        <f t="shared" si="7"/>
        <v>43</v>
      </c>
      <c r="AA11" s="179">
        <v>20</v>
      </c>
      <c r="AB11" s="179">
        <v>18</v>
      </c>
      <c r="AC11" s="1283">
        <f t="shared" si="8"/>
        <v>38</v>
      </c>
      <c r="AD11" s="179">
        <v>10</v>
      </c>
      <c r="AE11" s="179">
        <v>11</v>
      </c>
      <c r="AF11" s="1283">
        <f t="shared" si="9"/>
        <v>21</v>
      </c>
      <c r="AG11" s="179">
        <v>11</v>
      </c>
      <c r="AH11" s="179">
        <v>22</v>
      </c>
      <c r="AI11" s="1283">
        <f t="shared" si="10"/>
        <v>33</v>
      </c>
      <c r="AJ11" s="179">
        <v>3</v>
      </c>
      <c r="AK11" s="179">
        <v>5</v>
      </c>
      <c r="AL11" s="1283">
        <f t="shared" si="11"/>
        <v>8</v>
      </c>
      <c r="AM11" s="180">
        <f t="shared" si="17"/>
        <v>188</v>
      </c>
      <c r="AN11" s="180">
        <f t="shared" si="18"/>
        <v>158</v>
      </c>
      <c r="AO11" s="190">
        <f t="shared" si="19"/>
        <v>346</v>
      </c>
      <c r="AQ11" s="51">
        <v>3</v>
      </c>
      <c r="AR11" s="54" t="s">
        <v>210</v>
      </c>
      <c r="AS11" s="52">
        <f>I28</f>
        <v>2148</v>
      </c>
      <c r="AT11" s="52">
        <f>J28</f>
        <v>1984</v>
      </c>
      <c r="AU11" s="52">
        <f t="shared" si="20"/>
        <v>4132</v>
      </c>
      <c r="AV11" s="49">
        <f>I57</f>
        <v>12413</v>
      </c>
      <c r="AW11" s="49">
        <f>J57</f>
        <v>11860</v>
      </c>
      <c r="AX11" s="49">
        <f t="shared" si="21"/>
        <v>24273</v>
      </c>
      <c r="AY11" s="52">
        <f t="shared" si="22"/>
        <v>14561</v>
      </c>
      <c r="AZ11" s="52">
        <f t="shared" si="22"/>
        <v>13844</v>
      </c>
      <c r="BA11" s="53">
        <f t="shared" si="23"/>
        <v>28405</v>
      </c>
      <c r="BB11" s="40"/>
      <c r="BC11" s="40"/>
    </row>
    <row r="12" spans="1:55" ht="18.75" customHeight="1">
      <c r="A12" s="44">
        <v>7</v>
      </c>
      <c r="B12" s="45" t="s">
        <v>142</v>
      </c>
      <c r="C12" s="179">
        <v>78</v>
      </c>
      <c r="D12" s="179">
        <v>68</v>
      </c>
      <c r="E12" s="1283">
        <f t="shared" si="0"/>
        <v>146</v>
      </c>
      <c r="F12" s="179">
        <v>77</v>
      </c>
      <c r="G12" s="179">
        <v>57</v>
      </c>
      <c r="H12" s="1283">
        <f t="shared" si="1"/>
        <v>134</v>
      </c>
      <c r="I12" s="179">
        <v>63</v>
      </c>
      <c r="J12" s="179">
        <v>62</v>
      </c>
      <c r="K12" s="1283">
        <f t="shared" si="2"/>
        <v>125</v>
      </c>
      <c r="L12" s="179">
        <v>62</v>
      </c>
      <c r="M12" s="179">
        <v>42</v>
      </c>
      <c r="N12" s="1283">
        <f t="shared" si="3"/>
        <v>104</v>
      </c>
      <c r="O12" s="179">
        <v>57</v>
      </c>
      <c r="P12" s="179">
        <v>52</v>
      </c>
      <c r="Q12" s="1283">
        <f t="shared" si="4"/>
        <v>109</v>
      </c>
      <c r="R12" s="179">
        <v>60</v>
      </c>
      <c r="S12" s="179">
        <v>47</v>
      </c>
      <c r="T12" s="1283">
        <f t="shared" si="5"/>
        <v>107</v>
      </c>
      <c r="U12" s="179">
        <v>76</v>
      </c>
      <c r="V12" s="179">
        <v>60</v>
      </c>
      <c r="W12" s="1283">
        <f t="shared" si="6"/>
        <v>136</v>
      </c>
      <c r="X12" s="179">
        <v>93</v>
      </c>
      <c r="Y12" s="179">
        <v>78</v>
      </c>
      <c r="Z12" s="1283">
        <f t="shared" si="7"/>
        <v>171</v>
      </c>
      <c r="AA12" s="179">
        <v>78</v>
      </c>
      <c r="AB12" s="179">
        <v>57</v>
      </c>
      <c r="AC12" s="1283">
        <f t="shared" si="8"/>
        <v>135</v>
      </c>
      <c r="AD12" s="179">
        <v>87</v>
      </c>
      <c r="AE12" s="179">
        <v>77</v>
      </c>
      <c r="AF12" s="1283">
        <f t="shared" si="9"/>
        <v>164</v>
      </c>
      <c r="AG12" s="179">
        <v>60</v>
      </c>
      <c r="AH12" s="179">
        <v>64</v>
      </c>
      <c r="AI12" s="1283">
        <f t="shared" si="10"/>
        <v>124</v>
      </c>
      <c r="AJ12" s="179">
        <v>48</v>
      </c>
      <c r="AK12" s="179">
        <v>56</v>
      </c>
      <c r="AL12" s="1283">
        <f t="shared" si="11"/>
        <v>104</v>
      </c>
      <c r="AM12" s="180">
        <f t="shared" ref="AM12:AM27" si="24">C12+F12+I12+L12+O12+R12+U12+X12+AA12+AD12+AG12+AJ12</f>
        <v>839</v>
      </c>
      <c r="AN12" s="180">
        <f t="shared" ref="AN12:AN27" si="25">D12+G12+J12+M12+P12+S12+V12+Y12+AB12+AE12+AH12+AK12</f>
        <v>720</v>
      </c>
      <c r="AO12" s="190">
        <f t="shared" ref="AO12:AO27" si="26">AM12+AN12</f>
        <v>1559</v>
      </c>
      <c r="AQ12" s="51">
        <v>4</v>
      </c>
      <c r="AR12" s="54" t="s">
        <v>211</v>
      </c>
      <c r="AS12" s="49">
        <f>L28</f>
        <v>1906</v>
      </c>
      <c r="AT12" s="49">
        <f>M28</f>
        <v>1550</v>
      </c>
      <c r="AU12" s="52">
        <f t="shared" si="20"/>
        <v>3456</v>
      </c>
      <c r="AV12" s="49">
        <f>L57</f>
        <v>10680</v>
      </c>
      <c r="AW12" s="49">
        <f>M57</f>
        <v>10051</v>
      </c>
      <c r="AX12" s="49">
        <f t="shared" si="21"/>
        <v>20731</v>
      </c>
      <c r="AY12" s="52">
        <f t="shared" si="22"/>
        <v>12586</v>
      </c>
      <c r="AZ12" s="52">
        <f t="shared" si="22"/>
        <v>11601</v>
      </c>
      <c r="BA12" s="53">
        <f t="shared" si="23"/>
        <v>24187</v>
      </c>
      <c r="BB12" s="40"/>
      <c r="BC12" s="40"/>
    </row>
    <row r="13" spans="1:55" ht="18.75" customHeight="1">
      <c r="A13" s="44">
        <v>8</v>
      </c>
      <c r="B13" s="45" t="s">
        <v>40</v>
      </c>
      <c r="C13" s="179">
        <v>234</v>
      </c>
      <c r="D13" s="179">
        <v>187</v>
      </c>
      <c r="E13" s="1283">
        <f t="shared" si="0"/>
        <v>421</v>
      </c>
      <c r="F13" s="179">
        <v>178</v>
      </c>
      <c r="G13" s="179">
        <v>176</v>
      </c>
      <c r="H13" s="1283">
        <f t="shared" si="1"/>
        <v>354</v>
      </c>
      <c r="I13" s="179">
        <v>170</v>
      </c>
      <c r="J13" s="179">
        <v>153</v>
      </c>
      <c r="K13" s="1283">
        <f t="shared" si="2"/>
        <v>323</v>
      </c>
      <c r="L13" s="179">
        <v>173</v>
      </c>
      <c r="M13" s="179">
        <v>160</v>
      </c>
      <c r="N13" s="1283">
        <f t="shared" si="3"/>
        <v>333</v>
      </c>
      <c r="O13" s="179">
        <v>134</v>
      </c>
      <c r="P13" s="179">
        <v>124</v>
      </c>
      <c r="Q13" s="1283">
        <f t="shared" si="4"/>
        <v>258</v>
      </c>
      <c r="R13" s="179">
        <v>178</v>
      </c>
      <c r="S13" s="179">
        <v>178</v>
      </c>
      <c r="T13" s="1283">
        <f t="shared" si="5"/>
        <v>356</v>
      </c>
      <c r="U13" s="179">
        <v>236</v>
      </c>
      <c r="V13" s="179">
        <v>217</v>
      </c>
      <c r="W13" s="1283">
        <f t="shared" si="6"/>
        <v>453</v>
      </c>
      <c r="X13" s="179">
        <v>264</v>
      </c>
      <c r="Y13" s="179">
        <v>281</v>
      </c>
      <c r="Z13" s="1283">
        <f t="shared" si="7"/>
        <v>545</v>
      </c>
      <c r="AA13" s="179">
        <v>246</v>
      </c>
      <c r="AB13" s="179">
        <v>247</v>
      </c>
      <c r="AC13" s="1283">
        <f t="shared" si="8"/>
        <v>493</v>
      </c>
      <c r="AD13" s="179">
        <v>264</v>
      </c>
      <c r="AE13" s="179">
        <v>230</v>
      </c>
      <c r="AF13" s="1283">
        <f t="shared" si="9"/>
        <v>494</v>
      </c>
      <c r="AG13" s="179">
        <v>215</v>
      </c>
      <c r="AH13" s="179">
        <v>184</v>
      </c>
      <c r="AI13" s="1283">
        <f t="shared" si="10"/>
        <v>399</v>
      </c>
      <c r="AJ13" s="179">
        <v>302</v>
      </c>
      <c r="AK13" s="179">
        <v>289</v>
      </c>
      <c r="AL13" s="1283">
        <f t="shared" si="11"/>
        <v>591</v>
      </c>
      <c r="AM13" s="180">
        <f t="shared" si="24"/>
        <v>2594</v>
      </c>
      <c r="AN13" s="180">
        <f t="shared" si="25"/>
        <v>2426</v>
      </c>
      <c r="AO13" s="190">
        <f t="shared" si="26"/>
        <v>5020</v>
      </c>
      <c r="AQ13" s="51">
        <v>5</v>
      </c>
      <c r="AR13" s="54" t="s">
        <v>212</v>
      </c>
      <c r="AS13" s="49">
        <f>O28</f>
        <v>1830</v>
      </c>
      <c r="AT13" s="49">
        <f>P28</f>
        <v>1661</v>
      </c>
      <c r="AU13" s="52">
        <f t="shared" si="20"/>
        <v>3491</v>
      </c>
      <c r="AV13" s="49">
        <f>O57</f>
        <v>10303</v>
      </c>
      <c r="AW13" s="49">
        <f>P57</f>
        <v>9384</v>
      </c>
      <c r="AX13" s="49">
        <f t="shared" si="21"/>
        <v>19687</v>
      </c>
      <c r="AY13" s="52">
        <f t="shared" si="22"/>
        <v>12133</v>
      </c>
      <c r="AZ13" s="52">
        <f t="shared" si="22"/>
        <v>11045</v>
      </c>
      <c r="BA13" s="53">
        <f t="shared" si="23"/>
        <v>23178</v>
      </c>
      <c r="BB13" s="40"/>
      <c r="BC13" s="40"/>
    </row>
    <row r="14" spans="1:55" ht="18.75" customHeight="1">
      <c r="A14" s="44">
        <v>9</v>
      </c>
      <c r="B14" s="45" t="s">
        <v>44</v>
      </c>
      <c r="C14" s="1261">
        <v>196</v>
      </c>
      <c r="D14" s="1261">
        <v>222</v>
      </c>
      <c r="E14" s="1283">
        <f t="shared" si="0"/>
        <v>418</v>
      </c>
      <c r="F14" s="1261">
        <v>177</v>
      </c>
      <c r="G14" s="1261">
        <v>169</v>
      </c>
      <c r="H14" s="1283">
        <f t="shared" si="1"/>
        <v>346</v>
      </c>
      <c r="I14" s="1261">
        <v>173</v>
      </c>
      <c r="J14" s="1261">
        <v>137</v>
      </c>
      <c r="K14" s="1283">
        <f t="shared" si="2"/>
        <v>310</v>
      </c>
      <c r="L14" s="1261">
        <v>137</v>
      </c>
      <c r="M14" s="1261">
        <v>121</v>
      </c>
      <c r="N14" s="1283">
        <f t="shared" si="3"/>
        <v>258</v>
      </c>
      <c r="O14" s="1261">
        <v>143</v>
      </c>
      <c r="P14" s="1261">
        <v>129</v>
      </c>
      <c r="Q14" s="1283">
        <f t="shared" si="4"/>
        <v>272</v>
      </c>
      <c r="R14" s="1261">
        <v>148</v>
      </c>
      <c r="S14" s="1261">
        <v>145</v>
      </c>
      <c r="T14" s="1283">
        <f t="shared" si="5"/>
        <v>293</v>
      </c>
      <c r="U14" s="1261">
        <v>197</v>
      </c>
      <c r="V14" s="1261">
        <v>172</v>
      </c>
      <c r="W14" s="1283">
        <f t="shared" si="6"/>
        <v>369</v>
      </c>
      <c r="X14" s="1261">
        <v>223</v>
      </c>
      <c r="Y14" s="1261">
        <v>226</v>
      </c>
      <c r="Z14" s="1283">
        <f t="shared" si="7"/>
        <v>449</v>
      </c>
      <c r="AA14" s="1261">
        <v>273</v>
      </c>
      <c r="AB14" s="1261">
        <v>222</v>
      </c>
      <c r="AC14" s="1283">
        <f t="shared" si="8"/>
        <v>495</v>
      </c>
      <c r="AD14" s="1261">
        <v>212</v>
      </c>
      <c r="AE14" s="1261">
        <v>192</v>
      </c>
      <c r="AF14" s="1283">
        <f t="shared" si="9"/>
        <v>404</v>
      </c>
      <c r="AG14" s="1261">
        <v>233</v>
      </c>
      <c r="AH14" s="1261">
        <v>227</v>
      </c>
      <c r="AI14" s="1283">
        <f t="shared" si="10"/>
        <v>460</v>
      </c>
      <c r="AJ14" s="1261">
        <v>210</v>
      </c>
      <c r="AK14" s="1261">
        <v>218</v>
      </c>
      <c r="AL14" s="1283">
        <f t="shared" si="11"/>
        <v>428</v>
      </c>
      <c r="AM14" s="180">
        <f t="shared" si="24"/>
        <v>2322</v>
      </c>
      <c r="AN14" s="180">
        <f t="shared" si="25"/>
        <v>2180</v>
      </c>
      <c r="AO14" s="190">
        <f t="shared" si="26"/>
        <v>4502</v>
      </c>
      <c r="AQ14" s="51">
        <v>6</v>
      </c>
      <c r="AR14" s="54" t="s">
        <v>213</v>
      </c>
      <c r="AS14" s="49">
        <f>R28</f>
        <v>2000</v>
      </c>
      <c r="AT14" s="49">
        <f>S28</f>
        <v>1783</v>
      </c>
      <c r="AU14" s="52">
        <f t="shared" si="20"/>
        <v>3783</v>
      </c>
      <c r="AV14" s="49">
        <f>R57</f>
        <v>11144</v>
      </c>
      <c r="AW14" s="49">
        <f>S57</f>
        <v>9854</v>
      </c>
      <c r="AX14" s="49">
        <f t="shared" si="21"/>
        <v>20998</v>
      </c>
      <c r="AY14" s="52">
        <f t="shared" si="22"/>
        <v>13144</v>
      </c>
      <c r="AZ14" s="52">
        <f t="shared" si="22"/>
        <v>11637</v>
      </c>
      <c r="BA14" s="53">
        <f t="shared" si="23"/>
        <v>24781</v>
      </c>
      <c r="BB14" s="40"/>
      <c r="BC14" s="40"/>
    </row>
    <row r="15" spans="1:55" ht="18.75" customHeight="1">
      <c r="A15" s="44">
        <v>10</v>
      </c>
      <c r="B15" s="45" t="s">
        <v>51</v>
      </c>
      <c r="C15" s="179">
        <v>147</v>
      </c>
      <c r="D15" s="179">
        <v>148</v>
      </c>
      <c r="E15" s="1283">
        <f t="shared" si="0"/>
        <v>295</v>
      </c>
      <c r="F15" s="179">
        <v>101</v>
      </c>
      <c r="G15" s="179">
        <v>101</v>
      </c>
      <c r="H15" s="1283">
        <f t="shared" si="1"/>
        <v>202</v>
      </c>
      <c r="I15" s="179">
        <v>133</v>
      </c>
      <c r="J15" s="179">
        <v>113</v>
      </c>
      <c r="K15" s="1283">
        <f t="shared" si="2"/>
        <v>246</v>
      </c>
      <c r="L15" s="179">
        <v>95</v>
      </c>
      <c r="M15" s="179">
        <v>81</v>
      </c>
      <c r="N15" s="1283">
        <f t="shared" si="3"/>
        <v>176</v>
      </c>
      <c r="O15" s="179">
        <v>77</v>
      </c>
      <c r="P15" s="179">
        <v>83</v>
      </c>
      <c r="Q15" s="1283">
        <f t="shared" si="4"/>
        <v>160</v>
      </c>
      <c r="R15" s="179">
        <v>97</v>
      </c>
      <c r="S15" s="179">
        <v>84</v>
      </c>
      <c r="T15" s="1283">
        <f t="shared" si="5"/>
        <v>181</v>
      </c>
      <c r="U15" s="179">
        <v>127</v>
      </c>
      <c r="V15" s="179">
        <v>122</v>
      </c>
      <c r="W15" s="1283">
        <f t="shared" si="6"/>
        <v>249</v>
      </c>
      <c r="X15" s="179">
        <v>161</v>
      </c>
      <c r="Y15" s="179">
        <v>156</v>
      </c>
      <c r="Z15" s="1283">
        <f t="shared" si="7"/>
        <v>317</v>
      </c>
      <c r="AA15" s="179">
        <v>164</v>
      </c>
      <c r="AB15" s="179">
        <v>169</v>
      </c>
      <c r="AC15" s="1283">
        <f t="shared" si="8"/>
        <v>333</v>
      </c>
      <c r="AD15" s="179">
        <v>171</v>
      </c>
      <c r="AE15" s="179">
        <v>164</v>
      </c>
      <c r="AF15" s="1283">
        <f t="shared" si="9"/>
        <v>335</v>
      </c>
      <c r="AG15" s="179">
        <v>145</v>
      </c>
      <c r="AH15" s="179">
        <v>145</v>
      </c>
      <c r="AI15" s="1283">
        <f t="shared" si="10"/>
        <v>290</v>
      </c>
      <c r="AJ15" s="179">
        <v>148</v>
      </c>
      <c r="AK15" s="179">
        <v>135</v>
      </c>
      <c r="AL15" s="1283">
        <f t="shared" si="11"/>
        <v>283</v>
      </c>
      <c r="AM15" s="180">
        <f t="shared" si="24"/>
        <v>1566</v>
      </c>
      <c r="AN15" s="180">
        <f t="shared" si="25"/>
        <v>1501</v>
      </c>
      <c r="AO15" s="190">
        <f t="shared" si="26"/>
        <v>3067</v>
      </c>
      <c r="AQ15" s="51">
        <v>7</v>
      </c>
      <c r="AR15" s="54" t="s">
        <v>214</v>
      </c>
      <c r="AS15" s="49">
        <f>U28</f>
        <v>2645</v>
      </c>
      <c r="AT15" s="49">
        <f>V28</f>
        <v>2403</v>
      </c>
      <c r="AU15" s="52">
        <f t="shared" si="20"/>
        <v>5048</v>
      </c>
      <c r="AV15" s="49">
        <f>U57</f>
        <v>14018</v>
      </c>
      <c r="AW15" s="49">
        <f>V57</f>
        <v>12819</v>
      </c>
      <c r="AX15" s="49">
        <f t="shared" si="21"/>
        <v>26837</v>
      </c>
      <c r="AY15" s="52">
        <f t="shared" si="22"/>
        <v>16663</v>
      </c>
      <c r="AZ15" s="52">
        <f t="shared" si="22"/>
        <v>15222</v>
      </c>
      <c r="BA15" s="53">
        <f t="shared" si="23"/>
        <v>31885</v>
      </c>
      <c r="BB15" s="40"/>
      <c r="BC15" s="40"/>
    </row>
    <row r="16" spans="1:55" ht="18.75" customHeight="1">
      <c r="A16" s="44">
        <v>11</v>
      </c>
      <c r="B16" s="45" t="s">
        <v>57</v>
      </c>
      <c r="C16" s="179">
        <v>17</v>
      </c>
      <c r="D16" s="179">
        <v>17</v>
      </c>
      <c r="E16" s="1283">
        <f t="shared" si="0"/>
        <v>34</v>
      </c>
      <c r="F16" s="179">
        <v>16</v>
      </c>
      <c r="G16" s="179">
        <v>18</v>
      </c>
      <c r="H16" s="1283">
        <f t="shared" si="1"/>
        <v>34</v>
      </c>
      <c r="I16" s="179">
        <v>18</v>
      </c>
      <c r="J16" s="179">
        <v>16</v>
      </c>
      <c r="K16" s="1283">
        <f t="shared" si="2"/>
        <v>34</v>
      </c>
      <c r="L16" s="179">
        <v>10</v>
      </c>
      <c r="M16" s="179">
        <v>10</v>
      </c>
      <c r="N16" s="1283">
        <f t="shared" si="3"/>
        <v>20</v>
      </c>
      <c r="O16" s="179">
        <v>13</v>
      </c>
      <c r="P16" s="179">
        <v>16</v>
      </c>
      <c r="Q16" s="1283">
        <f t="shared" si="4"/>
        <v>29</v>
      </c>
      <c r="R16" s="179">
        <v>13</v>
      </c>
      <c r="S16" s="179">
        <v>15</v>
      </c>
      <c r="T16" s="1283">
        <f t="shared" si="5"/>
        <v>28</v>
      </c>
      <c r="U16" s="179">
        <v>34</v>
      </c>
      <c r="V16" s="179">
        <v>21</v>
      </c>
      <c r="W16" s="1283">
        <f t="shared" si="6"/>
        <v>55</v>
      </c>
      <c r="X16" s="179">
        <v>33</v>
      </c>
      <c r="Y16" s="179">
        <v>33</v>
      </c>
      <c r="Z16" s="1283">
        <f t="shared" si="7"/>
        <v>66</v>
      </c>
      <c r="AA16" s="179">
        <v>32</v>
      </c>
      <c r="AB16" s="179">
        <v>33</v>
      </c>
      <c r="AC16" s="1283">
        <f t="shared" si="8"/>
        <v>65</v>
      </c>
      <c r="AD16" s="179">
        <v>36</v>
      </c>
      <c r="AE16" s="179">
        <v>27</v>
      </c>
      <c r="AF16" s="1283">
        <f t="shared" si="9"/>
        <v>63</v>
      </c>
      <c r="AG16" s="179">
        <v>22</v>
      </c>
      <c r="AH16" s="179">
        <v>22</v>
      </c>
      <c r="AI16" s="1283">
        <f t="shared" si="10"/>
        <v>44</v>
      </c>
      <c r="AJ16" s="179">
        <v>21</v>
      </c>
      <c r="AK16" s="179">
        <v>14</v>
      </c>
      <c r="AL16" s="1283">
        <f t="shared" si="11"/>
        <v>35</v>
      </c>
      <c r="AM16" s="180">
        <f t="shared" si="24"/>
        <v>265</v>
      </c>
      <c r="AN16" s="180">
        <f t="shared" si="25"/>
        <v>242</v>
      </c>
      <c r="AO16" s="190">
        <f t="shared" si="26"/>
        <v>507</v>
      </c>
      <c r="AQ16" s="51">
        <v>8</v>
      </c>
      <c r="AR16" s="54" t="s">
        <v>215</v>
      </c>
      <c r="AS16" s="49">
        <f>X28</f>
        <v>3047</v>
      </c>
      <c r="AT16" s="49">
        <f>Y28</f>
        <v>2930</v>
      </c>
      <c r="AU16" s="52">
        <f t="shared" si="20"/>
        <v>5977</v>
      </c>
      <c r="AV16" s="49">
        <f>X57</f>
        <v>16179</v>
      </c>
      <c r="AW16" s="49">
        <f>Y57</f>
        <v>14857</v>
      </c>
      <c r="AX16" s="49">
        <f t="shared" si="21"/>
        <v>31036</v>
      </c>
      <c r="AY16" s="52">
        <f t="shared" si="22"/>
        <v>19226</v>
      </c>
      <c r="AZ16" s="52">
        <f t="shared" si="22"/>
        <v>17787</v>
      </c>
      <c r="BA16" s="53">
        <f t="shared" si="23"/>
        <v>37013</v>
      </c>
      <c r="BB16" s="40"/>
      <c r="BC16" s="40"/>
    </row>
    <row r="17" spans="1:55" ht="18.75" customHeight="1">
      <c r="A17" s="44">
        <v>12</v>
      </c>
      <c r="B17" s="45" t="s">
        <v>61</v>
      </c>
      <c r="C17" s="179">
        <v>237</v>
      </c>
      <c r="D17" s="179">
        <v>207</v>
      </c>
      <c r="E17" s="1283">
        <f t="shared" si="0"/>
        <v>444</v>
      </c>
      <c r="F17" s="179">
        <v>181</v>
      </c>
      <c r="G17" s="179">
        <v>174</v>
      </c>
      <c r="H17" s="1283">
        <f t="shared" si="1"/>
        <v>355</v>
      </c>
      <c r="I17" s="179">
        <v>166</v>
      </c>
      <c r="J17" s="179">
        <v>179</v>
      </c>
      <c r="K17" s="1283">
        <f t="shared" si="2"/>
        <v>345</v>
      </c>
      <c r="L17" s="179">
        <v>158</v>
      </c>
      <c r="M17" s="179">
        <v>142</v>
      </c>
      <c r="N17" s="1283">
        <f t="shared" si="3"/>
        <v>300</v>
      </c>
      <c r="O17" s="179">
        <v>127</v>
      </c>
      <c r="P17" s="179">
        <v>135</v>
      </c>
      <c r="Q17" s="1283">
        <f t="shared" si="4"/>
        <v>262</v>
      </c>
      <c r="R17" s="179">
        <v>140</v>
      </c>
      <c r="S17" s="179">
        <v>142</v>
      </c>
      <c r="T17" s="1283">
        <f t="shared" si="5"/>
        <v>282</v>
      </c>
      <c r="U17" s="179">
        <v>181</v>
      </c>
      <c r="V17" s="179">
        <v>160</v>
      </c>
      <c r="W17" s="1283">
        <f t="shared" si="6"/>
        <v>341</v>
      </c>
      <c r="X17" s="179">
        <v>259</v>
      </c>
      <c r="Y17" s="179">
        <v>240</v>
      </c>
      <c r="Z17" s="1283">
        <f t="shared" si="7"/>
        <v>499</v>
      </c>
      <c r="AA17" s="179">
        <v>258</v>
      </c>
      <c r="AB17" s="179">
        <v>195</v>
      </c>
      <c r="AC17" s="1283">
        <f t="shared" si="8"/>
        <v>453</v>
      </c>
      <c r="AD17" s="179">
        <v>268</v>
      </c>
      <c r="AE17" s="179">
        <v>226</v>
      </c>
      <c r="AF17" s="1283">
        <f t="shared" si="9"/>
        <v>494</v>
      </c>
      <c r="AG17" s="179">
        <v>226</v>
      </c>
      <c r="AH17" s="179">
        <v>196</v>
      </c>
      <c r="AI17" s="1283">
        <f t="shared" si="10"/>
        <v>422</v>
      </c>
      <c r="AJ17" s="179">
        <v>195</v>
      </c>
      <c r="AK17" s="179">
        <v>172</v>
      </c>
      <c r="AL17" s="1283">
        <f t="shared" si="11"/>
        <v>367</v>
      </c>
      <c r="AM17" s="180">
        <f t="shared" si="24"/>
        <v>2396</v>
      </c>
      <c r="AN17" s="180">
        <f t="shared" si="25"/>
        <v>2168</v>
      </c>
      <c r="AO17" s="190">
        <f t="shared" si="26"/>
        <v>4564</v>
      </c>
      <c r="AQ17" s="51">
        <v>9</v>
      </c>
      <c r="AR17" s="54" t="s">
        <v>216</v>
      </c>
      <c r="AS17" s="49">
        <f>AA28</f>
        <v>2991</v>
      </c>
      <c r="AT17" s="49">
        <f>AB28</f>
        <v>2686</v>
      </c>
      <c r="AU17" s="52">
        <f t="shared" si="20"/>
        <v>5677</v>
      </c>
      <c r="AV17" s="49">
        <f>AA57</f>
        <v>17374</v>
      </c>
      <c r="AW17" s="49">
        <f>AB57</f>
        <v>16177</v>
      </c>
      <c r="AX17" s="49">
        <f t="shared" si="21"/>
        <v>33551</v>
      </c>
      <c r="AY17" s="52">
        <f t="shared" si="22"/>
        <v>20365</v>
      </c>
      <c r="AZ17" s="52">
        <f t="shared" si="22"/>
        <v>18863</v>
      </c>
      <c r="BA17" s="53">
        <f t="shared" si="23"/>
        <v>39228</v>
      </c>
      <c r="BB17" s="40"/>
      <c r="BC17" s="40"/>
    </row>
    <row r="18" spans="1:55" ht="18.75" customHeight="1">
      <c r="A18" s="44">
        <v>13</v>
      </c>
      <c r="B18" s="45" t="s">
        <v>62</v>
      </c>
      <c r="C18" s="1328">
        <v>20</v>
      </c>
      <c r="D18" s="1328">
        <v>18</v>
      </c>
      <c r="E18" s="1283">
        <f t="shared" si="0"/>
        <v>38</v>
      </c>
      <c r="F18" s="1328">
        <v>20</v>
      </c>
      <c r="G18" s="1328">
        <v>16</v>
      </c>
      <c r="H18" s="1283">
        <f t="shared" si="1"/>
        <v>36</v>
      </c>
      <c r="I18" s="1328">
        <v>16</v>
      </c>
      <c r="J18" s="1328">
        <v>15</v>
      </c>
      <c r="K18" s="1283">
        <f t="shared" si="2"/>
        <v>31</v>
      </c>
      <c r="L18" s="1328">
        <v>16</v>
      </c>
      <c r="M18" s="1328">
        <v>16</v>
      </c>
      <c r="N18" s="1283">
        <f t="shared" si="3"/>
        <v>32</v>
      </c>
      <c r="O18" s="1328">
        <v>14</v>
      </c>
      <c r="P18" s="1328">
        <v>14</v>
      </c>
      <c r="Q18" s="1283">
        <f t="shared" si="4"/>
        <v>28</v>
      </c>
      <c r="R18" s="1328">
        <v>13</v>
      </c>
      <c r="S18" s="1328">
        <v>14</v>
      </c>
      <c r="T18" s="1283">
        <f t="shared" si="5"/>
        <v>27</v>
      </c>
      <c r="U18" s="1328">
        <v>17</v>
      </c>
      <c r="V18" s="1328">
        <v>13</v>
      </c>
      <c r="W18" s="1283">
        <f t="shared" si="6"/>
        <v>30</v>
      </c>
      <c r="X18" s="1328">
        <v>21</v>
      </c>
      <c r="Y18" s="1328">
        <v>15</v>
      </c>
      <c r="Z18" s="1283">
        <f t="shared" si="7"/>
        <v>36</v>
      </c>
      <c r="AA18" s="1328">
        <v>18</v>
      </c>
      <c r="AB18" s="1328">
        <v>14</v>
      </c>
      <c r="AC18" s="1283">
        <f t="shared" si="8"/>
        <v>32</v>
      </c>
      <c r="AD18" s="1328">
        <v>19</v>
      </c>
      <c r="AE18" s="1328">
        <v>12</v>
      </c>
      <c r="AF18" s="1283">
        <f t="shared" si="9"/>
        <v>31</v>
      </c>
      <c r="AG18" s="1328">
        <v>18</v>
      </c>
      <c r="AH18" s="1328">
        <v>14</v>
      </c>
      <c r="AI18" s="1283">
        <f t="shared" si="10"/>
        <v>32</v>
      </c>
      <c r="AJ18" s="1328">
        <v>26</v>
      </c>
      <c r="AK18" s="1328">
        <v>17</v>
      </c>
      <c r="AL18" s="1283">
        <f t="shared" si="11"/>
        <v>43</v>
      </c>
      <c r="AM18" s="180">
        <f t="shared" si="24"/>
        <v>218</v>
      </c>
      <c r="AN18" s="180">
        <f t="shared" si="25"/>
        <v>178</v>
      </c>
      <c r="AO18" s="190">
        <f t="shared" si="26"/>
        <v>396</v>
      </c>
      <c r="AQ18" s="51">
        <v>10</v>
      </c>
      <c r="AR18" s="54" t="s">
        <v>217</v>
      </c>
      <c r="AS18" s="49">
        <f>AD28</f>
        <v>2977</v>
      </c>
      <c r="AT18" s="49">
        <f>AE28</f>
        <v>2647</v>
      </c>
      <c r="AU18" s="52">
        <f t="shared" si="20"/>
        <v>5624</v>
      </c>
      <c r="AV18" s="49">
        <f>AD57</f>
        <v>15617</v>
      </c>
      <c r="AW18" s="49">
        <f>AE57</f>
        <v>14833</v>
      </c>
      <c r="AX18" s="49">
        <f t="shared" si="21"/>
        <v>30450</v>
      </c>
      <c r="AY18" s="52">
        <f t="shared" si="22"/>
        <v>18594</v>
      </c>
      <c r="AZ18" s="52">
        <f t="shared" si="22"/>
        <v>17480</v>
      </c>
      <c r="BA18" s="53">
        <f t="shared" si="23"/>
        <v>36074</v>
      </c>
      <c r="BB18" s="40"/>
      <c r="BC18" s="40"/>
    </row>
    <row r="19" spans="1:55" ht="18.75" customHeight="1">
      <c r="A19" s="44">
        <v>14</v>
      </c>
      <c r="B19" s="45" t="s">
        <v>69</v>
      </c>
      <c r="C19" s="179">
        <v>66</v>
      </c>
      <c r="D19" s="179">
        <v>77</v>
      </c>
      <c r="E19" s="1283">
        <f t="shared" si="0"/>
        <v>143</v>
      </c>
      <c r="F19" s="179">
        <v>70</v>
      </c>
      <c r="G19" s="179">
        <v>75</v>
      </c>
      <c r="H19" s="1283">
        <f t="shared" si="1"/>
        <v>145</v>
      </c>
      <c r="I19" s="179">
        <v>60</v>
      </c>
      <c r="J19" s="179">
        <v>61</v>
      </c>
      <c r="K19" s="1283">
        <f t="shared" si="2"/>
        <v>121</v>
      </c>
      <c r="L19" s="179">
        <v>53</v>
      </c>
      <c r="M19" s="179">
        <v>67</v>
      </c>
      <c r="N19" s="1283">
        <f t="shared" si="3"/>
        <v>120</v>
      </c>
      <c r="O19" s="179">
        <v>59</v>
      </c>
      <c r="P19" s="179">
        <v>54</v>
      </c>
      <c r="Q19" s="1283">
        <f t="shared" si="4"/>
        <v>113</v>
      </c>
      <c r="R19" s="179">
        <v>55</v>
      </c>
      <c r="S19" s="179">
        <v>53</v>
      </c>
      <c r="T19" s="1283">
        <f t="shared" si="5"/>
        <v>108</v>
      </c>
      <c r="U19" s="179">
        <v>46</v>
      </c>
      <c r="V19" s="179">
        <v>55</v>
      </c>
      <c r="W19" s="1283">
        <f t="shared" si="6"/>
        <v>101</v>
      </c>
      <c r="X19" s="179">
        <v>80</v>
      </c>
      <c r="Y19" s="179">
        <v>57</v>
      </c>
      <c r="Z19" s="1283">
        <f t="shared" si="7"/>
        <v>137</v>
      </c>
      <c r="AA19" s="179">
        <v>42</v>
      </c>
      <c r="AB19" s="179">
        <v>43</v>
      </c>
      <c r="AC19" s="1283">
        <f t="shared" si="8"/>
        <v>85</v>
      </c>
      <c r="AD19" s="179">
        <v>55</v>
      </c>
      <c r="AE19" s="179">
        <v>51</v>
      </c>
      <c r="AF19" s="1283">
        <f t="shared" si="9"/>
        <v>106</v>
      </c>
      <c r="AG19" s="179">
        <v>50</v>
      </c>
      <c r="AH19" s="179">
        <v>46</v>
      </c>
      <c r="AI19" s="1283">
        <f t="shared" si="10"/>
        <v>96</v>
      </c>
      <c r="AJ19" s="179">
        <v>35</v>
      </c>
      <c r="AK19" s="179">
        <v>31</v>
      </c>
      <c r="AL19" s="1283">
        <f t="shared" si="11"/>
        <v>66</v>
      </c>
      <c r="AM19" s="180">
        <f t="shared" si="24"/>
        <v>671</v>
      </c>
      <c r="AN19" s="180">
        <f t="shared" si="25"/>
        <v>670</v>
      </c>
      <c r="AO19" s="190">
        <f t="shared" si="26"/>
        <v>1341</v>
      </c>
      <c r="AQ19" s="51">
        <v>11</v>
      </c>
      <c r="AR19" s="54" t="s">
        <v>218</v>
      </c>
      <c r="AS19" s="49">
        <f>AG28</f>
        <v>2515</v>
      </c>
      <c r="AT19" s="49">
        <f>AH28</f>
        <v>2313</v>
      </c>
      <c r="AU19" s="52">
        <f t="shared" si="20"/>
        <v>4828</v>
      </c>
      <c r="AV19" s="49">
        <f>AG57</f>
        <v>15635</v>
      </c>
      <c r="AW19" s="49">
        <f>AH57</f>
        <v>14795</v>
      </c>
      <c r="AX19" s="49">
        <f t="shared" si="21"/>
        <v>30430</v>
      </c>
      <c r="AY19" s="52">
        <f t="shared" si="22"/>
        <v>18150</v>
      </c>
      <c r="AZ19" s="52">
        <f t="shared" si="22"/>
        <v>17108</v>
      </c>
      <c r="BA19" s="53">
        <f t="shared" si="23"/>
        <v>35258</v>
      </c>
      <c r="BB19" s="40"/>
      <c r="BC19" s="40"/>
    </row>
    <row r="20" spans="1:55" ht="18.75" customHeight="1">
      <c r="A20" s="44">
        <v>15</v>
      </c>
      <c r="B20" s="45" t="s">
        <v>256</v>
      </c>
      <c r="C20" s="179">
        <v>106</v>
      </c>
      <c r="D20" s="179">
        <v>112</v>
      </c>
      <c r="E20" s="1283">
        <f t="shared" si="0"/>
        <v>218</v>
      </c>
      <c r="F20" s="179">
        <v>93</v>
      </c>
      <c r="G20" s="179">
        <v>97</v>
      </c>
      <c r="H20" s="1283">
        <f t="shared" si="1"/>
        <v>190</v>
      </c>
      <c r="I20" s="179">
        <v>115</v>
      </c>
      <c r="J20" s="179">
        <v>79</v>
      </c>
      <c r="K20" s="1283">
        <f t="shared" si="2"/>
        <v>194</v>
      </c>
      <c r="L20" s="179">
        <v>83</v>
      </c>
      <c r="M20" s="179">
        <v>89</v>
      </c>
      <c r="N20" s="1283">
        <f t="shared" si="3"/>
        <v>172</v>
      </c>
      <c r="O20" s="179">
        <v>86</v>
      </c>
      <c r="P20" s="179">
        <v>70</v>
      </c>
      <c r="Q20" s="1283">
        <f t="shared" si="4"/>
        <v>156</v>
      </c>
      <c r="R20" s="179">
        <v>95</v>
      </c>
      <c r="S20" s="179">
        <v>70</v>
      </c>
      <c r="T20" s="1283">
        <f t="shared" si="5"/>
        <v>165</v>
      </c>
      <c r="U20" s="179">
        <v>154</v>
      </c>
      <c r="V20" s="179">
        <v>117</v>
      </c>
      <c r="W20" s="1283">
        <f t="shared" si="6"/>
        <v>271</v>
      </c>
      <c r="X20" s="179">
        <v>134</v>
      </c>
      <c r="Y20" s="179">
        <v>151</v>
      </c>
      <c r="Z20" s="1283">
        <f t="shared" si="7"/>
        <v>285</v>
      </c>
      <c r="AA20" s="179">
        <v>146</v>
      </c>
      <c r="AB20" s="179">
        <v>127</v>
      </c>
      <c r="AC20" s="1283">
        <f t="shared" si="8"/>
        <v>273</v>
      </c>
      <c r="AD20" s="179">
        <v>137</v>
      </c>
      <c r="AE20" s="179">
        <v>156</v>
      </c>
      <c r="AF20" s="1283">
        <f t="shared" si="9"/>
        <v>293</v>
      </c>
      <c r="AG20" s="179">
        <v>92</v>
      </c>
      <c r="AH20" s="179">
        <v>76</v>
      </c>
      <c r="AI20" s="1283">
        <f t="shared" si="10"/>
        <v>168</v>
      </c>
      <c r="AJ20" s="179">
        <v>110</v>
      </c>
      <c r="AK20" s="179">
        <v>104</v>
      </c>
      <c r="AL20" s="1283">
        <f t="shared" si="11"/>
        <v>214</v>
      </c>
      <c r="AM20" s="180">
        <f t="shared" si="24"/>
        <v>1351</v>
      </c>
      <c r="AN20" s="180">
        <f t="shared" si="25"/>
        <v>1248</v>
      </c>
      <c r="AO20" s="190">
        <f t="shared" si="26"/>
        <v>2599</v>
      </c>
      <c r="AQ20" s="51">
        <v>12</v>
      </c>
      <c r="AR20" s="54" t="s">
        <v>219</v>
      </c>
      <c r="AS20" s="49">
        <f>AJ28</f>
        <v>2509</v>
      </c>
      <c r="AT20" s="49">
        <f>AK28</f>
        <v>2408</v>
      </c>
      <c r="AU20" s="52">
        <f t="shared" si="20"/>
        <v>4917</v>
      </c>
      <c r="AV20" s="49">
        <f>AJ57</f>
        <v>14869</v>
      </c>
      <c r="AW20" s="49">
        <f>AK57</f>
        <v>13681</v>
      </c>
      <c r="AX20" s="49">
        <f t="shared" si="21"/>
        <v>28550</v>
      </c>
      <c r="AY20" s="52">
        <f t="shared" si="22"/>
        <v>17378</v>
      </c>
      <c r="AZ20" s="52">
        <f t="shared" si="22"/>
        <v>16089</v>
      </c>
      <c r="BA20" s="53">
        <f t="shared" si="23"/>
        <v>33467</v>
      </c>
      <c r="BB20" s="40"/>
      <c r="BC20" s="40"/>
    </row>
    <row r="21" spans="1:55" ht="18.75" customHeight="1" thickBot="1">
      <c r="A21" s="44">
        <v>16</v>
      </c>
      <c r="B21" s="45" t="s">
        <v>73</v>
      </c>
      <c r="C21" s="179">
        <v>100</v>
      </c>
      <c r="D21" s="179">
        <v>87</v>
      </c>
      <c r="E21" s="1283">
        <f t="shared" si="0"/>
        <v>187</v>
      </c>
      <c r="F21" s="179">
        <v>90</v>
      </c>
      <c r="G21" s="179">
        <v>90</v>
      </c>
      <c r="H21" s="1283">
        <f t="shared" si="1"/>
        <v>180</v>
      </c>
      <c r="I21" s="179">
        <v>106</v>
      </c>
      <c r="J21" s="179">
        <v>108</v>
      </c>
      <c r="K21" s="1283">
        <f t="shared" si="2"/>
        <v>214</v>
      </c>
      <c r="L21" s="179">
        <v>80</v>
      </c>
      <c r="M21" s="179">
        <v>71</v>
      </c>
      <c r="N21" s="1283">
        <f t="shared" si="3"/>
        <v>151</v>
      </c>
      <c r="O21" s="179">
        <v>118</v>
      </c>
      <c r="P21" s="179">
        <v>86</v>
      </c>
      <c r="Q21" s="1283">
        <f t="shared" si="4"/>
        <v>204</v>
      </c>
      <c r="R21" s="179">
        <v>134</v>
      </c>
      <c r="S21" s="179">
        <v>102</v>
      </c>
      <c r="T21" s="1283">
        <f t="shared" si="5"/>
        <v>236</v>
      </c>
      <c r="U21" s="179">
        <v>134</v>
      </c>
      <c r="V21" s="179">
        <v>131</v>
      </c>
      <c r="W21" s="1283">
        <f t="shared" si="6"/>
        <v>265</v>
      </c>
      <c r="X21" s="179">
        <v>185</v>
      </c>
      <c r="Y21" s="179">
        <v>184</v>
      </c>
      <c r="Z21" s="1283">
        <f t="shared" si="7"/>
        <v>369</v>
      </c>
      <c r="AA21" s="179">
        <v>193</v>
      </c>
      <c r="AB21" s="179">
        <v>150</v>
      </c>
      <c r="AC21" s="1283">
        <f t="shared" si="8"/>
        <v>343</v>
      </c>
      <c r="AD21" s="179">
        <v>194</v>
      </c>
      <c r="AE21" s="179">
        <v>152</v>
      </c>
      <c r="AF21" s="1283">
        <f t="shared" si="9"/>
        <v>346</v>
      </c>
      <c r="AG21" s="179">
        <v>153</v>
      </c>
      <c r="AH21" s="179">
        <v>136</v>
      </c>
      <c r="AI21" s="1283">
        <f t="shared" si="10"/>
        <v>289</v>
      </c>
      <c r="AJ21" s="179">
        <v>154</v>
      </c>
      <c r="AK21" s="179">
        <v>168</v>
      </c>
      <c r="AL21" s="1283">
        <f t="shared" si="11"/>
        <v>322</v>
      </c>
      <c r="AM21" s="180">
        <f t="shared" ref="AM21:AM25" si="27">C21+F21+I21+L21+O21+R21+U21+X21+AA21+AD21+AG21+AJ21</f>
        <v>1641</v>
      </c>
      <c r="AN21" s="180">
        <f t="shared" ref="AN21:AN25" si="28">D21+G21+J21+M21+P21+S21+V21+Y21+AB21+AE21+AH21+AK21</f>
        <v>1465</v>
      </c>
      <c r="AO21" s="190">
        <f t="shared" ref="AO21:AO25" si="29">AM21+AN21</f>
        <v>3106</v>
      </c>
      <c r="AQ21" s="1605" t="s">
        <v>6</v>
      </c>
      <c r="AR21" s="1606"/>
      <c r="AS21" s="118">
        <f>SUM(AS9:AS20)</f>
        <v>29186</v>
      </c>
      <c r="AT21" s="118">
        <f t="shared" ref="AT21:BA21" si="30">SUM(AT9:AT20)</f>
        <v>26688</v>
      </c>
      <c r="AU21" s="118">
        <f t="shared" si="30"/>
        <v>55874</v>
      </c>
      <c r="AV21" s="118">
        <f t="shared" si="30"/>
        <v>164792</v>
      </c>
      <c r="AW21" s="118">
        <f t="shared" si="30"/>
        <v>152523</v>
      </c>
      <c r="AX21" s="118">
        <f t="shared" si="30"/>
        <v>317315</v>
      </c>
      <c r="AY21" s="118">
        <f t="shared" si="30"/>
        <v>193978</v>
      </c>
      <c r="AZ21" s="118">
        <f t="shared" si="30"/>
        <v>179211</v>
      </c>
      <c r="BA21" s="119">
        <f t="shared" si="30"/>
        <v>373189</v>
      </c>
      <c r="BB21" s="40"/>
      <c r="BC21" s="40"/>
    </row>
    <row r="22" spans="1:55" ht="18.75" customHeight="1">
      <c r="A22" s="44">
        <v>17</v>
      </c>
      <c r="B22" s="45" t="s">
        <v>75</v>
      </c>
      <c r="C22" s="179">
        <v>96</v>
      </c>
      <c r="D22" s="179">
        <v>108</v>
      </c>
      <c r="E22" s="1283">
        <f t="shared" si="0"/>
        <v>204</v>
      </c>
      <c r="F22" s="179">
        <v>110</v>
      </c>
      <c r="G22" s="179">
        <v>88</v>
      </c>
      <c r="H22" s="1283">
        <f t="shared" si="1"/>
        <v>198</v>
      </c>
      <c r="I22" s="179">
        <v>77</v>
      </c>
      <c r="J22" s="179">
        <v>84</v>
      </c>
      <c r="K22" s="1283">
        <f t="shared" si="2"/>
        <v>161</v>
      </c>
      <c r="L22" s="179">
        <v>73</v>
      </c>
      <c r="M22" s="179">
        <v>67</v>
      </c>
      <c r="N22" s="1283">
        <f t="shared" si="3"/>
        <v>140</v>
      </c>
      <c r="O22" s="179">
        <v>86</v>
      </c>
      <c r="P22" s="179">
        <v>64</v>
      </c>
      <c r="Q22" s="1283">
        <f t="shared" si="4"/>
        <v>150</v>
      </c>
      <c r="R22" s="179">
        <v>74</v>
      </c>
      <c r="S22" s="179">
        <v>55</v>
      </c>
      <c r="T22" s="1283">
        <f t="shared" si="5"/>
        <v>129</v>
      </c>
      <c r="U22" s="179">
        <v>91</v>
      </c>
      <c r="V22" s="179">
        <v>97</v>
      </c>
      <c r="W22" s="1283">
        <f t="shared" si="6"/>
        <v>188</v>
      </c>
      <c r="X22" s="179">
        <v>115</v>
      </c>
      <c r="Y22" s="179">
        <v>124</v>
      </c>
      <c r="Z22" s="1283">
        <f t="shared" si="7"/>
        <v>239</v>
      </c>
      <c r="AA22" s="179">
        <v>110</v>
      </c>
      <c r="AB22" s="179">
        <v>103</v>
      </c>
      <c r="AC22" s="1283">
        <f t="shared" si="8"/>
        <v>213</v>
      </c>
      <c r="AD22" s="179">
        <v>127</v>
      </c>
      <c r="AE22" s="179">
        <v>96</v>
      </c>
      <c r="AF22" s="1283">
        <f t="shared" si="9"/>
        <v>223</v>
      </c>
      <c r="AG22" s="179">
        <v>94</v>
      </c>
      <c r="AH22" s="179">
        <v>90</v>
      </c>
      <c r="AI22" s="1283">
        <f t="shared" si="10"/>
        <v>184</v>
      </c>
      <c r="AJ22" s="179">
        <v>107</v>
      </c>
      <c r="AK22" s="179">
        <v>77</v>
      </c>
      <c r="AL22" s="1283">
        <f t="shared" si="11"/>
        <v>184</v>
      </c>
      <c r="AM22" s="180">
        <f t="shared" si="27"/>
        <v>1160</v>
      </c>
      <c r="AN22" s="180">
        <f t="shared" si="28"/>
        <v>1053</v>
      </c>
      <c r="AO22" s="190">
        <f t="shared" si="29"/>
        <v>2213</v>
      </c>
      <c r="AV22" s="40"/>
      <c r="AW22" s="40"/>
      <c r="AX22" s="40"/>
    </row>
    <row r="23" spans="1:55" ht="18.75" customHeight="1">
      <c r="A23" s="44">
        <v>18</v>
      </c>
      <c r="B23" s="50" t="s">
        <v>161</v>
      </c>
      <c r="C23" s="179">
        <v>71</v>
      </c>
      <c r="D23" s="179">
        <v>59</v>
      </c>
      <c r="E23" s="1283">
        <f t="shared" si="0"/>
        <v>130</v>
      </c>
      <c r="F23" s="179">
        <v>43</v>
      </c>
      <c r="G23" s="179">
        <v>50</v>
      </c>
      <c r="H23" s="1283">
        <f t="shared" si="1"/>
        <v>93</v>
      </c>
      <c r="I23" s="179">
        <v>53</v>
      </c>
      <c r="J23" s="179">
        <v>49</v>
      </c>
      <c r="K23" s="1283">
        <f t="shared" si="2"/>
        <v>102</v>
      </c>
      <c r="L23" s="179">
        <v>52</v>
      </c>
      <c r="M23" s="179">
        <v>45</v>
      </c>
      <c r="N23" s="1283">
        <f t="shared" si="3"/>
        <v>97</v>
      </c>
      <c r="O23" s="179">
        <v>39</v>
      </c>
      <c r="P23" s="179">
        <v>50</v>
      </c>
      <c r="Q23" s="1283">
        <f t="shared" si="4"/>
        <v>89</v>
      </c>
      <c r="R23" s="179">
        <v>38</v>
      </c>
      <c r="S23" s="179">
        <v>35</v>
      </c>
      <c r="T23" s="1283">
        <f t="shared" si="5"/>
        <v>73</v>
      </c>
      <c r="U23" s="179">
        <v>53</v>
      </c>
      <c r="V23" s="179">
        <v>49</v>
      </c>
      <c r="W23" s="1283">
        <f t="shared" si="6"/>
        <v>102</v>
      </c>
      <c r="X23" s="179">
        <v>67</v>
      </c>
      <c r="Y23" s="179">
        <v>62</v>
      </c>
      <c r="Z23" s="1283">
        <f t="shared" si="7"/>
        <v>129</v>
      </c>
      <c r="AA23" s="179">
        <v>67</v>
      </c>
      <c r="AB23" s="179">
        <v>76</v>
      </c>
      <c r="AC23" s="1283">
        <f t="shared" si="8"/>
        <v>143</v>
      </c>
      <c r="AD23" s="179">
        <v>72</v>
      </c>
      <c r="AE23" s="179">
        <v>62</v>
      </c>
      <c r="AF23" s="1283">
        <f t="shared" si="9"/>
        <v>134</v>
      </c>
      <c r="AG23" s="179">
        <v>55</v>
      </c>
      <c r="AH23" s="179">
        <v>46</v>
      </c>
      <c r="AI23" s="1283">
        <f t="shared" si="10"/>
        <v>101</v>
      </c>
      <c r="AJ23" s="179">
        <v>49</v>
      </c>
      <c r="AK23" s="179">
        <v>39</v>
      </c>
      <c r="AL23" s="1283">
        <f t="shared" si="11"/>
        <v>88</v>
      </c>
      <c r="AM23" s="180">
        <f t="shared" si="27"/>
        <v>659</v>
      </c>
      <c r="AN23" s="180">
        <f t="shared" si="28"/>
        <v>622</v>
      </c>
      <c r="AO23" s="190">
        <f t="shared" si="29"/>
        <v>1281</v>
      </c>
      <c r="AV23" s="460"/>
      <c r="AZ23" s="40"/>
    </row>
    <row r="24" spans="1:55" ht="18.75" customHeight="1">
      <c r="A24" s="44">
        <v>19</v>
      </c>
      <c r="B24" s="45" t="s">
        <v>86</v>
      </c>
      <c r="C24" s="179">
        <v>66</v>
      </c>
      <c r="D24" s="179">
        <v>68</v>
      </c>
      <c r="E24" s="1283">
        <f t="shared" si="0"/>
        <v>134</v>
      </c>
      <c r="F24" s="179">
        <v>72</v>
      </c>
      <c r="G24" s="179">
        <v>64</v>
      </c>
      <c r="H24" s="1283">
        <f t="shared" si="1"/>
        <v>136</v>
      </c>
      <c r="I24" s="179">
        <v>64</v>
      </c>
      <c r="J24" s="179">
        <v>56</v>
      </c>
      <c r="K24" s="1283">
        <f t="shared" si="2"/>
        <v>120</v>
      </c>
      <c r="L24" s="179">
        <v>47</v>
      </c>
      <c r="M24" s="179">
        <v>39</v>
      </c>
      <c r="N24" s="1283">
        <f t="shared" si="3"/>
        <v>86</v>
      </c>
      <c r="O24" s="179">
        <v>55</v>
      </c>
      <c r="P24" s="179">
        <v>56</v>
      </c>
      <c r="Q24" s="1283">
        <f t="shared" si="4"/>
        <v>111</v>
      </c>
      <c r="R24" s="179">
        <v>57</v>
      </c>
      <c r="S24" s="179">
        <v>60</v>
      </c>
      <c r="T24" s="1283">
        <f t="shared" si="5"/>
        <v>117</v>
      </c>
      <c r="U24" s="179">
        <v>68</v>
      </c>
      <c r="V24" s="179">
        <v>66</v>
      </c>
      <c r="W24" s="1283">
        <f t="shared" si="6"/>
        <v>134</v>
      </c>
      <c r="X24" s="179">
        <v>90</v>
      </c>
      <c r="Y24" s="179">
        <v>78</v>
      </c>
      <c r="Z24" s="1283">
        <f t="shared" si="7"/>
        <v>168</v>
      </c>
      <c r="AA24" s="179">
        <v>55</v>
      </c>
      <c r="AB24" s="179">
        <v>65</v>
      </c>
      <c r="AC24" s="1283">
        <f t="shared" si="8"/>
        <v>120</v>
      </c>
      <c r="AD24" s="179">
        <v>68</v>
      </c>
      <c r="AE24" s="179">
        <v>71</v>
      </c>
      <c r="AF24" s="1283">
        <f t="shared" si="9"/>
        <v>139</v>
      </c>
      <c r="AG24" s="179">
        <v>64</v>
      </c>
      <c r="AH24" s="179">
        <v>60</v>
      </c>
      <c r="AI24" s="1283">
        <f t="shared" si="10"/>
        <v>124</v>
      </c>
      <c r="AJ24" s="179">
        <v>54</v>
      </c>
      <c r="AK24" s="179">
        <v>55</v>
      </c>
      <c r="AL24" s="1283">
        <f t="shared" si="11"/>
        <v>109</v>
      </c>
      <c r="AM24" s="180">
        <f t="shared" si="27"/>
        <v>760</v>
      </c>
      <c r="AN24" s="180">
        <f t="shared" si="28"/>
        <v>738</v>
      </c>
      <c r="AO24" s="190">
        <f t="shared" si="29"/>
        <v>1498</v>
      </c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55" ht="18.75" customHeight="1">
      <c r="A25" s="44">
        <v>20</v>
      </c>
      <c r="B25" s="45" t="s">
        <v>143</v>
      </c>
      <c r="C25" s="859">
        <v>25</v>
      </c>
      <c r="D25" s="859">
        <v>26</v>
      </c>
      <c r="E25" s="1283">
        <f t="shared" si="0"/>
        <v>51</v>
      </c>
      <c r="F25" s="859">
        <v>27</v>
      </c>
      <c r="G25" s="859">
        <v>13</v>
      </c>
      <c r="H25" s="1283">
        <f t="shared" si="1"/>
        <v>40</v>
      </c>
      <c r="I25" s="859">
        <v>23</v>
      </c>
      <c r="J25" s="859">
        <v>21</v>
      </c>
      <c r="K25" s="1283">
        <f t="shared" si="2"/>
        <v>44</v>
      </c>
      <c r="L25" s="859">
        <v>26</v>
      </c>
      <c r="M25" s="859">
        <v>16</v>
      </c>
      <c r="N25" s="1283">
        <f t="shared" si="3"/>
        <v>42</v>
      </c>
      <c r="O25" s="859">
        <v>19</v>
      </c>
      <c r="P25" s="859">
        <v>16</v>
      </c>
      <c r="Q25" s="1283">
        <f t="shared" si="4"/>
        <v>35</v>
      </c>
      <c r="R25" s="859">
        <v>31</v>
      </c>
      <c r="S25" s="859">
        <v>15</v>
      </c>
      <c r="T25" s="1283">
        <f t="shared" si="5"/>
        <v>46</v>
      </c>
      <c r="U25" s="859">
        <v>27</v>
      </c>
      <c r="V25" s="859">
        <v>25</v>
      </c>
      <c r="W25" s="1283">
        <f t="shared" si="6"/>
        <v>52</v>
      </c>
      <c r="X25" s="859">
        <v>30</v>
      </c>
      <c r="Y25" s="859">
        <v>27</v>
      </c>
      <c r="Z25" s="1283">
        <f t="shared" si="7"/>
        <v>57</v>
      </c>
      <c r="AA25" s="859">
        <v>43</v>
      </c>
      <c r="AB25" s="859">
        <v>25</v>
      </c>
      <c r="AC25" s="1283">
        <f t="shared" si="8"/>
        <v>68</v>
      </c>
      <c r="AD25" s="859">
        <v>29</v>
      </c>
      <c r="AE25" s="859">
        <v>16</v>
      </c>
      <c r="AF25" s="1283">
        <f t="shared" si="9"/>
        <v>45</v>
      </c>
      <c r="AG25" s="859">
        <v>22</v>
      </c>
      <c r="AH25" s="859">
        <v>28</v>
      </c>
      <c r="AI25" s="1283">
        <f t="shared" si="10"/>
        <v>50</v>
      </c>
      <c r="AJ25" s="859">
        <v>11</v>
      </c>
      <c r="AK25" s="859">
        <v>26</v>
      </c>
      <c r="AL25" s="1283">
        <f t="shared" si="11"/>
        <v>37</v>
      </c>
      <c r="AM25" s="180">
        <f t="shared" si="27"/>
        <v>313</v>
      </c>
      <c r="AN25" s="180">
        <f t="shared" si="28"/>
        <v>254</v>
      </c>
      <c r="AO25" s="190">
        <f t="shared" si="29"/>
        <v>567</v>
      </c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55" ht="18.75" customHeight="1">
      <c r="A26" s="44">
        <v>21</v>
      </c>
      <c r="B26" s="50" t="s">
        <v>144</v>
      </c>
      <c r="C26" s="1329">
        <v>47</v>
      </c>
      <c r="D26" s="1329">
        <v>51</v>
      </c>
      <c r="E26" s="1283">
        <f t="shared" si="0"/>
        <v>98</v>
      </c>
      <c r="F26" s="1329">
        <v>46</v>
      </c>
      <c r="G26" s="1329">
        <v>50</v>
      </c>
      <c r="H26" s="1283">
        <f t="shared" si="1"/>
        <v>96</v>
      </c>
      <c r="I26" s="1329">
        <v>54</v>
      </c>
      <c r="J26" s="1329">
        <v>52</v>
      </c>
      <c r="K26" s="1283">
        <f t="shared" si="2"/>
        <v>106</v>
      </c>
      <c r="L26" s="1329">
        <v>42</v>
      </c>
      <c r="M26" s="1329">
        <v>39</v>
      </c>
      <c r="N26" s="1283">
        <f t="shared" si="3"/>
        <v>81</v>
      </c>
      <c r="O26" s="1329">
        <v>35</v>
      </c>
      <c r="P26" s="1329">
        <v>45</v>
      </c>
      <c r="Q26" s="1283">
        <f t="shared" si="4"/>
        <v>80</v>
      </c>
      <c r="R26" s="1329">
        <v>43</v>
      </c>
      <c r="S26" s="1329">
        <v>49</v>
      </c>
      <c r="T26" s="1283">
        <f t="shared" si="5"/>
        <v>92</v>
      </c>
      <c r="U26" s="1329">
        <v>67</v>
      </c>
      <c r="V26" s="1329">
        <v>56</v>
      </c>
      <c r="W26" s="1283">
        <f t="shared" si="6"/>
        <v>123</v>
      </c>
      <c r="X26" s="1329">
        <v>51</v>
      </c>
      <c r="Y26" s="1329">
        <v>71</v>
      </c>
      <c r="Z26" s="1283">
        <f t="shared" si="7"/>
        <v>122</v>
      </c>
      <c r="AA26" s="1329">
        <v>73</v>
      </c>
      <c r="AB26" s="1329">
        <v>63</v>
      </c>
      <c r="AC26" s="1283">
        <f t="shared" si="8"/>
        <v>136</v>
      </c>
      <c r="AD26" s="1329">
        <v>62</v>
      </c>
      <c r="AE26" s="1329">
        <v>52</v>
      </c>
      <c r="AF26" s="1283">
        <f t="shared" si="9"/>
        <v>114</v>
      </c>
      <c r="AG26" s="1329">
        <v>59</v>
      </c>
      <c r="AH26" s="1329">
        <v>52</v>
      </c>
      <c r="AI26" s="1283">
        <f t="shared" si="10"/>
        <v>111</v>
      </c>
      <c r="AJ26" s="1329">
        <v>56</v>
      </c>
      <c r="AK26" s="1329">
        <v>59</v>
      </c>
      <c r="AL26" s="1283">
        <f t="shared" si="11"/>
        <v>115</v>
      </c>
      <c r="AM26" s="180">
        <f t="shared" si="24"/>
        <v>635</v>
      </c>
      <c r="AN26" s="180">
        <f t="shared" si="25"/>
        <v>639</v>
      </c>
      <c r="AO26" s="190">
        <f t="shared" si="26"/>
        <v>1274</v>
      </c>
    </row>
    <row r="27" spans="1:55" ht="18.75" customHeight="1">
      <c r="A27" s="44">
        <v>22</v>
      </c>
      <c r="B27" s="45" t="s">
        <v>145</v>
      </c>
      <c r="C27" s="1330">
        <v>376</v>
      </c>
      <c r="D27" s="1330">
        <v>294</v>
      </c>
      <c r="E27" s="1283">
        <f t="shared" si="0"/>
        <v>670</v>
      </c>
      <c r="F27" s="1330">
        <v>341</v>
      </c>
      <c r="G27" s="1330">
        <v>293</v>
      </c>
      <c r="H27" s="1283">
        <f t="shared" si="1"/>
        <v>634</v>
      </c>
      <c r="I27" s="1330">
        <v>356</v>
      </c>
      <c r="J27" s="1330">
        <v>286</v>
      </c>
      <c r="K27" s="1283">
        <f t="shared" si="2"/>
        <v>642</v>
      </c>
      <c r="L27" s="1330">
        <v>359</v>
      </c>
      <c r="M27" s="1330">
        <v>223</v>
      </c>
      <c r="N27" s="1283">
        <f t="shared" si="3"/>
        <v>582</v>
      </c>
      <c r="O27" s="1330">
        <v>277</v>
      </c>
      <c r="P27" s="1330">
        <v>236</v>
      </c>
      <c r="Q27" s="1283">
        <f t="shared" si="4"/>
        <v>513</v>
      </c>
      <c r="R27" s="1330">
        <v>350</v>
      </c>
      <c r="S27" s="1330">
        <v>271</v>
      </c>
      <c r="T27" s="1283">
        <f t="shared" si="5"/>
        <v>621</v>
      </c>
      <c r="U27" s="1330">
        <v>437</v>
      </c>
      <c r="V27" s="1330">
        <v>345</v>
      </c>
      <c r="W27" s="1283">
        <f t="shared" si="6"/>
        <v>782</v>
      </c>
      <c r="X27" s="1330">
        <v>411</v>
      </c>
      <c r="Y27" s="1330">
        <v>376</v>
      </c>
      <c r="Z27" s="1283">
        <f t="shared" si="7"/>
        <v>787</v>
      </c>
      <c r="AA27" s="1330">
        <v>375</v>
      </c>
      <c r="AB27" s="1330">
        <v>332</v>
      </c>
      <c r="AC27" s="1283">
        <f t="shared" si="8"/>
        <v>707</v>
      </c>
      <c r="AD27" s="1330">
        <v>396</v>
      </c>
      <c r="AE27" s="1330">
        <v>354</v>
      </c>
      <c r="AF27" s="1283">
        <f t="shared" si="9"/>
        <v>750</v>
      </c>
      <c r="AG27" s="1330">
        <v>370</v>
      </c>
      <c r="AH27" s="1330">
        <v>331</v>
      </c>
      <c r="AI27" s="1283">
        <f t="shared" si="10"/>
        <v>701</v>
      </c>
      <c r="AJ27" s="1330">
        <v>357</v>
      </c>
      <c r="AK27" s="1330">
        <v>305</v>
      </c>
      <c r="AL27" s="1283">
        <f t="shared" si="11"/>
        <v>662</v>
      </c>
      <c r="AM27" s="180">
        <f t="shared" si="24"/>
        <v>4405</v>
      </c>
      <c r="AN27" s="180">
        <f t="shared" si="25"/>
        <v>3646</v>
      </c>
      <c r="AO27" s="190">
        <f t="shared" si="26"/>
        <v>8051</v>
      </c>
    </row>
    <row r="28" spans="1:55" ht="18.75" customHeight="1">
      <c r="A28" s="228"/>
      <c r="B28" s="228" t="s">
        <v>6</v>
      </c>
      <c r="C28" s="1331">
        <f>SUM(C6:C27)</f>
        <v>2470</v>
      </c>
      <c r="D28" s="1331">
        <f t="shared" ref="D28:AL28" si="31">SUM(D6:D27)</f>
        <v>2288</v>
      </c>
      <c r="E28" s="1331">
        <f t="shared" si="31"/>
        <v>4758</v>
      </c>
      <c r="F28" s="1331">
        <f t="shared" si="31"/>
        <v>2148</v>
      </c>
      <c r="G28" s="1331">
        <f t="shared" si="31"/>
        <v>2035</v>
      </c>
      <c r="H28" s="1331">
        <f t="shared" si="31"/>
        <v>4183</v>
      </c>
      <c r="I28" s="1331">
        <f t="shared" si="31"/>
        <v>2148</v>
      </c>
      <c r="J28" s="1331">
        <f t="shared" si="31"/>
        <v>1984</v>
      </c>
      <c r="K28" s="1331">
        <f t="shared" si="31"/>
        <v>4132</v>
      </c>
      <c r="L28" s="1331">
        <f t="shared" si="31"/>
        <v>1906</v>
      </c>
      <c r="M28" s="1331">
        <f t="shared" si="31"/>
        <v>1550</v>
      </c>
      <c r="N28" s="1331">
        <f t="shared" si="31"/>
        <v>3456</v>
      </c>
      <c r="O28" s="1331">
        <f t="shared" si="31"/>
        <v>1830</v>
      </c>
      <c r="P28" s="1331">
        <f t="shared" si="31"/>
        <v>1661</v>
      </c>
      <c r="Q28" s="1331">
        <f t="shared" si="31"/>
        <v>3491</v>
      </c>
      <c r="R28" s="1331">
        <f t="shared" si="31"/>
        <v>2000</v>
      </c>
      <c r="S28" s="1331">
        <f t="shared" si="31"/>
        <v>1783</v>
      </c>
      <c r="T28" s="1331">
        <f t="shared" si="31"/>
        <v>3783</v>
      </c>
      <c r="U28" s="1331">
        <f t="shared" si="31"/>
        <v>2645</v>
      </c>
      <c r="V28" s="1331">
        <f t="shared" si="31"/>
        <v>2403</v>
      </c>
      <c r="W28" s="1331">
        <f t="shared" si="31"/>
        <v>5048</v>
      </c>
      <c r="X28" s="1331">
        <f t="shared" si="31"/>
        <v>3047</v>
      </c>
      <c r="Y28" s="1331">
        <f t="shared" si="31"/>
        <v>2930</v>
      </c>
      <c r="Z28" s="1331">
        <f t="shared" si="31"/>
        <v>5977</v>
      </c>
      <c r="AA28" s="1331">
        <f t="shared" si="31"/>
        <v>2991</v>
      </c>
      <c r="AB28" s="1331">
        <f t="shared" si="31"/>
        <v>2686</v>
      </c>
      <c r="AC28" s="1331">
        <f t="shared" si="31"/>
        <v>5677</v>
      </c>
      <c r="AD28" s="1331">
        <f t="shared" si="31"/>
        <v>2977</v>
      </c>
      <c r="AE28" s="1331">
        <f t="shared" si="31"/>
        <v>2647</v>
      </c>
      <c r="AF28" s="1331">
        <f t="shared" si="31"/>
        <v>5624</v>
      </c>
      <c r="AG28" s="1331">
        <f t="shared" si="31"/>
        <v>2515</v>
      </c>
      <c r="AH28" s="1331">
        <f t="shared" si="31"/>
        <v>2313</v>
      </c>
      <c r="AI28" s="1331">
        <f t="shared" si="31"/>
        <v>4828</v>
      </c>
      <c r="AJ28" s="1331">
        <f t="shared" si="31"/>
        <v>2509</v>
      </c>
      <c r="AK28" s="1331">
        <f t="shared" si="31"/>
        <v>2408</v>
      </c>
      <c r="AL28" s="1331">
        <f t="shared" si="31"/>
        <v>4917</v>
      </c>
      <c r="AM28" s="1331">
        <f>SUM(AM6:AM27)</f>
        <v>29186</v>
      </c>
      <c r="AN28" s="1331">
        <f>SUM(AN6:AN27)</f>
        <v>26688</v>
      </c>
      <c r="AO28" s="1331">
        <f>SUM(AO6:AO27)</f>
        <v>55874</v>
      </c>
      <c r="AP28" s="1332" t="str">
        <f>IF(AM28='Master Table'!I28,"TRUE","FALSE")</f>
        <v>TRUE</v>
      </c>
      <c r="AQ28" s="1332" t="str">
        <f>IF(AN28='Master Table'!J28,"TRUE","FALSE")</f>
        <v>TRUE</v>
      </c>
      <c r="AR28" s="1332" t="str">
        <f>IF(AO28='Master Table'!K28,"TRUE","FALSE")</f>
        <v>TRUE</v>
      </c>
    </row>
    <row r="30" spans="1:55" ht="23.25">
      <c r="A30" s="1323" t="s">
        <v>491</v>
      </c>
      <c r="C30" s="1607" t="s">
        <v>592</v>
      </c>
      <c r="D30" s="1607"/>
      <c r="E30" s="1607"/>
      <c r="F30" s="1607"/>
      <c r="G30" s="1607"/>
      <c r="H30" s="1607"/>
      <c r="I30" s="1607"/>
      <c r="J30" s="1607"/>
      <c r="K30" s="1607"/>
      <c r="L30" s="1607"/>
      <c r="M30" s="1607"/>
      <c r="N30" s="1607"/>
      <c r="O30" s="1607"/>
      <c r="P30" s="1607"/>
      <c r="Q30" s="1607"/>
      <c r="R30" s="1607"/>
      <c r="S30" s="1607"/>
      <c r="T30" s="1607"/>
      <c r="U30" s="1607"/>
      <c r="V30" s="1607"/>
      <c r="W30" s="1607"/>
      <c r="X30" s="1607"/>
      <c r="Y30" s="1607"/>
      <c r="Z30" s="1607"/>
      <c r="AA30" s="1607"/>
      <c r="AB30" s="1607"/>
      <c r="AC30" s="1607"/>
      <c r="AD30" s="1607"/>
      <c r="AE30" s="1607"/>
      <c r="AF30" s="1607"/>
      <c r="AG30" s="1607"/>
      <c r="AH30" s="1333"/>
      <c r="AI30" s="1333"/>
      <c r="AJ30" s="1333"/>
      <c r="AK30" s="1333"/>
    </row>
    <row r="31" spans="1:55" ht="23.25">
      <c r="C31" s="1334"/>
      <c r="D31" s="1334"/>
      <c r="E31" s="1334"/>
      <c r="F31" s="1334"/>
      <c r="G31" s="1334"/>
      <c r="H31" s="1334"/>
      <c r="I31" s="1334"/>
      <c r="J31" s="1334"/>
      <c r="K31" s="1334"/>
      <c r="L31" s="1334"/>
      <c r="M31" s="1334"/>
      <c r="N31" s="1334"/>
      <c r="O31" s="1334"/>
      <c r="P31" s="1334"/>
      <c r="Q31" s="1334"/>
      <c r="R31" s="1334"/>
      <c r="S31" s="1334"/>
      <c r="T31" s="1334"/>
      <c r="U31" s="1334"/>
      <c r="V31" s="1334"/>
      <c r="W31" s="1334"/>
      <c r="X31" s="1334"/>
      <c r="Y31" s="1334"/>
      <c r="Z31" s="1334"/>
      <c r="AA31" s="1334"/>
      <c r="AB31" s="1334"/>
      <c r="AC31" s="1334"/>
      <c r="AD31" s="1334"/>
      <c r="AE31" s="1334"/>
      <c r="AF31" s="1334"/>
      <c r="AG31" s="1334"/>
      <c r="AH31" s="1333"/>
      <c r="AI31" s="1333"/>
      <c r="AJ31" s="1333"/>
      <c r="AK31" s="1333"/>
    </row>
    <row r="32" spans="1:55">
      <c r="A32" s="43"/>
      <c r="B32" s="43"/>
    </row>
    <row r="33" spans="1:50">
      <c r="A33" s="1601" t="s">
        <v>193</v>
      </c>
      <c r="B33" s="1602" t="s">
        <v>156</v>
      </c>
      <c r="C33" s="1592" t="s">
        <v>208</v>
      </c>
      <c r="D33" s="1593"/>
      <c r="E33" s="1594"/>
      <c r="F33" s="1592" t="s">
        <v>209</v>
      </c>
      <c r="G33" s="1593"/>
      <c r="H33" s="1594"/>
      <c r="I33" s="1592" t="s">
        <v>210</v>
      </c>
      <c r="J33" s="1593"/>
      <c r="K33" s="1594"/>
      <c r="L33" s="1592" t="s">
        <v>211</v>
      </c>
      <c r="M33" s="1593"/>
      <c r="N33" s="1594"/>
      <c r="O33" s="1592" t="s">
        <v>212</v>
      </c>
      <c r="P33" s="1593"/>
      <c r="Q33" s="1594"/>
      <c r="R33" s="1592" t="s">
        <v>213</v>
      </c>
      <c r="S33" s="1593"/>
      <c r="T33" s="1594"/>
      <c r="U33" s="1592" t="s">
        <v>214</v>
      </c>
      <c r="V33" s="1593"/>
      <c r="W33" s="1594"/>
      <c r="X33" s="1592" t="s">
        <v>215</v>
      </c>
      <c r="Y33" s="1593"/>
      <c r="Z33" s="1594"/>
      <c r="AA33" s="1597" t="s">
        <v>216</v>
      </c>
      <c r="AB33" s="1598"/>
      <c r="AC33" s="1599"/>
      <c r="AD33" s="1592" t="s">
        <v>217</v>
      </c>
      <c r="AE33" s="1593"/>
      <c r="AF33" s="1594"/>
      <c r="AG33" s="1597" t="s">
        <v>218</v>
      </c>
      <c r="AH33" s="1598"/>
      <c r="AI33" s="1599"/>
      <c r="AJ33" s="1597" t="s">
        <v>219</v>
      </c>
      <c r="AK33" s="1598"/>
      <c r="AL33" s="1599"/>
      <c r="AM33" s="1592" t="s">
        <v>6</v>
      </c>
      <c r="AN33" s="1593"/>
      <c r="AO33" s="1594"/>
    </row>
    <row r="34" spans="1:50">
      <c r="A34" s="1585"/>
      <c r="B34" s="1603"/>
      <c r="C34" s="1324" t="s">
        <v>242</v>
      </c>
      <c r="D34" s="1324" t="s">
        <v>243</v>
      </c>
      <c r="E34" s="1324" t="s">
        <v>236</v>
      </c>
      <c r="F34" s="1324" t="s">
        <v>242</v>
      </c>
      <c r="G34" s="1324" t="s">
        <v>243</v>
      </c>
      <c r="H34" s="1324" t="s">
        <v>236</v>
      </c>
      <c r="I34" s="1324" t="s">
        <v>242</v>
      </c>
      <c r="J34" s="1324" t="s">
        <v>243</v>
      </c>
      <c r="K34" s="1324" t="s">
        <v>236</v>
      </c>
      <c r="L34" s="1324" t="s">
        <v>242</v>
      </c>
      <c r="M34" s="1324" t="s">
        <v>243</v>
      </c>
      <c r="N34" s="1324" t="s">
        <v>236</v>
      </c>
      <c r="O34" s="1324" t="s">
        <v>242</v>
      </c>
      <c r="P34" s="1324" t="s">
        <v>243</v>
      </c>
      <c r="Q34" s="1324" t="s">
        <v>236</v>
      </c>
      <c r="R34" s="1324" t="s">
        <v>242</v>
      </c>
      <c r="S34" s="1324" t="s">
        <v>243</v>
      </c>
      <c r="T34" s="1324" t="s">
        <v>236</v>
      </c>
      <c r="U34" s="1324" t="s">
        <v>242</v>
      </c>
      <c r="V34" s="1324" t="s">
        <v>243</v>
      </c>
      <c r="W34" s="1324" t="s">
        <v>236</v>
      </c>
      <c r="X34" s="1324" t="s">
        <v>242</v>
      </c>
      <c r="Y34" s="1324" t="s">
        <v>243</v>
      </c>
      <c r="Z34" s="1324" t="s">
        <v>236</v>
      </c>
      <c r="AA34" s="1324" t="s">
        <v>242</v>
      </c>
      <c r="AB34" s="1324" t="s">
        <v>243</v>
      </c>
      <c r="AC34" s="1324" t="s">
        <v>236</v>
      </c>
      <c r="AD34" s="1324" t="s">
        <v>242</v>
      </c>
      <c r="AE34" s="1324" t="s">
        <v>243</v>
      </c>
      <c r="AF34" s="1324" t="s">
        <v>236</v>
      </c>
      <c r="AG34" s="1324" t="s">
        <v>242</v>
      </c>
      <c r="AH34" s="1324" t="s">
        <v>243</v>
      </c>
      <c r="AI34" s="1324" t="s">
        <v>236</v>
      </c>
      <c r="AJ34" s="1324" t="s">
        <v>242</v>
      </c>
      <c r="AK34" s="1324" t="s">
        <v>243</v>
      </c>
      <c r="AL34" s="1324" t="s">
        <v>236</v>
      </c>
      <c r="AM34" s="1324" t="s">
        <v>242</v>
      </c>
      <c r="AN34" s="1324" t="s">
        <v>243</v>
      </c>
      <c r="AO34" s="1324" t="s">
        <v>236</v>
      </c>
    </row>
    <row r="35" spans="1:50" ht="21" customHeight="1">
      <c r="A35" s="44">
        <v>1</v>
      </c>
      <c r="B35" s="45" t="s">
        <v>15</v>
      </c>
      <c r="C35" s="179">
        <v>1068</v>
      </c>
      <c r="D35" s="179">
        <v>949</v>
      </c>
      <c r="E35" s="1283">
        <f t="shared" ref="E35:E56" si="32">SUM(C35:D35)</f>
        <v>2017</v>
      </c>
      <c r="F35" s="179">
        <v>1225</v>
      </c>
      <c r="G35" s="179">
        <v>1087</v>
      </c>
      <c r="H35" s="1283">
        <f t="shared" ref="H35:H56" si="33">SUM(F35:G35)</f>
        <v>2312</v>
      </c>
      <c r="I35" s="179">
        <v>1074</v>
      </c>
      <c r="J35" s="179">
        <v>996</v>
      </c>
      <c r="K35" s="1283">
        <f t="shared" ref="K35:K56" si="34">SUM(I35:J35)</f>
        <v>2070</v>
      </c>
      <c r="L35" s="179">
        <v>968</v>
      </c>
      <c r="M35" s="179">
        <v>883</v>
      </c>
      <c r="N35" s="1283">
        <f t="shared" ref="N35:N56" si="35">SUM(L35:M35)</f>
        <v>1851</v>
      </c>
      <c r="O35" s="179">
        <v>835</v>
      </c>
      <c r="P35" s="179">
        <v>722</v>
      </c>
      <c r="Q35" s="1283">
        <f t="shared" ref="Q35:Q56" si="36">SUM(O35:P35)</f>
        <v>1557</v>
      </c>
      <c r="R35" s="179">
        <v>1019</v>
      </c>
      <c r="S35" s="179">
        <v>868</v>
      </c>
      <c r="T35" s="1283">
        <f t="shared" ref="T35:T56" si="37">SUM(R35:S35)</f>
        <v>1887</v>
      </c>
      <c r="U35" s="179">
        <v>1295</v>
      </c>
      <c r="V35" s="179">
        <v>1196</v>
      </c>
      <c r="W35" s="1283">
        <f t="shared" ref="W35:W56" si="38">SUM(U35:V35)</f>
        <v>2491</v>
      </c>
      <c r="X35" s="179">
        <v>1258</v>
      </c>
      <c r="Y35" s="179">
        <v>1154</v>
      </c>
      <c r="Z35" s="1283">
        <f t="shared" ref="Z35:Z56" si="39">SUM(X35:Y35)</f>
        <v>2412</v>
      </c>
      <c r="AA35" s="179">
        <v>1421</v>
      </c>
      <c r="AB35" s="179">
        <v>1385</v>
      </c>
      <c r="AC35" s="1283">
        <f t="shared" ref="AC35:AC56" si="40">SUM(AA35:AB35)</f>
        <v>2806</v>
      </c>
      <c r="AD35" s="179">
        <v>1342</v>
      </c>
      <c r="AE35" s="179">
        <v>1275</v>
      </c>
      <c r="AF35" s="1283">
        <f t="shared" ref="AF35:AF56" si="41">SUM(AD35:AE35)</f>
        <v>2617</v>
      </c>
      <c r="AG35" s="179">
        <v>1490</v>
      </c>
      <c r="AH35" s="179">
        <v>1386</v>
      </c>
      <c r="AI35" s="1283">
        <f t="shared" ref="AI35:AI56" si="42">SUM(AG35:AH35)</f>
        <v>2876</v>
      </c>
      <c r="AJ35" s="179">
        <v>1517</v>
      </c>
      <c r="AK35" s="179">
        <v>1412</v>
      </c>
      <c r="AL35" s="1283">
        <f t="shared" ref="AL35:AL56" si="43">SUM(AJ35:AK35)</f>
        <v>2929</v>
      </c>
      <c r="AM35" s="180">
        <f>C35+F35+I35+L35+O35+R35+U35+X35+AA35+AD35+AG35+AJ35</f>
        <v>14512</v>
      </c>
      <c r="AN35" s="180">
        <f t="shared" ref="AN35:AO35" si="44">D35+G35+J35+M35+P35+S35+V35+Y35+AB35+AE35+AH35+AK35</f>
        <v>13313</v>
      </c>
      <c r="AO35" s="180">
        <f t="shared" si="44"/>
        <v>27825</v>
      </c>
      <c r="AP35" s="571"/>
    </row>
    <row r="36" spans="1:50" ht="21" customHeight="1">
      <c r="A36" s="44">
        <v>2</v>
      </c>
      <c r="B36" s="45" t="s">
        <v>20</v>
      </c>
      <c r="C36" s="179">
        <v>338</v>
      </c>
      <c r="D36" s="179">
        <v>327</v>
      </c>
      <c r="E36" s="1283">
        <f t="shared" si="32"/>
        <v>665</v>
      </c>
      <c r="F36" s="179">
        <v>249</v>
      </c>
      <c r="G36" s="179">
        <v>238</v>
      </c>
      <c r="H36" s="1283">
        <f t="shared" si="33"/>
        <v>487</v>
      </c>
      <c r="I36" s="179">
        <v>329</v>
      </c>
      <c r="J36" s="179">
        <v>304</v>
      </c>
      <c r="K36" s="1283">
        <f t="shared" si="34"/>
        <v>633</v>
      </c>
      <c r="L36" s="179">
        <v>212</v>
      </c>
      <c r="M36" s="179">
        <v>221</v>
      </c>
      <c r="N36" s="1283">
        <f t="shared" si="35"/>
        <v>433</v>
      </c>
      <c r="O36" s="179">
        <v>287</v>
      </c>
      <c r="P36" s="179">
        <v>264</v>
      </c>
      <c r="Q36" s="1283">
        <f t="shared" si="36"/>
        <v>551</v>
      </c>
      <c r="R36" s="179">
        <v>258</v>
      </c>
      <c r="S36" s="179">
        <v>238</v>
      </c>
      <c r="T36" s="1283">
        <f t="shared" si="37"/>
        <v>496</v>
      </c>
      <c r="U36" s="179">
        <v>376</v>
      </c>
      <c r="V36" s="179">
        <v>310</v>
      </c>
      <c r="W36" s="1283">
        <f t="shared" si="38"/>
        <v>686</v>
      </c>
      <c r="X36" s="179">
        <v>468</v>
      </c>
      <c r="Y36" s="179">
        <v>375</v>
      </c>
      <c r="Z36" s="1283">
        <f t="shared" si="39"/>
        <v>843</v>
      </c>
      <c r="AA36" s="179">
        <v>464</v>
      </c>
      <c r="AB36" s="179">
        <v>411</v>
      </c>
      <c r="AC36" s="1283">
        <f t="shared" si="40"/>
        <v>875</v>
      </c>
      <c r="AD36" s="179">
        <v>443</v>
      </c>
      <c r="AE36" s="179">
        <v>409</v>
      </c>
      <c r="AF36" s="1283">
        <f t="shared" si="41"/>
        <v>852</v>
      </c>
      <c r="AG36" s="179">
        <v>448</v>
      </c>
      <c r="AH36" s="179">
        <v>375</v>
      </c>
      <c r="AI36" s="1283">
        <f t="shared" si="42"/>
        <v>823</v>
      </c>
      <c r="AJ36" s="179">
        <v>414</v>
      </c>
      <c r="AK36" s="179">
        <v>372</v>
      </c>
      <c r="AL36" s="1283">
        <f t="shared" si="43"/>
        <v>786</v>
      </c>
      <c r="AM36" s="180">
        <f>C36+F36+I36+L36+O36+R36+U36+X36+AA36+AD36+AG36+AJ36</f>
        <v>4286</v>
      </c>
      <c r="AN36" s="180">
        <f t="shared" ref="AN36" si="45">D36+G36+J36+M36+P36+S36+V36+Y36+AB36+AE36+AH36+AK36</f>
        <v>3844</v>
      </c>
      <c r="AO36" s="180">
        <f t="shared" ref="AO36" si="46">E36+H36+K36+N36+Q36+T36+W36+Z36+AC36+AF36+AI36+AL36</f>
        <v>8130</v>
      </c>
      <c r="AP36" s="40"/>
    </row>
    <row r="37" spans="1:50" ht="21" customHeight="1">
      <c r="A37" s="44">
        <v>3</v>
      </c>
      <c r="B37" s="45" t="s">
        <v>21</v>
      </c>
      <c r="C37" s="179">
        <v>903</v>
      </c>
      <c r="D37" s="179">
        <v>745</v>
      </c>
      <c r="E37" s="1283">
        <f t="shared" si="32"/>
        <v>1648</v>
      </c>
      <c r="F37" s="179">
        <v>746</v>
      </c>
      <c r="G37" s="179">
        <v>677</v>
      </c>
      <c r="H37" s="1283">
        <f t="shared" si="33"/>
        <v>1423</v>
      </c>
      <c r="I37" s="179">
        <v>688</v>
      </c>
      <c r="J37" s="179">
        <v>669</v>
      </c>
      <c r="K37" s="1283">
        <f t="shared" si="34"/>
        <v>1357</v>
      </c>
      <c r="L37" s="179">
        <v>615</v>
      </c>
      <c r="M37" s="179">
        <v>575</v>
      </c>
      <c r="N37" s="1283">
        <f t="shared" si="35"/>
        <v>1190</v>
      </c>
      <c r="O37" s="179">
        <v>600</v>
      </c>
      <c r="P37" s="179">
        <v>519</v>
      </c>
      <c r="Q37" s="1283">
        <f t="shared" si="36"/>
        <v>1119</v>
      </c>
      <c r="R37" s="179">
        <v>707</v>
      </c>
      <c r="S37" s="179">
        <v>582</v>
      </c>
      <c r="T37" s="1283">
        <f t="shared" si="37"/>
        <v>1289</v>
      </c>
      <c r="U37" s="179">
        <v>612</v>
      </c>
      <c r="V37" s="179">
        <v>612</v>
      </c>
      <c r="W37" s="1283">
        <f t="shared" si="38"/>
        <v>1224</v>
      </c>
      <c r="X37" s="179">
        <v>902</v>
      </c>
      <c r="Y37" s="179">
        <v>773</v>
      </c>
      <c r="Z37" s="1283">
        <f t="shared" si="39"/>
        <v>1675</v>
      </c>
      <c r="AA37" s="179">
        <v>966</v>
      </c>
      <c r="AB37" s="179">
        <v>886</v>
      </c>
      <c r="AC37" s="1283">
        <f t="shared" si="40"/>
        <v>1852</v>
      </c>
      <c r="AD37" s="179">
        <v>880</v>
      </c>
      <c r="AE37" s="179">
        <v>868</v>
      </c>
      <c r="AF37" s="1283">
        <f t="shared" si="41"/>
        <v>1748</v>
      </c>
      <c r="AG37" s="179">
        <v>905</v>
      </c>
      <c r="AH37" s="179">
        <v>929</v>
      </c>
      <c r="AI37" s="1283">
        <f t="shared" si="42"/>
        <v>1834</v>
      </c>
      <c r="AJ37" s="179">
        <v>739</v>
      </c>
      <c r="AK37" s="179">
        <v>744</v>
      </c>
      <c r="AL37" s="1283">
        <f t="shared" si="43"/>
        <v>1483</v>
      </c>
      <c r="AM37" s="180">
        <f t="shared" ref="AM37:AM46" si="47">C37+F37+I37+L37+O37+R37+U37+X37+AA37+AD37+AG37+AJ37</f>
        <v>9263</v>
      </c>
      <c r="AN37" s="180">
        <f t="shared" ref="AN37:AN46" si="48">D37+G37+J37+M37+P37+S37+V37+Y37+AB37+AE37+AH37+AK37</f>
        <v>8579</v>
      </c>
      <c r="AO37" s="180">
        <f t="shared" ref="AO37:AO46" si="49">E37+H37+K37+N37+Q37+T37+W37+Z37+AC37+AF37+AI37+AL37</f>
        <v>17842</v>
      </c>
    </row>
    <row r="38" spans="1:50" ht="21" customHeight="1">
      <c r="A38" s="44">
        <v>4</v>
      </c>
      <c r="B38" s="45" t="s">
        <v>25</v>
      </c>
      <c r="C38" s="179">
        <v>353</v>
      </c>
      <c r="D38" s="179">
        <v>378</v>
      </c>
      <c r="E38" s="1283">
        <f t="shared" si="32"/>
        <v>731</v>
      </c>
      <c r="F38" s="179">
        <v>368</v>
      </c>
      <c r="G38" s="179">
        <v>352</v>
      </c>
      <c r="H38" s="1283">
        <f t="shared" si="33"/>
        <v>720</v>
      </c>
      <c r="I38" s="179">
        <v>371</v>
      </c>
      <c r="J38" s="179">
        <v>374</v>
      </c>
      <c r="K38" s="1283">
        <f t="shared" si="34"/>
        <v>745</v>
      </c>
      <c r="L38" s="179">
        <v>289</v>
      </c>
      <c r="M38" s="179">
        <v>264</v>
      </c>
      <c r="N38" s="1283">
        <f t="shared" si="35"/>
        <v>553</v>
      </c>
      <c r="O38" s="179">
        <v>205</v>
      </c>
      <c r="P38" s="179">
        <v>231</v>
      </c>
      <c r="Q38" s="1283">
        <f t="shared" si="36"/>
        <v>436</v>
      </c>
      <c r="R38" s="179">
        <v>312</v>
      </c>
      <c r="S38" s="179">
        <v>306</v>
      </c>
      <c r="T38" s="1283">
        <f t="shared" si="37"/>
        <v>618</v>
      </c>
      <c r="U38" s="179">
        <v>407</v>
      </c>
      <c r="V38" s="179">
        <v>374</v>
      </c>
      <c r="W38" s="1283">
        <f t="shared" si="38"/>
        <v>781</v>
      </c>
      <c r="X38" s="179">
        <v>464</v>
      </c>
      <c r="Y38" s="179">
        <v>456</v>
      </c>
      <c r="Z38" s="1283">
        <f t="shared" si="39"/>
        <v>920</v>
      </c>
      <c r="AA38" s="179">
        <v>503</v>
      </c>
      <c r="AB38" s="179">
        <v>430</v>
      </c>
      <c r="AC38" s="1283">
        <f t="shared" si="40"/>
        <v>933</v>
      </c>
      <c r="AD38" s="179">
        <v>508</v>
      </c>
      <c r="AE38" s="179">
        <v>456</v>
      </c>
      <c r="AF38" s="1283">
        <f t="shared" si="41"/>
        <v>964</v>
      </c>
      <c r="AG38" s="179">
        <v>441</v>
      </c>
      <c r="AH38" s="179">
        <v>494</v>
      </c>
      <c r="AI38" s="1283">
        <f t="shared" si="42"/>
        <v>935</v>
      </c>
      <c r="AJ38" s="179">
        <v>538</v>
      </c>
      <c r="AK38" s="179">
        <v>433</v>
      </c>
      <c r="AL38" s="1283">
        <f t="shared" si="43"/>
        <v>971</v>
      </c>
      <c r="AM38" s="180">
        <f t="shared" si="47"/>
        <v>4759</v>
      </c>
      <c r="AN38" s="180">
        <f t="shared" si="48"/>
        <v>4548</v>
      </c>
      <c r="AO38" s="180">
        <f t="shared" si="49"/>
        <v>9307</v>
      </c>
    </row>
    <row r="39" spans="1:50" ht="21" customHeight="1">
      <c r="A39" s="44">
        <v>5</v>
      </c>
      <c r="B39" s="45" t="s">
        <v>27</v>
      </c>
      <c r="C39" s="179">
        <v>614</v>
      </c>
      <c r="D39" s="179">
        <v>538</v>
      </c>
      <c r="E39" s="1283">
        <f t="shared" si="32"/>
        <v>1152</v>
      </c>
      <c r="F39" s="179">
        <v>565</v>
      </c>
      <c r="G39" s="179">
        <v>476</v>
      </c>
      <c r="H39" s="1283">
        <f t="shared" si="33"/>
        <v>1041</v>
      </c>
      <c r="I39" s="179">
        <v>435</v>
      </c>
      <c r="J39" s="179">
        <v>410</v>
      </c>
      <c r="K39" s="1283">
        <f t="shared" si="34"/>
        <v>845</v>
      </c>
      <c r="L39" s="179">
        <v>338</v>
      </c>
      <c r="M39" s="179">
        <v>343</v>
      </c>
      <c r="N39" s="1283">
        <f t="shared" si="35"/>
        <v>681</v>
      </c>
      <c r="O39" s="179">
        <v>377</v>
      </c>
      <c r="P39" s="179">
        <v>347</v>
      </c>
      <c r="Q39" s="1283">
        <f t="shared" si="36"/>
        <v>724</v>
      </c>
      <c r="R39" s="179">
        <v>451</v>
      </c>
      <c r="S39" s="179">
        <v>387</v>
      </c>
      <c r="T39" s="1283">
        <f t="shared" si="37"/>
        <v>838</v>
      </c>
      <c r="U39" s="179">
        <v>618</v>
      </c>
      <c r="V39" s="179">
        <v>532</v>
      </c>
      <c r="W39" s="1283">
        <f t="shared" si="38"/>
        <v>1150</v>
      </c>
      <c r="X39" s="179">
        <v>794</v>
      </c>
      <c r="Y39" s="179">
        <v>715</v>
      </c>
      <c r="Z39" s="1283">
        <f t="shared" si="39"/>
        <v>1509</v>
      </c>
      <c r="AA39" s="179">
        <v>829</v>
      </c>
      <c r="AB39" s="179">
        <v>762</v>
      </c>
      <c r="AC39" s="1283">
        <f t="shared" si="40"/>
        <v>1591</v>
      </c>
      <c r="AD39" s="179">
        <v>674</v>
      </c>
      <c r="AE39" s="179">
        <v>626</v>
      </c>
      <c r="AF39" s="1283">
        <f t="shared" si="41"/>
        <v>1300</v>
      </c>
      <c r="AG39" s="179">
        <v>685</v>
      </c>
      <c r="AH39" s="179">
        <v>667</v>
      </c>
      <c r="AI39" s="1283">
        <f t="shared" si="42"/>
        <v>1352</v>
      </c>
      <c r="AJ39" s="179">
        <v>672</v>
      </c>
      <c r="AK39" s="179">
        <v>655</v>
      </c>
      <c r="AL39" s="1283">
        <f t="shared" si="43"/>
        <v>1327</v>
      </c>
      <c r="AM39" s="180">
        <f t="shared" si="47"/>
        <v>7052</v>
      </c>
      <c r="AN39" s="180">
        <f t="shared" si="48"/>
        <v>6458</v>
      </c>
      <c r="AO39" s="180">
        <f t="shared" si="49"/>
        <v>13510</v>
      </c>
    </row>
    <row r="40" spans="1:50" ht="21" customHeight="1">
      <c r="A40" s="44">
        <v>6</v>
      </c>
      <c r="B40" s="45" t="s">
        <v>29</v>
      </c>
      <c r="C40" s="179">
        <v>175</v>
      </c>
      <c r="D40" s="179">
        <v>176</v>
      </c>
      <c r="E40" s="1283">
        <f t="shared" si="32"/>
        <v>351</v>
      </c>
      <c r="F40" s="179">
        <v>184</v>
      </c>
      <c r="G40" s="179">
        <v>155</v>
      </c>
      <c r="H40" s="1283">
        <f t="shared" si="33"/>
        <v>339</v>
      </c>
      <c r="I40" s="179">
        <v>191</v>
      </c>
      <c r="J40" s="179">
        <v>182</v>
      </c>
      <c r="K40" s="1283">
        <f t="shared" si="34"/>
        <v>373</v>
      </c>
      <c r="L40" s="179">
        <v>130</v>
      </c>
      <c r="M40" s="179">
        <v>134</v>
      </c>
      <c r="N40" s="1283">
        <f t="shared" si="35"/>
        <v>264</v>
      </c>
      <c r="O40" s="179">
        <v>151</v>
      </c>
      <c r="P40" s="179">
        <v>125</v>
      </c>
      <c r="Q40" s="1283">
        <f t="shared" si="36"/>
        <v>276</v>
      </c>
      <c r="R40" s="179">
        <v>174</v>
      </c>
      <c r="S40" s="179">
        <v>143</v>
      </c>
      <c r="T40" s="1283">
        <f t="shared" si="37"/>
        <v>317</v>
      </c>
      <c r="U40" s="179">
        <v>199</v>
      </c>
      <c r="V40" s="179">
        <v>197</v>
      </c>
      <c r="W40" s="1283">
        <f t="shared" si="38"/>
        <v>396</v>
      </c>
      <c r="X40" s="179">
        <v>257</v>
      </c>
      <c r="Y40" s="179">
        <v>202</v>
      </c>
      <c r="Z40" s="1283">
        <f t="shared" si="39"/>
        <v>459</v>
      </c>
      <c r="AA40" s="179">
        <v>262</v>
      </c>
      <c r="AB40" s="179">
        <v>243</v>
      </c>
      <c r="AC40" s="1283">
        <f t="shared" si="40"/>
        <v>505</v>
      </c>
      <c r="AD40" s="179">
        <v>244</v>
      </c>
      <c r="AE40" s="179">
        <v>223</v>
      </c>
      <c r="AF40" s="1283">
        <f t="shared" si="41"/>
        <v>467</v>
      </c>
      <c r="AG40" s="179">
        <v>239</v>
      </c>
      <c r="AH40" s="179">
        <v>223</v>
      </c>
      <c r="AI40" s="1283">
        <f t="shared" si="42"/>
        <v>462</v>
      </c>
      <c r="AJ40" s="179">
        <v>192</v>
      </c>
      <c r="AK40" s="179">
        <v>177</v>
      </c>
      <c r="AL40" s="1283">
        <f t="shared" si="43"/>
        <v>369</v>
      </c>
      <c r="AM40" s="180">
        <f t="shared" si="47"/>
        <v>2398</v>
      </c>
      <c r="AN40" s="180">
        <f t="shared" si="48"/>
        <v>2180</v>
      </c>
      <c r="AO40" s="180">
        <f t="shared" si="49"/>
        <v>4578</v>
      </c>
    </row>
    <row r="41" spans="1:50" ht="21" customHeight="1">
      <c r="A41" s="44">
        <v>7</v>
      </c>
      <c r="B41" s="45" t="s">
        <v>142</v>
      </c>
      <c r="C41" s="179">
        <v>319</v>
      </c>
      <c r="D41" s="179">
        <v>309</v>
      </c>
      <c r="E41" s="1283">
        <f t="shared" si="32"/>
        <v>628</v>
      </c>
      <c r="F41" s="179">
        <v>274</v>
      </c>
      <c r="G41" s="179">
        <v>265</v>
      </c>
      <c r="H41" s="1283">
        <f t="shared" si="33"/>
        <v>539</v>
      </c>
      <c r="I41" s="179">
        <v>271</v>
      </c>
      <c r="J41" s="179">
        <v>267</v>
      </c>
      <c r="K41" s="1283">
        <f t="shared" si="34"/>
        <v>538</v>
      </c>
      <c r="L41" s="179">
        <v>204</v>
      </c>
      <c r="M41" s="179">
        <v>197</v>
      </c>
      <c r="N41" s="1283">
        <f t="shared" si="35"/>
        <v>401</v>
      </c>
      <c r="O41" s="179">
        <v>215</v>
      </c>
      <c r="P41" s="179">
        <v>198</v>
      </c>
      <c r="Q41" s="1283">
        <f t="shared" si="36"/>
        <v>413</v>
      </c>
      <c r="R41" s="179">
        <v>272</v>
      </c>
      <c r="S41" s="179">
        <v>229</v>
      </c>
      <c r="T41" s="1283">
        <f t="shared" si="37"/>
        <v>501</v>
      </c>
      <c r="U41" s="179">
        <v>366</v>
      </c>
      <c r="V41" s="179">
        <v>327</v>
      </c>
      <c r="W41" s="1283">
        <f t="shared" si="38"/>
        <v>693</v>
      </c>
      <c r="X41" s="179">
        <v>483</v>
      </c>
      <c r="Y41" s="179">
        <v>423</v>
      </c>
      <c r="Z41" s="1283">
        <f t="shared" si="39"/>
        <v>906</v>
      </c>
      <c r="AA41" s="179">
        <v>472</v>
      </c>
      <c r="AB41" s="179">
        <v>419</v>
      </c>
      <c r="AC41" s="1283">
        <f t="shared" si="40"/>
        <v>891</v>
      </c>
      <c r="AD41" s="179">
        <v>425</v>
      </c>
      <c r="AE41" s="179">
        <v>380</v>
      </c>
      <c r="AF41" s="1283">
        <f t="shared" si="41"/>
        <v>805</v>
      </c>
      <c r="AG41" s="179">
        <v>428</v>
      </c>
      <c r="AH41" s="179">
        <v>422</v>
      </c>
      <c r="AI41" s="1283">
        <f t="shared" si="42"/>
        <v>850</v>
      </c>
      <c r="AJ41" s="179">
        <v>333</v>
      </c>
      <c r="AK41" s="179">
        <v>294</v>
      </c>
      <c r="AL41" s="1283">
        <f t="shared" si="43"/>
        <v>627</v>
      </c>
      <c r="AM41" s="180">
        <f t="shared" si="47"/>
        <v>4062</v>
      </c>
      <c r="AN41" s="180">
        <f t="shared" si="48"/>
        <v>3730</v>
      </c>
      <c r="AO41" s="180">
        <f t="shared" si="49"/>
        <v>7792</v>
      </c>
    </row>
    <row r="42" spans="1:50" ht="21" customHeight="1">
      <c r="A42" s="44">
        <v>8</v>
      </c>
      <c r="B42" s="45" t="s">
        <v>40</v>
      </c>
      <c r="C42" s="179">
        <v>795</v>
      </c>
      <c r="D42" s="179">
        <v>670</v>
      </c>
      <c r="E42" s="1283">
        <f t="shared" si="32"/>
        <v>1465</v>
      </c>
      <c r="F42" s="179">
        <v>677</v>
      </c>
      <c r="G42" s="179">
        <v>598</v>
      </c>
      <c r="H42" s="1283">
        <f t="shared" si="33"/>
        <v>1275</v>
      </c>
      <c r="I42" s="179">
        <v>690</v>
      </c>
      <c r="J42" s="179">
        <v>580</v>
      </c>
      <c r="K42" s="1283">
        <f t="shared" si="34"/>
        <v>1270</v>
      </c>
      <c r="L42" s="179">
        <v>698</v>
      </c>
      <c r="M42" s="179">
        <v>588</v>
      </c>
      <c r="N42" s="1283">
        <f t="shared" si="35"/>
        <v>1286</v>
      </c>
      <c r="O42" s="179">
        <v>570</v>
      </c>
      <c r="P42" s="179">
        <v>483</v>
      </c>
      <c r="Q42" s="1283">
        <f t="shared" si="36"/>
        <v>1053</v>
      </c>
      <c r="R42" s="179">
        <v>596</v>
      </c>
      <c r="S42" s="179">
        <v>566</v>
      </c>
      <c r="T42" s="1283">
        <f t="shared" si="37"/>
        <v>1162</v>
      </c>
      <c r="U42" s="179">
        <v>758</v>
      </c>
      <c r="V42" s="179">
        <v>614</v>
      </c>
      <c r="W42" s="1283">
        <f t="shared" si="38"/>
        <v>1372</v>
      </c>
      <c r="X42" s="179">
        <v>834</v>
      </c>
      <c r="Y42" s="179">
        <v>738</v>
      </c>
      <c r="Z42" s="1283">
        <f t="shared" si="39"/>
        <v>1572</v>
      </c>
      <c r="AA42" s="179">
        <v>929</v>
      </c>
      <c r="AB42" s="179">
        <v>819</v>
      </c>
      <c r="AC42" s="1283">
        <f t="shared" si="40"/>
        <v>1748</v>
      </c>
      <c r="AD42" s="179">
        <v>827</v>
      </c>
      <c r="AE42" s="179">
        <v>738</v>
      </c>
      <c r="AF42" s="1283">
        <f t="shared" si="41"/>
        <v>1565</v>
      </c>
      <c r="AG42" s="179">
        <v>819</v>
      </c>
      <c r="AH42" s="179">
        <v>692</v>
      </c>
      <c r="AI42" s="1283">
        <f t="shared" si="42"/>
        <v>1511</v>
      </c>
      <c r="AJ42" s="179">
        <v>777</v>
      </c>
      <c r="AK42" s="179">
        <v>685</v>
      </c>
      <c r="AL42" s="1283">
        <f t="shared" si="43"/>
        <v>1462</v>
      </c>
      <c r="AM42" s="180">
        <f t="shared" si="47"/>
        <v>8970</v>
      </c>
      <c r="AN42" s="180">
        <f t="shared" si="48"/>
        <v>7771</v>
      </c>
      <c r="AO42" s="180">
        <f t="shared" si="49"/>
        <v>16741</v>
      </c>
    </row>
    <row r="43" spans="1:50" ht="21" customHeight="1">
      <c r="A43" s="44">
        <v>9</v>
      </c>
      <c r="B43" s="45" t="s">
        <v>44</v>
      </c>
      <c r="C43" s="179">
        <v>870</v>
      </c>
      <c r="D43" s="179">
        <v>869</v>
      </c>
      <c r="E43" s="1283">
        <f t="shared" si="32"/>
        <v>1739</v>
      </c>
      <c r="F43" s="179">
        <v>753</v>
      </c>
      <c r="G43" s="179">
        <v>754</v>
      </c>
      <c r="H43" s="1283">
        <f t="shared" si="33"/>
        <v>1507</v>
      </c>
      <c r="I43" s="179">
        <v>656</v>
      </c>
      <c r="J43" s="179">
        <v>670</v>
      </c>
      <c r="K43" s="1283">
        <f t="shared" si="34"/>
        <v>1326</v>
      </c>
      <c r="L43" s="179">
        <v>673</v>
      </c>
      <c r="M43" s="179">
        <v>626</v>
      </c>
      <c r="N43" s="1283">
        <f t="shared" si="35"/>
        <v>1299</v>
      </c>
      <c r="O43" s="179">
        <v>615</v>
      </c>
      <c r="P43" s="179">
        <v>566</v>
      </c>
      <c r="Q43" s="1283">
        <f t="shared" si="36"/>
        <v>1181</v>
      </c>
      <c r="R43" s="179">
        <v>722</v>
      </c>
      <c r="S43" s="179">
        <v>644</v>
      </c>
      <c r="T43" s="1283">
        <f t="shared" si="37"/>
        <v>1366</v>
      </c>
      <c r="U43" s="179">
        <v>741</v>
      </c>
      <c r="V43" s="179">
        <v>690</v>
      </c>
      <c r="W43" s="1283">
        <f t="shared" si="38"/>
        <v>1431</v>
      </c>
      <c r="X43" s="179">
        <v>642</v>
      </c>
      <c r="Y43" s="179">
        <v>528</v>
      </c>
      <c r="Z43" s="1283">
        <f t="shared" si="39"/>
        <v>1170</v>
      </c>
      <c r="AA43" s="179">
        <v>730</v>
      </c>
      <c r="AB43" s="179">
        <v>712</v>
      </c>
      <c r="AC43" s="1283">
        <f t="shared" si="40"/>
        <v>1442</v>
      </c>
      <c r="AD43" s="179">
        <v>569</v>
      </c>
      <c r="AE43" s="179">
        <v>489</v>
      </c>
      <c r="AF43" s="1283">
        <f t="shared" si="41"/>
        <v>1058</v>
      </c>
      <c r="AG43" s="179">
        <v>544</v>
      </c>
      <c r="AH43" s="179">
        <v>516</v>
      </c>
      <c r="AI43" s="1283">
        <f t="shared" si="42"/>
        <v>1060</v>
      </c>
      <c r="AJ43" s="179">
        <v>533</v>
      </c>
      <c r="AK43" s="179">
        <v>498</v>
      </c>
      <c r="AL43" s="1283">
        <f t="shared" si="43"/>
        <v>1031</v>
      </c>
      <c r="AM43" s="180">
        <f t="shared" si="47"/>
        <v>8048</v>
      </c>
      <c r="AN43" s="180">
        <f t="shared" si="48"/>
        <v>7562</v>
      </c>
      <c r="AO43" s="180">
        <f t="shared" si="49"/>
        <v>15610</v>
      </c>
    </row>
    <row r="44" spans="1:50" ht="21" customHeight="1">
      <c r="A44" s="44">
        <v>10</v>
      </c>
      <c r="B44" s="45" t="s">
        <v>51</v>
      </c>
      <c r="C44" s="179">
        <v>1070</v>
      </c>
      <c r="D44" s="179">
        <v>1019</v>
      </c>
      <c r="E44" s="1283">
        <f t="shared" si="32"/>
        <v>2089</v>
      </c>
      <c r="F44" s="179">
        <v>925</v>
      </c>
      <c r="G44" s="179">
        <v>875</v>
      </c>
      <c r="H44" s="1283">
        <f t="shared" si="33"/>
        <v>1800</v>
      </c>
      <c r="I44" s="179">
        <v>989</v>
      </c>
      <c r="J44" s="179">
        <v>921</v>
      </c>
      <c r="K44" s="1283">
        <f t="shared" si="34"/>
        <v>1910</v>
      </c>
      <c r="L44" s="179">
        <v>895</v>
      </c>
      <c r="M44" s="179">
        <v>806</v>
      </c>
      <c r="N44" s="1283">
        <f t="shared" si="35"/>
        <v>1701</v>
      </c>
      <c r="O44" s="179">
        <v>766</v>
      </c>
      <c r="P44" s="179">
        <v>732</v>
      </c>
      <c r="Q44" s="1283">
        <f t="shared" si="36"/>
        <v>1498</v>
      </c>
      <c r="R44" s="179">
        <v>929</v>
      </c>
      <c r="S44" s="179">
        <v>869</v>
      </c>
      <c r="T44" s="1283">
        <f t="shared" si="37"/>
        <v>1798</v>
      </c>
      <c r="U44" s="179">
        <v>1164</v>
      </c>
      <c r="V44" s="179">
        <v>1069</v>
      </c>
      <c r="W44" s="1283">
        <f t="shared" si="38"/>
        <v>2233</v>
      </c>
      <c r="X44" s="179">
        <v>1418</v>
      </c>
      <c r="Y44" s="179">
        <v>1287</v>
      </c>
      <c r="Z44" s="1283">
        <f t="shared" si="39"/>
        <v>2705</v>
      </c>
      <c r="AA44" s="179">
        <v>1540</v>
      </c>
      <c r="AB44" s="179">
        <v>1420</v>
      </c>
      <c r="AC44" s="1283">
        <f t="shared" si="40"/>
        <v>2960</v>
      </c>
      <c r="AD44" s="179">
        <v>1353</v>
      </c>
      <c r="AE44" s="179">
        <v>1261</v>
      </c>
      <c r="AF44" s="1283">
        <f t="shared" si="41"/>
        <v>2614</v>
      </c>
      <c r="AG44" s="179">
        <v>1465</v>
      </c>
      <c r="AH44" s="179">
        <v>1310</v>
      </c>
      <c r="AI44" s="1283">
        <f t="shared" si="42"/>
        <v>2775</v>
      </c>
      <c r="AJ44" s="179">
        <v>1479</v>
      </c>
      <c r="AK44" s="179">
        <v>1305</v>
      </c>
      <c r="AL44" s="1283">
        <f t="shared" si="43"/>
        <v>2784</v>
      </c>
      <c r="AM44" s="180">
        <f t="shared" si="47"/>
        <v>13993</v>
      </c>
      <c r="AN44" s="180">
        <f t="shared" si="48"/>
        <v>12874</v>
      </c>
      <c r="AO44" s="180">
        <f t="shared" si="49"/>
        <v>26867</v>
      </c>
    </row>
    <row r="45" spans="1:50" ht="21" customHeight="1">
      <c r="A45" s="44">
        <v>11</v>
      </c>
      <c r="B45" s="45" t="s">
        <v>57</v>
      </c>
      <c r="C45" s="179">
        <v>466</v>
      </c>
      <c r="D45" s="179">
        <v>442</v>
      </c>
      <c r="E45" s="1283">
        <f t="shared" si="32"/>
        <v>908</v>
      </c>
      <c r="F45" s="179">
        <v>378</v>
      </c>
      <c r="G45" s="179">
        <v>318</v>
      </c>
      <c r="H45" s="1283">
        <f t="shared" si="33"/>
        <v>696</v>
      </c>
      <c r="I45" s="179">
        <v>441</v>
      </c>
      <c r="J45" s="179">
        <v>393</v>
      </c>
      <c r="K45" s="1283">
        <f t="shared" si="34"/>
        <v>834</v>
      </c>
      <c r="L45" s="179">
        <v>324</v>
      </c>
      <c r="M45" s="179">
        <v>259</v>
      </c>
      <c r="N45" s="1283">
        <f t="shared" si="35"/>
        <v>583</v>
      </c>
      <c r="O45" s="179">
        <v>277</v>
      </c>
      <c r="P45" s="179">
        <v>260</v>
      </c>
      <c r="Q45" s="1283">
        <f t="shared" si="36"/>
        <v>537</v>
      </c>
      <c r="R45" s="179">
        <v>369</v>
      </c>
      <c r="S45" s="179">
        <v>302</v>
      </c>
      <c r="T45" s="1283">
        <f t="shared" si="37"/>
        <v>671</v>
      </c>
      <c r="U45" s="179">
        <v>445</v>
      </c>
      <c r="V45" s="179">
        <v>396</v>
      </c>
      <c r="W45" s="1283">
        <f t="shared" si="38"/>
        <v>841</v>
      </c>
      <c r="X45" s="179">
        <v>430</v>
      </c>
      <c r="Y45" s="179">
        <v>427</v>
      </c>
      <c r="Z45" s="1283">
        <f t="shared" si="39"/>
        <v>857</v>
      </c>
      <c r="AA45" s="179">
        <v>547</v>
      </c>
      <c r="AB45" s="179">
        <v>459</v>
      </c>
      <c r="AC45" s="1283">
        <f t="shared" si="40"/>
        <v>1006</v>
      </c>
      <c r="AD45" s="179">
        <v>545</v>
      </c>
      <c r="AE45" s="179">
        <v>538</v>
      </c>
      <c r="AF45" s="1283">
        <f t="shared" si="41"/>
        <v>1083</v>
      </c>
      <c r="AG45" s="179">
        <v>566</v>
      </c>
      <c r="AH45" s="179">
        <v>585</v>
      </c>
      <c r="AI45" s="1283">
        <f t="shared" si="42"/>
        <v>1151</v>
      </c>
      <c r="AJ45" s="179">
        <v>470</v>
      </c>
      <c r="AK45" s="179">
        <v>471</v>
      </c>
      <c r="AL45" s="1283">
        <f t="shared" si="43"/>
        <v>941</v>
      </c>
      <c r="AM45" s="180">
        <f t="shared" si="47"/>
        <v>5258</v>
      </c>
      <c r="AN45" s="180">
        <f t="shared" si="48"/>
        <v>4850</v>
      </c>
      <c r="AO45" s="180">
        <f t="shared" si="49"/>
        <v>10108</v>
      </c>
    </row>
    <row r="46" spans="1:50" ht="21" customHeight="1">
      <c r="A46" s="44">
        <v>12</v>
      </c>
      <c r="B46" s="45" t="s">
        <v>61</v>
      </c>
      <c r="C46" s="179">
        <v>1846</v>
      </c>
      <c r="D46" s="179">
        <v>1659</v>
      </c>
      <c r="E46" s="1283">
        <f t="shared" si="32"/>
        <v>3505</v>
      </c>
      <c r="F46" s="179">
        <v>1680</v>
      </c>
      <c r="G46" s="179">
        <v>1581</v>
      </c>
      <c r="H46" s="1283">
        <f t="shared" si="33"/>
        <v>3261</v>
      </c>
      <c r="I46" s="179">
        <v>1689</v>
      </c>
      <c r="J46" s="179">
        <v>1642</v>
      </c>
      <c r="K46" s="1283">
        <f t="shared" si="34"/>
        <v>3331</v>
      </c>
      <c r="L46" s="179">
        <v>1470</v>
      </c>
      <c r="M46" s="179">
        <v>1432</v>
      </c>
      <c r="N46" s="1283">
        <f t="shared" si="35"/>
        <v>2902</v>
      </c>
      <c r="O46" s="179">
        <v>1608</v>
      </c>
      <c r="P46" s="179">
        <v>1501</v>
      </c>
      <c r="Q46" s="1283">
        <f t="shared" si="36"/>
        <v>3109</v>
      </c>
      <c r="R46" s="179">
        <v>1323</v>
      </c>
      <c r="S46" s="179">
        <v>1324</v>
      </c>
      <c r="T46" s="1283">
        <f t="shared" si="37"/>
        <v>2647</v>
      </c>
      <c r="U46" s="179">
        <v>1655</v>
      </c>
      <c r="V46" s="179">
        <v>1540</v>
      </c>
      <c r="W46" s="1283">
        <f t="shared" si="38"/>
        <v>3195</v>
      </c>
      <c r="X46" s="179">
        <v>1859</v>
      </c>
      <c r="Y46" s="179">
        <v>1774</v>
      </c>
      <c r="Z46" s="1283">
        <f t="shared" si="39"/>
        <v>3633</v>
      </c>
      <c r="AA46" s="179">
        <v>1924</v>
      </c>
      <c r="AB46" s="179">
        <v>1883</v>
      </c>
      <c r="AC46" s="1283">
        <f t="shared" si="40"/>
        <v>3807</v>
      </c>
      <c r="AD46" s="179">
        <v>1790</v>
      </c>
      <c r="AE46" s="179">
        <v>1743</v>
      </c>
      <c r="AF46" s="1283">
        <f t="shared" si="41"/>
        <v>3533</v>
      </c>
      <c r="AG46" s="179">
        <v>1839</v>
      </c>
      <c r="AH46" s="179">
        <v>1813</v>
      </c>
      <c r="AI46" s="1283">
        <f t="shared" si="42"/>
        <v>3652</v>
      </c>
      <c r="AJ46" s="179">
        <v>1722</v>
      </c>
      <c r="AK46" s="179">
        <v>1607</v>
      </c>
      <c r="AL46" s="1283">
        <f t="shared" si="43"/>
        <v>3329</v>
      </c>
      <c r="AM46" s="180">
        <f t="shared" si="47"/>
        <v>20405</v>
      </c>
      <c r="AN46" s="180">
        <f t="shared" si="48"/>
        <v>19499</v>
      </c>
      <c r="AO46" s="180">
        <f t="shared" si="49"/>
        <v>39904</v>
      </c>
      <c r="AV46" s="40"/>
      <c r="AW46" s="40"/>
      <c r="AX46" s="40"/>
    </row>
    <row r="47" spans="1:50" ht="21" customHeight="1">
      <c r="A47" s="44">
        <v>13</v>
      </c>
      <c r="B47" s="45" t="s">
        <v>62</v>
      </c>
      <c r="C47" s="1328">
        <v>484</v>
      </c>
      <c r="D47" s="1328">
        <v>342</v>
      </c>
      <c r="E47" s="1283">
        <f t="shared" si="32"/>
        <v>826</v>
      </c>
      <c r="F47" s="1328">
        <v>298</v>
      </c>
      <c r="G47" s="1328">
        <v>262</v>
      </c>
      <c r="H47" s="1283">
        <f t="shared" si="33"/>
        <v>560</v>
      </c>
      <c r="I47" s="1328">
        <v>390</v>
      </c>
      <c r="J47" s="1328">
        <v>294</v>
      </c>
      <c r="K47" s="1283">
        <f t="shared" si="34"/>
        <v>684</v>
      </c>
      <c r="L47" s="1328">
        <v>279</v>
      </c>
      <c r="M47" s="1328">
        <v>241</v>
      </c>
      <c r="N47" s="1283">
        <f t="shared" si="35"/>
        <v>520</v>
      </c>
      <c r="O47" s="1328">
        <v>296</v>
      </c>
      <c r="P47" s="1328">
        <v>222</v>
      </c>
      <c r="Q47" s="1283">
        <f t="shared" si="36"/>
        <v>518</v>
      </c>
      <c r="R47" s="1328">
        <v>357</v>
      </c>
      <c r="S47" s="1328">
        <v>242</v>
      </c>
      <c r="T47" s="1283">
        <f t="shared" si="37"/>
        <v>599</v>
      </c>
      <c r="U47" s="1328">
        <v>403</v>
      </c>
      <c r="V47" s="1328">
        <v>313</v>
      </c>
      <c r="W47" s="1283">
        <f t="shared" si="38"/>
        <v>716</v>
      </c>
      <c r="X47" s="1328">
        <v>452</v>
      </c>
      <c r="Y47" s="1328">
        <v>423</v>
      </c>
      <c r="Z47" s="1283">
        <f t="shared" si="39"/>
        <v>875</v>
      </c>
      <c r="AA47" s="1328">
        <v>456</v>
      </c>
      <c r="AB47" s="1328">
        <v>446</v>
      </c>
      <c r="AC47" s="1283">
        <f t="shared" si="40"/>
        <v>902</v>
      </c>
      <c r="AD47" s="1328">
        <v>164</v>
      </c>
      <c r="AE47" s="1328">
        <v>398</v>
      </c>
      <c r="AF47" s="1283">
        <f t="shared" si="41"/>
        <v>562</v>
      </c>
      <c r="AG47" s="1328">
        <v>417</v>
      </c>
      <c r="AH47" s="1328">
        <v>392</v>
      </c>
      <c r="AI47" s="1283">
        <f t="shared" si="42"/>
        <v>809</v>
      </c>
      <c r="AJ47" s="1328">
        <v>441</v>
      </c>
      <c r="AK47" s="1328">
        <v>407</v>
      </c>
      <c r="AL47" s="1283">
        <f t="shared" si="43"/>
        <v>848</v>
      </c>
      <c r="AM47" s="180">
        <f t="shared" ref="AM47:AM56" si="50">C47+F47+I47+L47+O47+R47+U47+X47+AA47+AD47+AG47+AJ47</f>
        <v>4437</v>
      </c>
      <c r="AN47" s="180">
        <f t="shared" ref="AN47:AN56" si="51">D47+G47+J47+M47+P47+S47+V47+Y47+AB47+AE47+AH47+AK47</f>
        <v>3982</v>
      </c>
      <c r="AO47" s="180">
        <f t="shared" ref="AO47:AO56" si="52">E47+H47+K47+N47+Q47+T47+W47+Z47+AC47+AF47+AI47+AL47</f>
        <v>8419</v>
      </c>
    </row>
    <row r="48" spans="1:50" ht="21" customHeight="1">
      <c r="A48" s="44">
        <v>14</v>
      </c>
      <c r="B48" s="45" t="s">
        <v>69</v>
      </c>
      <c r="C48" s="179">
        <v>528</v>
      </c>
      <c r="D48" s="179">
        <v>509</v>
      </c>
      <c r="E48" s="1283">
        <f t="shared" si="32"/>
        <v>1037</v>
      </c>
      <c r="F48" s="179">
        <v>456</v>
      </c>
      <c r="G48" s="179">
        <v>449</v>
      </c>
      <c r="H48" s="1283">
        <f t="shared" si="33"/>
        <v>905</v>
      </c>
      <c r="I48" s="179">
        <v>444</v>
      </c>
      <c r="J48" s="179">
        <v>409</v>
      </c>
      <c r="K48" s="1283">
        <f t="shared" si="34"/>
        <v>853</v>
      </c>
      <c r="L48" s="179">
        <v>374</v>
      </c>
      <c r="M48" s="179">
        <v>352</v>
      </c>
      <c r="N48" s="1283">
        <f t="shared" si="35"/>
        <v>726</v>
      </c>
      <c r="O48" s="179">
        <v>316</v>
      </c>
      <c r="P48" s="179">
        <v>293</v>
      </c>
      <c r="Q48" s="1283">
        <f t="shared" si="36"/>
        <v>609</v>
      </c>
      <c r="R48" s="179">
        <v>424</v>
      </c>
      <c r="S48" s="179">
        <v>367</v>
      </c>
      <c r="T48" s="1283">
        <f t="shared" si="37"/>
        <v>791</v>
      </c>
      <c r="U48" s="179">
        <v>563</v>
      </c>
      <c r="V48" s="179">
        <v>552</v>
      </c>
      <c r="W48" s="1283">
        <f t="shared" si="38"/>
        <v>1115</v>
      </c>
      <c r="X48" s="179">
        <v>692</v>
      </c>
      <c r="Y48" s="179">
        <v>705</v>
      </c>
      <c r="Z48" s="1283">
        <f t="shared" si="39"/>
        <v>1397</v>
      </c>
      <c r="AA48" s="179">
        <v>719</v>
      </c>
      <c r="AB48" s="179">
        <v>688</v>
      </c>
      <c r="AC48" s="1283">
        <f t="shared" si="40"/>
        <v>1407</v>
      </c>
      <c r="AD48" s="179">
        <v>621</v>
      </c>
      <c r="AE48" s="179">
        <v>601</v>
      </c>
      <c r="AF48" s="1283">
        <f t="shared" si="41"/>
        <v>1222</v>
      </c>
      <c r="AG48" s="179">
        <v>479</v>
      </c>
      <c r="AH48" s="179">
        <v>440</v>
      </c>
      <c r="AI48" s="1283">
        <f t="shared" si="42"/>
        <v>919</v>
      </c>
      <c r="AJ48" s="179">
        <v>567</v>
      </c>
      <c r="AK48" s="179">
        <v>544</v>
      </c>
      <c r="AL48" s="1283">
        <f t="shared" si="43"/>
        <v>1111</v>
      </c>
      <c r="AM48" s="180">
        <f t="shared" si="50"/>
        <v>6183</v>
      </c>
      <c r="AN48" s="180">
        <f t="shared" si="51"/>
        <v>5909</v>
      </c>
      <c r="AO48" s="180">
        <f t="shared" si="52"/>
        <v>12092</v>
      </c>
    </row>
    <row r="49" spans="1:44" ht="21" customHeight="1">
      <c r="A49" s="44">
        <v>15</v>
      </c>
      <c r="B49" s="45" t="s">
        <v>70</v>
      </c>
      <c r="C49" s="1190">
        <v>505</v>
      </c>
      <c r="D49" s="1190">
        <v>445</v>
      </c>
      <c r="E49" s="1283">
        <f t="shared" si="32"/>
        <v>950</v>
      </c>
      <c r="F49" s="1190">
        <v>337</v>
      </c>
      <c r="G49" s="1190">
        <v>317</v>
      </c>
      <c r="H49" s="1283">
        <f t="shared" si="33"/>
        <v>654</v>
      </c>
      <c r="I49" s="1190">
        <v>452</v>
      </c>
      <c r="J49" s="1190">
        <v>400</v>
      </c>
      <c r="K49" s="1283">
        <f t="shared" si="34"/>
        <v>852</v>
      </c>
      <c r="L49" s="1190">
        <v>270</v>
      </c>
      <c r="M49" s="1190">
        <v>220</v>
      </c>
      <c r="N49" s="1283">
        <f t="shared" si="35"/>
        <v>490</v>
      </c>
      <c r="O49" s="1190">
        <v>216</v>
      </c>
      <c r="P49" s="1190">
        <v>240</v>
      </c>
      <c r="Q49" s="1283">
        <f t="shared" si="36"/>
        <v>456</v>
      </c>
      <c r="R49" s="1190">
        <v>298</v>
      </c>
      <c r="S49" s="1190">
        <v>282</v>
      </c>
      <c r="T49" s="1283">
        <f t="shared" si="37"/>
        <v>580</v>
      </c>
      <c r="U49" s="1190">
        <v>451</v>
      </c>
      <c r="V49" s="1190">
        <v>448</v>
      </c>
      <c r="W49" s="1283">
        <f t="shared" si="38"/>
        <v>899</v>
      </c>
      <c r="X49" s="1190">
        <v>528</v>
      </c>
      <c r="Y49" s="1190">
        <v>503</v>
      </c>
      <c r="Z49" s="1283">
        <f t="shared" si="39"/>
        <v>1031</v>
      </c>
      <c r="AA49" s="1190">
        <v>533</v>
      </c>
      <c r="AB49" s="1190">
        <v>430</v>
      </c>
      <c r="AC49" s="1283">
        <f t="shared" si="40"/>
        <v>963</v>
      </c>
      <c r="AD49" s="1190">
        <v>516</v>
      </c>
      <c r="AE49" s="1190">
        <v>455</v>
      </c>
      <c r="AF49" s="1283">
        <f t="shared" si="41"/>
        <v>971</v>
      </c>
      <c r="AG49" s="1190">
        <v>501</v>
      </c>
      <c r="AH49" s="1190">
        <v>432</v>
      </c>
      <c r="AI49" s="1283">
        <f t="shared" si="42"/>
        <v>933</v>
      </c>
      <c r="AJ49" s="1190">
        <v>488</v>
      </c>
      <c r="AK49" s="1190">
        <v>300</v>
      </c>
      <c r="AL49" s="1283">
        <f t="shared" si="43"/>
        <v>788</v>
      </c>
      <c r="AM49" s="180">
        <f t="shared" si="50"/>
        <v>5095</v>
      </c>
      <c r="AN49" s="180">
        <f t="shared" si="51"/>
        <v>4472</v>
      </c>
      <c r="AO49" s="180">
        <f t="shared" si="52"/>
        <v>9567</v>
      </c>
    </row>
    <row r="50" spans="1:44" ht="21" customHeight="1">
      <c r="A50" s="44">
        <v>16</v>
      </c>
      <c r="B50" s="45" t="s">
        <v>73</v>
      </c>
      <c r="C50" s="179">
        <v>302</v>
      </c>
      <c r="D50" s="179">
        <v>276</v>
      </c>
      <c r="E50" s="1283">
        <f t="shared" si="32"/>
        <v>578</v>
      </c>
      <c r="F50" s="179">
        <v>426</v>
      </c>
      <c r="G50" s="179">
        <v>342</v>
      </c>
      <c r="H50" s="1283">
        <f t="shared" si="33"/>
        <v>768</v>
      </c>
      <c r="I50" s="179">
        <v>384</v>
      </c>
      <c r="J50" s="179">
        <v>573</v>
      </c>
      <c r="K50" s="1283">
        <f t="shared" si="34"/>
        <v>957</v>
      </c>
      <c r="L50" s="179">
        <v>426</v>
      </c>
      <c r="M50" s="179">
        <v>406</v>
      </c>
      <c r="N50" s="1283">
        <f t="shared" si="35"/>
        <v>832</v>
      </c>
      <c r="O50" s="179">
        <v>292</v>
      </c>
      <c r="P50" s="179">
        <v>279</v>
      </c>
      <c r="Q50" s="1283">
        <f t="shared" si="36"/>
        <v>571</v>
      </c>
      <c r="R50" s="179">
        <v>292</v>
      </c>
      <c r="S50" s="179">
        <v>220</v>
      </c>
      <c r="T50" s="1283">
        <f t="shared" si="37"/>
        <v>512</v>
      </c>
      <c r="U50" s="179">
        <v>445</v>
      </c>
      <c r="V50" s="179">
        <v>328</v>
      </c>
      <c r="W50" s="1283">
        <f t="shared" si="38"/>
        <v>773</v>
      </c>
      <c r="X50" s="179">
        <v>550</v>
      </c>
      <c r="Y50" s="179">
        <v>525</v>
      </c>
      <c r="Z50" s="1283">
        <f t="shared" si="39"/>
        <v>1075</v>
      </c>
      <c r="AA50" s="179">
        <v>524</v>
      </c>
      <c r="AB50" s="179">
        <v>486</v>
      </c>
      <c r="AC50" s="1283">
        <f t="shared" si="40"/>
        <v>1010</v>
      </c>
      <c r="AD50" s="179">
        <v>596</v>
      </c>
      <c r="AE50" s="179">
        <v>536</v>
      </c>
      <c r="AF50" s="1283">
        <f t="shared" si="41"/>
        <v>1132</v>
      </c>
      <c r="AG50" s="179">
        <v>466</v>
      </c>
      <c r="AH50" s="179">
        <v>463</v>
      </c>
      <c r="AI50" s="1283">
        <f t="shared" si="42"/>
        <v>929</v>
      </c>
      <c r="AJ50" s="179">
        <v>418</v>
      </c>
      <c r="AK50" s="179">
        <v>375</v>
      </c>
      <c r="AL50" s="1283">
        <f t="shared" si="43"/>
        <v>793</v>
      </c>
      <c r="AM50" s="180">
        <f t="shared" si="50"/>
        <v>5121</v>
      </c>
      <c r="AN50" s="180">
        <f t="shared" si="51"/>
        <v>4809</v>
      </c>
      <c r="AO50" s="180">
        <f t="shared" si="52"/>
        <v>9930</v>
      </c>
    </row>
    <row r="51" spans="1:44" ht="21" customHeight="1">
      <c r="A51" s="44">
        <v>17</v>
      </c>
      <c r="B51" s="45" t="s">
        <v>75</v>
      </c>
      <c r="C51" s="179">
        <v>958</v>
      </c>
      <c r="D51" s="179">
        <v>848</v>
      </c>
      <c r="E51" s="1283">
        <f t="shared" si="32"/>
        <v>1806</v>
      </c>
      <c r="F51" s="179">
        <v>864</v>
      </c>
      <c r="G51" s="179">
        <v>843</v>
      </c>
      <c r="H51" s="1283">
        <f t="shared" si="33"/>
        <v>1707</v>
      </c>
      <c r="I51" s="179">
        <v>735</v>
      </c>
      <c r="J51" s="179">
        <v>771</v>
      </c>
      <c r="K51" s="1283">
        <f t="shared" si="34"/>
        <v>1506</v>
      </c>
      <c r="L51" s="179">
        <v>758</v>
      </c>
      <c r="M51" s="179">
        <v>737</v>
      </c>
      <c r="N51" s="1283">
        <f t="shared" si="35"/>
        <v>1495</v>
      </c>
      <c r="O51" s="179">
        <v>740</v>
      </c>
      <c r="P51" s="179">
        <v>672</v>
      </c>
      <c r="Q51" s="1283">
        <f t="shared" si="36"/>
        <v>1412</v>
      </c>
      <c r="R51" s="179">
        <v>697</v>
      </c>
      <c r="S51" s="179">
        <v>685</v>
      </c>
      <c r="T51" s="1283">
        <f t="shared" si="37"/>
        <v>1382</v>
      </c>
      <c r="U51" s="179">
        <v>862</v>
      </c>
      <c r="V51" s="179">
        <v>815</v>
      </c>
      <c r="W51" s="1283">
        <f t="shared" si="38"/>
        <v>1677</v>
      </c>
      <c r="X51" s="179">
        <v>1001</v>
      </c>
      <c r="Y51" s="179">
        <v>923</v>
      </c>
      <c r="Z51" s="1283">
        <f t="shared" si="39"/>
        <v>1924</v>
      </c>
      <c r="AA51" s="179">
        <v>1075</v>
      </c>
      <c r="AB51" s="179">
        <v>1025</v>
      </c>
      <c r="AC51" s="1283">
        <f t="shared" si="40"/>
        <v>2100</v>
      </c>
      <c r="AD51" s="179">
        <v>1049</v>
      </c>
      <c r="AE51" s="179">
        <v>1000</v>
      </c>
      <c r="AF51" s="1283">
        <f t="shared" si="41"/>
        <v>2049</v>
      </c>
      <c r="AG51" s="179">
        <v>1060</v>
      </c>
      <c r="AH51" s="179">
        <v>914</v>
      </c>
      <c r="AI51" s="1283">
        <f t="shared" si="42"/>
        <v>1974</v>
      </c>
      <c r="AJ51" s="179">
        <v>837</v>
      </c>
      <c r="AK51" s="179">
        <v>850</v>
      </c>
      <c r="AL51" s="1283">
        <f t="shared" si="43"/>
        <v>1687</v>
      </c>
      <c r="AM51" s="180">
        <f t="shared" si="50"/>
        <v>10636</v>
      </c>
      <c r="AN51" s="180">
        <f t="shared" si="51"/>
        <v>10083</v>
      </c>
      <c r="AO51" s="180">
        <f t="shared" si="52"/>
        <v>20719</v>
      </c>
    </row>
    <row r="52" spans="1:44" ht="21" customHeight="1">
      <c r="A52" s="44">
        <v>18</v>
      </c>
      <c r="B52" s="50" t="s">
        <v>161</v>
      </c>
      <c r="C52" s="179">
        <v>282</v>
      </c>
      <c r="D52" s="179">
        <v>259</v>
      </c>
      <c r="E52" s="1283">
        <f t="shared" si="32"/>
        <v>541</v>
      </c>
      <c r="F52" s="179">
        <v>330</v>
      </c>
      <c r="G52" s="179">
        <v>304</v>
      </c>
      <c r="H52" s="1283">
        <f t="shared" si="33"/>
        <v>634</v>
      </c>
      <c r="I52" s="179">
        <v>283</v>
      </c>
      <c r="J52" s="179">
        <v>276</v>
      </c>
      <c r="K52" s="1283">
        <f t="shared" si="34"/>
        <v>559</v>
      </c>
      <c r="L52" s="179">
        <v>245</v>
      </c>
      <c r="M52" s="179">
        <v>265</v>
      </c>
      <c r="N52" s="1283">
        <f t="shared" si="35"/>
        <v>510</v>
      </c>
      <c r="O52" s="179">
        <v>248</v>
      </c>
      <c r="P52" s="179">
        <v>215</v>
      </c>
      <c r="Q52" s="1283">
        <f t="shared" si="36"/>
        <v>463</v>
      </c>
      <c r="R52" s="179">
        <v>268</v>
      </c>
      <c r="S52" s="179">
        <v>212</v>
      </c>
      <c r="T52" s="1283">
        <f t="shared" si="37"/>
        <v>480</v>
      </c>
      <c r="U52" s="179">
        <v>371</v>
      </c>
      <c r="V52" s="179">
        <v>347</v>
      </c>
      <c r="W52" s="1283">
        <f t="shared" si="38"/>
        <v>718</v>
      </c>
      <c r="X52" s="179">
        <v>492</v>
      </c>
      <c r="Y52" s="179">
        <v>500</v>
      </c>
      <c r="Z52" s="1283">
        <f t="shared" si="39"/>
        <v>992</v>
      </c>
      <c r="AA52" s="179">
        <v>504</v>
      </c>
      <c r="AB52" s="179">
        <v>435</v>
      </c>
      <c r="AC52" s="1283">
        <f t="shared" si="40"/>
        <v>939</v>
      </c>
      <c r="AD52" s="179">
        <v>435</v>
      </c>
      <c r="AE52" s="179">
        <v>426</v>
      </c>
      <c r="AF52" s="1283">
        <f t="shared" si="41"/>
        <v>861</v>
      </c>
      <c r="AG52" s="179">
        <v>403</v>
      </c>
      <c r="AH52" s="179">
        <v>389</v>
      </c>
      <c r="AI52" s="1283">
        <f t="shared" si="42"/>
        <v>792</v>
      </c>
      <c r="AJ52" s="179">
        <v>364</v>
      </c>
      <c r="AK52" s="179">
        <v>328</v>
      </c>
      <c r="AL52" s="1283">
        <f t="shared" si="43"/>
        <v>692</v>
      </c>
      <c r="AM52" s="180">
        <f t="shared" si="50"/>
        <v>4225</v>
      </c>
      <c r="AN52" s="180">
        <f t="shared" si="51"/>
        <v>3956</v>
      </c>
      <c r="AO52" s="180">
        <f t="shared" si="52"/>
        <v>8181</v>
      </c>
    </row>
    <row r="53" spans="1:44" ht="21" customHeight="1">
      <c r="A53" s="44">
        <v>19</v>
      </c>
      <c r="B53" s="45" t="s">
        <v>86</v>
      </c>
      <c r="C53" s="179">
        <v>754</v>
      </c>
      <c r="D53" s="179">
        <v>660</v>
      </c>
      <c r="E53" s="1283">
        <f t="shared" si="32"/>
        <v>1414</v>
      </c>
      <c r="F53" s="179">
        <v>601</v>
      </c>
      <c r="G53" s="179">
        <v>565</v>
      </c>
      <c r="H53" s="1283">
        <f t="shared" si="33"/>
        <v>1166</v>
      </c>
      <c r="I53" s="179">
        <v>689</v>
      </c>
      <c r="J53" s="179">
        <v>669</v>
      </c>
      <c r="K53" s="1283">
        <f t="shared" si="34"/>
        <v>1358</v>
      </c>
      <c r="L53" s="179">
        <v>523</v>
      </c>
      <c r="M53" s="179">
        <v>517</v>
      </c>
      <c r="N53" s="1283">
        <f t="shared" si="35"/>
        <v>1040</v>
      </c>
      <c r="O53" s="179">
        <v>643</v>
      </c>
      <c r="P53" s="179">
        <v>554</v>
      </c>
      <c r="Q53" s="1283">
        <f t="shared" si="36"/>
        <v>1197</v>
      </c>
      <c r="R53" s="179">
        <v>528</v>
      </c>
      <c r="S53" s="179">
        <v>461</v>
      </c>
      <c r="T53" s="1283">
        <f t="shared" si="37"/>
        <v>989</v>
      </c>
      <c r="U53" s="179">
        <v>835</v>
      </c>
      <c r="V53" s="179">
        <v>824</v>
      </c>
      <c r="W53" s="1283">
        <f t="shared" si="38"/>
        <v>1659</v>
      </c>
      <c r="X53" s="179">
        <v>961</v>
      </c>
      <c r="Y53" s="179">
        <v>810</v>
      </c>
      <c r="Z53" s="1283">
        <f t="shared" si="39"/>
        <v>1771</v>
      </c>
      <c r="AA53" s="179">
        <v>1276</v>
      </c>
      <c r="AB53" s="179">
        <v>1160</v>
      </c>
      <c r="AC53" s="1283">
        <f t="shared" si="40"/>
        <v>2436</v>
      </c>
      <c r="AD53" s="179">
        <v>937</v>
      </c>
      <c r="AE53" s="179">
        <v>869</v>
      </c>
      <c r="AF53" s="1283">
        <f t="shared" si="41"/>
        <v>1806</v>
      </c>
      <c r="AG53" s="179">
        <v>889</v>
      </c>
      <c r="AH53" s="179">
        <v>832</v>
      </c>
      <c r="AI53" s="1283">
        <f t="shared" si="42"/>
        <v>1721</v>
      </c>
      <c r="AJ53" s="179">
        <v>896</v>
      </c>
      <c r="AK53" s="179">
        <v>864</v>
      </c>
      <c r="AL53" s="1283">
        <f t="shared" si="43"/>
        <v>1760</v>
      </c>
      <c r="AM53" s="180">
        <f t="shared" si="50"/>
        <v>9532</v>
      </c>
      <c r="AN53" s="180">
        <f t="shared" si="51"/>
        <v>8785</v>
      </c>
      <c r="AO53" s="180">
        <f t="shared" si="52"/>
        <v>18317</v>
      </c>
    </row>
    <row r="54" spans="1:44" ht="21" customHeight="1">
      <c r="A54" s="44">
        <v>20</v>
      </c>
      <c r="B54" s="45" t="s">
        <v>143</v>
      </c>
      <c r="C54" s="859">
        <v>657</v>
      </c>
      <c r="D54" s="859">
        <v>627</v>
      </c>
      <c r="E54" s="1283">
        <f t="shared" si="32"/>
        <v>1284</v>
      </c>
      <c r="F54" s="859">
        <v>579</v>
      </c>
      <c r="G54" s="859">
        <v>529</v>
      </c>
      <c r="H54" s="1283">
        <f t="shared" si="33"/>
        <v>1108</v>
      </c>
      <c r="I54" s="859">
        <v>609</v>
      </c>
      <c r="J54" s="859">
        <v>585</v>
      </c>
      <c r="K54" s="1283">
        <f t="shared" si="34"/>
        <v>1194</v>
      </c>
      <c r="L54" s="859">
        <v>541</v>
      </c>
      <c r="M54" s="859">
        <v>524</v>
      </c>
      <c r="N54" s="1283">
        <f t="shared" si="35"/>
        <v>1065</v>
      </c>
      <c r="O54" s="859">
        <v>543</v>
      </c>
      <c r="P54" s="859">
        <v>537</v>
      </c>
      <c r="Q54" s="1283">
        <f t="shared" si="36"/>
        <v>1080</v>
      </c>
      <c r="R54" s="859">
        <v>591</v>
      </c>
      <c r="S54" s="859">
        <v>480</v>
      </c>
      <c r="T54" s="1283">
        <f t="shared" si="37"/>
        <v>1071</v>
      </c>
      <c r="U54" s="859">
        <v>646</v>
      </c>
      <c r="V54" s="859">
        <v>639</v>
      </c>
      <c r="W54" s="1283">
        <f t="shared" si="38"/>
        <v>1285</v>
      </c>
      <c r="X54" s="859">
        <v>798</v>
      </c>
      <c r="Y54" s="859">
        <v>789</v>
      </c>
      <c r="Z54" s="1283">
        <f t="shared" si="39"/>
        <v>1587</v>
      </c>
      <c r="AA54" s="859">
        <v>781</v>
      </c>
      <c r="AB54" s="859">
        <v>808</v>
      </c>
      <c r="AC54" s="1283">
        <f t="shared" si="40"/>
        <v>1589</v>
      </c>
      <c r="AD54" s="859">
        <v>793</v>
      </c>
      <c r="AE54" s="859">
        <v>731</v>
      </c>
      <c r="AF54" s="1283">
        <f t="shared" si="41"/>
        <v>1524</v>
      </c>
      <c r="AG54" s="859">
        <v>773</v>
      </c>
      <c r="AH54" s="859">
        <v>731</v>
      </c>
      <c r="AI54" s="1283">
        <f t="shared" si="42"/>
        <v>1504</v>
      </c>
      <c r="AJ54" s="859">
        <v>697</v>
      </c>
      <c r="AK54" s="859">
        <v>596</v>
      </c>
      <c r="AL54" s="1283">
        <f t="shared" si="43"/>
        <v>1293</v>
      </c>
      <c r="AM54" s="180">
        <f t="shared" si="50"/>
        <v>8008</v>
      </c>
      <c r="AN54" s="180">
        <f t="shared" si="51"/>
        <v>7576</v>
      </c>
      <c r="AO54" s="180">
        <f t="shared" si="52"/>
        <v>15584</v>
      </c>
    </row>
    <row r="55" spans="1:44" ht="21" customHeight="1">
      <c r="A55" s="44">
        <v>21</v>
      </c>
      <c r="B55" s="50" t="s">
        <v>144</v>
      </c>
      <c r="C55" s="1329">
        <v>267</v>
      </c>
      <c r="D55" s="1329">
        <v>303</v>
      </c>
      <c r="E55" s="1283">
        <f t="shared" si="32"/>
        <v>570</v>
      </c>
      <c r="F55" s="1329">
        <v>282</v>
      </c>
      <c r="G55" s="1329">
        <v>210</v>
      </c>
      <c r="H55" s="1283">
        <f t="shared" si="33"/>
        <v>492</v>
      </c>
      <c r="I55" s="1329">
        <v>292</v>
      </c>
      <c r="J55" s="1329">
        <v>207</v>
      </c>
      <c r="K55" s="1283">
        <f t="shared" si="34"/>
        <v>499</v>
      </c>
      <c r="L55" s="1329">
        <v>189</v>
      </c>
      <c r="M55" s="1329">
        <v>207</v>
      </c>
      <c r="N55" s="1283">
        <f t="shared" si="35"/>
        <v>396</v>
      </c>
      <c r="O55" s="1329">
        <v>237</v>
      </c>
      <c r="P55" s="1329">
        <v>204</v>
      </c>
      <c r="Q55" s="1283">
        <f t="shared" si="36"/>
        <v>441</v>
      </c>
      <c r="R55" s="1329">
        <v>261</v>
      </c>
      <c r="S55" s="1329">
        <v>213</v>
      </c>
      <c r="T55" s="1283">
        <f t="shared" si="37"/>
        <v>474</v>
      </c>
      <c r="U55" s="1329">
        <v>328</v>
      </c>
      <c r="V55" s="1329">
        <v>269</v>
      </c>
      <c r="W55" s="1283">
        <f t="shared" si="38"/>
        <v>597</v>
      </c>
      <c r="X55" s="1329">
        <v>350</v>
      </c>
      <c r="Y55" s="1329">
        <v>344</v>
      </c>
      <c r="Z55" s="1283">
        <f t="shared" si="39"/>
        <v>694</v>
      </c>
      <c r="AA55" s="1329">
        <v>390</v>
      </c>
      <c r="AB55" s="1329">
        <v>407</v>
      </c>
      <c r="AC55" s="1283">
        <f t="shared" si="40"/>
        <v>797</v>
      </c>
      <c r="AD55" s="1329">
        <v>413</v>
      </c>
      <c r="AE55" s="1329">
        <v>360</v>
      </c>
      <c r="AF55" s="1283">
        <f t="shared" si="41"/>
        <v>773</v>
      </c>
      <c r="AG55" s="1329">
        <v>384</v>
      </c>
      <c r="AH55" s="1329">
        <v>326</v>
      </c>
      <c r="AI55" s="1283">
        <f t="shared" si="42"/>
        <v>710</v>
      </c>
      <c r="AJ55" s="1329">
        <v>341</v>
      </c>
      <c r="AK55" s="1329">
        <v>337</v>
      </c>
      <c r="AL55" s="1283">
        <f t="shared" si="43"/>
        <v>678</v>
      </c>
      <c r="AM55" s="180">
        <f t="shared" si="50"/>
        <v>3734</v>
      </c>
      <c r="AN55" s="180">
        <f t="shared" si="51"/>
        <v>3387</v>
      </c>
      <c r="AO55" s="180">
        <f t="shared" si="52"/>
        <v>7121</v>
      </c>
    </row>
    <row r="56" spans="1:44" ht="21" customHeight="1">
      <c r="A56" s="44">
        <v>22</v>
      </c>
      <c r="B56" s="45" t="s">
        <v>145</v>
      </c>
      <c r="C56" s="1330">
        <v>415</v>
      </c>
      <c r="D56" s="1330">
        <v>335</v>
      </c>
      <c r="E56" s="1283">
        <f t="shared" si="32"/>
        <v>750</v>
      </c>
      <c r="F56" s="1330">
        <v>394</v>
      </c>
      <c r="G56" s="1330">
        <v>330</v>
      </c>
      <c r="H56" s="1283">
        <f t="shared" si="33"/>
        <v>724</v>
      </c>
      <c r="I56" s="1330">
        <v>311</v>
      </c>
      <c r="J56" s="1330">
        <v>268</v>
      </c>
      <c r="K56" s="1283">
        <f t="shared" si="34"/>
        <v>579</v>
      </c>
      <c r="L56" s="1330">
        <v>259</v>
      </c>
      <c r="M56" s="1330">
        <v>254</v>
      </c>
      <c r="N56" s="1283">
        <f t="shared" si="35"/>
        <v>513</v>
      </c>
      <c r="O56" s="1330">
        <v>266</v>
      </c>
      <c r="P56" s="1330">
        <v>220</v>
      </c>
      <c r="Q56" s="1283">
        <f t="shared" si="36"/>
        <v>486</v>
      </c>
      <c r="R56" s="1330">
        <v>296</v>
      </c>
      <c r="S56" s="1330">
        <v>234</v>
      </c>
      <c r="T56" s="1283">
        <f t="shared" si="37"/>
        <v>530</v>
      </c>
      <c r="U56" s="1330">
        <v>478</v>
      </c>
      <c r="V56" s="1330">
        <v>427</v>
      </c>
      <c r="W56" s="1283">
        <f t="shared" si="38"/>
        <v>905</v>
      </c>
      <c r="X56" s="1330">
        <v>546</v>
      </c>
      <c r="Y56" s="1330">
        <v>483</v>
      </c>
      <c r="Z56" s="1283">
        <f t="shared" si="39"/>
        <v>1029</v>
      </c>
      <c r="AA56" s="1330">
        <v>529</v>
      </c>
      <c r="AB56" s="1330">
        <v>463</v>
      </c>
      <c r="AC56" s="1283">
        <f t="shared" si="40"/>
        <v>992</v>
      </c>
      <c r="AD56" s="1330">
        <v>493</v>
      </c>
      <c r="AE56" s="1330">
        <v>451</v>
      </c>
      <c r="AF56" s="1283">
        <f t="shared" si="41"/>
        <v>944</v>
      </c>
      <c r="AG56" s="1330">
        <v>394</v>
      </c>
      <c r="AH56" s="1330">
        <v>464</v>
      </c>
      <c r="AI56" s="1283">
        <f t="shared" si="42"/>
        <v>858</v>
      </c>
      <c r="AJ56" s="1330">
        <v>434</v>
      </c>
      <c r="AK56" s="1330">
        <v>427</v>
      </c>
      <c r="AL56" s="1283">
        <f t="shared" si="43"/>
        <v>861</v>
      </c>
      <c r="AM56" s="180">
        <f t="shared" si="50"/>
        <v>4815</v>
      </c>
      <c r="AN56" s="180">
        <f t="shared" si="51"/>
        <v>4356</v>
      </c>
      <c r="AO56" s="180">
        <f t="shared" si="52"/>
        <v>9171</v>
      </c>
    </row>
    <row r="57" spans="1:44" ht="21" customHeight="1">
      <c r="A57" s="228"/>
      <c r="B57" s="228" t="s">
        <v>6</v>
      </c>
      <c r="C57" s="1331">
        <f>SUM(C35:C56)</f>
        <v>13969</v>
      </c>
      <c r="D57" s="1331">
        <f t="shared" ref="D57:AO57" si="53">SUM(D35:D56)</f>
        <v>12685</v>
      </c>
      <c r="E57" s="1331">
        <f t="shared" si="53"/>
        <v>26654</v>
      </c>
      <c r="F57" s="1331">
        <f t="shared" si="53"/>
        <v>12591</v>
      </c>
      <c r="G57" s="1331">
        <f t="shared" si="53"/>
        <v>11527</v>
      </c>
      <c r="H57" s="1331">
        <f t="shared" si="53"/>
        <v>24118</v>
      </c>
      <c r="I57" s="1331">
        <f t="shared" si="53"/>
        <v>12413</v>
      </c>
      <c r="J57" s="1331">
        <f t="shared" si="53"/>
        <v>11860</v>
      </c>
      <c r="K57" s="1331">
        <f t="shared" si="53"/>
        <v>24273</v>
      </c>
      <c r="L57" s="1331">
        <f t="shared" si="53"/>
        <v>10680</v>
      </c>
      <c r="M57" s="1331">
        <f t="shared" si="53"/>
        <v>10051</v>
      </c>
      <c r="N57" s="1331">
        <f t="shared" si="53"/>
        <v>20731</v>
      </c>
      <c r="O57" s="1331">
        <f t="shared" si="53"/>
        <v>10303</v>
      </c>
      <c r="P57" s="1331">
        <f t="shared" si="53"/>
        <v>9384</v>
      </c>
      <c r="Q57" s="1331">
        <f t="shared" si="53"/>
        <v>19687</v>
      </c>
      <c r="R57" s="1331">
        <f t="shared" si="53"/>
        <v>11144</v>
      </c>
      <c r="S57" s="1331">
        <f t="shared" si="53"/>
        <v>9854</v>
      </c>
      <c r="T57" s="1331">
        <f t="shared" si="53"/>
        <v>20998</v>
      </c>
      <c r="U57" s="1331">
        <f t="shared" si="53"/>
        <v>14018</v>
      </c>
      <c r="V57" s="1331">
        <f t="shared" si="53"/>
        <v>12819</v>
      </c>
      <c r="W57" s="1331">
        <f t="shared" si="53"/>
        <v>26837</v>
      </c>
      <c r="X57" s="1331">
        <f t="shared" si="53"/>
        <v>16179</v>
      </c>
      <c r="Y57" s="1331">
        <f t="shared" si="53"/>
        <v>14857</v>
      </c>
      <c r="Z57" s="1331">
        <f t="shared" si="53"/>
        <v>31036</v>
      </c>
      <c r="AA57" s="1331">
        <f t="shared" si="53"/>
        <v>17374</v>
      </c>
      <c r="AB57" s="1331">
        <f t="shared" si="53"/>
        <v>16177</v>
      </c>
      <c r="AC57" s="1331">
        <f t="shared" si="53"/>
        <v>33551</v>
      </c>
      <c r="AD57" s="1331">
        <f t="shared" si="53"/>
        <v>15617</v>
      </c>
      <c r="AE57" s="1331">
        <f t="shared" si="53"/>
        <v>14833</v>
      </c>
      <c r="AF57" s="1331">
        <f t="shared" si="53"/>
        <v>30450</v>
      </c>
      <c r="AG57" s="1331">
        <f t="shared" si="53"/>
        <v>15635</v>
      </c>
      <c r="AH57" s="1331">
        <f t="shared" si="53"/>
        <v>14795</v>
      </c>
      <c r="AI57" s="1331">
        <f t="shared" si="53"/>
        <v>30430</v>
      </c>
      <c r="AJ57" s="1331">
        <f t="shared" si="53"/>
        <v>14869</v>
      </c>
      <c r="AK57" s="1331">
        <f t="shared" si="53"/>
        <v>13681</v>
      </c>
      <c r="AL57" s="1331">
        <f t="shared" si="53"/>
        <v>28550</v>
      </c>
      <c r="AM57" s="1331">
        <f t="shared" si="53"/>
        <v>164792</v>
      </c>
      <c r="AN57" s="1331">
        <f t="shared" si="53"/>
        <v>152523</v>
      </c>
      <c r="AO57" s="1331">
        <f t="shared" si="53"/>
        <v>317315</v>
      </c>
      <c r="AP57" s="1332" t="str">
        <f>IF(AM57='Master Table'!I57,"TRUE","FALSE")</f>
        <v>TRUE</v>
      </c>
      <c r="AQ57" s="1332" t="str">
        <f>IF(AN57='Master Table'!J57,"TRUE","FALSE")</f>
        <v>TRUE</v>
      </c>
      <c r="AR57" s="1332" t="str">
        <f>IF(AO57='Master Table'!K57,"TRUE","FALSE")</f>
        <v>TRUE</v>
      </c>
    </row>
    <row r="58" spans="1:44" ht="21">
      <c r="A58" s="1335"/>
      <c r="B58" s="1335"/>
      <c r="C58" s="1604" t="s">
        <v>593</v>
      </c>
      <c r="D58" s="1604"/>
      <c r="E58" s="1604"/>
      <c r="F58" s="1604"/>
      <c r="G58" s="1604"/>
      <c r="H58" s="1604"/>
      <c r="I58" s="1604"/>
      <c r="J58" s="1604"/>
      <c r="K58" s="1604"/>
      <c r="L58" s="1604" t="s">
        <v>593</v>
      </c>
      <c r="M58" s="1604"/>
      <c r="N58" s="1604"/>
      <c r="O58" s="1604"/>
      <c r="P58" s="1604"/>
      <c r="Q58" s="1604"/>
      <c r="R58" s="1604"/>
      <c r="S58" s="1604"/>
      <c r="T58" s="1604"/>
      <c r="U58" s="1604" t="s">
        <v>593</v>
      </c>
      <c r="V58" s="1604"/>
      <c r="W58" s="1604"/>
      <c r="X58" s="1604"/>
      <c r="Y58" s="1604"/>
      <c r="Z58" s="1604"/>
      <c r="AA58" s="1604"/>
      <c r="AB58" s="1604"/>
      <c r="AC58" s="1604"/>
      <c r="AD58" s="1604" t="s">
        <v>593</v>
      </c>
      <c r="AE58" s="1604"/>
      <c r="AF58" s="1604"/>
      <c r="AG58" s="1604"/>
      <c r="AH58" s="1604"/>
      <c r="AI58" s="1604"/>
      <c r="AJ58" s="1604"/>
      <c r="AK58" s="1604"/>
      <c r="AL58" s="1604"/>
      <c r="AM58" s="1604"/>
      <c r="AN58" s="1604"/>
      <c r="AO58" s="1604"/>
    </row>
    <row r="59" spans="1:44" ht="18.75">
      <c r="A59" s="1335"/>
      <c r="B59" s="1335"/>
      <c r="C59" s="1609" t="s">
        <v>881</v>
      </c>
      <c r="D59" s="1609"/>
      <c r="E59" s="1609"/>
      <c r="F59" s="1609"/>
      <c r="G59" s="1609"/>
      <c r="H59" s="1609"/>
      <c r="I59" s="1609"/>
      <c r="J59" s="1609"/>
      <c r="K59" s="1609"/>
      <c r="L59" s="1609" t="s">
        <v>881</v>
      </c>
      <c r="M59" s="1609"/>
      <c r="N59" s="1609"/>
      <c r="O59" s="1609"/>
      <c r="P59" s="1609"/>
      <c r="Q59" s="1609"/>
      <c r="R59" s="1609"/>
      <c r="S59" s="1609"/>
      <c r="T59" s="1609"/>
      <c r="U59" s="1609" t="s">
        <v>881</v>
      </c>
      <c r="V59" s="1609"/>
      <c r="W59" s="1609"/>
      <c r="X59" s="1609"/>
      <c r="Y59" s="1609"/>
      <c r="Z59" s="1609"/>
      <c r="AA59" s="1609"/>
      <c r="AB59" s="1609"/>
      <c r="AC59" s="1609"/>
      <c r="AD59" s="1609" t="s">
        <v>881</v>
      </c>
      <c r="AE59" s="1609"/>
      <c r="AF59" s="1609"/>
      <c r="AG59" s="1609"/>
      <c r="AH59" s="1609"/>
      <c r="AI59" s="1609"/>
      <c r="AJ59" s="1609"/>
      <c r="AK59" s="1609"/>
      <c r="AL59" s="1609"/>
      <c r="AM59" s="1609"/>
      <c r="AN59" s="1609"/>
      <c r="AO59" s="1609"/>
    </row>
    <row r="60" spans="1:44">
      <c r="A60" s="36" t="s">
        <v>595</v>
      </c>
      <c r="B60" s="43"/>
    </row>
    <row r="61" spans="1:44" ht="17.25" customHeight="1">
      <c r="A61" s="1601" t="s">
        <v>193</v>
      </c>
      <c r="B61" s="1602" t="s">
        <v>156</v>
      </c>
      <c r="C61" s="1592" t="s">
        <v>208</v>
      </c>
      <c r="D61" s="1593"/>
      <c r="E61" s="1594"/>
      <c r="F61" s="1592" t="s">
        <v>209</v>
      </c>
      <c r="G61" s="1593"/>
      <c r="H61" s="1594"/>
      <c r="I61" s="1592" t="s">
        <v>210</v>
      </c>
      <c r="J61" s="1593"/>
      <c r="K61" s="1594"/>
      <c r="L61" s="1592" t="s">
        <v>211</v>
      </c>
      <c r="M61" s="1593"/>
      <c r="N61" s="1594"/>
      <c r="O61" s="1592" t="s">
        <v>212</v>
      </c>
      <c r="P61" s="1593"/>
      <c r="Q61" s="1594"/>
      <c r="R61" s="1592" t="s">
        <v>213</v>
      </c>
      <c r="S61" s="1593"/>
      <c r="T61" s="1594"/>
      <c r="U61" s="1592" t="s">
        <v>214</v>
      </c>
      <c r="V61" s="1593"/>
      <c r="W61" s="1594"/>
      <c r="X61" s="1592" t="s">
        <v>215</v>
      </c>
      <c r="Y61" s="1593"/>
      <c r="Z61" s="1594"/>
      <c r="AA61" s="1597" t="s">
        <v>216</v>
      </c>
      <c r="AB61" s="1598"/>
      <c r="AC61" s="1599"/>
      <c r="AD61" s="1592" t="s">
        <v>217</v>
      </c>
      <c r="AE61" s="1593"/>
      <c r="AF61" s="1594"/>
      <c r="AG61" s="1597" t="s">
        <v>218</v>
      </c>
      <c r="AH61" s="1598"/>
      <c r="AI61" s="1599"/>
      <c r="AJ61" s="1597" t="s">
        <v>219</v>
      </c>
      <c r="AK61" s="1598"/>
      <c r="AL61" s="1599"/>
      <c r="AM61" s="1592" t="s">
        <v>6</v>
      </c>
      <c r="AN61" s="1593"/>
      <c r="AO61" s="1594"/>
    </row>
    <row r="62" spans="1:44" ht="17.25" customHeight="1">
      <c r="A62" s="1585"/>
      <c r="B62" s="1603"/>
      <c r="C62" s="1324" t="s">
        <v>242</v>
      </c>
      <c r="D62" s="1324" t="s">
        <v>243</v>
      </c>
      <c r="E62" s="1324" t="s">
        <v>236</v>
      </c>
      <c r="F62" s="1324" t="s">
        <v>242</v>
      </c>
      <c r="G62" s="1324" t="s">
        <v>243</v>
      </c>
      <c r="H62" s="1324" t="s">
        <v>236</v>
      </c>
      <c r="I62" s="1324" t="s">
        <v>242</v>
      </c>
      <c r="J62" s="1324" t="s">
        <v>243</v>
      </c>
      <c r="K62" s="1324" t="s">
        <v>236</v>
      </c>
      <c r="L62" s="1324" t="s">
        <v>242</v>
      </c>
      <c r="M62" s="1324" t="s">
        <v>243</v>
      </c>
      <c r="N62" s="1324" t="s">
        <v>236</v>
      </c>
      <c r="O62" s="1324" t="s">
        <v>242</v>
      </c>
      <c r="P62" s="1324" t="s">
        <v>243</v>
      </c>
      <c r="Q62" s="1324" t="s">
        <v>236</v>
      </c>
      <c r="R62" s="1324" t="s">
        <v>242</v>
      </c>
      <c r="S62" s="1324" t="s">
        <v>243</v>
      </c>
      <c r="T62" s="1324" t="s">
        <v>236</v>
      </c>
      <c r="U62" s="1324" t="s">
        <v>242</v>
      </c>
      <c r="V62" s="1324" t="s">
        <v>243</v>
      </c>
      <c r="W62" s="1324" t="s">
        <v>236</v>
      </c>
      <c r="X62" s="1324" t="s">
        <v>242</v>
      </c>
      <c r="Y62" s="1324" t="s">
        <v>243</v>
      </c>
      <c r="Z62" s="1324" t="s">
        <v>236</v>
      </c>
      <c r="AA62" s="1324" t="s">
        <v>242</v>
      </c>
      <c r="AB62" s="1324" t="s">
        <v>243</v>
      </c>
      <c r="AC62" s="1324" t="s">
        <v>236</v>
      </c>
      <c r="AD62" s="1324" t="s">
        <v>242</v>
      </c>
      <c r="AE62" s="1324" t="s">
        <v>243</v>
      </c>
      <c r="AF62" s="1324" t="s">
        <v>236</v>
      </c>
      <c r="AG62" s="1324" t="s">
        <v>242</v>
      </c>
      <c r="AH62" s="1324" t="s">
        <v>243</v>
      </c>
      <c r="AI62" s="1324" t="s">
        <v>236</v>
      </c>
      <c r="AJ62" s="1324" t="s">
        <v>242</v>
      </c>
      <c r="AK62" s="1324" t="s">
        <v>243</v>
      </c>
      <c r="AL62" s="1324" t="s">
        <v>236</v>
      </c>
      <c r="AM62" s="1324" t="s">
        <v>242</v>
      </c>
      <c r="AN62" s="1324" t="s">
        <v>243</v>
      </c>
      <c r="AO62" s="1324" t="s">
        <v>236</v>
      </c>
    </row>
    <row r="63" spans="1:44" ht="18" customHeight="1">
      <c r="A63" s="44">
        <v>1</v>
      </c>
      <c r="B63" s="45" t="s">
        <v>15</v>
      </c>
      <c r="C63" s="859">
        <f>C6+C35</f>
        <v>1433</v>
      </c>
      <c r="D63" s="859">
        <f t="shared" ref="D63:AO63" si="54">D6+D35</f>
        <v>1309</v>
      </c>
      <c r="E63" s="859">
        <f t="shared" si="54"/>
        <v>2742</v>
      </c>
      <c r="F63" s="859">
        <f t="shared" si="54"/>
        <v>1533</v>
      </c>
      <c r="G63" s="859">
        <f t="shared" si="54"/>
        <v>1417</v>
      </c>
      <c r="H63" s="859">
        <f t="shared" si="54"/>
        <v>2950</v>
      </c>
      <c r="I63" s="859">
        <f t="shared" si="54"/>
        <v>1374</v>
      </c>
      <c r="J63" s="859">
        <f t="shared" si="54"/>
        <v>1317</v>
      </c>
      <c r="K63" s="859">
        <f t="shared" si="54"/>
        <v>2691</v>
      </c>
      <c r="L63" s="859">
        <f t="shared" si="54"/>
        <v>1251</v>
      </c>
      <c r="M63" s="859">
        <f t="shared" si="54"/>
        <v>1054</v>
      </c>
      <c r="N63" s="859">
        <f t="shared" si="54"/>
        <v>2305</v>
      </c>
      <c r="O63" s="859">
        <f t="shared" si="54"/>
        <v>1143</v>
      </c>
      <c r="P63" s="859">
        <f t="shared" si="54"/>
        <v>1005</v>
      </c>
      <c r="Q63" s="859">
        <f t="shared" si="54"/>
        <v>2148</v>
      </c>
      <c r="R63" s="859">
        <f t="shared" si="54"/>
        <v>1304</v>
      </c>
      <c r="S63" s="859">
        <f t="shared" si="54"/>
        <v>1157</v>
      </c>
      <c r="T63" s="859">
        <f t="shared" si="54"/>
        <v>2461</v>
      </c>
      <c r="U63" s="859">
        <f t="shared" si="54"/>
        <v>1728</v>
      </c>
      <c r="V63" s="859">
        <f t="shared" si="54"/>
        <v>1616</v>
      </c>
      <c r="W63" s="859">
        <f t="shared" si="54"/>
        <v>3344</v>
      </c>
      <c r="X63" s="859">
        <f t="shared" si="54"/>
        <v>1750</v>
      </c>
      <c r="Y63" s="859">
        <f t="shared" si="54"/>
        <v>1612</v>
      </c>
      <c r="Z63" s="859">
        <f t="shared" si="54"/>
        <v>3362</v>
      </c>
      <c r="AA63" s="859">
        <f t="shared" si="54"/>
        <v>1943</v>
      </c>
      <c r="AB63" s="859">
        <f t="shared" si="54"/>
        <v>1888</v>
      </c>
      <c r="AC63" s="859">
        <f t="shared" si="54"/>
        <v>3831</v>
      </c>
      <c r="AD63" s="859">
        <f t="shared" si="54"/>
        <v>1865</v>
      </c>
      <c r="AE63" s="859">
        <f t="shared" si="54"/>
        <v>1749</v>
      </c>
      <c r="AF63" s="859">
        <f t="shared" si="54"/>
        <v>3614</v>
      </c>
      <c r="AG63" s="859">
        <f t="shared" si="54"/>
        <v>1913</v>
      </c>
      <c r="AH63" s="859">
        <f t="shared" si="54"/>
        <v>1806</v>
      </c>
      <c r="AI63" s="859">
        <f t="shared" si="54"/>
        <v>3719</v>
      </c>
      <c r="AJ63" s="859">
        <f t="shared" si="54"/>
        <v>1989</v>
      </c>
      <c r="AK63" s="859">
        <f t="shared" si="54"/>
        <v>1856</v>
      </c>
      <c r="AL63" s="859">
        <f t="shared" si="54"/>
        <v>3845</v>
      </c>
      <c r="AM63" s="859">
        <f t="shared" si="54"/>
        <v>19226</v>
      </c>
      <c r="AN63" s="859">
        <f t="shared" si="54"/>
        <v>17786</v>
      </c>
      <c r="AO63" s="859">
        <f t="shared" si="54"/>
        <v>37012</v>
      </c>
    </row>
    <row r="64" spans="1:44" ht="18" customHeight="1">
      <c r="A64" s="44">
        <v>2</v>
      </c>
      <c r="B64" s="45" t="s">
        <v>20</v>
      </c>
      <c r="C64" s="859">
        <f t="shared" ref="C64:AO64" si="55">C7+C36</f>
        <v>343</v>
      </c>
      <c r="D64" s="859">
        <f t="shared" si="55"/>
        <v>330</v>
      </c>
      <c r="E64" s="859">
        <f t="shared" si="55"/>
        <v>673</v>
      </c>
      <c r="F64" s="859">
        <f t="shared" si="55"/>
        <v>256</v>
      </c>
      <c r="G64" s="859">
        <f t="shared" si="55"/>
        <v>241</v>
      </c>
      <c r="H64" s="859">
        <f t="shared" si="55"/>
        <v>497</v>
      </c>
      <c r="I64" s="859">
        <f t="shared" si="55"/>
        <v>346</v>
      </c>
      <c r="J64" s="859">
        <f t="shared" si="55"/>
        <v>311</v>
      </c>
      <c r="K64" s="859">
        <f t="shared" si="55"/>
        <v>657</v>
      </c>
      <c r="L64" s="859">
        <f t="shared" si="55"/>
        <v>222</v>
      </c>
      <c r="M64" s="859">
        <f t="shared" si="55"/>
        <v>226</v>
      </c>
      <c r="N64" s="859">
        <f t="shared" si="55"/>
        <v>448</v>
      </c>
      <c r="O64" s="859">
        <f t="shared" si="55"/>
        <v>298</v>
      </c>
      <c r="P64" s="859">
        <f t="shared" si="55"/>
        <v>270</v>
      </c>
      <c r="Q64" s="859">
        <f t="shared" si="55"/>
        <v>568</v>
      </c>
      <c r="R64" s="859">
        <f t="shared" si="55"/>
        <v>267</v>
      </c>
      <c r="S64" s="859">
        <f t="shared" si="55"/>
        <v>246</v>
      </c>
      <c r="T64" s="859">
        <f t="shared" si="55"/>
        <v>513</v>
      </c>
      <c r="U64" s="859">
        <f t="shared" si="55"/>
        <v>392</v>
      </c>
      <c r="V64" s="859">
        <f t="shared" si="55"/>
        <v>320</v>
      </c>
      <c r="W64" s="859">
        <f t="shared" si="55"/>
        <v>712</v>
      </c>
      <c r="X64" s="859">
        <f t="shared" si="55"/>
        <v>480</v>
      </c>
      <c r="Y64" s="859">
        <f t="shared" si="55"/>
        <v>386</v>
      </c>
      <c r="Z64" s="859">
        <f t="shared" si="55"/>
        <v>866</v>
      </c>
      <c r="AA64" s="859">
        <f t="shared" si="55"/>
        <v>487</v>
      </c>
      <c r="AB64" s="859">
        <f t="shared" si="55"/>
        <v>433</v>
      </c>
      <c r="AC64" s="859">
        <f t="shared" si="55"/>
        <v>920</v>
      </c>
      <c r="AD64" s="859">
        <f t="shared" si="55"/>
        <v>457</v>
      </c>
      <c r="AE64" s="859">
        <f t="shared" si="55"/>
        <v>423</v>
      </c>
      <c r="AF64" s="859">
        <f t="shared" si="55"/>
        <v>880</v>
      </c>
      <c r="AG64" s="859">
        <f t="shared" si="55"/>
        <v>459</v>
      </c>
      <c r="AH64" s="859">
        <f t="shared" si="55"/>
        <v>386</v>
      </c>
      <c r="AI64" s="859">
        <f t="shared" si="55"/>
        <v>845</v>
      </c>
      <c r="AJ64" s="859">
        <f t="shared" si="55"/>
        <v>425</v>
      </c>
      <c r="AK64" s="859">
        <f t="shared" si="55"/>
        <v>396</v>
      </c>
      <c r="AL64" s="859">
        <f t="shared" si="55"/>
        <v>821</v>
      </c>
      <c r="AM64" s="859">
        <f t="shared" si="55"/>
        <v>4432</v>
      </c>
      <c r="AN64" s="859">
        <f t="shared" si="55"/>
        <v>3968</v>
      </c>
      <c r="AO64" s="859">
        <f t="shared" si="55"/>
        <v>8400</v>
      </c>
      <c r="AP64" s="40"/>
    </row>
    <row r="65" spans="1:41" ht="18" customHeight="1">
      <c r="A65" s="44">
        <v>3</v>
      </c>
      <c r="B65" s="45" t="s">
        <v>21</v>
      </c>
      <c r="C65" s="859">
        <f t="shared" ref="C65:AO65" si="56">C8+C37</f>
        <v>951</v>
      </c>
      <c r="D65" s="859">
        <f t="shared" si="56"/>
        <v>775</v>
      </c>
      <c r="E65" s="859">
        <f t="shared" si="56"/>
        <v>1726</v>
      </c>
      <c r="F65" s="859">
        <f t="shared" si="56"/>
        <v>787</v>
      </c>
      <c r="G65" s="859">
        <f t="shared" si="56"/>
        <v>706</v>
      </c>
      <c r="H65" s="859">
        <f t="shared" si="56"/>
        <v>1493</v>
      </c>
      <c r="I65" s="859">
        <f t="shared" si="56"/>
        <v>724</v>
      </c>
      <c r="J65" s="859">
        <f t="shared" si="56"/>
        <v>707</v>
      </c>
      <c r="K65" s="859">
        <f t="shared" si="56"/>
        <v>1431</v>
      </c>
      <c r="L65" s="859">
        <f t="shared" si="56"/>
        <v>658</v>
      </c>
      <c r="M65" s="859">
        <f t="shared" si="56"/>
        <v>609</v>
      </c>
      <c r="N65" s="859">
        <f t="shared" si="56"/>
        <v>1267</v>
      </c>
      <c r="O65" s="859">
        <f t="shared" si="56"/>
        <v>665</v>
      </c>
      <c r="P65" s="859">
        <f t="shared" si="56"/>
        <v>557</v>
      </c>
      <c r="Q65" s="859">
        <f t="shared" si="56"/>
        <v>1222</v>
      </c>
      <c r="R65" s="859">
        <f t="shared" si="56"/>
        <v>765</v>
      </c>
      <c r="S65" s="859">
        <f t="shared" si="56"/>
        <v>630</v>
      </c>
      <c r="T65" s="859">
        <f t="shared" si="56"/>
        <v>1395</v>
      </c>
      <c r="U65" s="859">
        <f t="shared" si="56"/>
        <v>677</v>
      </c>
      <c r="V65" s="859">
        <f t="shared" si="56"/>
        <v>673</v>
      </c>
      <c r="W65" s="859">
        <f t="shared" si="56"/>
        <v>1350</v>
      </c>
      <c r="X65" s="859">
        <f t="shared" si="56"/>
        <v>975</v>
      </c>
      <c r="Y65" s="859">
        <f t="shared" si="56"/>
        <v>839</v>
      </c>
      <c r="Z65" s="859">
        <f t="shared" si="56"/>
        <v>1814</v>
      </c>
      <c r="AA65" s="859">
        <f t="shared" si="56"/>
        <v>1026</v>
      </c>
      <c r="AB65" s="859">
        <f t="shared" si="56"/>
        <v>951</v>
      </c>
      <c r="AC65" s="859">
        <f t="shared" si="56"/>
        <v>1977</v>
      </c>
      <c r="AD65" s="859">
        <f t="shared" si="56"/>
        <v>939</v>
      </c>
      <c r="AE65" s="859">
        <f t="shared" si="56"/>
        <v>927</v>
      </c>
      <c r="AF65" s="859">
        <f t="shared" si="56"/>
        <v>1866</v>
      </c>
      <c r="AG65" s="859">
        <f t="shared" si="56"/>
        <v>969</v>
      </c>
      <c r="AH65" s="859">
        <f t="shared" si="56"/>
        <v>967</v>
      </c>
      <c r="AI65" s="859">
        <f t="shared" si="56"/>
        <v>1936</v>
      </c>
      <c r="AJ65" s="859">
        <f t="shared" si="56"/>
        <v>772</v>
      </c>
      <c r="AK65" s="859">
        <f t="shared" si="56"/>
        <v>765</v>
      </c>
      <c r="AL65" s="859">
        <f t="shared" si="56"/>
        <v>1537</v>
      </c>
      <c r="AM65" s="859">
        <f t="shared" si="56"/>
        <v>9908</v>
      </c>
      <c r="AN65" s="859">
        <f t="shared" si="56"/>
        <v>9106</v>
      </c>
      <c r="AO65" s="859">
        <f t="shared" si="56"/>
        <v>19014</v>
      </c>
    </row>
    <row r="66" spans="1:41" ht="18" customHeight="1">
      <c r="A66" s="44">
        <v>4</v>
      </c>
      <c r="B66" s="45" t="s">
        <v>25</v>
      </c>
      <c r="C66" s="859">
        <f t="shared" ref="C66:AO66" si="57">C9+C38</f>
        <v>416</v>
      </c>
      <c r="D66" s="859">
        <f t="shared" si="57"/>
        <v>428</v>
      </c>
      <c r="E66" s="859">
        <f t="shared" si="57"/>
        <v>844</v>
      </c>
      <c r="F66" s="859">
        <f t="shared" si="57"/>
        <v>415</v>
      </c>
      <c r="G66" s="859">
        <f t="shared" si="57"/>
        <v>402</v>
      </c>
      <c r="H66" s="859">
        <f t="shared" si="57"/>
        <v>817</v>
      </c>
      <c r="I66" s="859">
        <f t="shared" si="57"/>
        <v>410</v>
      </c>
      <c r="J66" s="859">
        <f t="shared" si="57"/>
        <v>443</v>
      </c>
      <c r="K66" s="859">
        <f t="shared" si="57"/>
        <v>853</v>
      </c>
      <c r="L66" s="859">
        <f t="shared" si="57"/>
        <v>321</v>
      </c>
      <c r="M66" s="859">
        <f t="shared" si="57"/>
        <v>309</v>
      </c>
      <c r="N66" s="859">
        <f t="shared" si="57"/>
        <v>630</v>
      </c>
      <c r="O66" s="859">
        <f t="shared" si="57"/>
        <v>240</v>
      </c>
      <c r="P66" s="859">
        <f t="shared" si="57"/>
        <v>273</v>
      </c>
      <c r="Q66" s="859">
        <f t="shared" si="57"/>
        <v>513</v>
      </c>
      <c r="R66" s="859">
        <f t="shared" si="57"/>
        <v>353</v>
      </c>
      <c r="S66" s="859">
        <f t="shared" si="57"/>
        <v>345</v>
      </c>
      <c r="T66" s="859">
        <f t="shared" si="57"/>
        <v>698</v>
      </c>
      <c r="U66" s="859">
        <f t="shared" si="57"/>
        <v>464</v>
      </c>
      <c r="V66" s="859">
        <f t="shared" si="57"/>
        <v>436</v>
      </c>
      <c r="W66" s="859">
        <f t="shared" si="57"/>
        <v>900</v>
      </c>
      <c r="X66" s="859">
        <f t="shared" si="57"/>
        <v>542</v>
      </c>
      <c r="Y66" s="859">
        <f t="shared" si="57"/>
        <v>534</v>
      </c>
      <c r="Z66" s="859">
        <f t="shared" si="57"/>
        <v>1076</v>
      </c>
      <c r="AA66" s="859">
        <f t="shared" si="57"/>
        <v>568</v>
      </c>
      <c r="AB66" s="859">
        <f t="shared" si="57"/>
        <v>489</v>
      </c>
      <c r="AC66" s="859">
        <f t="shared" si="57"/>
        <v>1057</v>
      </c>
      <c r="AD66" s="859">
        <f t="shared" si="57"/>
        <v>580</v>
      </c>
      <c r="AE66" s="859">
        <f t="shared" si="57"/>
        <v>506</v>
      </c>
      <c r="AF66" s="859">
        <f t="shared" si="57"/>
        <v>1086</v>
      </c>
      <c r="AG66" s="859">
        <f t="shared" si="57"/>
        <v>495</v>
      </c>
      <c r="AH66" s="859">
        <f t="shared" si="57"/>
        <v>533</v>
      </c>
      <c r="AI66" s="859">
        <f t="shared" si="57"/>
        <v>1028</v>
      </c>
      <c r="AJ66" s="859">
        <f t="shared" si="57"/>
        <v>562</v>
      </c>
      <c r="AK66" s="859">
        <f t="shared" si="57"/>
        <v>472</v>
      </c>
      <c r="AL66" s="859">
        <f t="shared" si="57"/>
        <v>1034</v>
      </c>
      <c r="AM66" s="859">
        <f t="shared" si="57"/>
        <v>5366</v>
      </c>
      <c r="AN66" s="859">
        <f t="shared" si="57"/>
        <v>5170</v>
      </c>
      <c r="AO66" s="859">
        <f t="shared" si="57"/>
        <v>10536</v>
      </c>
    </row>
    <row r="67" spans="1:41" ht="18" customHeight="1">
      <c r="A67" s="44">
        <v>5</v>
      </c>
      <c r="B67" s="45" t="s">
        <v>27</v>
      </c>
      <c r="C67" s="859">
        <f t="shared" ref="C67:AO67" si="58">C10+C39</f>
        <v>713</v>
      </c>
      <c r="D67" s="859">
        <f t="shared" si="58"/>
        <v>625</v>
      </c>
      <c r="E67" s="859">
        <f t="shared" si="58"/>
        <v>1338</v>
      </c>
      <c r="F67" s="859">
        <f t="shared" si="58"/>
        <v>653</v>
      </c>
      <c r="G67" s="859">
        <f t="shared" si="58"/>
        <v>556</v>
      </c>
      <c r="H67" s="859">
        <f t="shared" si="58"/>
        <v>1209</v>
      </c>
      <c r="I67" s="859">
        <f t="shared" si="58"/>
        <v>515</v>
      </c>
      <c r="J67" s="859">
        <f t="shared" si="58"/>
        <v>481</v>
      </c>
      <c r="K67" s="859">
        <f t="shared" si="58"/>
        <v>996</v>
      </c>
      <c r="L67" s="859">
        <f t="shared" si="58"/>
        <v>389</v>
      </c>
      <c r="M67" s="859">
        <f t="shared" si="58"/>
        <v>396</v>
      </c>
      <c r="N67" s="859">
        <f t="shared" si="58"/>
        <v>785</v>
      </c>
      <c r="O67" s="859">
        <f t="shared" si="58"/>
        <v>440</v>
      </c>
      <c r="P67" s="859">
        <f t="shared" si="58"/>
        <v>395</v>
      </c>
      <c r="Q67" s="859">
        <f t="shared" si="58"/>
        <v>835</v>
      </c>
      <c r="R67" s="859">
        <f t="shared" si="58"/>
        <v>513</v>
      </c>
      <c r="S67" s="859">
        <f t="shared" si="58"/>
        <v>444</v>
      </c>
      <c r="T67" s="859">
        <f t="shared" si="58"/>
        <v>957</v>
      </c>
      <c r="U67" s="859">
        <f t="shared" si="58"/>
        <v>727</v>
      </c>
      <c r="V67" s="859">
        <f t="shared" si="58"/>
        <v>657</v>
      </c>
      <c r="W67" s="859">
        <f t="shared" si="58"/>
        <v>1384</v>
      </c>
      <c r="X67" s="859">
        <f t="shared" si="58"/>
        <v>946</v>
      </c>
      <c r="Y67" s="859">
        <f t="shared" si="58"/>
        <v>853</v>
      </c>
      <c r="Z67" s="859">
        <f t="shared" si="58"/>
        <v>1799</v>
      </c>
      <c r="AA67" s="859">
        <f t="shared" si="58"/>
        <v>957</v>
      </c>
      <c r="AB67" s="859">
        <f t="shared" si="58"/>
        <v>860</v>
      </c>
      <c r="AC67" s="859">
        <f t="shared" si="58"/>
        <v>1817</v>
      </c>
      <c r="AD67" s="859">
        <f t="shared" si="58"/>
        <v>776</v>
      </c>
      <c r="AE67" s="859">
        <f t="shared" si="58"/>
        <v>727</v>
      </c>
      <c r="AF67" s="859">
        <f t="shared" si="58"/>
        <v>1503</v>
      </c>
      <c r="AG67" s="859">
        <f t="shared" si="58"/>
        <v>759</v>
      </c>
      <c r="AH67" s="859">
        <f t="shared" si="58"/>
        <v>733</v>
      </c>
      <c r="AI67" s="859">
        <f t="shared" si="58"/>
        <v>1492</v>
      </c>
      <c r="AJ67" s="859">
        <f t="shared" si="58"/>
        <v>755</v>
      </c>
      <c r="AK67" s="859">
        <f t="shared" si="58"/>
        <v>765</v>
      </c>
      <c r="AL67" s="859">
        <f t="shared" si="58"/>
        <v>1520</v>
      </c>
      <c r="AM67" s="859">
        <f t="shared" si="58"/>
        <v>8143</v>
      </c>
      <c r="AN67" s="859">
        <f t="shared" si="58"/>
        <v>7492</v>
      </c>
      <c r="AO67" s="859">
        <f t="shared" si="58"/>
        <v>15635</v>
      </c>
    </row>
    <row r="68" spans="1:41" ht="18" customHeight="1">
      <c r="A68" s="44">
        <v>6</v>
      </c>
      <c r="B68" s="45" t="s">
        <v>29</v>
      </c>
      <c r="C68" s="859">
        <f t="shared" ref="C68:AO68" si="59">C11+C40</f>
        <v>183</v>
      </c>
      <c r="D68" s="859">
        <f t="shared" si="59"/>
        <v>185</v>
      </c>
      <c r="E68" s="859">
        <f t="shared" si="59"/>
        <v>368</v>
      </c>
      <c r="F68" s="859">
        <f t="shared" si="59"/>
        <v>199</v>
      </c>
      <c r="G68" s="859">
        <f t="shared" si="59"/>
        <v>167</v>
      </c>
      <c r="H68" s="859">
        <f t="shared" si="59"/>
        <v>366</v>
      </c>
      <c r="I68" s="859">
        <f t="shared" si="59"/>
        <v>220</v>
      </c>
      <c r="J68" s="859">
        <f t="shared" si="59"/>
        <v>189</v>
      </c>
      <c r="K68" s="859">
        <f t="shared" si="59"/>
        <v>409</v>
      </c>
      <c r="L68" s="859">
        <f t="shared" si="59"/>
        <v>151</v>
      </c>
      <c r="M68" s="859">
        <f t="shared" si="59"/>
        <v>148</v>
      </c>
      <c r="N68" s="859">
        <f t="shared" si="59"/>
        <v>299</v>
      </c>
      <c r="O68" s="859">
        <f t="shared" si="59"/>
        <v>160</v>
      </c>
      <c r="P68" s="859">
        <f t="shared" si="59"/>
        <v>139</v>
      </c>
      <c r="Q68" s="859">
        <f t="shared" si="59"/>
        <v>299</v>
      </c>
      <c r="R68" s="859">
        <f t="shared" si="59"/>
        <v>193</v>
      </c>
      <c r="S68" s="859">
        <f t="shared" si="59"/>
        <v>150</v>
      </c>
      <c r="T68" s="859">
        <f t="shared" si="59"/>
        <v>343</v>
      </c>
      <c r="U68" s="859">
        <f t="shared" si="59"/>
        <v>219</v>
      </c>
      <c r="V68" s="859">
        <f t="shared" si="59"/>
        <v>216</v>
      </c>
      <c r="W68" s="859">
        <f t="shared" si="59"/>
        <v>435</v>
      </c>
      <c r="X68" s="859">
        <f t="shared" si="59"/>
        <v>280</v>
      </c>
      <c r="Y68" s="859">
        <f t="shared" si="59"/>
        <v>222</v>
      </c>
      <c r="Z68" s="859">
        <f t="shared" si="59"/>
        <v>502</v>
      </c>
      <c r="AA68" s="859">
        <f t="shared" si="59"/>
        <v>282</v>
      </c>
      <c r="AB68" s="859">
        <f t="shared" si="59"/>
        <v>261</v>
      </c>
      <c r="AC68" s="859">
        <f t="shared" si="59"/>
        <v>543</v>
      </c>
      <c r="AD68" s="859">
        <f t="shared" si="59"/>
        <v>254</v>
      </c>
      <c r="AE68" s="859">
        <f t="shared" si="59"/>
        <v>234</v>
      </c>
      <c r="AF68" s="859">
        <f t="shared" si="59"/>
        <v>488</v>
      </c>
      <c r="AG68" s="859">
        <f t="shared" si="59"/>
        <v>250</v>
      </c>
      <c r="AH68" s="859">
        <f t="shared" si="59"/>
        <v>245</v>
      </c>
      <c r="AI68" s="859">
        <f t="shared" si="59"/>
        <v>495</v>
      </c>
      <c r="AJ68" s="859">
        <f t="shared" si="59"/>
        <v>195</v>
      </c>
      <c r="AK68" s="859">
        <f t="shared" si="59"/>
        <v>182</v>
      </c>
      <c r="AL68" s="859">
        <f t="shared" si="59"/>
        <v>377</v>
      </c>
      <c r="AM68" s="859">
        <f t="shared" si="59"/>
        <v>2586</v>
      </c>
      <c r="AN68" s="859">
        <f t="shared" si="59"/>
        <v>2338</v>
      </c>
      <c r="AO68" s="859">
        <f t="shared" si="59"/>
        <v>4924</v>
      </c>
    </row>
    <row r="69" spans="1:41" ht="18" customHeight="1">
      <c r="A69" s="44">
        <v>7</v>
      </c>
      <c r="B69" s="45" t="s">
        <v>142</v>
      </c>
      <c r="C69" s="859">
        <f t="shared" ref="C69:AO69" si="60">C12+C41</f>
        <v>397</v>
      </c>
      <c r="D69" s="859">
        <f t="shared" si="60"/>
        <v>377</v>
      </c>
      <c r="E69" s="859">
        <f t="shared" si="60"/>
        <v>774</v>
      </c>
      <c r="F69" s="859">
        <f t="shared" si="60"/>
        <v>351</v>
      </c>
      <c r="G69" s="859">
        <f t="shared" si="60"/>
        <v>322</v>
      </c>
      <c r="H69" s="859">
        <f t="shared" si="60"/>
        <v>673</v>
      </c>
      <c r="I69" s="859">
        <f t="shared" si="60"/>
        <v>334</v>
      </c>
      <c r="J69" s="859">
        <f t="shared" si="60"/>
        <v>329</v>
      </c>
      <c r="K69" s="859">
        <f t="shared" si="60"/>
        <v>663</v>
      </c>
      <c r="L69" s="859">
        <f t="shared" si="60"/>
        <v>266</v>
      </c>
      <c r="M69" s="859">
        <f t="shared" si="60"/>
        <v>239</v>
      </c>
      <c r="N69" s="859">
        <f t="shared" si="60"/>
        <v>505</v>
      </c>
      <c r="O69" s="859">
        <f t="shared" si="60"/>
        <v>272</v>
      </c>
      <c r="P69" s="859">
        <f t="shared" si="60"/>
        <v>250</v>
      </c>
      <c r="Q69" s="859">
        <f t="shared" si="60"/>
        <v>522</v>
      </c>
      <c r="R69" s="859">
        <f t="shared" si="60"/>
        <v>332</v>
      </c>
      <c r="S69" s="859">
        <f t="shared" si="60"/>
        <v>276</v>
      </c>
      <c r="T69" s="859">
        <f t="shared" si="60"/>
        <v>608</v>
      </c>
      <c r="U69" s="859">
        <f t="shared" si="60"/>
        <v>442</v>
      </c>
      <c r="V69" s="859">
        <f t="shared" si="60"/>
        <v>387</v>
      </c>
      <c r="W69" s="859">
        <f t="shared" si="60"/>
        <v>829</v>
      </c>
      <c r="X69" s="859">
        <f t="shared" si="60"/>
        <v>576</v>
      </c>
      <c r="Y69" s="859">
        <f t="shared" si="60"/>
        <v>501</v>
      </c>
      <c r="Z69" s="859">
        <f t="shared" si="60"/>
        <v>1077</v>
      </c>
      <c r="AA69" s="859">
        <f t="shared" si="60"/>
        <v>550</v>
      </c>
      <c r="AB69" s="859">
        <f t="shared" si="60"/>
        <v>476</v>
      </c>
      <c r="AC69" s="859">
        <f t="shared" si="60"/>
        <v>1026</v>
      </c>
      <c r="AD69" s="859">
        <f t="shared" si="60"/>
        <v>512</v>
      </c>
      <c r="AE69" s="859">
        <f t="shared" si="60"/>
        <v>457</v>
      </c>
      <c r="AF69" s="859">
        <f t="shared" si="60"/>
        <v>969</v>
      </c>
      <c r="AG69" s="859">
        <f t="shared" si="60"/>
        <v>488</v>
      </c>
      <c r="AH69" s="859">
        <f t="shared" si="60"/>
        <v>486</v>
      </c>
      <c r="AI69" s="859">
        <f t="shared" si="60"/>
        <v>974</v>
      </c>
      <c r="AJ69" s="859">
        <f t="shared" si="60"/>
        <v>381</v>
      </c>
      <c r="AK69" s="859">
        <f t="shared" si="60"/>
        <v>350</v>
      </c>
      <c r="AL69" s="859">
        <f t="shared" si="60"/>
        <v>731</v>
      </c>
      <c r="AM69" s="859">
        <f t="shared" si="60"/>
        <v>4901</v>
      </c>
      <c r="AN69" s="859">
        <f t="shared" si="60"/>
        <v>4450</v>
      </c>
      <c r="AO69" s="859">
        <f t="shared" si="60"/>
        <v>9351</v>
      </c>
    </row>
    <row r="70" spans="1:41" ht="18" customHeight="1">
      <c r="A70" s="44">
        <v>8</v>
      </c>
      <c r="B70" s="45" t="s">
        <v>40</v>
      </c>
      <c r="C70" s="859">
        <f t="shared" ref="C70:AO70" si="61">C13+C42</f>
        <v>1029</v>
      </c>
      <c r="D70" s="859">
        <f t="shared" si="61"/>
        <v>857</v>
      </c>
      <c r="E70" s="859">
        <f t="shared" si="61"/>
        <v>1886</v>
      </c>
      <c r="F70" s="859">
        <f t="shared" si="61"/>
        <v>855</v>
      </c>
      <c r="G70" s="859">
        <f t="shared" si="61"/>
        <v>774</v>
      </c>
      <c r="H70" s="859">
        <f t="shared" si="61"/>
        <v>1629</v>
      </c>
      <c r="I70" s="859">
        <f t="shared" si="61"/>
        <v>860</v>
      </c>
      <c r="J70" s="859">
        <f t="shared" si="61"/>
        <v>733</v>
      </c>
      <c r="K70" s="859">
        <f t="shared" si="61"/>
        <v>1593</v>
      </c>
      <c r="L70" s="859">
        <f t="shared" si="61"/>
        <v>871</v>
      </c>
      <c r="M70" s="859">
        <f t="shared" si="61"/>
        <v>748</v>
      </c>
      <c r="N70" s="859">
        <f t="shared" si="61"/>
        <v>1619</v>
      </c>
      <c r="O70" s="859">
        <f t="shared" si="61"/>
        <v>704</v>
      </c>
      <c r="P70" s="859">
        <f t="shared" si="61"/>
        <v>607</v>
      </c>
      <c r="Q70" s="859">
        <f t="shared" si="61"/>
        <v>1311</v>
      </c>
      <c r="R70" s="859">
        <f t="shared" si="61"/>
        <v>774</v>
      </c>
      <c r="S70" s="859">
        <f t="shared" si="61"/>
        <v>744</v>
      </c>
      <c r="T70" s="859">
        <f t="shared" si="61"/>
        <v>1518</v>
      </c>
      <c r="U70" s="859">
        <f t="shared" si="61"/>
        <v>994</v>
      </c>
      <c r="V70" s="859">
        <f t="shared" si="61"/>
        <v>831</v>
      </c>
      <c r="W70" s="859">
        <f t="shared" si="61"/>
        <v>1825</v>
      </c>
      <c r="X70" s="859">
        <f t="shared" si="61"/>
        <v>1098</v>
      </c>
      <c r="Y70" s="859">
        <f t="shared" si="61"/>
        <v>1019</v>
      </c>
      <c r="Z70" s="859">
        <f t="shared" si="61"/>
        <v>2117</v>
      </c>
      <c r="AA70" s="859">
        <f t="shared" si="61"/>
        <v>1175</v>
      </c>
      <c r="AB70" s="859">
        <f t="shared" si="61"/>
        <v>1066</v>
      </c>
      <c r="AC70" s="859">
        <f t="shared" si="61"/>
        <v>2241</v>
      </c>
      <c r="AD70" s="859">
        <f t="shared" si="61"/>
        <v>1091</v>
      </c>
      <c r="AE70" s="859">
        <f t="shared" si="61"/>
        <v>968</v>
      </c>
      <c r="AF70" s="859">
        <f t="shared" si="61"/>
        <v>2059</v>
      </c>
      <c r="AG70" s="859">
        <f t="shared" si="61"/>
        <v>1034</v>
      </c>
      <c r="AH70" s="859">
        <f t="shared" si="61"/>
        <v>876</v>
      </c>
      <c r="AI70" s="859">
        <f t="shared" si="61"/>
        <v>1910</v>
      </c>
      <c r="AJ70" s="859">
        <f t="shared" si="61"/>
        <v>1079</v>
      </c>
      <c r="AK70" s="859">
        <f t="shared" si="61"/>
        <v>974</v>
      </c>
      <c r="AL70" s="859">
        <f t="shared" si="61"/>
        <v>2053</v>
      </c>
      <c r="AM70" s="859">
        <f t="shared" si="61"/>
        <v>11564</v>
      </c>
      <c r="AN70" s="859">
        <f t="shared" si="61"/>
        <v>10197</v>
      </c>
      <c r="AO70" s="859">
        <f t="shared" si="61"/>
        <v>21761</v>
      </c>
    </row>
    <row r="71" spans="1:41" ht="18" customHeight="1">
      <c r="A71" s="44">
        <v>9</v>
      </c>
      <c r="B71" s="45" t="s">
        <v>44</v>
      </c>
      <c r="C71" s="859">
        <f t="shared" ref="C71:AO71" si="62">C14+C43</f>
        <v>1066</v>
      </c>
      <c r="D71" s="859">
        <f t="shared" si="62"/>
        <v>1091</v>
      </c>
      <c r="E71" s="859">
        <f t="shared" si="62"/>
        <v>2157</v>
      </c>
      <c r="F71" s="859">
        <f t="shared" si="62"/>
        <v>930</v>
      </c>
      <c r="G71" s="859">
        <f t="shared" si="62"/>
        <v>923</v>
      </c>
      <c r="H71" s="859">
        <f t="shared" si="62"/>
        <v>1853</v>
      </c>
      <c r="I71" s="859">
        <f t="shared" si="62"/>
        <v>829</v>
      </c>
      <c r="J71" s="859">
        <f t="shared" si="62"/>
        <v>807</v>
      </c>
      <c r="K71" s="859">
        <f t="shared" si="62"/>
        <v>1636</v>
      </c>
      <c r="L71" s="859">
        <f t="shared" si="62"/>
        <v>810</v>
      </c>
      <c r="M71" s="859">
        <f t="shared" si="62"/>
        <v>747</v>
      </c>
      <c r="N71" s="859">
        <f t="shared" si="62"/>
        <v>1557</v>
      </c>
      <c r="O71" s="859">
        <f t="shared" si="62"/>
        <v>758</v>
      </c>
      <c r="P71" s="859">
        <f t="shared" si="62"/>
        <v>695</v>
      </c>
      <c r="Q71" s="859">
        <f t="shared" si="62"/>
        <v>1453</v>
      </c>
      <c r="R71" s="859">
        <f t="shared" si="62"/>
        <v>870</v>
      </c>
      <c r="S71" s="859">
        <f t="shared" si="62"/>
        <v>789</v>
      </c>
      <c r="T71" s="859">
        <f t="shared" si="62"/>
        <v>1659</v>
      </c>
      <c r="U71" s="859">
        <f t="shared" si="62"/>
        <v>938</v>
      </c>
      <c r="V71" s="859">
        <f t="shared" si="62"/>
        <v>862</v>
      </c>
      <c r="W71" s="859">
        <f t="shared" si="62"/>
        <v>1800</v>
      </c>
      <c r="X71" s="859">
        <f t="shared" si="62"/>
        <v>865</v>
      </c>
      <c r="Y71" s="859">
        <f t="shared" si="62"/>
        <v>754</v>
      </c>
      <c r="Z71" s="859">
        <f t="shared" si="62"/>
        <v>1619</v>
      </c>
      <c r="AA71" s="859">
        <f t="shared" si="62"/>
        <v>1003</v>
      </c>
      <c r="AB71" s="859">
        <f t="shared" si="62"/>
        <v>934</v>
      </c>
      <c r="AC71" s="859">
        <f t="shared" si="62"/>
        <v>1937</v>
      </c>
      <c r="AD71" s="859">
        <f t="shared" si="62"/>
        <v>781</v>
      </c>
      <c r="AE71" s="859">
        <f t="shared" si="62"/>
        <v>681</v>
      </c>
      <c r="AF71" s="859">
        <f t="shared" si="62"/>
        <v>1462</v>
      </c>
      <c r="AG71" s="859">
        <f t="shared" si="62"/>
        <v>777</v>
      </c>
      <c r="AH71" s="859">
        <f t="shared" si="62"/>
        <v>743</v>
      </c>
      <c r="AI71" s="859">
        <f t="shared" si="62"/>
        <v>1520</v>
      </c>
      <c r="AJ71" s="859">
        <f t="shared" si="62"/>
        <v>743</v>
      </c>
      <c r="AK71" s="859">
        <f t="shared" si="62"/>
        <v>716</v>
      </c>
      <c r="AL71" s="859">
        <f t="shared" si="62"/>
        <v>1459</v>
      </c>
      <c r="AM71" s="859">
        <f t="shared" si="62"/>
        <v>10370</v>
      </c>
      <c r="AN71" s="859">
        <f t="shared" si="62"/>
        <v>9742</v>
      </c>
      <c r="AO71" s="859">
        <f t="shared" si="62"/>
        <v>20112</v>
      </c>
    </row>
    <row r="72" spans="1:41" ht="18" customHeight="1">
      <c r="A72" s="44">
        <v>10</v>
      </c>
      <c r="B72" s="45" t="s">
        <v>51</v>
      </c>
      <c r="C72" s="859">
        <f t="shared" ref="C72:AO72" si="63">C15+C44</f>
        <v>1217</v>
      </c>
      <c r="D72" s="859">
        <f t="shared" si="63"/>
        <v>1167</v>
      </c>
      <c r="E72" s="859">
        <f t="shared" si="63"/>
        <v>2384</v>
      </c>
      <c r="F72" s="859">
        <f t="shared" si="63"/>
        <v>1026</v>
      </c>
      <c r="G72" s="859">
        <f t="shared" si="63"/>
        <v>976</v>
      </c>
      <c r="H72" s="859">
        <f t="shared" si="63"/>
        <v>2002</v>
      </c>
      <c r="I72" s="859">
        <f t="shared" si="63"/>
        <v>1122</v>
      </c>
      <c r="J72" s="859">
        <f t="shared" si="63"/>
        <v>1034</v>
      </c>
      <c r="K72" s="859">
        <f t="shared" si="63"/>
        <v>2156</v>
      </c>
      <c r="L72" s="859">
        <f t="shared" si="63"/>
        <v>990</v>
      </c>
      <c r="M72" s="859">
        <f t="shared" si="63"/>
        <v>887</v>
      </c>
      <c r="N72" s="859">
        <f t="shared" si="63"/>
        <v>1877</v>
      </c>
      <c r="O72" s="859">
        <f t="shared" si="63"/>
        <v>843</v>
      </c>
      <c r="P72" s="859">
        <f t="shared" si="63"/>
        <v>815</v>
      </c>
      <c r="Q72" s="859">
        <f t="shared" si="63"/>
        <v>1658</v>
      </c>
      <c r="R72" s="859">
        <f t="shared" si="63"/>
        <v>1026</v>
      </c>
      <c r="S72" s="859">
        <f t="shared" si="63"/>
        <v>953</v>
      </c>
      <c r="T72" s="859">
        <f t="shared" si="63"/>
        <v>1979</v>
      </c>
      <c r="U72" s="859">
        <f t="shared" si="63"/>
        <v>1291</v>
      </c>
      <c r="V72" s="859">
        <f t="shared" si="63"/>
        <v>1191</v>
      </c>
      <c r="W72" s="859">
        <f t="shared" si="63"/>
        <v>2482</v>
      </c>
      <c r="X72" s="859">
        <f t="shared" si="63"/>
        <v>1579</v>
      </c>
      <c r="Y72" s="859">
        <f t="shared" si="63"/>
        <v>1443</v>
      </c>
      <c r="Z72" s="859">
        <f t="shared" si="63"/>
        <v>3022</v>
      </c>
      <c r="AA72" s="859">
        <f t="shared" si="63"/>
        <v>1704</v>
      </c>
      <c r="AB72" s="859">
        <f t="shared" si="63"/>
        <v>1589</v>
      </c>
      <c r="AC72" s="859">
        <f t="shared" si="63"/>
        <v>3293</v>
      </c>
      <c r="AD72" s="859">
        <f t="shared" si="63"/>
        <v>1524</v>
      </c>
      <c r="AE72" s="859">
        <f t="shared" si="63"/>
        <v>1425</v>
      </c>
      <c r="AF72" s="859">
        <f t="shared" si="63"/>
        <v>2949</v>
      </c>
      <c r="AG72" s="859">
        <f t="shared" si="63"/>
        <v>1610</v>
      </c>
      <c r="AH72" s="859">
        <f t="shared" si="63"/>
        <v>1455</v>
      </c>
      <c r="AI72" s="859">
        <f t="shared" si="63"/>
        <v>3065</v>
      </c>
      <c r="AJ72" s="859">
        <f t="shared" si="63"/>
        <v>1627</v>
      </c>
      <c r="AK72" s="859">
        <f t="shared" si="63"/>
        <v>1440</v>
      </c>
      <c r="AL72" s="859">
        <f t="shared" si="63"/>
        <v>3067</v>
      </c>
      <c r="AM72" s="859">
        <f t="shared" si="63"/>
        <v>15559</v>
      </c>
      <c r="AN72" s="859">
        <f t="shared" si="63"/>
        <v>14375</v>
      </c>
      <c r="AO72" s="859">
        <f t="shared" si="63"/>
        <v>29934</v>
      </c>
    </row>
    <row r="73" spans="1:41" ht="18" customHeight="1">
      <c r="A73" s="44">
        <v>11</v>
      </c>
      <c r="B73" s="45" t="s">
        <v>57</v>
      </c>
      <c r="C73" s="859">
        <f t="shared" ref="C73:AO73" si="64">C16+C45</f>
        <v>483</v>
      </c>
      <c r="D73" s="859">
        <f t="shared" si="64"/>
        <v>459</v>
      </c>
      <c r="E73" s="859">
        <f t="shared" si="64"/>
        <v>942</v>
      </c>
      <c r="F73" s="859">
        <f t="shared" si="64"/>
        <v>394</v>
      </c>
      <c r="G73" s="859">
        <f t="shared" si="64"/>
        <v>336</v>
      </c>
      <c r="H73" s="859">
        <f t="shared" si="64"/>
        <v>730</v>
      </c>
      <c r="I73" s="859">
        <f t="shared" si="64"/>
        <v>459</v>
      </c>
      <c r="J73" s="859">
        <f t="shared" si="64"/>
        <v>409</v>
      </c>
      <c r="K73" s="859">
        <f t="shared" si="64"/>
        <v>868</v>
      </c>
      <c r="L73" s="859">
        <f t="shared" si="64"/>
        <v>334</v>
      </c>
      <c r="M73" s="859">
        <f t="shared" si="64"/>
        <v>269</v>
      </c>
      <c r="N73" s="859">
        <f t="shared" si="64"/>
        <v>603</v>
      </c>
      <c r="O73" s="859">
        <f t="shared" si="64"/>
        <v>290</v>
      </c>
      <c r="P73" s="859">
        <f t="shared" si="64"/>
        <v>276</v>
      </c>
      <c r="Q73" s="859">
        <f t="shared" si="64"/>
        <v>566</v>
      </c>
      <c r="R73" s="859">
        <f t="shared" si="64"/>
        <v>382</v>
      </c>
      <c r="S73" s="859">
        <f t="shared" si="64"/>
        <v>317</v>
      </c>
      <c r="T73" s="859">
        <f t="shared" si="64"/>
        <v>699</v>
      </c>
      <c r="U73" s="859">
        <f t="shared" si="64"/>
        <v>479</v>
      </c>
      <c r="V73" s="859">
        <f t="shared" si="64"/>
        <v>417</v>
      </c>
      <c r="W73" s="859">
        <f t="shared" si="64"/>
        <v>896</v>
      </c>
      <c r="X73" s="859">
        <f t="shared" si="64"/>
        <v>463</v>
      </c>
      <c r="Y73" s="859">
        <f t="shared" si="64"/>
        <v>460</v>
      </c>
      <c r="Z73" s="859">
        <f t="shared" si="64"/>
        <v>923</v>
      </c>
      <c r="AA73" s="859">
        <f t="shared" si="64"/>
        <v>579</v>
      </c>
      <c r="AB73" s="859">
        <f t="shared" si="64"/>
        <v>492</v>
      </c>
      <c r="AC73" s="859">
        <f t="shared" si="64"/>
        <v>1071</v>
      </c>
      <c r="AD73" s="859">
        <f t="shared" si="64"/>
        <v>581</v>
      </c>
      <c r="AE73" s="859">
        <f t="shared" si="64"/>
        <v>565</v>
      </c>
      <c r="AF73" s="859">
        <f t="shared" si="64"/>
        <v>1146</v>
      </c>
      <c r="AG73" s="859">
        <f t="shared" si="64"/>
        <v>588</v>
      </c>
      <c r="AH73" s="859">
        <f t="shared" si="64"/>
        <v>607</v>
      </c>
      <c r="AI73" s="859">
        <f t="shared" si="64"/>
        <v>1195</v>
      </c>
      <c r="AJ73" s="859">
        <f t="shared" si="64"/>
        <v>491</v>
      </c>
      <c r="AK73" s="859">
        <f t="shared" si="64"/>
        <v>485</v>
      </c>
      <c r="AL73" s="859">
        <f t="shared" si="64"/>
        <v>976</v>
      </c>
      <c r="AM73" s="859">
        <f t="shared" si="64"/>
        <v>5523</v>
      </c>
      <c r="AN73" s="859">
        <f t="shared" si="64"/>
        <v>5092</v>
      </c>
      <c r="AO73" s="859">
        <f t="shared" si="64"/>
        <v>10615</v>
      </c>
    </row>
    <row r="74" spans="1:41" ht="18" customHeight="1">
      <c r="A74" s="44">
        <v>12</v>
      </c>
      <c r="B74" s="45" t="s">
        <v>61</v>
      </c>
      <c r="C74" s="859">
        <f t="shared" ref="C74:AO74" si="65">C17+C46</f>
        <v>2083</v>
      </c>
      <c r="D74" s="859">
        <f t="shared" si="65"/>
        <v>1866</v>
      </c>
      <c r="E74" s="859">
        <f t="shared" si="65"/>
        <v>3949</v>
      </c>
      <c r="F74" s="859">
        <f t="shared" si="65"/>
        <v>1861</v>
      </c>
      <c r="G74" s="859">
        <f t="shared" si="65"/>
        <v>1755</v>
      </c>
      <c r="H74" s="859">
        <f t="shared" si="65"/>
        <v>3616</v>
      </c>
      <c r="I74" s="859">
        <f t="shared" si="65"/>
        <v>1855</v>
      </c>
      <c r="J74" s="859">
        <f t="shared" si="65"/>
        <v>1821</v>
      </c>
      <c r="K74" s="859">
        <f t="shared" si="65"/>
        <v>3676</v>
      </c>
      <c r="L74" s="859">
        <f t="shared" si="65"/>
        <v>1628</v>
      </c>
      <c r="M74" s="859">
        <f t="shared" si="65"/>
        <v>1574</v>
      </c>
      <c r="N74" s="859">
        <f t="shared" si="65"/>
        <v>3202</v>
      </c>
      <c r="O74" s="859">
        <f t="shared" si="65"/>
        <v>1735</v>
      </c>
      <c r="P74" s="859">
        <f t="shared" si="65"/>
        <v>1636</v>
      </c>
      <c r="Q74" s="859">
        <f t="shared" si="65"/>
        <v>3371</v>
      </c>
      <c r="R74" s="859">
        <f t="shared" si="65"/>
        <v>1463</v>
      </c>
      <c r="S74" s="859">
        <f t="shared" si="65"/>
        <v>1466</v>
      </c>
      <c r="T74" s="859">
        <f t="shared" si="65"/>
        <v>2929</v>
      </c>
      <c r="U74" s="859">
        <f t="shared" si="65"/>
        <v>1836</v>
      </c>
      <c r="V74" s="859">
        <f t="shared" si="65"/>
        <v>1700</v>
      </c>
      <c r="W74" s="859">
        <f t="shared" si="65"/>
        <v>3536</v>
      </c>
      <c r="X74" s="859">
        <f t="shared" si="65"/>
        <v>2118</v>
      </c>
      <c r="Y74" s="859">
        <f t="shared" si="65"/>
        <v>2014</v>
      </c>
      <c r="Z74" s="859">
        <f t="shared" si="65"/>
        <v>4132</v>
      </c>
      <c r="AA74" s="859">
        <f t="shared" si="65"/>
        <v>2182</v>
      </c>
      <c r="AB74" s="859">
        <f t="shared" si="65"/>
        <v>2078</v>
      </c>
      <c r="AC74" s="859">
        <f t="shared" si="65"/>
        <v>4260</v>
      </c>
      <c r="AD74" s="859">
        <f t="shared" si="65"/>
        <v>2058</v>
      </c>
      <c r="AE74" s="859">
        <f t="shared" si="65"/>
        <v>1969</v>
      </c>
      <c r="AF74" s="859">
        <f t="shared" si="65"/>
        <v>4027</v>
      </c>
      <c r="AG74" s="859">
        <f t="shared" si="65"/>
        <v>2065</v>
      </c>
      <c r="AH74" s="859">
        <f t="shared" si="65"/>
        <v>2009</v>
      </c>
      <c r="AI74" s="859">
        <f t="shared" si="65"/>
        <v>4074</v>
      </c>
      <c r="AJ74" s="859">
        <f t="shared" si="65"/>
        <v>1917</v>
      </c>
      <c r="AK74" s="859">
        <f t="shared" si="65"/>
        <v>1779</v>
      </c>
      <c r="AL74" s="859">
        <f t="shared" si="65"/>
        <v>3696</v>
      </c>
      <c r="AM74" s="859">
        <f t="shared" si="65"/>
        <v>22801</v>
      </c>
      <c r="AN74" s="859">
        <f t="shared" si="65"/>
        <v>21667</v>
      </c>
      <c r="AO74" s="859">
        <f t="shared" si="65"/>
        <v>44468</v>
      </c>
    </row>
    <row r="75" spans="1:41" ht="18" customHeight="1">
      <c r="A75" s="44">
        <v>13</v>
      </c>
      <c r="B75" s="45" t="s">
        <v>62</v>
      </c>
      <c r="C75" s="859">
        <f t="shared" ref="C75:AO75" si="66">C18+C47</f>
        <v>504</v>
      </c>
      <c r="D75" s="859">
        <f t="shared" si="66"/>
        <v>360</v>
      </c>
      <c r="E75" s="859">
        <f t="shared" si="66"/>
        <v>864</v>
      </c>
      <c r="F75" s="859">
        <f t="shared" si="66"/>
        <v>318</v>
      </c>
      <c r="G75" s="859">
        <f t="shared" si="66"/>
        <v>278</v>
      </c>
      <c r="H75" s="859">
        <f t="shared" si="66"/>
        <v>596</v>
      </c>
      <c r="I75" s="859">
        <f t="shared" si="66"/>
        <v>406</v>
      </c>
      <c r="J75" s="859">
        <f t="shared" si="66"/>
        <v>309</v>
      </c>
      <c r="K75" s="859">
        <f t="shared" si="66"/>
        <v>715</v>
      </c>
      <c r="L75" s="859">
        <f t="shared" si="66"/>
        <v>295</v>
      </c>
      <c r="M75" s="859">
        <f t="shared" si="66"/>
        <v>257</v>
      </c>
      <c r="N75" s="859">
        <f t="shared" si="66"/>
        <v>552</v>
      </c>
      <c r="O75" s="859">
        <f t="shared" si="66"/>
        <v>310</v>
      </c>
      <c r="P75" s="859">
        <f t="shared" si="66"/>
        <v>236</v>
      </c>
      <c r="Q75" s="859">
        <f t="shared" si="66"/>
        <v>546</v>
      </c>
      <c r="R75" s="859">
        <f t="shared" si="66"/>
        <v>370</v>
      </c>
      <c r="S75" s="859">
        <f t="shared" si="66"/>
        <v>256</v>
      </c>
      <c r="T75" s="859">
        <f t="shared" si="66"/>
        <v>626</v>
      </c>
      <c r="U75" s="859">
        <f t="shared" si="66"/>
        <v>420</v>
      </c>
      <c r="V75" s="859">
        <f t="shared" si="66"/>
        <v>326</v>
      </c>
      <c r="W75" s="859">
        <f t="shared" si="66"/>
        <v>746</v>
      </c>
      <c r="X75" s="859">
        <f t="shared" si="66"/>
        <v>473</v>
      </c>
      <c r="Y75" s="859">
        <f t="shared" si="66"/>
        <v>438</v>
      </c>
      <c r="Z75" s="859">
        <f t="shared" si="66"/>
        <v>911</v>
      </c>
      <c r="AA75" s="859">
        <f t="shared" si="66"/>
        <v>474</v>
      </c>
      <c r="AB75" s="859">
        <f t="shared" si="66"/>
        <v>460</v>
      </c>
      <c r="AC75" s="859">
        <f t="shared" si="66"/>
        <v>934</v>
      </c>
      <c r="AD75" s="859">
        <f t="shared" si="66"/>
        <v>183</v>
      </c>
      <c r="AE75" s="859">
        <f t="shared" si="66"/>
        <v>410</v>
      </c>
      <c r="AF75" s="859">
        <f t="shared" si="66"/>
        <v>593</v>
      </c>
      <c r="AG75" s="859">
        <f t="shared" si="66"/>
        <v>435</v>
      </c>
      <c r="AH75" s="859">
        <f t="shared" si="66"/>
        <v>406</v>
      </c>
      <c r="AI75" s="859">
        <f t="shared" si="66"/>
        <v>841</v>
      </c>
      <c r="AJ75" s="859">
        <f t="shared" si="66"/>
        <v>467</v>
      </c>
      <c r="AK75" s="859">
        <f t="shared" si="66"/>
        <v>424</v>
      </c>
      <c r="AL75" s="859">
        <f t="shared" si="66"/>
        <v>891</v>
      </c>
      <c r="AM75" s="859">
        <f t="shared" si="66"/>
        <v>4655</v>
      </c>
      <c r="AN75" s="859">
        <f t="shared" si="66"/>
        <v>4160</v>
      </c>
      <c r="AO75" s="859">
        <f t="shared" si="66"/>
        <v>8815</v>
      </c>
    </row>
    <row r="76" spans="1:41" ht="18" customHeight="1">
      <c r="A76" s="44">
        <v>14</v>
      </c>
      <c r="B76" s="45" t="s">
        <v>69</v>
      </c>
      <c r="C76" s="859">
        <f t="shared" ref="C76:AO76" si="67">C19+C48</f>
        <v>594</v>
      </c>
      <c r="D76" s="859">
        <f t="shared" si="67"/>
        <v>586</v>
      </c>
      <c r="E76" s="859">
        <f t="shared" si="67"/>
        <v>1180</v>
      </c>
      <c r="F76" s="859">
        <f t="shared" si="67"/>
        <v>526</v>
      </c>
      <c r="G76" s="859">
        <f t="shared" si="67"/>
        <v>524</v>
      </c>
      <c r="H76" s="859">
        <f t="shared" si="67"/>
        <v>1050</v>
      </c>
      <c r="I76" s="859">
        <f t="shared" si="67"/>
        <v>504</v>
      </c>
      <c r="J76" s="859">
        <f t="shared" si="67"/>
        <v>470</v>
      </c>
      <c r="K76" s="859">
        <f t="shared" si="67"/>
        <v>974</v>
      </c>
      <c r="L76" s="859">
        <f t="shared" si="67"/>
        <v>427</v>
      </c>
      <c r="M76" s="859">
        <f t="shared" si="67"/>
        <v>419</v>
      </c>
      <c r="N76" s="859">
        <f t="shared" si="67"/>
        <v>846</v>
      </c>
      <c r="O76" s="859">
        <f t="shared" si="67"/>
        <v>375</v>
      </c>
      <c r="P76" s="859">
        <f t="shared" si="67"/>
        <v>347</v>
      </c>
      <c r="Q76" s="859">
        <f t="shared" si="67"/>
        <v>722</v>
      </c>
      <c r="R76" s="859">
        <f t="shared" si="67"/>
        <v>479</v>
      </c>
      <c r="S76" s="859">
        <f t="shared" si="67"/>
        <v>420</v>
      </c>
      <c r="T76" s="859">
        <f t="shared" si="67"/>
        <v>899</v>
      </c>
      <c r="U76" s="859">
        <f t="shared" si="67"/>
        <v>609</v>
      </c>
      <c r="V76" s="859">
        <f t="shared" si="67"/>
        <v>607</v>
      </c>
      <c r="W76" s="859">
        <f t="shared" si="67"/>
        <v>1216</v>
      </c>
      <c r="X76" s="859">
        <f t="shared" si="67"/>
        <v>772</v>
      </c>
      <c r="Y76" s="859">
        <f t="shared" si="67"/>
        <v>762</v>
      </c>
      <c r="Z76" s="859">
        <f t="shared" si="67"/>
        <v>1534</v>
      </c>
      <c r="AA76" s="859">
        <f t="shared" si="67"/>
        <v>761</v>
      </c>
      <c r="AB76" s="859">
        <f t="shared" si="67"/>
        <v>731</v>
      </c>
      <c r="AC76" s="859">
        <f t="shared" si="67"/>
        <v>1492</v>
      </c>
      <c r="AD76" s="859">
        <f t="shared" si="67"/>
        <v>676</v>
      </c>
      <c r="AE76" s="859">
        <f t="shared" si="67"/>
        <v>652</v>
      </c>
      <c r="AF76" s="859">
        <f t="shared" si="67"/>
        <v>1328</v>
      </c>
      <c r="AG76" s="859">
        <f t="shared" si="67"/>
        <v>529</v>
      </c>
      <c r="AH76" s="859">
        <f t="shared" si="67"/>
        <v>486</v>
      </c>
      <c r="AI76" s="859">
        <f t="shared" si="67"/>
        <v>1015</v>
      </c>
      <c r="AJ76" s="859">
        <f t="shared" si="67"/>
        <v>602</v>
      </c>
      <c r="AK76" s="859">
        <f t="shared" si="67"/>
        <v>575</v>
      </c>
      <c r="AL76" s="859">
        <f t="shared" si="67"/>
        <v>1177</v>
      </c>
      <c r="AM76" s="859">
        <f t="shared" si="67"/>
        <v>6854</v>
      </c>
      <c r="AN76" s="859">
        <f t="shared" si="67"/>
        <v>6579</v>
      </c>
      <c r="AO76" s="859">
        <f t="shared" si="67"/>
        <v>13433</v>
      </c>
    </row>
    <row r="77" spans="1:41" ht="18" customHeight="1">
      <c r="A77" s="44">
        <v>15</v>
      </c>
      <c r="B77" s="45" t="s">
        <v>256</v>
      </c>
      <c r="C77" s="859">
        <f t="shared" ref="C77:AO77" si="68">C20+C49</f>
        <v>611</v>
      </c>
      <c r="D77" s="859">
        <f t="shared" si="68"/>
        <v>557</v>
      </c>
      <c r="E77" s="859">
        <f t="shared" si="68"/>
        <v>1168</v>
      </c>
      <c r="F77" s="859">
        <f t="shared" si="68"/>
        <v>430</v>
      </c>
      <c r="G77" s="859">
        <f t="shared" si="68"/>
        <v>414</v>
      </c>
      <c r="H77" s="859">
        <f t="shared" si="68"/>
        <v>844</v>
      </c>
      <c r="I77" s="859">
        <f t="shared" si="68"/>
        <v>567</v>
      </c>
      <c r="J77" s="859">
        <f t="shared" si="68"/>
        <v>479</v>
      </c>
      <c r="K77" s="859">
        <f t="shared" si="68"/>
        <v>1046</v>
      </c>
      <c r="L77" s="859">
        <f t="shared" si="68"/>
        <v>353</v>
      </c>
      <c r="M77" s="859">
        <f t="shared" si="68"/>
        <v>309</v>
      </c>
      <c r="N77" s="859">
        <f t="shared" si="68"/>
        <v>662</v>
      </c>
      <c r="O77" s="859">
        <f t="shared" si="68"/>
        <v>302</v>
      </c>
      <c r="P77" s="859">
        <f t="shared" si="68"/>
        <v>310</v>
      </c>
      <c r="Q77" s="859">
        <f t="shared" si="68"/>
        <v>612</v>
      </c>
      <c r="R77" s="859">
        <f t="shared" si="68"/>
        <v>393</v>
      </c>
      <c r="S77" s="859">
        <f t="shared" si="68"/>
        <v>352</v>
      </c>
      <c r="T77" s="859">
        <f t="shared" si="68"/>
        <v>745</v>
      </c>
      <c r="U77" s="859">
        <f t="shared" si="68"/>
        <v>605</v>
      </c>
      <c r="V77" s="859">
        <f t="shared" si="68"/>
        <v>565</v>
      </c>
      <c r="W77" s="859">
        <f t="shared" si="68"/>
        <v>1170</v>
      </c>
      <c r="X77" s="859">
        <f t="shared" si="68"/>
        <v>662</v>
      </c>
      <c r="Y77" s="859">
        <f t="shared" si="68"/>
        <v>654</v>
      </c>
      <c r="Z77" s="859">
        <f t="shared" si="68"/>
        <v>1316</v>
      </c>
      <c r="AA77" s="859">
        <f t="shared" si="68"/>
        <v>679</v>
      </c>
      <c r="AB77" s="859">
        <f t="shared" si="68"/>
        <v>557</v>
      </c>
      <c r="AC77" s="859">
        <f t="shared" si="68"/>
        <v>1236</v>
      </c>
      <c r="AD77" s="859">
        <f t="shared" si="68"/>
        <v>653</v>
      </c>
      <c r="AE77" s="859">
        <f t="shared" si="68"/>
        <v>611</v>
      </c>
      <c r="AF77" s="859">
        <f t="shared" si="68"/>
        <v>1264</v>
      </c>
      <c r="AG77" s="859">
        <f t="shared" si="68"/>
        <v>593</v>
      </c>
      <c r="AH77" s="859">
        <f t="shared" si="68"/>
        <v>508</v>
      </c>
      <c r="AI77" s="859">
        <f t="shared" si="68"/>
        <v>1101</v>
      </c>
      <c r="AJ77" s="859">
        <f t="shared" si="68"/>
        <v>598</v>
      </c>
      <c r="AK77" s="859">
        <f t="shared" si="68"/>
        <v>404</v>
      </c>
      <c r="AL77" s="859">
        <f t="shared" si="68"/>
        <v>1002</v>
      </c>
      <c r="AM77" s="859">
        <f t="shared" si="68"/>
        <v>6446</v>
      </c>
      <c r="AN77" s="859">
        <f t="shared" si="68"/>
        <v>5720</v>
      </c>
      <c r="AO77" s="859">
        <f t="shared" si="68"/>
        <v>12166</v>
      </c>
    </row>
    <row r="78" spans="1:41" ht="18" customHeight="1">
      <c r="A78" s="44">
        <v>16</v>
      </c>
      <c r="B78" s="45" t="s">
        <v>73</v>
      </c>
      <c r="C78" s="859">
        <f t="shared" ref="C78:AO78" si="69">C21+C50</f>
        <v>402</v>
      </c>
      <c r="D78" s="859">
        <f t="shared" si="69"/>
        <v>363</v>
      </c>
      <c r="E78" s="859">
        <f t="shared" si="69"/>
        <v>765</v>
      </c>
      <c r="F78" s="859">
        <f t="shared" si="69"/>
        <v>516</v>
      </c>
      <c r="G78" s="859">
        <f t="shared" si="69"/>
        <v>432</v>
      </c>
      <c r="H78" s="859">
        <f t="shared" si="69"/>
        <v>948</v>
      </c>
      <c r="I78" s="859">
        <f t="shared" si="69"/>
        <v>490</v>
      </c>
      <c r="J78" s="859">
        <f t="shared" si="69"/>
        <v>681</v>
      </c>
      <c r="K78" s="859">
        <f t="shared" si="69"/>
        <v>1171</v>
      </c>
      <c r="L78" s="859">
        <f t="shared" si="69"/>
        <v>506</v>
      </c>
      <c r="M78" s="859">
        <f t="shared" si="69"/>
        <v>477</v>
      </c>
      <c r="N78" s="859">
        <f t="shared" si="69"/>
        <v>983</v>
      </c>
      <c r="O78" s="859">
        <f t="shared" si="69"/>
        <v>410</v>
      </c>
      <c r="P78" s="859">
        <f t="shared" si="69"/>
        <v>365</v>
      </c>
      <c r="Q78" s="859">
        <f t="shared" si="69"/>
        <v>775</v>
      </c>
      <c r="R78" s="859">
        <f t="shared" si="69"/>
        <v>426</v>
      </c>
      <c r="S78" s="859">
        <f t="shared" si="69"/>
        <v>322</v>
      </c>
      <c r="T78" s="859">
        <f t="shared" si="69"/>
        <v>748</v>
      </c>
      <c r="U78" s="859">
        <f t="shared" si="69"/>
        <v>579</v>
      </c>
      <c r="V78" s="859">
        <f t="shared" si="69"/>
        <v>459</v>
      </c>
      <c r="W78" s="859">
        <f t="shared" si="69"/>
        <v>1038</v>
      </c>
      <c r="X78" s="859">
        <f t="shared" si="69"/>
        <v>735</v>
      </c>
      <c r="Y78" s="859">
        <f t="shared" si="69"/>
        <v>709</v>
      </c>
      <c r="Z78" s="859">
        <f t="shared" si="69"/>
        <v>1444</v>
      </c>
      <c r="AA78" s="859">
        <f t="shared" si="69"/>
        <v>717</v>
      </c>
      <c r="AB78" s="859">
        <f t="shared" si="69"/>
        <v>636</v>
      </c>
      <c r="AC78" s="859">
        <f t="shared" si="69"/>
        <v>1353</v>
      </c>
      <c r="AD78" s="859">
        <f t="shared" si="69"/>
        <v>790</v>
      </c>
      <c r="AE78" s="859">
        <f t="shared" si="69"/>
        <v>688</v>
      </c>
      <c r="AF78" s="859">
        <f t="shared" si="69"/>
        <v>1478</v>
      </c>
      <c r="AG78" s="859">
        <f t="shared" si="69"/>
        <v>619</v>
      </c>
      <c r="AH78" s="859">
        <f t="shared" si="69"/>
        <v>599</v>
      </c>
      <c r="AI78" s="859">
        <f t="shared" si="69"/>
        <v>1218</v>
      </c>
      <c r="AJ78" s="859">
        <f t="shared" si="69"/>
        <v>572</v>
      </c>
      <c r="AK78" s="859">
        <f t="shared" si="69"/>
        <v>543</v>
      </c>
      <c r="AL78" s="859">
        <f t="shared" si="69"/>
        <v>1115</v>
      </c>
      <c r="AM78" s="859">
        <f t="shared" si="69"/>
        <v>6762</v>
      </c>
      <c r="AN78" s="859">
        <f t="shared" si="69"/>
        <v>6274</v>
      </c>
      <c r="AO78" s="859">
        <f t="shared" si="69"/>
        <v>13036</v>
      </c>
    </row>
    <row r="79" spans="1:41" ht="18" customHeight="1">
      <c r="A79" s="44">
        <v>17</v>
      </c>
      <c r="B79" s="45" t="s">
        <v>75</v>
      </c>
      <c r="C79" s="859">
        <f t="shared" ref="C79:AO79" si="70">C22+C51</f>
        <v>1054</v>
      </c>
      <c r="D79" s="859">
        <f t="shared" si="70"/>
        <v>956</v>
      </c>
      <c r="E79" s="859">
        <f t="shared" si="70"/>
        <v>2010</v>
      </c>
      <c r="F79" s="859">
        <f t="shared" si="70"/>
        <v>974</v>
      </c>
      <c r="G79" s="859">
        <f t="shared" si="70"/>
        <v>931</v>
      </c>
      <c r="H79" s="859">
        <f t="shared" si="70"/>
        <v>1905</v>
      </c>
      <c r="I79" s="859">
        <f t="shared" si="70"/>
        <v>812</v>
      </c>
      <c r="J79" s="859">
        <f t="shared" si="70"/>
        <v>855</v>
      </c>
      <c r="K79" s="859">
        <f t="shared" si="70"/>
        <v>1667</v>
      </c>
      <c r="L79" s="859">
        <f t="shared" si="70"/>
        <v>831</v>
      </c>
      <c r="M79" s="859">
        <f t="shared" si="70"/>
        <v>804</v>
      </c>
      <c r="N79" s="859">
        <f t="shared" si="70"/>
        <v>1635</v>
      </c>
      <c r="O79" s="859">
        <f t="shared" si="70"/>
        <v>826</v>
      </c>
      <c r="P79" s="859">
        <f t="shared" si="70"/>
        <v>736</v>
      </c>
      <c r="Q79" s="859">
        <f t="shared" si="70"/>
        <v>1562</v>
      </c>
      <c r="R79" s="859">
        <f t="shared" si="70"/>
        <v>771</v>
      </c>
      <c r="S79" s="859">
        <f t="shared" si="70"/>
        <v>740</v>
      </c>
      <c r="T79" s="859">
        <f t="shared" si="70"/>
        <v>1511</v>
      </c>
      <c r="U79" s="859">
        <f t="shared" si="70"/>
        <v>953</v>
      </c>
      <c r="V79" s="859">
        <f t="shared" si="70"/>
        <v>912</v>
      </c>
      <c r="W79" s="859">
        <f t="shared" si="70"/>
        <v>1865</v>
      </c>
      <c r="X79" s="859">
        <f t="shared" si="70"/>
        <v>1116</v>
      </c>
      <c r="Y79" s="859">
        <f t="shared" si="70"/>
        <v>1047</v>
      </c>
      <c r="Z79" s="859">
        <f t="shared" si="70"/>
        <v>2163</v>
      </c>
      <c r="AA79" s="859">
        <f t="shared" si="70"/>
        <v>1185</v>
      </c>
      <c r="AB79" s="859">
        <f t="shared" si="70"/>
        <v>1128</v>
      </c>
      <c r="AC79" s="859">
        <f t="shared" si="70"/>
        <v>2313</v>
      </c>
      <c r="AD79" s="859">
        <f t="shared" si="70"/>
        <v>1176</v>
      </c>
      <c r="AE79" s="859">
        <f t="shared" si="70"/>
        <v>1096</v>
      </c>
      <c r="AF79" s="859">
        <f t="shared" si="70"/>
        <v>2272</v>
      </c>
      <c r="AG79" s="859">
        <f t="shared" si="70"/>
        <v>1154</v>
      </c>
      <c r="AH79" s="859">
        <f t="shared" si="70"/>
        <v>1004</v>
      </c>
      <c r="AI79" s="859">
        <f t="shared" si="70"/>
        <v>2158</v>
      </c>
      <c r="AJ79" s="859">
        <f t="shared" si="70"/>
        <v>944</v>
      </c>
      <c r="AK79" s="859">
        <f t="shared" si="70"/>
        <v>927</v>
      </c>
      <c r="AL79" s="859">
        <f t="shared" si="70"/>
        <v>1871</v>
      </c>
      <c r="AM79" s="859">
        <f t="shared" si="70"/>
        <v>11796</v>
      </c>
      <c r="AN79" s="859">
        <f t="shared" si="70"/>
        <v>11136</v>
      </c>
      <c r="AO79" s="859">
        <f t="shared" si="70"/>
        <v>22932</v>
      </c>
    </row>
    <row r="80" spans="1:41" ht="18" customHeight="1">
      <c r="A80" s="44">
        <v>18</v>
      </c>
      <c r="B80" s="50" t="s">
        <v>161</v>
      </c>
      <c r="C80" s="859">
        <f t="shared" ref="C80:AO80" si="71">C23+C52</f>
        <v>353</v>
      </c>
      <c r="D80" s="859">
        <f t="shared" si="71"/>
        <v>318</v>
      </c>
      <c r="E80" s="859">
        <f t="shared" si="71"/>
        <v>671</v>
      </c>
      <c r="F80" s="859">
        <f t="shared" si="71"/>
        <v>373</v>
      </c>
      <c r="G80" s="859">
        <f t="shared" si="71"/>
        <v>354</v>
      </c>
      <c r="H80" s="859">
        <f t="shared" si="71"/>
        <v>727</v>
      </c>
      <c r="I80" s="859">
        <f t="shared" si="71"/>
        <v>336</v>
      </c>
      <c r="J80" s="859">
        <f t="shared" si="71"/>
        <v>325</v>
      </c>
      <c r="K80" s="859">
        <f t="shared" si="71"/>
        <v>661</v>
      </c>
      <c r="L80" s="859">
        <f t="shared" si="71"/>
        <v>297</v>
      </c>
      <c r="M80" s="859">
        <f t="shared" si="71"/>
        <v>310</v>
      </c>
      <c r="N80" s="859">
        <f t="shared" si="71"/>
        <v>607</v>
      </c>
      <c r="O80" s="859">
        <f t="shared" si="71"/>
        <v>287</v>
      </c>
      <c r="P80" s="859">
        <f t="shared" si="71"/>
        <v>265</v>
      </c>
      <c r="Q80" s="859">
        <f t="shared" si="71"/>
        <v>552</v>
      </c>
      <c r="R80" s="859">
        <f t="shared" si="71"/>
        <v>306</v>
      </c>
      <c r="S80" s="859">
        <f t="shared" si="71"/>
        <v>247</v>
      </c>
      <c r="T80" s="859">
        <f t="shared" si="71"/>
        <v>553</v>
      </c>
      <c r="U80" s="859">
        <f t="shared" si="71"/>
        <v>424</v>
      </c>
      <c r="V80" s="859">
        <f t="shared" si="71"/>
        <v>396</v>
      </c>
      <c r="W80" s="859">
        <f t="shared" si="71"/>
        <v>820</v>
      </c>
      <c r="X80" s="859">
        <f t="shared" si="71"/>
        <v>559</v>
      </c>
      <c r="Y80" s="859">
        <f t="shared" si="71"/>
        <v>562</v>
      </c>
      <c r="Z80" s="859">
        <f t="shared" si="71"/>
        <v>1121</v>
      </c>
      <c r="AA80" s="859">
        <f t="shared" si="71"/>
        <v>571</v>
      </c>
      <c r="AB80" s="859">
        <f t="shared" si="71"/>
        <v>511</v>
      </c>
      <c r="AC80" s="859">
        <f t="shared" si="71"/>
        <v>1082</v>
      </c>
      <c r="AD80" s="859">
        <f t="shared" si="71"/>
        <v>507</v>
      </c>
      <c r="AE80" s="859">
        <f t="shared" si="71"/>
        <v>488</v>
      </c>
      <c r="AF80" s="859">
        <f t="shared" si="71"/>
        <v>995</v>
      </c>
      <c r="AG80" s="859">
        <f t="shared" si="71"/>
        <v>458</v>
      </c>
      <c r="AH80" s="859">
        <f t="shared" si="71"/>
        <v>435</v>
      </c>
      <c r="AI80" s="859">
        <f t="shared" si="71"/>
        <v>893</v>
      </c>
      <c r="AJ80" s="859">
        <f t="shared" si="71"/>
        <v>413</v>
      </c>
      <c r="AK80" s="859">
        <f t="shared" si="71"/>
        <v>367</v>
      </c>
      <c r="AL80" s="859">
        <f t="shared" si="71"/>
        <v>780</v>
      </c>
      <c r="AM80" s="859">
        <f t="shared" si="71"/>
        <v>4884</v>
      </c>
      <c r="AN80" s="859">
        <f t="shared" si="71"/>
        <v>4578</v>
      </c>
      <c r="AO80" s="859">
        <f t="shared" si="71"/>
        <v>9462</v>
      </c>
    </row>
    <row r="81" spans="1:41" ht="18" customHeight="1">
      <c r="A81" s="44">
        <v>19</v>
      </c>
      <c r="B81" s="45" t="s">
        <v>86</v>
      </c>
      <c r="C81" s="859">
        <f t="shared" ref="C81:AO81" si="72">C24+C53</f>
        <v>820</v>
      </c>
      <c r="D81" s="859">
        <f t="shared" si="72"/>
        <v>728</v>
      </c>
      <c r="E81" s="859">
        <f t="shared" si="72"/>
        <v>1548</v>
      </c>
      <c r="F81" s="859">
        <f t="shared" si="72"/>
        <v>673</v>
      </c>
      <c r="G81" s="859">
        <f t="shared" si="72"/>
        <v>629</v>
      </c>
      <c r="H81" s="859">
        <f t="shared" si="72"/>
        <v>1302</v>
      </c>
      <c r="I81" s="859">
        <f t="shared" si="72"/>
        <v>753</v>
      </c>
      <c r="J81" s="859">
        <f t="shared" si="72"/>
        <v>725</v>
      </c>
      <c r="K81" s="859">
        <f t="shared" si="72"/>
        <v>1478</v>
      </c>
      <c r="L81" s="859">
        <f t="shared" si="72"/>
        <v>570</v>
      </c>
      <c r="M81" s="859">
        <f t="shared" si="72"/>
        <v>556</v>
      </c>
      <c r="N81" s="859">
        <f t="shared" si="72"/>
        <v>1126</v>
      </c>
      <c r="O81" s="859">
        <f t="shared" si="72"/>
        <v>698</v>
      </c>
      <c r="P81" s="859">
        <f t="shared" si="72"/>
        <v>610</v>
      </c>
      <c r="Q81" s="859">
        <f t="shared" si="72"/>
        <v>1308</v>
      </c>
      <c r="R81" s="859">
        <f t="shared" si="72"/>
        <v>585</v>
      </c>
      <c r="S81" s="859">
        <f t="shared" si="72"/>
        <v>521</v>
      </c>
      <c r="T81" s="859">
        <f t="shared" si="72"/>
        <v>1106</v>
      </c>
      <c r="U81" s="859">
        <f t="shared" si="72"/>
        <v>903</v>
      </c>
      <c r="V81" s="859">
        <f t="shared" si="72"/>
        <v>890</v>
      </c>
      <c r="W81" s="859">
        <f t="shared" si="72"/>
        <v>1793</v>
      </c>
      <c r="X81" s="859">
        <f t="shared" si="72"/>
        <v>1051</v>
      </c>
      <c r="Y81" s="859">
        <f t="shared" si="72"/>
        <v>888</v>
      </c>
      <c r="Z81" s="859">
        <f t="shared" si="72"/>
        <v>1939</v>
      </c>
      <c r="AA81" s="859">
        <f t="shared" si="72"/>
        <v>1331</v>
      </c>
      <c r="AB81" s="859">
        <f t="shared" si="72"/>
        <v>1225</v>
      </c>
      <c r="AC81" s="859">
        <f t="shared" si="72"/>
        <v>2556</v>
      </c>
      <c r="AD81" s="859">
        <f t="shared" si="72"/>
        <v>1005</v>
      </c>
      <c r="AE81" s="859">
        <f t="shared" si="72"/>
        <v>940</v>
      </c>
      <c r="AF81" s="859">
        <f t="shared" si="72"/>
        <v>1945</v>
      </c>
      <c r="AG81" s="859">
        <f t="shared" si="72"/>
        <v>953</v>
      </c>
      <c r="AH81" s="859">
        <f t="shared" si="72"/>
        <v>892</v>
      </c>
      <c r="AI81" s="859">
        <f t="shared" si="72"/>
        <v>1845</v>
      </c>
      <c r="AJ81" s="859">
        <f t="shared" si="72"/>
        <v>950</v>
      </c>
      <c r="AK81" s="859">
        <f t="shared" si="72"/>
        <v>919</v>
      </c>
      <c r="AL81" s="859">
        <f t="shared" si="72"/>
        <v>1869</v>
      </c>
      <c r="AM81" s="859">
        <f t="shared" si="72"/>
        <v>10292</v>
      </c>
      <c r="AN81" s="859">
        <f t="shared" si="72"/>
        <v>9523</v>
      </c>
      <c r="AO81" s="859">
        <f t="shared" si="72"/>
        <v>19815</v>
      </c>
    </row>
    <row r="82" spans="1:41" ht="18" customHeight="1">
      <c r="A82" s="44">
        <v>20</v>
      </c>
      <c r="B82" s="45" t="s">
        <v>143</v>
      </c>
      <c r="C82" s="859">
        <f t="shared" ref="C82:AO82" si="73">C25+C54</f>
        <v>682</v>
      </c>
      <c r="D82" s="859">
        <f t="shared" si="73"/>
        <v>653</v>
      </c>
      <c r="E82" s="859">
        <f t="shared" si="73"/>
        <v>1335</v>
      </c>
      <c r="F82" s="859">
        <f t="shared" si="73"/>
        <v>606</v>
      </c>
      <c r="G82" s="859">
        <f t="shared" si="73"/>
        <v>542</v>
      </c>
      <c r="H82" s="859">
        <f t="shared" si="73"/>
        <v>1148</v>
      </c>
      <c r="I82" s="859">
        <f t="shared" si="73"/>
        <v>632</v>
      </c>
      <c r="J82" s="859">
        <f t="shared" si="73"/>
        <v>606</v>
      </c>
      <c r="K82" s="859">
        <f t="shared" si="73"/>
        <v>1238</v>
      </c>
      <c r="L82" s="859">
        <f t="shared" si="73"/>
        <v>567</v>
      </c>
      <c r="M82" s="859">
        <f t="shared" si="73"/>
        <v>540</v>
      </c>
      <c r="N82" s="859">
        <f t="shared" si="73"/>
        <v>1107</v>
      </c>
      <c r="O82" s="859">
        <f t="shared" si="73"/>
        <v>562</v>
      </c>
      <c r="P82" s="859">
        <f t="shared" si="73"/>
        <v>553</v>
      </c>
      <c r="Q82" s="859">
        <f t="shared" si="73"/>
        <v>1115</v>
      </c>
      <c r="R82" s="859">
        <f t="shared" si="73"/>
        <v>622</v>
      </c>
      <c r="S82" s="859">
        <f t="shared" si="73"/>
        <v>495</v>
      </c>
      <c r="T82" s="859">
        <f t="shared" si="73"/>
        <v>1117</v>
      </c>
      <c r="U82" s="859">
        <f t="shared" si="73"/>
        <v>673</v>
      </c>
      <c r="V82" s="859">
        <f t="shared" si="73"/>
        <v>664</v>
      </c>
      <c r="W82" s="859">
        <f t="shared" si="73"/>
        <v>1337</v>
      </c>
      <c r="X82" s="859">
        <f t="shared" si="73"/>
        <v>828</v>
      </c>
      <c r="Y82" s="859">
        <f t="shared" si="73"/>
        <v>816</v>
      </c>
      <c r="Z82" s="859">
        <f t="shared" si="73"/>
        <v>1644</v>
      </c>
      <c r="AA82" s="859">
        <f t="shared" si="73"/>
        <v>824</v>
      </c>
      <c r="AB82" s="859">
        <f t="shared" si="73"/>
        <v>833</v>
      </c>
      <c r="AC82" s="859">
        <f t="shared" si="73"/>
        <v>1657</v>
      </c>
      <c r="AD82" s="859">
        <f t="shared" si="73"/>
        <v>822</v>
      </c>
      <c r="AE82" s="859">
        <f t="shared" si="73"/>
        <v>747</v>
      </c>
      <c r="AF82" s="859">
        <f t="shared" si="73"/>
        <v>1569</v>
      </c>
      <c r="AG82" s="859">
        <f t="shared" si="73"/>
        <v>795</v>
      </c>
      <c r="AH82" s="859">
        <f t="shared" si="73"/>
        <v>759</v>
      </c>
      <c r="AI82" s="859">
        <f t="shared" si="73"/>
        <v>1554</v>
      </c>
      <c r="AJ82" s="859">
        <f t="shared" si="73"/>
        <v>708</v>
      </c>
      <c r="AK82" s="859">
        <f t="shared" si="73"/>
        <v>622</v>
      </c>
      <c r="AL82" s="859">
        <f t="shared" si="73"/>
        <v>1330</v>
      </c>
      <c r="AM82" s="859">
        <f t="shared" si="73"/>
        <v>8321</v>
      </c>
      <c r="AN82" s="859">
        <f t="shared" si="73"/>
        <v>7830</v>
      </c>
      <c r="AO82" s="859">
        <f t="shared" si="73"/>
        <v>16151</v>
      </c>
    </row>
    <row r="83" spans="1:41" ht="18" customHeight="1">
      <c r="A83" s="44">
        <v>21</v>
      </c>
      <c r="B83" s="50" t="s">
        <v>144</v>
      </c>
      <c r="C83" s="859">
        <f t="shared" ref="C83:AO83" si="74">C26+C55</f>
        <v>314</v>
      </c>
      <c r="D83" s="859">
        <f t="shared" si="74"/>
        <v>354</v>
      </c>
      <c r="E83" s="859">
        <f t="shared" si="74"/>
        <v>668</v>
      </c>
      <c r="F83" s="859">
        <f t="shared" si="74"/>
        <v>328</v>
      </c>
      <c r="G83" s="859">
        <f t="shared" si="74"/>
        <v>260</v>
      </c>
      <c r="H83" s="859">
        <f t="shared" si="74"/>
        <v>588</v>
      </c>
      <c r="I83" s="859">
        <f t="shared" si="74"/>
        <v>346</v>
      </c>
      <c r="J83" s="859">
        <f t="shared" si="74"/>
        <v>259</v>
      </c>
      <c r="K83" s="859">
        <f t="shared" si="74"/>
        <v>605</v>
      </c>
      <c r="L83" s="859">
        <f t="shared" si="74"/>
        <v>231</v>
      </c>
      <c r="M83" s="859">
        <f t="shared" si="74"/>
        <v>246</v>
      </c>
      <c r="N83" s="859">
        <f t="shared" si="74"/>
        <v>477</v>
      </c>
      <c r="O83" s="859">
        <f t="shared" si="74"/>
        <v>272</v>
      </c>
      <c r="P83" s="859">
        <f t="shared" si="74"/>
        <v>249</v>
      </c>
      <c r="Q83" s="859">
        <f t="shared" si="74"/>
        <v>521</v>
      </c>
      <c r="R83" s="859">
        <f t="shared" si="74"/>
        <v>304</v>
      </c>
      <c r="S83" s="859">
        <f t="shared" si="74"/>
        <v>262</v>
      </c>
      <c r="T83" s="859">
        <f t="shared" si="74"/>
        <v>566</v>
      </c>
      <c r="U83" s="859">
        <f t="shared" si="74"/>
        <v>395</v>
      </c>
      <c r="V83" s="859">
        <f t="shared" si="74"/>
        <v>325</v>
      </c>
      <c r="W83" s="859">
        <f t="shared" si="74"/>
        <v>720</v>
      </c>
      <c r="X83" s="859">
        <f t="shared" si="74"/>
        <v>401</v>
      </c>
      <c r="Y83" s="859">
        <f t="shared" si="74"/>
        <v>415</v>
      </c>
      <c r="Z83" s="859">
        <f t="shared" si="74"/>
        <v>816</v>
      </c>
      <c r="AA83" s="859">
        <f t="shared" si="74"/>
        <v>463</v>
      </c>
      <c r="AB83" s="859">
        <f t="shared" si="74"/>
        <v>470</v>
      </c>
      <c r="AC83" s="859">
        <f t="shared" si="74"/>
        <v>933</v>
      </c>
      <c r="AD83" s="859">
        <f t="shared" si="74"/>
        <v>475</v>
      </c>
      <c r="AE83" s="859">
        <f t="shared" si="74"/>
        <v>412</v>
      </c>
      <c r="AF83" s="859">
        <f t="shared" si="74"/>
        <v>887</v>
      </c>
      <c r="AG83" s="859">
        <f t="shared" si="74"/>
        <v>443</v>
      </c>
      <c r="AH83" s="859">
        <f t="shared" si="74"/>
        <v>378</v>
      </c>
      <c r="AI83" s="859">
        <f t="shared" si="74"/>
        <v>821</v>
      </c>
      <c r="AJ83" s="859">
        <f t="shared" si="74"/>
        <v>397</v>
      </c>
      <c r="AK83" s="859">
        <f t="shared" si="74"/>
        <v>396</v>
      </c>
      <c r="AL83" s="859">
        <f t="shared" si="74"/>
        <v>793</v>
      </c>
      <c r="AM83" s="859">
        <f t="shared" si="74"/>
        <v>4369</v>
      </c>
      <c r="AN83" s="859">
        <f t="shared" si="74"/>
        <v>4026</v>
      </c>
      <c r="AO83" s="859">
        <f t="shared" si="74"/>
        <v>8395</v>
      </c>
    </row>
    <row r="84" spans="1:41" ht="18" customHeight="1">
      <c r="A84" s="44">
        <v>22</v>
      </c>
      <c r="B84" s="45" t="s">
        <v>145</v>
      </c>
      <c r="C84" s="859">
        <f t="shared" ref="C84:AO84" si="75">C27+C56</f>
        <v>791</v>
      </c>
      <c r="D84" s="859">
        <f t="shared" si="75"/>
        <v>629</v>
      </c>
      <c r="E84" s="859">
        <f t="shared" si="75"/>
        <v>1420</v>
      </c>
      <c r="F84" s="859">
        <f t="shared" si="75"/>
        <v>735</v>
      </c>
      <c r="G84" s="859">
        <f t="shared" si="75"/>
        <v>623</v>
      </c>
      <c r="H84" s="859">
        <f t="shared" si="75"/>
        <v>1358</v>
      </c>
      <c r="I84" s="859">
        <f t="shared" si="75"/>
        <v>667</v>
      </c>
      <c r="J84" s="859">
        <f t="shared" si="75"/>
        <v>554</v>
      </c>
      <c r="K84" s="859">
        <f t="shared" si="75"/>
        <v>1221</v>
      </c>
      <c r="L84" s="859">
        <f t="shared" si="75"/>
        <v>618</v>
      </c>
      <c r="M84" s="859">
        <f t="shared" si="75"/>
        <v>477</v>
      </c>
      <c r="N84" s="859">
        <f t="shared" si="75"/>
        <v>1095</v>
      </c>
      <c r="O84" s="859">
        <f t="shared" si="75"/>
        <v>543</v>
      </c>
      <c r="P84" s="859">
        <f t="shared" si="75"/>
        <v>456</v>
      </c>
      <c r="Q84" s="859">
        <f t="shared" si="75"/>
        <v>999</v>
      </c>
      <c r="R84" s="859">
        <f t="shared" si="75"/>
        <v>646</v>
      </c>
      <c r="S84" s="859">
        <f t="shared" si="75"/>
        <v>505</v>
      </c>
      <c r="T84" s="859">
        <f t="shared" si="75"/>
        <v>1151</v>
      </c>
      <c r="U84" s="859">
        <f t="shared" si="75"/>
        <v>915</v>
      </c>
      <c r="V84" s="859">
        <f t="shared" si="75"/>
        <v>772</v>
      </c>
      <c r="W84" s="859">
        <f t="shared" si="75"/>
        <v>1687</v>
      </c>
      <c r="X84" s="859">
        <f t="shared" si="75"/>
        <v>957</v>
      </c>
      <c r="Y84" s="859">
        <f t="shared" si="75"/>
        <v>859</v>
      </c>
      <c r="Z84" s="859">
        <f t="shared" si="75"/>
        <v>1816</v>
      </c>
      <c r="AA84" s="859">
        <f t="shared" si="75"/>
        <v>904</v>
      </c>
      <c r="AB84" s="859">
        <f t="shared" si="75"/>
        <v>795</v>
      </c>
      <c r="AC84" s="859">
        <f t="shared" si="75"/>
        <v>1699</v>
      </c>
      <c r="AD84" s="859">
        <f t="shared" si="75"/>
        <v>889</v>
      </c>
      <c r="AE84" s="859">
        <f t="shared" si="75"/>
        <v>805</v>
      </c>
      <c r="AF84" s="859">
        <f t="shared" si="75"/>
        <v>1694</v>
      </c>
      <c r="AG84" s="859">
        <f t="shared" si="75"/>
        <v>764</v>
      </c>
      <c r="AH84" s="859">
        <f t="shared" si="75"/>
        <v>795</v>
      </c>
      <c r="AI84" s="859">
        <f t="shared" si="75"/>
        <v>1559</v>
      </c>
      <c r="AJ84" s="859">
        <f t="shared" si="75"/>
        <v>791</v>
      </c>
      <c r="AK84" s="859">
        <f t="shared" si="75"/>
        <v>732</v>
      </c>
      <c r="AL84" s="859">
        <f t="shared" si="75"/>
        <v>1523</v>
      </c>
      <c r="AM84" s="859">
        <f t="shared" si="75"/>
        <v>9220</v>
      </c>
      <c r="AN84" s="859">
        <f t="shared" si="75"/>
        <v>8002</v>
      </c>
      <c r="AO84" s="859">
        <f t="shared" si="75"/>
        <v>17222</v>
      </c>
    </row>
    <row r="85" spans="1:41" ht="18" customHeight="1">
      <c r="A85" s="228"/>
      <c r="B85" s="228" t="s">
        <v>6</v>
      </c>
      <c r="C85" s="1331">
        <f>SUM(C63:C84)</f>
        <v>16439</v>
      </c>
      <c r="D85" s="1331">
        <f t="shared" ref="D85:AO85" si="76">SUM(D63:D84)</f>
        <v>14973</v>
      </c>
      <c r="E85" s="1331">
        <f t="shared" si="76"/>
        <v>31412</v>
      </c>
      <c r="F85" s="1331">
        <f t="shared" si="76"/>
        <v>14739</v>
      </c>
      <c r="G85" s="1331">
        <f t="shared" si="76"/>
        <v>13562</v>
      </c>
      <c r="H85" s="1331">
        <f t="shared" si="76"/>
        <v>28301</v>
      </c>
      <c r="I85" s="1331">
        <f t="shared" si="76"/>
        <v>14561</v>
      </c>
      <c r="J85" s="1331">
        <f t="shared" si="76"/>
        <v>13844</v>
      </c>
      <c r="K85" s="1331">
        <f t="shared" si="76"/>
        <v>28405</v>
      </c>
      <c r="L85" s="1331">
        <f t="shared" si="76"/>
        <v>12586</v>
      </c>
      <c r="M85" s="1331">
        <f t="shared" si="76"/>
        <v>11601</v>
      </c>
      <c r="N85" s="1331">
        <f t="shared" si="76"/>
        <v>24187</v>
      </c>
      <c r="O85" s="1331">
        <f t="shared" si="76"/>
        <v>12133</v>
      </c>
      <c r="P85" s="1331">
        <f t="shared" si="76"/>
        <v>11045</v>
      </c>
      <c r="Q85" s="1331">
        <f t="shared" si="76"/>
        <v>23178</v>
      </c>
      <c r="R85" s="1331">
        <f t="shared" si="76"/>
        <v>13144</v>
      </c>
      <c r="S85" s="1331">
        <f t="shared" si="76"/>
        <v>11637</v>
      </c>
      <c r="T85" s="1331">
        <f t="shared" si="76"/>
        <v>24781</v>
      </c>
      <c r="U85" s="1331">
        <f t="shared" si="76"/>
        <v>16663</v>
      </c>
      <c r="V85" s="1331">
        <f t="shared" si="76"/>
        <v>15222</v>
      </c>
      <c r="W85" s="1331">
        <f t="shared" si="76"/>
        <v>31885</v>
      </c>
      <c r="X85" s="1331">
        <f t="shared" si="76"/>
        <v>19226</v>
      </c>
      <c r="Y85" s="1331">
        <f t="shared" si="76"/>
        <v>17787</v>
      </c>
      <c r="Z85" s="1331">
        <f t="shared" si="76"/>
        <v>37013</v>
      </c>
      <c r="AA85" s="1331">
        <f t="shared" si="76"/>
        <v>20365</v>
      </c>
      <c r="AB85" s="1331">
        <f t="shared" si="76"/>
        <v>18863</v>
      </c>
      <c r="AC85" s="1331">
        <f t="shared" si="76"/>
        <v>39228</v>
      </c>
      <c r="AD85" s="1331">
        <f t="shared" si="76"/>
        <v>18594</v>
      </c>
      <c r="AE85" s="1331">
        <f t="shared" si="76"/>
        <v>17480</v>
      </c>
      <c r="AF85" s="1331">
        <f t="shared" si="76"/>
        <v>36074</v>
      </c>
      <c r="AG85" s="1331">
        <f t="shared" si="76"/>
        <v>18150</v>
      </c>
      <c r="AH85" s="1331">
        <f t="shared" si="76"/>
        <v>17108</v>
      </c>
      <c r="AI85" s="1331">
        <f t="shared" si="76"/>
        <v>35258</v>
      </c>
      <c r="AJ85" s="1331">
        <f t="shared" si="76"/>
        <v>17378</v>
      </c>
      <c r="AK85" s="1331">
        <f t="shared" si="76"/>
        <v>16089</v>
      </c>
      <c r="AL85" s="1331">
        <f t="shared" si="76"/>
        <v>33467</v>
      </c>
      <c r="AM85" s="1331">
        <f t="shared" si="76"/>
        <v>193978</v>
      </c>
      <c r="AN85" s="1331">
        <f t="shared" si="76"/>
        <v>179211</v>
      </c>
      <c r="AO85" s="1331">
        <f t="shared" si="76"/>
        <v>373189</v>
      </c>
    </row>
    <row r="87" spans="1:41" ht="33.75" customHeight="1">
      <c r="A87" s="1600" t="s">
        <v>585</v>
      </c>
      <c r="B87" s="1600"/>
      <c r="C87" s="1600"/>
      <c r="D87" s="1600"/>
      <c r="E87" s="1600"/>
    </row>
    <row r="88" spans="1:41" ht="28.5" customHeight="1">
      <c r="A88" s="1187" t="s">
        <v>1</v>
      </c>
      <c r="B88" s="1187" t="s">
        <v>584</v>
      </c>
      <c r="C88" s="1187" t="s">
        <v>10</v>
      </c>
      <c r="D88" s="1187" t="s">
        <v>11</v>
      </c>
      <c r="E88" s="1187" t="s">
        <v>6</v>
      </c>
    </row>
    <row r="89" spans="1:41" ht="26.25" customHeight="1">
      <c r="A89" s="1336">
        <v>1</v>
      </c>
      <c r="B89" s="1330" t="s">
        <v>208</v>
      </c>
      <c r="C89" s="1330">
        <f>C85</f>
        <v>16439</v>
      </c>
      <c r="D89" s="1330">
        <f>D85</f>
        <v>14973</v>
      </c>
      <c r="E89" s="1330">
        <f>C89+D89</f>
        <v>31412</v>
      </c>
    </row>
    <row r="90" spans="1:41" ht="26.25" customHeight="1">
      <c r="A90" s="1336">
        <v>2</v>
      </c>
      <c r="B90" s="1330" t="s">
        <v>209</v>
      </c>
      <c r="C90" s="1330">
        <f>F85</f>
        <v>14739</v>
      </c>
      <c r="D90" s="1330">
        <f>G85</f>
        <v>13562</v>
      </c>
      <c r="E90" s="1330">
        <f t="shared" ref="E90:E100" si="77">C90+D90</f>
        <v>28301</v>
      </c>
    </row>
    <row r="91" spans="1:41" ht="26.25" customHeight="1">
      <c r="A91" s="1336">
        <v>3</v>
      </c>
      <c r="B91" s="1330" t="s">
        <v>210</v>
      </c>
      <c r="C91" s="1330">
        <f>I85</f>
        <v>14561</v>
      </c>
      <c r="D91" s="1330">
        <f>J85</f>
        <v>13844</v>
      </c>
      <c r="E91" s="1330">
        <f t="shared" si="77"/>
        <v>28405</v>
      </c>
    </row>
    <row r="92" spans="1:41" ht="26.25" customHeight="1">
      <c r="A92" s="1336">
        <v>4</v>
      </c>
      <c r="B92" s="1330" t="s">
        <v>211</v>
      </c>
      <c r="C92" s="1330">
        <f>L85</f>
        <v>12586</v>
      </c>
      <c r="D92" s="1330">
        <f>M85</f>
        <v>11601</v>
      </c>
      <c r="E92" s="1330">
        <f t="shared" si="77"/>
        <v>24187</v>
      </c>
    </row>
    <row r="93" spans="1:41" ht="26.25" customHeight="1">
      <c r="A93" s="1336">
        <v>5</v>
      </c>
      <c r="B93" s="1330" t="s">
        <v>212</v>
      </c>
      <c r="C93" s="1330">
        <f>O85</f>
        <v>12133</v>
      </c>
      <c r="D93" s="1330">
        <f>P85</f>
        <v>11045</v>
      </c>
      <c r="E93" s="1330">
        <f t="shared" si="77"/>
        <v>23178</v>
      </c>
    </row>
    <row r="94" spans="1:41" ht="26.25" customHeight="1">
      <c r="A94" s="1336">
        <v>6</v>
      </c>
      <c r="B94" s="1330" t="s">
        <v>213</v>
      </c>
      <c r="C94" s="1330">
        <f>R85</f>
        <v>13144</v>
      </c>
      <c r="D94" s="1330">
        <f>S85</f>
        <v>11637</v>
      </c>
      <c r="E94" s="1330">
        <f t="shared" si="77"/>
        <v>24781</v>
      </c>
    </row>
    <row r="95" spans="1:41" ht="26.25" customHeight="1">
      <c r="A95" s="1336">
        <v>7</v>
      </c>
      <c r="B95" s="1330" t="s">
        <v>214</v>
      </c>
      <c r="C95" s="1330">
        <f>U85</f>
        <v>16663</v>
      </c>
      <c r="D95" s="1330">
        <f>V85</f>
        <v>15222</v>
      </c>
      <c r="E95" s="1330">
        <f t="shared" si="77"/>
        <v>31885</v>
      </c>
    </row>
    <row r="96" spans="1:41" ht="26.25" customHeight="1">
      <c r="A96" s="1336">
        <v>8</v>
      </c>
      <c r="B96" s="1330" t="s">
        <v>215</v>
      </c>
      <c r="C96" s="1330">
        <f>X85</f>
        <v>19226</v>
      </c>
      <c r="D96" s="1330">
        <f>Y85</f>
        <v>17787</v>
      </c>
      <c r="E96" s="1330">
        <f t="shared" si="77"/>
        <v>37013</v>
      </c>
    </row>
    <row r="97" spans="1:5" ht="26.25" customHeight="1">
      <c r="A97" s="1336">
        <v>9</v>
      </c>
      <c r="B97" s="1330" t="s">
        <v>216</v>
      </c>
      <c r="C97" s="1330">
        <f>AA85</f>
        <v>20365</v>
      </c>
      <c r="D97" s="1330">
        <f>AB85</f>
        <v>18863</v>
      </c>
      <c r="E97" s="1330">
        <f t="shared" si="77"/>
        <v>39228</v>
      </c>
    </row>
    <row r="98" spans="1:5" ht="26.25" customHeight="1">
      <c r="A98" s="1336">
        <v>10</v>
      </c>
      <c r="B98" s="1330" t="s">
        <v>217</v>
      </c>
      <c r="C98" s="1330">
        <f>AD85</f>
        <v>18594</v>
      </c>
      <c r="D98" s="1330">
        <f>AE85</f>
        <v>17480</v>
      </c>
      <c r="E98" s="1330">
        <f t="shared" si="77"/>
        <v>36074</v>
      </c>
    </row>
    <row r="99" spans="1:5" ht="26.25" customHeight="1">
      <c r="A99" s="1336">
        <v>11</v>
      </c>
      <c r="B99" s="1330" t="s">
        <v>218</v>
      </c>
      <c r="C99" s="1330">
        <f>AG85</f>
        <v>18150</v>
      </c>
      <c r="D99" s="1330">
        <f>AH85</f>
        <v>17108</v>
      </c>
      <c r="E99" s="1330">
        <f t="shared" si="77"/>
        <v>35258</v>
      </c>
    </row>
    <row r="100" spans="1:5" ht="26.25" customHeight="1">
      <c r="A100" s="1336">
        <v>12</v>
      </c>
      <c r="B100" s="1330" t="s">
        <v>219</v>
      </c>
      <c r="C100" s="1330">
        <f>AJ85</f>
        <v>17378</v>
      </c>
      <c r="D100" s="1330">
        <f>AK85</f>
        <v>16089</v>
      </c>
      <c r="E100" s="1330">
        <f t="shared" si="77"/>
        <v>33467</v>
      </c>
    </row>
    <row r="101" spans="1:5" ht="26.25" customHeight="1">
      <c r="A101" s="1336"/>
      <c r="B101" s="1330" t="s">
        <v>6</v>
      </c>
      <c r="C101" s="1330">
        <f>SUM(C89:C100)</f>
        <v>193978</v>
      </c>
      <c r="D101" s="1330">
        <f>SUM(D89:D100)</f>
        <v>179211</v>
      </c>
      <c r="E101" s="1330">
        <f>SUM(E89:E100)</f>
        <v>373189</v>
      </c>
    </row>
    <row r="102" spans="1:5">
      <c r="A102" s="1333"/>
    </row>
    <row r="103" spans="1:5">
      <c r="A103" s="1333"/>
    </row>
    <row r="104" spans="1:5">
      <c r="A104" s="1333"/>
    </row>
    <row r="105" spans="1:5">
      <c r="A105" s="1333"/>
    </row>
    <row r="106" spans="1:5">
      <c r="A106" s="1333"/>
    </row>
    <row r="107" spans="1:5">
      <c r="A107" s="1333"/>
    </row>
    <row r="108" spans="1:5">
      <c r="A108" s="1333"/>
    </row>
    <row r="109" spans="1:5">
      <c r="A109" s="1333"/>
    </row>
    <row r="110" spans="1:5">
      <c r="A110" s="1333"/>
    </row>
    <row r="111" spans="1:5">
      <c r="A111" s="1333"/>
    </row>
    <row r="112" spans="1:5">
      <c r="A112" s="1333"/>
    </row>
    <row r="173" spans="1:53">
      <c r="A173" s="1323" t="s">
        <v>207</v>
      </c>
      <c r="C173" s="1595" t="s">
        <v>361</v>
      </c>
      <c r="D173" s="1595"/>
      <c r="E173" s="1595"/>
      <c r="F173" s="1595"/>
      <c r="G173" s="1595"/>
      <c r="H173" s="1595"/>
      <c r="I173" s="1595"/>
      <c r="J173" s="1595"/>
      <c r="K173" s="1595"/>
      <c r="L173" s="1595"/>
      <c r="M173" s="1595"/>
      <c r="N173" s="1595"/>
      <c r="O173" s="1595"/>
      <c r="P173" s="1595"/>
      <c r="Q173" s="1595"/>
      <c r="R173" s="1595"/>
      <c r="S173" s="1595"/>
      <c r="T173" s="1595"/>
      <c r="U173" s="1595"/>
      <c r="V173" s="1595"/>
      <c r="W173" s="1595"/>
      <c r="X173" s="1595"/>
      <c r="Y173" s="1595"/>
      <c r="Z173" s="1595"/>
      <c r="AA173" s="1595"/>
      <c r="AB173" s="1595"/>
      <c r="AC173" s="1595"/>
      <c r="AD173" s="1595"/>
      <c r="AE173" s="1595"/>
      <c r="AF173" s="1595"/>
      <c r="AG173" s="1595"/>
      <c r="AH173" s="1333"/>
      <c r="AI173" s="1333"/>
      <c r="AJ173" s="1333"/>
      <c r="AK173" s="1333"/>
    </row>
    <row r="174" spans="1:53">
      <c r="A174" s="43"/>
      <c r="B174" s="43" t="s">
        <v>96</v>
      </c>
      <c r="Q174" s="1323" t="s">
        <v>615</v>
      </c>
      <c r="AQ174" s="1596" t="s">
        <v>285</v>
      </c>
      <c r="AR174" s="1596"/>
      <c r="AS174" s="1596"/>
      <c r="AT174" s="1596"/>
      <c r="AU174" s="1596"/>
      <c r="AV174" s="1596"/>
      <c r="AW174" s="1596"/>
      <c r="AX174" s="1596"/>
      <c r="AY174" s="1596"/>
      <c r="AZ174" s="1596"/>
      <c r="BA174" s="1596"/>
    </row>
    <row r="175" spans="1:53">
      <c r="A175" s="1578" t="s">
        <v>193</v>
      </c>
      <c r="B175" s="1578" t="s">
        <v>194</v>
      </c>
      <c r="C175" s="1571" t="s">
        <v>208</v>
      </c>
      <c r="D175" s="1572"/>
      <c r="E175" s="1573"/>
      <c r="F175" s="1571" t="s">
        <v>209</v>
      </c>
      <c r="G175" s="1572"/>
      <c r="H175" s="1573"/>
      <c r="I175" s="1571" t="s">
        <v>210</v>
      </c>
      <c r="J175" s="1572"/>
      <c r="K175" s="1573"/>
      <c r="L175" s="1571" t="s">
        <v>211</v>
      </c>
      <c r="M175" s="1572"/>
      <c r="N175" s="1573"/>
      <c r="O175" s="1571" t="s">
        <v>212</v>
      </c>
      <c r="P175" s="1572"/>
      <c r="Q175" s="1573"/>
      <c r="R175" s="1571" t="s">
        <v>213</v>
      </c>
      <c r="S175" s="1572"/>
      <c r="T175" s="1573"/>
      <c r="U175" s="1571" t="s">
        <v>214</v>
      </c>
      <c r="V175" s="1572"/>
      <c r="W175" s="1573"/>
      <c r="X175" s="1571" t="s">
        <v>215</v>
      </c>
      <c r="Y175" s="1572"/>
      <c r="Z175" s="1573"/>
      <c r="AA175" s="1574" t="s">
        <v>216</v>
      </c>
      <c r="AB175" s="1575"/>
      <c r="AC175" s="1576"/>
      <c r="AD175" s="1571" t="s">
        <v>217</v>
      </c>
      <c r="AE175" s="1572"/>
      <c r="AF175" s="1573"/>
      <c r="AG175" s="1574" t="s">
        <v>218</v>
      </c>
      <c r="AH175" s="1575"/>
      <c r="AI175" s="1576"/>
      <c r="AJ175" s="1574" t="s">
        <v>219</v>
      </c>
      <c r="AK175" s="1575"/>
      <c r="AL175" s="1576"/>
      <c r="AM175" s="1571" t="s">
        <v>6</v>
      </c>
      <c r="AN175" s="1572"/>
      <c r="AO175" s="1573"/>
      <c r="AQ175" s="1596" t="s">
        <v>306</v>
      </c>
      <c r="AR175" s="1596"/>
      <c r="AS175" s="1596"/>
      <c r="AT175" s="1596"/>
      <c r="AU175" s="1596"/>
      <c r="AV175" s="1596"/>
      <c r="AW175" s="1596"/>
      <c r="AX175" s="1596"/>
      <c r="AY175" s="1596"/>
      <c r="AZ175" s="1596"/>
      <c r="BA175" s="1596"/>
    </row>
    <row r="176" spans="1:53" ht="16.5" thickBot="1">
      <c r="A176" s="1579"/>
      <c r="B176" s="1579"/>
      <c r="C176" s="686" t="s">
        <v>242</v>
      </c>
      <c r="D176" s="686" t="s">
        <v>243</v>
      </c>
      <c r="E176" s="686" t="s">
        <v>236</v>
      </c>
      <c r="F176" s="686" t="s">
        <v>242</v>
      </c>
      <c r="G176" s="686" t="s">
        <v>243</v>
      </c>
      <c r="H176" s="686" t="s">
        <v>236</v>
      </c>
      <c r="I176" s="686" t="s">
        <v>242</v>
      </c>
      <c r="J176" s="686" t="s">
        <v>243</v>
      </c>
      <c r="K176" s="686" t="s">
        <v>236</v>
      </c>
      <c r="L176" s="686" t="s">
        <v>242</v>
      </c>
      <c r="M176" s="686" t="s">
        <v>243</v>
      </c>
      <c r="N176" s="686" t="s">
        <v>236</v>
      </c>
      <c r="O176" s="686" t="s">
        <v>242</v>
      </c>
      <c r="P176" s="686" t="s">
        <v>243</v>
      </c>
      <c r="Q176" s="686" t="s">
        <v>236</v>
      </c>
      <c r="R176" s="686" t="s">
        <v>242</v>
      </c>
      <c r="S176" s="686" t="s">
        <v>243</v>
      </c>
      <c r="T176" s="686" t="s">
        <v>236</v>
      </c>
      <c r="U176" s="686" t="s">
        <v>242</v>
      </c>
      <c r="V176" s="686" t="s">
        <v>243</v>
      </c>
      <c r="W176" s="686" t="s">
        <v>236</v>
      </c>
      <c r="X176" s="686" t="s">
        <v>242</v>
      </c>
      <c r="Y176" s="686" t="s">
        <v>243</v>
      </c>
      <c r="Z176" s="686" t="s">
        <v>236</v>
      </c>
      <c r="AA176" s="686" t="s">
        <v>242</v>
      </c>
      <c r="AB176" s="686" t="s">
        <v>243</v>
      </c>
      <c r="AC176" s="686" t="s">
        <v>236</v>
      </c>
      <c r="AD176" s="686" t="s">
        <v>242</v>
      </c>
      <c r="AE176" s="686" t="s">
        <v>243</v>
      </c>
      <c r="AF176" s="686" t="s">
        <v>236</v>
      </c>
      <c r="AG176" s="686" t="s">
        <v>242</v>
      </c>
      <c r="AH176" s="686" t="s">
        <v>243</v>
      </c>
      <c r="AI176" s="686" t="s">
        <v>236</v>
      </c>
      <c r="AJ176" s="686" t="s">
        <v>242</v>
      </c>
      <c r="AK176" s="686" t="s">
        <v>243</v>
      </c>
      <c r="AL176" s="686" t="s">
        <v>236</v>
      </c>
      <c r="AM176" s="686" t="s">
        <v>242</v>
      </c>
      <c r="AN176" s="686" t="s">
        <v>243</v>
      </c>
      <c r="AO176" s="686" t="s">
        <v>236</v>
      </c>
      <c r="AQ176" s="36" t="s">
        <v>284</v>
      </c>
    </row>
    <row r="177" spans="1:55" ht="15.75" customHeight="1">
      <c r="A177" s="44">
        <v>1</v>
      </c>
      <c r="B177" s="45" t="s">
        <v>15</v>
      </c>
      <c r="C177" s="1330"/>
      <c r="D177" s="1330"/>
      <c r="E177" s="859">
        <f>C177+D177</f>
        <v>0</v>
      </c>
      <c r="F177" s="1330"/>
      <c r="G177" s="1330"/>
      <c r="H177" s="859">
        <f>F177+G177</f>
        <v>0</v>
      </c>
      <c r="I177" s="1330"/>
      <c r="J177" s="1330"/>
      <c r="K177" s="859">
        <f>I177+J177</f>
        <v>0</v>
      </c>
      <c r="L177" s="1330"/>
      <c r="M177" s="1330"/>
      <c r="N177" s="859">
        <f>L177+M177</f>
        <v>0</v>
      </c>
      <c r="O177" s="1330"/>
      <c r="P177" s="1330"/>
      <c r="Q177" s="859">
        <f>O177+P177</f>
        <v>0</v>
      </c>
      <c r="R177" s="1330"/>
      <c r="S177" s="1330"/>
      <c r="T177" s="859">
        <f>R177+S177</f>
        <v>0</v>
      </c>
      <c r="U177" s="1330"/>
      <c r="V177" s="1330"/>
      <c r="W177" s="859">
        <f>U177+V177</f>
        <v>0</v>
      </c>
      <c r="X177" s="1330"/>
      <c r="Y177" s="1330"/>
      <c r="Z177" s="859">
        <f>X177+Y177</f>
        <v>0</v>
      </c>
      <c r="AA177" s="1330"/>
      <c r="AB177" s="1330"/>
      <c r="AC177" s="859">
        <f>AA177+AB177</f>
        <v>0</v>
      </c>
      <c r="AD177" s="47"/>
      <c r="AE177" s="47"/>
      <c r="AF177" s="859">
        <f>AD177+AE177</f>
        <v>0</v>
      </c>
      <c r="AG177" s="47"/>
      <c r="AH177" s="47"/>
      <c r="AI177" s="859">
        <f>AG177+AH177</f>
        <v>0</v>
      </c>
      <c r="AJ177" s="47"/>
      <c r="AK177" s="47"/>
      <c r="AL177" s="859">
        <f>AJ177+AK177</f>
        <v>0</v>
      </c>
      <c r="AM177" s="48">
        <f>C177+F177+I177+L177+O177+R177+U177+X177+AA177+AD177+AG177+AJ177</f>
        <v>0</v>
      </c>
      <c r="AN177" s="48">
        <f>D177+G177+J177+M177+P177+S177+V177+Y177+AB177+AE177+AH177+AK177</f>
        <v>0</v>
      </c>
      <c r="AO177" s="859">
        <f>AM177+AN177</f>
        <v>0</v>
      </c>
      <c r="AQ177" s="1580" t="s">
        <v>220</v>
      </c>
      <c r="AR177" s="1583" t="s">
        <v>221</v>
      </c>
      <c r="AS177" s="1586" t="s">
        <v>260</v>
      </c>
      <c r="AT177" s="1586"/>
      <c r="AU177" s="1586"/>
      <c r="AV177" s="1586"/>
      <c r="AW177" s="1586"/>
      <c r="AX177" s="1586"/>
      <c r="AY177" s="1586"/>
      <c r="AZ177" s="1586"/>
      <c r="BA177" s="1587"/>
    </row>
    <row r="178" spans="1:55" ht="15.75" customHeight="1">
      <c r="A178" s="44">
        <v>2</v>
      </c>
      <c r="B178" s="45" t="s">
        <v>20</v>
      </c>
      <c r="C178" s="1330"/>
      <c r="D178" s="1330"/>
      <c r="E178" s="859">
        <f t="shared" ref="E178:E198" si="78">C178+D178</f>
        <v>0</v>
      </c>
      <c r="F178" s="1330"/>
      <c r="G178" s="1330"/>
      <c r="H178" s="859">
        <f t="shared" ref="H178:H198" si="79">F178+G178</f>
        <v>0</v>
      </c>
      <c r="I178" s="1330"/>
      <c r="J178" s="1330"/>
      <c r="K178" s="859">
        <f t="shared" ref="K178:K198" si="80">I178+J178</f>
        <v>0</v>
      </c>
      <c r="L178" s="1330"/>
      <c r="M178" s="1330"/>
      <c r="N178" s="859">
        <f t="shared" ref="N178:N198" si="81">L178+M178</f>
        <v>0</v>
      </c>
      <c r="O178" s="1330"/>
      <c r="P178" s="1330"/>
      <c r="Q178" s="859">
        <f t="shared" ref="Q178:Q198" si="82">O178+P178</f>
        <v>0</v>
      </c>
      <c r="R178" s="1330"/>
      <c r="S178" s="1330"/>
      <c r="T178" s="859">
        <f t="shared" ref="T178:T198" si="83">R178+S178</f>
        <v>0</v>
      </c>
      <c r="U178" s="1330"/>
      <c r="V178" s="1330"/>
      <c r="W178" s="859">
        <f t="shared" ref="W178:W198" si="84">U178+V178</f>
        <v>0</v>
      </c>
      <c r="X178" s="1330"/>
      <c r="Y178" s="1330"/>
      <c r="Z178" s="859">
        <f t="shared" ref="Z178:Z198" si="85">X178+Y178</f>
        <v>0</v>
      </c>
      <c r="AA178" s="1330"/>
      <c r="AB178" s="1330"/>
      <c r="AC178" s="859">
        <f t="shared" ref="AC178:AC198" si="86">AA178+AB178</f>
        <v>0</v>
      </c>
      <c r="AD178" s="47"/>
      <c r="AE178" s="47"/>
      <c r="AF178" s="859">
        <f t="shared" ref="AF178:AF198" si="87">AD178+AE178</f>
        <v>0</v>
      </c>
      <c r="AG178" s="47"/>
      <c r="AH178" s="47"/>
      <c r="AI178" s="859">
        <f t="shared" ref="AI178:AI198" si="88">AG178+AH178</f>
        <v>0</v>
      </c>
      <c r="AJ178" s="47"/>
      <c r="AK178" s="47"/>
      <c r="AL178" s="859">
        <f t="shared" ref="AL178:AL198" si="89">AJ178+AK178</f>
        <v>0</v>
      </c>
      <c r="AM178" s="48">
        <f t="shared" ref="AM178:AN198" si="90">C178+F178+I178+L178+O178+R178+U178+X178+AA178+AD178+AG178+AJ178</f>
        <v>0</v>
      </c>
      <c r="AN178" s="48">
        <f t="shared" si="90"/>
        <v>0</v>
      </c>
      <c r="AO178" s="859">
        <f t="shared" ref="AO178:AO198" si="91">AM178+AN178</f>
        <v>0</v>
      </c>
      <c r="AQ178" s="1581"/>
      <c r="AR178" s="1584"/>
      <c r="AS178" s="1588" t="s">
        <v>224</v>
      </c>
      <c r="AT178" s="1588"/>
      <c r="AU178" s="1588"/>
      <c r="AV178" s="1588" t="s">
        <v>223</v>
      </c>
      <c r="AW178" s="1588"/>
      <c r="AX178" s="1588"/>
      <c r="AY178" s="1514" t="s">
        <v>6</v>
      </c>
      <c r="AZ178" s="1514"/>
      <c r="BA178" s="1589"/>
    </row>
    <row r="179" spans="1:55" ht="15.75" customHeight="1">
      <c r="A179" s="44">
        <v>3</v>
      </c>
      <c r="B179" s="45" t="s">
        <v>21</v>
      </c>
      <c r="C179" s="1330"/>
      <c r="D179" s="1330"/>
      <c r="E179" s="859">
        <f t="shared" si="78"/>
        <v>0</v>
      </c>
      <c r="F179" s="1330"/>
      <c r="G179" s="1330"/>
      <c r="H179" s="859">
        <f t="shared" si="79"/>
        <v>0</v>
      </c>
      <c r="I179" s="1330"/>
      <c r="J179" s="1330"/>
      <c r="K179" s="859">
        <f t="shared" si="80"/>
        <v>0</v>
      </c>
      <c r="L179" s="1330"/>
      <c r="M179" s="1330"/>
      <c r="N179" s="859">
        <f t="shared" si="81"/>
        <v>0</v>
      </c>
      <c r="O179" s="1330"/>
      <c r="P179" s="1330"/>
      <c r="Q179" s="859">
        <f t="shared" si="82"/>
        <v>0</v>
      </c>
      <c r="R179" s="1330"/>
      <c r="S179" s="1330"/>
      <c r="T179" s="859">
        <f t="shared" si="83"/>
        <v>0</v>
      </c>
      <c r="U179" s="1330"/>
      <c r="V179" s="1330"/>
      <c r="W179" s="859">
        <f t="shared" si="84"/>
        <v>0</v>
      </c>
      <c r="X179" s="1330"/>
      <c r="Y179" s="1330"/>
      <c r="Z179" s="859">
        <f t="shared" si="85"/>
        <v>0</v>
      </c>
      <c r="AA179" s="1330"/>
      <c r="AB179" s="1330"/>
      <c r="AC179" s="859">
        <f t="shared" si="86"/>
        <v>0</v>
      </c>
      <c r="AD179" s="47"/>
      <c r="AE179" s="47"/>
      <c r="AF179" s="859">
        <f t="shared" si="87"/>
        <v>0</v>
      </c>
      <c r="AG179" s="47"/>
      <c r="AH179" s="47"/>
      <c r="AI179" s="859">
        <f t="shared" si="88"/>
        <v>0</v>
      </c>
      <c r="AJ179" s="47"/>
      <c r="AK179" s="47"/>
      <c r="AL179" s="859">
        <f t="shared" si="89"/>
        <v>0</v>
      </c>
      <c r="AM179" s="48">
        <f t="shared" si="90"/>
        <v>0</v>
      </c>
      <c r="AN179" s="48">
        <f t="shared" si="90"/>
        <v>0</v>
      </c>
      <c r="AO179" s="859">
        <f t="shared" si="91"/>
        <v>0</v>
      </c>
      <c r="AQ179" s="1582"/>
      <c r="AR179" s="1585"/>
      <c r="AS179" s="154" t="s">
        <v>10</v>
      </c>
      <c r="AT179" s="154" t="s">
        <v>11</v>
      </c>
      <c r="AU179" s="154" t="s">
        <v>6</v>
      </c>
      <c r="AV179" s="154" t="s">
        <v>10</v>
      </c>
      <c r="AW179" s="154" t="s">
        <v>11</v>
      </c>
      <c r="AX179" s="154" t="s">
        <v>6</v>
      </c>
      <c r="AY179" s="154" t="s">
        <v>10</v>
      </c>
      <c r="AZ179" s="154" t="s">
        <v>11</v>
      </c>
      <c r="BA179" s="117" t="s">
        <v>6</v>
      </c>
    </row>
    <row r="180" spans="1:55" ht="15.75" customHeight="1">
      <c r="A180" s="44">
        <v>4</v>
      </c>
      <c r="B180" s="45" t="s">
        <v>25</v>
      </c>
      <c r="C180" s="1330"/>
      <c r="D180" s="1330"/>
      <c r="E180" s="859">
        <f t="shared" si="78"/>
        <v>0</v>
      </c>
      <c r="F180" s="1330"/>
      <c r="G180" s="1330"/>
      <c r="H180" s="859">
        <f t="shared" si="79"/>
        <v>0</v>
      </c>
      <c r="I180" s="1330"/>
      <c r="J180" s="1330"/>
      <c r="K180" s="859">
        <f t="shared" si="80"/>
        <v>0</v>
      </c>
      <c r="L180" s="1330"/>
      <c r="M180" s="1330"/>
      <c r="N180" s="859">
        <f t="shared" si="81"/>
        <v>0</v>
      </c>
      <c r="O180" s="1330"/>
      <c r="P180" s="1330"/>
      <c r="Q180" s="859">
        <f t="shared" si="82"/>
        <v>0</v>
      </c>
      <c r="R180" s="1330"/>
      <c r="S180" s="1330"/>
      <c r="T180" s="859">
        <f t="shared" si="83"/>
        <v>0</v>
      </c>
      <c r="U180" s="1330"/>
      <c r="V180" s="1330"/>
      <c r="W180" s="859">
        <f t="shared" si="84"/>
        <v>0</v>
      </c>
      <c r="X180" s="1330"/>
      <c r="Y180" s="1330"/>
      <c r="Z180" s="859">
        <f t="shared" si="85"/>
        <v>0</v>
      </c>
      <c r="AA180" s="1330"/>
      <c r="AB180" s="1330"/>
      <c r="AC180" s="859">
        <f t="shared" si="86"/>
        <v>0</v>
      </c>
      <c r="AD180" s="47"/>
      <c r="AE180" s="47"/>
      <c r="AF180" s="859">
        <f t="shared" si="87"/>
        <v>0</v>
      </c>
      <c r="AG180" s="47"/>
      <c r="AH180" s="47"/>
      <c r="AI180" s="859">
        <f t="shared" si="88"/>
        <v>0</v>
      </c>
      <c r="AJ180" s="47"/>
      <c r="AK180" s="47"/>
      <c r="AL180" s="859">
        <f t="shared" si="89"/>
        <v>0</v>
      </c>
      <c r="AM180" s="48">
        <f t="shared" si="90"/>
        <v>0</v>
      </c>
      <c r="AN180" s="48">
        <f t="shared" si="90"/>
        <v>0</v>
      </c>
      <c r="AO180" s="859">
        <f t="shared" si="91"/>
        <v>0</v>
      </c>
      <c r="AQ180" s="55">
        <v>1</v>
      </c>
      <c r="AR180" s="47" t="s">
        <v>208</v>
      </c>
      <c r="AS180" s="56"/>
      <c r="AT180" s="56"/>
      <c r="AU180" s="52">
        <f>AS180+AT180</f>
        <v>0</v>
      </c>
      <c r="AV180" s="49"/>
      <c r="AW180" s="49"/>
      <c r="AX180" s="49">
        <f>AV180+AW180</f>
        <v>0</v>
      </c>
      <c r="AY180" s="52">
        <f>AS180+AV180</f>
        <v>0</v>
      </c>
      <c r="AZ180" s="52">
        <f>AT180+AW180</f>
        <v>0</v>
      </c>
      <c r="BA180" s="53">
        <f>AY180+AZ180</f>
        <v>0</v>
      </c>
      <c r="BB180" s="40"/>
      <c r="BC180" s="40"/>
    </row>
    <row r="181" spans="1:55" ht="15.75" customHeight="1">
      <c r="A181" s="44">
        <v>5</v>
      </c>
      <c r="B181" s="45" t="s">
        <v>27</v>
      </c>
      <c r="C181" s="1330"/>
      <c r="D181" s="1330"/>
      <c r="E181" s="859">
        <f t="shared" si="78"/>
        <v>0</v>
      </c>
      <c r="F181" s="1330"/>
      <c r="G181" s="1330"/>
      <c r="H181" s="859">
        <f t="shared" si="79"/>
        <v>0</v>
      </c>
      <c r="I181" s="1330"/>
      <c r="J181" s="1330"/>
      <c r="K181" s="859">
        <f t="shared" si="80"/>
        <v>0</v>
      </c>
      <c r="L181" s="1330"/>
      <c r="M181" s="1330"/>
      <c r="N181" s="859">
        <f t="shared" si="81"/>
        <v>0</v>
      </c>
      <c r="O181" s="1330"/>
      <c r="P181" s="1330"/>
      <c r="Q181" s="859">
        <f t="shared" si="82"/>
        <v>0</v>
      </c>
      <c r="R181" s="1330"/>
      <c r="S181" s="1330"/>
      <c r="T181" s="859">
        <f t="shared" si="83"/>
        <v>0</v>
      </c>
      <c r="U181" s="1330"/>
      <c r="V181" s="1330"/>
      <c r="W181" s="859">
        <f t="shared" si="84"/>
        <v>0</v>
      </c>
      <c r="X181" s="1330"/>
      <c r="Y181" s="1330"/>
      <c r="Z181" s="859">
        <f t="shared" si="85"/>
        <v>0</v>
      </c>
      <c r="AA181" s="1330"/>
      <c r="AB181" s="1330"/>
      <c r="AC181" s="859">
        <f t="shared" si="86"/>
        <v>0</v>
      </c>
      <c r="AD181" s="47"/>
      <c r="AE181" s="47"/>
      <c r="AF181" s="859">
        <f t="shared" si="87"/>
        <v>0</v>
      </c>
      <c r="AG181" s="47"/>
      <c r="AH181" s="47"/>
      <c r="AI181" s="859">
        <f t="shared" si="88"/>
        <v>0</v>
      </c>
      <c r="AJ181" s="47"/>
      <c r="AK181" s="47"/>
      <c r="AL181" s="859">
        <f t="shared" si="89"/>
        <v>0</v>
      </c>
      <c r="AM181" s="48">
        <f t="shared" si="90"/>
        <v>0</v>
      </c>
      <c r="AN181" s="48">
        <f t="shared" si="90"/>
        <v>0</v>
      </c>
      <c r="AO181" s="859">
        <f t="shared" si="91"/>
        <v>0</v>
      </c>
      <c r="AQ181" s="55">
        <v>2</v>
      </c>
      <c r="AR181" s="47" t="s">
        <v>209</v>
      </c>
      <c r="AS181" s="56"/>
      <c r="AT181" s="56"/>
      <c r="AU181" s="52">
        <f t="shared" ref="AU181:AU191" si="92">AS181+AT181</f>
        <v>0</v>
      </c>
      <c r="AV181" s="49"/>
      <c r="AW181" s="49"/>
      <c r="AX181" s="49">
        <f t="shared" ref="AX181:AX191" si="93">AV181+AW181</f>
        <v>0</v>
      </c>
      <c r="AY181" s="52">
        <f t="shared" ref="AY181:AZ191" si="94">AS181+AV181</f>
        <v>0</v>
      </c>
      <c r="AZ181" s="52">
        <f t="shared" si="94"/>
        <v>0</v>
      </c>
      <c r="BA181" s="53">
        <f t="shared" ref="BA181:BA191" si="95">AY181+AZ181</f>
        <v>0</v>
      </c>
      <c r="BB181" s="40"/>
      <c r="BC181" s="40"/>
    </row>
    <row r="182" spans="1:55" ht="15.75" customHeight="1">
      <c r="A182" s="44">
        <v>6</v>
      </c>
      <c r="B182" s="45" t="s">
        <v>29</v>
      </c>
      <c r="C182" s="1330"/>
      <c r="D182" s="1330"/>
      <c r="E182" s="859">
        <f t="shared" si="78"/>
        <v>0</v>
      </c>
      <c r="F182" s="1330"/>
      <c r="G182" s="1330"/>
      <c r="H182" s="859">
        <f t="shared" si="79"/>
        <v>0</v>
      </c>
      <c r="I182" s="1330"/>
      <c r="J182" s="1330"/>
      <c r="K182" s="859">
        <f t="shared" si="80"/>
        <v>0</v>
      </c>
      <c r="L182" s="1330"/>
      <c r="M182" s="1330"/>
      <c r="N182" s="859">
        <f t="shared" si="81"/>
        <v>0</v>
      </c>
      <c r="O182" s="1330"/>
      <c r="P182" s="1330"/>
      <c r="Q182" s="859">
        <f t="shared" si="82"/>
        <v>0</v>
      </c>
      <c r="R182" s="1330"/>
      <c r="S182" s="1330"/>
      <c r="T182" s="859">
        <f t="shared" si="83"/>
        <v>0</v>
      </c>
      <c r="U182" s="1330"/>
      <c r="V182" s="1330"/>
      <c r="W182" s="859">
        <f t="shared" si="84"/>
        <v>0</v>
      </c>
      <c r="X182" s="1330"/>
      <c r="Y182" s="1330"/>
      <c r="Z182" s="859">
        <f t="shared" si="85"/>
        <v>0</v>
      </c>
      <c r="AA182" s="1330"/>
      <c r="AB182" s="1330"/>
      <c r="AC182" s="859">
        <f t="shared" si="86"/>
        <v>0</v>
      </c>
      <c r="AD182" s="47"/>
      <c r="AE182" s="47"/>
      <c r="AF182" s="859">
        <f t="shared" si="87"/>
        <v>0</v>
      </c>
      <c r="AG182" s="47"/>
      <c r="AH182" s="47"/>
      <c r="AI182" s="859">
        <f t="shared" si="88"/>
        <v>0</v>
      </c>
      <c r="AJ182" s="47"/>
      <c r="AK182" s="47"/>
      <c r="AL182" s="859">
        <f t="shared" si="89"/>
        <v>0</v>
      </c>
      <c r="AM182" s="48">
        <f t="shared" si="90"/>
        <v>0</v>
      </c>
      <c r="AN182" s="48">
        <f t="shared" si="90"/>
        <v>0</v>
      </c>
      <c r="AO182" s="859">
        <f t="shared" si="91"/>
        <v>0</v>
      </c>
      <c r="AQ182" s="55">
        <v>3</v>
      </c>
      <c r="AR182" s="47" t="s">
        <v>210</v>
      </c>
      <c r="AS182" s="56"/>
      <c r="AT182" s="56"/>
      <c r="AU182" s="52">
        <f t="shared" si="92"/>
        <v>0</v>
      </c>
      <c r="AV182" s="49"/>
      <c r="AW182" s="49"/>
      <c r="AX182" s="49">
        <f t="shared" si="93"/>
        <v>0</v>
      </c>
      <c r="AY182" s="52">
        <f t="shared" si="94"/>
        <v>0</v>
      </c>
      <c r="AZ182" s="52">
        <f t="shared" si="94"/>
        <v>0</v>
      </c>
      <c r="BA182" s="53">
        <f t="shared" si="95"/>
        <v>0</v>
      </c>
      <c r="BB182" s="40"/>
      <c r="BC182" s="40"/>
    </row>
    <row r="183" spans="1:55" ht="15.75" customHeight="1">
      <c r="A183" s="44">
        <v>7</v>
      </c>
      <c r="B183" s="45" t="s">
        <v>142</v>
      </c>
      <c r="C183" s="1330"/>
      <c r="D183" s="1330"/>
      <c r="E183" s="859">
        <f t="shared" si="78"/>
        <v>0</v>
      </c>
      <c r="F183" s="1330"/>
      <c r="G183" s="1330"/>
      <c r="H183" s="859">
        <f t="shared" si="79"/>
        <v>0</v>
      </c>
      <c r="I183" s="1330"/>
      <c r="J183" s="1330"/>
      <c r="K183" s="859">
        <f t="shared" si="80"/>
        <v>0</v>
      </c>
      <c r="L183" s="1330"/>
      <c r="M183" s="1330"/>
      <c r="N183" s="859">
        <f t="shared" si="81"/>
        <v>0</v>
      </c>
      <c r="O183" s="1330"/>
      <c r="P183" s="1330"/>
      <c r="Q183" s="859">
        <f t="shared" si="82"/>
        <v>0</v>
      </c>
      <c r="R183" s="1330"/>
      <c r="S183" s="1330"/>
      <c r="T183" s="859">
        <f t="shared" si="83"/>
        <v>0</v>
      </c>
      <c r="U183" s="1330"/>
      <c r="V183" s="1330"/>
      <c r="W183" s="859">
        <f t="shared" si="84"/>
        <v>0</v>
      </c>
      <c r="X183" s="1330"/>
      <c r="Y183" s="1330"/>
      <c r="Z183" s="859">
        <f t="shared" si="85"/>
        <v>0</v>
      </c>
      <c r="AA183" s="1330"/>
      <c r="AB183" s="1330"/>
      <c r="AC183" s="859">
        <f t="shared" si="86"/>
        <v>0</v>
      </c>
      <c r="AD183" s="47"/>
      <c r="AE183" s="47"/>
      <c r="AF183" s="859">
        <f t="shared" si="87"/>
        <v>0</v>
      </c>
      <c r="AG183" s="47"/>
      <c r="AH183" s="47"/>
      <c r="AI183" s="859">
        <f t="shared" si="88"/>
        <v>0</v>
      </c>
      <c r="AJ183" s="47"/>
      <c r="AK183" s="47"/>
      <c r="AL183" s="859">
        <f t="shared" si="89"/>
        <v>0</v>
      </c>
      <c r="AM183" s="48">
        <f t="shared" si="90"/>
        <v>0</v>
      </c>
      <c r="AN183" s="48">
        <f t="shared" si="90"/>
        <v>0</v>
      </c>
      <c r="AO183" s="859">
        <f t="shared" si="91"/>
        <v>0</v>
      </c>
      <c r="AQ183" s="55">
        <v>4</v>
      </c>
      <c r="AR183" s="47" t="s">
        <v>211</v>
      </c>
      <c r="AS183" s="56"/>
      <c r="AT183" s="56"/>
      <c r="AU183" s="52">
        <f t="shared" si="92"/>
        <v>0</v>
      </c>
      <c r="AV183" s="49"/>
      <c r="AW183" s="49"/>
      <c r="AX183" s="49">
        <f t="shared" si="93"/>
        <v>0</v>
      </c>
      <c r="AY183" s="52">
        <f t="shared" si="94"/>
        <v>0</v>
      </c>
      <c r="AZ183" s="52">
        <f t="shared" si="94"/>
        <v>0</v>
      </c>
      <c r="BA183" s="53">
        <f t="shared" si="95"/>
        <v>0</v>
      </c>
      <c r="BB183" s="40"/>
      <c r="BC183" s="40"/>
    </row>
    <row r="184" spans="1:55" ht="15.75" customHeight="1">
      <c r="A184" s="44">
        <v>8</v>
      </c>
      <c r="B184" s="45" t="s">
        <v>40</v>
      </c>
      <c r="C184" s="1330"/>
      <c r="D184" s="1330"/>
      <c r="E184" s="859">
        <f t="shared" si="78"/>
        <v>0</v>
      </c>
      <c r="F184" s="1330"/>
      <c r="G184" s="1330"/>
      <c r="H184" s="859">
        <f t="shared" si="79"/>
        <v>0</v>
      </c>
      <c r="I184" s="1330"/>
      <c r="J184" s="1330"/>
      <c r="K184" s="859">
        <f t="shared" si="80"/>
        <v>0</v>
      </c>
      <c r="L184" s="1330"/>
      <c r="M184" s="1330"/>
      <c r="N184" s="859">
        <f t="shared" si="81"/>
        <v>0</v>
      </c>
      <c r="O184" s="1330"/>
      <c r="P184" s="1330"/>
      <c r="Q184" s="859">
        <f t="shared" si="82"/>
        <v>0</v>
      </c>
      <c r="R184" s="1330"/>
      <c r="S184" s="1330"/>
      <c r="T184" s="859">
        <f t="shared" si="83"/>
        <v>0</v>
      </c>
      <c r="U184" s="1330"/>
      <c r="V184" s="1330"/>
      <c r="W184" s="859">
        <f t="shared" si="84"/>
        <v>0</v>
      </c>
      <c r="X184" s="1330"/>
      <c r="Y184" s="1330"/>
      <c r="Z184" s="859">
        <f t="shared" si="85"/>
        <v>0</v>
      </c>
      <c r="AA184" s="1330"/>
      <c r="AB184" s="1330"/>
      <c r="AC184" s="859">
        <f t="shared" si="86"/>
        <v>0</v>
      </c>
      <c r="AD184" s="47"/>
      <c r="AE184" s="47"/>
      <c r="AF184" s="859">
        <f t="shared" si="87"/>
        <v>0</v>
      </c>
      <c r="AG184" s="47"/>
      <c r="AH184" s="47"/>
      <c r="AI184" s="859">
        <f t="shared" si="88"/>
        <v>0</v>
      </c>
      <c r="AJ184" s="47"/>
      <c r="AK184" s="47"/>
      <c r="AL184" s="859">
        <f t="shared" si="89"/>
        <v>0</v>
      </c>
      <c r="AM184" s="48">
        <f t="shared" si="90"/>
        <v>0</v>
      </c>
      <c r="AN184" s="48">
        <f t="shared" si="90"/>
        <v>0</v>
      </c>
      <c r="AO184" s="859">
        <f t="shared" si="91"/>
        <v>0</v>
      </c>
      <c r="AQ184" s="55">
        <v>5</v>
      </c>
      <c r="AR184" s="47" t="s">
        <v>212</v>
      </c>
      <c r="AS184" s="56"/>
      <c r="AT184" s="56"/>
      <c r="AU184" s="52">
        <f t="shared" si="92"/>
        <v>0</v>
      </c>
      <c r="AV184" s="49"/>
      <c r="AW184" s="49"/>
      <c r="AX184" s="49">
        <f t="shared" si="93"/>
        <v>0</v>
      </c>
      <c r="AY184" s="52">
        <f t="shared" si="94"/>
        <v>0</v>
      </c>
      <c r="AZ184" s="52">
        <f t="shared" si="94"/>
        <v>0</v>
      </c>
      <c r="BA184" s="53">
        <f t="shared" si="95"/>
        <v>0</v>
      </c>
      <c r="BB184" s="40"/>
      <c r="BC184" s="40"/>
    </row>
    <row r="185" spans="1:55" ht="15.75" customHeight="1">
      <c r="A185" s="44">
        <v>9</v>
      </c>
      <c r="B185" s="45" t="s">
        <v>44</v>
      </c>
      <c r="C185" s="1330"/>
      <c r="D185" s="1330"/>
      <c r="E185" s="859">
        <f t="shared" si="78"/>
        <v>0</v>
      </c>
      <c r="F185" s="1330"/>
      <c r="G185" s="1330"/>
      <c r="H185" s="859">
        <f t="shared" si="79"/>
        <v>0</v>
      </c>
      <c r="I185" s="1330"/>
      <c r="J185" s="1330"/>
      <c r="K185" s="859">
        <f t="shared" si="80"/>
        <v>0</v>
      </c>
      <c r="L185" s="1330"/>
      <c r="M185" s="1330"/>
      <c r="N185" s="859">
        <f t="shared" si="81"/>
        <v>0</v>
      </c>
      <c r="O185" s="1330"/>
      <c r="P185" s="1330"/>
      <c r="Q185" s="859">
        <f t="shared" si="82"/>
        <v>0</v>
      </c>
      <c r="R185" s="1330"/>
      <c r="S185" s="1330"/>
      <c r="T185" s="859">
        <f t="shared" si="83"/>
        <v>0</v>
      </c>
      <c r="U185" s="1330"/>
      <c r="V185" s="1330"/>
      <c r="W185" s="859">
        <f t="shared" si="84"/>
        <v>0</v>
      </c>
      <c r="X185" s="1330"/>
      <c r="Y185" s="1330"/>
      <c r="Z185" s="859">
        <f t="shared" si="85"/>
        <v>0</v>
      </c>
      <c r="AA185" s="1330"/>
      <c r="AB185" s="1330"/>
      <c r="AC185" s="859">
        <f t="shared" si="86"/>
        <v>0</v>
      </c>
      <c r="AD185" s="47"/>
      <c r="AE185" s="47"/>
      <c r="AF185" s="859">
        <f t="shared" si="87"/>
        <v>0</v>
      </c>
      <c r="AG185" s="47"/>
      <c r="AH185" s="47"/>
      <c r="AI185" s="859">
        <f t="shared" si="88"/>
        <v>0</v>
      </c>
      <c r="AJ185" s="47"/>
      <c r="AK185" s="47"/>
      <c r="AL185" s="859">
        <f t="shared" si="89"/>
        <v>0</v>
      </c>
      <c r="AM185" s="48">
        <f t="shared" si="90"/>
        <v>0</v>
      </c>
      <c r="AN185" s="48">
        <f t="shared" si="90"/>
        <v>0</v>
      </c>
      <c r="AO185" s="859">
        <f t="shared" si="91"/>
        <v>0</v>
      </c>
      <c r="AQ185" s="55">
        <v>6</v>
      </c>
      <c r="AR185" s="47" t="s">
        <v>213</v>
      </c>
      <c r="AS185" s="56"/>
      <c r="AT185" s="56"/>
      <c r="AU185" s="52">
        <f t="shared" si="92"/>
        <v>0</v>
      </c>
      <c r="AV185" s="49"/>
      <c r="AW185" s="49"/>
      <c r="AX185" s="49">
        <f t="shared" si="93"/>
        <v>0</v>
      </c>
      <c r="AY185" s="52">
        <f t="shared" si="94"/>
        <v>0</v>
      </c>
      <c r="AZ185" s="52">
        <f t="shared" si="94"/>
        <v>0</v>
      </c>
      <c r="BA185" s="53">
        <f t="shared" si="95"/>
        <v>0</v>
      </c>
      <c r="BB185" s="40"/>
      <c r="BC185" s="40"/>
    </row>
    <row r="186" spans="1:55" ht="15.75" customHeight="1">
      <c r="A186" s="44">
        <v>10</v>
      </c>
      <c r="B186" s="45" t="s">
        <v>51</v>
      </c>
      <c r="C186" s="1330"/>
      <c r="D186" s="1330"/>
      <c r="E186" s="859">
        <f t="shared" si="78"/>
        <v>0</v>
      </c>
      <c r="F186" s="1330"/>
      <c r="G186" s="1330"/>
      <c r="H186" s="859">
        <f t="shared" si="79"/>
        <v>0</v>
      </c>
      <c r="I186" s="1330"/>
      <c r="J186" s="1330"/>
      <c r="K186" s="859">
        <f t="shared" si="80"/>
        <v>0</v>
      </c>
      <c r="L186" s="1330"/>
      <c r="M186" s="1330"/>
      <c r="N186" s="859">
        <f t="shared" si="81"/>
        <v>0</v>
      </c>
      <c r="O186" s="1330"/>
      <c r="P186" s="1330"/>
      <c r="Q186" s="859">
        <f t="shared" si="82"/>
        <v>0</v>
      </c>
      <c r="R186" s="1330"/>
      <c r="S186" s="1330"/>
      <c r="T186" s="859">
        <f t="shared" si="83"/>
        <v>0</v>
      </c>
      <c r="U186" s="1330"/>
      <c r="V186" s="1330"/>
      <c r="W186" s="859">
        <f t="shared" si="84"/>
        <v>0</v>
      </c>
      <c r="X186" s="1330"/>
      <c r="Y186" s="1330"/>
      <c r="Z186" s="859">
        <f t="shared" si="85"/>
        <v>0</v>
      </c>
      <c r="AA186" s="1330"/>
      <c r="AB186" s="1330"/>
      <c r="AC186" s="859">
        <f t="shared" si="86"/>
        <v>0</v>
      </c>
      <c r="AD186" s="47"/>
      <c r="AE186" s="47"/>
      <c r="AF186" s="859">
        <f t="shared" si="87"/>
        <v>0</v>
      </c>
      <c r="AG186" s="47"/>
      <c r="AH186" s="47"/>
      <c r="AI186" s="859">
        <f t="shared" si="88"/>
        <v>0</v>
      </c>
      <c r="AJ186" s="47"/>
      <c r="AK186" s="47"/>
      <c r="AL186" s="859">
        <f t="shared" si="89"/>
        <v>0</v>
      </c>
      <c r="AM186" s="48">
        <f t="shared" si="90"/>
        <v>0</v>
      </c>
      <c r="AN186" s="48">
        <f t="shared" si="90"/>
        <v>0</v>
      </c>
      <c r="AO186" s="859">
        <f t="shared" si="91"/>
        <v>0</v>
      </c>
      <c r="AQ186" s="55">
        <v>7</v>
      </c>
      <c r="AR186" s="47" t="s">
        <v>214</v>
      </c>
      <c r="AS186" s="56"/>
      <c r="AT186" s="56"/>
      <c r="AU186" s="52">
        <f t="shared" si="92"/>
        <v>0</v>
      </c>
      <c r="AV186" s="49"/>
      <c r="AW186" s="49"/>
      <c r="AX186" s="49">
        <f t="shared" si="93"/>
        <v>0</v>
      </c>
      <c r="AY186" s="52">
        <f t="shared" si="94"/>
        <v>0</v>
      </c>
      <c r="AZ186" s="52">
        <f t="shared" si="94"/>
        <v>0</v>
      </c>
      <c r="BA186" s="53">
        <f t="shared" si="95"/>
        <v>0</v>
      </c>
      <c r="BB186" s="40"/>
      <c r="BC186" s="40"/>
    </row>
    <row r="187" spans="1:55" ht="15.75" customHeight="1">
      <c r="A187" s="44">
        <v>11</v>
      </c>
      <c r="B187" s="45" t="s">
        <v>57</v>
      </c>
      <c r="C187" s="1330"/>
      <c r="D187" s="1330"/>
      <c r="E187" s="859">
        <f t="shared" si="78"/>
        <v>0</v>
      </c>
      <c r="F187" s="1330"/>
      <c r="G187" s="1330"/>
      <c r="H187" s="859">
        <f t="shared" si="79"/>
        <v>0</v>
      </c>
      <c r="I187" s="1330"/>
      <c r="J187" s="1330"/>
      <c r="K187" s="859">
        <f t="shared" si="80"/>
        <v>0</v>
      </c>
      <c r="L187" s="1330"/>
      <c r="M187" s="1330"/>
      <c r="N187" s="859">
        <f t="shared" si="81"/>
        <v>0</v>
      </c>
      <c r="O187" s="1330"/>
      <c r="P187" s="1330"/>
      <c r="Q187" s="859">
        <f t="shared" si="82"/>
        <v>0</v>
      </c>
      <c r="R187" s="1330"/>
      <c r="S187" s="1330"/>
      <c r="T187" s="859">
        <f t="shared" si="83"/>
        <v>0</v>
      </c>
      <c r="U187" s="1330"/>
      <c r="V187" s="1330"/>
      <c r="W187" s="859">
        <f t="shared" si="84"/>
        <v>0</v>
      </c>
      <c r="X187" s="1330"/>
      <c r="Y187" s="1330"/>
      <c r="Z187" s="859">
        <f t="shared" si="85"/>
        <v>0</v>
      </c>
      <c r="AA187" s="1330"/>
      <c r="AB187" s="1330"/>
      <c r="AC187" s="859">
        <f t="shared" si="86"/>
        <v>0</v>
      </c>
      <c r="AD187" s="47"/>
      <c r="AE187" s="47"/>
      <c r="AF187" s="859">
        <f t="shared" si="87"/>
        <v>0</v>
      </c>
      <c r="AG187" s="47"/>
      <c r="AH187" s="47"/>
      <c r="AI187" s="859">
        <f t="shared" si="88"/>
        <v>0</v>
      </c>
      <c r="AJ187" s="47"/>
      <c r="AK187" s="47"/>
      <c r="AL187" s="859">
        <f t="shared" si="89"/>
        <v>0</v>
      </c>
      <c r="AM187" s="48">
        <f t="shared" si="90"/>
        <v>0</v>
      </c>
      <c r="AN187" s="48">
        <f t="shared" si="90"/>
        <v>0</v>
      </c>
      <c r="AO187" s="859">
        <f t="shared" si="91"/>
        <v>0</v>
      </c>
      <c r="AQ187" s="55">
        <v>8</v>
      </c>
      <c r="AR187" s="47" t="s">
        <v>215</v>
      </c>
      <c r="AS187" s="56"/>
      <c r="AT187" s="56"/>
      <c r="AU187" s="52">
        <f t="shared" si="92"/>
        <v>0</v>
      </c>
      <c r="AV187" s="49"/>
      <c r="AW187" s="49"/>
      <c r="AX187" s="49">
        <f t="shared" si="93"/>
        <v>0</v>
      </c>
      <c r="AY187" s="52">
        <f t="shared" si="94"/>
        <v>0</v>
      </c>
      <c r="AZ187" s="52">
        <f t="shared" si="94"/>
        <v>0</v>
      </c>
      <c r="BA187" s="53">
        <f t="shared" si="95"/>
        <v>0</v>
      </c>
      <c r="BB187" s="40"/>
      <c r="BC187" s="40"/>
    </row>
    <row r="188" spans="1:55" ht="15.75" customHeight="1">
      <c r="A188" s="44">
        <v>12</v>
      </c>
      <c r="B188" s="45" t="s">
        <v>61</v>
      </c>
      <c r="C188" s="1330"/>
      <c r="D188" s="1330"/>
      <c r="E188" s="859">
        <f t="shared" si="78"/>
        <v>0</v>
      </c>
      <c r="F188" s="1330"/>
      <c r="G188" s="1330"/>
      <c r="H188" s="859">
        <f t="shared" si="79"/>
        <v>0</v>
      </c>
      <c r="I188" s="1330"/>
      <c r="J188" s="1330"/>
      <c r="K188" s="859">
        <f t="shared" si="80"/>
        <v>0</v>
      </c>
      <c r="L188" s="1330"/>
      <c r="M188" s="1330"/>
      <c r="N188" s="859">
        <f t="shared" si="81"/>
        <v>0</v>
      </c>
      <c r="O188" s="1330"/>
      <c r="P188" s="1330"/>
      <c r="Q188" s="859">
        <f t="shared" si="82"/>
        <v>0</v>
      </c>
      <c r="R188" s="1330"/>
      <c r="S188" s="1330"/>
      <c r="T188" s="859">
        <f t="shared" si="83"/>
        <v>0</v>
      </c>
      <c r="U188" s="1330"/>
      <c r="V188" s="1330"/>
      <c r="W188" s="859">
        <f t="shared" si="84"/>
        <v>0</v>
      </c>
      <c r="X188" s="1330"/>
      <c r="Y188" s="1330"/>
      <c r="Z188" s="859">
        <f t="shared" si="85"/>
        <v>0</v>
      </c>
      <c r="AA188" s="1330"/>
      <c r="AB188" s="1330"/>
      <c r="AC188" s="859">
        <f t="shared" si="86"/>
        <v>0</v>
      </c>
      <c r="AD188" s="47"/>
      <c r="AE188" s="47"/>
      <c r="AF188" s="859">
        <f t="shared" si="87"/>
        <v>0</v>
      </c>
      <c r="AG188" s="47"/>
      <c r="AH188" s="47"/>
      <c r="AI188" s="859">
        <f t="shared" si="88"/>
        <v>0</v>
      </c>
      <c r="AJ188" s="47"/>
      <c r="AK188" s="47"/>
      <c r="AL188" s="859">
        <f t="shared" si="89"/>
        <v>0</v>
      </c>
      <c r="AM188" s="48">
        <f t="shared" si="90"/>
        <v>0</v>
      </c>
      <c r="AN188" s="48">
        <f t="shared" si="90"/>
        <v>0</v>
      </c>
      <c r="AO188" s="859">
        <f t="shared" si="91"/>
        <v>0</v>
      </c>
      <c r="AQ188" s="55">
        <v>9</v>
      </c>
      <c r="AR188" s="47" t="s">
        <v>216</v>
      </c>
      <c r="AS188" s="56"/>
      <c r="AT188" s="56"/>
      <c r="AU188" s="52">
        <f t="shared" si="92"/>
        <v>0</v>
      </c>
      <c r="AV188" s="49"/>
      <c r="AW188" s="49"/>
      <c r="AX188" s="49">
        <f t="shared" si="93"/>
        <v>0</v>
      </c>
      <c r="AY188" s="52">
        <f t="shared" si="94"/>
        <v>0</v>
      </c>
      <c r="AZ188" s="52">
        <f t="shared" si="94"/>
        <v>0</v>
      </c>
      <c r="BA188" s="53">
        <f t="shared" si="95"/>
        <v>0</v>
      </c>
      <c r="BB188" s="40"/>
      <c r="BC188" s="40"/>
    </row>
    <row r="189" spans="1:55" ht="15.75" customHeight="1">
      <c r="A189" s="44">
        <v>13</v>
      </c>
      <c r="B189" s="45" t="s">
        <v>62</v>
      </c>
      <c r="C189" s="1330"/>
      <c r="D189" s="1330"/>
      <c r="E189" s="859">
        <f t="shared" si="78"/>
        <v>0</v>
      </c>
      <c r="F189" s="1330"/>
      <c r="G189" s="1330"/>
      <c r="H189" s="859">
        <f t="shared" si="79"/>
        <v>0</v>
      </c>
      <c r="I189" s="1330"/>
      <c r="J189" s="1330"/>
      <c r="K189" s="859">
        <f t="shared" si="80"/>
        <v>0</v>
      </c>
      <c r="L189" s="1330"/>
      <c r="M189" s="1330"/>
      <c r="N189" s="859">
        <f t="shared" si="81"/>
        <v>0</v>
      </c>
      <c r="O189" s="1330"/>
      <c r="P189" s="1330"/>
      <c r="Q189" s="859">
        <f t="shared" si="82"/>
        <v>0</v>
      </c>
      <c r="R189" s="1330"/>
      <c r="S189" s="1330"/>
      <c r="T189" s="859">
        <f t="shared" si="83"/>
        <v>0</v>
      </c>
      <c r="U189" s="1330"/>
      <c r="V189" s="1330"/>
      <c r="W189" s="859">
        <f t="shared" si="84"/>
        <v>0</v>
      </c>
      <c r="X189" s="1330"/>
      <c r="Y189" s="1330"/>
      <c r="Z189" s="859">
        <f t="shared" si="85"/>
        <v>0</v>
      </c>
      <c r="AA189" s="1330"/>
      <c r="AB189" s="1330"/>
      <c r="AC189" s="859">
        <f t="shared" si="86"/>
        <v>0</v>
      </c>
      <c r="AD189" s="47"/>
      <c r="AE189" s="47"/>
      <c r="AF189" s="859">
        <f t="shared" si="87"/>
        <v>0</v>
      </c>
      <c r="AG189" s="47"/>
      <c r="AH189" s="47"/>
      <c r="AI189" s="859">
        <f t="shared" si="88"/>
        <v>0</v>
      </c>
      <c r="AJ189" s="47"/>
      <c r="AK189" s="47"/>
      <c r="AL189" s="859">
        <f t="shared" si="89"/>
        <v>0</v>
      </c>
      <c r="AM189" s="48">
        <f t="shared" si="90"/>
        <v>0</v>
      </c>
      <c r="AN189" s="48">
        <f t="shared" si="90"/>
        <v>0</v>
      </c>
      <c r="AO189" s="859">
        <f t="shared" si="91"/>
        <v>0</v>
      </c>
      <c r="AQ189" s="55">
        <v>10</v>
      </c>
      <c r="AR189" s="47" t="s">
        <v>217</v>
      </c>
      <c r="AS189" s="56"/>
      <c r="AT189" s="56"/>
      <c r="AU189" s="52">
        <f t="shared" si="92"/>
        <v>0</v>
      </c>
      <c r="AV189" s="49"/>
      <c r="AW189" s="49"/>
      <c r="AX189" s="49">
        <f t="shared" si="93"/>
        <v>0</v>
      </c>
      <c r="AY189" s="52">
        <f t="shared" si="94"/>
        <v>0</v>
      </c>
      <c r="AZ189" s="52">
        <f t="shared" si="94"/>
        <v>0</v>
      </c>
      <c r="BA189" s="53">
        <f t="shared" si="95"/>
        <v>0</v>
      </c>
      <c r="BB189" s="40"/>
      <c r="BC189" s="40"/>
    </row>
    <row r="190" spans="1:55" ht="15.75" customHeight="1">
      <c r="A190" s="44">
        <v>14</v>
      </c>
      <c r="B190" s="45" t="s">
        <v>69</v>
      </c>
      <c r="C190" s="1330"/>
      <c r="D190" s="1330"/>
      <c r="E190" s="859">
        <f t="shared" si="78"/>
        <v>0</v>
      </c>
      <c r="F190" s="1330"/>
      <c r="G190" s="1330"/>
      <c r="H190" s="859">
        <f t="shared" si="79"/>
        <v>0</v>
      </c>
      <c r="I190" s="1330"/>
      <c r="J190" s="1330"/>
      <c r="K190" s="859">
        <f t="shared" si="80"/>
        <v>0</v>
      </c>
      <c r="L190" s="1330"/>
      <c r="M190" s="1330"/>
      <c r="N190" s="859">
        <f t="shared" si="81"/>
        <v>0</v>
      </c>
      <c r="O190" s="1330"/>
      <c r="P190" s="1330"/>
      <c r="Q190" s="859">
        <f t="shared" si="82"/>
        <v>0</v>
      </c>
      <c r="R190" s="1330"/>
      <c r="S190" s="1330"/>
      <c r="T190" s="859">
        <f t="shared" si="83"/>
        <v>0</v>
      </c>
      <c r="U190" s="1330"/>
      <c r="V190" s="1330"/>
      <c r="W190" s="859">
        <f t="shared" si="84"/>
        <v>0</v>
      </c>
      <c r="X190" s="1330"/>
      <c r="Y190" s="1330"/>
      <c r="Z190" s="859">
        <f t="shared" si="85"/>
        <v>0</v>
      </c>
      <c r="AA190" s="1330"/>
      <c r="AB190" s="1330"/>
      <c r="AC190" s="859">
        <f t="shared" si="86"/>
        <v>0</v>
      </c>
      <c r="AD190" s="47"/>
      <c r="AE190" s="47"/>
      <c r="AF190" s="859">
        <f t="shared" si="87"/>
        <v>0</v>
      </c>
      <c r="AG190" s="47"/>
      <c r="AH190" s="47"/>
      <c r="AI190" s="859">
        <f t="shared" si="88"/>
        <v>0</v>
      </c>
      <c r="AJ190" s="47"/>
      <c r="AK190" s="47"/>
      <c r="AL190" s="859">
        <f t="shared" si="89"/>
        <v>0</v>
      </c>
      <c r="AM190" s="48">
        <f t="shared" si="90"/>
        <v>0</v>
      </c>
      <c r="AN190" s="48">
        <f t="shared" si="90"/>
        <v>0</v>
      </c>
      <c r="AO190" s="859">
        <f t="shared" si="91"/>
        <v>0</v>
      </c>
      <c r="AQ190" s="55">
        <v>11</v>
      </c>
      <c r="AR190" s="47" t="s">
        <v>218</v>
      </c>
      <c r="AS190" s="56"/>
      <c r="AT190" s="56"/>
      <c r="AU190" s="52">
        <f t="shared" si="92"/>
        <v>0</v>
      </c>
      <c r="AV190" s="49"/>
      <c r="AW190" s="49"/>
      <c r="AX190" s="49">
        <f t="shared" si="93"/>
        <v>0</v>
      </c>
      <c r="AY190" s="52">
        <f t="shared" si="94"/>
        <v>0</v>
      </c>
      <c r="AZ190" s="52">
        <f t="shared" si="94"/>
        <v>0</v>
      </c>
      <c r="BA190" s="53">
        <f t="shared" si="95"/>
        <v>0</v>
      </c>
      <c r="BB190" s="40"/>
      <c r="BC190" s="40"/>
    </row>
    <row r="191" spans="1:55" ht="15.75" customHeight="1">
      <c r="A191" s="44">
        <v>15</v>
      </c>
      <c r="B191" s="45" t="s">
        <v>70</v>
      </c>
      <c r="C191" s="1330"/>
      <c r="D191" s="1330"/>
      <c r="E191" s="859">
        <f t="shared" si="78"/>
        <v>0</v>
      </c>
      <c r="F191" s="1330"/>
      <c r="G191" s="1330"/>
      <c r="H191" s="859">
        <f t="shared" si="79"/>
        <v>0</v>
      </c>
      <c r="I191" s="1330"/>
      <c r="J191" s="1330"/>
      <c r="K191" s="859">
        <f t="shared" si="80"/>
        <v>0</v>
      </c>
      <c r="L191" s="1330"/>
      <c r="M191" s="1330"/>
      <c r="N191" s="859">
        <f t="shared" si="81"/>
        <v>0</v>
      </c>
      <c r="O191" s="1330"/>
      <c r="P191" s="1330"/>
      <c r="Q191" s="859">
        <f t="shared" si="82"/>
        <v>0</v>
      </c>
      <c r="R191" s="1330"/>
      <c r="S191" s="1330"/>
      <c r="T191" s="859">
        <f t="shared" si="83"/>
        <v>0</v>
      </c>
      <c r="U191" s="1330"/>
      <c r="V191" s="1330"/>
      <c r="W191" s="859">
        <f t="shared" si="84"/>
        <v>0</v>
      </c>
      <c r="X191" s="1330"/>
      <c r="Y191" s="1330"/>
      <c r="Z191" s="859">
        <f t="shared" si="85"/>
        <v>0</v>
      </c>
      <c r="AA191" s="1330"/>
      <c r="AB191" s="1330"/>
      <c r="AC191" s="859">
        <f t="shared" si="86"/>
        <v>0</v>
      </c>
      <c r="AD191" s="47"/>
      <c r="AE191" s="47"/>
      <c r="AF191" s="859">
        <f t="shared" si="87"/>
        <v>0</v>
      </c>
      <c r="AG191" s="47"/>
      <c r="AH191" s="47"/>
      <c r="AI191" s="859">
        <f t="shared" si="88"/>
        <v>0</v>
      </c>
      <c r="AJ191" s="47"/>
      <c r="AK191" s="47"/>
      <c r="AL191" s="859">
        <f t="shared" si="89"/>
        <v>0</v>
      </c>
      <c r="AM191" s="48">
        <f t="shared" si="90"/>
        <v>0</v>
      </c>
      <c r="AN191" s="48">
        <f t="shared" si="90"/>
        <v>0</v>
      </c>
      <c r="AO191" s="859">
        <f t="shared" si="91"/>
        <v>0</v>
      </c>
      <c r="AQ191" s="55">
        <v>12</v>
      </c>
      <c r="AR191" s="47" t="s">
        <v>219</v>
      </c>
      <c r="AS191" s="56"/>
      <c r="AT191" s="56"/>
      <c r="AU191" s="52">
        <f t="shared" si="92"/>
        <v>0</v>
      </c>
      <c r="AV191" s="49"/>
      <c r="AW191" s="49"/>
      <c r="AX191" s="49">
        <f t="shared" si="93"/>
        <v>0</v>
      </c>
      <c r="AY191" s="52">
        <f t="shared" si="94"/>
        <v>0</v>
      </c>
      <c r="AZ191" s="52">
        <f t="shared" si="94"/>
        <v>0</v>
      </c>
      <c r="BA191" s="53">
        <f t="shared" si="95"/>
        <v>0</v>
      </c>
      <c r="BB191" s="40"/>
      <c r="BC191" s="40"/>
    </row>
    <row r="192" spans="1:55" ht="15.75" customHeight="1" thickBot="1">
      <c r="A192" s="44">
        <v>16</v>
      </c>
      <c r="B192" s="45" t="s">
        <v>73</v>
      </c>
      <c r="C192" s="1330"/>
      <c r="D192" s="1330"/>
      <c r="E192" s="859">
        <f t="shared" si="78"/>
        <v>0</v>
      </c>
      <c r="F192" s="1330"/>
      <c r="G192" s="1330"/>
      <c r="H192" s="859">
        <f t="shared" si="79"/>
        <v>0</v>
      </c>
      <c r="I192" s="1330"/>
      <c r="J192" s="1330"/>
      <c r="K192" s="859">
        <f t="shared" si="80"/>
        <v>0</v>
      </c>
      <c r="L192" s="1330"/>
      <c r="M192" s="1330"/>
      <c r="N192" s="859">
        <f t="shared" si="81"/>
        <v>0</v>
      </c>
      <c r="O192" s="1330"/>
      <c r="P192" s="1330"/>
      <c r="Q192" s="859">
        <f t="shared" si="82"/>
        <v>0</v>
      </c>
      <c r="R192" s="1330"/>
      <c r="S192" s="1330"/>
      <c r="T192" s="859">
        <f t="shared" si="83"/>
        <v>0</v>
      </c>
      <c r="U192" s="1330"/>
      <c r="V192" s="1330"/>
      <c r="W192" s="859">
        <f t="shared" si="84"/>
        <v>0</v>
      </c>
      <c r="X192" s="1330"/>
      <c r="Y192" s="1330"/>
      <c r="Z192" s="859">
        <f t="shared" si="85"/>
        <v>0</v>
      </c>
      <c r="AA192" s="1330"/>
      <c r="AB192" s="1330"/>
      <c r="AC192" s="859">
        <f t="shared" si="86"/>
        <v>0</v>
      </c>
      <c r="AD192" s="47"/>
      <c r="AE192" s="47"/>
      <c r="AF192" s="859">
        <f t="shared" si="87"/>
        <v>0</v>
      </c>
      <c r="AG192" s="47"/>
      <c r="AH192" s="47"/>
      <c r="AI192" s="859">
        <f t="shared" si="88"/>
        <v>0</v>
      </c>
      <c r="AJ192" s="47"/>
      <c r="AK192" s="47"/>
      <c r="AL192" s="859">
        <f t="shared" si="89"/>
        <v>0</v>
      </c>
      <c r="AM192" s="48">
        <f t="shared" si="90"/>
        <v>0</v>
      </c>
      <c r="AN192" s="48">
        <f t="shared" si="90"/>
        <v>0</v>
      </c>
      <c r="AO192" s="859">
        <f t="shared" si="91"/>
        <v>0</v>
      </c>
      <c r="AQ192" s="1590" t="s">
        <v>6</v>
      </c>
      <c r="AR192" s="1591"/>
      <c r="AS192" s="118">
        <f>SUM(AS180:AS191)</f>
        <v>0</v>
      </c>
      <c r="AT192" s="118">
        <f t="shared" ref="AT192:BA192" si="96">SUM(AT180:AT191)</f>
        <v>0</v>
      </c>
      <c r="AU192" s="118">
        <f t="shared" si="96"/>
        <v>0</v>
      </c>
      <c r="AV192" s="118">
        <f t="shared" si="96"/>
        <v>0</v>
      </c>
      <c r="AW192" s="118">
        <f t="shared" si="96"/>
        <v>0</v>
      </c>
      <c r="AX192" s="118">
        <f t="shared" si="96"/>
        <v>0</v>
      </c>
      <c r="AY192" s="118">
        <f t="shared" si="96"/>
        <v>0</v>
      </c>
      <c r="AZ192" s="118">
        <f t="shared" si="96"/>
        <v>0</v>
      </c>
      <c r="BA192" s="119">
        <f t="shared" si="96"/>
        <v>0</v>
      </c>
      <c r="BB192" s="40"/>
      <c r="BC192" s="40"/>
    </row>
    <row r="193" spans="1:50">
      <c r="A193" s="44">
        <v>17</v>
      </c>
      <c r="B193" s="45" t="s">
        <v>75</v>
      </c>
      <c r="C193" s="1330"/>
      <c r="D193" s="1330"/>
      <c r="E193" s="859">
        <f t="shared" si="78"/>
        <v>0</v>
      </c>
      <c r="F193" s="1330"/>
      <c r="G193" s="1330"/>
      <c r="H193" s="859">
        <f t="shared" si="79"/>
        <v>0</v>
      </c>
      <c r="I193" s="1330"/>
      <c r="J193" s="1330"/>
      <c r="K193" s="859">
        <f t="shared" si="80"/>
        <v>0</v>
      </c>
      <c r="L193" s="1330"/>
      <c r="M193" s="1330"/>
      <c r="N193" s="859">
        <f t="shared" si="81"/>
        <v>0</v>
      </c>
      <c r="O193" s="1330"/>
      <c r="P193" s="1330"/>
      <c r="Q193" s="859">
        <f t="shared" si="82"/>
        <v>0</v>
      </c>
      <c r="R193" s="1330"/>
      <c r="S193" s="1330"/>
      <c r="T193" s="859">
        <f t="shared" si="83"/>
        <v>0</v>
      </c>
      <c r="U193" s="1330"/>
      <c r="V193" s="1330"/>
      <c r="W193" s="859">
        <f t="shared" si="84"/>
        <v>0</v>
      </c>
      <c r="X193" s="1330"/>
      <c r="Y193" s="1330"/>
      <c r="Z193" s="859">
        <f t="shared" si="85"/>
        <v>0</v>
      </c>
      <c r="AA193" s="1330"/>
      <c r="AB193" s="1330"/>
      <c r="AC193" s="859">
        <f t="shared" si="86"/>
        <v>0</v>
      </c>
      <c r="AD193" s="47"/>
      <c r="AE193" s="47"/>
      <c r="AF193" s="859">
        <f t="shared" si="87"/>
        <v>0</v>
      </c>
      <c r="AG193" s="47"/>
      <c r="AH193" s="47"/>
      <c r="AI193" s="859">
        <f t="shared" si="88"/>
        <v>0</v>
      </c>
      <c r="AJ193" s="47"/>
      <c r="AK193" s="47"/>
      <c r="AL193" s="859">
        <f t="shared" si="89"/>
        <v>0</v>
      </c>
      <c r="AM193" s="48">
        <f t="shared" si="90"/>
        <v>0</v>
      </c>
      <c r="AN193" s="48">
        <f t="shared" si="90"/>
        <v>0</v>
      </c>
      <c r="AO193" s="859">
        <f t="shared" si="91"/>
        <v>0</v>
      </c>
    </row>
    <row r="194" spans="1:50">
      <c r="A194" s="44">
        <v>18</v>
      </c>
      <c r="B194" s="50" t="s">
        <v>161</v>
      </c>
      <c r="C194" s="1330"/>
      <c r="D194" s="1330"/>
      <c r="E194" s="859">
        <f t="shared" si="78"/>
        <v>0</v>
      </c>
      <c r="F194" s="1330"/>
      <c r="G194" s="1330"/>
      <c r="H194" s="859">
        <f t="shared" si="79"/>
        <v>0</v>
      </c>
      <c r="I194" s="1330"/>
      <c r="J194" s="1330"/>
      <c r="K194" s="859">
        <f t="shared" si="80"/>
        <v>0</v>
      </c>
      <c r="L194" s="1330"/>
      <c r="M194" s="1330"/>
      <c r="N194" s="859">
        <f t="shared" si="81"/>
        <v>0</v>
      </c>
      <c r="O194" s="1330"/>
      <c r="P194" s="1330"/>
      <c r="Q194" s="859">
        <f t="shared" si="82"/>
        <v>0</v>
      </c>
      <c r="R194" s="1330"/>
      <c r="S194" s="1330"/>
      <c r="T194" s="859">
        <f t="shared" si="83"/>
        <v>0</v>
      </c>
      <c r="U194" s="1330"/>
      <c r="V194" s="1330"/>
      <c r="W194" s="859">
        <f t="shared" si="84"/>
        <v>0</v>
      </c>
      <c r="X194" s="1330"/>
      <c r="Y194" s="1330"/>
      <c r="Z194" s="859">
        <f t="shared" si="85"/>
        <v>0</v>
      </c>
      <c r="AA194" s="1330"/>
      <c r="AB194" s="1330"/>
      <c r="AC194" s="859">
        <f t="shared" si="86"/>
        <v>0</v>
      </c>
      <c r="AD194" s="47"/>
      <c r="AE194" s="47"/>
      <c r="AF194" s="859">
        <f t="shared" si="87"/>
        <v>0</v>
      </c>
      <c r="AG194" s="47"/>
      <c r="AH194" s="47"/>
      <c r="AI194" s="859">
        <f t="shared" si="88"/>
        <v>0</v>
      </c>
      <c r="AJ194" s="47"/>
      <c r="AK194" s="47"/>
      <c r="AL194" s="859">
        <f t="shared" si="89"/>
        <v>0</v>
      </c>
      <c r="AM194" s="48">
        <f t="shared" si="90"/>
        <v>0</v>
      </c>
      <c r="AN194" s="48">
        <f t="shared" si="90"/>
        <v>0</v>
      </c>
      <c r="AO194" s="859">
        <f t="shared" si="91"/>
        <v>0</v>
      </c>
      <c r="AV194" s="460"/>
    </row>
    <row r="195" spans="1:50">
      <c r="A195" s="44">
        <v>19</v>
      </c>
      <c r="B195" s="45" t="s">
        <v>86</v>
      </c>
      <c r="C195" s="1330"/>
      <c r="D195" s="1330"/>
      <c r="E195" s="859">
        <f t="shared" si="78"/>
        <v>0</v>
      </c>
      <c r="F195" s="1330"/>
      <c r="G195" s="1330"/>
      <c r="H195" s="859">
        <f t="shared" si="79"/>
        <v>0</v>
      </c>
      <c r="I195" s="1330"/>
      <c r="J195" s="1330"/>
      <c r="K195" s="859">
        <f t="shared" si="80"/>
        <v>0</v>
      </c>
      <c r="L195" s="1330"/>
      <c r="M195" s="1330"/>
      <c r="N195" s="859">
        <f t="shared" si="81"/>
        <v>0</v>
      </c>
      <c r="O195" s="1330"/>
      <c r="P195" s="1330"/>
      <c r="Q195" s="859">
        <f t="shared" si="82"/>
        <v>0</v>
      </c>
      <c r="R195" s="1330"/>
      <c r="S195" s="1330"/>
      <c r="T195" s="859">
        <f t="shared" si="83"/>
        <v>0</v>
      </c>
      <c r="U195" s="1330"/>
      <c r="V195" s="1330"/>
      <c r="W195" s="859">
        <f t="shared" si="84"/>
        <v>0</v>
      </c>
      <c r="X195" s="1330"/>
      <c r="Y195" s="1330"/>
      <c r="Z195" s="859">
        <f t="shared" si="85"/>
        <v>0</v>
      </c>
      <c r="AA195" s="1330"/>
      <c r="AB195" s="1330"/>
      <c r="AC195" s="859">
        <f t="shared" si="86"/>
        <v>0</v>
      </c>
      <c r="AD195" s="47"/>
      <c r="AE195" s="47"/>
      <c r="AF195" s="859">
        <f t="shared" si="87"/>
        <v>0</v>
      </c>
      <c r="AG195" s="47"/>
      <c r="AH195" s="47"/>
      <c r="AI195" s="859">
        <f t="shared" si="88"/>
        <v>0</v>
      </c>
      <c r="AJ195" s="47"/>
      <c r="AK195" s="47"/>
      <c r="AL195" s="859">
        <f t="shared" si="89"/>
        <v>0</v>
      </c>
      <c r="AM195" s="48">
        <f t="shared" si="90"/>
        <v>0</v>
      </c>
      <c r="AN195" s="48">
        <f t="shared" si="90"/>
        <v>0</v>
      </c>
      <c r="AO195" s="859">
        <f t="shared" si="91"/>
        <v>0</v>
      </c>
      <c r="AS195" s="40"/>
      <c r="AT195" s="40"/>
      <c r="AU195" s="40"/>
      <c r="AV195" s="40"/>
      <c r="AW195" s="40"/>
      <c r="AX195" s="40"/>
    </row>
    <row r="196" spans="1:50">
      <c r="A196" s="44">
        <v>20</v>
      </c>
      <c r="B196" s="45" t="s">
        <v>143</v>
      </c>
      <c r="C196" s="1330"/>
      <c r="D196" s="1330"/>
      <c r="E196" s="859">
        <f t="shared" si="78"/>
        <v>0</v>
      </c>
      <c r="F196" s="1330"/>
      <c r="G196" s="1330"/>
      <c r="H196" s="859">
        <f t="shared" si="79"/>
        <v>0</v>
      </c>
      <c r="I196" s="1330"/>
      <c r="J196" s="1330"/>
      <c r="K196" s="859">
        <f t="shared" si="80"/>
        <v>0</v>
      </c>
      <c r="L196" s="1330"/>
      <c r="M196" s="1330"/>
      <c r="N196" s="859">
        <f t="shared" si="81"/>
        <v>0</v>
      </c>
      <c r="O196" s="1330"/>
      <c r="P196" s="1330"/>
      <c r="Q196" s="859">
        <f t="shared" si="82"/>
        <v>0</v>
      </c>
      <c r="R196" s="1330"/>
      <c r="S196" s="1330"/>
      <c r="T196" s="859">
        <f t="shared" si="83"/>
        <v>0</v>
      </c>
      <c r="U196" s="1330"/>
      <c r="V196" s="1330"/>
      <c r="W196" s="859">
        <f t="shared" si="84"/>
        <v>0</v>
      </c>
      <c r="X196" s="1330"/>
      <c r="Y196" s="1330"/>
      <c r="Z196" s="859">
        <f t="shared" si="85"/>
        <v>0</v>
      </c>
      <c r="AA196" s="1330"/>
      <c r="AB196" s="1330"/>
      <c r="AC196" s="859">
        <f t="shared" si="86"/>
        <v>0</v>
      </c>
      <c r="AD196" s="47"/>
      <c r="AE196" s="47"/>
      <c r="AF196" s="859">
        <f t="shared" si="87"/>
        <v>0</v>
      </c>
      <c r="AG196" s="47"/>
      <c r="AH196" s="47"/>
      <c r="AI196" s="859">
        <f t="shared" si="88"/>
        <v>0</v>
      </c>
      <c r="AJ196" s="47"/>
      <c r="AK196" s="47"/>
      <c r="AL196" s="859">
        <f t="shared" si="89"/>
        <v>0</v>
      </c>
      <c r="AM196" s="48">
        <f t="shared" si="90"/>
        <v>0</v>
      </c>
      <c r="AN196" s="48">
        <f t="shared" si="90"/>
        <v>0</v>
      </c>
      <c r="AO196" s="859">
        <f t="shared" si="91"/>
        <v>0</v>
      </c>
    </row>
    <row r="197" spans="1:50">
      <c r="A197" s="44">
        <v>21</v>
      </c>
      <c r="B197" s="50" t="s">
        <v>144</v>
      </c>
      <c r="C197" s="1330"/>
      <c r="D197" s="1330"/>
      <c r="E197" s="859">
        <f t="shared" si="78"/>
        <v>0</v>
      </c>
      <c r="F197" s="1330"/>
      <c r="G197" s="1330"/>
      <c r="H197" s="859">
        <f t="shared" si="79"/>
        <v>0</v>
      </c>
      <c r="I197" s="1330"/>
      <c r="J197" s="1330"/>
      <c r="K197" s="859">
        <f t="shared" si="80"/>
        <v>0</v>
      </c>
      <c r="L197" s="1330"/>
      <c r="M197" s="1330"/>
      <c r="N197" s="859">
        <f t="shared" si="81"/>
        <v>0</v>
      </c>
      <c r="O197" s="1330"/>
      <c r="P197" s="1330"/>
      <c r="Q197" s="859">
        <f t="shared" si="82"/>
        <v>0</v>
      </c>
      <c r="R197" s="1330"/>
      <c r="S197" s="1330"/>
      <c r="T197" s="859">
        <f t="shared" si="83"/>
        <v>0</v>
      </c>
      <c r="U197" s="1330"/>
      <c r="V197" s="1330"/>
      <c r="W197" s="859">
        <f t="shared" si="84"/>
        <v>0</v>
      </c>
      <c r="X197" s="1330"/>
      <c r="Y197" s="1330"/>
      <c r="Z197" s="859">
        <f t="shared" si="85"/>
        <v>0</v>
      </c>
      <c r="AA197" s="1330"/>
      <c r="AB197" s="1330"/>
      <c r="AC197" s="859">
        <f t="shared" si="86"/>
        <v>0</v>
      </c>
      <c r="AD197" s="47"/>
      <c r="AE197" s="47"/>
      <c r="AF197" s="859">
        <f t="shared" si="87"/>
        <v>0</v>
      </c>
      <c r="AG197" s="47"/>
      <c r="AH197" s="47"/>
      <c r="AI197" s="859">
        <f t="shared" si="88"/>
        <v>0</v>
      </c>
      <c r="AJ197" s="47"/>
      <c r="AK197" s="47"/>
      <c r="AL197" s="859">
        <f t="shared" si="89"/>
        <v>0</v>
      </c>
      <c r="AM197" s="48">
        <f t="shared" si="90"/>
        <v>0</v>
      </c>
      <c r="AN197" s="48">
        <f t="shared" si="90"/>
        <v>0</v>
      </c>
      <c r="AO197" s="859">
        <f t="shared" si="91"/>
        <v>0</v>
      </c>
    </row>
    <row r="198" spans="1:50">
      <c r="A198" s="44">
        <v>22</v>
      </c>
      <c r="B198" s="45" t="s">
        <v>145</v>
      </c>
      <c r="C198" s="1330"/>
      <c r="D198" s="1330"/>
      <c r="E198" s="859">
        <f t="shared" si="78"/>
        <v>0</v>
      </c>
      <c r="F198" s="1330"/>
      <c r="G198" s="1330"/>
      <c r="H198" s="859">
        <f t="shared" si="79"/>
        <v>0</v>
      </c>
      <c r="I198" s="1330"/>
      <c r="J198" s="1330"/>
      <c r="K198" s="859">
        <f t="shared" si="80"/>
        <v>0</v>
      </c>
      <c r="L198" s="1330"/>
      <c r="M198" s="1330"/>
      <c r="N198" s="859">
        <f t="shared" si="81"/>
        <v>0</v>
      </c>
      <c r="O198" s="1330"/>
      <c r="P198" s="1330"/>
      <c r="Q198" s="859">
        <f t="shared" si="82"/>
        <v>0</v>
      </c>
      <c r="R198" s="1330"/>
      <c r="S198" s="1330"/>
      <c r="T198" s="859">
        <f t="shared" si="83"/>
        <v>0</v>
      </c>
      <c r="U198" s="1330"/>
      <c r="V198" s="1330"/>
      <c r="W198" s="859">
        <f t="shared" si="84"/>
        <v>0</v>
      </c>
      <c r="X198" s="1330"/>
      <c r="Y198" s="1330"/>
      <c r="Z198" s="859">
        <f t="shared" si="85"/>
        <v>0</v>
      </c>
      <c r="AA198" s="1330"/>
      <c r="AB198" s="1330"/>
      <c r="AC198" s="859">
        <f t="shared" si="86"/>
        <v>0</v>
      </c>
      <c r="AD198" s="47"/>
      <c r="AE198" s="47"/>
      <c r="AF198" s="859">
        <f t="shared" si="87"/>
        <v>0</v>
      </c>
      <c r="AG198" s="47"/>
      <c r="AH198" s="47"/>
      <c r="AI198" s="859">
        <f t="shared" si="88"/>
        <v>0</v>
      </c>
      <c r="AJ198" s="47"/>
      <c r="AK198" s="47"/>
      <c r="AL198" s="859">
        <f t="shared" si="89"/>
        <v>0</v>
      </c>
      <c r="AM198" s="48">
        <f t="shared" si="90"/>
        <v>0</v>
      </c>
      <c r="AN198" s="48">
        <f t="shared" si="90"/>
        <v>0</v>
      </c>
      <c r="AO198" s="859">
        <f t="shared" si="91"/>
        <v>0</v>
      </c>
    </row>
    <row r="199" spans="1:50">
      <c r="A199" s="47"/>
      <c r="B199" s="47" t="s">
        <v>6</v>
      </c>
      <c r="C199" s="859">
        <f>SUM(C177:C198)</f>
        <v>0</v>
      </c>
      <c r="D199" s="859">
        <f t="shared" ref="D199:AO199" si="97">SUM(D177:D198)</f>
        <v>0</v>
      </c>
      <c r="E199" s="859">
        <f t="shared" si="97"/>
        <v>0</v>
      </c>
      <c r="F199" s="859">
        <f t="shared" si="97"/>
        <v>0</v>
      </c>
      <c r="G199" s="859">
        <f t="shared" si="97"/>
        <v>0</v>
      </c>
      <c r="H199" s="859">
        <f t="shared" si="97"/>
        <v>0</v>
      </c>
      <c r="I199" s="859">
        <f t="shared" si="97"/>
        <v>0</v>
      </c>
      <c r="J199" s="859">
        <f t="shared" si="97"/>
        <v>0</v>
      </c>
      <c r="K199" s="859">
        <f t="shared" si="97"/>
        <v>0</v>
      </c>
      <c r="L199" s="859">
        <f t="shared" si="97"/>
        <v>0</v>
      </c>
      <c r="M199" s="859">
        <f t="shared" si="97"/>
        <v>0</v>
      </c>
      <c r="N199" s="859">
        <f t="shared" si="97"/>
        <v>0</v>
      </c>
      <c r="O199" s="859">
        <f t="shared" si="97"/>
        <v>0</v>
      </c>
      <c r="P199" s="859">
        <f t="shared" si="97"/>
        <v>0</v>
      </c>
      <c r="Q199" s="859">
        <f t="shared" si="97"/>
        <v>0</v>
      </c>
      <c r="R199" s="859">
        <f t="shared" si="97"/>
        <v>0</v>
      </c>
      <c r="S199" s="859">
        <f t="shared" si="97"/>
        <v>0</v>
      </c>
      <c r="T199" s="859">
        <f t="shared" si="97"/>
        <v>0</v>
      </c>
      <c r="U199" s="859">
        <f t="shared" si="97"/>
        <v>0</v>
      </c>
      <c r="V199" s="859">
        <f t="shared" si="97"/>
        <v>0</v>
      </c>
      <c r="W199" s="859">
        <f t="shared" si="97"/>
        <v>0</v>
      </c>
      <c r="X199" s="859">
        <f t="shared" si="97"/>
        <v>0</v>
      </c>
      <c r="Y199" s="859">
        <f t="shared" si="97"/>
        <v>0</v>
      </c>
      <c r="Z199" s="859">
        <f t="shared" si="97"/>
        <v>0</v>
      </c>
      <c r="AA199" s="859">
        <f t="shared" si="97"/>
        <v>0</v>
      </c>
      <c r="AB199" s="859">
        <f t="shared" si="97"/>
        <v>0</v>
      </c>
      <c r="AC199" s="859">
        <f t="shared" si="97"/>
        <v>0</v>
      </c>
      <c r="AD199" s="859">
        <f t="shared" si="97"/>
        <v>0</v>
      </c>
      <c r="AE199" s="859">
        <f t="shared" si="97"/>
        <v>0</v>
      </c>
      <c r="AF199" s="859">
        <f t="shared" si="97"/>
        <v>0</v>
      </c>
      <c r="AG199" s="859">
        <f t="shared" si="97"/>
        <v>0</v>
      </c>
      <c r="AH199" s="859">
        <f t="shared" si="97"/>
        <v>0</v>
      </c>
      <c r="AI199" s="859">
        <f t="shared" si="97"/>
        <v>0</v>
      </c>
      <c r="AJ199" s="859">
        <f t="shared" si="97"/>
        <v>0</v>
      </c>
      <c r="AK199" s="859">
        <f t="shared" si="97"/>
        <v>0</v>
      </c>
      <c r="AL199" s="859">
        <f t="shared" si="97"/>
        <v>0</v>
      </c>
      <c r="AM199" s="859">
        <f t="shared" si="97"/>
        <v>0</v>
      </c>
      <c r="AN199" s="859">
        <f t="shared" si="97"/>
        <v>0</v>
      </c>
      <c r="AO199" s="859">
        <f t="shared" si="97"/>
        <v>0</v>
      </c>
    </row>
    <row r="201" spans="1:50">
      <c r="A201" s="1323" t="s">
        <v>225</v>
      </c>
      <c r="C201" s="1577" t="s">
        <v>360</v>
      </c>
      <c r="D201" s="1577"/>
      <c r="E201" s="1577"/>
      <c r="F201" s="1577"/>
      <c r="G201" s="1577"/>
      <c r="H201" s="1577"/>
      <c r="I201" s="1577"/>
      <c r="J201" s="1577"/>
      <c r="K201" s="1577"/>
      <c r="L201" s="1577"/>
      <c r="M201" s="1577"/>
      <c r="N201" s="1577"/>
      <c r="O201" s="1577"/>
      <c r="P201" s="1577"/>
      <c r="Q201" s="1577"/>
      <c r="R201" s="1577"/>
      <c r="S201" s="1577"/>
      <c r="T201" s="1577"/>
      <c r="U201" s="1577"/>
      <c r="V201" s="1577"/>
      <c r="W201" s="1577"/>
      <c r="X201" s="1577"/>
      <c r="Y201" s="1577"/>
      <c r="Z201" s="1577"/>
      <c r="AA201" s="1577"/>
      <c r="AB201" s="1577"/>
      <c r="AC201" s="1577"/>
      <c r="AD201" s="1577"/>
      <c r="AE201" s="1577"/>
      <c r="AF201" s="1577"/>
      <c r="AG201" s="1577"/>
      <c r="AH201" s="1333"/>
      <c r="AI201" s="1333"/>
      <c r="AJ201" s="1333"/>
      <c r="AK201" s="1333"/>
    </row>
    <row r="202" spans="1:50">
      <c r="A202" s="43"/>
      <c r="B202" s="43" t="s">
        <v>0</v>
      </c>
      <c r="Q202" s="1323" t="s">
        <v>615</v>
      </c>
    </row>
    <row r="203" spans="1:50">
      <c r="A203" s="1578" t="s">
        <v>193</v>
      </c>
      <c r="B203" s="1578" t="s">
        <v>194</v>
      </c>
      <c r="C203" s="1571" t="s">
        <v>208</v>
      </c>
      <c r="D203" s="1572"/>
      <c r="E203" s="1573"/>
      <c r="F203" s="1571" t="s">
        <v>209</v>
      </c>
      <c r="G203" s="1572"/>
      <c r="H203" s="1573"/>
      <c r="I203" s="1571" t="s">
        <v>210</v>
      </c>
      <c r="J203" s="1572"/>
      <c r="K203" s="1573"/>
      <c r="L203" s="1571" t="s">
        <v>211</v>
      </c>
      <c r="M203" s="1572"/>
      <c r="N203" s="1573"/>
      <c r="O203" s="1571" t="s">
        <v>212</v>
      </c>
      <c r="P203" s="1572"/>
      <c r="Q203" s="1573"/>
      <c r="R203" s="1571" t="s">
        <v>213</v>
      </c>
      <c r="S203" s="1572"/>
      <c r="T203" s="1573"/>
      <c r="U203" s="1571" t="s">
        <v>214</v>
      </c>
      <c r="V203" s="1572"/>
      <c r="W203" s="1573"/>
      <c r="X203" s="1571" t="s">
        <v>215</v>
      </c>
      <c r="Y203" s="1572"/>
      <c r="Z203" s="1573"/>
      <c r="AA203" s="1574" t="s">
        <v>216</v>
      </c>
      <c r="AB203" s="1575"/>
      <c r="AC203" s="1576"/>
      <c r="AD203" s="1571" t="s">
        <v>217</v>
      </c>
      <c r="AE203" s="1572"/>
      <c r="AF203" s="1573"/>
      <c r="AG203" s="1574" t="s">
        <v>218</v>
      </c>
      <c r="AH203" s="1575"/>
      <c r="AI203" s="1576"/>
      <c r="AJ203" s="1574" t="s">
        <v>219</v>
      </c>
      <c r="AK203" s="1575"/>
      <c r="AL203" s="1576"/>
      <c r="AM203" s="1571" t="s">
        <v>6</v>
      </c>
      <c r="AN203" s="1572"/>
      <c r="AO203" s="1573"/>
    </row>
    <row r="204" spans="1:50">
      <c r="A204" s="1579"/>
      <c r="B204" s="1579"/>
      <c r="C204" s="686" t="s">
        <v>242</v>
      </c>
      <c r="D204" s="686" t="s">
        <v>243</v>
      </c>
      <c r="E204" s="686" t="s">
        <v>236</v>
      </c>
      <c r="F204" s="686" t="s">
        <v>242</v>
      </c>
      <c r="G204" s="686" t="s">
        <v>243</v>
      </c>
      <c r="H204" s="686" t="s">
        <v>236</v>
      </c>
      <c r="I204" s="686" t="s">
        <v>242</v>
      </c>
      <c r="J204" s="686" t="s">
        <v>243</v>
      </c>
      <c r="K204" s="686" t="s">
        <v>236</v>
      </c>
      <c r="L204" s="686" t="s">
        <v>242</v>
      </c>
      <c r="M204" s="686" t="s">
        <v>243</v>
      </c>
      <c r="N204" s="686" t="s">
        <v>236</v>
      </c>
      <c r="O204" s="686" t="s">
        <v>242</v>
      </c>
      <c r="P204" s="686" t="s">
        <v>243</v>
      </c>
      <c r="Q204" s="686" t="s">
        <v>236</v>
      </c>
      <c r="R204" s="686" t="s">
        <v>242</v>
      </c>
      <c r="S204" s="686" t="s">
        <v>243</v>
      </c>
      <c r="T204" s="686" t="s">
        <v>236</v>
      </c>
      <c r="U204" s="686" t="s">
        <v>242</v>
      </c>
      <c r="V204" s="686" t="s">
        <v>243</v>
      </c>
      <c r="W204" s="686" t="s">
        <v>236</v>
      </c>
      <c r="X204" s="686" t="s">
        <v>242</v>
      </c>
      <c r="Y204" s="686" t="s">
        <v>243</v>
      </c>
      <c r="Z204" s="686" t="s">
        <v>236</v>
      </c>
      <c r="AA204" s="686" t="s">
        <v>242</v>
      </c>
      <c r="AB204" s="686" t="s">
        <v>243</v>
      </c>
      <c r="AC204" s="686" t="s">
        <v>236</v>
      </c>
      <c r="AD204" s="686" t="s">
        <v>242</v>
      </c>
      <c r="AE204" s="686" t="s">
        <v>243</v>
      </c>
      <c r="AF204" s="686" t="s">
        <v>236</v>
      </c>
      <c r="AG204" s="686" t="s">
        <v>242</v>
      </c>
      <c r="AH204" s="686" t="s">
        <v>243</v>
      </c>
      <c r="AI204" s="686" t="s">
        <v>236</v>
      </c>
      <c r="AJ204" s="686" t="s">
        <v>242</v>
      </c>
      <c r="AK204" s="686" t="s">
        <v>243</v>
      </c>
      <c r="AL204" s="686" t="s">
        <v>236</v>
      </c>
      <c r="AM204" s="686" t="s">
        <v>242</v>
      </c>
      <c r="AN204" s="686" t="s">
        <v>243</v>
      </c>
      <c r="AO204" s="686" t="s">
        <v>236</v>
      </c>
    </row>
    <row r="205" spans="1:50">
      <c r="A205" s="44">
        <v>1</v>
      </c>
      <c r="B205" s="45" t="s">
        <v>15</v>
      </c>
      <c r="C205" s="1330"/>
      <c r="D205" s="1330"/>
      <c r="E205" s="859">
        <f>C205+D205</f>
        <v>0</v>
      </c>
      <c r="F205" s="1330"/>
      <c r="G205" s="1330"/>
      <c r="H205" s="859">
        <f>F205+G205</f>
        <v>0</v>
      </c>
      <c r="I205" s="1330"/>
      <c r="J205" s="1330"/>
      <c r="K205" s="859">
        <f>I205+J205</f>
        <v>0</v>
      </c>
      <c r="L205" s="1330"/>
      <c r="M205" s="1330"/>
      <c r="N205" s="859">
        <f>L205+M205</f>
        <v>0</v>
      </c>
      <c r="O205" s="1330"/>
      <c r="P205" s="1330"/>
      <c r="Q205" s="859">
        <f>O205+P205</f>
        <v>0</v>
      </c>
      <c r="R205" s="1330"/>
      <c r="S205" s="1330"/>
      <c r="T205" s="859">
        <f>R205+S205</f>
        <v>0</v>
      </c>
      <c r="U205" s="1330"/>
      <c r="V205" s="1330"/>
      <c r="W205" s="859">
        <f>U205+V205</f>
        <v>0</v>
      </c>
      <c r="X205" s="1330"/>
      <c r="Y205" s="1330"/>
      <c r="Z205" s="859">
        <f>X205+Y205</f>
        <v>0</v>
      </c>
      <c r="AA205" s="1330"/>
      <c r="AB205" s="1330"/>
      <c r="AC205" s="859">
        <f>AA205+AB205</f>
        <v>0</v>
      </c>
      <c r="AD205" s="47"/>
      <c r="AE205" s="47"/>
      <c r="AF205" s="859">
        <f>AD205+AE205</f>
        <v>0</v>
      </c>
      <c r="AG205" s="47"/>
      <c r="AH205" s="47"/>
      <c r="AI205" s="859">
        <f>AG205+AH205</f>
        <v>0</v>
      </c>
      <c r="AJ205" s="47"/>
      <c r="AK205" s="47"/>
      <c r="AL205" s="859">
        <f>AJ205+AK205</f>
        <v>0</v>
      </c>
      <c r="AM205" s="48">
        <f>C205+F205+I205+L205+O205+R205+U205+X205+AA205+AD205+AG205+AJ205</f>
        <v>0</v>
      </c>
      <c r="AN205" s="48">
        <f>D205+G205+J205+M205+P205+S205+V205+Y205+AB205+AE205+AH205+AK205</f>
        <v>0</v>
      </c>
      <c r="AO205" s="859">
        <f>AM205+AN205</f>
        <v>0</v>
      </c>
    </row>
    <row r="206" spans="1:50">
      <c r="A206" s="44">
        <v>2</v>
      </c>
      <c r="B206" s="45" t="s">
        <v>20</v>
      </c>
      <c r="C206" s="1330"/>
      <c r="D206" s="1330"/>
      <c r="E206" s="859">
        <f t="shared" ref="E206:E226" si="98">C206+D206</f>
        <v>0</v>
      </c>
      <c r="F206" s="1330"/>
      <c r="G206" s="1330"/>
      <c r="H206" s="859">
        <f t="shared" ref="H206:H226" si="99">F206+G206</f>
        <v>0</v>
      </c>
      <c r="I206" s="1330"/>
      <c r="J206" s="1330"/>
      <c r="K206" s="859">
        <f t="shared" ref="K206:K226" si="100">I206+J206</f>
        <v>0</v>
      </c>
      <c r="L206" s="1330"/>
      <c r="M206" s="1330"/>
      <c r="N206" s="859">
        <f t="shared" ref="N206:N226" si="101">L206+M206</f>
        <v>0</v>
      </c>
      <c r="O206" s="1330"/>
      <c r="P206" s="1330"/>
      <c r="Q206" s="859">
        <f t="shared" ref="Q206:Q226" si="102">O206+P206</f>
        <v>0</v>
      </c>
      <c r="R206" s="1330"/>
      <c r="S206" s="1330"/>
      <c r="T206" s="859">
        <f t="shared" ref="T206:T226" si="103">R206+S206</f>
        <v>0</v>
      </c>
      <c r="U206" s="1330"/>
      <c r="V206" s="1330"/>
      <c r="W206" s="859">
        <f t="shared" ref="W206:W226" si="104">U206+V206</f>
        <v>0</v>
      </c>
      <c r="X206" s="1330"/>
      <c r="Y206" s="1330"/>
      <c r="Z206" s="859">
        <f t="shared" ref="Z206:Z226" si="105">X206+Y206</f>
        <v>0</v>
      </c>
      <c r="AA206" s="1330"/>
      <c r="AB206" s="1330"/>
      <c r="AC206" s="859">
        <f t="shared" ref="AC206:AC226" si="106">AA206+AB206</f>
        <v>0</v>
      </c>
      <c r="AD206" s="47"/>
      <c r="AE206" s="47"/>
      <c r="AF206" s="859">
        <f t="shared" ref="AF206:AF226" si="107">AD206+AE206</f>
        <v>0</v>
      </c>
      <c r="AG206" s="47"/>
      <c r="AH206" s="47"/>
      <c r="AI206" s="859">
        <f t="shared" ref="AI206:AI226" si="108">AG206+AH206</f>
        <v>0</v>
      </c>
      <c r="AJ206" s="47"/>
      <c r="AK206" s="47"/>
      <c r="AL206" s="859">
        <f t="shared" ref="AL206:AL226" si="109">AJ206+AK206</f>
        <v>0</v>
      </c>
      <c r="AM206" s="48">
        <f t="shared" ref="AM206:AN226" si="110">C206+F206+I206+L206+O206+R206+U206+X206+AA206+AD206+AG206+AJ206</f>
        <v>0</v>
      </c>
      <c r="AN206" s="48">
        <f t="shared" si="110"/>
        <v>0</v>
      </c>
      <c r="AO206" s="859">
        <f t="shared" ref="AO206:AO226" si="111">AM206+AN206</f>
        <v>0</v>
      </c>
    </row>
    <row r="207" spans="1:50">
      <c r="A207" s="44">
        <v>3</v>
      </c>
      <c r="B207" s="45" t="s">
        <v>21</v>
      </c>
      <c r="C207" s="1330"/>
      <c r="D207" s="1330"/>
      <c r="E207" s="859">
        <f t="shared" si="98"/>
        <v>0</v>
      </c>
      <c r="F207" s="1330"/>
      <c r="G207" s="1330"/>
      <c r="H207" s="859">
        <f t="shared" si="99"/>
        <v>0</v>
      </c>
      <c r="I207" s="1330"/>
      <c r="J207" s="1330"/>
      <c r="K207" s="859">
        <f t="shared" si="100"/>
        <v>0</v>
      </c>
      <c r="L207" s="1330"/>
      <c r="M207" s="1330"/>
      <c r="N207" s="859">
        <f t="shared" si="101"/>
        <v>0</v>
      </c>
      <c r="O207" s="1330"/>
      <c r="P207" s="1330"/>
      <c r="Q207" s="859">
        <f t="shared" si="102"/>
        <v>0</v>
      </c>
      <c r="R207" s="1330"/>
      <c r="S207" s="1330"/>
      <c r="T207" s="859">
        <f t="shared" si="103"/>
        <v>0</v>
      </c>
      <c r="U207" s="1330"/>
      <c r="V207" s="1330"/>
      <c r="W207" s="859">
        <f t="shared" si="104"/>
        <v>0</v>
      </c>
      <c r="X207" s="1330"/>
      <c r="Y207" s="1330"/>
      <c r="Z207" s="859">
        <f t="shared" si="105"/>
        <v>0</v>
      </c>
      <c r="AA207" s="1330"/>
      <c r="AB207" s="1330"/>
      <c r="AC207" s="859">
        <f t="shared" si="106"/>
        <v>0</v>
      </c>
      <c r="AD207" s="47"/>
      <c r="AE207" s="47"/>
      <c r="AF207" s="859">
        <f t="shared" si="107"/>
        <v>0</v>
      </c>
      <c r="AG207" s="47"/>
      <c r="AH207" s="47"/>
      <c r="AI207" s="859">
        <f t="shared" si="108"/>
        <v>0</v>
      </c>
      <c r="AJ207" s="47"/>
      <c r="AK207" s="47"/>
      <c r="AL207" s="859">
        <f t="shared" si="109"/>
        <v>0</v>
      </c>
      <c r="AM207" s="48">
        <f t="shared" si="110"/>
        <v>0</v>
      </c>
      <c r="AN207" s="48">
        <f t="shared" si="110"/>
        <v>0</v>
      </c>
      <c r="AO207" s="859">
        <f t="shared" si="111"/>
        <v>0</v>
      </c>
    </row>
    <row r="208" spans="1:50">
      <c r="A208" s="44">
        <v>4</v>
      </c>
      <c r="B208" s="45" t="s">
        <v>25</v>
      </c>
      <c r="C208" s="1330"/>
      <c r="D208" s="1330"/>
      <c r="E208" s="859">
        <f t="shared" si="98"/>
        <v>0</v>
      </c>
      <c r="F208" s="1330"/>
      <c r="G208" s="1330"/>
      <c r="H208" s="859">
        <f t="shared" si="99"/>
        <v>0</v>
      </c>
      <c r="I208" s="1330"/>
      <c r="J208" s="1330"/>
      <c r="K208" s="859">
        <f t="shared" si="100"/>
        <v>0</v>
      </c>
      <c r="L208" s="1330"/>
      <c r="M208" s="1330"/>
      <c r="N208" s="859">
        <f t="shared" si="101"/>
        <v>0</v>
      </c>
      <c r="O208" s="1330"/>
      <c r="P208" s="1330"/>
      <c r="Q208" s="859">
        <f t="shared" si="102"/>
        <v>0</v>
      </c>
      <c r="R208" s="1330"/>
      <c r="S208" s="1330"/>
      <c r="T208" s="859">
        <f t="shared" si="103"/>
        <v>0</v>
      </c>
      <c r="U208" s="1330"/>
      <c r="V208" s="1330"/>
      <c r="W208" s="859">
        <f t="shared" si="104"/>
        <v>0</v>
      </c>
      <c r="X208" s="1330"/>
      <c r="Y208" s="1330"/>
      <c r="Z208" s="859">
        <f t="shared" si="105"/>
        <v>0</v>
      </c>
      <c r="AA208" s="1330"/>
      <c r="AB208" s="1330"/>
      <c r="AC208" s="859">
        <f t="shared" si="106"/>
        <v>0</v>
      </c>
      <c r="AD208" s="47"/>
      <c r="AE208" s="47"/>
      <c r="AF208" s="859">
        <f t="shared" si="107"/>
        <v>0</v>
      </c>
      <c r="AG208" s="47"/>
      <c r="AH208" s="47"/>
      <c r="AI208" s="859">
        <f t="shared" si="108"/>
        <v>0</v>
      </c>
      <c r="AJ208" s="47"/>
      <c r="AK208" s="47"/>
      <c r="AL208" s="859">
        <f t="shared" si="109"/>
        <v>0</v>
      </c>
      <c r="AM208" s="48">
        <f t="shared" si="110"/>
        <v>0</v>
      </c>
      <c r="AN208" s="48">
        <f t="shared" si="110"/>
        <v>0</v>
      </c>
      <c r="AO208" s="859">
        <f t="shared" si="111"/>
        <v>0</v>
      </c>
    </row>
    <row r="209" spans="1:41">
      <c r="A209" s="44">
        <v>5</v>
      </c>
      <c r="B209" s="45" t="s">
        <v>27</v>
      </c>
      <c r="C209" s="1330"/>
      <c r="D209" s="1330"/>
      <c r="E209" s="859">
        <f t="shared" si="98"/>
        <v>0</v>
      </c>
      <c r="F209" s="1330"/>
      <c r="G209" s="1330"/>
      <c r="H209" s="859">
        <f t="shared" si="99"/>
        <v>0</v>
      </c>
      <c r="I209" s="1330"/>
      <c r="J209" s="1330"/>
      <c r="K209" s="859">
        <f t="shared" si="100"/>
        <v>0</v>
      </c>
      <c r="L209" s="1330"/>
      <c r="M209" s="1330"/>
      <c r="N209" s="859">
        <f t="shared" si="101"/>
        <v>0</v>
      </c>
      <c r="O209" s="1330"/>
      <c r="P209" s="1330"/>
      <c r="Q209" s="859">
        <f t="shared" si="102"/>
        <v>0</v>
      </c>
      <c r="R209" s="1330"/>
      <c r="S209" s="1330"/>
      <c r="T209" s="859">
        <f t="shared" si="103"/>
        <v>0</v>
      </c>
      <c r="U209" s="1330"/>
      <c r="V209" s="1330"/>
      <c r="W209" s="859">
        <f t="shared" si="104"/>
        <v>0</v>
      </c>
      <c r="X209" s="1330"/>
      <c r="Y209" s="1330"/>
      <c r="Z209" s="859">
        <f t="shared" si="105"/>
        <v>0</v>
      </c>
      <c r="AA209" s="1330"/>
      <c r="AB209" s="1330"/>
      <c r="AC209" s="859">
        <f t="shared" si="106"/>
        <v>0</v>
      </c>
      <c r="AD209" s="47"/>
      <c r="AE209" s="47"/>
      <c r="AF209" s="859">
        <f t="shared" si="107"/>
        <v>0</v>
      </c>
      <c r="AG209" s="47"/>
      <c r="AH209" s="47"/>
      <c r="AI209" s="859">
        <f t="shared" si="108"/>
        <v>0</v>
      </c>
      <c r="AJ209" s="47"/>
      <c r="AK209" s="47"/>
      <c r="AL209" s="859">
        <f t="shared" si="109"/>
        <v>0</v>
      </c>
      <c r="AM209" s="48">
        <f t="shared" si="110"/>
        <v>0</v>
      </c>
      <c r="AN209" s="48">
        <f t="shared" si="110"/>
        <v>0</v>
      </c>
      <c r="AO209" s="859">
        <f t="shared" si="111"/>
        <v>0</v>
      </c>
    </row>
    <row r="210" spans="1:41">
      <c r="A210" s="44">
        <v>6</v>
      </c>
      <c r="B210" s="45" t="s">
        <v>29</v>
      </c>
      <c r="C210" s="1330"/>
      <c r="D210" s="1330"/>
      <c r="E210" s="859">
        <f t="shared" si="98"/>
        <v>0</v>
      </c>
      <c r="F210" s="1330"/>
      <c r="G210" s="1330"/>
      <c r="H210" s="859">
        <f t="shared" si="99"/>
        <v>0</v>
      </c>
      <c r="I210" s="1330"/>
      <c r="J210" s="1330"/>
      <c r="K210" s="859">
        <f t="shared" si="100"/>
        <v>0</v>
      </c>
      <c r="L210" s="1330"/>
      <c r="M210" s="1330"/>
      <c r="N210" s="859">
        <f t="shared" si="101"/>
        <v>0</v>
      </c>
      <c r="O210" s="1330"/>
      <c r="P210" s="1330"/>
      <c r="Q210" s="859">
        <f t="shared" si="102"/>
        <v>0</v>
      </c>
      <c r="R210" s="1330"/>
      <c r="S210" s="1330"/>
      <c r="T210" s="859">
        <f t="shared" si="103"/>
        <v>0</v>
      </c>
      <c r="U210" s="1330"/>
      <c r="V210" s="1330"/>
      <c r="W210" s="859">
        <f t="shared" si="104"/>
        <v>0</v>
      </c>
      <c r="X210" s="1330"/>
      <c r="Y210" s="1330"/>
      <c r="Z210" s="859">
        <f t="shared" si="105"/>
        <v>0</v>
      </c>
      <c r="AA210" s="1330"/>
      <c r="AB210" s="1330"/>
      <c r="AC210" s="859">
        <f t="shared" si="106"/>
        <v>0</v>
      </c>
      <c r="AD210" s="47"/>
      <c r="AE210" s="47"/>
      <c r="AF210" s="859">
        <f t="shared" si="107"/>
        <v>0</v>
      </c>
      <c r="AG210" s="47"/>
      <c r="AH210" s="47"/>
      <c r="AI210" s="859">
        <f t="shared" si="108"/>
        <v>0</v>
      </c>
      <c r="AJ210" s="47"/>
      <c r="AK210" s="47"/>
      <c r="AL210" s="859">
        <f t="shared" si="109"/>
        <v>0</v>
      </c>
      <c r="AM210" s="48">
        <f t="shared" si="110"/>
        <v>0</v>
      </c>
      <c r="AN210" s="48">
        <f t="shared" si="110"/>
        <v>0</v>
      </c>
      <c r="AO210" s="859">
        <f t="shared" si="111"/>
        <v>0</v>
      </c>
    </row>
    <row r="211" spans="1:41">
      <c r="A211" s="44">
        <v>7</v>
      </c>
      <c r="B211" s="45" t="s">
        <v>142</v>
      </c>
      <c r="C211" s="1330"/>
      <c r="D211" s="1330"/>
      <c r="E211" s="859">
        <f t="shared" si="98"/>
        <v>0</v>
      </c>
      <c r="F211" s="1330"/>
      <c r="G211" s="1330"/>
      <c r="H211" s="859">
        <f t="shared" si="99"/>
        <v>0</v>
      </c>
      <c r="I211" s="1330"/>
      <c r="J211" s="1330"/>
      <c r="K211" s="859">
        <f t="shared" si="100"/>
        <v>0</v>
      </c>
      <c r="L211" s="1330"/>
      <c r="M211" s="1330"/>
      <c r="N211" s="859">
        <f t="shared" si="101"/>
        <v>0</v>
      </c>
      <c r="O211" s="1330"/>
      <c r="P211" s="1330"/>
      <c r="Q211" s="859">
        <f t="shared" si="102"/>
        <v>0</v>
      </c>
      <c r="R211" s="1330"/>
      <c r="S211" s="1330"/>
      <c r="T211" s="859">
        <f t="shared" si="103"/>
        <v>0</v>
      </c>
      <c r="U211" s="1330"/>
      <c r="V211" s="1330"/>
      <c r="W211" s="859">
        <f t="shared" si="104"/>
        <v>0</v>
      </c>
      <c r="X211" s="1330"/>
      <c r="Y211" s="1330"/>
      <c r="Z211" s="859">
        <f t="shared" si="105"/>
        <v>0</v>
      </c>
      <c r="AA211" s="1330"/>
      <c r="AB211" s="1330"/>
      <c r="AC211" s="859">
        <f t="shared" si="106"/>
        <v>0</v>
      </c>
      <c r="AD211" s="47"/>
      <c r="AE211" s="47"/>
      <c r="AF211" s="859">
        <f t="shared" si="107"/>
        <v>0</v>
      </c>
      <c r="AG211" s="47"/>
      <c r="AH211" s="47"/>
      <c r="AI211" s="859">
        <f t="shared" si="108"/>
        <v>0</v>
      </c>
      <c r="AJ211" s="47"/>
      <c r="AK211" s="47"/>
      <c r="AL211" s="859">
        <f t="shared" si="109"/>
        <v>0</v>
      </c>
      <c r="AM211" s="48">
        <f t="shared" si="110"/>
        <v>0</v>
      </c>
      <c r="AN211" s="48">
        <f t="shared" si="110"/>
        <v>0</v>
      </c>
      <c r="AO211" s="859">
        <f t="shared" si="111"/>
        <v>0</v>
      </c>
    </row>
    <row r="212" spans="1:41">
      <c r="A212" s="44">
        <v>8</v>
      </c>
      <c r="B212" s="45" t="s">
        <v>40</v>
      </c>
      <c r="C212" s="1330"/>
      <c r="D212" s="1330"/>
      <c r="E212" s="859">
        <f t="shared" si="98"/>
        <v>0</v>
      </c>
      <c r="F212" s="1330"/>
      <c r="G212" s="1330"/>
      <c r="H212" s="859">
        <f t="shared" si="99"/>
        <v>0</v>
      </c>
      <c r="I212" s="1330"/>
      <c r="J212" s="1330"/>
      <c r="K212" s="859">
        <f t="shared" si="100"/>
        <v>0</v>
      </c>
      <c r="L212" s="1330"/>
      <c r="M212" s="1330"/>
      <c r="N212" s="859">
        <f t="shared" si="101"/>
        <v>0</v>
      </c>
      <c r="O212" s="1330"/>
      <c r="P212" s="1330"/>
      <c r="Q212" s="859">
        <f t="shared" si="102"/>
        <v>0</v>
      </c>
      <c r="R212" s="1330"/>
      <c r="S212" s="1330"/>
      <c r="T212" s="859">
        <f t="shared" si="103"/>
        <v>0</v>
      </c>
      <c r="U212" s="1330"/>
      <c r="V212" s="1330"/>
      <c r="W212" s="859">
        <f t="shared" si="104"/>
        <v>0</v>
      </c>
      <c r="X212" s="1330"/>
      <c r="Y212" s="1330"/>
      <c r="Z212" s="859">
        <f t="shared" si="105"/>
        <v>0</v>
      </c>
      <c r="AA212" s="1330"/>
      <c r="AB212" s="1330"/>
      <c r="AC212" s="859">
        <f t="shared" si="106"/>
        <v>0</v>
      </c>
      <c r="AD212" s="47"/>
      <c r="AE212" s="47"/>
      <c r="AF212" s="859">
        <f t="shared" si="107"/>
        <v>0</v>
      </c>
      <c r="AG212" s="47"/>
      <c r="AH212" s="47"/>
      <c r="AI212" s="859">
        <f t="shared" si="108"/>
        <v>0</v>
      </c>
      <c r="AJ212" s="47"/>
      <c r="AK212" s="47"/>
      <c r="AL212" s="859">
        <f t="shared" si="109"/>
        <v>0</v>
      </c>
      <c r="AM212" s="48">
        <f t="shared" si="110"/>
        <v>0</v>
      </c>
      <c r="AN212" s="48">
        <f t="shared" si="110"/>
        <v>0</v>
      </c>
      <c r="AO212" s="859">
        <f t="shared" si="111"/>
        <v>0</v>
      </c>
    </row>
    <row r="213" spans="1:41">
      <c r="A213" s="44">
        <v>9</v>
      </c>
      <c r="B213" s="45" t="s">
        <v>44</v>
      </c>
      <c r="C213" s="1330"/>
      <c r="D213" s="1330"/>
      <c r="E213" s="859">
        <f t="shared" si="98"/>
        <v>0</v>
      </c>
      <c r="F213" s="1330"/>
      <c r="G213" s="1330"/>
      <c r="H213" s="859">
        <f t="shared" si="99"/>
        <v>0</v>
      </c>
      <c r="I213" s="1330"/>
      <c r="J213" s="1330"/>
      <c r="K213" s="859">
        <f t="shared" si="100"/>
        <v>0</v>
      </c>
      <c r="L213" s="1330"/>
      <c r="M213" s="1330"/>
      <c r="N213" s="859">
        <f t="shared" si="101"/>
        <v>0</v>
      </c>
      <c r="O213" s="1330"/>
      <c r="P213" s="1330"/>
      <c r="Q213" s="859">
        <f t="shared" si="102"/>
        <v>0</v>
      </c>
      <c r="R213" s="1330"/>
      <c r="S213" s="1330"/>
      <c r="T213" s="859">
        <f t="shared" si="103"/>
        <v>0</v>
      </c>
      <c r="U213" s="1330"/>
      <c r="V213" s="1330"/>
      <c r="W213" s="859">
        <f t="shared" si="104"/>
        <v>0</v>
      </c>
      <c r="X213" s="1330"/>
      <c r="Y213" s="1330"/>
      <c r="Z213" s="859">
        <f t="shared" si="105"/>
        <v>0</v>
      </c>
      <c r="AA213" s="1330"/>
      <c r="AB213" s="1330"/>
      <c r="AC213" s="859">
        <f t="shared" si="106"/>
        <v>0</v>
      </c>
      <c r="AD213" s="47"/>
      <c r="AE213" s="47"/>
      <c r="AF213" s="859">
        <f t="shared" si="107"/>
        <v>0</v>
      </c>
      <c r="AG213" s="47"/>
      <c r="AH213" s="47"/>
      <c r="AI213" s="859">
        <f t="shared" si="108"/>
        <v>0</v>
      </c>
      <c r="AJ213" s="47"/>
      <c r="AK213" s="47"/>
      <c r="AL213" s="859">
        <f t="shared" si="109"/>
        <v>0</v>
      </c>
      <c r="AM213" s="48">
        <f t="shared" si="110"/>
        <v>0</v>
      </c>
      <c r="AN213" s="48">
        <f t="shared" si="110"/>
        <v>0</v>
      </c>
      <c r="AO213" s="859">
        <f t="shared" si="111"/>
        <v>0</v>
      </c>
    </row>
    <row r="214" spans="1:41">
      <c r="A214" s="44">
        <v>10</v>
      </c>
      <c r="B214" s="45" t="s">
        <v>51</v>
      </c>
      <c r="C214" s="1330"/>
      <c r="D214" s="1330"/>
      <c r="E214" s="859">
        <f t="shared" si="98"/>
        <v>0</v>
      </c>
      <c r="F214" s="1330"/>
      <c r="G214" s="1330"/>
      <c r="H214" s="859">
        <f t="shared" si="99"/>
        <v>0</v>
      </c>
      <c r="I214" s="1330"/>
      <c r="J214" s="1330"/>
      <c r="K214" s="859">
        <f t="shared" si="100"/>
        <v>0</v>
      </c>
      <c r="L214" s="1330"/>
      <c r="M214" s="1330"/>
      <c r="N214" s="859">
        <f t="shared" si="101"/>
        <v>0</v>
      </c>
      <c r="O214" s="1330"/>
      <c r="P214" s="1330"/>
      <c r="Q214" s="859">
        <f t="shared" si="102"/>
        <v>0</v>
      </c>
      <c r="R214" s="1330"/>
      <c r="S214" s="1330"/>
      <c r="T214" s="859">
        <f t="shared" si="103"/>
        <v>0</v>
      </c>
      <c r="U214" s="1330"/>
      <c r="V214" s="1330"/>
      <c r="W214" s="859">
        <f t="shared" si="104"/>
        <v>0</v>
      </c>
      <c r="X214" s="1330"/>
      <c r="Y214" s="1330"/>
      <c r="Z214" s="859">
        <f t="shared" si="105"/>
        <v>0</v>
      </c>
      <c r="AA214" s="1330"/>
      <c r="AB214" s="1330"/>
      <c r="AC214" s="859">
        <f t="shared" si="106"/>
        <v>0</v>
      </c>
      <c r="AD214" s="47"/>
      <c r="AE214" s="47"/>
      <c r="AF214" s="859">
        <f t="shared" si="107"/>
        <v>0</v>
      </c>
      <c r="AG214" s="47"/>
      <c r="AH214" s="47"/>
      <c r="AI214" s="859">
        <f t="shared" si="108"/>
        <v>0</v>
      </c>
      <c r="AJ214" s="47"/>
      <c r="AK214" s="47"/>
      <c r="AL214" s="859">
        <f t="shared" si="109"/>
        <v>0</v>
      </c>
      <c r="AM214" s="48">
        <f t="shared" si="110"/>
        <v>0</v>
      </c>
      <c r="AN214" s="48">
        <f t="shared" si="110"/>
        <v>0</v>
      </c>
      <c r="AO214" s="859">
        <f t="shared" si="111"/>
        <v>0</v>
      </c>
    </row>
    <row r="215" spans="1:41">
      <c r="A215" s="44">
        <v>11</v>
      </c>
      <c r="B215" s="45" t="s">
        <v>57</v>
      </c>
      <c r="C215" s="1330"/>
      <c r="D215" s="1330"/>
      <c r="E215" s="859">
        <f t="shared" si="98"/>
        <v>0</v>
      </c>
      <c r="F215" s="1330"/>
      <c r="G215" s="1330"/>
      <c r="H215" s="859">
        <f t="shared" si="99"/>
        <v>0</v>
      </c>
      <c r="I215" s="1330"/>
      <c r="J215" s="1330"/>
      <c r="K215" s="859">
        <f t="shared" si="100"/>
        <v>0</v>
      </c>
      <c r="L215" s="1330"/>
      <c r="M215" s="1330"/>
      <c r="N215" s="859">
        <f t="shared" si="101"/>
        <v>0</v>
      </c>
      <c r="O215" s="1330"/>
      <c r="P215" s="1330"/>
      <c r="Q215" s="859">
        <f t="shared" si="102"/>
        <v>0</v>
      </c>
      <c r="R215" s="1330"/>
      <c r="S215" s="1330"/>
      <c r="T215" s="859">
        <f t="shared" si="103"/>
        <v>0</v>
      </c>
      <c r="U215" s="1330"/>
      <c r="V215" s="1330"/>
      <c r="W215" s="859">
        <f t="shared" si="104"/>
        <v>0</v>
      </c>
      <c r="X215" s="1330"/>
      <c r="Y215" s="1330"/>
      <c r="Z215" s="859">
        <f t="shared" si="105"/>
        <v>0</v>
      </c>
      <c r="AA215" s="1330"/>
      <c r="AB215" s="1330"/>
      <c r="AC215" s="859">
        <f t="shared" si="106"/>
        <v>0</v>
      </c>
      <c r="AD215" s="47"/>
      <c r="AE215" s="47"/>
      <c r="AF215" s="859">
        <f t="shared" si="107"/>
        <v>0</v>
      </c>
      <c r="AG215" s="47"/>
      <c r="AH215" s="47"/>
      <c r="AI215" s="859">
        <f t="shared" si="108"/>
        <v>0</v>
      </c>
      <c r="AJ215" s="47"/>
      <c r="AK215" s="47"/>
      <c r="AL215" s="859">
        <f t="shared" si="109"/>
        <v>0</v>
      </c>
      <c r="AM215" s="48">
        <f t="shared" si="110"/>
        <v>0</v>
      </c>
      <c r="AN215" s="48">
        <f t="shared" si="110"/>
        <v>0</v>
      </c>
      <c r="AO215" s="859">
        <f t="shared" si="111"/>
        <v>0</v>
      </c>
    </row>
    <row r="216" spans="1:41">
      <c r="A216" s="44">
        <v>12</v>
      </c>
      <c r="B216" s="45" t="s">
        <v>61</v>
      </c>
      <c r="C216" s="1330"/>
      <c r="D216" s="1330"/>
      <c r="E216" s="859">
        <f t="shared" si="98"/>
        <v>0</v>
      </c>
      <c r="F216" s="1330"/>
      <c r="G216" s="1330"/>
      <c r="H216" s="859">
        <f t="shared" si="99"/>
        <v>0</v>
      </c>
      <c r="I216" s="1330"/>
      <c r="J216" s="1330"/>
      <c r="K216" s="859">
        <f t="shared" si="100"/>
        <v>0</v>
      </c>
      <c r="L216" s="1330"/>
      <c r="M216" s="1330"/>
      <c r="N216" s="859">
        <f t="shared" si="101"/>
        <v>0</v>
      </c>
      <c r="O216" s="1330"/>
      <c r="P216" s="1330"/>
      <c r="Q216" s="859">
        <f t="shared" si="102"/>
        <v>0</v>
      </c>
      <c r="R216" s="1330"/>
      <c r="S216" s="1330"/>
      <c r="T216" s="859">
        <f t="shared" si="103"/>
        <v>0</v>
      </c>
      <c r="U216" s="1330"/>
      <c r="V216" s="1330"/>
      <c r="W216" s="859">
        <f t="shared" si="104"/>
        <v>0</v>
      </c>
      <c r="X216" s="1330"/>
      <c r="Y216" s="1330"/>
      <c r="Z216" s="859">
        <f t="shared" si="105"/>
        <v>0</v>
      </c>
      <c r="AA216" s="1330"/>
      <c r="AB216" s="1330"/>
      <c r="AC216" s="859">
        <f t="shared" si="106"/>
        <v>0</v>
      </c>
      <c r="AD216" s="47"/>
      <c r="AE216" s="47"/>
      <c r="AF216" s="859">
        <f t="shared" si="107"/>
        <v>0</v>
      </c>
      <c r="AG216" s="47"/>
      <c r="AH216" s="47"/>
      <c r="AI216" s="859">
        <f t="shared" si="108"/>
        <v>0</v>
      </c>
      <c r="AJ216" s="47"/>
      <c r="AK216" s="47"/>
      <c r="AL216" s="859">
        <f t="shared" si="109"/>
        <v>0</v>
      </c>
      <c r="AM216" s="48">
        <f t="shared" si="110"/>
        <v>0</v>
      </c>
      <c r="AN216" s="48">
        <f t="shared" si="110"/>
        <v>0</v>
      </c>
      <c r="AO216" s="859">
        <f t="shared" si="111"/>
        <v>0</v>
      </c>
    </row>
    <row r="217" spans="1:41">
      <c r="A217" s="44">
        <v>13</v>
      </c>
      <c r="B217" s="45" t="s">
        <v>62</v>
      </c>
      <c r="C217" s="1330"/>
      <c r="D217" s="1330"/>
      <c r="E217" s="859">
        <f t="shared" si="98"/>
        <v>0</v>
      </c>
      <c r="F217" s="1330"/>
      <c r="G217" s="1330"/>
      <c r="H217" s="859">
        <f t="shared" si="99"/>
        <v>0</v>
      </c>
      <c r="I217" s="1330"/>
      <c r="J217" s="1330"/>
      <c r="K217" s="859">
        <f t="shared" si="100"/>
        <v>0</v>
      </c>
      <c r="L217" s="1330"/>
      <c r="M217" s="1330"/>
      <c r="N217" s="859">
        <f t="shared" si="101"/>
        <v>0</v>
      </c>
      <c r="O217" s="1330"/>
      <c r="P217" s="1330"/>
      <c r="Q217" s="859">
        <f t="shared" si="102"/>
        <v>0</v>
      </c>
      <c r="R217" s="1330"/>
      <c r="S217" s="1330"/>
      <c r="T217" s="859">
        <f t="shared" si="103"/>
        <v>0</v>
      </c>
      <c r="U217" s="1330"/>
      <c r="V217" s="1330"/>
      <c r="W217" s="859">
        <f t="shared" si="104"/>
        <v>0</v>
      </c>
      <c r="X217" s="1330"/>
      <c r="Y217" s="1330"/>
      <c r="Z217" s="859">
        <f t="shared" si="105"/>
        <v>0</v>
      </c>
      <c r="AA217" s="1330"/>
      <c r="AB217" s="1330"/>
      <c r="AC217" s="859">
        <f t="shared" si="106"/>
        <v>0</v>
      </c>
      <c r="AD217" s="47"/>
      <c r="AE217" s="47"/>
      <c r="AF217" s="859">
        <f t="shared" si="107"/>
        <v>0</v>
      </c>
      <c r="AG217" s="47"/>
      <c r="AH217" s="47"/>
      <c r="AI217" s="859">
        <f t="shared" si="108"/>
        <v>0</v>
      </c>
      <c r="AJ217" s="47"/>
      <c r="AK217" s="47"/>
      <c r="AL217" s="859">
        <f t="shared" si="109"/>
        <v>0</v>
      </c>
      <c r="AM217" s="48">
        <f t="shared" si="110"/>
        <v>0</v>
      </c>
      <c r="AN217" s="48">
        <f t="shared" si="110"/>
        <v>0</v>
      </c>
      <c r="AO217" s="859">
        <f t="shared" si="111"/>
        <v>0</v>
      </c>
    </row>
    <row r="218" spans="1:41">
      <c r="A218" s="44">
        <v>14</v>
      </c>
      <c r="B218" s="45" t="s">
        <v>69</v>
      </c>
      <c r="C218" s="1330"/>
      <c r="D218" s="1330"/>
      <c r="E218" s="859">
        <f t="shared" si="98"/>
        <v>0</v>
      </c>
      <c r="F218" s="1330"/>
      <c r="G218" s="1330"/>
      <c r="H218" s="859">
        <f t="shared" si="99"/>
        <v>0</v>
      </c>
      <c r="I218" s="1330"/>
      <c r="J218" s="1330"/>
      <c r="K218" s="859">
        <f t="shared" si="100"/>
        <v>0</v>
      </c>
      <c r="L218" s="1330"/>
      <c r="M218" s="1330"/>
      <c r="N218" s="859">
        <f t="shared" si="101"/>
        <v>0</v>
      </c>
      <c r="O218" s="1330"/>
      <c r="P218" s="1330"/>
      <c r="Q218" s="859">
        <f t="shared" si="102"/>
        <v>0</v>
      </c>
      <c r="R218" s="1330"/>
      <c r="S218" s="1330"/>
      <c r="T218" s="859">
        <f t="shared" si="103"/>
        <v>0</v>
      </c>
      <c r="U218" s="1330"/>
      <c r="V218" s="1330"/>
      <c r="W218" s="859">
        <f t="shared" si="104"/>
        <v>0</v>
      </c>
      <c r="X218" s="1330"/>
      <c r="Y218" s="1330"/>
      <c r="Z218" s="859">
        <f t="shared" si="105"/>
        <v>0</v>
      </c>
      <c r="AA218" s="1330"/>
      <c r="AB218" s="1330"/>
      <c r="AC218" s="859">
        <f t="shared" si="106"/>
        <v>0</v>
      </c>
      <c r="AD218" s="47"/>
      <c r="AE218" s="47"/>
      <c r="AF218" s="859">
        <f t="shared" si="107"/>
        <v>0</v>
      </c>
      <c r="AG218" s="47"/>
      <c r="AH218" s="47"/>
      <c r="AI218" s="859">
        <f t="shared" si="108"/>
        <v>0</v>
      </c>
      <c r="AJ218" s="47"/>
      <c r="AK218" s="47"/>
      <c r="AL218" s="859">
        <f t="shared" si="109"/>
        <v>0</v>
      </c>
      <c r="AM218" s="48">
        <f t="shared" si="110"/>
        <v>0</v>
      </c>
      <c r="AN218" s="48">
        <f t="shared" si="110"/>
        <v>0</v>
      </c>
      <c r="AO218" s="859">
        <f t="shared" si="111"/>
        <v>0</v>
      </c>
    </row>
    <row r="219" spans="1:41">
      <c r="A219" s="44">
        <v>15</v>
      </c>
      <c r="B219" s="45" t="s">
        <v>70</v>
      </c>
      <c r="C219" s="1330"/>
      <c r="D219" s="1330"/>
      <c r="E219" s="859">
        <f t="shared" si="98"/>
        <v>0</v>
      </c>
      <c r="F219" s="1330"/>
      <c r="G219" s="1330"/>
      <c r="H219" s="859">
        <f t="shared" si="99"/>
        <v>0</v>
      </c>
      <c r="I219" s="1330"/>
      <c r="J219" s="1330"/>
      <c r="K219" s="859">
        <f t="shared" si="100"/>
        <v>0</v>
      </c>
      <c r="L219" s="1330"/>
      <c r="M219" s="1330"/>
      <c r="N219" s="859">
        <f t="shared" si="101"/>
        <v>0</v>
      </c>
      <c r="O219" s="1330"/>
      <c r="P219" s="1330"/>
      <c r="Q219" s="859">
        <f t="shared" si="102"/>
        <v>0</v>
      </c>
      <c r="R219" s="1330"/>
      <c r="S219" s="1330"/>
      <c r="T219" s="859">
        <f t="shared" si="103"/>
        <v>0</v>
      </c>
      <c r="U219" s="1330"/>
      <c r="V219" s="1330"/>
      <c r="W219" s="859">
        <f t="shared" si="104"/>
        <v>0</v>
      </c>
      <c r="X219" s="1330"/>
      <c r="Y219" s="1330"/>
      <c r="Z219" s="859">
        <f t="shared" si="105"/>
        <v>0</v>
      </c>
      <c r="AA219" s="1330"/>
      <c r="AB219" s="1330"/>
      <c r="AC219" s="859">
        <f t="shared" si="106"/>
        <v>0</v>
      </c>
      <c r="AD219" s="47"/>
      <c r="AE219" s="47"/>
      <c r="AF219" s="859">
        <f t="shared" si="107"/>
        <v>0</v>
      </c>
      <c r="AG219" s="47"/>
      <c r="AH219" s="47"/>
      <c r="AI219" s="859">
        <f t="shared" si="108"/>
        <v>0</v>
      </c>
      <c r="AJ219" s="47"/>
      <c r="AK219" s="47"/>
      <c r="AL219" s="859">
        <f t="shared" si="109"/>
        <v>0</v>
      </c>
      <c r="AM219" s="48">
        <f t="shared" si="110"/>
        <v>0</v>
      </c>
      <c r="AN219" s="48">
        <f t="shared" si="110"/>
        <v>0</v>
      </c>
      <c r="AO219" s="859">
        <f t="shared" si="111"/>
        <v>0</v>
      </c>
    </row>
    <row r="220" spans="1:41">
      <c r="A220" s="44">
        <v>16</v>
      </c>
      <c r="B220" s="45" t="s">
        <v>73</v>
      </c>
      <c r="C220" s="1330"/>
      <c r="D220" s="1330"/>
      <c r="E220" s="859">
        <f t="shared" si="98"/>
        <v>0</v>
      </c>
      <c r="F220" s="1330"/>
      <c r="G220" s="1330"/>
      <c r="H220" s="859">
        <f t="shared" si="99"/>
        <v>0</v>
      </c>
      <c r="I220" s="1330"/>
      <c r="J220" s="1330"/>
      <c r="K220" s="859">
        <f t="shared" si="100"/>
        <v>0</v>
      </c>
      <c r="L220" s="1330"/>
      <c r="M220" s="1330"/>
      <c r="N220" s="859">
        <f t="shared" si="101"/>
        <v>0</v>
      </c>
      <c r="O220" s="1330"/>
      <c r="P220" s="1330"/>
      <c r="Q220" s="859">
        <f t="shared" si="102"/>
        <v>0</v>
      </c>
      <c r="R220" s="1330"/>
      <c r="S220" s="1330"/>
      <c r="T220" s="859">
        <f t="shared" si="103"/>
        <v>0</v>
      </c>
      <c r="U220" s="1330"/>
      <c r="V220" s="1330"/>
      <c r="W220" s="859">
        <f t="shared" si="104"/>
        <v>0</v>
      </c>
      <c r="X220" s="1330"/>
      <c r="Y220" s="1330"/>
      <c r="Z220" s="859">
        <f t="shared" si="105"/>
        <v>0</v>
      </c>
      <c r="AA220" s="1330"/>
      <c r="AB220" s="1330"/>
      <c r="AC220" s="859">
        <f t="shared" si="106"/>
        <v>0</v>
      </c>
      <c r="AD220" s="47"/>
      <c r="AE220" s="47"/>
      <c r="AF220" s="859">
        <f t="shared" si="107"/>
        <v>0</v>
      </c>
      <c r="AG220" s="47"/>
      <c r="AH220" s="47"/>
      <c r="AI220" s="859">
        <f t="shared" si="108"/>
        <v>0</v>
      </c>
      <c r="AJ220" s="47"/>
      <c r="AK220" s="47"/>
      <c r="AL220" s="859">
        <f t="shared" si="109"/>
        <v>0</v>
      </c>
      <c r="AM220" s="48">
        <f t="shared" si="110"/>
        <v>0</v>
      </c>
      <c r="AN220" s="48">
        <f t="shared" si="110"/>
        <v>0</v>
      </c>
      <c r="AO220" s="859">
        <f t="shared" si="111"/>
        <v>0</v>
      </c>
    </row>
    <row r="221" spans="1:41">
      <c r="A221" s="44">
        <v>17</v>
      </c>
      <c r="B221" s="45" t="s">
        <v>75</v>
      </c>
      <c r="C221" s="1330"/>
      <c r="D221" s="1330"/>
      <c r="E221" s="859">
        <f t="shared" si="98"/>
        <v>0</v>
      </c>
      <c r="F221" s="1330"/>
      <c r="G221" s="1330"/>
      <c r="H221" s="859">
        <f t="shared" si="99"/>
        <v>0</v>
      </c>
      <c r="I221" s="1330"/>
      <c r="J221" s="1330"/>
      <c r="K221" s="859">
        <f t="shared" si="100"/>
        <v>0</v>
      </c>
      <c r="L221" s="1330"/>
      <c r="M221" s="1330"/>
      <c r="N221" s="859">
        <f t="shared" si="101"/>
        <v>0</v>
      </c>
      <c r="O221" s="1330"/>
      <c r="P221" s="1330"/>
      <c r="Q221" s="859">
        <f t="shared" si="102"/>
        <v>0</v>
      </c>
      <c r="R221" s="1330"/>
      <c r="S221" s="1330"/>
      <c r="T221" s="859">
        <f t="shared" si="103"/>
        <v>0</v>
      </c>
      <c r="U221" s="1330"/>
      <c r="V221" s="1330"/>
      <c r="W221" s="859">
        <f t="shared" si="104"/>
        <v>0</v>
      </c>
      <c r="X221" s="1330"/>
      <c r="Y221" s="1330"/>
      <c r="Z221" s="859">
        <f t="shared" si="105"/>
        <v>0</v>
      </c>
      <c r="AA221" s="1330"/>
      <c r="AB221" s="1330"/>
      <c r="AC221" s="859">
        <f t="shared" si="106"/>
        <v>0</v>
      </c>
      <c r="AD221" s="47"/>
      <c r="AE221" s="47"/>
      <c r="AF221" s="859">
        <f t="shared" si="107"/>
        <v>0</v>
      </c>
      <c r="AG221" s="47"/>
      <c r="AH221" s="47"/>
      <c r="AI221" s="859">
        <f t="shared" si="108"/>
        <v>0</v>
      </c>
      <c r="AJ221" s="47"/>
      <c r="AK221" s="47"/>
      <c r="AL221" s="859">
        <f t="shared" si="109"/>
        <v>0</v>
      </c>
      <c r="AM221" s="48">
        <f t="shared" si="110"/>
        <v>0</v>
      </c>
      <c r="AN221" s="48">
        <f t="shared" si="110"/>
        <v>0</v>
      </c>
      <c r="AO221" s="859">
        <f t="shared" si="111"/>
        <v>0</v>
      </c>
    </row>
    <row r="222" spans="1:41">
      <c r="A222" s="44">
        <v>18</v>
      </c>
      <c r="B222" s="50" t="s">
        <v>161</v>
      </c>
      <c r="C222" s="1330"/>
      <c r="D222" s="1330"/>
      <c r="E222" s="859">
        <f t="shared" si="98"/>
        <v>0</v>
      </c>
      <c r="F222" s="1330"/>
      <c r="G222" s="1330"/>
      <c r="H222" s="859">
        <f t="shared" si="99"/>
        <v>0</v>
      </c>
      <c r="I222" s="1330"/>
      <c r="J222" s="1330"/>
      <c r="K222" s="859">
        <f t="shared" si="100"/>
        <v>0</v>
      </c>
      <c r="L222" s="1330"/>
      <c r="M222" s="1330"/>
      <c r="N222" s="859">
        <f t="shared" si="101"/>
        <v>0</v>
      </c>
      <c r="O222" s="1330"/>
      <c r="P222" s="1330"/>
      <c r="Q222" s="859">
        <f t="shared" si="102"/>
        <v>0</v>
      </c>
      <c r="R222" s="1330"/>
      <c r="S222" s="1330"/>
      <c r="T222" s="859">
        <f t="shared" si="103"/>
        <v>0</v>
      </c>
      <c r="U222" s="1330"/>
      <c r="V222" s="1330"/>
      <c r="W222" s="859">
        <f t="shared" si="104"/>
        <v>0</v>
      </c>
      <c r="X222" s="1330"/>
      <c r="Y222" s="1330"/>
      <c r="Z222" s="859">
        <f t="shared" si="105"/>
        <v>0</v>
      </c>
      <c r="AA222" s="1330"/>
      <c r="AB222" s="1330"/>
      <c r="AC222" s="859">
        <f t="shared" si="106"/>
        <v>0</v>
      </c>
      <c r="AD222" s="47"/>
      <c r="AE222" s="47"/>
      <c r="AF222" s="859">
        <f t="shared" si="107"/>
        <v>0</v>
      </c>
      <c r="AG222" s="47"/>
      <c r="AH222" s="47"/>
      <c r="AI222" s="859">
        <f t="shared" si="108"/>
        <v>0</v>
      </c>
      <c r="AJ222" s="47"/>
      <c r="AK222" s="47"/>
      <c r="AL222" s="859">
        <f t="shared" si="109"/>
        <v>0</v>
      </c>
      <c r="AM222" s="48">
        <f t="shared" si="110"/>
        <v>0</v>
      </c>
      <c r="AN222" s="48">
        <f t="shared" si="110"/>
        <v>0</v>
      </c>
      <c r="AO222" s="859">
        <f t="shared" si="111"/>
        <v>0</v>
      </c>
    </row>
    <row r="223" spans="1:41">
      <c r="A223" s="44">
        <v>19</v>
      </c>
      <c r="B223" s="45" t="s">
        <v>86</v>
      </c>
      <c r="C223" s="1330"/>
      <c r="D223" s="1330"/>
      <c r="E223" s="859">
        <f t="shared" si="98"/>
        <v>0</v>
      </c>
      <c r="F223" s="1330"/>
      <c r="G223" s="1330"/>
      <c r="H223" s="859">
        <f t="shared" si="99"/>
        <v>0</v>
      </c>
      <c r="I223" s="1330"/>
      <c r="J223" s="1330"/>
      <c r="K223" s="859">
        <f t="shared" si="100"/>
        <v>0</v>
      </c>
      <c r="L223" s="1330"/>
      <c r="M223" s="1330"/>
      <c r="N223" s="859">
        <f t="shared" si="101"/>
        <v>0</v>
      </c>
      <c r="O223" s="1330"/>
      <c r="P223" s="1330"/>
      <c r="Q223" s="859">
        <f t="shared" si="102"/>
        <v>0</v>
      </c>
      <c r="R223" s="1330"/>
      <c r="S223" s="1330"/>
      <c r="T223" s="859">
        <f t="shared" si="103"/>
        <v>0</v>
      </c>
      <c r="U223" s="1330"/>
      <c r="V223" s="1330"/>
      <c r="W223" s="859">
        <f t="shared" si="104"/>
        <v>0</v>
      </c>
      <c r="X223" s="1330"/>
      <c r="Y223" s="1330"/>
      <c r="Z223" s="859">
        <f t="shared" si="105"/>
        <v>0</v>
      </c>
      <c r="AA223" s="1330"/>
      <c r="AB223" s="1330"/>
      <c r="AC223" s="859">
        <f t="shared" si="106"/>
        <v>0</v>
      </c>
      <c r="AD223" s="47"/>
      <c r="AE223" s="47"/>
      <c r="AF223" s="859">
        <f t="shared" si="107"/>
        <v>0</v>
      </c>
      <c r="AG223" s="47"/>
      <c r="AH223" s="47"/>
      <c r="AI223" s="859">
        <f t="shared" si="108"/>
        <v>0</v>
      </c>
      <c r="AJ223" s="47"/>
      <c r="AK223" s="47"/>
      <c r="AL223" s="859">
        <f t="shared" si="109"/>
        <v>0</v>
      </c>
      <c r="AM223" s="48">
        <f t="shared" si="110"/>
        <v>0</v>
      </c>
      <c r="AN223" s="48">
        <f t="shared" si="110"/>
        <v>0</v>
      </c>
      <c r="AO223" s="859">
        <f t="shared" si="111"/>
        <v>0</v>
      </c>
    </row>
    <row r="224" spans="1:41">
      <c r="A224" s="44">
        <v>20</v>
      </c>
      <c r="B224" s="45" t="s">
        <v>143</v>
      </c>
      <c r="C224" s="1330"/>
      <c r="D224" s="1330"/>
      <c r="E224" s="859">
        <f t="shared" si="98"/>
        <v>0</v>
      </c>
      <c r="F224" s="1330"/>
      <c r="G224" s="1330"/>
      <c r="H224" s="859">
        <f t="shared" si="99"/>
        <v>0</v>
      </c>
      <c r="I224" s="1330"/>
      <c r="J224" s="1330"/>
      <c r="K224" s="859">
        <f t="shared" si="100"/>
        <v>0</v>
      </c>
      <c r="L224" s="1330"/>
      <c r="M224" s="1330"/>
      <c r="N224" s="859">
        <f t="shared" si="101"/>
        <v>0</v>
      </c>
      <c r="O224" s="1330"/>
      <c r="P224" s="1330"/>
      <c r="Q224" s="859">
        <f t="shared" si="102"/>
        <v>0</v>
      </c>
      <c r="R224" s="1330"/>
      <c r="S224" s="1330"/>
      <c r="T224" s="859">
        <f t="shared" si="103"/>
        <v>0</v>
      </c>
      <c r="U224" s="1330"/>
      <c r="V224" s="1330"/>
      <c r="W224" s="859">
        <f t="shared" si="104"/>
        <v>0</v>
      </c>
      <c r="X224" s="1330"/>
      <c r="Y224" s="1330"/>
      <c r="Z224" s="859">
        <f t="shared" si="105"/>
        <v>0</v>
      </c>
      <c r="AA224" s="1330"/>
      <c r="AB224" s="1330"/>
      <c r="AC224" s="859">
        <f t="shared" si="106"/>
        <v>0</v>
      </c>
      <c r="AD224" s="47"/>
      <c r="AE224" s="47"/>
      <c r="AF224" s="859">
        <f t="shared" si="107"/>
        <v>0</v>
      </c>
      <c r="AG224" s="47"/>
      <c r="AH224" s="47"/>
      <c r="AI224" s="859">
        <f t="shared" si="108"/>
        <v>0</v>
      </c>
      <c r="AJ224" s="47"/>
      <c r="AK224" s="47"/>
      <c r="AL224" s="859">
        <f t="shared" si="109"/>
        <v>0</v>
      </c>
      <c r="AM224" s="48">
        <f t="shared" si="110"/>
        <v>0</v>
      </c>
      <c r="AN224" s="48">
        <f t="shared" si="110"/>
        <v>0</v>
      </c>
      <c r="AO224" s="859">
        <f t="shared" si="111"/>
        <v>0</v>
      </c>
    </row>
    <row r="225" spans="1:41">
      <c r="A225" s="44">
        <v>21</v>
      </c>
      <c r="B225" s="50" t="s">
        <v>144</v>
      </c>
      <c r="C225" s="1330"/>
      <c r="D225" s="1330"/>
      <c r="E225" s="859">
        <f t="shared" si="98"/>
        <v>0</v>
      </c>
      <c r="F225" s="1330"/>
      <c r="G225" s="1330"/>
      <c r="H225" s="859">
        <f t="shared" si="99"/>
        <v>0</v>
      </c>
      <c r="I225" s="1330"/>
      <c r="J225" s="1330"/>
      <c r="K225" s="859">
        <f t="shared" si="100"/>
        <v>0</v>
      </c>
      <c r="L225" s="1330"/>
      <c r="M225" s="1330"/>
      <c r="N225" s="859">
        <f t="shared" si="101"/>
        <v>0</v>
      </c>
      <c r="O225" s="1330"/>
      <c r="P225" s="1330"/>
      <c r="Q225" s="859">
        <f t="shared" si="102"/>
        <v>0</v>
      </c>
      <c r="R225" s="1330"/>
      <c r="S225" s="1330"/>
      <c r="T225" s="859">
        <f t="shared" si="103"/>
        <v>0</v>
      </c>
      <c r="U225" s="1330"/>
      <c r="V225" s="1330"/>
      <c r="W225" s="859">
        <f t="shared" si="104"/>
        <v>0</v>
      </c>
      <c r="X225" s="1330"/>
      <c r="Y225" s="1330"/>
      <c r="Z225" s="859">
        <f t="shared" si="105"/>
        <v>0</v>
      </c>
      <c r="AA225" s="1330"/>
      <c r="AB225" s="1330"/>
      <c r="AC225" s="859">
        <f t="shared" si="106"/>
        <v>0</v>
      </c>
      <c r="AD225" s="47"/>
      <c r="AE225" s="47"/>
      <c r="AF225" s="859">
        <f t="shared" si="107"/>
        <v>0</v>
      </c>
      <c r="AG225" s="47"/>
      <c r="AH225" s="47"/>
      <c r="AI225" s="859">
        <f t="shared" si="108"/>
        <v>0</v>
      </c>
      <c r="AJ225" s="47"/>
      <c r="AK225" s="47"/>
      <c r="AL225" s="859">
        <f t="shared" si="109"/>
        <v>0</v>
      </c>
      <c r="AM225" s="48">
        <f t="shared" si="110"/>
        <v>0</v>
      </c>
      <c r="AN225" s="48">
        <f t="shared" si="110"/>
        <v>0</v>
      </c>
      <c r="AO225" s="859">
        <f t="shared" si="111"/>
        <v>0</v>
      </c>
    </row>
    <row r="226" spans="1:41">
      <c r="A226" s="44">
        <v>22</v>
      </c>
      <c r="B226" s="45" t="s">
        <v>145</v>
      </c>
      <c r="C226" s="1330"/>
      <c r="D226" s="1330"/>
      <c r="E226" s="859">
        <f t="shared" si="98"/>
        <v>0</v>
      </c>
      <c r="F226" s="1330"/>
      <c r="G226" s="1330"/>
      <c r="H226" s="859">
        <f t="shared" si="99"/>
        <v>0</v>
      </c>
      <c r="I226" s="1330"/>
      <c r="J226" s="1330"/>
      <c r="K226" s="859">
        <f t="shared" si="100"/>
        <v>0</v>
      </c>
      <c r="L226" s="1330"/>
      <c r="M226" s="1330"/>
      <c r="N226" s="859">
        <f t="shared" si="101"/>
        <v>0</v>
      </c>
      <c r="O226" s="1330"/>
      <c r="P226" s="1330"/>
      <c r="Q226" s="859">
        <f t="shared" si="102"/>
        <v>0</v>
      </c>
      <c r="R226" s="1330"/>
      <c r="S226" s="1330"/>
      <c r="T226" s="859">
        <f t="shared" si="103"/>
        <v>0</v>
      </c>
      <c r="U226" s="1330"/>
      <c r="V226" s="1330"/>
      <c r="W226" s="859">
        <f t="shared" si="104"/>
        <v>0</v>
      </c>
      <c r="X226" s="1330"/>
      <c r="Y226" s="1330"/>
      <c r="Z226" s="859">
        <f t="shared" si="105"/>
        <v>0</v>
      </c>
      <c r="AA226" s="1330"/>
      <c r="AB226" s="1330"/>
      <c r="AC226" s="859">
        <f t="shared" si="106"/>
        <v>0</v>
      </c>
      <c r="AD226" s="47"/>
      <c r="AE226" s="47"/>
      <c r="AF226" s="859">
        <f t="shared" si="107"/>
        <v>0</v>
      </c>
      <c r="AG226" s="47"/>
      <c r="AH226" s="47"/>
      <c r="AI226" s="859">
        <f t="shared" si="108"/>
        <v>0</v>
      </c>
      <c r="AJ226" s="47"/>
      <c r="AK226" s="47"/>
      <c r="AL226" s="859">
        <f t="shared" si="109"/>
        <v>0</v>
      </c>
      <c r="AM226" s="48">
        <f t="shared" si="110"/>
        <v>0</v>
      </c>
      <c r="AN226" s="48">
        <f t="shared" si="110"/>
        <v>0</v>
      </c>
      <c r="AO226" s="859">
        <f t="shared" si="111"/>
        <v>0</v>
      </c>
    </row>
    <row r="227" spans="1:41">
      <c r="A227" s="47"/>
      <c r="B227" s="47" t="s">
        <v>6</v>
      </c>
      <c r="C227" s="859">
        <f>SUM(C205:C226)</f>
        <v>0</v>
      </c>
      <c r="D227" s="859">
        <f t="shared" ref="D227:AO227" si="112">SUM(D205:D226)</f>
        <v>0</v>
      </c>
      <c r="E227" s="859">
        <f t="shared" si="112"/>
        <v>0</v>
      </c>
      <c r="F227" s="859">
        <f t="shared" si="112"/>
        <v>0</v>
      </c>
      <c r="G227" s="859">
        <f t="shared" si="112"/>
        <v>0</v>
      </c>
      <c r="H227" s="859">
        <f t="shared" si="112"/>
        <v>0</v>
      </c>
      <c r="I227" s="859">
        <f t="shared" si="112"/>
        <v>0</v>
      </c>
      <c r="J227" s="859">
        <f t="shared" si="112"/>
        <v>0</v>
      </c>
      <c r="K227" s="859">
        <f t="shared" si="112"/>
        <v>0</v>
      </c>
      <c r="L227" s="859">
        <f t="shared" si="112"/>
        <v>0</v>
      </c>
      <c r="M227" s="859">
        <f t="shared" si="112"/>
        <v>0</v>
      </c>
      <c r="N227" s="859">
        <f t="shared" si="112"/>
        <v>0</v>
      </c>
      <c r="O227" s="859">
        <f t="shared" si="112"/>
        <v>0</v>
      </c>
      <c r="P227" s="859">
        <f t="shared" si="112"/>
        <v>0</v>
      </c>
      <c r="Q227" s="859">
        <f t="shared" si="112"/>
        <v>0</v>
      </c>
      <c r="R227" s="859">
        <f t="shared" si="112"/>
        <v>0</v>
      </c>
      <c r="S227" s="859">
        <f t="shared" si="112"/>
        <v>0</v>
      </c>
      <c r="T227" s="859">
        <f t="shared" si="112"/>
        <v>0</v>
      </c>
      <c r="U227" s="859">
        <f t="shared" si="112"/>
        <v>0</v>
      </c>
      <c r="V227" s="859">
        <f t="shared" si="112"/>
        <v>0</v>
      </c>
      <c r="W227" s="859">
        <f t="shared" si="112"/>
        <v>0</v>
      </c>
      <c r="X227" s="859">
        <f t="shared" si="112"/>
        <v>0</v>
      </c>
      <c r="Y227" s="859">
        <f t="shared" si="112"/>
        <v>0</v>
      </c>
      <c r="Z227" s="859">
        <f t="shared" si="112"/>
        <v>0</v>
      </c>
      <c r="AA227" s="859">
        <f t="shared" si="112"/>
        <v>0</v>
      </c>
      <c r="AB227" s="859">
        <f t="shared" si="112"/>
        <v>0</v>
      </c>
      <c r="AC227" s="859">
        <f t="shared" si="112"/>
        <v>0</v>
      </c>
      <c r="AD227" s="859">
        <f t="shared" si="112"/>
        <v>0</v>
      </c>
      <c r="AE227" s="859">
        <f t="shared" si="112"/>
        <v>0</v>
      </c>
      <c r="AF227" s="859">
        <f t="shared" si="112"/>
        <v>0</v>
      </c>
      <c r="AG227" s="859">
        <f t="shared" si="112"/>
        <v>0</v>
      </c>
      <c r="AH227" s="859">
        <f t="shared" si="112"/>
        <v>0</v>
      </c>
      <c r="AI227" s="859">
        <f t="shared" si="112"/>
        <v>0</v>
      </c>
      <c r="AJ227" s="859">
        <f t="shared" si="112"/>
        <v>0</v>
      </c>
      <c r="AK227" s="859">
        <f t="shared" si="112"/>
        <v>0</v>
      </c>
      <c r="AL227" s="859">
        <f t="shared" si="112"/>
        <v>0</v>
      </c>
      <c r="AM227" s="859">
        <f t="shared" si="112"/>
        <v>0</v>
      </c>
      <c r="AN227" s="859">
        <f t="shared" si="112"/>
        <v>0</v>
      </c>
      <c r="AO227" s="859">
        <f t="shared" si="112"/>
        <v>0</v>
      </c>
    </row>
    <row r="229" spans="1:41">
      <c r="A229" s="1323" t="s">
        <v>226</v>
      </c>
      <c r="C229" s="1577" t="s">
        <v>359</v>
      </c>
      <c r="D229" s="1577"/>
      <c r="E229" s="1577"/>
      <c r="F229" s="1577"/>
      <c r="G229" s="1577"/>
      <c r="H229" s="1577"/>
      <c r="I229" s="1577"/>
      <c r="J229" s="1577"/>
      <c r="K229" s="1577"/>
      <c r="L229" s="1577"/>
      <c r="M229" s="1577"/>
      <c r="N229" s="1577"/>
      <c r="O229" s="1577"/>
      <c r="P229" s="1577"/>
      <c r="Q229" s="1577"/>
      <c r="R229" s="1577"/>
      <c r="S229" s="1577"/>
      <c r="T229" s="1577"/>
      <c r="U229" s="1577"/>
      <c r="V229" s="1577"/>
      <c r="W229" s="1577"/>
      <c r="X229" s="1577"/>
      <c r="Y229" s="1577"/>
      <c r="Z229" s="1577"/>
      <c r="AA229" s="1577"/>
      <c r="AB229" s="1577"/>
      <c r="AC229" s="1577"/>
      <c r="AD229" s="1577"/>
      <c r="AE229" s="1577"/>
      <c r="AF229" s="1577"/>
      <c r="AG229" s="1577"/>
      <c r="AH229" s="1333"/>
      <c r="AI229" s="1333"/>
      <c r="AJ229" s="1333"/>
      <c r="AK229" s="1333"/>
    </row>
    <row r="230" spans="1:41">
      <c r="A230" s="43"/>
      <c r="B230" s="43" t="s">
        <v>6</v>
      </c>
      <c r="Q230" s="1323" t="s">
        <v>615</v>
      </c>
    </row>
    <row r="231" spans="1:41">
      <c r="A231" s="1578" t="s">
        <v>193</v>
      </c>
      <c r="B231" s="1578" t="s">
        <v>194</v>
      </c>
      <c r="C231" s="1571" t="s">
        <v>208</v>
      </c>
      <c r="D231" s="1572"/>
      <c r="E231" s="1573"/>
      <c r="F231" s="1571" t="s">
        <v>209</v>
      </c>
      <c r="G231" s="1572"/>
      <c r="H231" s="1573"/>
      <c r="I231" s="1571" t="s">
        <v>210</v>
      </c>
      <c r="J231" s="1572"/>
      <c r="K231" s="1573"/>
      <c r="L231" s="1571" t="s">
        <v>211</v>
      </c>
      <c r="M231" s="1572"/>
      <c r="N231" s="1573"/>
      <c r="O231" s="1571" t="s">
        <v>212</v>
      </c>
      <c r="P231" s="1572"/>
      <c r="Q231" s="1573"/>
      <c r="R231" s="1571" t="s">
        <v>213</v>
      </c>
      <c r="S231" s="1572"/>
      <c r="T231" s="1573"/>
      <c r="U231" s="1571" t="s">
        <v>214</v>
      </c>
      <c r="V231" s="1572"/>
      <c r="W231" s="1573"/>
      <c r="X231" s="1571" t="s">
        <v>215</v>
      </c>
      <c r="Y231" s="1572"/>
      <c r="Z231" s="1573"/>
      <c r="AA231" s="1574" t="s">
        <v>216</v>
      </c>
      <c r="AB231" s="1575"/>
      <c r="AC231" s="1576"/>
      <c r="AD231" s="1571" t="s">
        <v>217</v>
      </c>
      <c r="AE231" s="1572"/>
      <c r="AF231" s="1573"/>
      <c r="AG231" s="1574" t="s">
        <v>218</v>
      </c>
      <c r="AH231" s="1575"/>
      <c r="AI231" s="1576"/>
      <c r="AJ231" s="1574" t="s">
        <v>219</v>
      </c>
      <c r="AK231" s="1575"/>
      <c r="AL231" s="1576"/>
      <c r="AM231" s="1571" t="s">
        <v>6</v>
      </c>
      <c r="AN231" s="1572"/>
      <c r="AO231" s="1573"/>
    </row>
    <row r="232" spans="1:41">
      <c r="A232" s="1579"/>
      <c r="B232" s="1579"/>
      <c r="C232" s="686" t="s">
        <v>242</v>
      </c>
      <c r="D232" s="686" t="s">
        <v>243</v>
      </c>
      <c r="E232" s="686" t="s">
        <v>236</v>
      </c>
      <c r="F232" s="686" t="s">
        <v>242</v>
      </c>
      <c r="G232" s="686" t="s">
        <v>243</v>
      </c>
      <c r="H232" s="686" t="s">
        <v>236</v>
      </c>
      <c r="I232" s="686" t="s">
        <v>242</v>
      </c>
      <c r="J232" s="686" t="s">
        <v>243</v>
      </c>
      <c r="K232" s="686" t="s">
        <v>236</v>
      </c>
      <c r="L232" s="686" t="s">
        <v>242</v>
      </c>
      <c r="M232" s="686" t="s">
        <v>243</v>
      </c>
      <c r="N232" s="686" t="s">
        <v>236</v>
      </c>
      <c r="O232" s="686" t="s">
        <v>242</v>
      </c>
      <c r="P232" s="686" t="s">
        <v>243</v>
      </c>
      <c r="Q232" s="686" t="s">
        <v>236</v>
      </c>
      <c r="R232" s="686" t="s">
        <v>242</v>
      </c>
      <c r="S232" s="686" t="s">
        <v>243</v>
      </c>
      <c r="T232" s="686" t="s">
        <v>236</v>
      </c>
      <c r="U232" s="686" t="s">
        <v>242</v>
      </c>
      <c r="V232" s="686" t="s">
        <v>243</v>
      </c>
      <c r="W232" s="686" t="s">
        <v>236</v>
      </c>
      <c r="X232" s="686" t="s">
        <v>242</v>
      </c>
      <c r="Y232" s="686" t="s">
        <v>243</v>
      </c>
      <c r="Z232" s="686" t="s">
        <v>236</v>
      </c>
      <c r="AA232" s="686" t="s">
        <v>242</v>
      </c>
      <c r="AB232" s="686" t="s">
        <v>243</v>
      </c>
      <c r="AC232" s="686" t="s">
        <v>236</v>
      </c>
      <c r="AD232" s="686" t="s">
        <v>242</v>
      </c>
      <c r="AE232" s="686" t="s">
        <v>243</v>
      </c>
      <c r="AF232" s="686" t="s">
        <v>236</v>
      </c>
      <c r="AG232" s="686" t="s">
        <v>242</v>
      </c>
      <c r="AH232" s="686" t="s">
        <v>243</v>
      </c>
      <c r="AI232" s="686" t="s">
        <v>236</v>
      </c>
      <c r="AJ232" s="686" t="s">
        <v>242</v>
      </c>
      <c r="AK232" s="686" t="s">
        <v>243</v>
      </c>
      <c r="AL232" s="686" t="s">
        <v>236</v>
      </c>
      <c r="AM232" s="686" t="s">
        <v>242</v>
      </c>
      <c r="AN232" s="686" t="s">
        <v>243</v>
      </c>
      <c r="AO232" s="686" t="s">
        <v>236</v>
      </c>
    </row>
    <row r="233" spans="1:41">
      <c r="A233" s="44">
        <v>1</v>
      </c>
      <c r="B233" s="45" t="s">
        <v>15</v>
      </c>
      <c r="C233" s="859">
        <f t="shared" ref="C233:D248" si="113">C177+C205</f>
        <v>0</v>
      </c>
      <c r="D233" s="859">
        <f t="shared" si="113"/>
        <v>0</v>
      </c>
      <c r="E233" s="859">
        <f>C233+D233</f>
        <v>0</v>
      </c>
      <c r="F233" s="859">
        <f t="shared" ref="F233:G248" si="114">F177+F205</f>
        <v>0</v>
      </c>
      <c r="G233" s="859">
        <f t="shared" si="114"/>
        <v>0</v>
      </c>
      <c r="H233" s="859">
        <f>F233+G233</f>
        <v>0</v>
      </c>
      <c r="I233" s="859">
        <f t="shared" ref="I233:J248" si="115">I177+I205</f>
        <v>0</v>
      </c>
      <c r="J233" s="859">
        <f t="shared" si="115"/>
        <v>0</v>
      </c>
      <c r="K233" s="859">
        <f>I233+J233</f>
        <v>0</v>
      </c>
      <c r="L233" s="859">
        <f t="shared" ref="L233:M248" si="116">L177+L205</f>
        <v>0</v>
      </c>
      <c r="M233" s="859">
        <f t="shared" si="116"/>
        <v>0</v>
      </c>
      <c r="N233" s="859">
        <f>L233+M233</f>
        <v>0</v>
      </c>
      <c r="O233" s="859">
        <f t="shared" ref="O233:P248" si="117">O177+O205</f>
        <v>0</v>
      </c>
      <c r="P233" s="859">
        <f t="shared" si="117"/>
        <v>0</v>
      </c>
      <c r="Q233" s="859">
        <f>O233+P233</f>
        <v>0</v>
      </c>
      <c r="R233" s="859">
        <f t="shared" ref="R233:S248" si="118">R177+R205</f>
        <v>0</v>
      </c>
      <c r="S233" s="859">
        <f t="shared" si="118"/>
        <v>0</v>
      </c>
      <c r="T233" s="859">
        <f>R233+S233</f>
        <v>0</v>
      </c>
      <c r="U233" s="859">
        <f t="shared" ref="U233:V248" si="119">U177+U205</f>
        <v>0</v>
      </c>
      <c r="V233" s="859">
        <f t="shared" si="119"/>
        <v>0</v>
      </c>
      <c r="W233" s="859">
        <f>U233+V233</f>
        <v>0</v>
      </c>
      <c r="X233" s="859">
        <f t="shared" ref="X233:Y248" si="120">X177+X205</f>
        <v>0</v>
      </c>
      <c r="Y233" s="859">
        <f t="shared" si="120"/>
        <v>0</v>
      </c>
      <c r="Z233" s="859">
        <f>X233+Y233</f>
        <v>0</v>
      </c>
      <c r="AA233" s="859">
        <f t="shared" ref="AA233:AB248" si="121">AA177+AA205</f>
        <v>0</v>
      </c>
      <c r="AB233" s="859">
        <f t="shared" si="121"/>
        <v>0</v>
      </c>
      <c r="AC233" s="859">
        <f>AA233+AB233</f>
        <v>0</v>
      </c>
      <c r="AD233" s="859">
        <f t="shared" ref="AD233:AE248" si="122">AD177+AD205</f>
        <v>0</v>
      </c>
      <c r="AE233" s="859">
        <f t="shared" si="122"/>
        <v>0</v>
      </c>
      <c r="AF233" s="859">
        <f>AD233+AE233</f>
        <v>0</v>
      </c>
      <c r="AG233" s="859">
        <f t="shared" ref="AG233:AH248" si="123">AG177+AG205</f>
        <v>0</v>
      </c>
      <c r="AH233" s="859">
        <f t="shared" si="123"/>
        <v>0</v>
      </c>
      <c r="AI233" s="859">
        <f>AG233+AH233</f>
        <v>0</v>
      </c>
      <c r="AJ233" s="859">
        <f t="shared" ref="AJ233:AK248" si="124">AJ177+AJ205</f>
        <v>0</v>
      </c>
      <c r="AK233" s="859">
        <f t="shared" si="124"/>
        <v>0</v>
      </c>
      <c r="AL233" s="859">
        <f>AJ233+AK233</f>
        <v>0</v>
      </c>
      <c r="AM233" s="48">
        <f>C233+F233+I233+L233+O233+R233+U233+X233+AA233+AD233+AG233+AJ233</f>
        <v>0</v>
      </c>
      <c r="AN233" s="48">
        <f>D233+G233+J233+M233+P233+S233+V233+Y233+AB233+AE233+AH233+AK233</f>
        <v>0</v>
      </c>
      <c r="AO233" s="859">
        <f>AM233+AN233</f>
        <v>0</v>
      </c>
    </row>
    <row r="234" spans="1:41">
      <c r="A234" s="44">
        <v>2</v>
      </c>
      <c r="B234" s="45" t="s">
        <v>20</v>
      </c>
      <c r="C234" s="859">
        <f t="shared" si="113"/>
        <v>0</v>
      </c>
      <c r="D234" s="859">
        <f t="shared" si="113"/>
        <v>0</v>
      </c>
      <c r="E234" s="859">
        <f t="shared" ref="E234:E254" si="125">C234+D234</f>
        <v>0</v>
      </c>
      <c r="F234" s="859">
        <f t="shared" si="114"/>
        <v>0</v>
      </c>
      <c r="G234" s="859">
        <f t="shared" si="114"/>
        <v>0</v>
      </c>
      <c r="H234" s="859">
        <f t="shared" ref="H234:H254" si="126">F234+G234</f>
        <v>0</v>
      </c>
      <c r="I234" s="859">
        <f t="shared" si="115"/>
        <v>0</v>
      </c>
      <c r="J234" s="859">
        <f t="shared" si="115"/>
        <v>0</v>
      </c>
      <c r="K234" s="859">
        <f t="shared" ref="K234:K254" si="127">I234+J234</f>
        <v>0</v>
      </c>
      <c r="L234" s="859">
        <f t="shared" si="116"/>
        <v>0</v>
      </c>
      <c r="M234" s="859">
        <f t="shared" si="116"/>
        <v>0</v>
      </c>
      <c r="N234" s="859">
        <f t="shared" ref="N234:N254" si="128">L234+M234</f>
        <v>0</v>
      </c>
      <c r="O234" s="859">
        <f t="shared" si="117"/>
        <v>0</v>
      </c>
      <c r="P234" s="859">
        <f t="shared" si="117"/>
        <v>0</v>
      </c>
      <c r="Q234" s="859">
        <f t="shared" ref="Q234:Q254" si="129">O234+P234</f>
        <v>0</v>
      </c>
      <c r="R234" s="859">
        <f t="shared" si="118"/>
        <v>0</v>
      </c>
      <c r="S234" s="859">
        <f t="shared" si="118"/>
        <v>0</v>
      </c>
      <c r="T234" s="859">
        <f t="shared" ref="T234:T254" si="130">R234+S234</f>
        <v>0</v>
      </c>
      <c r="U234" s="859">
        <f t="shared" si="119"/>
        <v>0</v>
      </c>
      <c r="V234" s="859">
        <f t="shared" si="119"/>
        <v>0</v>
      </c>
      <c r="W234" s="859">
        <f t="shared" ref="W234:W254" si="131">U234+V234</f>
        <v>0</v>
      </c>
      <c r="X234" s="859">
        <f t="shared" si="120"/>
        <v>0</v>
      </c>
      <c r="Y234" s="859">
        <f t="shared" si="120"/>
        <v>0</v>
      </c>
      <c r="Z234" s="859">
        <f t="shared" ref="Z234:Z254" si="132">X234+Y234</f>
        <v>0</v>
      </c>
      <c r="AA234" s="859">
        <f t="shared" si="121"/>
        <v>0</v>
      </c>
      <c r="AB234" s="859">
        <f t="shared" si="121"/>
        <v>0</v>
      </c>
      <c r="AC234" s="859">
        <f t="shared" ref="AC234:AC254" si="133">AA234+AB234</f>
        <v>0</v>
      </c>
      <c r="AD234" s="859">
        <f t="shared" si="122"/>
        <v>0</v>
      </c>
      <c r="AE234" s="859">
        <f t="shared" si="122"/>
        <v>0</v>
      </c>
      <c r="AF234" s="859">
        <f t="shared" ref="AF234:AF254" si="134">AD234+AE234</f>
        <v>0</v>
      </c>
      <c r="AG234" s="859">
        <f t="shared" si="123"/>
        <v>0</v>
      </c>
      <c r="AH234" s="859">
        <f t="shared" si="123"/>
        <v>0</v>
      </c>
      <c r="AI234" s="859">
        <f t="shared" ref="AI234:AI254" si="135">AG234+AH234</f>
        <v>0</v>
      </c>
      <c r="AJ234" s="859">
        <f t="shared" si="124"/>
        <v>0</v>
      </c>
      <c r="AK234" s="859">
        <f t="shared" si="124"/>
        <v>0</v>
      </c>
      <c r="AL234" s="859">
        <f t="shared" ref="AL234:AL254" si="136">AJ234+AK234</f>
        <v>0</v>
      </c>
      <c r="AM234" s="48">
        <f t="shared" ref="AM234:AN254" si="137">C234+F234+I234+L234+O234+R234+U234+X234+AA234+AD234+AG234+AJ234</f>
        <v>0</v>
      </c>
      <c r="AN234" s="48">
        <f t="shared" si="137"/>
        <v>0</v>
      </c>
      <c r="AO234" s="859">
        <f t="shared" ref="AO234:AO254" si="138">AM234+AN234</f>
        <v>0</v>
      </c>
    </row>
    <row r="235" spans="1:41">
      <c r="A235" s="44">
        <v>3</v>
      </c>
      <c r="B235" s="45" t="s">
        <v>21</v>
      </c>
      <c r="C235" s="859">
        <f t="shared" si="113"/>
        <v>0</v>
      </c>
      <c r="D235" s="859">
        <f t="shared" si="113"/>
        <v>0</v>
      </c>
      <c r="E235" s="859">
        <f t="shared" si="125"/>
        <v>0</v>
      </c>
      <c r="F235" s="859">
        <f t="shared" si="114"/>
        <v>0</v>
      </c>
      <c r="G235" s="859">
        <f t="shared" si="114"/>
        <v>0</v>
      </c>
      <c r="H235" s="859">
        <f t="shared" si="126"/>
        <v>0</v>
      </c>
      <c r="I235" s="859">
        <f t="shared" si="115"/>
        <v>0</v>
      </c>
      <c r="J235" s="859">
        <f t="shared" si="115"/>
        <v>0</v>
      </c>
      <c r="K235" s="859">
        <f t="shared" si="127"/>
        <v>0</v>
      </c>
      <c r="L235" s="859">
        <f t="shared" si="116"/>
        <v>0</v>
      </c>
      <c r="M235" s="859">
        <f t="shared" si="116"/>
        <v>0</v>
      </c>
      <c r="N235" s="859">
        <f t="shared" si="128"/>
        <v>0</v>
      </c>
      <c r="O235" s="859">
        <f t="shared" si="117"/>
        <v>0</v>
      </c>
      <c r="P235" s="859">
        <f t="shared" si="117"/>
        <v>0</v>
      </c>
      <c r="Q235" s="859">
        <f t="shared" si="129"/>
        <v>0</v>
      </c>
      <c r="R235" s="859">
        <f t="shared" si="118"/>
        <v>0</v>
      </c>
      <c r="S235" s="859">
        <f t="shared" si="118"/>
        <v>0</v>
      </c>
      <c r="T235" s="859">
        <f t="shared" si="130"/>
        <v>0</v>
      </c>
      <c r="U235" s="859">
        <f t="shared" si="119"/>
        <v>0</v>
      </c>
      <c r="V235" s="859">
        <f t="shared" si="119"/>
        <v>0</v>
      </c>
      <c r="W235" s="859">
        <f t="shared" si="131"/>
        <v>0</v>
      </c>
      <c r="X235" s="859">
        <f t="shared" si="120"/>
        <v>0</v>
      </c>
      <c r="Y235" s="859">
        <f t="shared" si="120"/>
        <v>0</v>
      </c>
      <c r="Z235" s="859">
        <f t="shared" si="132"/>
        <v>0</v>
      </c>
      <c r="AA235" s="859">
        <f t="shared" si="121"/>
        <v>0</v>
      </c>
      <c r="AB235" s="859">
        <f t="shared" si="121"/>
        <v>0</v>
      </c>
      <c r="AC235" s="859">
        <f t="shared" si="133"/>
        <v>0</v>
      </c>
      <c r="AD235" s="859">
        <f t="shared" si="122"/>
        <v>0</v>
      </c>
      <c r="AE235" s="859">
        <f t="shared" si="122"/>
        <v>0</v>
      </c>
      <c r="AF235" s="859">
        <f t="shared" si="134"/>
        <v>0</v>
      </c>
      <c r="AG235" s="859">
        <f t="shared" si="123"/>
        <v>0</v>
      </c>
      <c r="AH235" s="859">
        <f t="shared" si="123"/>
        <v>0</v>
      </c>
      <c r="AI235" s="859">
        <f t="shared" si="135"/>
        <v>0</v>
      </c>
      <c r="AJ235" s="859">
        <f t="shared" si="124"/>
        <v>0</v>
      </c>
      <c r="AK235" s="859">
        <f t="shared" si="124"/>
        <v>0</v>
      </c>
      <c r="AL235" s="859">
        <f t="shared" si="136"/>
        <v>0</v>
      </c>
      <c r="AM235" s="48">
        <f t="shared" si="137"/>
        <v>0</v>
      </c>
      <c r="AN235" s="48">
        <f t="shared" si="137"/>
        <v>0</v>
      </c>
      <c r="AO235" s="859">
        <f t="shared" si="138"/>
        <v>0</v>
      </c>
    </row>
    <row r="236" spans="1:41">
      <c r="A236" s="44">
        <v>4</v>
      </c>
      <c r="B236" s="45" t="s">
        <v>25</v>
      </c>
      <c r="C236" s="859">
        <f t="shared" si="113"/>
        <v>0</v>
      </c>
      <c r="D236" s="859">
        <f t="shared" si="113"/>
        <v>0</v>
      </c>
      <c r="E236" s="859">
        <f t="shared" si="125"/>
        <v>0</v>
      </c>
      <c r="F236" s="859">
        <f t="shared" si="114"/>
        <v>0</v>
      </c>
      <c r="G236" s="859">
        <f t="shared" si="114"/>
        <v>0</v>
      </c>
      <c r="H236" s="859">
        <f t="shared" si="126"/>
        <v>0</v>
      </c>
      <c r="I236" s="859">
        <f t="shared" si="115"/>
        <v>0</v>
      </c>
      <c r="J236" s="859">
        <f t="shared" si="115"/>
        <v>0</v>
      </c>
      <c r="K236" s="859">
        <f t="shared" si="127"/>
        <v>0</v>
      </c>
      <c r="L236" s="859">
        <f t="shared" si="116"/>
        <v>0</v>
      </c>
      <c r="M236" s="859">
        <f t="shared" si="116"/>
        <v>0</v>
      </c>
      <c r="N236" s="859">
        <f t="shared" si="128"/>
        <v>0</v>
      </c>
      <c r="O236" s="859">
        <f t="shared" si="117"/>
        <v>0</v>
      </c>
      <c r="P236" s="859">
        <f t="shared" si="117"/>
        <v>0</v>
      </c>
      <c r="Q236" s="859">
        <f t="shared" si="129"/>
        <v>0</v>
      </c>
      <c r="R236" s="859">
        <f t="shared" si="118"/>
        <v>0</v>
      </c>
      <c r="S236" s="859">
        <f t="shared" si="118"/>
        <v>0</v>
      </c>
      <c r="T236" s="859">
        <f t="shared" si="130"/>
        <v>0</v>
      </c>
      <c r="U236" s="859">
        <f t="shared" si="119"/>
        <v>0</v>
      </c>
      <c r="V236" s="859">
        <f t="shared" si="119"/>
        <v>0</v>
      </c>
      <c r="W236" s="859">
        <f t="shared" si="131"/>
        <v>0</v>
      </c>
      <c r="X236" s="859">
        <f t="shared" si="120"/>
        <v>0</v>
      </c>
      <c r="Y236" s="859">
        <f t="shared" si="120"/>
        <v>0</v>
      </c>
      <c r="Z236" s="859">
        <f t="shared" si="132"/>
        <v>0</v>
      </c>
      <c r="AA236" s="859">
        <f t="shared" si="121"/>
        <v>0</v>
      </c>
      <c r="AB236" s="859">
        <f t="shared" si="121"/>
        <v>0</v>
      </c>
      <c r="AC236" s="859">
        <f t="shared" si="133"/>
        <v>0</v>
      </c>
      <c r="AD236" s="859">
        <f t="shared" si="122"/>
        <v>0</v>
      </c>
      <c r="AE236" s="859">
        <f t="shared" si="122"/>
        <v>0</v>
      </c>
      <c r="AF236" s="859">
        <f t="shared" si="134"/>
        <v>0</v>
      </c>
      <c r="AG236" s="859">
        <f t="shared" si="123"/>
        <v>0</v>
      </c>
      <c r="AH236" s="859">
        <f t="shared" si="123"/>
        <v>0</v>
      </c>
      <c r="AI236" s="859">
        <f t="shared" si="135"/>
        <v>0</v>
      </c>
      <c r="AJ236" s="859">
        <f t="shared" si="124"/>
        <v>0</v>
      </c>
      <c r="AK236" s="859">
        <f t="shared" si="124"/>
        <v>0</v>
      </c>
      <c r="AL236" s="859">
        <f t="shared" si="136"/>
        <v>0</v>
      </c>
      <c r="AM236" s="48">
        <f t="shared" si="137"/>
        <v>0</v>
      </c>
      <c r="AN236" s="48">
        <f t="shared" si="137"/>
        <v>0</v>
      </c>
      <c r="AO236" s="859">
        <f t="shared" si="138"/>
        <v>0</v>
      </c>
    </row>
    <row r="237" spans="1:41">
      <c r="A237" s="44">
        <v>5</v>
      </c>
      <c r="B237" s="45" t="s">
        <v>27</v>
      </c>
      <c r="C237" s="859">
        <f t="shared" si="113"/>
        <v>0</v>
      </c>
      <c r="D237" s="859">
        <f t="shared" si="113"/>
        <v>0</v>
      </c>
      <c r="E237" s="859">
        <f t="shared" si="125"/>
        <v>0</v>
      </c>
      <c r="F237" s="859">
        <f t="shared" si="114"/>
        <v>0</v>
      </c>
      <c r="G237" s="859">
        <f t="shared" si="114"/>
        <v>0</v>
      </c>
      <c r="H237" s="859">
        <f t="shared" si="126"/>
        <v>0</v>
      </c>
      <c r="I237" s="859">
        <f t="shared" si="115"/>
        <v>0</v>
      </c>
      <c r="J237" s="859">
        <f t="shared" si="115"/>
        <v>0</v>
      </c>
      <c r="K237" s="859">
        <f t="shared" si="127"/>
        <v>0</v>
      </c>
      <c r="L237" s="859">
        <f t="shared" si="116"/>
        <v>0</v>
      </c>
      <c r="M237" s="859">
        <f t="shared" si="116"/>
        <v>0</v>
      </c>
      <c r="N237" s="859">
        <f t="shared" si="128"/>
        <v>0</v>
      </c>
      <c r="O237" s="859">
        <f t="shared" si="117"/>
        <v>0</v>
      </c>
      <c r="P237" s="859">
        <f t="shared" si="117"/>
        <v>0</v>
      </c>
      <c r="Q237" s="859">
        <f t="shared" si="129"/>
        <v>0</v>
      </c>
      <c r="R237" s="859">
        <f t="shared" si="118"/>
        <v>0</v>
      </c>
      <c r="S237" s="859">
        <f t="shared" si="118"/>
        <v>0</v>
      </c>
      <c r="T237" s="859">
        <f t="shared" si="130"/>
        <v>0</v>
      </c>
      <c r="U237" s="859">
        <f t="shared" si="119"/>
        <v>0</v>
      </c>
      <c r="V237" s="859">
        <f t="shared" si="119"/>
        <v>0</v>
      </c>
      <c r="W237" s="859">
        <f t="shared" si="131"/>
        <v>0</v>
      </c>
      <c r="X237" s="859">
        <f t="shared" si="120"/>
        <v>0</v>
      </c>
      <c r="Y237" s="859">
        <f t="shared" si="120"/>
        <v>0</v>
      </c>
      <c r="Z237" s="859">
        <f t="shared" si="132"/>
        <v>0</v>
      </c>
      <c r="AA237" s="859">
        <f t="shared" si="121"/>
        <v>0</v>
      </c>
      <c r="AB237" s="859">
        <f t="shared" si="121"/>
        <v>0</v>
      </c>
      <c r="AC237" s="859">
        <f t="shared" si="133"/>
        <v>0</v>
      </c>
      <c r="AD237" s="859">
        <f t="shared" si="122"/>
        <v>0</v>
      </c>
      <c r="AE237" s="859">
        <f t="shared" si="122"/>
        <v>0</v>
      </c>
      <c r="AF237" s="859">
        <f t="shared" si="134"/>
        <v>0</v>
      </c>
      <c r="AG237" s="859">
        <f t="shared" si="123"/>
        <v>0</v>
      </c>
      <c r="AH237" s="859">
        <f t="shared" si="123"/>
        <v>0</v>
      </c>
      <c r="AI237" s="859">
        <f t="shared" si="135"/>
        <v>0</v>
      </c>
      <c r="AJ237" s="859">
        <f t="shared" si="124"/>
        <v>0</v>
      </c>
      <c r="AK237" s="859">
        <f t="shared" si="124"/>
        <v>0</v>
      </c>
      <c r="AL237" s="859">
        <f t="shared" si="136"/>
        <v>0</v>
      </c>
      <c r="AM237" s="48">
        <f t="shared" si="137"/>
        <v>0</v>
      </c>
      <c r="AN237" s="48">
        <f t="shared" si="137"/>
        <v>0</v>
      </c>
      <c r="AO237" s="859">
        <f t="shared" si="138"/>
        <v>0</v>
      </c>
    </row>
    <row r="238" spans="1:41">
      <c r="A238" s="44">
        <v>6</v>
      </c>
      <c r="B238" s="45" t="s">
        <v>29</v>
      </c>
      <c r="C238" s="859">
        <f t="shared" si="113"/>
        <v>0</v>
      </c>
      <c r="D238" s="859">
        <f t="shared" si="113"/>
        <v>0</v>
      </c>
      <c r="E238" s="859">
        <f t="shared" si="125"/>
        <v>0</v>
      </c>
      <c r="F238" s="859">
        <f t="shared" si="114"/>
        <v>0</v>
      </c>
      <c r="G238" s="859">
        <f t="shared" si="114"/>
        <v>0</v>
      </c>
      <c r="H238" s="859">
        <f t="shared" si="126"/>
        <v>0</v>
      </c>
      <c r="I238" s="859">
        <f t="shared" si="115"/>
        <v>0</v>
      </c>
      <c r="J238" s="859">
        <f t="shared" si="115"/>
        <v>0</v>
      </c>
      <c r="K238" s="859">
        <f t="shared" si="127"/>
        <v>0</v>
      </c>
      <c r="L238" s="859">
        <f t="shared" si="116"/>
        <v>0</v>
      </c>
      <c r="M238" s="859">
        <f t="shared" si="116"/>
        <v>0</v>
      </c>
      <c r="N238" s="859">
        <f t="shared" si="128"/>
        <v>0</v>
      </c>
      <c r="O238" s="859">
        <f t="shared" si="117"/>
        <v>0</v>
      </c>
      <c r="P238" s="859">
        <f t="shared" si="117"/>
        <v>0</v>
      </c>
      <c r="Q238" s="859">
        <f t="shared" si="129"/>
        <v>0</v>
      </c>
      <c r="R238" s="859">
        <f t="shared" si="118"/>
        <v>0</v>
      </c>
      <c r="S238" s="859">
        <f t="shared" si="118"/>
        <v>0</v>
      </c>
      <c r="T238" s="859">
        <f t="shared" si="130"/>
        <v>0</v>
      </c>
      <c r="U238" s="859">
        <f t="shared" si="119"/>
        <v>0</v>
      </c>
      <c r="V238" s="859">
        <f t="shared" si="119"/>
        <v>0</v>
      </c>
      <c r="W238" s="859">
        <f t="shared" si="131"/>
        <v>0</v>
      </c>
      <c r="X238" s="859">
        <f t="shared" si="120"/>
        <v>0</v>
      </c>
      <c r="Y238" s="859">
        <f t="shared" si="120"/>
        <v>0</v>
      </c>
      <c r="Z238" s="859">
        <f t="shared" si="132"/>
        <v>0</v>
      </c>
      <c r="AA238" s="859">
        <f t="shared" si="121"/>
        <v>0</v>
      </c>
      <c r="AB238" s="859">
        <f t="shared" si="121"/>
        <v>0</v>
      </c>
      <c r="AC238" s="859">
        <f t="shared" si="133"/>
        <v>0</v>
      </c>
      <c r="AD238" s="859">
        <f t="shared" si="122"/>
        <v>0</v>
      </c>
      <c r="AE238" s="859">
        <f t="shared" si="122"/>
        <v>0</v>
      </c>
      <c r="AF238" s="859">
        <f t="shared" si="134"/>
        <v>0</v>
      </c>
      <c r="AG238" s="859">
        <f t="shared" si="123"/>
        <v>0</v>
      </c>
      <c r="AH238" s="859">
        <f t="shared" si="123"/>
        <v>0</v>
      </c>
      <c r="AI238" s="859">
        <f t="shared" si="135"/>
        <v>0</v>
      </c>
      <c r="AJ238" s="859">
        <f t="shared" si="124"/>
        <v>0</v>
      </c>
      <c r="AK238" s="859">
        <f t="shared" si="124"/>
        <v>0</v>
      </c>
      <c r="AL238" s="859">
        <f t="shared" si="136"/>
        <v>0</v>
      </c>
      <c r="AM238" s="48">
        <f t="shared" si="137"/>
        <v>0</v>
      </c>
      <c r="AN238" s="48">
        <f t="shared" si="137"/>
        <v>0</v>
      </c>
      <c r="AO238" s="859">
        <f t="shared" si="138"/>
        <v>0</v>
      </c>
    </row>
    <row r="239" spans="1:41">
      <c r="A239" s="44">
        <v>7</v>
      </c>
      <c r="B239" s="45" t="s">
        <v>142</v>
      </c>
      <c r="C239" s="859">
        <f t="shared" si="113"/>
        <v>0</v>
      </c>
      <c r="D239" s="859">
        <f t="shared" si="113"/>
        <v>0</v>
      </c>
      <c r="E239" s="859">
        <f t="shared" si="125"/>
        <v>0</v>
      </c>
      <c r="F239" s="859">
        <f t="shared" si="114"/>
        <v>0</v>
      </c>
      <c r="G239" s="859">
        <f t="shared" si="114"/>
        <v>0</v>
      </c>
      <c r="H239" s="859">
        <f t="shared" si="126"/>
        <v>0</v>
      </c>
      <c r="I239" s="859">
        <f t="shared" si="115"/>
        <v>0</v>
      </c>
      <c r="J239" s="859">
        <f t="shared" si="115"/>
        <v>0</v>
      </c>
      <c r="K239" s="859">
        <f t="shared" si="127"/>
        <v>0</v>
      </c>
      <c r="L239" s="859">
        <f t="shared" si="116"/>
        <v>0</v>
      </c>
      <c r="M239" s="859">
        <f t="shared" si="116"/>
        <v>0</v>
      </c>
      <c r="N239" s="859">
        <f t="shared" si="128"/>
        <v>0</v>
      </c>
      <c r="O239" s="859">
        <f t="shared" si="117"/>
        <v>0</v>
      </c>
      <c r="P239" s="859">
        <f t="shared" si="117"/>
        <v>0</v>
      </c>
      <c r="Q239" s="859">
        <f t="shared" si="129"/>
        <v>0</v>
      </c>
      <c r="R239" s="859">
        <f t="shared" si="118"/>
        <v>0</v>
      </c>
      <c r="S239" s="859">
        <f t="shared" si="118"/>
        <v>0</v>
      </c>
      <c r="T239" s="859">
        <f t="shared" si="130"/>
        <v>0</v>
      </c>
      <c r="U239" s="859">
        <f t="shared" si="119"/>
        <v>0</v>
      </c>
      <c r="V239" s="859">
        <f t="shared" si="119"/>
        <v>0</v>
      </c>
      <c r="W239" s="859">
        <f t="shared" si="131"/>
        <v>0</v>
      </c>
      <c r="X239" s="859">
        <f t="shared" si="120"/>
        <v>0</v>
      </c>
      <c r="Y239" s="859">
        <f t="shared" si="120"/>
        <v>0</v>
      </c>
      <c r="Z239" s="859">
        <f t="shared" si="132"/>
        <v>0</v>
      </c>
      <c r="AA239" s="859">
        <f t="shared" si="121"/>
        <v>0</v>
      </c>
      <c r="AB239" s="859">
        <f t="shared" si="121"/>
        <v>0</v>
      </c>
      <c r="AC239" s="859">
        <f t="shared" si="133"/>
        <v>0</v>
      </c>
      <c r="AD239" s="859">
        <f t="shared" si="122"/>
        <v>0</v>
      </c>
      <c r="AE239" s="859">
        <f t="shared" si="122"/>
        <v>0</v>
      </c>
      <c r="AF239" s="859">
        <f t="shared" si="134"/>
        <v>0</v>
      </c>
      <c r="AG239" s="859">
        <f t="shared" si="123"/>
        <v>0</v>
      </c>
      <c r="AH239" s="859">
        <f t="shared" si="123"/>
        <v>0</v>
      </c>
      <c r="AI239" s="859">
        <f t="shared" si="135"/>
        <v>0</v>
      </c>
      <c r="AJ239" s="859">
        <f t="shared" si="124"/>
        <v>0</v>
      </c>
      <c r="AK239" s="859">
        <f t="shared" si="124"/>
        <v>0</v>
      </c>
      <c r="AL239" s="859">
        <f t="shared" si="136"/>
        <v>0</v>
      </c>
      <c r="AM239" s="48">
        <f t="shared" si="137"/>
        <v>0</v>
      </c>
      <c r="AN239" s="48">
        <f t="shared" si="137"/>
        <v>0</v>
      </c>
      <c r="AO239" s="859">
        <f t="shared" si="138"/>
        <v>0</v>
      </c>
    </row>
    <row r="240" spans="1:41">
      <c r="A240" s="44">
        <v>8</v>
      </c>
      <c r="B240" s="45" t="s">
        <v>40</v>
      </c>
      <c r="C240" s="859">
        <f t="shared" si="113"/>
        <v>0</v>
      </c>
      <c r="D240" s="859">
        <f t="shared" si="113"/>
        <v>0</v>
      </c>
      <c r="E240" s="859">
        <f t="shared" si="125"/>
        <v>0</v>
      </c>
      <c r="F240" s="859">
        <f t="shared" si="114"/>
        <v>0</v>
      </c>
      <c r="G240" s="859">
        <f t="shared" si="114"/>
        <v>0</v>
      </c>
      <c r="H240" s="859">
        <f t="shared" si="126"/>
        <v>0</v>
      </c>
      <c r="I240" s="859">
        <f t="shared" si="115"/>
        <v>0</v>
      </c>
      <c r="J240" s="859">
        <f t="shared" si="115"/>
        <v>0</v>
      </c>
      <c r="K240" s="859">
        <f t="shared" si="127"/>
        <v>0</v>
      </c>
      <c r="L240" s="859">
        <f t="shared" si="116"/>
        <v>0</v>
      </c>
      <c r="M240" s="859">
        <f t="shared" si="116"/>
        <v>0</v>
      </c>
      <c r="N240" s="859">
        <f t="shared" si="128"/>
        <v>0</v>
      </c>
      <c r="O240" s="859">
        <f t="shared" si="117"/>
        <v>0</v>
      </c>
      <c r="P240" s="859">
        <f t="shared" si="117"/>
        <v>0</v>
      </c>
      <c r="Q240" s="859">
        <f t="shared" si="129"/>
        <v>0</v>
      </c>
      <c r="R240" s="859">
        <f t="shared" si="118"/>
        <v>0</v>
      </c>
      <c r="S240" s="859">
        <f t="shared" si="118"/>
        <v>0</v>
      </c>
      <c r="T240" s="859">
        <f t="shared" si="130"/>
        <v>0</v>
      </c>
      <c r="U240" s="859">
        <f t="shared" si="119"/>
        <v>0</v>
      </c>
      <c r="V240" s="859">
        <f t="shared" si="119"/>
        <v>0</v>
      </c>
      <c r="W240" s="859">
        <f t="shared" si="131"/>
        <v>0</v>
      </c>
      <c r="X240" s="859">
        <f t="shared" si="120"/>
        <v>0</v>
      </c>
      <c r="Y240" s="859">
        <f t="shared" si="120"/>
        <v>0</v>
      </c>
      <c r="Z240" s="859">
        <f t="shared" si="132"/>
        <v>0</v>
      </c>
      <c r="AA240" s="859">
        <f t="shared" si="121"/>
        <v>0</v>
      </c>
      <c r="AB240" s="859">
        <f t="shared" si="121"/>
        <v>0</v>
      </c>
      <c r="AC240" s="859">
        <f t="shared" si="133"/>
        <v>0</v>
      </c>
      <c r="AD240" s="859">
        <f t="shared" si="122"/>
        <v>0</v>
      </c>
      <c r="AE240" s="859">
        <f t="shared" si="122"/>
        <v>0</v>
      </c>
      <c r="AF240" s="859">
        <f t="shared" si="134"/>
        <v>0</v>
      </c>
      <c r="AG240" s="859">
        <f t="shared" si="123"/>
        <v>0</v>
      </c>
      <c r="AH240" s="859">
        <f t="shared" si="123"/>
        <v>0</v>
      </c>
      <c r="AI240" s="859">
        <f t="shared" si="135"/>
        <v>0</v>
      </c>
      <c r="AJ240" s="859">
        <f t="shared" si="124"/>
        <v>0</v>
      </c>
      <c r="AK240" s="859">
        <f t="shared" si="124"/>
        <v>0</v>
      </c>
      <c r="AL240" s="859">
        <f t="shared" si="136"/>
        <v>0</v>
      </c>
      <c r="AM240" s="48">
        <f t="shared" si="137"/>
        <v>0</v>
      </c>
      <c r="AN240" s="48">
        <f t="shared" si="137"/>
        <v>0</v>
      </c>
      <c r="AO240" s="859">
        <f t="shared" si="138"/>
        <v>0</v>
      </c>
    </row>
    <row r="241" spans="1:41">
      <c r="A241" s="44">
        <v>9</v>
      </c>
      <c r="B241" s="45" t="s">
        <v>44</v>
      </c>
      <c r="C241" s="859">
        <f t="shared" si="113"/>
        <v>0</v>
      </c>
      <c r="D241" s="859">
        <f t="shared" si="113"/>
        <v>0</v>
      </c>
      <c r="E241" s="859">
        <f t="shared" si="125"/>
        <v>0</v>
      </c>
      <c r="F241" s="859">
        <f t="shared" si="114"/>
        <v>0</v>
      </c>
      <c r="G241" s="859">
        <f t="shared" si="114"/>
        <v>0</v>
      </c>
      <c r="H241" s="859">
        <f t="shared" si="126"/>
        <v>0</v>
      </c>
      <c r="I241" s="859">
        <f t="shared" si="115"/>
        <v>0</v>
      </c>
      <c r="J241" s="859">
        <f t="shared" si="115"/>
        <v>0</v>
      </c>
      <c r="K241" s="859">
        <f t="shared" si="127"/>
        <v>0</v>
      </c>
      <c r="L241" s="859">
        <f t="shared" si="116"/>
        <v>0</v>
      </c>
      <c r="M241" s="859">
        <f t="shared" si="116"/>
        <v>0</v>
      </c>
      <c r="N241" s="859">
        <f t="shared" si="128"/>
        <v>0</v>
      </c>
      <c r="O241" s="859">
        <f t="shared" si="117"/>
        <v>0</v>
      </c>
      <c r="P241" s="859">
        <f t="shared" si="117"/>
        <v>0</v>
      </c>
      <c r="Q241" s="859">
        <f t="shared" si="129"/>
        <v>0</v>
      </c>
      <c r="R241" s="859">
        <f t="shared" si="118"/>
        <v>0</v>
      </c>
      <c r="S241" s="859">
        <f t="shared" si="118"/>
        <v>0</v>
      </c>
      <c r="T241" s="859">
        <f t="shared" si="130"/>
        <v>0</v>
      </c>
      <c r="U241" s="859">
        <f t="shared" si="119"/>
        <v>0</v>
      </c>
      <c r="V241" s="859">
        <f t="shared" si="119"/>
        <v>0</v>
      </c>
      <c r="W241" s="859">
        <f t="shared" si="131"/>
        <v>0</v>
      </c>
      <c r="X241" s="859">
        <f t="shared" si="120"/>
        <v>0</v>
      </c>
      <c r="Y241" s="859">
        <f t="shared" si="120"/>
        <v>0</v>
      </c>
      <c r="Z241" s="859">
        <f t="shared" si="132"/>
        <v>0</v>
      </c>
      <c r="AA241" s="859">
        <f t="shared" si="121"/>
        <v>0</v>
      </c>
      <c r="AB241" s="859">
        <f t="shared" si="121"/>
        <v>0</v>
      </c>
      <c r="AC241" s="859">
        <f t="shared" si="133"/>
        <v>0</v>
      </c>
      <c r="AD241" s="859">
        <f t="shared" si="122"/>
        <v>0</v>
      </c>
      <c r="AE241" s="859">
        <f t="shared" si="122"/>
        <v>0</v>
      </c>
      <c r="AF241" s="859">
        <f t="shared" si="134"/>
        <v>0</v>
      </c>
      <c r="AG241" s="859">
        <f t="shared" si="123"/>
        <v>0</v>
      </c>
      <c r="AH241" s="859">
        <f t="shared" si="123"/>
        <v>0</v>
      </c>
      <c r="AI241" s="859">
        <f t="shared" si="135"/>
        <v>0</v>
      </c>
      <c r="AJ241" s="859">
        <f t="shared" si="124"/>
        <v>0</v>
      </c>
      <c r="AK241" s="859">
        <f t="shared" si="124"/>
        <v>0</v>
      </c>
      <c r="AL241" s="859">
        <f t="shared" si="136"/>
        <v>0</v>
      </c>
      <c r="AM241" s="48">
        <f t="shared" si="137"/>
        <v>0</v>
      </c>
      <c r="AN241" s="48">
        <f t="shared" si="137"/>
        <v>0</v>
      </c>
      <c r="AO241" s="859">
        <f t="shared" si="138"/>
        <v>0</v>
      </c>
    </row>
    <row r="242" spans="1:41">
      <c r="A242" s="44">
        <v>10</v>
      </c>
      <c r="B242" s="45" t="s">
        <v>51</v>
      </c>
      <c r="C242" s="859">
        <f t="shared" si="113"/>
        <v>0</v>
      </c>
      <c r="D242" s="859">
        <f t="shared" si="113"/>
        <v>0</v>
      </c>
      <c r="E242" s="859">
        <f t="shared" si="125"/>
        <v>0</v>
      </c>
      <c r="F242" s="859">
        <f t="shared" si="114"/>
        <v>0</v>
      </c>
      <c r="G242" s="859">
        <f t="shared" si="114"/>
        <v>0</v>
      </c>
      <c r="H242" s="859">
        <f t="shared" si="126"/>
        <v>0</v>
      </c>
      <c r="I242" s="859">
        <f t="shared" si="115"/>
        <v>0</v>
      </c>
      <c r="J242" s="859">
        <f t="shared" si="115"/>
        <v>0</v>
      </c>
      <c r="K242" s="859">
        <f t="shared" si="127"/>
        <v>0</v>
      </c>
      <c r="L242" s="859">
        <f t="shared" si="116"/>
        <v>0</v>
      </c>
      <c r="M242" s="859">
        <f t="shared" si="116"/>
        <v>0</v>
      </c>
      <c r="N242" s="859">
        <f t="shared" si="128"/>
        <v>0</v>
      </c>
      <c r="O242" s="859">
        <f t="shared" si="117"/>
        <v>0</v>
      </c>
      <c r="P242" s="859">
        <f t="shared" si="117"/>
        <v>0</v>
      </c>
      <c r="Q242" s="859">
        <f t="shared" si="129"/>
        <v>0</v>
      </c>
      <c r="R242" s="859">
        <f t="shared" si="118"/>
        <v>0</v>
      </c>
      <c r="S242" s="859">
        <f t="shared" si="118"/>
        <v>0</v>
      </c>
      <c r="T242" s="859">
        <f t="shared" si="130"/>
        <v>0</v>
      </c>
      <c r="U242" s="859">
        <f t="shared" si="119"/>
        <v>0</v>
      </c>
      <c r="V242" s="859">
        <f t="shared" si="119"/>
        <v>0</v>
      </c>
      <c r="W242" s="859">
        <f t="shared" si="131"/>
        <v>0</v>
      </c>
      <c r="X242" s="859">
        <f t="shared" si="120"/>
        <v>0</v>
      </c>
      <c r="Y242" s="859">
        <f t="shared" si="120"/>
        <v>0</v>
      </c>
      <c r="Z242" s="859">
        <f t="shared" si="132"/>
        <v>0</v>
      </c>
      <c r="AA242" s="859">
        <f t="shared" si="121"/>
        <v>0</v>
      </c>
      <c r="AB242" s="859">
        <f t="shared" si="121"/>
        <v>0</v>
      </c>
      <c r="AC242" s="859">
        <f t="shared" si="133"/>
        <v>0</v>
      </c>
      <c r="AD242" s="859">
        <f t="shared" si="122"/>
        <v>0</v>
      </c>
      <c r="AE242" s="859">
        <f t="shared" si="122"/>
        <v>0</v>
      </c>
      <c r="AF242" s="859">
        <f t="shared" si="134"/>
        <v>0</v>
      </c>
      <c r="AG242" s="859">
        <f t="shared" si="123"/>
        <v>0</v>
      </c>
      <c r="AH242" s="859">
        <f t="shared" si="123"/>
        <v>0</v>
      </c>
      <c r="AI242" s="859">
        <f t="shared" si="135"/>
        <v>0</v>
      </c>
      <c r="AJ242" s="859">
        <f t="shared" si="124"/>
        <v>0</v>
      </c>
      <c r="AK242" s="859">
        <f t="shared" si="124"/>
        <v>0</v>
      </c>
      <c r="AL242" s="859">
        <f t="shared" si="136"/>
        <v>0</v>
      </c>
      <c r="AM242" s="48">
        <f t="shared" si="137"/>
        <v>0</v>
      </c>
      <c r="AN242" s="48">
        <f t="shared" si="137"/>
        <v>0</v>
      </c>
      <c r="AO242" s="859">
        <f t="shared" si="138"/>
        <v>0</v>
      </c>
    </row>
    <row r="243" spans="1:41">
      <c r="A243" s="44">
        <v>11</v>
      </c>
      <c r="B243" s="45" t="s">
        <v>57</v>
      </c>
      <c r="C243" s="859">
        <f t="shared" si="113"/>
        <v>0</v>
      </c>
      <c r="D243" s="859">
        <f t="shared" si="113"/>
        <v>0</v>
      </c>
      <c r="E243" s="859">
        <f t="shared" si="125"/>
        <v>0</v>
      </c>
      <c r="F243" s="859">
        <f t="shared" si="114"/>
        <v>0</v>
      </c>
      <c r="G243" s="859">
        <f t="shared" si="114"/>
        <v>0</v>
      </c>
      <c r="H243" s="859">
        <f t="shared" si="126"/>
        <v>0</v>
      </c>
      <c r="I243" s="859">
        <f t="shared" si="115"/>
        <v>0</v>
      </c>
      <c r="J243" s="859">
        <f t="shared" si="115"/>
        <v>0</v>
      </c>
      <c r="K243" s="859">
        <f t="shared" si="127"/>
        <v>0</v>
      </c>
      <c r="L243" s="859">
        <f t="shared" si="116"/>
        <v>0</v>
      </c>
      <c r="M243" s="859">
        <f t="shared" si="116"/>
        <v>0</v>
      </c>
      <c r="N243" s="859">
        <f t="shared" si="128"/>
        <v>0</v>
      </c>
      <c r="O243" s="859">
        <f t="shared" si="117"/>
        <v>0</v>
      </c>
      <c r="P243" s="859">
        <f t="shared" si="117"/>
        <v>0</v>
      </c>
      <c r="Q243" s="859">
        <f t="shared" si="129"/>
        <v>0</v>
      </c>
      <c r="R243" s="859">
        <f t="shared" si="118"/>
        <v>0</v>
      </c>
      <c r="S243" s="859">
        <f t="shared" si="118"/>
        <v>0</v>
      </c>
      <c r="T243" s="859">
        <f t="shared" si="130"/>
        <v>0</v>
      </c>
      <c r="U243" s="859">
        <f t="shared" si="119"/>
        <v>0</v>
      </c>
      <c r="V243" s="859">
        <f t="shared" si="119"/>
        <v>0</v>
      </c>
      <c r="W243" s="859">
        <f t="shared" si="131"/>
        <v>0</v>
      </c>
      <c r="X243" s="859">
        <f t="shared" si="120"/>
        <v>0</v>
      </c>
      <c r="Y243" s="859">
        <f t="shared" si="120"/>
        <v>0</v>
      </c>
      <c r="Z243" s="859">
        <f t="shared" si="132"/>
        <v>0</v>
      </c>
      <c r="AA243" s="859">
        <f t="shared" si="121"/>
        <v>0</v>
      </c>
      <c r="AB243" s="859">
        <f t="shared" si="121"/>
        <v>0</v>
      </c>
      <c r="AC243" s="859">
        <f t="shared" si="133"/>
        <v>0</v>
      </c>
      <c r="AD243" s="859">
        <f t="shared" si="122"/>
        <v>0</v>
      </c>
      <c r="AE243" s="859">
        <f t="shared" si="122"/>
        <v>0</v>
      </c>
      <c r="AF243" s="859">
        <f t="shared" si="134"/>
        <v>0</v>
      </c>
      <c r="AG243" s="859">
        <f t="shared" si="123"/>
        <v>0</v>
      </c>
      <c r="AH243" s="859">
        <f t="shared" si="123"/>
        <v>0</v>
      </c>
      <c r="AI243" s="859">
        <f t="shared" si="135"/>
        <v>0</v>
      </c>
      <c r="AJ243" s="859">
        <f t="shared" si="124"/>
        <v>0</v>
      </c>
      <c r="AK243" s="859">
        <f t="shared" si="124"/>
        <v>0</v>
      </c>
      <c r="AL243" s="859">
        <f t="shared" si="136"/>
        <v>0</v>
      </c>
      <c r="AM243" s="48">
        <f t="shared" si="137"/>
        <v>0</v>
      </c>
      <c r="AN243" s="48">
        <f t="shared" si="137"/>
        <v>0</v>
      </c>
      <c r="AO243" s="859">
        <f t="shared" si="138"/>
        <v>0</v>
      </c>
    </row>
    <row r="244" spans="1:41">
      <c r="A244" s="44">
        <v>12</v>
      </c>
      <c r="B244" s="45" t="s">
        <v>61</v>
      </c>
      <c r="C244" s="859">
        <f t="shared" si="113"/>
        <v>0</v>
      </c>
      <c r="D244" s="859">
        <f t="shared" si="113"/>
        <v>0</v>
      </c>
      <c r="E244" s="859">
        <f t="shared" si="125"/>
        <v>0</v>
      </c>
      <c r="F244" s="859">
        <f t="shared" si="114"/>
        <v>0</v>
      </c>
      <c r="G244" s="859">
        <f t="shared" si="114"/>
        <v>0</v>
      </c>
      <c r="H244" s="859">
        <f t="shared" si="126"/>
        <v>0</v>
      </c>
      <c r="I244" s="859">
        <f t="shared" si="115"/>
        <v>0</v>
      </c>
      <c r="J244" s="859">
        <f t="shared" si="115"/>
        <v>0</v>
      </c>
      <c r="K244" s="859">
        <f t="shared" si="127"/>
        <v>0</v>
      </c>
      <c r="L244" s="859">
        <f t="shared" si="116"/>
        <v>0</v>
      </c>
      <c r="M244" s="859">
        <f t="shared" si="116"/>
        <v>0</v>
      </c>
      <c r="N244" s="859">
        <f t="shared" si="128"/>
        <v>0</v>
      </c>
      <c r="O244" s="859">
        <f t="shared" si="117"/>
        <v>0</v>
      </c>
      <c r="P244" s="859">
        <f t="shared" si="117"/>
        <v>0</v>
      </c>
      <c r="Q244" s="859">
        <f t="shared" si="129"/>
        <v>0</v>
      </c>
      <c r="R244" s="859">
        <f t="shared" si="118"/>
        <v>0</v>
      </c>
      <c r="S244" s="859">
        <f t="shared" si="118"/>
        <v>0</v>
      </c>
      <c r="T244" s="859">
        <f t="shared" si="130"/>
        <v>0</v>
      </c>
      <c r="U244" s="859">
        <f t="shared" si="119"/>
        <v>0</v>
      </c>
      <c r="V244" s="859">
        <f t="shared" si="119"/>
        <v>0</v>
      </c>
      <c r="W244" s="859">
        <f t="shared" si="131"/>
        <v>0</v>
      </c>
      <c r="X244" s="859">
        <f t="shared" si="120"/>
        <v>0</v>
      </c>
      <c r="Y244" s="859">
        <f t="shared" si="120"/>
        <v>0</v>
      </c>
      <c r="Z244" s="859">
        <f t="shared" si="132"/>
        <v>0</v>
      </c>
      <c r="AA244" s="859">
        <f t="shared" si="121"/>
        <v>0</v>
      </c>
      <c r="AB244" s="859">
        <f t="shared" si="121"/>
        <v>0</v>
      </c>
      <c r="AC244" s="859">
        <f t="shared" si="133"/>
        <v>0</v>
      </c>
      <c r="AD244" s="859">
        <f t="shared" si="122"/>
        <v>0</v>
      </c>
      <c r="AE244" s="859">
        <f t="shared" si="122"/>
        <v>0</v>
      </c>
      <c r="AF244" s="859">
        <f t="shared" si="134"/>
        <v>0</v>
      </c>
      <c r="AG244" s="859">
        <f t="shared" si="123"/>
        <v>0</v>
      </c>
      <c r="AH244" s="859">
        <f t="shared" si="123"/>
        <v>0</v>
      </c>
      <c r="AI244" s="859">
        <f t="shared" si="135"/>
        <v>0</v>
      </c>
      <c r="AJ244" s="859">
        <f t="shared" si="124"/>
        <v>0</v>
      </c>
      <c r="AK244" s="859">
        <f t="shared" si="124"/>
        <v>0</v>
      </c>
      <c r="AL244" s="859">
        <f t="shared" si="136"/>
        <v>0</v>
      </c>
      <c r="AM244" s="48">
        <f t="shared" si="137"/>
        <v>0</v>
      </c>
      <c r="AN244" s="48">
        <f t="shared" si="137"/>
        <v>0</v>
      </c>
      <c r="AO244" s="859">
        <f t="shared" si="138"/>
        <v>0</v>
      </c>
    </row>
    <row r="245" spans="1:41">
      <c r="A245" s="44">
        <v>13</v>
      </c>
      <c r="B245" s="45" t="s">
        <v>62</v>
      </c>
      <c r="C245" s="859">
        <f t="shared" si="113"/>
        <v>0</v>
      </c>
      <c r="D245" s="859">
        <f t="shared" si="113"/>
        <v>0</v>
      </c>
      <c r="E245" s="859">
        <f t="shared" si="125"/>
        <v>0</v>
      </c>
      <c r="F245" s="859">
        <f t="shared" si="114"/>
        <v>0</v>
      </c>
      <c r="G245" s="859">
        <f t="shared" si="114"/>
        <v>0</v>
      </c>
      <c r="H245" s="859">
        <f t="shared" si="126"/>
        <v>0</v>
      </c>
      <c r="I245" s="859">
        <f t="shared" si="115"/>
        <v>0</v>
      </c>
      <c r="J245" s="859">
        <f t="shared" si="115"/>
        <v>0</v>
      </c>
      <c r="K245" s="859">
        <f t="shared" si="127"/>
        <v>0</v>
      </c>
      <c r="L245" s="859">
        <f t="shared" si="116"/>
        <v>0</v>
      </c>
      <c r="M245" s="859">
        <f t="shared" si="116"/>
        <v>0</v>
      </c>
      <c r="N245" s="859">
        <f t="shared" si="128"/>
        <v>0</v>
      </c>
      <c r="O245" s="859">
        <f t="shared" si="117"/>
        <v>0</v>
      </c>
      <c r="P245" s="859">
        <f t="shared" si="117"/>
        <v>0</v>
      </c>
      <c r="Q245" s="859">
        <f t="shared" si="129"/>
        <v>0</v>
      </c>
      <c r="R245" s="859">
        <f t="shared" si="118"/>
        <v>0</v>
      </c>
      <c r="S245" s="859">
        <f t="shared" si="118"/>
        <v>0</v>
      </c>
      <c r="T245" s="859">
        <f t="shared" si="130"/>
        <v>0</v>
      </c>
      <c r="U245" s="859">
        <f t="shared" si="119"/>
        <v>0</v>
      </c>
      <c r="V245" s="859">
        <f t="shared" si="119"/>
        <v>0</v>
      </c>
      <c r="W245" s="859">
        <f t="shared" si="131"/>
        <v>0</v>
      </c>
      <c r="X245" s="859">
        <f t="shared" si="120"/>
        <v>0</v>
      </c>
      <c r="Y245" s="859">
        <f t="shared" si="120"/>
        <v>0</v>
      </c>
      <c r="Z245" s="859">
        <f t="shared" si="132"/>
        <v>0</v>
      </c>
      <c r="AA245" s="859">
        <f t="shared" si="121"/>
        <v>0</v>
      </c>
      <c r="AB245" s="859">
        <f t="shared" si="121"/>
        <v>0</v>
      </c>
      <c r="AC245" s="859">
        <f t="shared" si="133"/>
        <v>0</v>
      </c>
      <c r="AD245" s="859">
        <f t="shared" si="122"/>
        <v>0</v>
      </c>
      <c r="AE245" s="859">
        <f t="shared" si="122"/>
        <v>0</v>
      </c>
      <c r="AF245" s="859">
        <f t="shared" si="134"/>
        <v>0</v>
      </c>
      <c r="AG245" s="859">
        <f t="shared" si="123"/>
        <v>0</v>
      </c>
      <c r="AH245" s="859">
        <f t="shared" si="123"/>
        <v>0</v>
      </c>
      <c r="AI245" s="859">
        <f t="shared" si="135"/>
        <v>0</v>
      </c>
      <c r="AJ245" s="859">
        <f t="shared" si="124"/>
        <v>0</v>
      </c>
      <c r="AK245" s="859">
        <f t="shared" si="124"/>
        <v>0</v>
      </c>
      <c r="AL245" s="859">
        <f t="shared" si="136"/>
        <v>0</v>
      </c>
      <c r="AM245" s="48">
        <f t="shared" si="137"/>
        <v>0</v>
      </c>
      <c r="AN245" s="48">
        <f t="shared" si="137"/>
        <v>0</v>
      </c>
      <c r="AO245" s="859">
        <f t="shared" si="138"/>
        <v>0</v>
      </c>
    </row>
    <row r="246" spans="1:41">
      <c r="A246" s="44">
        <v>14</v>
      </c>
      <c r="B246" s="45" t="s">
        <v>69</v>
      </c>
      <c r="C246" s="859">
        <f t="shared" si="113"/>
        <v>0</v>
      </c>
      <c r="D246" s="859">
        <f t="shared" si="113"/>
        <v>0</v>
      </c>
      <c r="E246" s="859">
        <f t="shared" si="125"/>
        <v>0</v>
      </c>
      <c r="F246" s="859">
        <f t="shared" si="114"/>
        <v>0</v>
      </c>
      <c r="G246" s="859">
        <f t="shared" si="114"/>
        <v>0</v>
      </c>
      <c r="H246" s="859">
        <f t="shared" si="126"/>
        <v>0</v>
      </c>
      <c r="I246" s="859">
        <f t="shared" si="115"/>
        <v>0</v>
      </c>
      <c r="J246" s="859">
        <f t="shared" si="115"/>
        <v>0</v>
      </c>
      <c r="K246" s="859">
        <f t="shared" si="127"/>
        <v>0</v>
      </c>
      <c r="L246" s="859">
        <f t="shared" si="116"/>
        <v>0</v>
      </c>
      <c r="M246" s="859">
        <f t="shared" si="116"/>
        <v>0</v>
      </c>
      <c r="N246" s="859">
        <f t="shared" si="128"/>
        <v>0</v>
      </c>
      <c r="O246" s="859">
        <f t="shared" si="117"/>
        <v>0</v>
      </c>
      <c r="P246" s="859">
        <f t="shared" si="117"/>
        <v>0</v>
      </c>
      <c r="Q246" s="859">
        <f t="shared" si="129"/>
        <v>0</v>
      </c>
      <c r="R246" s="859">
        <f t="shared" si="118"/>
        <v>0</v>
      </c>
      <c r="S246" s="859">
        <f t="shared" si="118"/>
        <v>0</v>
      </c>
      <c r="T246" s="859">
        <f t="shared" si="130"/>
        <v>0</v>
      </c>
      <c r="U246" s="859">
        <f t="shared" si="119"/>
        <v>0</v>
      </c>
      <c r="V246" s="859">
        <f t="shared" si="119"/>
        <v>0</v>
      </c>
      <c r="W246" s="859">
        <f t="shared" si="131"/>
        <v>0</v>
      </c>
      <c r="X246" s="859">
        <f t="shared" si="120"/>
        <v>0</v>
      </c>
      <c r="Y246" s="859">
        <f t="shared" si="120"/>
        <v>0</v>
      </c>
      <c r="Z246" s="859">
        <f t="shared" si="132"/>
        <v>0</v>
      </c>
      <c r="AA246" s="859">
        <f t="shared" si="121"/>
        <v>0</v>
      </c>
      <c r="AB246" s="859">
        <f t="shared" si="121"/>
        <v>0</v>
      </c>
      <c r="AC246" s="859">
        <f t="shared" si="133"/>
        <v>0</v>
      </c>
      <c r="AD246" s="859">
        <f t="shared" si="122"/>
        <v>0</v>
      </c>
      <c r="AE246" s="859">
        <f t="shared" si="122"/>
        <v>0</v>
      </c>
      <c r="AF246" s="859">
        <f t="shared" si="134"/>
        <v>0</v>
      </c>
      <c r="AG246" s="859">
        <f t="shared" si="123"/>
        <v>0</v>
      </c>
      <c r="AH246" s="859">
        <f t="shared" si="123"/>
        <v>0</v>
      </c>
      <c r="AI246" s="859">
        <f t="shared" si="135"/>
        <v>0</v>
      </c>
      <c r="AJ246" s="859">
        <f t="shared" si="124"/>
        <v>0</v>
      </c>
      <c r="AK246" s="859">
        <f t="shared" si="124"/>
        <v>0</v>
      </c>
      <c r="AL246" s="859">
        <f t="shared" si="136"/>
        <v>0</v>
      </c>
      <c r="AM246" s="48">
        <f t="shared" si="137"/>
        <v>0</v>
      </c>
      <c r="AN246" s="48">
        <f t="shared" si="137"/>
        <v>0</v>
      </c>
      <c r="AO246" s="859">
        <f t="shared" si="138"/>
        <v>0</v>
      </c>
    </row>
    <row r="247" spans="1:41">
      <c r="A247" s="44">
        <v>15</v>
      </c>
      <c r="B247" s="45" t="s">
        <v>70</v>
      </c>
      <c r="C247" s="859">
        <f t="shared" si="113"/>
        <v>0</v>
      </c>
      <c r="D247" s="859">
        <f t="shared" si="113"/>
        <v>0</v>
      </c>
      <c r="E247" s="859">
        <f t="shared" si="125"/>
        <v>0</v>
      </c>
      <c r="F247" s="859">
        <f t="shared" si="114"/>
        <v>0</v>
      </c>
      <c r="G247" s="859">
        <f t="shared" si="114"/>
        <v>0</v>
      </c>
      <c r="H247" s="859">
        <f t="shared" si="126"/>
        <v>0</v>
      </c>
      <c r="I247" s="859">
        <f t="shared" si="115"/>
        <v>0</v>
      </c>
      <c r="J247" s="859">
        <f t="shared" si="115"/>
        <v>0</v>
      </c>
      <c r="K247" s="859">
        <f t="shared" si="127"/>
        <v>0</v>
      </c>
      <c r="L247" s="859">
        <f t="shared" si="116"/>
        <v>0</v>
      </c>
      <c r="M247" s="859">
        <f t="shared" si="116"/>
        <v>0</v>
      </c>
      <c r="N247" s="859">
        <f t="shared" si="128"/>
        <v>0</v>
      </c>
      <c r="O247" s="859">
        <f t="shared" si="117"/>
        <v>0</v>
      </c>
      <c r="P247" s="859">
        <f t="shared" si="117"/>
        <v>0</v>
      </c>
      <c r="Q247" s="859">
        <f t="shared" si="129"/>
        <v>0</v>
      </c>
      <c r="R247" s="859">
        <f t="shared" si="118"/>
        <v>0</v>
      </c>
      <c r="S247" s="859">
        <f t="shared" si="118"/>
        <v>0</v>
      </c>
      <c r="T247" s="859">
        <f t="shared" si="130"/>
        <v>0</v>
      </c>
      <c r="U247" s="859">
        <f t="shared" si="119"/>
        <v>0</v>
      </c>
      <c r="V247" s="859">
        <f t="shared" si="119"/>
        <v>0</v>
      </c>
      <c r="W247" s="859">
        <f t="shared" si="131"/>
        <v>0</v>
      </c>
      <c r="X247" s="859">
        <f t="shared" si="120"/>
        <v>0</v>
      </c>
      <c r="Y247" s="859">
        <f t="shared" si="120"/>
        <v>0</v>
      </c>
      <c r="Z247" s="859">
        <f t="shared" si="132"/>
        <v>0</v>
      </c>
      <c r="AA247" s="859">
        <f t="shared" si="121"/>
        <v>0</v>
      </c>
      <c r="AB247" s="859">
        <f t="shared" si="121"/>
        <v>0</v>
      </c>
      <c r="AC247" s="859">
        <f t="shared" si="133"/>
        <v>0</v>
      </c>
      <c r="AD247" s="859">
        <f t="shared" si="122"/>
        <v>0</v>
      </c>
      <c r="AE247" s="859">
        <f t="shared" si="122"/>
        <v>0</v>
      </c>
      <c r="AF247" s="859">
        <f t="shared" si="134"/>
        <v>0</v>
      </c>
      <c r="AG247" s="859">
        <f t="shared" si="123"/>
        <v>0</v>
      </c>
      <c r="AH247" s="859">
        <f t="shared" si="123"/>
        <v>0</v>
      </c>
      <c r="AI247" s="859">
        <f t="shared" si="135"/>
        <v>0</v>
      </c>
      <c r="AJ247" s="859">
        <f t="shared" si="124"/>
        <v>0</v>
      </c>
      <c r="AK247" s="859">
        <f t="shared" si="124"/>
        <v>0</v>
      </c>
      <c r="AL247" s="859">
        <f t="shared" si="136"/>
        <v>0</v>
      </c>
      <c r="AM247" s="48">
        <f t="shared" si="137"/>
        <v>0</v>
      </c>
      <c r="AN247" s="48">
        <f t="shared" si="137"/>
        <v>0</v>
      </c>
      <c r="AO247" s="859">
        <f t="shared" si="138"/>
        <v>0</v>
      </c>
    </row>
    <row r="248" spans="1:41">
      <c r="A248" s="44">
        <v>16</v>
      </c>
      <c r="B248" s="45" t="s">
        <v>73</v>
      </c>
      <c r="C248" s="859">
        <f t="shared" si="113"/>
        <v>0</v>
      </c>
      <c r="D248" s="859">
        <f t="shared" si="113"/>
        <v>0</v>
      </c>
      <c r="E248" s="859">
        <f t="shared" si="125"/>
        <v>0</v>
      </c>
      <c r="F248" s="859">
        <f t="shared" si="114"/>
        <v>0</v>
      </c>
      <c r="G248" s="859">
        <f t="shared" si="114"/>
        <v>0</v>
      </c>
      <c r="H248" s="859">
        <f t="shared" si="126"/>
        <v>0</v>
      </c>
      <c r="I248" s="859">
        <f t="shared" si="115"/>
        <v>0</v>
      </c>
      <c r="J248" s="859">
        <f t="shared" si="115"/>
        <v>0</v>
      </c>
      <c r="K248" s="859">
        <f t="shared" si="127"/>
        <v>0</v>
      </c>
      <c r="L248" s="859">
        <f t="shared" si="116"/>
        <v>0</v>
      </c>
      <c r="M248" s="859">
        <f t="shared" si="116"/>
        <v>0</v>
      </c>
      <c r="N248" s="859">
        <f t="shared" si="128"/>
        <v>0</v>
      </c>
      <c r="O248" s="859">
        <f t="shared" si="117"/>
        <v>0</v>
      </c>
      <c r="P248" s="859">
        <f t="shared" si="117"/>
        <v>0</v>
      </c>
      <c r="Q248" s="859">
        <f t="shared" si="129"/>
        <v>0</v>
      </c>
      <c r="R248" s="859">
        <f t="shared" si="118"/>
        <v>0</v>
      </c>
      <c r="S248" s="859">
        <f t="shared" si="118"/>
        <v>0</v>
      </c>
      <c r="T248" s="859">
        <f t="shared" si="130"/>
        <v>0</v>
      </c>
      <c r="U248" s="859">
        <f t="shared" si="119"/>
        <v>0</v>
      </c>
      <c r="V248" s="859">
        <f t="shared" si="119"/>
        <v>0</v>
      </c>
      <c r="W248" s="859">
        <f t="shared" si="131"/>
        <v>0</v>
      </c>
      <c r="X248" s="859">
        <f t="shared" si="120"/>
        <v>0</v>
      </c>
      <c r="Y248" s="859">
        <f t="shared" si="120"/>
        <v>0</v>
      </c>
      <c r="Z248" s="859">
        <f t="shared" si="132"/>
        <v>0</v>
      </c>
      <c r="AA248" s="859">
        <f t="shared" si="121"/>
        <v>0</v>
      </c>
      <c r="AB248" s="859">
        <f t="shared" si="121"/>
        <v>0</v>
      </c>
      <c r="AC248" s="859">
        <f t="shared" si="133"/>
        <v>0</v>
      </c>
      <c r="AD248" s="859">
        <f t="shared" si="122"/>
        <v>0</v>
      </c>
      <c r="AE248" s="859">
        <f t="shared" si="122"/>
        <v>0</v>
      </c>
      <c r="AF248" s="859">
        <f t="shared" si="134"/>
        <v>0</v>
      </c>
      <c r="AG248" s="859">
        <f t="shared" si="123"/>
        <v>0</v>
      </c>
      <c r="AH248" s="859">
        <f t="shared" si="123"/>
        <v>0</v>
      </c>
      <c r="AI248" s="859">
        <f t="shared" si="135"/>
        <v>0</v>
      </c>
      <c r="AJ248" s="859">
        <f t="shared" si="124"/>
        <v>0</v>
      </c>
      <c r="AK248" s="859">
        <f t="shared" si="124"/>
        <v>0</v>
      </c>
      <c r="AL248" s="859">
        <f t="shared" si="136"/>
        <v>0</v>
      </c>
      <c r="AM248" s="48">
        <f t="shared" si="137"/>
        <v>0</v>
      </c>
      <c r="AN248" s="48">
        <f t="shared" si="137"/>
        <v>0</v>
      </c>
      <c r="AO248" s="859">
        <f t="shared" si="138"/>
        <v>0</v>
      </c>
    </row>
    <row r="249" spans="1:41">
      <c r="A249" s="44">
        <v>17</v>
      </c>
      <c r="B249" s="45" t="s">
        <v>75</v>
      </c>
      <c r="C249" s="859">
        <f t="shared" ref="C249:D254" si="139">C193+C221</f>
        <v>0</v>
      </c>
      <c r="D249" s="859">
        <f t="shared" si="139"/>
        <v>0</v>
      </c>
      <c r="E249" s="859">
        <f t="shared" si="125"/>
        <v>0</v>
      </c>
      <c r="F249" s="859">
        <f t="shared" ref="F249:G254" si="140">F193+F221</f>
        <v>0</v>
      </c>
      <c r="G249" s="859">
        <f t="shared" si="140"/>
        <v>0</v>
      </c>
      <c r="H249" s="859">
        <f t="shared" si="126"/>
        <v>0</v>
      </c>
      <c r="I249" s="859">
        <f t="shared" ref="I249:J254" si="141">I193+I221</f>
        <v>0</v>
      </c>
      <c r="J249" s="859">
        <f t="shared" si="141"/>
        <v>0</v>
      </c>
      <c r="K249" s="859">
        <f t="shared" si="127"/>
        <v>0</v>
      </c>
      <c r="L249" s="859">
        <f t="shared" ref="L249:M254" si="142">L193+L221</f>
        <v>0</v>
      </c>
      <c r="M249" s="859">
        <f t="shared" si="142"/>
        <v>0</v>
      </c>
      <c r="N249" s="859">
        <f t="shared" si="128"/>
        <v>0</v>
      </c>
      <c r="O249" s="859">
        <f t="shared" ref="O249:P254" si="143">O193+O221</f>
        <v>0</v>
      </c>
      <c r="P249" s="859">
        <f t="shared" si="143"/>
        <v>0</v>
      </c>
      <c r="Q249" s="859">
        <f t="shared" si="129"/>
        <v>0</v>
      </c>
      <c r="R249" s="859">
        <f t="shared" ref="R249:S254" si="144">R193+R221</f>
        <v>0</v>
      </c>
      <c r="S249" s="859">
        <f t="shared" si="144"/>
        <v>0</v>
      </c>
      <c r="T249" s="859">
        <f t="shared" si="130"/>
        <v>0</v>
      </c>
      <c r="U249" s="859">
        <f t="shared" ref="U249:V254" si="145">U193+U221</f>
        <v>0</v>
      </c>
      <c r="V249" s="859">
        <f t="shared" si="145"/>
        <v>0</v>
      </c>
      <c r="W249" s="859">
        <f t="shared" si="131"/>
        <v>0</v>
      </c>
      <c r="X249" s="859">
        <f t="shared" ref="X249:Y254" si="146">X193+X221</f>
        <v>0</v>
      </c>
      <c r="Y249" s="859">
        <f t="shared" si="146"/>
        <v>0</v>
      </c>
      <c r="Z249" s="859">
        <f t="shared" si="132"/>
        <v>0</v>
      </c>
      <c r="AA249" s="859">
        <f t="shared" ref="AA249:AB254" si="147">AA193+AA221</f>
        <v>0</v>
      </c>
      <c r="AB249" s="859">
        <f t="shared" si="147"/>
        <v>0</v>
      </c>
      <c r="AC249" s="859">
        <f t="shared" si="133"/>
        <v>0</v>
      </c>
      <c r="AD249" s="859">
        <f t="shared" ref="AD249:AE254" si="148">AD193+AD221</f>
        <v>0</v>
      </c>
      <c r="AE249" s="859">
        <f t="shared" si="148"/>
        <v>0</v>
      </c>
      <c r="AF249" s="859">
        <f t="shared" si="134"/>
        <v>0</v>
      </c>
      <c r="AG249" s="859">
        <f t="shared" ref="AG249:AH254" si="149">AG193+AG221</f>
        <v>0</v>
      </c>
      <c r="AH249" s="859">
        <f t="shared" si="149"/>
        <v>0</v>
      </c>
      <c r="AI249" s="859">
        <f t="shared" si="135"/>
        <v>0</v>
      </c>
      <c r="AJ249" s="859">
        <f t="shared" ref="AJ249:AK254" si="150">AJ193+AJ221</f>
        <v>0</v>
      </c>
      <c r="AK249" s="859">
        <f t="shared" si="150"/>
        <v>0</v>
      </c>
      <c r="AL249" s="859">
        <f t="shared" si="136"/>
        <v>0</v>
      </c>
      <c r="AM249" s="48">
        <f t="shared" si="137"/>
        <v>0</v>
      </c>
      <c r="AN249" s="48">
        <f t="shared" si="137"/>
        <v>0</v>
      </c>
      <c r="AO249" s="859">
        <f t="shared" si="138"/>
        <v>0</v>
      </c>
    </row>
    <row r="250" spans="1:41">
      <c r="A250" s="44">
        <v>18</v>
      </c>
      <c r="B250" s="50" t="s">
        <v>161</v>
      </c>
      <c r="C250" s="859">
        <f t="shared" si="139"/>
        <v>0</v>
      </c>
      <c r="D250" s="859">
        <f t="shared" si="139"/>
        <v>0</v>
      </c>
      <c r="E250" s="859">
        <f t="shared" si="125"/>
        <v>0</v>
      </c>
      <c r="F250" s="859">
        <f t="shared" si="140"/>
        <v>0</v>
      </c>
      <c r="G250" s="859">
        <f t="shared" si="140"/>
        <v>0</v>
      </c>
      <c r="H250" s="859">
        <f t="shared" si="126"/>
        <v>0</v>
      </c>
      <c r="I250" s="859">
        <f t="shared" si="141"/>
        <v>0</v>
      </c>
      <c r="J250" s="859">
        <f t="shared" si="141"/>
        <v>0</v>
      </c>
      <c r="K250" s="859">
        <f t="shared" si="127"/>
        <v>0</v>
      </c>
      <c r="L250" s="859">
        <f t="shared" si="142"/>
        <v>0</v>
      </c>
      <c r="M250" s="859">
        <f t="shared" si="142"/>
        <v>0</v>
      </c>
      <c r="N250" s="859">
        <f t="shared" si="128"/>
        <v>0</v>
      </c>
      <c r="O250" s="859">
        <f t="shared" si="143"/>
        <v>0</v>
      </c>
      <c r="P250" s="859">
        <f t="shared" si="143"/>
        <v>0</v>
      </c>
      <c r="Q250" s="859">
        <f t="shared" si="129"/>
        <v>0</v>
      </c>
      <c r="R250" s="859">
        <f t="shared" si="144"/>
        <v>0</v>
      </c>
      <c r="S250" s="859">
        <f t="shared" si="144"/>
        <v>0</v>
      </c>
      <c r="T250" s="859">
        <f t="shared" si="130"/>
        <v>0</v>
      </c>
      <c r="U250" s="859">
        <f t="shared" si="145"/>
        <v>0</v>
      </c>
      <c r="V250" s="859">
        <f t="shared" si="145"/>
        <v>0</v>
      </c>
      <c r="W250" s="859">
        <f t="shared" si="131"/>
        <v>0</v>
      </c>
      <c r="X250" s="859">
        <f t="shared" si="146"/>
        <v>0</v>
      </c>
      <c r="Y250" s="859">
        <f t="shared" si="146"/>
        <v>0</v>
      </c>
      <c r="Z250" s="859">
        <f t="shared" si="132"/>
        <v>0</v>
      </c>
      <c r="AA250" s="859">
        <f t="shared" si="147"/>
        <v>0</v>
      </c>
      <c r="AB250" s="859">
        <f t="shared" si="147"/>
        <v>0</v>
      </c>
      <c r="AC250" s="859">
        <f t="shared" si="133"/>
        <v>0</v>
      </c>
      <c r="AD250" s="859">
        <f t="shared" si="148"/>
        <v>0</v>
      </c>
      <c r="AE250" s="859">
        <f t="shared" si="148"/>
        <v>0</v>
      </c>
      <c r="AF250" s="859">
        <f t="shared" si="134"/>
        <v>0</v>
      </c>
      <c r="AG250" s="859">
        <f t="shared" si="149"/>
        <v>0</v>
      </c>
      <c r="AH250" s="859">
        <f t="shared" si="149"/>
        <v>0</v>
      </c>
      <c r="AI250" s="859">
        <f t="shared" si="135"/>
        <v>0</v>
      </c>
      <c r="AJ250" s="859">
        <f t="shared" si="150"/>
        <v>0</v>
      </c>
      <c r="AK250" s="859">
        <f t="shared" si="150"/>
        <v>0</v>
      </c>
      <c r="AL250" s="859">
        <f t="shared" si="136"/>
        <v>0</v>
      </c>
      <c r="AM250" s="48">
        <f t="shared" si="137"/>
        <v>0</v>
      </c>
      <c r="AN250" s="48">
        <f t="shared" si="137"/>
        <v>0</v>
      </c>
      <c r="AO250" s="859">
        <f t="shared" si="138"/>
        <v>0</v>
      </c>
    </row>
    <row r="251" spans="1:41">
      <c r="A251" s="44">
        <v>19</v>
      </c>
      <c r="B251" s="45" t="s">
        <v>86</v>
      </c>
      <c r="C251" s="859">
        <f t="shared" si="139"/>
        <v>0</v>
      </c>
      <c r="D251" s="859">
        <f t="shared" si="139"/>
        <v>0</v>
      </c>
      <c r="E251" s="859">
        <f t="shared" si="125"/>
        <v>0</v>
      </c>
      <c r="F251" s="859">
        <f t="shared" si="140"/>
        <v>0</v>
      </c>
      <c r="G251" s="859">
        <f t="shared" si="140"/>
        <v>0</v>
      </c>
      <c r="H251" s="859">
        <f t="shared" si="126"/>
        <v>0</v>
      </c>
      <c r="I251" s="859">
        <f t="shared" si="141"/>
        <v>0</v>
      </c>
      <c r="J251" s="859">
        <f t="shared" si="141"/>
        <v>0</v>
      </c>
      <c r="K251" s="859">
        <f t="shared" si="127"/>
        <v>0</v>
      </c>
      <c r="L251" s="859">
        <f t="shared" si="142"/>
        <v>0</v>
      </c>
      <c r="M251" s="859">
        <f t="shared" si="142"/>
        <v>0</v>
      </c>
      <c r="N251" s="859">
        <f t="shared" si="128"/>
        <v>0</v>
      </c>
      <c r="O251" s="859">
        <f t="shared" si="143"/>
        <v>0</v>
      </c>
      <c r="P251" s="859">
        <f t="shared" si="143"/>
        <v>0</v>
      </c>
      <c r="Q251" s="859">
        <f t="shared" si="129"/>
        <v>0</v>
      </c>
      <c r="R251" s="859">
        <f t="shared" si="144"/>
        <v>0</v>
      </c>
      <c r="S251" s="859">
        <f t="shared" si="144"/>
        <v>0</v>
      </c>
      <c r="T251" s="859">
        <f t="shared" si="130"/>
        <v>0</v>
      </c>
      <c r="U251" s="859">
        <f t="shared" si="145"/>
        <v>0</v>
      </c>
      <c r="V251" s="859">
        <f t="shared" si="145"/>
        <v>0</v>
      </c>
      <c r="W251" s="859">
        <f t="shared" si="131"/>
        <v>0</v>
      </c>
      <c r="X251" s="859">
        <f t="shared" si="146"/>
        <v>0</v>
      </c>
      <c r="Y251" s="859">
        <f t="shared" si="146"/>
        <v>0</v>
      </c>
      <c r="Z251" s="859">
        <f t="shared" si="132"/>
        <v>0</v>
      </c>
      <c r="AA251" s="859">
        <f t="shared" si="147"/>
        <v>0</v>
      </c>
      <c r="AB251" s="859">
        <f t="shared" si="147"/>
        <v>0</v>
      </c>
      <c r="AC251" s="859">
        <f t="shared" si="133"/>
        <v>0</v>
      </c>
      <c r="AD251" s="859">
        <f t="shared" si="148"/>
        <v>0</v>
      </c>
      <c r="AE251" s="859">
        <f t="shared" si="148"/>
        <v>0</v>
      </c>
      <c r="AF251" s="859">
        <f t="shared" si="134"/>
        <v>0</v>
      </c>
      <c r="AG251" s="859">
        <f t="shared" si="149"/>
        <v>0</v>
      </c>
      <c r="AH251" s="859">
        <f t="shared" si="149"/>
        <v>0</v>
      </c>
      <c r="AI251" s="859">
        <f t="shared" si="135"/>
        <v>0</v>
      </c>
      <c r="AJ251" s="859">
        <f t="shared" si="150"/>
        <v>0</v>
      </c>
      <c r="AK251" s="859">
        <f t="shared" si="150"/>
        <v>0</v>
      </c>
      <c r="AL251" s="859">
        <f t="shared" si="136"/>
        <v>0</v>
      </c>
      <c r="AM251" s="48">
        <f t="shared" si="137"/>
        <v>0</v>
      </c>
      <c r="AN251" s="48">
        <f t="shared" si="137"/>
        <v>0</v>
      </c>
      <c r="AO251" s="859">
        <f t="shared" si="138"/>
        <v>0</v>
      </c>
    </row>
    <row r="252" spans="1:41">
      <c r="A252" s="44">
        <v>20</v>
      </c>
      <c r="B252" s="45" t="s">
        <v>143</v>
      </c>
      <c r="C252" s="859">
        <f t="shared" si="139"/>
        <v>0</v>
      </c>
      <c r="D252" s="859">
        <f t="shared" si="139"/>
        <v>0</v>
      </c>
      <c r="E252" s="859">
        <f t="shared" si="125"/>
        <v>0</v>
      </c>
      <c r="F252" s="859">
        <f t="shared" si="140"/>
        <v>0</v>
      </c>
      <c r="G252" s="859">
        <f t="shared" si="140"/>
        <v>0</v>
      </c>
      <c r="H252" s="859">
        <f t="shared" si="126"/>
        <v>0</v>
      </c>
      <c r="I252" s="859">
        <f t="shared" si="141"/>
        <v>0</v>
      </c>
      <c r="J252" s="859">
        <f t="shared" si="141"/>
        <v>0</v>
      </c>
      <c r="K252" s="859">
        <f t="shared" si="127"/>
        <v>0</v>
      </c>
      <c r="L252" s="859">
        <f t="shared" si="142"/>
        <v>0</v>
      </c>
      <c r="M252" s="859">
        <f t="shared" si="142"/>
        <v>0</v>
      </c>
      <c r="N252" s="859">
        <f t="shared" si="128"/>
        <v>0</v>
      </c>
      <c r="O252" s="859">
        <f t="shared" si="143"/>
        <v>0</v>
      </c>
      <c r="P252" s="859">
        <f t="shared" si="143"/>
        <v>0</v>
      </c>
      <c r="Q252" s="859">
        <f t="shared" si="129"/>
        <v>0</v>
      </c>
      <c r="R252" s="859">
        <f t="shared" si="144"/>
        <v>0</v>
      </c>
      <c r="S252" s="859">
        <f t="shared" si="144"/>
        <v>0</v>
      </c>
      <c r="T252" s="859">
        <f t="shared" si="130"/>
        <v>0</v>
      </c>
      <c r="U252" s="859">
        <f t="shared" si="145"/>
        <v>0</v>
      </c>
      <c r="V252" s="859">
        <f t="shared" si="145"/>
        <v>0</v>
      </c>
      <c r="W252" s="859">
        <f t="shared" si="131"/>
        <v>0</v>
      </c>
      <c r="X252" s="859">
        <f t="shared" si="146"/>
        <v>0</v>
      </c>
      <c r="Y252" s="859">
        <f t="shared" si="146"/>
        <v>0</v>
      </c>
      <c r="Z252" s="859">
        <f t="shared" si="132"/>
        <v>0</v>
      </c>
      <c r="AA252" s="859">
        <f t="shared" si="147"/>
        <v>0</v>
      </c>
      <c r="AB252" s="859">
        <f t="shared" si="147"/>
        <v>0</v>
      </c>
      <c r="AC252" s="859">
        <f t="shared" si="133"/>
        <v>0</v>
      </c>
      <c r="AD252" s="859">
        <f t="shared" si="148"/>
        <v>0</v>
      </c>
      <c r="AE252" s="859">
        <f t="shared" si="148"/>
        <v>0</v>
      </c>
      <c r="AF252" s="859">
        <f t="shared" si="134"/>
        <v>0</v>
      </c>
      <c r="AG252" s="859">
        <f t="shared" si="149"/>
        <v>0</v>
      </c>
      <c r="AH252" s="859">
        <f t="shared" si="149"/>
        <v>0</v>
      </c>
      <c r="AI252" s="859">
        <f t="shared" si="135"/>
        <v>0</v>
      </c>
      <c r="AJ252" s="859">
        <f t="shared" si="150"/>
        <v>0</v>
      </c>
      <c r="AK252" s="859">
        <f t="shared" si="150"/>
        <v>0</v>
      </c>
      <c r="AL252" s="859">
        <f t="shared" si="136"/>
        <v>0</v>
      </c>
      <c r="AM252" s="48">
        <f t="shared" si="137"/>
        <v>0</v>
      </c>
      <c r="AN252" s="48">
        <f t="shared" si="137"/>
        <v>0</v>
      </c>
      <c r="AO252" s="859">
        <f t="shared" si="138"/>
        <v>0</v>
      </c>
    </row>
    <row r="253" spans="1:41">
      <c r="A253" s="44">
        <v>21</v>
      </c>
      <c r="B253" s="50" t="s">
        <v>144</v>
      </c>
      <c r="C253" s="859">
        <f t="shared" si="139"/>
        <v>0</v>
      </c>
      <c r="D253" s="859">
        <f t="shared" si="139"/>
        <v>0</v>
      </c>
      <c r="E253" s="859">
        <f t="shared" si="125"/>
        <v>0</v>
      </c>
      <c r="F253" s="859">
        <f t="shared" si="140"/>
        <v>0</v>
      </c>
      <c r="G253" s="859">
        <f t="shared" si="140"/>
        <v>0</v>
      </c>
      <c r="H253" s="859">
        <f t="shared" si="126"/>
        <v>0</v>
      </c>
      <c r="I253" s="859">
        <f t="shared" si="141"/>
        <v>0</v>
      </c>
      <c r="J253" s="859">
        <f t="shared" si="141"/>
        <v>0</v>
      </c>
      <c r="K253" s="859">
        <f t="shared" si="127"/>
        <v>0</v>
      </c>
      <c r="L253" s="859">
        <f t="shared" si="142"/>
        <v>0</v>
      </c>
      <c r="M253" s="859">
        <f t="shared" si="142"/>
        <v>0</v>
      </c>
      <c r="N253" s="859">
        <f t="shared" si="128"/>
        <v>0</v>
      </c>
      <c r="O253" s="859">
        <f t="shared" si="143"/>
        <v>0</v>
      </c>
      <c r="P253" s="859">
        <f t="shared" si="143"/>
        <v>0</v>
      </c>
      <c r="Q253" s="859">
        <f t="shared" si="129"/>
        <v>0</v>
      </c>
      <c r="R253" s="859">
        <f t="shared" si="144"/>
        <v>0</v>
      </c>
      <c r="S253" s="859">
        <f t="shared" si="144"/>
        <v>0</v>
      </c>
      <c r="T253" s="859">
        <f t="shared" si="130"/>
        <v>0</v>
      </c>
      <c r="U253" s="859">
        <f t="shared" si="145"/>
        <v>0</v>
      </c>
      <c r="V253" s="859">
        <f t="shared" si="145"/>
        <v>0</v>
      </c>
      <c r="W253" s="859">
        <f t="shared" si="131"/>
        <v>0</v>
      </c>
      <c r="X253" s="859">
        <f t="shared" si="146"/>
        <v>0</v>
      </c>
      <c r="Y253" s="859">
        <f t="shared" si="146"/>
        <v>0</v>
      </c>
      <c r="Z253" s="859">
        <f t="shared" si="132"/>
        <v>0</v>
      </c>
      <c r="AA253" s="859">
        <f t="shared" si="147"/>
        <v>0</v>
      </c>
      <c r="AB253" s="859">
        <f t="shared" si="147"/>
        <v>0</v>
      </c>
      <c r="AC253" s="859">
        <f t="shared" si="133"/>
        <v>0</v>
      </c>
      <c r="AD253" s="859">
        <f t="shared" si="148"/>
        <v>0</v>
      </c>
      <c r="AE253" s="859">
        <f t="shared" si="148"/>
        <v>0</v>
      </c>
      <c r="AF253" s="859">
        <f t="shared" si="134"/>
        <v>0</v>
      </c>
      <c r="AG253" s="859">
        <f t="shared" si="149"/>
        <v>0</v>
      </c>
      <c r="AH253" s="859">
        <f t="shared" si="149"/>
        <v>0</v>
      </c>
      <c r="AI253" s="859">
        <f t="shared" si="135"/>
        <v>0</v>
      </c>
      <c r="AJ253" s="859">
        <f t="shared" si="150"/>
        <v>0</v>
      </c>
      <c r="AK253" s="859">
        <f t="shared" si="150"/>
        <v>0</v>
      </c>
      <c r="AL253" s="859">
        <f t="shared" si="136"/>
        <v>0</v>
      </c>
      <c r="AM253" s="48">
        <f t="shared" si="137"/>
        <v>0</v>
      </c>
      <c r="AN253" s="48">
        <f t="shared" si="137"/>
        <v>0</v>
      </c>
      <c r="AO253" s="859">
        <f t="shared" si="138"/>
        <v>0</v>
      </c>
    </row>
    <row r="254" spans="1:41">
      <c r="A254" s="44">
        <v>22</v>
      </c>
      <c r="B254" s="45" t="s">
        <v>145</v>
      </c>
      <c r="C254" s="859">
        <f t="shared" si="139"/>
        <v>0</v>
      </c>
      <c r="D254" s="859">
        <f t="shared" si="139"/>
        <v>0</v>
      </c>
      <c r="E254" s="859">
        <f t="shared" si="125"/>
        <v>0</v>
      </c>
      <c r="F254" s="859">
        <f t="shared" si="140"/>
        <v>0</v>
      </c>
      <c r="G254" s="859">
        <f t="shared" si="140"/>
        <v>0</v>
      </c>
      <c r="H254" s="859">
        <f t="shared" si="126"/>
        <v>0</v>
      </c>
      <c r="I254" s="859">
        <f t="shared" si="141"/>
        <v>0</v>
      </c>
      <c r="J254" s="859">
        <f t="shared" si="141"/>
        <v>0</v>
      </c>
      <c r="K254" s="859">
        <f t="shared" si="127"/>
        <v>0</v>
      </c>
      <c r="L254" s="859">
        <f t="shared" si="142"/>
        <v>0</v>
      </c>
      <c r="M254" s="859">
        <f t="shared" si="142"/>
        <v>0</v>
      </c>
      <c r="N254" s="859">
        <f t="shared" si="128"/>
        <v>0</v>
      </c>
      <c r="O254" s="859">
        <f t="shared" si="143"/>
        <v>0</v>
      </c>
      <c r="P254" s="859">
        <f t="shared" si="143"/>
        <v>0</v>
      </c>
      <c r="Q254" s="859">
        <f t="shared" si="129"/>
        <v>0</v>
      </c>
      <c r="R254" s="859">
        <f t="shared" si="144"/>
        <v>0</v>
      </c>
      <c r="S254" s="859">
        <f t="shared" si="144"/>
        <v>0</v>
      </c>
      <c r="T254" s="859">
        <f t="shared" si="130"/>
        <v>0</v>
      </c>
      <c r="U254" s="859">
        <f t="shared" si="145"/>
        <v>0</v>
      </c>
      <c r="V254" s="859">
        <f t="shared" si="145"/>
        <v>0</v>
      </c>
      <c r="W254" s="859">
        <f t="shared" si="131"/>
        <v>0</v>
      </c>
      <c r="X254" s="859">
        <f t="shared" si="146"/>
        <v>0</v>
      </c>
      <c r="Y254" s="859">
        <f t="shared" si="146"/>
        <v>0</v>
      </c>
      <c r="Z254" s="859">
        <f t="shared" si="132"/>
        <v>0</v>
      </c>
      <c r="AA254" s="859">
        <f t="shared" si="147"/>
        <v>0</v>
      </c>
      <c r="AB254" s="859">
        <f t="shared" si="147"/>
        <v>0</v>
      </c>
      <c r="AC254" s="859">
        <f t="shared" si="133"/>
        <v>0</v>
      </c>
      <c r="AD254" s="859">
        <f t="shared" si="148"/>
        <v>0</v>
      </c>
      <c r="AE254" s="859">
        <f t="shared" si="148"/>
        <v>0</v>
      </c>
      <c r="AF254" s="859">
        <f t="shared" si="134"/>
        <v>0</v>
      </c>
      <c r="AG254" s="859">
        <f t="shared" si="149"/>
        <v>0</v>
      </c>
      <c r="AH254" s="859">
        <f t="shared" si="149"/>
        <v>0</v>
      </c>
      <c r="AI254" s="859">
        <f t="shared" si="135"/>
        <v>0</v>
      </c>
      <c r="AJ254" s="859">
        <f t="shared" si="150"/>
        <v>0</v>
      </c>
      <c r="AK254" s="859">
        <f t="shared" si="150"/>
        <v>0</v>
      </c>
      <c r="AL254" s="859">
        <f t="shared" si="136"/>
        <v>0</v>
      </c>
      <c r="AM254" s="48">
        <f t="shared" si="137"/>
        <v>0</v>
      </c>
      <c r="AN254" s="48">
        <f t="shared" si="137"/>
        <v>0</v>
      </c>
      <c r="AO254" s="859">
        <f t="shared" si="138"/>
        <v>0</v>
      </c>
    </row>
    <row r="255" spans="1:41">
      <c r="A255" s="47"/>
      <c r="B255" s="47" t="s">
        <v>6</v>
      </c>
      <c r="C255" s="859">
        <f>SUM(C233:C254)</f>
        <v>0</v>
      </c>
      <c r="D255" s="859">
        <f t="shared" ref="D255:AO255" si="151">SUM(D233:D254)</f>
        <v>0</v>
      </c>
      <c r="E255" s="859">
        <f t="shared" si="151"/>
        <v>0</v>
      </c>
      <c r="F255" s="859">
        <f t="shared" si="151"/>
        <v>0</v>
      </c>
      <c r="G255" s="859">
        <f t="shared" si="151"/>
        <v>0</v>
      </c>
      <c r="H255" s="859">
        <f t="shared" si="151"/>
        <v>0</v>
      </c>
      <c r="I255" s="859">
        <f t="shared" si="151"/>
        <v>0</v>
      </c>
      <c r="J255" s="859">
        <f t="shared" si="151"/>
        <v>0</v>
      </c>
      <c r="K255" s="859">
        <f t="shared" si="151"/>
        <v>0</v>
      </c>
      <c r="L255" s="859">
        <f t="shared" si="151"/>
        <v>0</v>
      </c>
      <c r="M255" s="859">
        <f t="shared" si="151"/>
        <v>0</v>
      </c>
      <c r="N255" s="859">
        <f t="shared" si="151"/>
        <v>0</v>
      </c>
      <c r="O255" s="859">
        <f t="shared" si="151"/>
        <v>0</v>
      </c>
      <c r="P255" s="859">
        <f t="shared" si="151"/>
        <v>0</v>
      </c>
      <c r="Q255" s="859">
        <f t="shared" si="151"/>
        <v>0</v>
      </c>
      <c r="R255" s="859">
        <f t="shared" si="151"/>
        <v>0</v>
      </c>
      <c r="S255" s="859">
        <f t="shared" si="151"/>
        <v>0</v>
      </c>
      <c r="T255" s="859">
        <f t="shared" si="151"/>
        <v>0</v>
      </c>
      <c r="U255" s="859">
        <f t="shared" si="151"/>
        <v>0</v>
      </c>
      <c r="V255" s="859">
        <f t="shared" si="151"/>
        <v>0</v>
      </c>
      <c r="W255" s="859">
        <f t="shared" si="151"/>
        <v>0</v>
      </c>
      <c r="X255" s="859">
        <f t="shared" si="151"/>
        <v>0</v>
      </c>
      <c r="Y255" s="859">
        <f t="shared" si="151"/>
        <v>0</v>
      </c>
      <c r="Z255" s="859">
        <f t="shared" si="151"/>
        <v>0</v>
      </c>
      <c r="AA255" s="859">
        <f t="shared" si="151"/>
        <v>0</v>
      </c>
      <c r="AB255" s="859">
        <f t="shared" si="151"/>
        <v>0</v>
      </c>
      <c r="AC255" s="859">
        <f t="shared" si="151"/>
        <v>0</v>
      </c>
      <c r="AD255" s="859">
        <f t="shared" si="151"/>
        <v>0</v>
      </c>
      <c r="AE255" s="859">
        <f t="shared" si="151"/>
        <v>0</v>
      </c>
      <c r="AF255" s="859">
        <f t="shared" si="151"/>
        <v>0</v>
      </c>
      <c r="AG255" s="859">
        <f t="shared" si="151"/>
        <v>0</v>
      </c>
      <c r="AH255" s="859">
        <f t="shared" si="151"/>
        <v>0</v>
      </c>
      <c r="AI255" s="859">
        <f t="shared" si="151"/>
        <v>0</v>
      </c>
      <c r="AJ255" s="859">
        <f t="shared" si="151"/>
        <v>0</v>
      </c>
      <c r="AK255" s="859">
        <f t="shared" si="151"/>
        <v>0</v>
      </c>
      <c r="AL255" s="859">
        <f t="shared" si="151"/>
        <v>0</v>
      </c>
      <c r="AM255" s="859">
        <f t="shared" si="151"/>
        <v>0</v>
      </c>
      <c r="AN255" s="859">
        <f t="shared" si="151"/>
        <v>0</v>
      </c>
      <c r="AO255" s="859">
        <f t="shared" si="151"/>
        <v>0</v>
      </c>
    </row>
  </sheetData>
  <sheetProtection formatCells="0"/>
  <mergeCells count="129">
    <mergeCell ref="C59:K59"/>
    <mergeCell ref="L59:T59"/>
    <mergeCell ref="U59:AC59"/>
    <mergeCell ref="AD59:AO59"/>
    <mergeCell ref="C1:K1"/>
    <mergeCell ref="L1:T1"/>
    <mergeCell ref="U1:AC1"/>
    <mergeCell ref="AQ3:BA3"/>
    <mergeCell ref="A4:A5"/>
    <mergeCell ref="B4:B5"/>
    <mergeCell ref="C4:E4"/>
    <mergeCell ref="F4:H4"/>
    <mergeCell ref="I4:K4"/>
    <mergeCell ref="L4:N4"/>
    <mergeCell ref="O4:Q4"/>
    <mergeCell ref="R4:T4"/>
    <mergeCell ref="AM4:AO4"/>
    <mergeCell ref="AQ4:BA4"/>
    <mergeCell ref="C2:K2"/>
    <mergeCell ref="L2:T2"/>
    <mergeCell ref="U2:AC2"/>
    <mergeCell ref="AD1:AO1"/>
    <mergeCell ref="AD2:AO2"/>
    <mergeCell ref="AQ6:AQ8"/>
    <mergeCell ref="AR6:AR8"/>
    <mergeCell ref="AS6:BA6"/>
    <mergeCell ref="AS7:AU7"/>
    <mergeCell ref="AV7:AX7"/>
    <mergeCell ref="AY7:BA7"/>
    <mergeCell ref="U4:W4"/>
    <mergeCell ref="X4:Z4"/>
    <mergeCell ref="AA4:AC4"/>
    <mergeCell ref="AD4:AF4"/>
    <mergeCell ref="AG4:AI4"/>
    <mergeCell ref="AJ4:AL4"/>
    <mergeCell ref="C58:K58"/>
    <mergeCell ref="L58:T58"/>
    <mergeCell ref="U58:AC58"/>
    <mergeCell ref="AD58:AO58"/>
    <mergeCell ref="AQ21:AR21"/>
    <mergeCell ref="C30:AG30"/>
    <mergeCell ref="A33:A34"/>
    <mergeCell ref="B33:B34"/>
    <mergeCell ref="C33:E33"/>
    <mergeCell ref="F33:H33"/>
    <mergeCell ref="I33:K33"/>
    <mergeCell ref="L33:N33"/>
    <mergeCell ref="O33:Q33"/>
    <mergeCell ref="R33:T33"/>
    <mergeCell ref="AM33:AO33"/>
    <mergeCell ref="U33:W33"/>
    <mergeCell ref="X33:Z33"/>
    <mergeCell ref="AA33:AC33"/>
    <mergeCell ref="AD33:AF33"/>
    <mergeCell ref="AG33:AI33"/>
    <mergeCell ref="AJ33:AL33"/>
    <mergeCell ref="U175:W175"/>
    <mergeCell ref="X175:Z175"/>
    <mergeCell ref="A61:A62"/>
    <mergeCell ref="B61:B62"/>
    <mergeCell ref="C61:E61"/>
    <mergeCell ref="F61:H61"/>
    <mergeCell ref="I61:K61"/>
    <mergeCell ref="L61:N61"/>
    <mergeCell ref="O61:Q61"/>
    <mergeCell ref="R61:T61"/>
    <mergeCell ref="AA175:AC175"/>
    <mergeCell ref="AD175:AF175"/>
    <mergeCell ref="AG175:AI175"/>
    <mergeCell ref="AM61:AO61"/>
    <mergeCell ref="C173:AG173"/>
    <mergeCell ref="AQ174:BA174"/>
    <mergeCell ref="AA61:AC61"/>
    <mergeCell ref="AD61:AF61"/>
    <mergeCell ref="AG61:AI61"/>
    <mergeCell ref="AJ61:AL61"/>
    <mergeCell ref="AJ175:AL175"/>
    <mergeCell ref="AM175:AO175"/>
    <mergeCell ref="AQ175:BA175"/>
    <mergeCell ref="A87:E87"/>
    <mergeCell ref="A175:A176"/>
    <mergeCell ref="B175:B176"/>
    <mergeCell ref="C175:E175"/>
    <mergeCell ref="F175:H175"/>
    <mergeCell ref="I175:K175"/>
    <mergeCell ref="L175:N175"/>
    <mergeCell ref="O175:Q175"/>
    <mergeCell ref="U61:W61"/>
    <mergeCell ref="X61:Z61"/>
    <mergeCell ref="R175:T175"/>
    <mergeCell ref="AQ177:AQ179"/>
    <mergeCell ref="AR177:AR179"/>
    <mergeCell ref="AS177:BA177"/>
    <mergeCell ref="AS178:AU178"/>
    <mergeCell ref="AV178:AX178"/>
    <mergeCell ref="AY178:BA178"/>
    <mergeCell ref="AQ192:AR192"/>
    <mergeCell ref="C201:AG201"/>
    <mergeCell ref="A203:A204"/>
    <mergeCell ref="B203:B204"/>
    <mergeCell ref="C203:E203"/>
    <mergeCell ref="F203:H203"/>
    <mergeCell ref="I203:K203"/>
    <mergeCell ref="L203:N203"/>
    <mergeCell ref="O203:Q203"/>
    <mergeCell ref="R203:T203"/>
    <mergeCell ref="A231:A232"/>
    <mergeCell ref="B231:B232"/>
    <mergeCell ref="C231:E231"/>
    <mergeCell ref="F231:H231"/>
    <mergeCell ref="I231:K231"/>
    <mergeCell ref="L231:N231"/>
    <mergeCell ref="O231:Q231"/>
    <mergeCell ref="R231:T231"/>
    <mergeCell ref="U203:W203"/>
    <mergeCell ref="AM231:AO231"/>
    <mergeCell ref="U231:W231"/>
    <mergeCell ref="X231:Z231"/>
    <mergeCell ref="AA231:AC231"/>
    <mergeCell ref="AD231:AF231"/>
    <mergeCell ref="AG231:AI231"/>
    <mergeCell ref="AJ231:AL231"/>
    <mergeCell ref="AM203:AO203"/>
    <mergeCell ref="C229:AG229"/>
    <mergeCell ref="X203:Z203"/>
    <mergeCell ref="AA203:AC203"/>
    <mergeCell ref="AD203:AF203"/>
    <mergeCell ref="AG203:AI203"/>
    <mergeCell ref="AJ203:AL203"/>
  </mergeCells>
  <pageMargins left="0.70866141732283505" right="0.70866141732283505" top="0.70866141732283505" bottom="0.55118110236220497" header="0.31496062992126" footer="0.31496062992126"/>
  <pageSetup scale="12" orientation="landscape" r:id="rId1"/>
  <headerFooter alignWithMargins="0"/>
  <rowBreaks count="3" manualBreakCount="3">
    <brk id="28" max="16383" man="1"/>
    <brk id="57" max="16383" man="1"/>
    <brk id="85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336600"/>
    <pageSetUpPr fitToPage="1"/>
  </sheetPr>
  <dimension ref="A1:BK386"/>
  <sheetViews>
    <sheetView zoomScale="94" zoomScaleNormal="94" zoomScaleSheetLayoutView="70" workbookViewId="0">
      <pane xSplit="2" ySplit="6" topLeftCell="J259" activePane="bottomRight" state="frozen"/>
      <selection pane="topRight" activeCell="C1" sqref="C1"/>
      <selection pane="bottomLeft" activeCell="A7" sqref="A7"/>
      <selection pane="bottomRight" activeCell="E144" sqref="E144"/>
    </sheetView>
  </sheetViews>
  <sheetFormatPr defaultColWidth="9.140625" defaultRowHeight="15" customHeight="1"/>
  <cols>
    <col min="1" max="1" width="9.140625" style="357" customWidth="1"/>
    <col min="2" max="2" width="24.28515625" style="10" customWidth="1"/>
    <col min="3" max="3" width="10.140625" style="10" customWidth="1"/>
    <col min="4" max="4" width="8.7109375" style="10" customWidth="1"/>
    <col min="5" max="5" width="9.140625" style="10" customWidth="1"/>
    <col min="6" max="6" width="7.7109375" style="10" customWidth="1"/>
    <col min="7" max="7" width="8.28515625" style="10" customWidth="1"/>
    <col min="8" max="8" width="9.140625" style="10" customWidth="1"/>
    <col min="9" max="9" width="7.5703125" style="10" customWidth="1"/>
    <col min="10" max="10" width="7.85546875" style="10" customWidth="1"/>
    <col min="11" max="11" width="7.7109375" style="10" customWidth="1"/>
    <col min="12" max="13" width="7.42578125" style="10" customWidth="1"/>
    <col min="14" max="23" width="7.7109375" style="10" customWidth="1"/>
    <col min="24" max="32" width="8.85546875" style="10" customWidth="1"/>
    <col min="33" max="35" width="9.140625" style="10" customWidth="1"/>
    <col min="36" max="36" width="9.42578125" style="10" customWidth="1"/>
    <col min="37" max="37" width="9.140625" style="10"/>
    <col min="38" max="38" width="9.140625" style="357"/>
    <col min="39" max="39" width="17" style="10" customWidth="1"/>
    <col min="40" max="63" width="10.5703125" style="10" customWidth="1"/>
    <col min="64" max="16384" width="9.140625" style="10"/>
  </cols>
  <sheetData>
    <row r="1" spans="1:63" ht="24.75" customHeight="1">
      <c r="A1" s="10"/>
      <c r="B1" s="357"/>
      <c r="C1" s="1625" t="s">
        <v>275</v>
      </c>
      <c r="D1" s="1625"/>
      <c r="E1" s="1625"/>
      <c r="F1" s="1625"/>
      <c r="G1" s="1625"/>
      <c r="H1" s="1625"/>
      <c r="I1" s="1625"/>
      <c r="J1" s="1625"/>
      <c r="K1" s="1625"/>
      <c r="L1" s="1625"/>
      <c r="M1" s="1625"/>
      <c r="N1" s="1625"/>
      <c r="O1" s="1625"/>
      <c r="P1" s="1625"/>
      <c r="Q1" s="1625"/>
      <c r="R1" s="1625"/>
      <c r="S1" s="1625"/>
      <c r="T1" s="1625"/>
      <c r="U1" s="1625"/>
      <c r="V1" s="1625"/>
      <c r="W1" s="1625"/>
      <c r="X1" s="1625"/>
      <c r="Y1" s="1625"/>
      <c r="Z1" s="1625"/>
      <c r="AA1" s="1625"/>
      <c r="AB1" s="1625"/>
      <c r="AC1" s="1625"/>
      <c r="AD1" s="1625"/>
      <c r="AE1" s="1625"/>
      <c r="AF1" s="1625"/>
    </row>
    <row r="2" spans="1:63" ht="26.25">
      <c r="A2" s="358" t="s">
        <v>279</v>
      </c>
      <c r="B2" s="357"/>
      <c r="C2" s="1626" t="s">
        <v>881</v>
      </c>
      <c r="D2" s="1626"/>
      <c r="E2" s="1626"/>
      <c r="F2" s="1626"/>
      <c r="G2" s="1626"/>
      <c r="H2" s="1626"/>
      <c r="I2" s="1626"/>
      <c r="J2" s="1626"/>
      <c r="K2" s="1626"/>
      <c r="L2" s="1626"/>
      <c r="M2" s="1626"/>
      <c r="N2" s="1626"/>
      <c r="O2" s="1626"/>
      <c r="P2" s="1626"/>
      <c r="Q2" s="1626"/>
      <c r="R2" s="1626"/>
      <c r="S2" s="1626"/>
      <c r="T2" s="1626"/>
      <c r="U2" s="1626"/>
      <c r="V2" s="1626"/>
      <c r="W2" s="1626"/>
      <c r="X2" s="1626"/>
      <c r="Y2" s="1626"/>
      <c r="Z2" s="1626"/>
      <c r="AA2" s="1626"/>
      <c r="AB2" s="1626"/>
      <c r="AC2" s="1626"/>
      <c r="AD2" s="1626"/>
      <c r="AE2" s="1626"/>
      <c r="AF2" s="1626"/>
      <c r="AL2" s="1636" t="s">
        <v>275</v>
      </c>
      <c r="AM2" s="1636"/>
      <c r="AN2" s="1636"/>
      <c r="AO2" s="1636"/>
      <c r="AP2" s="1636"/>
      <c r="AQ2" s="1636"/>
      <c r="AR2" s="1636"/>
      <c r="AS2" s="1636"/>
      <c r="AT2" s="1636"/>
      <c r="AU2" s="1636"/>
      <c r="AV2" s="1636"/>
      <c r="AW2" s="1636"/>
      <c r="AX2" s="1636"/>
      <c r="AY2" s="1636"/>
      <c r="AZ2" s="1636"/>
      <c r="BA2" s="1636"/>
      <c r="BB2" s="1636"/>
      <c r="BC2" s="1636"/>
      <c r="BD2" s="1636"/>
      <c r="BE2" s="1636"/>
      <c r="BF2" s="1636"/>
      <c r="BG2" s="1636"/>
      <c r="BH2" s="1636"/>
      <c r="BI2" s="1636"/>
      <c r="BJ2" s="1636"/>
      <c r="BK2" s="1636"/>
    </row>
    <row r="3" spans="1:63" ht="21">
      <c r="A3" s="358"/>
      <c r="B3" s="357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1232"/>
      <c r="P3" s="1232"/>
      <c r="Q3" s="1232"/>
      <c r="R3" s="772"/>
      <c r="S3" s="772"/>
      <c r="T3" s="772"/>
      <c r="U3" s="1239"/>
      <c r="V3" s="1239"/>
      <c r="W3" s="1239"/>
      <c r="X3" s="772"/>
      <c r="Y3" s="772"/>
      <c r="Z3" s="772"/>
      <c r="AA3" s="772"/>
      <c r="AB3" s="772"/>
      <c r="AC3" s="772"/>
      <c r="AD3" s="772"/>
      <c r="AE3" s="772"/>
      <c r="AF3" s="772"/>
      <c r="AL3" s="1637" t="s">
        <v>881</v>
      </c>
      <c r="AM3" s="1637"/>
      <c r="AN3" s="1637"/>
      <c r="AO3" s="1637"/>
      <c r="AP3" s="1637"/>
      <c r="AQ3" s="1637"/>
      <c r="AR3" s="1637"/>
      <c r="AS3" s="1637"/>
      <c r="AT3" s="1637"/>
      <c r="AU3" s="1637"/>
      <c r="AV3" s="1637"/>
      <c r="AW3" s="1637"/>
      <c r="AX3" s="1637"/>
      <c r="AY3" s="1637"/>
      <c r="AZ3" s="1637"/>
      <c r="BA3" s="1637"/>
      <c r="BB3" s="1637"/>
      <c r="BC3" s="1637"/>
      <c r="BD3" s="1637"/>
      <c r="BE3" s="1637"/>
      <c r="BF3" s="1637"/>
      <c r="BG3" s="1637"/>
      <c r="BH3" s="1637"/>
      <c r="BI3" s="1637"/>
      <c r="BJ3" s="1637"/>
      <c r="BK3" s="1637"/>
    </row>
    <row r="4" spans="1:63" ht="30" customHeight="1">
      <c r="AL4" s="1633" t="s">
        <v>747</v>
      </c>
      <c r="AM4" s="1633"/>
      <c r="AN4" s="1633"/>
      <c r="AO4" s="1633"/>
      <c r="AP4" s="1633"/>
      <c r="AQ4" s="1633"/>
      <c r="AR4" s="1633"/>
      <c r="AS4" s="1633"/>
      <c r="AT4" s="1633"/>
      <c r="AU4" s="1633"/>
      <c r="AV4" s="1633"/>
      <c r="AW4" s="1633"/>
      <c r="AX4" s="1633"/>
      <c r="AY4" s="1633"/>
      <c r="AZ4" s="1633"/>
      <c r="BA4" s="1633"/>
      <c r="BB4" s="1633"/>
      <c r="BC4" s="1633"/>
      <c r="BD4" s="1633"/>
      <c r="BE4" s="1633"/>
      <c r="BF4" s="1633"/>
      <c r="BG4" s="1633"/>
      <c r="BH4" s="1633"/>
      <c r="BI4" s="1633"/>
      <c r="BJ4" s="1633"/>
      <c r="BK4" s="1633"/>
    </row>
    <row r="5" spans="1:63" s="359" customFormat="1" ht="39" customHeight="1">
      <c r="A5" s="1629" t="s">
        <v>1</v>
      </c>
      <c r="B5" s="1631" t="s">
        <v>287</v>
      </c>
      <c r="C5" s="1612" t="s">
        <v>3</v>
      </c>
      <c r="D5" s="1613"/>
      <c r="E5" s="1614"/>
      <c r="F5" s="1612" t="s">
        <v>4</v>
      </c>
      <c r="G5" s="1613"/>
      <c r="H5" s="1614"/>
      <c r="I5" s="1612" t="s">
        <v>5</v>
      </c>
      <c r="J5" s="1613"/>
      <c r="K5" s="1614"/>
      <c r="L5" s="1612" t="s">
        <v>290</v>
      </c>
      <c r="M5" s="1613"/>
      <c r="N5" s="1614"/>
      <c r="O5" s="1612" t="s">
        <v>878</v>
      </c>
      <c r="P5" s="1613"/>
      <c r="Q5" s="1614"/>
      <c r="R5" s="1612" t="s">
        <v>879</v>
      </c>
      <c r="S5" s="1613"/>
      <c r="T5" s="1614"/>
      <c r="U5" s="1612" t="s">
        <v>880</v>
      </c>
      <c r="V5" s="1613"/>
      <c r="W5" s="1614"/>
      <c r="X5" s="1612" t="s">
        <v>6</v>
      </c>
      <c r="Y5" s="1613"/>
      <c r="Z5" s="1614"/>
      <c r="AA5" s="1612" t="s">
        <v>288</v>
      </c>
      <c r="AB5" s="1613"/>
      <c r="AC5" s="1614"/>
      <c r="AD5" s="1612" t="s">
        <v>289</v>
      </c>
      <c r="AE5" s="1613"/>
      <c r="AF5" s="1614"/>
      <c r="AG5" s="1537" t="s">
        <v>7</v>
      </c>
      <c r="AH5" s="1537"/>
      <c r="AI5" s="1537"/>
      <c r="AL5" s="1617" t="s">
        <v>1</v>
      </c>
      <c r="AM5" s="1631" t="s">
        <v>156</v>
      </c>
      <c r="AN5" s="1615" t="s">
        <v>3</v>
      </c>
      <c r="AO5" s="1615"/>
      <c r="AP5" s="1615"/>
      <c r="AQ5" s="1615" t="s">
        <v>4</v>
      </c>
      <c r="AR5" s="1615"/>
      <c r="AS5" s="1615"/>
      <c r="AT5" s="1615" t="s">
        <v>5</v>
      </c>
      <c r="AU5" s="1615"/>
      <c r="AV5" s="1615"/>
      <c r="AW5" s="1615" t="s">
        <v>290</v>
      </c>
      <c r="AX5" s="1615"/>
      <c r="AY5" s="1615"/>
      <c r="AZ5" s="1615" t="s">
        <v>878</v>
      </c>
      <c r="BA5" s="1615"/>
      <c r="BB5" s="1615"/>
      <c r="BC5" s="1615" t="s">
        <v>879</v>
      </c>
      <c r="BD5" s="1615"/>
      <c r="BE5" s="1615"/>
      <c r="BF5" s="1615" t="s">
        <v>354</v>
      </c>
      <c r="BG5" s="1615"/>
      <c r="BH5" s="1615"/>
      <c r="BI5" s="1615" t="s">
        <v>6</v>
      </c>
      <c r="BJ5" s="1615"/>
      <c r="BK5" s="1615"/>
    </row>
    <row r="6" spans="1:63" s="359" customFormat="1" ht="41.25" customHeight="1">
      <c r="A6" s="1630"/>
      <c r="B6" s="1631"/>
      <c r="C6" s="360" t="s">
        <v>242</v>
      </c>
      <c r="D6" s="360" t="s">
        <v>243</v>
      </c>
      <c r="E6" s="360" t="s">
        <v>236</v>
      </c>
      <c r="F6" s="360" t="s">
        <v>242</v>
      </c>
      <c r="G6" s="360" t="s">
        <v>243</v>
      </c>
      <c r="H6" s="360" t="s">
        <v>236</v>
      </c>
      <c r="I6" s="360" t="s">
        <v>242</v>
      </c>
      <c r="J6" s="360" t="s">
        <v>243</v>
      </c>
      <c r="K6" s="360" t="s">
        <v>236</v>
      </c>
      <c r="L6" s="360" t="s">
        <v>242</v>
      </c>
      <c r="M6" s="360" t="s">
        <v>243</v>
      </c>
      <c r="N6" s="360" t="s">
        <v>236</v>
      </c>
      <c r="O6" s="1230" t="s">
        <v>242</v>
      </c>
      <c r="P6" s="1230" t="s">
        <v>243</v>
      </c>
      <c r="Q6" s="1230" t="s">
        <v>236</v>
      </c>
      <c r="R6" s="360" t="s">
        <v>242</v>
      </c>
      <c r="S6" s="360" t="s">
        <v>243</v>
      </c>
      <c r="T6" s="360" t="s">
        <v>236</v>
      </c>
      <c r="U6" s="1237" t="s">
        <v>242</v>
      </c>
      <c r="V6" s="1237" t="s">
        <v>243</v>
      </c>
      <c r="W6" s="1237" t="s">
        <v>236</v>
      </c>
      <c r="X6" s="360" t="s">
        <v>242</v>
      </c>
      <c r="Y6" s="360" t="s">
        <v>243</v>
      </c>
      <c r="Z6" s="360" t="s">
        <v>236</v>
      </c>
      <c r="AA6" s="360" t="s">
        <v>242</v>
      </c>
      <c r="AB6" s="360" t="s">
        <v>243</v>
      </c>
      <c r="AC6" s="360" t="s">
        <v>236</v>
      </c>
      <c r="AD6" s="360" t="s">
        <v>242</v>
      </c>
      <c r="AE6" s="360" t="s">
        <v>243</v>
      </c>
      <c r="AF6" s="360" t="s">
        <v>236</v>
      </c>
      <c r="AG6" s="360" t="s">
        <v>242</v>
      </c>
      <c r="AH6" s="360" t="s">
        <v>243</v>
      </c>
      <c r="AI6" s="360" t="s">
        <v>236</v>
      </c>
      <c r="AL6" s="1617"/>
      <c r="AM6" s="1631"/>
      <c r="AN6" s="361" t="s">
        <v>242</v>
      </c>
      <c r="AO6" s="361" t="s">
        <v>243</v>
      </c>
      <c r="AP6" s="361" t="s">
        <v>236</v>
      </c>
      <c r="AQ6" s="361" t="s">
        <v>242</v>
      </c>
      <c r="AR6" s="361" t="s">
        <v>243</v>
      </c>
      <c r="AS6" s="361" t="s">
        <v>236</v>
      </c>
      <c r="AT6" s="361" t="s">
        <v>242</v>
      </c>
      <c r="AU6" s="361" t="s">
        <v>243</v>
      </c>
      <c r="AV6" s="361" t="s">
        <v>236</v>
      </c>
      <c r="AW6" s="361" t="s">
        <v>242</v>
      </c>
      <c r="AX6" s="361" t="s">
        <v>243</v>
      </c>
      <c r="AY6" s="361" t="s">
        <v>236</v>
      </c>
      <c r="AZ6" s="361" t="s">
        <v>242</v>
      </c>
      <c r="BA6" s="361" t="s">
        <v>243</v>
      </c>
      <c r="BB6" s="361" t="s">
        <v>236</v>
      </c>
      <c r="BC6" s="361" t="s">
        <v>242</v>
      </c>
      <c r="BD6" s="361" t="s">
        <v>243</v>
      </c>
      <c r="BE6" s="361" t="s">
        <v>236</v>
      </c>
      <c r="BF6" s="361" t="s">
        <v>242</v>
      </c>
      <c r="BG6" s="361" t="s">
        <v>243</v>
      </c>
      <c r="BH6" s="361" t="s">
        <v>236</v>
      </c>
      <c r="BI6" s="361" t="s">
        <v>242</v>
      </c>
      <c r="BJ6" s="361" t="s">
        <v>243</v>
      </c>
      <c r="BK6" s="361" t="s">
        <v>236</v>
      </c>
    </row>
    <row r="7" spans="1:63" s="365" customFormat="1" ht="29.25" customHeight="1">
      <c r="A7" s="362" t="s">
        <v>15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4"/>
      <c r="AH7" s="364"/>
      <c r="AI7" s="364"/>
      <c r="AL7" s="410">
        <v>1</v>
      </c>
      <c r="AM7" s="220" t="s">
        <v>15</v>
      </c>
      <c r="AN7" s="411">
        <f t="shared" ref="AN7:AX7" si="0">C15</f>
        <v>668</v>
      </c>
      <c r="AO7" s="411">
        <f t="shared" si="0"/>
        <v>583</v>
      </c>
      <c r="AP7" s="411">
        <f t="shared" si="0"/>
        <v>1251</v>
      </c>
      <c r="AQ7" s="411">
        <f t="shared" si="0"/>
        <v>3724</v>
      </c>
      <c r="AR7" s="411">
        <f t="shared" si="0"/>
        <v>3560</v>
      </c>
      <c r="AS7" s="411">
        <f t="shared" si="0"/>
        <v>7284</v>
      </c>
      <c r="AT7" s="411">
        <f t="shared" si="0"/>
        <v>91</v>
      </c>
      <c r="AU7" s="411">
        <f t="shared" si="0"/>
        <v>80</v>
      </c>
      <c r="AV7" s="411">
        <f t="shared" si="0"/>
        <v>171</v>
      </c>
      <c r="AW7" s="411">
        <f t="shared" si="0"/>
        <v>229</v>
      </c>
      <c r="AX7" s="411">
        <f t="shared" si="0"/>
        <v>247</v>
      </c>
      <c r="AY7" s="411">
        <f t="shared" ref="AY7" si="1">N15</f>
        <v>476</v>
      </c>
      <c r="AZ7" s="411">
        <f t="shared" ref="AZ7" si="2">O15</f>
        <v>0</v>
      </c>
      <c r="BA7" s="411">
        <f t="shared" ref="BA7" si="3">P15</f>
        <v>0</v>
      </c>
      <c r="BB7" s="411">
        <f t="shared" ref="BB7" si="4">Q15</f>
        <v>0</v>
      </c>
      <c r="BC7" s="411">
        <f t="shared" ref="BC7" si="5">R15</f>
        <v>0</v>
      </c>
      <c r="BD7" s="411">
        <f t="shared" ref="BD7" si="6">S15</f>
        <v>0</v>
      </c>
      <c r="BE7" s="411">
        <f t="shared" ref="BE7" si="7">T15</f>
        <v>0</v>
      </c>
      <c r="BF7" s="411">
        <f t="shared" ref="BF7" si="8">U15</f>
        <v>2</v>
      </c>
      <c r="BG7" s="411">
        <f t="shared" ref="BG7" si="9">V15</f>
        <v>3</v>
      </c>
      <c r="BH7" s="411">
        <f t="shared" ref="BH7" si="10">W15</f>
        <v>5</v>
      </c>
      <c r="BI7" s="411">
        <f t="shared" ref="BI7" si="11">X15</f>
        <v>4714</v>
      </c>
      <c r="BJ7" s="411">
        <f t="shared" ref="BJ7" si="12">Y15</f>
        <v>4473</v>
      </c>
      <c r="BK7" s="411">
        <f t="shared" ref="BK7" si="13">Z15</f>
        <v>9187</v>
      </c>
    </row>
    <row r="8" spans="1:63" ht="29.25" customHeight="1">
      <c r="A8" s="366">
        <v>1</v>
      </c>
      <c r="B8" s="58" t="s">
        <v>97</v>
      </c>
      <c r="C8" s="176">
        <v>183</v>
      </c>
      <c r="D8" s="176">
        <v>146</v>
      </c>
      <c r="E8" s="176">
        <f t="shared" ref="E8:E14" si="14">C8+D8</f>
        <v>329</v>
      </c>
      <c r="F8" s="176">
        <v>831</v>
      </c>
      <c r="G8" s="176">
        <v>876</v>
      </c>
      <c r="H8" s="176">
        <f t="shared" ref="H8:H14" si="15">F8+G8</f>
        <v>1707</v>
      </c>
      <c r="I8" s="176">
        <v>43</v>
      </c>
      <c r="J8" s="176">
        <v>32</v>
      </c>
      <c r="K8" s="176">
        <f t="shared" ref="K8:K14" si="16">I8+J8</f>
        <v>75</v>
      </c>
      <c r="L8" s="176">
        <v>0</v>
      </c>
      <c r="M8" s="176">
        <v>0</v>
      </c>
      <c r="N8" s="176">
        <f t="shared" ref="N8:N14" si="17">L8+M8</f>
        <v>0</v>
      </c>
      <c r="O8" s="176"/>
      <c r="P8" s="176"/>
      <c r="Q8" s="176">
        <f t="shared" ref="Q8:Q14" si="18">O8+P8</f>
        <v>0</v>
      </c>
      <c r="R8" s="176"/>
      <c r="S8" s="176"/>
      <c r="T8" s="176">
        <f t="shared" ref="T8:T14" si="19">+R8+S8</f>
        <v>0</v>
      </c>
      <c r="U8" s="176"/>
      <c r="V8" s="176"/>
      <c r="W8" s="176">
        <f t="shared" ref="W8:W14" si="20">+U8+V8</f>
        <v>0</v>
      </c>
      <c r="X8" s="528">
        <f>C8+F8+I8+L8+O8+R8+U8</f>
        <v>1057</v>
      </c>
      <c r="Y8" s="528">
        <f t="shared" ref="Y8:Z8" si="21">D8+G8+J8+M8+P8+S8+V8</f>
        <v>1054</v>
      </c>
      <c r="Z8" s="528">
        <f t="shared" si="21"/>
        <v>2111</v>
      </c>
      <c r="AA8" s="176"/>
      <c r="AB8" s="176"/>
      <c r="AC8" s="176">
        <f>+AA8+AB8</f>
        <v>0</v>
      </c>
      <c r="AD8" s="528">
        <f>X8+AA8</f>
        <v>1057</v>
      </c>
      <c r="AE8" s="528">
        <f>Y8+AB8</f>
        <v>1054</v>
      </c>
      <c r="AF8" s="176">
        <f>+AD8+AE8</f>
        <v>2111</v>
      </c>
      <c r="AG8" s="176">
        <v>4</v>
      </c>
      <c r="AH8" s="176">
        <v>5</v>
      </c>
      <c r="AI8" s="176">
        <f>+AG8+AH8</f>
        <v>9</v>
      </c>
      <c r="AL8" s="381">
        <v>2</v>
      </c>
      <c r="AM8" s="220" t="s">
        <v>20</v>
      </c>
      <c r="AN8" s="289">
        <f t="shared" ref="AN8:AX8" si="22">C20</f>
        <v>6</v>
      </c>
      <c r="AO8" s="289">
        <f t="shared" si="22"/>
        <v>13</v>
      </c>
      <c r="AP8" s="289">
        <f t="shared" si="22"/>
        <v>19</v>
      </c>
      <c r="AQ8" s="289">
        <f t="shared" si="22"/>
        <v>125</v>
      </c>
      <c r="AR8" s="289">
        <f t="shared" si="22"/>
        <v>102</v>
      </c>
      <c r="AS8" s="289">
        <f t="shared" si="22"/>
        <v>227</v>
      </c>
      <c r="AT8" s="289">
        <f t="shared" si="22"/>
        <v>10</v>
      </c>
      <c r="AU8" s="289">
        <f t="shared" si="22"/>
        <v>7</v>
      </c>
      <c r="AV8" s="289">
        <f t="shared" si="22"/>
        <v>17</v>
      </c>
      <c r="AW8" s="289">
        <f t="shared" si="22"/>
        <v>0</v>
      </c>
      <c r="AX8" s="289">
        <f t="shared" si="22"/>
        <v>0</v>
      </c>
      <c r="AY8" s="289">
        <f t="shared" ref="AY8" si="23">N20</f>
        <v>0</v>
      </c>
      <c r="AZ8" s="289">
        <f t="shared" ref="AZ8" si="24">O20</f>
        <v>0</v>
      </c>
      <c r="BA8" s="289">
        <f t="shared" ref="BA8" si="25">P20</f>
        <v>0</v>
      </c>
      <c r="BB8" s="289">
        <f t="shared" ref="BB8" si="26">Q20</f>
        <v>0</v>
      </c>
      <c r="BC8" s="289">
        <f t="shared" ref="BC8" si="27">R20</f>
        <v>0</v>
      </c>
      <c r="BD8" s="289">
        <f t="shared" ref="BD8" si="28">S20</f>
        <v>0</v>
      </c>
      <c r="BE8" s="289">
        <f t="shared" ref="BE8" si="29">T20</f>
        <v>0</v>
      </c>
      <c r="BF8" s="289">
        <f t="shared" ref="BF8" si="30">U20</f>
        <v>5</v>
      </c>
      <c r="BG8" s="289">
        <f t="shared" ref="BG8" si="31">V20</f>
        <v>2</v>
      </c>
      <c r="BH8" s="289">
        <f t="shared" ref="BH8" si="32">W20</f>
        <v>7</v>
      </c>
      <c r="BI8" s="289">
        <f t="shared" ref="BI8" si="33">X20</f>
        <v>146</v>
      </c>
      <c r="BJ8" s="289">
        <f t="shared" ref="BJ8" si="34">Y20</f>
        <v>124</v>
      </c>
      <c r="BK8" s="289">
        <f t="shared" ref="BK8" si="35">Z20</f>
        <v>270</v>
      </c>
    </row>
    <row r="9" spans="1:63" ht="29.25" customHeight="1">
      <c r="A9" s="366">
        <v>2</v>
      </c>
      <c r="B9" s="58" t="s">
        <v>98</v>
      </c>
      <c r="C9" s="176">
        <v>207</v>
      </c>
      <c r="D9" s="176">
        <v>195</v>
      </c>
      <c r="E9" s="176">
        <f t="shared" si="14"/>
        <v>402</v>
      </c>
      <c r="F9" s="176">
        <v>983</v>
      </c>
      <c r="G9" s="176">
        <v>998</v>
      </c>
      <c r="H9" s="176">
        <f t="shared" si="15"/>
        <v>1981</v>
      </c>
      <c r="I9" s="176">
        <v>12</v>
      </c>
      <c r="J9" s="176">
        <v>8</v>
      </c>
      <c r="K9" s="176">
        <f t="shared" si="16"/>
        <v>20</v>
      </c>
      <c r="L9" s="176">
        <v>89</v>
      </c>
      <c r="M9" s="176">
        <v>104</v>
      </c>
      <c r="N9" s="176">
        <f t="shared" si="17"/>
        <v>193</v>
      </c>
      <c r="O9" s="176"/>
      <c r="P9" s="176"/>
      <c r="Q9" s="176">
        <f t="shared" si="18"/>
        <v>0</v>
      </c>
      <c r="R9" s="176"/>
      <c r="S9" s="176"/>
      <c r="T9" s="176">
        <f t="shared" si="19"/>
        <v>0</v>
      </c>
      <c r="U9" s="176"/>
      <c r="V9" s="176"/>
      <c r="W9" s="176">
        <f t="shared" si="20"/>
        <v>0</v>
      </c>
      <c r="X9" s="528">
        <f t="shared" ref="X9:X14" si="36">C9+F9+I9+L9+O9+R9+U9</f>
        <v>1291</v>
      </c>
      <c r="Y9" s="528">
        <f t="shared" ref="Y9:Y14" si="37">D9+G9+J9+M9+P9+S9+V9</f>
        <v>1305</v>
      </c>
      <c r="Z9" s="528">
        <f t="shared" ref="Z9:Z14" si="38">E9+H9+K9+N9+Q9+T9+W9</f>
        <v>2596</v>
      </c>
      <c r="AA9" s="176"/>
      <c r="AB9" s="176"/>
      <c r="AC9" s="176">
        <f t="shared" ref="AC9:AC14" si="39">+AA9+AB9</f>
        <v>0</v>
      </c>
      <c r="AD9" s="528">
        <f t="shared" ref="AD9:AD14" si="40">X9+AA9</f>
        <v>1291</v>
      </c>
      <c r="AE9" s="528">
        <f t="shared" ref="AE9:AE14" si="41">Y9+AB9</f>
        <v>1305</v>
      </c>
      <c r="AF9" s="176">
        <f t="shared" ref="AF9:AF14" si="42">+AD9+AE9</f>
        <v>2596</v>
      </c>
      <c r="AG9" s="176">
        <v>0</v>
      </c>
      <c r="AH9" s="176">
        <v>0</v>
      </c>
      <c r="AI9" s="176">
        <f t="shared" ref="AI9:AI14" si="43">+AG9+AH9</f>
        <v>0</v>
      </c>
      <c r="AL9" s="410">
        <v>3</v>
      </c>
      <c r="AM9" s="220" t="s">
        <v>21</v>
      </c>
      <c r="AN9" s="289">
        <f t="shared" ref="AN9:AX9" si="44">C28</f>
        <v>184</v>
      </c>
      <c r="AO9" s="289">
        <f t="shared" si="44"/>
        <v>146</v>
      </c>
      <c r="AP9" s="289">
        <f t="shared" si="44"/>
        <v>330</v>
      </c>
      <c r="AQ9" s="289">
        <f t="shared" si="44"/>
        <v>439</v>
      </c>
      <c r="AR9" s="289">
        <f t="shared" si="44"/>
        <v>355</v>
      </c>
      <c r="AS9" s="289">
        <f t="shared" si="44"/>
        <v>794</v>
      </c>
      <c r="AT9" s="289">
        <f t="shared" si="44"/>
        <v>8</v>
      </c>
      <c r="AU9" s="289">
        <f t="shared" si="44"/>
        <v>10</v>
      </c>
      <c r="AV9" s="289">
        <f t="shared" si="44"/>
        <v>18</v>
      </c>
      <c r="AW9" s="289">
        <f t="shared" si="44"/>
        <v>2</v>
      </c>
      <c r="AX9" s="289">
        <f t="shared" si="44"/>
        <v>1</v>
      </c>
      <c r="AY9" s="289">
        <f t="shared" ref="AY9" si="45">N28</f>
        <v>3</v>
      </c>
      <c r="AZ9" s="289">
        <f t="shared" ref="AZ9" si="46">O28</f>
        <v>3</v>
      </c>
      <c r="BA9" s="289">
        <f t="shared" ref="BA9" si="47">P28</f>
        <v>3</v>
      </c>
      <c r="BB9" s="289">
        <f t="shared" ref="BB9" si="48">Q28</f>
        <v>6</v>
      </c>
      <c r="BC9" s="289">
        <f t="shared" ref="BC9" si="49">R28</f>
        <v>3</v>
      </c>
      <c r="BD9" s="289">
        <f t="shared" ref="BD9" si="50">S28</f>
        <v>3</v>
      </c>
      <c r="BE9" s="289">
        <f t="shared" ref="BE9" si="51">T28</f>
        <v>6</v>
      </c>
      <c r="BF9" s="289">
        <f t="shared" ref="BF9" si="52">U28</f>
        <v>6</v>
      </c>
      <c r="BG9" s="289">
        <f t="shared" ref="BG9" si="53">V28</f>
        <v>9</v>
      </c>
      <c r="BH9" s="289">
        <f t="shared" ref="BH9" si="54">W28</f>
        <v>15</v>
      </c>
      <c r="BI9" s="289">
        <f t="shared" ref="BI9" si="55">X28</f>
        <v>645</v>
      </c>
      <c r="BJ9" s="289">
        <f t="shared" ref="BJ9" si="56">Y28</f>
        <v>527</v>
      </c>
      <c r="BK9" s="289">
        <f t="shared" ref="BK9" si="57">Z28</f>
        <v>1172</v>
      </c>
    </row>
    <row r="10" spans="1:63" ht="29.25" customHeight="1">
      <c r="A10" s="366">
        <v>3</v>
      </c>
      <c r="B10" s="58" t="s">
        <v>99</v>
      </c>
      <c r="C10" s="176">
        <v>80</v>
      </c>
      <c r="D10" s="176">
        <v>66</v>
      </c>
      <c r="E10" s="176">
        <f t="shared" si="14"/>
        <v>146</v>
      </c>
      <c r="F10" s="176">
        <v>529</v>
      </c>
      <c r="G10" s="176">
        <v>439</v>
      </c>
      <c r="H10" s="176">
        <f t="shared" si="15"/>
        <v>968</v>
      </c>
      <c r="I10" s="176">
        <v>13</v>
      </c>
      <c r="J10" s="176">
        <v>12</v>
      </c>
      <c r="K10" s="176">
        <f t="shared" si="16"/>
        <v>25</v>
      </c>
      <c r="L10" s="176">
        <v>51</v>
      </c>
      <c r="M10" s="176">
        <v>55</v>
      </c>
      <c r="N10" s="176">
        <f t="shared" si="17"/>
        <v>106</v>
      </c>
      <c r="O10" s="176"/>
      <c r="P10" s="176"/>
      <c r="Q10" s="176">
        <f t="shared" si="18"/>
        <v>0</v>
      </c>
      <c r="R10" s="176"/>
      <c r="S10" s="176"/>
      <c r="T10" s="176">
        <f t="shared" si="19"/>
        <v>0</v>
      </c>
      <c r="U10" s="176"/>
      <c r="V10" s="176"/>
      <c r="W10" s="176">
        <f t="shared" si="20"/>
        <v>0</v>
      </c>
      <c r="X10" s="528">
        <f t="shared" si="36"/>
        <v>673</v>
      </c>
      <c r="Y10" s="528">
        <f t="shared" si="37"/>
        <v>572</v>
      </c>
      <c r="Z10" s="528">
        <f t="shared" si="38"/>
        <v>1245</v>
      </c>
      <c r="AA10" s="176"/>
      <c r="AB10" s="176"/>
      <c r="AC10" s="176">
        <f t="shared" si="39"/>
        <v>0</v>
      </c>
      <c r="AD10" s="528">
        <f t="shared" si="40"/>
        <v>673</v>
      </c>
      <c r="AE10" s="528">
        <f t="shared" si="41"/>
        <v>572</v>
      </c>
      <c r="AF10" s="176">
        <f t="shared" si="42"/>
        <v>1245</v>
      </c>
      <c r="AG10" s="176">
        <v>4</v>
      </c>
      <c r="AH10" s="176">
        <v>1</v>
      </c>
      <c r="AI10" s="176">
        <f t="shared" si="43"/>
        <v>5</v>
      </c>
      <c r="AL10" s="381">
        <v>4</v>
      </c>
      <c r="AM10" s="220" t="s">
        <v>25</v>
      </c>
      <c r="AN10" s="289">
        <f t="shared" ref="AN10:AX10" si="58">C32</f>
        <v>64</v>
      </c>
      <c r="AO10" s="289">
        <f t="shared" si="58"/>
        <v>52</v>
      </c>
      <c r="AP10" s="289">
        <f t="shared" si="58"/>
        <v>116</v>
      </c>
      <c r="AQ10" s="289">
        <f t="shared" si="58"/>
        <v>535</v>
      </c>
      <c r="AR10" s="289">
        <f t="shared" si="58"/>
        <v>560</v>
      </c>
      <c r="AS10" s="289">
        <f t="shared" si="58"/>
        <v>1095</v>
      </c>
      <c r="AT10" s="289">
        <f t="shared" si="58"/>
        <v>6</v>
      </c>
      <c r="AU10" s="289">
        <f t="shared" si="58"/>
        <v>9</v>
      </c>
      <c r="AV10" s="289">
        <f t="shared" si="58"/>
        <v>15</v>
      </c>
      <c r="AW10" s="289">
        <f t="shared" si="58"/>
        <v>2</v>
      </c>
      <c r="AX10" s="289">
        <f t="shared" si="58"/>
        <v>1</v>
      </c>
      <c r="AY10" s="289">
        <f t="shared" ref="AY10" si="59">N32</f>
        <v>3</v>
      </c>
      <c r="AZ10" s="289">
        <f t="shared" ref="AZ10" si="60">O32</f>
        <v>0</v>
      </c>
      <c r="BA10" s="289">
        <f t="shared" ref="BA10" si="61">P32</f>
        <v>0</v>
      </c>
      <c r="BB10" s="289">
        <f t="shared" ref="BB10" si="62">Q32</f>
        <v>0</v>
      </c>
      <c r="BC10" s="289">
        <f t="shared" ref="BC10" si="63">R32</f>
        <v>0</v>
      </c>
      <c r="BD10" s="289">
        <f t="shared" ref="BD10" si="64">S32</f>
        <v>0</v>
      </c>
      <c r="BE10" s="289">
        <f t="shared" ref="BE10" si="65">T32</f>
        <v>0</v>
      </c>
      <c r="BF10" s="289">
        <f t="shared" ref="BF10" si="66">U32</f>
        <v>0</v>
      </c>
      <c r="BG10" s="289">
        <f t="shared" ref="BG10" si="67">V32</f>
        <v>0</v>
      </c>
      <c r="BH10" s="289">
        <f t="shared" ref="BH10" si="68">W32</f>
        <v>0</v>
      </c>
      <c r="BI10" s="289">
        <f t="shared" ref="BI10" si="69">X32</f>
        <v>607</v>
      </c>
      <c r="BJ10" s="289">
        <f t="shared" ref="BJ10" si="70">Y32</f>
        <v>622</v>
      </c>
      <c r="BK10" s="289">
        <f t="shared" ref="BK10" si="71">Z32</f>
        <v>1229</v>
      </c>
    </row>
    <row r="11" spans="1:63" ht="29.25" customHeight="1">
      <c r="A11" s="366">
        <v>4</v>
      </c>
      <c r="B11" s="22" t="s">
        <v>100</v>
      </c>
      <c r="C11" s="942">
        <v>27</v>
      </c>
      <c r="D11" s="942">
        <v>34</v>
      </c>
      <c r="E11" s="942">
        <f t="shared" si="14"/>
        <v>61</v>
      </c>
      <c r="F11" s="942">
        <v>221</v>
      </c>
      <c r="G11" s="942">
        <v>186</v>
      </c>
      <c r="H11" s="942">
        <f t="shared" si="15"/>
        <v>407</v>
      </c>
      <c r="I11" s="942">
        <v>0</v>
      </c>
      <c r="J11" s="942">
        <v>0</v>
      </c>
      <c r="K11" s="942">
        <f t="shared" si="16"/>
        <v>0</v>
      </c>
      <c r="L11" s="942">
        <v>30</v>
      </c>
      <c r="M11" s="942">
        <v>37</v>
      </c>
      <c r="N11" s="942">
        <f t="shared" si="17"/>
        <v>67</v>
      </c>
      <c r="O11" s="942"/>
      <c r="P11" s="942"/>
      <c r="Q11" s="942">
        <f t="shared" si="18"/>
        <v>0</v>
      </c>
      <c r="R11" s="942"/>
      <c r="S11" s="942"/>
      <c r="T11" s="176">
        <f t="shared" si="19"/>
        <v>0</v>
      </c>
      <c r="U11" s="176"/>
      <c r="V11" s="176"/>
      <c r="W11" s="176">
        <f t="shared" si="20"/>
        <v>0</v>
      </c>
      <c r="X11" s="528">
        <f t="shared" si="36"/>
        <v>278</v>
      </c>
      <c r="Y11" s="528">
        <f t="shared" si="37"/>
        <v>257</v>
      </c>
      <c r="Z11" s="528">
        <f t="shared" si="38"/>
        <v>535</v>
      </c>
      <c r="AA11" s="942"/>
      <c r="AB11" s="942"/>
      <c r="AC11" s="176">
        <f t="shared" si="39"/>
        <v>0</v>
      </c>
      <c r="AD11" s="528">
        <f t="shared" si="40"/>
        <v>278</v>
      </c>
      <c r="AE11" s="528">
        <f t="shared" si="41"/>
        <v>257</v>
      </c>
      <c r="AF11" s="176">
        <f t="shared" si="42"/>
        <v>535</v>
      </c>
      <c r="AG11" s="942">
        <v>0</v>
      </c>
      <c r="AH11" s="942">
        <v>0</v>
      </c>
      <c r="AI11" s="176">
        <f t="shared" si="43"/>
        <v>0</v>
      </c>
      <c r="AL11" s="410">
        <v>5</v>
      </c>
      <c r="AM11" s="220" t="s">
        <v>27</v>
      </c>
      <c r="AN11" s="289">
        <f t="shared" ref="AN11:AX11" si="72">C38</f>
        <v>521</v>
      </c>
      <c r="AO11" s="289">
        <f t="shared" si="72"/>
        <v>467</v>
      </c>
      <c r="AP11" s="289">
        <f t="shared" si="72"/>
        <v>988</v>
      </c>
      <c r="AQ11" s="289">
        <f t="shared" si="72"/>
        <v>460</v>
      </c>
      <c r="AR11" s="289">
        <f t="shared" si="72"/>
        <v>454</v>
      </c>
      <c r="AS11" s="289">
        <f t="shared" si="72"/>
        <v>914</v>
      </c>
      <c r="AT11" s="289">
        <f t="shared" si="72"/>
        <v>27</v>
      </c>
      <c r="AU11" s="289">
        <f t="shared" si="72"/>
        <v>15</v>
      </c>
      <c r="AV11" s="289">
        <f t="shared" si="72"/>
        <v>42</v>
      </c>
      <c r="AW11" s="289">
        <f t="shared" si="72"/>
        <v>15</v>
      </c>
      <c r="AX11" s="289">
        <f t="shared" si="72"/>
        <v>5</v>
      </c>
      <c r="AY11" s="289">
        <f t="shared" ref="AY11" si="73">N38</f>
        <v>20</v>
      </c>
      <c r="AZ11" s="289">
        <f t="shared" ref="AZ11" si="74">O38</f>
        <v>0</v>
      </c>
      <c r="BA11" s="289">
        <f t="shared" ref="BA11" si="75">P38</f>
        <v>0</v>
      </c>
      <c r="BB11" s="289">
        <f t="shared" ref="BB11" si="76">Q38</f>
        <v>0</v>
      </c>
      <c r="BC11" s="289">
        <f t="shared" ref="BC11" si="77">R38</f>
        <v>0</v>
      </c>
      <c r="BD11" s="289">
        <f t="shared" ref="BD11" si="78">S38</f>
        <v>0</v>
      </c>
      <c r="BE11" s="289">
        <f t="shared" ref="BE11" si="79">T38</f>
        <v>0</v>
      </c>
      <c r="BF11" s="289">
        <f t="shared" ref="BF11" si="80">U38</f>
        <v>68</v>
      </c>
      <c r="BG11" s="289">
        <f t="shared" ref="BG11" si="81">V38</f>
        <v>93</v>
      </c>
      <c r="BH11" s="289">
        <f t="shared" ref="BH11" si="82">W38</f>
        <v>161</v>
      </c>
      <c r="BI11" s="289">
        <f t="shared" ref="BI11" si="83">X38</f>
        <v>1091</v>
      </c>
      <c r="BJ11" s="289">
        <f t="shared" ref="BJ11" si="84">Y38</f>
        <v>1034</v>
      </c>
      <c r="BK11" s="289">
        <f t="shared" ref="BK11" si="85">Z38</f>
        <v>2125</v>
      </c>
    </row>
    <row r="12" spans="1:63" ht="29.25" customHeight="1">
      <c r="A12" s="366">
        <v>5</v>
      </c>
      <c r="B12" s="58" t="s">
        <v>101</v>
      </c>
      <c r="C12" s="176">
        <v>14</v>
      </c>
      <c r="D12" s="176">
        <v>18</v>
      </c>
      <c r="E12" s="176">
        <f t="shared" si="14"/>
        <v>32</v>
      </c>
      <c r="F12" s="176">
        <v>366</v>
      </c>
      <c r="G12" s="176">
        <v>347</v>
      </c>
      <c r="H12" s="176">
        <f t="shared" si="15"/>
        <v>713</v>
      </c>
      <c r="I12" s="176">
        <v>3</v>
      </c>
      <c r="J12" s="176">
        <v>5</v>
      </c>
      <c r="K12" s="176">
        <f t="shared" si="16"/>
        <v>8</v>
      </c>
      <c r="L12" s="176">
        <v>5</v>
      </c>
      <c r="M12" s="176">
        <v>3</v>
      </c>
      <c r="N12" s="176">
        <f t="shared" si="17"/>
        <v>8</v>
      </c>
      <c r="O12" s="176"/>
      <c r="P12" s="176"/>
      <c r="Q12" s="176">
        <f t="shared" si="18"/>
        <v>0</v>
      </c>
      <c r="R12" s="176"/>
      <c r="S12" s="176"/>
      <c r="T12" s="176">
        <f t="shared" si="19"/>
        <v>0</v>
      </c>
      <c r="U12" s="176">
        <v>2</v>
      </c>
      <c r="V12" s="176">
        <v>3</v>
      </c>
      <c r="W12" s="176">
        <f t="shared" si="20"/>
        <v>5</v>
      </c>
      <c r="X12" s="528">
        <f t="shared" si="36"/>
        <v>390</v>
      </c>
      <c r="Y12" s="528">
        <f t="shared" si="37"/>
        <v>376</v>
      </c>
      <c r="Z12" s="528">
        <f t="shared" si="38"/>
        <v>766</v>
      </c>
      <c r="AA12" s="176"/>
      <c r="AB12" s="176"/>
      <c r="AC12" s="176">
        <f t="shared" si="39"/>
        <v>0</v>
      </c>
      <c r="AD12" s="528">
        <f t="shared" si="40"/>
        <v>390</v>
      </c>
      <c r="AE12" s="528">
        <f t="shared" si="41"/>
        <v>376</v>
      </c>
      <c r="AF12" s="176">
        <f t="shared" si="42"/>
        <v>766</v>
      </c>
      <c r="AG12" s="176">
        <v>0</v>
      </c>
      <c r="AH12" s="176">
        <v>0</v>
      </c>
      <c r="AI12" s="176">
        <f t="shared" si="43"/>
        <v>0</v>
      </c>
      <c r="AL12" s="381">
        <v>6</v>
      </c>
      <c r="AM12" s="220" t="s">
        <v>29</v>
      </c>
      <c r="AN12" s="289">
        <f t="shared" ref="AN12:AX12" si="86">C43</f>
        <v>44</v>
      </c>
      <c r="AO12" s="289">
        <f t="shared" si="86"/>
        <v>39</v>
      </c>
      <c r="AP12" s="289">
        <f t="shared" si="86"/>
        <v>83</v>
      </c>
      <c r="AQ12" s="289">
        <f t="shared" si="86"/>
        <v>134</v>
      </c>
      <c r="AR12" s="289">
        <f t="shared" si="86"/>
        <v>116</v>
      </c>
      <c r="AS12" s="289">
        <f t="shared" si="86"/>
        <v>250</v>
      </c>
      <c r="AT12" s="289">
        <f t="shared" si="86"/>
        <v>9</v>
      </c>
      <c r="AU12" s="289">
        <f t="shared" si="86"/>
        <v>3</v>
      </c>
      <c r="AV12" s="289">
        <f t="shared" si="86"/>
        <v>12</v>
      </c>
      <c r="AW12" s="289">
        <f t="shared" si="86"/>
        <v>1</v>
      </c>
      <c r="AX12" s="289">
        <f t="shared" si="86"/>
        <v>0</v>
      </c>
      <c r="AY12" s="289">
        <f t="shared" ref="AY12" si="87">N43</f>
        <v>1</v>
      </c>
      <c r="AZ12" s="289">
        <f t="shared" ref="AZ12" si="88">O43</f>
        <v>0</v>
      </c>
      <c r="BA12" s="289">
        <f t="shared" ref="BA12" si="89">P43</f>
        <v>0</v>
      </c>
      <c r="BB12" s="289">
        <f t="shared" ref="BB12" si="90">Q43</f>
        <v>0</v>
      </c>
      <c r="BC12" s="289">
        <f t="shared" ref="BC12" si="91">R43</f>
        <v>0</v>
      </c>
      <c r="BD12" s="289">
        <f t="shared" ref="BD12" si="92">S43</f>
        <v>0</v>
      </c>
      <c r="BE12" s="289">
        <f t="shared" ref="BE12" si="93">T43</f>
        <v>0</v>
      </c>
      <c r="BF12" s="289">
        <f t="shared" ref="BF12" si="94">U43</f>
        <v>0</v>
      </c>
      <c r="BG12" s="289">
        <f t="shared" ref="BG12" si="95">V43</f>
        <v>0</v>
      </c>
      <c r="BH12" s="289">
        <f t="shared" ref="BH12" si="96">W43</f>
        <v>0</v>
      </c>
      <c r="BI12" s="289">
        <f t="shared" ref="BI12" si="97">X43</f>
        <v>188</v>
      </c>
      <c r="BJ12" s="289">
        <f t="shared" ref="BJ12" si="98">Y43</f>
        <v>158</v>
      </c>
      <c r="BK12" s="289">
        <f t="shared" ref="BK12" si="99">Z43</f>
        <v>346</v>
      </c>
    </row>
    <row r="13" spans="1:63" ht="29.25" customHeight="1">
      <c r="A13" s="366">
        <v>6</v>
      </c>
      <c r="B13" s="58" t="s">
        <v>102</v>
      </c>
      <c r="C13" s="176">
        <v>108</v>
      </c>
      <c r="D13" s="176">
        <v>78</v>
      </c>
      <c r="E13" s="176">
        <f t="shared" si="14"/>
        <v>186</v>
      </c>
      <c r="F13" s="176">
        <v>627</v>
      </c>
      <c r="G13" s="176">
        <v>582</v>
      </c>
      <c r="H13" s="176">
        <f t="shared" si="15"/>
        <v>1209</v>
      </c>
      <c r="I13" s="176">
        <v>20</v>
      </c>
      <c r="J13" s="176">
        <v>21</v>
      </c>
      <c r="K13" s="176">
        <f t="shared" si="16"/>
        <v>41</v>
      </c>
      <c r="L13" s="176">
        <v>43</v>
      </c>
      <c r="M13" s="176">
        <v>41</v>
      </c>
      <c r="N13" s="176">
        <f t="shared" si="17"/>
        <v>84</v>
      </c>
      <c r="O13" s="176"/>
      <c r="P13" s="176"/>
      <c r="Q13" s="176">
        <f t="shared" si="18"/>
        <v>0</v>
      </c>
      <c r="R13" s="176"/>
      <c r="S13" s="176"/>
      <c r="T13" s="176">
        <f t="shared" si="19"/>
        <v>0</v>
      </c>
      <c r="U13" s="176"/>
      <c r="V13" s="176"/>
      <c r="W13" s="176">
        <f t="shared" si="20"/>
        <v>0</v>
      </c>
      <c r="X13" s="528">
        <f t="shared" si="36"/>
        <v>798</v>
      </c>
      <c r="Y13" s="528">
        <f t="shared" si="37"/>
        <v>722</v>
      </c>
      <c r="Z13" s="528">
        <f t="shared" si="38"/>
        <v>1520</v>
      </c>
      <c r="AA13" s="176"/>
      <c r="AB13" s="176"/>
      <c r="AC13" s="176">
        <f t="shared" si="39"/>
        <v>0</v>
      </c>
      <c r="AD13" s="528">
        <f t="shared" si="40"/>
        <v>798</v>
      </c>
      <c r="AE13" s="528">
        <f t="shared" si="41"/>
        <v>722</v>
      </c>
      <c r="AF13" s="176">
        <f t="shared" si="42"/>
        <v>1520</v>
      </c>
      <c r="AG13" s="176">
        <v>0</v>
      </c>
      <c r="AH13" s="176">
        <v>0</v>
      </c>
      <c r="AI13" s="176">
        <f t="shared" si="43"/>
        <v>0</v>
      </c>
      <c r="AL13" s="410">
        <v>7</v>
      </c>
      <c r="AM13" s="220" t="s">
        <v>142</v>
      </c>
      <c r="AN13" s="289">
        <f t="shared" ref="AN13:AX13" si="100">C49</f>
        <v>233</v>
      </c>
      <c r="AO13" s="289">
        <f t="shared" si="100"/>
        <v>182</v>
      </c>
      <c r="AP13" s="289">
        <f t="shared" si="100"/>
        <v>415</v>
      </c>
      <c r="AQ13" s="289">
        <f t="shared" si="100"/>
        <v>571</v>
      </c>
      <c r="AR13" s="289">
        <f t="shared" si="100"/>
        <v>519</v>
      </c>
      <c r="AS13" s="289">
        <f t="shared" si="100"/>
        <v>1090</v>
      </c>
      <c r="AT13" s="289">
        <f t="shared" si="100"/>
        <v>4</v>
      </c>
      <c r="AU13" s="289">
        <f t="shared" si="100"/>
        <v>2</v>
      </c>
      <c r="AV13" s="289">
        <f t="shared" si="100"/>
        <v>6</v>
      </c>
      <c r="AW13" s="289">
        <f t="shared" si="100"/>
        <v>8</v>
      </c>
      <c r="AX13" s="289">
        <f t="shared" si="100"/>
        <v>3</v>
      </c>
      <c r="AY13" s="289">
        <f t="shared" ref="AY13" si="101">N49</f>
        <v>11</v>
      </c>
      <c r="AZ13" s="289">
        <f t="shared" ref="AZ13" si="102">O49</f>
        <v>0</v>
      </c>
      <c r="BA13" s="289">
        <f t="shared" ref="BA13" si="103">P49</f>
        <v>0</v>
      </c>
      <c r="BB13" s="289">
        <f t="shared" ref="BB13" si="104">Q49</f>
        <v>0</v>
      </c>
      <c r="BC13" s="289">
        <f t="shared" ref="BC13" si="105">R49</f>
        <v>0</v>
      </c>
      <c r="BD13" s="289">
        <f t="shared" ref="BD13" si="106">S49</f>
        <v>0</v>
      </c>
      <c r="BE13" s="289">
        <f t="shared" ref="BE13" si="107">T49</f>
        <v>0</v>
      </c>
      <c r="BF13" s="289">
        <f t="shared" ref="BF13" si="108">U49</f>
        <v>23</v>
      </c>
      <c r="BG13" s="289">
        <f t="shared" ref="BG13" si="109">V49</f>
        <v>14</v>
      </c>
      <c r="BH13" s="289">
        <f t="shared" ref="BH13" si="110">W49</f>
        <v>37</v>
      </c>
      <c r="BI13" s="289">
        <f t="shared" ref="BI13" si="111">X49</f>
        <v>839</v>
      </c>
      <c r="BJ13" s="289">
        <f t="shared" ref="BJ13" si="112">Y49</f>
        <v>720</v>
      </c>
      <c r="BK13" s="289">
        <f t="shared" ref="BK13" si="113">Z49</f>
        <v>1559</v>
      </c>
    </row>
    <row r="14" spans="1:63" ht="29.25" customHeight="1">
      <c r="A14" s="366">
        <v>7</v>
      </c>
      <c r="B14" s="95" t="s">
        <v>103</v>
      </c>
      <c r="C14" s="176">
        <v>49</v>
      </c>
      <c r="D14" s="176">
        <v>46</v>
      </c>
      <c r="E14" s="176">
        <f t="shared" si="14"/>
        <v>95</v>
      </c>
      <c r="F14" s="176">
        <v>167</v>
      </c>
      <c r="G14" s="176">
        <v>132</v>
      </c>
      <c r="H14" s="176">
        <f t="shared" si="15"/>
        <v>299</v>
      </c>
      <c r="I14" s="176">
        <v>0</v>
      </c>
      <c r="J14" s="176">
        <v>2</v>
      </c>
      <c r="K14" s="176">
        <f t="shared" si="16"/>
        <v>2</v>
      </c>
      <c r="L14" s="176">
        <v>11</v>
      </c>
      <c r="M14" s="176">
        <v>7</v>
      </c>
      <c r="N14" s="176">
        <f t="shared" si="17"/>
        <v>18</v>
      </c>
      <c r="O14" s="176"/>
      <c r="P14" s="176"/>
      <c r="Q14" s="176">
        <f t="shared" si="18"/>
        <v>0</v>
      </c>
      <c r="R14" s="176"/>
      <c r="S14" s="176"/>
      <c r="T14" s="176">
        <f t="shared" si="19"/>
        <v>0</v>
      </c>
      <c r="U14" s="176"/>
      <c r="V14" s="176"/>
      <c r="W14" s="176">
        <f t="shared" si="20"/>
        <v>0</v>
      </c>
      <c r="X14" s="528">
        <f t="shared" si="36"/>
        <v>227</v>
      </c>
      <c r="Y14" s="528">
        <f t="shared" si="37"/>
        <v>187</v>
      </c>
      <c r="Z14" s="528">
        <f t="shared" si="38"/>
        <v>414</v>
      </c>
      <c r="AA14" s="176"/>
      <c r="AB14" s="176"/>
      <c r="AC14" s="176">
        <f t="shared" si="39"/>
        <v>0</v>
      </c>
      <c r="AD14" s="528">
        <f t="shared" si="40"/>
        <v>227</v>
      </c>
      <c r="AE14" s="528">
        <f t="shared" si="41"/>
        <v>187</v>
      </c>
      <c r="AF14" s="176">
        <f t="shared" si="42"/>
        <v>414</v>
      </c>
      <c r="AG14" s="176">
        <v>0</v>
      </c>
      <c r="AH14" s="176">
        <v>0</v>
      </c>
      <c r="AI14" s="176">
        <f t="shared" si="43"/>
        <v>0</v>
      </c>
      <c r="AL14" s="381">
        <v>8</v>
      </c>
      <c r="AM14" s="220" t="s">
        <v>40</v>
      </c>
      <c r="AN14" s="289">
        <f t="shared" ref="AN14:AX14" si="114">C61</f>
        <v>663</v>
      </c>
      <c r="AO14" s="289">
        <f t="shared" si="114"/>
        <v>626</v>
      </c>
      <c r="AP14" s="289">
        <f t="shared" si="114"/>
        <v>1289</v>
      </c>
      <c r="AQ14" s="289">
        <f t="shared" si="114"/>
        <v>1290</v>
      </c>
      <c r="AR14" s="289">
        <f t="shared" si="114"/>
        <v>1233</v>
      </c>
      <c r="AS14" s="289">
        <f t="shared" si="114"/>
        <v>2523</v>
      </c>
      <c r="AT14" s="289">
        <f t="shared" si="114"/>
        <v>219</v>
      </c>
      <c r="AU14" s="289">
        <f t="shared" si="114"/>
        <v>183</v>
      </c>
      <c r="AV14" s="289">
        <f t="shared" si="114"/>
        <v>402</v>
      </c>
      <c r="AW14" s="289">
        <f t="shared" si="114"/>
        <v>422</v>
      </c>
      <c r="AX14" s="289">
        <f t="shared" si="114"/>
        <v>384</v>
      </c>
      <c r="AY14" s="289">
        <f t="shared" ref="AY14" si="115">N61</f>
        <v>806</v>
      </c>
      <c r="AZ14" s="289">
        <f t="shared" ref="AZ14" si="116">O61</f>
        <v>0</v>
      </c>
      <c r="BA14" s="289">
        <f t="shared" ref="BA14" si="117">P61</f>
        <v>0</v>
      </c>
      <c r="BB14" s="289">
        <f t="shared" ref="BB14" si="118">Q61</f>
        <v>0</v>
      </c>
      <c r="BC14" s="289">
        <f t="shared" ref="BC14" si="119">R61</f>
        <v>0</v>
      </c>
      <c r="BD14" s="289">
        <f t="shared" ref="BD14" si="120">S61</f>
        <v>0</v>
      </c>
      <c r="BE14" s="289">
        <f t="shared" ref="BE14" si="121">T61</f>
        <v>0</v>
      </c>
      <c r="BF14" s="289">
        <f t="shared" ref="BF14" si="122">U61</f>
        <v>0</v>
      </c>
      <c r="BG14" s="289">
        <f t="shared" ref="BG14" si="123">V61</f>
        <v>0</v>
      </c>
      <c r="BH14" s="289">
        <f t="shared" ref="BH14" si="124">W61</f>
        <v>0</v>
      </c>
      <c r="BI14" s="289">
        <f t="shared" ref="BI14" si="125">X61</f>
        <v>2594</v>
      </c>
      <c r="BJ14" s="289">
        <f t="shared" ref="BJ14" si="126">Y61</f>
        <v>2426</v>
      </c>
      <c r="BK14" s="289">
        <f t="shared" ref="BK14" si="127">Z61</f>
        <v>5020</v>
      </c>
    </row>
    <row r="15" spans="1:63" s="365" customFormat="1" ht="29.25" customHeight="1">
      <c r="A15" s="91"/>
      <c r="B15" s="367" t="s">
        <v>6</v>
      </c>
      <c r="C15" s="456">
        <f t="shared" ref="C15:AI15" si="128">SUM(C8:C14)</f>
        <v>668</v>
      </c>
      <c r="D15" s="1241">
        <f t="shared" si="128"/>
        <v>583</v>
      </c>
      <c r="E15" s="1241">
        <f t="shared" si="128"/>
        <v>1251</v>
      </c>
      <c r="F15" s="1241">
        <f t="shared" si="128"/>
        <v>3724</v>
      </c>
      <c r="G15" s="1241">
        <f t="shared" si="128"/>
        <v>3560</v>
      </c>
      <c r="H15" s="1241">
        <f t="shared" si="128"/>
        <v>7284</v>
      </c>
      <c r="I15" s="1241">
        <f t="shared" si="128"/>
        <v>91</v>
      </c>
      <c r="J15" s="1241">
        <f t="shared" si="128"/>
        <v>80</v>
      </c>
      <c r="K15" s="1241">
        <f t="shared" si="128"/>
        <v>171</v>
      </c>
      <c r="L15" s="1241">
        <f t="shared" si="128"/>
        <v>229</v>
      </c>
      <c r="M15" s="1241">
        <f t="shared" si="128"/>
        <v>247</v>
      </c>
      <c r="N15" s="1241">
        <f t="shared" si="128"/>
        <v>476</v>
      </c>
      <c r="O15" s="1241">
        <f t="shared" si="128"/>
        <v>0</v>
      </c>
      <c r="P15" s="1241">
        <f t="shared" si="128"/>
        <v>0</v>
      </c>
      <c r="Q15" s="1241">
        <f t="shared" si="128"/>
        <v>0</v>
      </c>
      <c r="R15" s="1241">
        <f t="shared" si="128"/>
        <v>0</v>
      </c>
      <c r="S15" s="1241">
        <f t="shared" si="128"/>
        <v>0</v>
      </c>
      <c r="T15" s="1241">
        <f t="shared" si="128"/>
        <v>0</v>
      </c>
      <c r="U15" s="1241">
        <f t="shared" si="128"/>
        <v>2</v>
      </c>
      <c r="V15" s="1241">
        <f t="shared" si="128"/>
        <v>3</v>
      </c>
      <c r="W15" s="1241">
        <f t="shared" si="128"/>
        <v>5</v>
      </c>
      <c r="X15" s="1241">
        <f t="shared" si="128"/>
        <v>4714</v>
      </c>
      <c r="Y15" s="1241">
        <f t="shared" si="128"/>
        <v>4473</v>
      </c>
      <c r="Z15" s="1241">
        <f t="shared" si="128"/>
        <v>9187</v>
      </c>
      <c r="AA15" s="1241">
        <f t="shared" si="128"/>
        <v>0</v>
      </c>
      <c r="AB15" s="1241">
        <f t="shared" si="128"/>
        <v>0</v>
      </c>
      <c r="AC15" s="1241">
        <f t="shared" si="128"/>
        <v>0</v>
      </c>
      <c r="AD15" s="1241">
        <f t="shared" si="128"/>
        <v>4714</v>
      </c>
      <c r="AE15" s="456">
        <f t="shared" si="128"/>
        <v>4473</v>
      </c>
      <c r="AF15" s="456">
        <f t="shared" si="128"/>
        <v>9187</v>
      </c>
      <c r="AG15" s="456">
        <f t="shared" si="128"/>
        <v>8</v>
      </c>
      <c r="AH15" s="456">
        <f t="shared" si="128"/>
        <v>6</v>
      </c>
      <c r="AI15" s="456">
        <f t="shared" si="128"/>
        <v>14</v>
      </c>
      <c r="AL15" s="410">
        <v>9</v>
      </c>
      <c r="AM15" s="220" t="s">
        <v>44</v>
      </c>
      <c r="AN15" s="411">
        <f t="shared" ref="AN15:AX15" si="129">C72</f>
        <v>1022</v>
      </c>
      <c r="AO15" s="411">
        <f t="shared" si="129"/>
        <v>1088</v>
      </c>
      <c r="AP15" s="411">
        <f t="shared" si="129"/>
        <v>2110</v>
      </c>
      <c r="AQ15" s="411">
        <f t="shared" si="129"/>
        <v>1024</v>
      </c>
      <c r="AR15" s="411">
        <f t="shared" si="129"/>
        <v>850</v>
      </c>
      <c r="AS15" s="411">
        <f t="shared" si="129"/>
        <v>1874</v>
      </c>
      <c r="AT15" s="411">
        <f t="shared" si="129"/>
        <v>158</v>
      </c>
      <c r="AU15" s="411">
        <f t="shared" si="129"/>
        <v>127</v>
      </c>
      <c r="AV15" s="411">
        <f t="shared" si="129"/>
        <v>285</v>
      </c>
      <c r="AW15" s="411">
        <f t="shared" si="129"/>
        <v>75</v>
      </c>
      <c r="AX15" s="411">
        <f t="shared" si="129"/>
        <v>64</v>
      </c>
      <c r="AY15" s="411">
        <f t="shared" ref="AY15" si="130">N72</f>
        <v>139</v>
      </c>
      <c r="AZ15" s="411">
        <f t="shared" ref="AZ15" si="131">O72</f>
        <v>11</v>
      </c>
      <c r="BA15" s="411">
        <f t="shared" ref="BA15" si="132">P72</f>
        <v>9</v>
      </c>
      <c r="BB15" s="411">
        <f t="shared" ref="BB15" si="133">Q72</f>
        <v>20</v>
      </c>
      <c r="BC15" s="411">
        <f t="shared" ref="BC15" si="134">R72</f>
        <v>30</v>
      </c>
      <c r="BD15" s="411">
        <f t="shared" ref="BD15" si="135">S72</f>
        <v>39</v>
      </c>
      <c r="BE15" s="411">
        <f t="shared" ref="BE15" si="136">T72</f>
        <v>69</v>
      </c>
      <c r="BF15" s="411">
        <f t="shared" ref="BF15" si="137">U72</f>
        <v>2</v>
      </c>
      <c r="BG15" s="411">
        <f t="shared" ref="BG15" si="138">V72</f>
        <v>3</v>
      </c>
      <c r="BH15" s="411">
        <f t="shared" ref="BH15" si="139">W72</f>
        <v>5</v>
      </c>
      <c r="BI15" s="411">
        <f t="shared" ref="BI15" si="140">X72</f>
        <v>2322</v>
      </c>
      <c r="BJ15" s="411">
        <f t="shared" ref="BJ15" si="141">Y72</f>
        <v>2180</v>
      </c>
      <c r="BK15" s="411">
        <f t="shared" ref="BK15" si="142">Z72</f>
        <v>4502</v>
      </c>
    </row>
    <row r="16" spans="1:63" s="365" customFormat="1" ht="29.25" customHeight="1">
      <c r="A16" s="368" t="s">
        <v>20</v>
      </c>
      <c r="B16" s="369"/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2"/>
      <c r="Y16" s="532"/>
      <c r="Z16" s="531"/>
      <c r="AA16" s="531"/>
      <c r="AB16" s="531"/>
      <c r="AC16" s="531"/>
      <c r="AD16" s="531"/>
      <c r="AE16" s="531"/>
      <c r="AF16" s="531"/>
      <c r="AG16" s="531"/>
      <c r="AH16" s="531"/>
      <c r="AI16" s="533"/>
      <c r="AL16" s="381">
        <v>10</v>
      </c>
      <c r="AM16" s="220" t="s">
        <v>51</v>
      </c>
      <c r="AN16" s="411">
        <f t="shared" ref="AN16:AX16" si="143">C83</f>
        <v>925</v>
      </c>
      <c r="AO16" s="411">
        <f t="shared" si="143"/>
        <v>893</v>
      </c>
      <c r="AP16" s="411">
        <f t="shared" si="143"/>
        <v>1818</v>
      </c>
      <c r="AQ16" s="411">
        <f t="shared" si="143"/>
        <v>507</v>
      </c>
      <c r="AR16" s="411">
        <f t="shared" si="143"/>
        <v>521</v>
      </c>
      <c r="AS16" s="411">
        <f t="shared" si="143"/>
        <v>1028</v>
      </c>
      <c r="AT16" s="411">
        <f t="shared" si="143"/>
        <v>92</v>
      </c>
      <c r="AU16" s="411">
        <f t="shared" si="143"/>
        <v>51</v>
      </c>
      <c r="AV16" s="411">
        <f t="shared" si="143"/>
        <v>143</v>
      </c>
      <c r="AW16" s="411">
        <f t="shared" si="143"/>
        <v>35</v>
      </c>
      <c r="AX16" s="411">
        <f t="shared" si="143"/>
        <v>28</v>
      </c>
      <c r="AY16" s="411">
        <f t="shared" ref="AY16" si="144">N83</f>
        <v>63</v>
      </c>
      <c r="AZ16" s="411">
        <f t="shared" ref="AZ16" si="145">O83</f>
        <v>0</v>
      </c>
      <c r="BA16" s="411">
        <f t="shared" ref="BA16" si="146">P83</f>
        <v>0</v>
      </c>
      <c r="BB16" s="411">
        <f t="shared" ref="BB16" si="147">Q83</f>
        <v>0</v>
      </c>
      <c r="BC16" s="411">
        <f t="shared" ref="BC16" si="148">R83</f>
        <v>0</v>
      </c>
      <c r="BD16" s="411">
        <f t="shared" ref="BD16" si="149">S83</f>
        <v>0</v>
      </c>
      <c r="BE16" s="411">
        <f t="shared" ref="BE16" si="150">T83</f>
        <v>0</v>
      </c>
      <c r="BF16" s="411">
        <f t="shared" ref="BF16" si="151">U83</f>
        <v>7</v>
      </c>
      <c r="BG16" s="411">
        <f t="shared" ref="BG16" si="152">V83</f>
        <v>8</v>
      </c>
      <c r="BH16" s="411">
        <f t="shared" ref="BH16" si="153">W83</f>
        <v>15</v>
      </c>
      <c r="BI16" s="411">
        <f t="shared" ref="BI16" si="154">X83</f>
        <v>1566</v>
      </c>
      <c r="BJ16" s="411">
        <f t="shared" ref="BJ16" si="155">Y83</f>
        <v>1501</v>
      </c>
      <c r="BK16" s="411">
        <f t="shared" ref="BK16" si="156">Z83</f>
        <v>3067</v>
      </c>
    </row>
    <row r="17" spans="1:63" s="365" customFormat="1" ht="29.25" customHeight="1">
      <c r="A17" s="23">
        <v>8</v>
      </c>
      <c r="B17" s="921" t="s">
        <v>641</v>
      </c>
      <c r="C17" s="451">
        <v>1</v>
      </c>
      <c r="D17" s="451">
        <v>8</v>
      </c>
      <c r="E17" s="176">
        <f t="shared" ref="E17:E19" si="157">+C17+D17</f>
        <v>9</v>
      </c>
      <c r="F17" s="451">
        <v>70</v>
      </c>
      <c r="G17" s="451">
        <v>53</v>
      </c>
      <c r="H17" s="176">
        <f t="shared" ref="H17:H19" si="158">+F17+G17</f>
        <v>123</v>
      </c>
      <c r="I17" s="451">
        <v>3</v>
      </c>
      <c r="J17" s="451">
        <v>4</v>
      </c>
      <c r="K17" s="176">
        <f t="shared" ref="K17:K19" si="159">+I17+J17</f>
        <v>7</v>
      </c>
      <c r="L17" s="451"/>
      <c r="M17" s="451"/>
      <c r="N17" s="176">
        <f t="shared" ref="N17:N19" si="160">+L17+M17</f>
        <v>0</v>
      </c>
      <c r="O17" s="176"/>
      <c r="P17" s="176"/>
      <c r="Q17" s="176">
        <f t="shared" ref="Q17:Q19" si="161">+O17+P17</f>
        <v>0</v>
      </c>
      <c r="R17" s="451"/>
      <c r="S17" s="451"/>
      <c r="T17" s="176">
        <f t="shared" ref="T17:T19" si="162">+R17+S17</f>
        <v>0</v>
      </c>
      <c r="U17" s="176">
        <v>4</v>
      </c>
      <c r="V17" s="176">
        <v>1</v>
      </c>
      <c r="W17" s="176">
        <f t="shared" ref="W17:W19" si="163">+U17+V17</f>
        <v>5</v>
      </c>
      <c r="X17" s="528">
        <f t="shared" ref="X17:X19" si="164">C17+F17+I17+L17+O17+R17+U17</f>
        <v>78</v>
      </c>
      <c r="Y17" s="528">
        <f t="shared" ref="Y17:Y19" si="165">D17+G17+J17+M17+P17+S17+V17</f>
        <v>66</v>
      </c>
      <c r="Z17" s="528">
        <f t="shared" ref="Z17:Z19" si="166">E17+H17+K17+N17+Q17+T17+W17</f>
        <v>144</v>
      </c>
      <c r="AA17" s="451">
        <v>39</v>
      </c>
      <c r="AB17" s="451">
        <v>44</v>
      </c>
      <c r="AC17" s="451">
        <f>+AA17+AB17</f>
        <v>83</v>
      </c>
      <c r="AD17" s="528">
        <f t="shared" ref="AD17:AE19" si="167">X17+AA17</f>
        <v>117</v>
      </c>
      <c r="AE17" s="528">
        <f t="shared" si="167"/>
        <v>110</v>
      </c>
      <c r="AF17" s="451">
        <f>+AD17+AE17</f>
        <v>227</v>
      </c>
      <c r="AG17" s="451">
        <v>0</v>
      </c>
      <c r="AH17" s="451">
        <v>0</v>
      </c>
      <c r="AI17" s="451">
        <f>+AG17+AH17</f>
        <v>0</v>
      </c>
      <c r="AL17" s="410">
        <v>11</v>
      </c>
      <c r="AM17" s="220" t="s">
        <v>57</v>
      </c>
      <c r="AN17" s="411">
        <f t="shared" ref="AN17:AX17" si="168">C89</f>
        <v>103</v>
      </c>
      <c r="AO17" s="411">
        <f t="shared" si="168"/>
        <v>102</v>
      </c>
      <c r="AP17" s="411">
        <f t="shared" si="168"/>
        <v>205</v>
      </c>
      <c r="AQ17" s="411">
        <f t="shared" si="168"/>
        <v>147</v>
      </c>
      <c r="AR17" s="411">
        <f t="shared" si="168"/>
        <v>111</v>
      </c>
      <c r="AS17" s="411">
        <f t="shared" si="168"/>
        <v>258</v>
      </c>
      <c r="AT17" s="411">
        <f t="shared" si="168"/>
        <v>14</v>
      </c>
      <c r="AU17" s="411">
        <f t="shared" si="168"/>
        <v>26</v>
      </c>
      <c r="AV17" s="411">
        <f t="shared" si="168"/>
        <v>40</v>
      </c>
      <c r="AW17" s="411">
        <f t="shared" si="168"/>
        <v>0</v>
      </c>
      <c r="AX17" s="411">
        <f t="shared" si="168"/>
        <v>3</v>
      </c>
      <c r="AY17" s="411">
        <f t="shared" ref="AY17" si="169">N89</f>
        <v>3</v>
      </c>
      <c r="AZ17" s="411">
        <f t="shared" ref="AZ17" si="170">O89</f>
        <v>0</v>
      </c>
      <c r="BA17" s="411">
        <f t="shared" ref="BA17" si="171">P89</f>
        <v>0</v>
      </c>
      <c r="BB17" s="411">
        <f t="shared" ref="BB17" si="172">Q89</f>
        <v>0</v>
      </c>
      <c r="BC17" s="411">
        <f t="shared" ref="BC17" si="173">R89</f>
        <v>0</v>
      </c>
      <c r="BD17" s="411">
        <f t="shared" ref="BD17" si="174">S89</f>
        <v>0</v>
      </c>
      <c r="BE17" s="411">
        <f t="shared" ref="BE17" si="175">T89</f>
        <v>0</v>
      </c>
      <c r="BF17" s="411">
        <f t="shared" ref="BF17" si="176">U89</f>
        <v>1</v>
      </c>
      <c r="BG17" s="411">
        <f t="shared" ref="BG17" si="177">V89</f>
        <v>0</v>
      </c>
      <c r="BH17" s="411">
        <f t="shared" ref="BH17" si="178">W89</f>
        <v>1</v>
      </c>
      <c r="BI17" s="411">
        <f t="shared" ref="BI17" si="179">X89</f>
        <v>265</v>
      </c>
      <c r="BJ17" s="411">
        <f t="shared" ref="BJ17" si="180">Y89</f>
        <v>242</v>
      </c>
      <c r="BK17" s="411">
        <f t="shared" ref="BK17" si="181">Z89</f>
        <v>507</v>
      </c>
    </row>
    <row r="18" spans="1:63" s="365" customFormat="1" ht="29.25" customHeight="1">
      <c r="A18" s="23">
        <v>9</v>
      </c>
      <c r="B18" s="921" t="s">
        <v>642</v>
      </c>
      <c r="C18" s="451">
        <v>3</v>
      </c>
      <c r="D18" s="451">
        <v>4</v>
      </c>
      <c r="E18" s="176">
        <f t="shared" si="157"/>
        <v>7</v>
      </c>
      <c r="F18" s="451">
        <v>48</v>
      </c>
      <c r="G18" s="451">
        <v>38</v>
      </c>
      <c r="H18" s="176">
        <f t="shared" si="158"/>
        <v>86</v>
      </c>
      <c r="I18" s="451">
        <v>2</v>
      </c>
      <c r="J18" s="451">
        <v>3</v>
      </c>
      <c r="K18" s="176">
        <f t="shared" si="159"/>
        <v>5</v>
      </c>
      <c r="L18" s="451"/>
      <c r="M18" s="451"/>
      <c r="N18" s="176">
        <f t="shared" si="160"/>
        <v>0</v>
      </c>
      <c r="O18" s="176"/>
      <c r="P18" s="176"/>
      <c r="Q18" s="176">
        <f t="shared" si="161"/>
        <v>0</v>
      </c>
      <c r="R18" s="451"/>
      <c r="S18" s="451"/>
      <c r="T18" s="176">
        <f t="shared" si="162"/>
        <v>0</v>
      </c>
      <c r="U18" s="176">
        <v>0</v>
      </c>
      <c r="V18" s="176">
        <v>1</v>
      </c>
      <c r="W18" s="176">
        <f t="shared" si="163"/>
        <v>1</v>
      </c>
      <c r="X18" s="528">
        <f t="shared" si="164"/>
        <v>53</v>
      </c>
      <c r="Y18" s="528">
        <f t="shared" si="165"/>
        <v>46</v>
      </c>
      <c r="Z18" s="528">
        <f t="shared" si="166"/>
        <v>99</v>
      </c>
      <c r="AA18" s="451">
        <v>31</v>
      </c>
      <c r="AB18" s="451">
        <v>29</v>
      </c>
      <c r="AC18" s="451">
        <f>+AA18+AB18</f>
        <v>60</v>
      </c>
      <c r="AD18" s="528">
        <f t="shared" si="167"/>
        <v>84</v>
      </c>
      <c r="AE18" s="528">
        <f t="shared" si="167"/>
        <v>75</v>
      </c>
      <c r="AF18" s="451">
        <f>+AD18+AE18</f>
        <v>159</v>
      </c>
      <c r="AG18" s="451">
        <v>0</v>
      </c>
      <c r="AH18" s="451">
        <v>0</v>
      </c>
      <c r="AI18" s="451">
        <f>+AG18+AH18</f>
        <v>0</v>
      </c>
      <c r="AL18" s="381">
        <v>12</v>
      </c>
      <c r="AM18" s="220" t="s">
        <v>61</v>
      </c>
      <c r="AN18" s="411">
        <f t="shared" ref="AN18:AX18" si="182">C101</f>
        <v>904</v>
      </c>
      <c r="AO18" s="411">
        <f t="shared" si="182"/>
        <v>801</v>
      </c>
      <c r="AP18" s="411">
        <f t="shared" si="182"/>
        <v>1705</v>
      </c>
      <c r="AQ18" s="411">
        <f t="shared" si="182"/>
        <v>1350</v>
      </c>
      <c r="AR18" s="411">
        <f t="shared" si="182"/>
        <v>1263</v>
      </c>
      <c r="AS18" s="411">
        <f t="shared" si="182"/>
        <v>2613</v>
      </c>
      <c r="AT18" s="411">
        <f t="shared" si="182"/>
        <v>119</v>
      </c>
      <c r="AU18" s="411">
        <f t="shared" si="182"/>
        <v>88</v>
      </c>
      <c r="AV18" s="411">
        <f t="shared" si="182"/>
        <v>207</v>
      </c>
      <c r="AW18" s="411">
        <f t="shared" si="182"/>
        <v>23</v>
      </c>
      <c r="AX18" s="411">
        <f t="shared" si="182"/>
        <v>16</v>
      </c>
      <c r="AY18" s="411">
        <f t="shared" ref="AY18" si="183">N101</f>
        <v>39</v>
      </c>
      <c r="AZ18" s="411">
        <f t="shared" ref="AZ18" si="184">O101</f>
        <v>0</v>
      </c>
      <c r="BA18" s="411">
        <f t="shared" ref="BA18" si="185">P101</f>
        <v>0</v>
      </c>
      <c r="BB18" s="411">
        <f t="shared" ref="BB18" si="186">Q101</f>
        <v>0</v>
      </c>
      <c r="BC18" s="411">
        <f t="shared" ref="BC18" si="187">R101</f>
        <v>0</v>
      </c>
      <c r="BD18" s="411">
        <f t="shared" ref="BD18" si="188">S101</f>
        <v>0</v>
      </c>
      <c r="BE18" s="411">
        <f t="shared" ref="BE18" si="189">T101</f>
        <v>0</v>
      </c>
      <c r="BF18" s="411">
        <f t="shared" ref="BF18" si="190">U101</f>
        <v>0</v>
      </c>
      <c r="BG18" s="411">
        <f t="shared" ref="BG18" si="191">V101</f>
        <v>0</v>
      </c>
      <c r="BH18" s="411">
        <f t="shared" ref="BH18" si="192">W101</f>
        <v>0</v>
      </c>
      <c r="BI18" s="411">
        <f t="shared" ref="BI18" si="193">X101</f>
        <v>2396</v>
      </c>
      <c r="BJ18" s="411">
        <f t="shared" ref="BJ18" si="194">Y101</f>
        <v>2168</v>
      </c>
      <c r="BK18" s="411">
        <f t="shared" ref="BK18" si="195">Z101</f>
        <v>4564</v>
      </c>
    </row>
    <row r="19" spans="1:63" s="365" customFormat="1" ht="29.25" customHeight="1">
      <c r="A19" s="23">
        <v>10</v>
      </c>
      <c r="B19" s="921" t="s">
        <v>788</v>
      </c>
      <c r="C19" s="451">
        <v>2</v>
      </c>
      <c r="D19" s="451">
        <v>1</v>
      </c>
      <c r="E19" s="176">
        <f t="shared" si="157"/>
        <v>3</v>
      </c>
      <c r="F19" s="451">
        <v>7</v>
      </c>
      <c r="G19" s="451">
        <v>11</v>
      </c>
      <c r="H19" s="176">
        <f t="shared" si="158"/>
        <v>18</v>
      </c>
      <c r="I19" s="451">
        <v>5</v>
      </c>
      <c r="J19" s="451">
        <v>0</v>
      </c>
      <c r="K19" s="176">
        <f t="shared" si="159"/>
        <v>5</v>
      </c>
      <c r="L19" s="451"/>
      <c r="M19" s="451"/>
      <c r="N19" s="176">
        <f t="shared" si="160"/>
        <v>0</v>
      </c>
      <c r="O19" s="176"/>
      <c r="P19" s="176"/>
      <c r="Q19" s="176">
        <f t="shared" si="161"/>
        <v>0</v>
      </c>
      <c r="R19" s="451"/>
      <c r="S19" s="451"/>
      <c r="T19" s="176">
        <f t="shared" si="162"/>
        <v>0</v>
      </c>
      <c r="U19" s="176">
        <v>1</v>
      </c>
      <c r="V19" s="176">
        <v>0</v>
      </c>
      <c r="W19" s="176">
        <f t="shared" si="163"/>
        <v>1</v>
      </c>
      <c r="X19" s="528">
        <f t="shared" si="164"/>
        <v>15</v>
      </c>
      <c r="Y19" s="528">
        <f t="shared" si="165"/>
        <v>12</v>
      </c>
      <c r="Z19" s="528">
        <f t="shared" si="166"/>
        <v>27</v>
      </c>
      <c r="AA19" s="451">
        <v>49</v>
      </c>
      <c r="AB19" s="451">
        <v>70</v>
      </c>
      <c r="AC19" s="451">
        <f>+AA19+AB19</f>
        <v>119</v>
      </c>
      <c r="AD19" s="528">
        <f t="shared" si="167"/>
        <v>64</v>
      </c>
      <c r="AE19" s="528">
        <f t="shared" si="167"/>
        <v>82</v>
      </c>
      <c r="AF19" s="451">
        <f>+AD19+AE19</f>
        <v>146</v>
      </c>
      <c r="AG19" s="451">
        <v>0</v>
      </c>
      <c r="AH19" s="451">
        <v>0</v>
      </c>
      <c r="AI19" s="451">
        <f>+AG19+AH19</f>
        <v>0</v>
      </c>
      <c r="AL19" s="410">
        <v>13</v>
      </c>
      <c r="AM19" s="220" t="s">
        <v>62</v>
      </c>
      <c r="AN19" s="411">
        <f t="shared" ref="AN19:AX19" si="196">C106</f>
        <v>48</v>
      </c>
      <c r="AO19" s="411">
        <f t="shared" si="196"/>
        <v>36</v>
      </c>
      <c r="AP19" s="411">
        <f t="shared" si="196"/>
        <v>84</v>
      </c>
      <c r="AQ19" s="411">
        <f t="shared" si="196"/>
        <v>154</v>
      </c>
      <c r="AR19" s="411">
        <f t="shared" si="196"/>
        <v>130</v>
      </c>
      <c r="AS19" s="411">
        <f t="shared" si="196"/>
        <v>284</v>
      </c>
      <c r="AT19" s="411">
        <f t="shared" si="196"/>
        <v>13</v>
      </c>
      <c r="AU19" s="411">
        <f t="shared" si="196"/>
        <v>9</v>
      </c>
      <c r="AV19" s="411">
        <f t="shared" si="196"/>
        <v>22</v>
      </c>
      <c r="AW19" s="411">
        <f t="shared" si="196"/>
        <v>3</v>
      </c>
      <c r="AX19" s="411">
        <f t="shared" si="196"/>
        <v>3</v>
      </c>
      <c r="AY19" s="411">
        <f t="shared" ref="AY19" si="197">N106</f>
        <v>6</v>
      </c>
      <c r="AZ19" s="411">
        <f t="shared" ref="AZ19" si="198">O106</f>
        <v>0</v>
      </c>
      <c r="BA19" s="411">
        <f t="shared" ref="BA19" si="199">P106</f>
        <v>0</v>
      </c>
      <c r="BB19" s="411">
        <f t="shared" ref="BB19" si="200">Q106</f>
        <v>0</v>
      </c>
      <c r="BC19" s="411">
        <f t="shared" ref="BC19" si="201">R106</f>
        <v>0</v>
      </c>
      <c r="BD19" s="411">
        <f t="shared" ref="BD19" si="202">S106</f>
        <v>0</v>
      </c>
      <c r="BE19" s="411">
        <f t="shared" ref="BE19" si="203">T106</f>
        <v>0</v>
      </c>
      <c r="BF19" s="411">
        <f t="shared" ref="BF19" si="204">U106</f>
        <v>0</v>
      </c>
      <c r="BG19" s="411">
        <f t="shared" ref="BG19" si="205">V106</f>
        <v>0</v>
      </c>
      <c r="BH19" s="411">
        <f t="shared" ref="BH19" si="206">W106</f>
        <v>0</v>
      </c>
      <c r="BI19" s="411">
        <f t="shared" ref="BI19" si="207">X106</f>
        <v>218</v>
      </c>
      <c r="BJ19" s="411">
        <f t="shared" ref="BJ19" si="208">Y106</f>
        <v>178</v>
      </c>
      <c r="BK19" s="411">
        <f t="shared" ref="BK19" si="209">Z106</f>
        <v>396</v>
      </c>
    </row>
    <row r="20" spans="1:63" s="365" customFormat="1" ht="29.25" customHeight="1">
      <c r="A20" s="91"/>
      <c r="B20" s="94" t="s">
        <v>6</v>
      </c>
      <c r="C20" s="534">
        <f t="shared" ref="C20:AI20" si="210">SUM(C17:C19)</f>
        <v>6</v>
      </c>
      <c r="D20" s="534">
        <f t="shared" si="210"/>
        <v>13</v>
      </c>
      <c r="E20" s="534">
        <f t="shared" si="210"/>
        <v>19</v>
      </c>
      <c r="F20" s="534">
        <f t="shared" si="210"/>
        <v>125</v>
      </c>
      <c r="G20" s="534">
        <f t="shared" si="210"/>
        <v>102</v>
      </c>
      <c r="H20" s="534">
        <f t="shared" si="210"/>
        <v>227</v>
      </c>
      <c r="I20" s="534">
        <f t="shared" si="210"/>
        <v>10</v>
      </c>
      <c r="J20" s="534">
        <f t="shared" si="210"/>
        <v>7</v>
      </c>
      <c r="K20" s="534">
        <f t="shared" si="210"/>
        <v>17</v>
      </c>
      <c r="L20" s="534">
        <f t="shared" si="210"/>
        <v>0</v>
      </c>
      <c r="M20" s="534">
        <f t="shared" si="210"/>
        <v>0</v>
      </c>
      <c r="N20" s="534">
        <f t="shared" si="210"/>
        <v>0</v>
      </c>
      <c r="O20" s="534">
        <f t="shared" si="210"/>
        <v>0</v>
      </c>
      <c r="P20" s="534">
        <f t="shared" si="210"/>
        <v>0</v>
      </c>
      <c r="Q20" s="534">
        <f t="shared" si="210"/>
        <v>0</v>
      </c>
      <c r="R20" s="534">
        <f t="shared" si="210"/>
        <v>0</v>
      </c>
      <c r="S20" s="534">
        <f t="shared" si="210"/>
        <v>0</v>
      </c>
      <c r="T20" s="534">
        <f t="shared" si="210"/>
        <v>0</v>
      </c>
      <c r="U20" s="534">
        <f t="shared" si="210"/>
        <v>5</v>
      </c>
      <c r="V20" s="534">
        <f t="shared" si="210"/>
        <v>2</v>
      </c>
      <c r="W20" s="534">
        <f t="shared" si="210"/>
        <v>7</v>
      </c>
      <c r="X20" s="534">
        <f t="shared" si="210"/>
        <v>146</v>
      </c>
      <c r="Y20" s="534">
        <f t="shared" si="210"/>
        <v>124</v>
      </c>
      <c r="Z20" s="534">
        <f t="shared" si="210"/>
        <v>270</v>
      </c>
      <c r="AA20" s="534">
        <f t="shared" si="210"/>
        <v>119</v>
      </c>
      <c r="AB20" s="534">
        <f t="shared" si="210"/>
        <v>143</v>
      </c>
      <c r="AC20" s="534">
        <f t="shared" si="210"/>
        <v>262</v>
      </c>
      <c r="AD20" s="534">
        <f t="shared" si="210"/>
        <v>265</v>
      </c>
      <c r="AE20" s="534">
        <f t="shared" si="210"/>
        <v>267</v>
      </c>
      <c r="AF20" s="534">
        <f t="shared" si="210"/>
        <v>532</v>
      </c>
      <c r="AG20" s="534">
        <f t="shared" si="210"/>
        <v>0</v>
      </c>
      <c r="AH20" s="534">
        <f t="shared" si="210"/>
        <v>0</v>
      </c>
      <c r="AI20" s="534">
        <f t="shared" si="210"/>
        <v>0</v>
      </c>
      <c r="AL20" s="381">
        <v>14</v>
      </c>
      <c r="AM20" s="220" t="s">
        <v>69</v>
      </c>
      <c r="AN20" s="411">
        <f t="shared" ref="AN20:AX20" si="211">C113</f>
        <v>69</v>
      </c>
      <c r="AO20" s="411">
        <f t="shared" si="211"/>
        <v>67</v>
      </c>
      <c r="AP20" s="411">
        <f t="shared" si="211"/>
        <v>136</v>
      </c>
      <c r="AQ20" s="411">
        <f t="shared" si="211"/>
        <v>597</v>
      </c>
      <c r="AR20" s="411">
        <f t="shared" si="211"/>
        <v>598</v>
      </c>
      <c r="AS20" s="411">
        <f t="shared" si="211"/>
        <v>1195</v>
      </c>
      <c r="AT20" s="411">
        <f t="shared" si="211"/>
        <v>5</v>
      </c>
      <c r="AU20" s="411">
        <f t="shared" si="211"/>
        <v>5</v>
      </c>
      <c r="AV20" s="411">
        <f t="shared" si="211"/>
        <v>10</v>
      </c>
      <c r="AW20" s="411">
        <f t="shared" si="211"/>
        <v>0</v>
      </c>
      <c r="AX20" s="411">
        <f t="shared" si="211"/>
        <v>0</v>
      </c>
      <c r="AY20" s="411">
        <f t="shared" ref="AY20" si="212">N113</f>
        <v>0</v>
      </c>
      <c r="AZ20" s="411">
        <f t="shared" ref="AZ20" si="213">O113</f>
        <v>0</v>
      </c>
      <c r="BA20" s="411">
        <f t="shared" ref="BA20" si="214">P113</f>
        <v>0</v>
      </c>
      <c r="BB20" s="411">
        <f t="shared" ref="BB20" si="215">Q113</f>
        <v>0</v>
      </c>
      <c r="BC20" s="411">
        <f t="shared" ref="BC20" si="216">R113</f>
        <v>0</v>
      </c>
      <c r="BD20" s="411">
        <f t="shared" ref="BD20" si="217">S113</f>
        <v>0</v>
      </c>
      <c r="BE20" s="411">
        <f t="shared" ref="BE20" si="218">T113</f>
        <v>0</v>
      </c>
      <c r="BF20" s="411">
        <f t="shared" ref="BF20" si="219">U113</f>
        <v>0</v>
      </c>
      <c r="BG20" s="411">
        <f t="shared" ref="BG20" si="220">V113</f>
        <v>0</v>
      </c>
      <c r="BH20" s="411">
        <f t="shared" ref="BH20" si="221">W113</f>
        <v>0</v>
      </c>
      <c r="BI20" s="411">
        <f t="shared" ref="BI20" si="222">X113</f>
        <v>671</v>
      </c>
      <c r="BJ20" s="411">
        <f t="shared" ref="BJ20" si="223">Y113</f>
        <v>670</v>
      </c>
      <c r="BK20" s="411">
        <f t="shared" ref="BK20" si="224">Z113</f>
        <v>1341</v>
      </c>
    </row>
    <row r="21" spans="1:63" s="365" customFormat="1" ht="29.25" customHeight="1">
      <c r="A21" s="370" t="s">
        <v>21</v>
      </c>
      <c r="B21" s="369"/>
      <c r="D21" s="531"/>
      <c r="E21" s="531"/>
      <c r="F21" s="531"/>
      <c r="G21" s="531"/>
      <c r="H21" s="531"/>
      <c r="I21" s="531"/>
      <c r="J21" s="531"/>
      <c r="K21" s="531"/>
      <c r="L21" s="531"/>
      <c r="M21" s="531"/>
      <c r="N21" s="531"/>
      <c r="O21" s="531"/>
      <c r="P21" s="531"/>
      <c r="Q21" s="531"/>
      <c r="R21" s="531"/>
      <c r="S21" s="531"/>
      <c r="T21" s="531"/>
      <c r="U21" s="531"/>
      <c r="V21" s="531"/>
      <c r="W21" s="531"/>
      <c r="X21" s="532"/>
      <c r="Y21" s="532"/>
      <c r="Z21" s="531"/>
      <c r="AA21" s="531"/>
      <c r="AB21" s="531"/>
      <c r="AC21" s="531"/>
      <c r="AD21" s="531"/>
      <c r="AE21" s="531"/>
      <c r="AF21" s="531"/>
      <c r="AG21" s="531"/>
      <c r="AH21" s="531"/>
      <c r="AI21" s="533"/>
      <c r="AL21" s="410">
        <v>15</v>
      </c>
      <c r="AM21" s="220" t="s">
        <v>256</v>
      </c>
      <c r="AN21" s="411">
        <f t="shared" ref="AN21:AX21" si="225">C119</f>
        <v>189</v>
      </c>
      <c r="AO21" s="411">
        <f t="shared" si="225"/>
        <v>219</v>
      </c>
      <c r="AP21" s="411">
        <f t="shared" si="225"/>
        <v>408</v>
      </c>
      <c r="AQ21" s="411">
        <f t="shared" si="225"/>
        <v>1158</v>
      </c>
      <c r="AR21" s="411">
        <f t="shared" si="225"/>
        <v>1029</v>
      </c>
      <c r="AS21" s="411">
        <f t="shared" si="225"/>
        <v>2187</v>
      </c>
      <c r="AT21" s="411">
        <f t="shared" si="225"/>
        <v>2</v>
      </c>
      <c r="AU21" s="411">
        <f t="shared" si="225"/>
        <v>0</v>
      </c>
      <c r="AV21" s="411">
        <f t="shared" si="225"/>
        <v>2</v>
      </c>
      <c r="AW21" s="411">
        <f t="shared" si="225"/>
        <v>2</v>
      </c>
      <c r="AX21" s="411">
        <f t="shared" si="225"/>
        <v>0</v>
      </c>
      <c r="AY21" s="411">
        <f t="shared" ref="AY21" si="226">N119</f>
        <v>2</v>
      </c>
      <c r="AZ21" s="411">
        <f t="shared" ref="AZ21" si="227">O119</f>
        <v>0</v>
      </c>
      <c r="BA21" s="411">
        <f t="shared" ref="BA21" si="228">P119</f>
        <v>0</v>
      </c>
      <c r="BB21" s="411">
        <f t="shared" ref="BB21" si="229">Q119</f>
        <v>0</v>
      </c>
      <c r="BC21" s="411">
        <f t="shared" ref="BC21" si="230">R119</f>
        <v>0</v>
      </c>
      <c r="BD21" s="411">
        <f t="shared" ref="BD21" si="231">S119</f>
        <v>0</v>
      </c>
      <c r="BE21" s="411">
        <f t="shared" ref="BE21" si="232">T119</f>
        <v>0</v>
      </c>
      <c r="BF21" s="411">
        <f t="shared" ref="BF21" si="233">U119</f>
        <v>0</v>
      </c>
      <c r="BG21" s="411">
        <f t="shared" ref="BG21" si="234">V119</f>
        <v>0</v>
      </c>
      <c r="BH21" s="411">
        <f t="shared" ref="BH21" si="235">W119</f>
        <v>0</v>
      </c>
      <c r="BI21" s="411">
        <f t="shared" ref="BI21" si="236">X119</f>
        <v>1351</v>
      </c>
      <c r="BJ21" s="411">
        <f t="shared" ref="BJ21" si="237">Y119</f>
        <v>1248</v>
      </c>
      <c r="BK21" s="411">
        <f t="shared" ref="BK21" si="238">Z119</f>
        <v>2599</v>
      </c>
    </row>
    <row r="22" spans="1:63" s="365" customFormat="1" ht="29.25" customHeight="1">
      <c r="A22" s="23">
        <v>11</v>
      </c>
      <c r="B22" s="457" t="s">
        <v>22</v>
      </c>
      <c r="C22" s="458">
        <v>14</v>
      </c>
      <c r="D22" s="458">
        <v>9</v>
      </c>
      <c r="E22" s="176">
        <f>SUM(C22:D22)</f>
        <v>23</v>
      </c>
      <c r="F22" s="458">
        <v>95</v>
      </c>
      <c r="G22" s="458">
        <v>66</v>
      </c>
      <c r="H22" s="176">
        <f>SUM(F22:G22)</f>
        <v>161</v>
      </c>
      <c r="I22" s="458">
        <v>0</v>
      </c>
      <c r="J22" s="458">
        <v>0</v>
      </c>
      <c r="K22" s="176">
        <f>SUM(I22:J22)</f>
        <v>0</v>
      </c>
      <c r="L22" s="458">
        <v>0</v>
      </c>
      <c r="M22" s="458">
        <v>0</v>
      </c>
      <c r="N22" s="176">
        <f>SUM(L22:M22)</f>
        <v>0</v>
      </c>
      <c r="O22" s="176">
        <v>0</v>
      </c>
      <c r="P22" s="176">
        <v>0</v>
      </c>
      <c r="Q22" s="176">
        <f>SUM(O22:P22)</f>
        <v>0</v>
      </c>
      <c r="R22" s="458">
        <v>0</v>
      </c>
      <c r="S22" s="458">
        <v>0</v>
      </c>
      <c r="T22" s="176">
        <f>SUM(R22:S22)</f>
        <v>0</v>
      </c>
      <c r="U22" s="176">
        <v>0</v>
      </c>
      <c r="V22" s="176">
        <v>0</v>
      </c>
      <c r="W22" s="176">
        <f>SUM(U22:V22)</f>
        <v>0</v>
      </c>
      <c r="X22" s="528">
        <f t="shared" ref="X22:X27" si="239">C22+F22+I22+L22+O22+R22+U22</f>
        <v>109</v>
      </c>
      <c r="Y22" s="528">
        <f t="shared" ref="Y22:Y27" si="240">D22+G22+J22+M22+P22+S22+V22</f>
        <v>75</v>
      </c>
      <c r="Z22" s="528">
        <f t="shared" ref="Z22:Z27" si="241">E22+H22+K22+N22+Q22+T22+W22</f>
        <v>184</v>
      </c>
      <c r="AA22" s="458"/>
      <c r="AB22" s="458"/>
      <c r="AC22" s="451">
        <f t="shared" ref="AC22:AC27" si="242">+AA22+AB22</f>
        <v>0</v>
      </c>
      <c r="AD22" s="528">
        <f t="shared" ref="AD22:AE27" si="243">X22+AA22</f>
        <v>109</v>
      </c>
      <c r="AE22" s="528">
        <f t="shared" si="243"/>
        <v>75</v>
      </c>
      <c r="AF22" s="451">
        <f t="shared" ref="AF22:AF27" si="244">+AD22+AE22</f>
        <v>184</v>
      </c>
      <c r="AG22" s="458"/>
      <c r="AH22" s="458"/>
      <c r="AI22" s="451">
        <f t="shared" ref="AI22:AI27" si="245">+AG22+AH22</f>
        <v>0</v>
      </c>
      <c r="AL22" s="381">
        <v>16</v>
      </c>
      <c r="AM22" s="220" t="s">
        <v>73</v>
      </c>
      <c r="AN22" s="411">
        <f t="shared" ref="AN22:AX22" si="246">C124</f>
        <v>1242</v>
      </c>
      <c r="AO22" s="411">
        <f t="shared" si="246"/>
        <v>1073</v>
      </c>
      <c r="AP22" s="411">
        <f t="shared" si="246"/>
        <v>2315</v>
      </c>
      <c r="AQ22" s="411">
        <f t="shared" si="246"/>
        <v>175</v>
      </c>
      <c r="AR22" s="411">
        <f t="shared" si="246"/>
        <v>196</v>
      </c>
      <c r="AS22" s="411">
        <f t="shared" si="246"/>
        <v>371</v>
      </c>
      <c r="AT22" s="411">
        <f t="shared" si="246"/>
        <v>153</v>
      </c>
      <c r="AU22" s="411">
        <f t="shared" si="246"/>
        <v>139</v>
      </c>
      <c r="AV22" s="411">
        <f t="shared" si="246"/>
        <v>292</v>
      </c>
      <c r="AW22" s="411">
        <f t="shared" si="246"/>
        <v>71</v>
      </c>
      <c r="AX22" s="411">
        <f t="shared" si="246"/>
        <v>57</v>
      </c>
      <c r="AY22" s="411">
        <f t="shared" ref="AY22" si="247">N124</f>
        <v>128</v>
      </c>
      <c r="AZ22" s="411">
        <f t="shared" ref="AZ22" si="248">O124</f>
        <v>0</v>
      </c>
      <c r="BA22" s="411">
        <f t="shared" ref="BA22" si="249">P124</f>
        <v>0</v>
      </c>
      <c r="BB22" s="411">
        <f t="shared" ref="BB22" si="250">Q124</f>
        <v>0</v>
      </c>
      <c r="BC22" s="411">
        <f t="shared" ref="BC22" si="251">R124</f>
        <v>0</v>
      </c>
      <c r="BD22" s="411">
        <f t="shared" ref="BD22" si="252">S124</f>
        <v>0</v>
      </c>
      <c r="BE22" s="411">
        <f t="shared" ref="BE22" si="253">T124</f>
        <v>0</v>
      </c>
      <c r="BF22" s="411">
        <f t="shared" ref="BF22" si="254">U124</f>
        <v>0</v>
      </c>
      <c r="BG22" s="411">
        <f t="shared" ref="BG22" si="255">V124</f>
        <v>0</v>
      </c>
      <c r="BH22" s="411">
        <f t="shared" ref="BH22" si="256">W124</f>
        <v>0</v>
      </c>
      <c r="BI22" s="411">
        <f t="shared" ref="BI22" si="257">X124</f>
        <v>1641</v>
      </c>
      <c r="BJ22" s="411">
        <f t="shared" ref="BJ22" si="258">Y124</f>
        <v>1465</v>
      </c>
      <c r="BK22" s="411">
        <f t="shared" ref="BK22" si="259">Z124</f>
        <v>3106</v>
      </c>
    </row>
    <row r="23" spans="1:63" s="365" customFormat="1" ht="29.25" customHeight="1">
      <c r="A23" s="23">
        <v>12</v>
      </c>
      <c r="B23" s="457" t="s">
        <v>23</v>
      </c>
      <c r="C23" s="458">
        <v>26</v>
      </c>
      <c r="D23" s="458">
        <v>32</v>
      </c>
      <c r="E23" s="176">
        <f t="shared" ref="E23:E27" si="260">SUM(C23:D23)</f>
        <v>58</v>
      </c>
      <c r="F23" s="458">
        <v>99</v>
      </c>
      <c r="G23" s="458">
        <v>106</v>
      </c>
      <c r="H23" s="176">
        <f t="shared" ref="H23:H27" si="261">SUM(F23:G23)</f>
        <v>205</v>
      </c>
      <c r="I23" s="458">
        <v>0</v>
      </c>
      <c r="J23" s="458">
        <v>0</v>
      </c>
      <c r="K23" s="176">
        <f t="shared" ref="K23:K27" si="262">SUM(I23:J23)</f>
        <v>0</v>
      </c>
      <c r="L23" s="458">
        <v>0</v>
      </c>
      <c r="M23" s="458">
        <v>0</v>
      </c>
      <c r="N23" s="176">
        <f t="shared" ref="N23:N27" si="263">SUM(L23:M23)</f>
        <v>0</v>
      </c>
      <c r="O23" s="176">
        <v>0</v>
      </c>
      <c r="P23" s="176">
        <v>0</v>
      </c>
      <c r="Q23" s="176">
        <f t="shared" ref="Q23:Q27" si="264">SUM(O23:P23)</f>
        <v>0</v>
      </c>
      <c r="R23" s="458">
        <v>0</v>
      </c>
      <c r="S23" s="458">
        <v>0</v>
      </c>
      <c r="T23" s="176">
        <f t="shared" ref="T23:T27" si="265">SUM(R23:S23)</f>
        <v>0</v>
      </c>
      <c r="U23" s="176">
        <v>0</v>
      </c>
      <c r="V23" s="176">
        <v>0</v>
      </c>
      <c r="W23" s="176">
        <f t="shared" ref="W23:W27" si="266">SUM(U23:V23)</f>
        <v>0</v>
      </c>
      <c r="X23" s="528">
        <f t="shared" si="239"/>
        <v>125</v>
      </c>
      <c r="Y23" s="528">
        <f t="shared" si="240"/>
        <v>138</v>
      </c>
      <c r="Z23" s="528">
        <f t="shared" si="241"/>
        <v>263</v>
      </c>
      <c r="AA23" s="458"/>
      <c r="AB23" s="458"/>
      <c r="AC23" s="451">
        <f t="shared" si="242"/>
        <v>0</v>
      </c>
      <c r="AD23" s="528">
        <f t="shared" si="243"/>
        <v>125</v>
      </c>
      <c r="AE23" s="528">
        <f t="shared" si="243"/>
        <v>138</v>
      </c>
      <c r="AF23" s="451">
        <f t="shared" si="244"/>
        <v>263</v>
      </c>
      <c r="AG23" s="458">
        <v>3</v>
      </c>
      <c r="AH23" s="458"/>
      <c r="AI23" s="451">
        <f t="shared" si="245"/>
        <v>3</v>
      </c>
      <c r="AL23" s="410">
        <v>17</v>
      </c>
      <c r="AM23" s="220" t="s">
        <v>75</v>
      </c>
      <c r="AN23" s="411">
        <f t="shared" ref="AN23:AX23" si="267">C132</f>
        <v>567</v>
      </c>
      <c r="AO23" s="411">
        <f t="shared" si="267"/>
        <v>535</v>
      </c>
      <c r="AP23" s="411">
        <f t="shared" si="267"/>
        <v>1102</v>
      </c>
      <c r="AQ23" s="411">
        <f t="shared" si="267"/>
        <v>535</v>
      </c>
      <c r="AR23" s="411">
        <f t="shared" si="267"/>
        <v>485</v>
      </c>
      <c r="AS23" s="411">
        <f t="shared" si="267"/>
        <v>1020</v>
      </c>
      <c r="AT23" s="411">
        <f t="shared" si="267"/>
        <v>50</v>
      </c>
      <c r="AU23" s="411">
        <f t="shared" si="267"/>
        <v>30</v>
      </c>
      <c r="AV23" s="411">
        <f t="shared" si="267"/>
        <v>80</v>
      </c>
      <c r="AW23" s="411">
        <f t="shared" si="267"/>
        <v>5</v>
      </c>
      <c r="AX23" s="411">
        <f t="shared" si="267"/>
        <v>3</v>
      </c>
      <c r="AY23" s="411">
        <f t="shared" ref="AY23" si="268">N132</f>
        <v>8</v>
      </c>
      <c r="AZ23" s="411">
        <f t="shared" ref="AZ23" si="269">O132</f>
        <v>0</v>
      </c>
      <c r="BA23" s="411">
        <f t="shared" ref="BA23" si="270">P132</f>
        <v>0</v>
      </c>
      <c r="BB23" s="411">
        <f t="shared" ref="BB23" si="271">Q132</f>
        <v>0</v>
      </c>
      <c r="BC23" s="411">
        <f t="shared" ref="BC23" si="272">R132</f>
        <v>0</v>
      </c>
      <c r="BD23" s="411">
        <f t="shared" ref="BD23" si="273">S132</f>
        <v>0</v>
      </c>
      <c r="BE23" s="411">
        <f t="shared" ref="BE23" si="274">T132</f>
        <v>0</v>
      </c>
      <c r="BF23" s="411">
        <f t="shared" ref="BF23" si="275">U132</f>
        <v>3</v>
      </c>
      <c r="BG23" s="411">
        <f t="shared" ref="BG23" si="276">V132</f>
        <v>0</v>
      </c>
      <c r="BH23" s="411">
        <f t="shared" ref="BH23" si="277">W132</f>
        <v>3</v>
      </c>
      <c r="BI23" s="411">
        <f t="shared" ref="BI23" si="278">X132</f>
        <v>1160</v>
      </c>
      <c r="BJ23" s="411">
        <f t="shared" ref="BJ23" si="279">Y132</f>
        <v>1053</v>
      </c>
      <c r="BK23" s="411">
        <f t="shared" ref="BK23" si="280">Z132</f>
        <v>2213</v>
      </c>
    </row>
    <row r="24" spans="1:63" s="365" customFormat="1" ht="29.25" customHeight="1">
      <c r="A24" s="23">
        <v>13</v>
      </c>
      <c r="B24" s="457" t="s">
        <v>106</v>
      </c>
      <c r="C24" s="458">
        <v>61</v>
      </c>
      <c r="D24" s="458">
        <v>39</v>
      </c>
      <c r="E24" s="176">
        <f t="shared" si="260"/>
        <v>100</v>
      </c>
      <c r="F24" s="458">
        <v>130</v>
      </c>
      <c r="G24" s="458">
        <v>89</v>
      </c>
      <c r="H24" s="176">
        <f t="shared" si="261"/>
        <v>219</v>
      </c>
      <c r="I24" s="458">
        <v>3</v>
      </c>
      <c r="J24" s="458">
        <v>6</v>
      </c>
      <c r="K24" s="176">
        <f t="shared" si="262"/>
        <v>9</v>
      </c>
      <c r="L24" s="458">
        <v>0</v>
      </c>
      <c r="M24" s="458">
        <v>0</v>
      </c>
      <c r="N24" s="176">
        <f t="shared" si="263"/>
        <v>0</v>
      </c>
      <c r="O24" s="176">
        <v>0</v>
      </c>
      <c r="P24" s="176">
        <v>0</v>
      </c>
      <c r="Q24" s="176">
        <f t="shared" si="264"/>
        <v>0</v>
      </c>
      <c r="R24" s="458">
        <v>0</v>
      </c>
      <c r="S24" s="458">
        <v>0</v>
      </c>
      <c r="T24" s="176">
        <f t="shared" si="265"/>
        <v>0</v>
      </c>
      <c r="U24" s="176">
        <v>3</v>
      </c>
      <c r="V24" s="176">
        <v>6</v>
      </c>
      <c r="W24" s="176">
        <f t="shared" si="266"/>
        <v>9</v>
      </c>
      <c r="X24" s="528">
        <f t="shared" si="239"/>
        <v>197</v>
      </c>
      <c r="Y24" s="528">
        <f t="shared" si="240"/>
        <v>140</v>
      </c>
      <c r="Z24" s="528">
        <f t="shared" si="241"/>
        <v>337</v>
      </c>
      <c r="AA24" s="458"/>
      <c r="AB24" s="458"/>
      <c r="AC24" s="451">
        <f t="shared" si="242"/>
        <v>0</v>
      </c>
      <c r="AD24" s="528">
        <f t="shared" si="243"/>
        <v>197</v>
      </c>
      <c r="AE24" s="528">
        <f t="shared" si="243"/>
        <v>140</v>
      </c>
      <c r="AF24" s="451">
        <f t="shared" si="244"/>
        <v>337</v>
      </c>
      <c r="AG24" s="458"/>
      <c r="AH24" s="458"/>
      <c r="AI24" s="451">
        <f t="shared" si="245"/>
        <v>0</v>
      </c>
      <c r="AL24" s="381">
        <v>18</v>
      </c>
      <c r="AM24" s="221" t="s">
        <v>161</v>
      </c>
      <c r="AN24" s="411">
        <f t="shared" ref="AN24:AX24" si="281">C138</f>
        <v>289</v>
      </c>
      <c r="AO24" s="411">
        <f t="shared" si="281"/>
        <v>274</v>
      </c>
      <c r="AP24" s="411">
        <f t="shared" si="281"/>
        <v>563</v>
      </c>
      <c r="AQ24" s="411">
        <f t="shared" si="281"/>
        <v>305</v>
      </c>
      <c r="AR24" s="411">
        <f t="shared" si="281"/>
        <v>302</v>
      </c>
      <c r="AS24" s="411">
        <f t="shared" si="281"/>
        <v>607</v>
      </c>
      <c r="AT24" s="411">
        <f t="shared" si="281"/>
        <v>58</v>
      </c>
      <c r="AU24" s="411">
        <f t="shared" si="281"/>
        <v>43</v>
      </c>
      <c r="AV24" s="411">
        <f t="shared" si="281"/>
        <v>101</v>
      </c>
      <c r="AW24" s="411">
        <f t="shared" si="281"/>
        <v>7</v>
      </c>
      <c r="AX24" s="411">
        <f t="shared" si="281"/>
        <v>3</v>
      </c>
      <c r="AY24" s="411">
        <f t="shared" ref="AY24" si="282">N138</f>
        <v>10</v>
      </c>
      <c r="AZ24" s="411">
        <f t="shared" ref="AZ24" si="283">O138</f>
        <v>0</v>
      </c>
      <c r="BA24" s="411">
        <f t="shared" ref="BA24" si="284">P138</f>
        <v>0</v>
      </c>
      <c r="BB24" s="411">
        <f t="shared" ref="BB24" si="285">Q138</f>
        <v>0</v>
      </c>
      <c r="BC24" s="411">
        <f t="shared" ref="BC24" si="286">R138</f>
        <v>0</v>
      </c>
      <c r="BD24" s="411">
        <f t="shared" ref="BD24" si="287">S138</f>
        <v>0</v>
      </c>
      <c r="BE24" s="411">
        <f t="shared" ref="BE24" si="288">T138</f>
        <v>0</v>
      </c>
      <c r="BF24" s="411">
        <f t="shared" ref="BF24" si="289">U138</f>
        <v>0</v>
      </c>
      <c r="BG24" s="411">
        <f t="shared" ref="BG24" si="290">V138</f>
        <v>0</v>
      </c>
      <c r="BH24" s="411">
        <f t="shared" ref="BH24" si="291">W138</f>
        <v>0</v>
      </c>
      <c r="BI24" s="411">
        <f t="shared" ref="BI24" si="292">X138</f>
        <v>659</v>
      </c>
      <c r="BJ24" s="411">
        <f t="shared" ref="BJ24" si="293">Y138</f>
        <v>622</v>
      </c>
      <c r="BK24" s="411">
        <f t="shared" ref="BK24" si="294">Z138</f>
        <v>1281</v>
      </c>
    </row>
    <row r="25" spans="1:63" s="365" customFormat="1" ht="29.25" customHeight="1">
      <c r="A25" s="23">
        <v>14</v>
      </c>
      <c r="B25" s="457" t="s">
        <v>457</v>
      </c>
      <c r="C25" s="458">
        <v>77</v>
      </c>
      <c r="D25" s="458">
        <v>63</v>
      </c>
      <c r="E25" s="176">
        <f t="shared" si="260"/>
        <v>140</v>
      </c>
      <c r="F25" s="458">
        <v>97</v>
      </c>
      <c r="G25" s="458">
        <v>79</v>
      </c>
      <c r="H25" s="176">
        <f t="shared" si="261"/>
        <v>176</v>
      </c>
      <c r="I25" s="458">
        <v>4</v>
      </c>
      <c r="J25" s="458">
        <v>3</v>
      </c>
      <c r="K25" s="176">
        <f t="shared" si="262"/>
        <v>7</v>
      </c>
      <c r="L25" s="458">
        <v>2</v>
      </c>
      <c r="M25" s="458">
        <v>1</v>
      </c>
      <c r="N25" s="176">
        <f t="shared" si="263"/>
        <v>3</v>
      </c>
      <c r="O25" s="176">
        <v>3</v>
      </c>
      <c r="P25" s="176">
        <v>3</v>
      </c>
      <c r="Q25" s="176">
        <f t="shared" si="264"/>
        <v>6</v>
      </c>
      <c r="R25" s="458">
        <v>3</v>
      </c>
      <c r="S25" s="458">
        <v>3</v>
      </c>
      <c r="T25" s="176">
        <f t="shared" si="265"/>
        <v>6</v>
      </c>
      <c r="U25" s="176">
        <v>3</v>
      </c>
      <c r="V25" s="176">
        <v>3</v>
      </c>
      <c r="W25" s="176">
        <f t="shared" si="266"/>
        <v>6</v>
      </c>
      <c r="X25" s="528">
        <f t="shared" si="239"/>
        <v>189</v>
      </c>
      <c r="Y25" s="528">
        <f t="shared" si="240"/>
        <v>155</v>
      </c>
      <c r="Z25" s="528">
        <f t="shared" si="241"/>
        <v>344</v>
      </c>
      <c r="AA25" s="458"/>
      <c r="AB25" s="458"/>
      <c r="AC25" s="451">
        <f t="shared" si="242"/>
        <v>0</v>
      </c>
      <c r="AD25" s="528">
        <f t="shared" si="243"/>
        <v>189</v>
      </c>
      <c r="AE25" s="528">
        <f t="shared" si="243"/>
        <v>155</v>
      </c>
      <c r="AF25" s="451">
        <f t="shared" si="244"/>
        <v>344</v>
      </c>
      <c r="AG25" s="458"/>
      <c r="AH25" s="458"/>
      <c r="AI25" s="451">
        <f t="shared" si="245"/>
        <v>0</v>
      </c>
      <c r="AL25" s="410">
        <v>19</v>
      </c>
      <c r="AM25" s="220" t="s">
        <v>86</v>
      </c>
      <c r="AN25" s="411">
        <f t="shared" ref="AN25:AX25" si="295">C147</f>
        <v>110</v>
      </c>
      <c r="AO25" s="411">
        <f t="shared" si="295"/>
        <v>109</v>
      </c>
      <c r="AP25" s="411">
        <f t="shared" si="295"/>
        <v>219</v>
      </c>
      <c r="AQ25" s="411">
        <f t="shared" si="295"/>
        <v>543</v>
      </c>
      <c r="AR25" s="411">
        <f t="shared" si="295"/>
        <v>527</v>
      </c>
      <c r="AS25" s="411">
        <f t="shared" si="295"/>
        <v>1070</v>
      </c>
      <c r="AT25" s="411">
        <f t="shared" si="295"/>
        <v>104</v>
      </c>
      <c r="AU25" s="411">
        <f t="shared" si="295"/>
        <v>91</v>
      </c>
      <c r="AV25" s="411">
        <f t="shared" si="295"/>
        <v>195</v>
      </c>
      <c r="AW25" s="411">
        <f t="shared" si="295"/>
        <v>2</v>
      </c>
      <c r="AX25" s="411">
        <f t="shared" si="295"/>
        <v>2</v>
      </c>
      <c r="AY25" s="411">
        <f t="shared" ref="AY25" si="296">N147</f>
        <v>4</v>
      </c>
      <c r="AZ25" s="411">
        <f t="shared" ref="AZ25" si="297">O147</f>
        <v>0</v>
      </c>
      <c r="BA25" s="411">
        <f t="shared" ref="BA25" si="298">P147</f>
        <v>0</v>
      </c>
      <c r="BB25" s="411">
        <f t="shared" ref="BB25" si="299">Q147</f>
        <v>0</v>
      </c>
      <c r="BC25" s="411">
        <f t="shared" ref="BC25" si="300">R147</f>
        <v>0</v>
      </c>
      <c r="BD25" s="411">
        <f t="shared" ref="BD25" si="301">S147</f>
        <v>0</v>
      </c>
      <c r="BE25" s="411">
        <f t="shared" ref="BE25" si="302">T147</f>
        <v>0</v>
      </c>
      <c r="BF25" s="411">
        <f t="shared" ref="BF25" si="303">U147</f>
        <v>1</v>
      </c>
      <c r="BG25" s="411">
        <f t="shared" ref="BG25" si="304">V147</f>
        <v>9</v>
      </c>
      <c r="BH25" s="411">
        <f t="shared" ref="BH25" si="305">W147</f>
        <v>10</v>
      </c>
      <c r="BI25" s="411">
        <f t="shared" ref="BI25" si="306">X147</f>
        <v>760</v>
      </c>
      <c r="BJ25" s="411">
        <f t="shared" ref="BJ25" si="307">Y147</f>
        <v>738</v>
      </c>
      <c r="BK25" s="411">
        <f t="shared" ref="BK25" si="308">Z147</f>
        <v>1498</v>
      </c>
    </row>
    <row r="26" spans="1:63" s="365" customFormat="1" ht="29.25" customHeight="1">
      <c r="A26" s="23">
        <v>15</v>
      </c>
      <c r="B26" s="457" t="s">
        <v>24</v>
      </c>
      <c r="C26" s="458">
        <v>4</v>
      </c>
      <c r="D26" s="458">
        <v>2</v>
      </c>
      <c r="E26" s="176">
        <f t="shared" si="260"/>
        <v>6</v>
      </c>
      <c r="F26" s="458">
        <v>6</v>
      </c>
      <c r="G26" s="458">
        <v>4</v>
      </c>
      <c r="H26" s="176">
        <f t="shared" si="261"/>
        <v>10</v>
      </c>
      <c r="I26" s="458">
        <v>1</v>
      </c>
      <c r="J26" s="458">
        <v>1</v>
      </c>
      <c r="K26" s="176">
        <f t="shared" si="262"/>
        <v>2</v>
      </c>
      <c r="L26" s="458">
        <v>0</v>
      </c>
      <c r="M26" s="458">
        <v>0</v>
      </c>
      <c r="N26" s="176">
        <f t="shared" si="263"/>
        <v>0</v>
      </c>
      <c r="O26" s="176">
        <v>0</v>
      </c>
      <c r="P26" s="176">
        <v>0</v>
      </c>
      <c r="Q26" s="176">
        <f t="shared" si="264"/>
        <v>0</v>
      </c>
      <c r="R26" s="458">
        <v>0</v>
      </c>
      <c r="S26" s="458">
        <v>0</v>
      </c>
      <c r="T26" s="176">
        <f t="shared" si="265"/>
        <v>0</v>
      </c>
      <c r="U26" s="176">
        <v>0</v>
      </c>
      <c r="V26" s="176">
        <v>0</v>
      </c>
      <c r="W26" s="176">
        <f t="shared" si="266"/>
        <v>0</v>
      </c>
      <c r="X26" s="528">
        <f t="shared" si="239"/>
        <v>11</v>
      </c>
      <c r="Y26" s="528">
        <f t="shared" si="240"/>
        <v>7</v>
      </c>
      <c r="Z26" s="528">
        <f t="shared" si="241"/>
        <v>18</v>
      </c>
      <c r="AA26" s="458"/>
      <c r="AB26" s="458"/>
      <c r="AC26" s="451">
        <f t="shared" si="242"/>
        <v>0</v>
      </c>
      <c r="AD26" s="528">
        <f t="shared" si="243"/>
        <v>11</v>
      </c>
      <c r="AE26" s="528">
        <f t="shared" si="243"/>
        <v>7</v>
      </c>
      <c r="AF26" s="451">
        <f t="shared" si="244"/>
        <v>18</v>
      </c>
      <c r="AG26" s="458">
        <v>2</v>
      </c>
      <c r="AH26" s="458"/>
      <c r="AI26" s="451">
        <f t="shared" si="245"/>
        <v>2</v>
      </c>
      <c r="AL26" s="381">
        <v>20</v>
      </c>
      <c r="AM26" s="220" t="s">
        <v>143</v>
      </c>
      <c r="AN26" s="411">
        <f t="shared" ref="AN26:AX26" si="309">C152</f>
        <v>180</v>
      </c>
      <c r="AO26" s="411">
        <f t="shared" si="309"/>
        <v>157</v>
      </c>
      <c r="AP26" s="411">
        <f t="shared" si="309"/>
        <v>337</v>
      </c>
      <c r="AQ26" s="411">
        <f t="shared" si="309"/>
        <v>100</v>
      </c>
      <c r="AR26" s="411">
        <f t="shared" si="309"/>
        <v>71</v>
      </c>
      <c r="AS26" s="411">
        <f t="shared" si="309"/>
        <v>171</v>
      </c>
      <c r="AT26" s="411">
        <f t="shared" si="309"/>
        <v>31</v>
      </c>
      <c r="AU26" s="411">
        <f t="shared" si="309"/>
        <v>26</v>
      </c>
      <c r="AV26" s="411">
        <f t="shared" si="309"/>
        <v>57</v>
      </c>
      <c r="AW26" s="411">
        <f t="shared" si="309"/>
        <v>2</v>
      </c>
      <c r="AX26" s="411">
        <f t="shared" si="309"/>
        <v>0</v>
      </c>
      <c r="AY26" s="411">
        <f t="shared" ref="AY26" si="310">N152</f>
        <v>2</v>
      </c>
      <c r="AZ26" s="411">
        <f t="shared" ref="AZ26" si="311">O152</f>
        <v>0</v>
      </c>
      <c r="BA26" s="411">
        <f t="shared" ref="BA26" si="312">P152</f>
        <v>0</v>
      </c>
      <c r="BB26" s="411">
        <f t="shared" ref="BB26" si="313">Q152</f>
        <v>0</v>
      </c>
      <c r="BC26" s="411">
        <f t="shared" ref="BC26" si="314">R152</f>
        <v>0</v>
      </c>
      <c r="BD26" s="411">
        <f t="shared" ref="BD26" si="315">S152</f>
        <v>0</v>
      </c>
      <c r="BE26" s="411">
        <f t="shared" ref="BE26" si="316">T152</f>
        <v>0</v>
      </c>
      <c r="BF26" s="411">
        <f t="shared" ref="BF26" si="317">U152</f>
        <v>0</v>
      </c>
      <c r="BG26" s="411">
        <f t="shared" ref="BG26" si="318">V152</f>
        <v>0</v>
      </c>
      <c r="BH26" s="411">
        <f t="shared" ref="BH26" si="319">W152</f>
        <v>0</v>
      </c>
      <c r="BI26" s="411">
        <f t="shared" ref="BI26" si="320">X152</f>
        <v>313</v>
      </c>
      <c r="BJ26" s="411">
        <f t="shared" ref="BJ26" si="321">Y152</f>
        <v>254</v>
      </c>
      <c r="BK26" s="411">
        <f t="shared" ref="BK26" si="322">Z152</f>
        <v>567</v>
      </c>
    </row>
    <row r="27" spans="1:63" s="365" customFormat="1" ht="29.25" customHeight="1">
      <c r="A27" s="23">
        <v>16</v>
      </c>
      <c r="B27" s="457" t="s">
        <v>105</v>
      </c>
      <c r="C27" s="458">
        <v>2</v>
      </c>
      <c r="D27" s="458">
        <v>1</v>
      </c>
      <c r="E27" s="176">
        <f t="shared" si="260"/>
        <v>3</v>
      </c>
      <c r="F27" s="458">
        <v>12</v>
      </c>
      <c r="G27" s="458">
        <v>11</v>
      </c>
      <c r="H27" s="176">
        <f t="shared" si="261"/>
        <v>23</v>
      </c>
      <c r="I27" s="458">
        <v>0</v>
      </c>
      <c r="J27" s="458">
        <v>0</v>
      </c>
      <c r="K27" s="176">
        <f t="shared" si="262"/>
        <v>0</v>
      </c>
      <c r="L27" s="458">
        <v>0</v>
      </c>
      <c r="M27" s="458">
        <v>0</v>
      </c>
      <c r="N27" s="176">
        <f t="shared" si="263"/>
        <v>0</v>
      </c>
      <c r="O27" s="176">
        <v>0</v>
      </c>
      <c r="P27" s="176">
        <v>0</v>
      </c>
      <c r="Q27" s="176">
        <f t="shared" si="264"/>
        <v>0</v>
      </c>
      <c r="R27" s="458">
        <v>0</v>
      </c>
      <c r="S27" s="458">
        <v>0</v>
      </c>
      <c r="T27" s="176">
        <f t="shared" si="265"/>
        <v>0</v>
      </c>
      <c r="U27" s="176">
        <v>0</v>
      </c>
      <c r="V27" s="176">
        <v>0</v>
      </c>
      <c r="W27" s="176">
        <f t="shared" si="266"/>
        <v>0</v>
      </c>
      <c r="X27" s="528">
        <f t="shared" si="239"/>
        <v>14</v>
      </c>
      <c r="Y27" s="528">
        <f t="shared" si="240"/>
        <v>12</v>
      </c>
      <c r="Z27" s="528">
        <f t="shared" si="241"/>
        <v>26</v>
      </c>
      <c r="AA27" s="458"/>
      <c r="AB27" s="458"/>
      <c r="AC27" s="451">
        <f t="shared" si="242"/>
        <v>0</v>
      </c>
      <c r="AD27" s="528">
        <f t="shared" si="243"/>
        <v>14</v>
      </c>
      <c r="AE27" s="528">
        <f t="shared" si="243"/>
        <v>12</v>
      </c>
      <c r="AF27" s="451">
        <f t="shared" si="244"/>
        <v>26</v>
      </c>
      <c r="AG27" s="458"/>
      <c r="AH27" s="458"/>
      <c r="AI27" s="451">
        <f t="shared" si="245"/>
        <v>0</v>
      </c>
      <c r="AL27" s="410">
        <v>21</v>
      </c>
      <c r="AM27" s="221" t="s">
        <v>144</v>
      </c>
      <c r="AN27" s="411">
        <f t="shared" ref="AN27:AX27" si="323">C159</f>
        <v>487</v>
      </c>
      <c r="AO27" s="411">
        <f t="shared" si="323"/>
        <v>465</v>
      </c>
      <c r="AP27" s="411">
        <f t="shared" si="323"/>
        <v>952</v>
      </c>
      <c r="AQ27" s="411">
        <f t="shared" si="323"/>
        <v>130</v>
      </c>
      <c r="AR27" s="411">
        <f t="shared" si="323"/>
        <v>140</v>
      </c>
      <c r="AS27" s="411">
        <f t="shared" si="323"/>
        <v>270</v>
      </c>
      <c r="AT27" s="411">
        <f t="shared" si="323"/>
        <v>15</v>
      </c>
      <c r="AU27" s="411">
        <f t="shared" si="323"/>
        <v>30</v>
      </c>
      <c r="AV27" s="411">
        <f t="shared" si="323"/>
        <v>45</v>
      </c>
      <c r="AW27" s="411">
        <f t="shared" si="323"/>
        <v>2</v>
      </c>
      <c r="AX27" s="411">
        <f t="shared" si="323"/>
        <v>2</v>
      </c>
      <c r="AY27" s="411">
        <f t="shared" ref="AY27" si="324">N159</f>
        <v>4</v>
      </c>
      <c r="AZ27" s="411">
        <f t="shared" ref="AZ27" si="325">O159</f>
        <v>0</v>
      </c>
      <c r="BA27" s="411">
        <f t="shared" ref="BA27" si="326">P159</f>
        <v>0</v>
      </c>
      <c r="BB27" s="411">
        <f t="shared" ref="BB27" si="327">Q159</f>
        <v>0</v>
      </c>
      <c r="BC27" s="411">
        <f t="shared" ref="BC27" si="328">R159</f>
        <v>0</v>
      </c>
      <c r="BD27" s="411">
        <f t="shared" ref="BD27" si="329">S159</f>
        <v>0</v>
      </c>
      <c r="BE27" s="411">
        <f t="shared" ref="BE27" si="330">T159</f>
        <v>0</v>
      </c>
      <c r="BF27" s="411">
        <f t="shared" ref="BF27" si="331">U159</f>
        <v>1</v>
      </c>
      <c r="BG27" s="411">
        <f t="shared" ref="BG27" si="332">V159</f>
        <v>2</v>
      </c>
      <c r="BH27" s="411">
        <f t="shared" ref="BH27" si="333">W159</f>
        <v>3</v>
      </c>
      <c r="BI27" s="411">
        <f t="shared" ref="BI27" si="334">X159</f>
        <v>635</v>
      </c>
      <c r="BJ27" s="411">
        <f t="shared" ref="BJ27" si="335">Y159</f>
        <v>639</v>
      </c>
      <c r="BK27" s="411">
        <f t="shared" ref="BK27" si="336">Z159</f>
        <v>1274</v>
      </c>
    </row>
    <row r="28" spans="1:63" s="365" customFormat="1" ht="29.25" customHeight="1">
      <c r="A28" s="91"/>
      <c r="B28" s="92" t="s">
        <v>6</v>
      </c>
      <c r="C28" s="534">
        <f>SUM(C22:C27)</f>
        <v>184</v>
      </c>
      <c r="D28" s="534">
        <f t="shared" ref="D28:AI28" si="337">SUM(D22:D27)</f>
        <v>146</v>
      </c>
      <c r="E28" s="534">
        <f t="shared" si="337"/>
        <v>330</v>
      </c>
      <c r="F28" s="534">
        <f t="shared" si="337"/>
        <v>439</v>
      </c>
      <c r="G28" s="534">
        <f t="shared" si="337"/>
        <v>355</v>
      </c>
      <c r="H28" s="534">
        <f t="shared" si="337"/>
        <v>794</v>
      </c>
      <c r="I28" s="534">
        <f t="shared" si="337"/>
        <v>8</v>
      </c>
      <c r="J28" s="534">
        <f t="shared" si="337"/>
        <v>10</v>
      </c>
      <c r="K28" s="534">
        <f t="shared" si="337"/>
        <v>18</v>
      </c>
      <c r="L28" s="534">
        <f t="shared" si="337"/>
        <v>2</v>
      </c>
      <c r="M28" s="534">
        <f t="shared" si="337"/>
        <v>1</v>
      </c>
      <c r="N28" s="534">
        <f t="shared" si="337"/>
        <v>3</v>
      </c>
      <c r="O28" s="534">
        <f t="shared" si="337"/>
        <v>3</v>
      </c>
      <c r="P28" s="534">
        <f t="shared" si="337"/>
        <v>3</v>
      </c>
      <c r="Q28" s="534">
        <f t="shared" si="337"/>
        <v>6</v>
      </c>
      <c r="R28" s="534">
        <f t="shared" si="337"/>
        <v>3</v>
      </c>
      <c r="S28" s="534">
        <f t="shared" si="337"/>
        <v>3</v>
      </c>
      <c r="T28" s="534">
        <f t="shared" si="337"/>
        <v>6</v>
      </c>
      <c r="U28" s="534">
        <f t="shared" si="337"/>
        <v>6</v>
      </c>
      <c r="V28" s="534">
        <f t="shared" si="337"/>
        <v>9</v>
      </c>
      <c r="W28" s="534">
        <f t="shared" si="337"/>
        <v>15</v>
      </c>
      <c r="X28" s="534">
        <f t="shared" si="337"/>
        <v>645</v>
      </c>
      <c r="Y28" s="534">
        <f t="shared" si="337"/>
        <v>527</v>
      </c>
      <c r="Z28" s="534">
        <f t="shared" si="337"/>
        <v>1172</v>
      </c>
      <c r="AA28" s="534">
        <f t="shared" si="337"/>
        <v>0</v>
      </c>
      <c r="AB28" s="534">
        <f t="shared" si="337"/>
        <v>0</v>
      </c>
      <c r="AC28" s="534">
        <f t="shared" si="337"/>
        <v>0</v>
      </c>
      <c r="AD28" s="534">
        <f t="shared" si="337"/>
        <v>645</v>
      </c>
      <c r="AE28" s="534">
        <f t="shared" si="337"/>
        <v>527</v>
      </c>
      <c r="AF28" s="534">
        <f t="shared" si="337"/>
        <v>1172</v>
      </c>
      <c r="AG28" s="534">
        <f t="shared" si="337"/>
        <v>5</v>
      </c>
      <c r="AH28" s="534">
        <f t="shared" si="337"/>
        <v>0</v>
      </c>
      <c r="AI28" s="534">
        <f t="shared" si="337"/>
        <v>5</v>
      </c>
      <c r="AL28" s="381">
        <v>22</v>
      </c>
      <c r="AM28" s="220" t="s">
        <v>145</v>
      </c>
      <c r="AN28" s="411">
        <f t="shared" ref="AN28:AX28" si="338">C169</f>
        <v>540</v>
      </c>
      <c r="AO28" s="411">
        <f t="shared" si="338"/>
        <v>409</v>
      </c>
      <c r="AP28" s="411">
        <f t="shared" si="338"/>
        <v>949</v>
      </c>
      <c r="AQ28" s="411">
        <f t="shared" si="338"/>
        <v>3491</v>
      </c>
      <c r="AR28" s="411">
        <f t="shared" si="338"/>
        <v>3032</v>
      </c>
      <c r="AS28" s="411">
        <f t="shared" si="338"/>
        <v>6523</v>
      </c>
      <c r="AT28" s="411">
        <f t="shared" si="338"/>
        <v>106</v>
      </c>
      <c r="AU28" s="411">
        <f t="shared" si="338"/>
        <v>56</v>
      </c>
      <c r="AV28" s="411">
        <f t="shared" si="338"/>
        <v>162</v>
      </c>
      <c r="AW28" s="411">
        <f t="shared" si="338"/>
        <v>119</v>
      </c>
      <c r="AX28" s="411">
        <f t="shared" si="338"/>
        <v>111</v>
      </c>
      <c r="AY28" s="411">
        <f t="shared" ref="AY28" si="339">N169</f>
        <v>230</v>
      </c>
      <c r="AZ28" s="411">
        <f t="shared" ref="AZ28" si="340">O169</f>
        <v>0</v>
      </c>
      <c r="BA28" s="411">
        <f t="shared" ref="BA28" si="341">P169</f>
        <v>0</v>
      </c>
      <c r="BB28" s="411">
        <f t="shared" ref="BB28" si="342">Q169</f>
        <v>0</v>
      </c>
      <c r="BC28" s="411">
        <f t="shared" ref="BC28" si="343">R169</f>
        <v>0</v>
      </c>
      <c r="BD28" s="411">
        <f t="shared" ref="BD28" si="344">S169</f>
        <v>0</v>
      </c>
      <c r="BE28" s="411">
        <f t="shared" ref="BE28" si="345">T169</f>
        <v>0</v>
      </c>
      <c r="BF28" s="411">
        <f t="shared" ref="BF28" si="346">U169</f>
        <v>149</v>
      </c>
      <c r="BG28" s="411">
        <f t="shared" ref="BG28" si="347">V169</f>
        <v>38</v>
      </c>
      <c r="BH28" s="411">
        <f t="shared" ref="BH28" si="348">W169</f>
        <v>187</v>
      </c>
      <c r="BI28" s="411">
        <f t="shared" ref="BI28" si="349">X169</f>
        <v>4405</v>
      </c>
      <c r="BJ28" s="411">
        <f t="shared" ref="BJ28" si="350">Y169</f>
        <v>3646</v>
      </c>
      <c r="BK28" s="411">
        <f t="shared" ref="BK28" si="351">Z169</f>
        <v>8051</v>
      </c>
    </row>
    <row r="29" spans="1:63" s="365" customFormat="1" ht="29.25" customHeight="1">
      <c r="A29" s="371" t="s">
        <v>25</v>
      </c>
      <c r="B29" s="370"/>
      <c r="C29" s="531"/>
      <c r="D29" s="531"/>
      <c r="E29" s="531"/>
      <c r="F29" s="531"/>
      <c r="G29" s="531"/>
      <c r="H29" s="531"/>
      <c r="I29" s="531"/>
      <c r="J29" s="531"/>
      <c r="K29" s="531"/>
      <c r="L29" s="531"/>
      <c r="M29" s="531"/>
      <c r="N29" s="531"/>
      <c r="O29" s="531"/>
      <c r="P29" s="531"/>
      <c r="Q29" s="531"/>
      <c r="R29" s="531"/>
      <c r="S29" s="531"/>
      <c r="T29" s="531"/>
      <c r="U29" s="531"/>
      <c r="V29" s="531"/>
      <c r="W29" s="531"/>
      <c r="X29" s="532"/>
      <c r="Y29" s="532"/>
      <c r="Z29" s="531"/>
      <c r="AA29" s="531"/>
      <c r="AB29" s="531"/>
      <c r="AC29" s="531"/>
      <c r="AD29" s="531"/>
      <c r="AE29" s="531"/>
      <c r="AF29" s="531"/>
      <c r="AG29" s="531"/>
      <c r="AH29" s="531"/>
      <c r="AI29" s="533"/>
      <c r="AL29" s="1616" t="s">
        <v>14</v>
      </c>
      <c r="AM29" s="1616"/>
      <c r="AN29" s="412">
        <f>SUM(AN7:AN28)</f>
        <v>9058</v>
      </c>
      <c r="AO29" s="412">
        <f t="shared" ref="AO29:BK29" si="352">SUM(AO7:AO28)</f>
        <v>8336</v>
      </c>
      <c r="AP29" s="412">
        <f t="shared" si="352"/>
        <v>17394</v>
      </c>
      <c r="AQ29" s="412">
        <f t="shared" si="352"/>
        <v>17494</v>
      </c>
      <c r="AR29" s="412">
        <f t="shared" si="352"/>
        <v>16154</v>
      </c>
      <c r="AS29" s="412">
        <f t="shared" si="352"/>
        <v>33648</v>
      </c>
      <c r="AT29" s="412">
        <f t="shared" si="352"/>
        <v>1294</v>
      </c>
      <c r="AU29" s="412">
        <f t="shared" si="352"/>
        <v>1030</v>
      </c>
      <c r="AV29" s="412">
        <f t="shared" si="352"/>
        <v>2324</v>
      </c>
      <c r="AW29" s="412">
        <f t="shared" si="352"/>
        <v>1025</v>
      </c>
      <c r="AX29" s="412">
        <f t="shared" si="352"/>
        <v>933</v>
      </c>
      <c r="AY29" s="412">
        <f t="shared" si="352"/>
        <v>1958</v>
      </c>
      <c r="AZ29" s="412">
        <f t="shared" si="352"/>
        <v>14</v>
      </c>
      <c r="BA29" s="412">
        <f t="shared" si="352"/>
        <v>12</v>
      </c>
      <c r="BB29" s="412">
        <f t="shared" si="352"/>
        <v>26</v>
      </c>
      <c r="BC29" s="412">
        <f t="shared" si="352"/>
        <v>33</v>
      </c>
      <c r="BD29" s="412">
        <f t="shared" si="352"/>
        <v>42</v>
      </c>
      <c r="BE29" s="412">
        <f t="shared" si="352"/>
        <v>75</v>
      </c>
      <c r="BF29" s="412">
        <f t="shared" si="352"/>
        <v>268</v>
      </c>
      <c r="BG29" s="412">
        <f t="shared" si="352"/>
        <v>181</v>
      </c>
      <c r="BH29" s="412">
        <f t="shared" si="352"/>
        <v>449</v>
      </c>
      <c r="BI29" s="412">
        <f t="shared" si="352"/>
        <v>29186</v>
      </c>
      <c r="BJ29" s="412">
        <f t="shared" si="352"/>
        <v>26688</v>
      </c>
      <c r="BK29" s="412">
        <f t="shared" si="352"/>
        <v>55874</v>
      </c>
    </row>
    <row r="30" spans="1:63" s="365" customFormat="1" ht="16.5" customHeight="1">
      <c r="A30" s="23">
        <v>17</v>
      </c>
      <c r="B30" s="97" t="s">
        <v>107</v>
      </c>
      <c r="C30" s="451">
        <v>45</v>
      </c>
      <c r="D30" s="451">
        <v>34</v>
      </c>
      <c r="E30" s="176">
        <f t="shared" ref="E30:E31" si="353">SUM(C30:D30)</f>
        <v>79</v>
      </c>
      <c r="F30" s="451">
        <v>421</v>
      </c>
      <c r="G30" s="451">
        <v>410</v>
      </c>
      <c r="H30" s="176">
        <f t="shared" ref="H30:H31" si="354">SUM(F30:G30)</f>
        <v>831</v>
      </c>
      <c r="I30" s="451">
        <v>6</v>
      </c>
      <c r="J30" s="451">
        <v>9</v>
      </c>
      <c r="K30" s="176">
        <f t="shared" ref="K30:K31" si="355">SUM(I30:J30)</f>
        <v>15</v>
      </c>
      <c r="L30" s="451">
        <v>2</v>
      </c>
      <c r="M30" s="451">
        <v>1</v>
      </c>
      <c r="N30" s="176">
        <f t="shared" ref="N30:N31" si="356">SUM(L30:M30)</f>
        <v>3</v>
      </c>
      <c r="O30" s="176"/>
      <c r="P30" s="176"/>
      <c r="Q30" s="176">
        <f t="shared" ref="Q30:Q31" si="357">O30+P30</f>
        <v>0</v>
      </c>
      <c r="R30" s="451"/>
      <c r="S30" s="451"/>
      <c r="T30" s="176">
        <f>+R30+S30</f>
        <v>0</v>
      </c>
      <c r="U30" s="176"/>
      <c r="V30" s="176"/>
      <c r="W30" s="529">
        <f t="shared" ref="W30:W31" si="358">+U30+V30</f>
        <v>0</v>
      </c>
      <c r="X30" s="528">
        <f t="shared" ref="X30:X31" si="359">C30+F30+I30+L30+O30+R30+U30</f>
        <v>474</v>
      </c>
      <c r="Y30" s="528">
        <f t="shared" ref="Y30:Y31" si="360">D30+G30+J30+M30+P30+S30+V30</f>
        <v>454</v>
      </c>
      <c r="Z30" s="528">
        <f t="shared" ref="Z30:Z31" si="361">E30+H30+K30+N30+Q30+T30+W30</f>
        <v>928</v>
      </c>
      <c r="AA30" s="160">
        <v>61</v>
      </c>
      <c r="AB30" s="160">
        <v>81</v>
      </c>
      <c r="AC30" s="536">
        <f>AA30+AB30</f>
        <v>142</v>
      </c>
      <c r="AD30" s="528">
        <f>X30+AA30</f>
        <v>535</v>
      </c>
      <c r="AE30" s="528">
        <f>Y30+AB30</f>
        <v>535</v>
      </c>
      <c r="AF30" s="528">
        <f>AD30+AE30</f>
        <v>1070</v>
      </c>
      <c r="AG30" s="451"/>
      <c r="AH30" s="451"/>
      <c r="AI30" s="536">
        <f>AG30+AH30</f>
        <v>0</v>
      </c>
      <c r="AL30" s="373"/>
    </row>
    <row r="31" spans="1:63" s="365" customFormat="1" ht="16.5" customHeight="1">
      <c r="A31" s="23">
        <v>18</v>
      </c>
      <c r="B31" s="97" t="s">
        <v>108</v>
      </c>
      <c r="C31" s="451">
        <v>19</v>
      </c>
      <c r="D31" s="451">
        <v>18</v>
      </c>
      <c r="E31" s="176">
        <f t="shared" si="353"/>
        <v>37</v>
      </c>
      <c r="F31" s="451">
        <v>114</v>
      </c>
      <c r="G31" s="451">
        <v>150</v>
      </c>
      <c r="H31" s="176">
        <f t="shared" si="354"/>
        <v>264</v>
      </c>
      <c r="I31" s="451"/>
      <c r="J31" s="451"/>
      <c r="K31" s="176">
        <f t="shared" si="355"/>
        <v>0</v>
      </c>
      <c r="L31" s="451"/>
      <c r="M31" s="451"/>
      <c r="N31" s="176">
        <f t="shared" si="356"/>
        <v>0</v>
      </c>
      <c r="O31" s="176"/>
      <c r="P31" s="176"/>
      <c r="Q31" s="176">
        <f t="shared" si="357"/>
        <v>0</v>
      </c>
      <c r="R31" s="451"/>
      <c r="S31" s="451"/>
      <c r="T31" s="176">
        <f>+R31+S31</f>
        <v>0</v>
      </c>
      <c r="U31" s="176"/>
      <c r="V31" s="176"/>
      <c r="W31" s="529">
        <f t="shared" si="358"/>
        <v>0</v>
      </c>
      <c r="X31" s="528">
        <f t="shared" si="359"/>
        <v>133</v>
      </c>
      <c r="Y31" s="528">
        <f t="shared" si="360"/>
        <v>168</v>
      </c>
      <c r="Z31" s="528">
        <f t="shared" si="361"/>
        <v>301</v>
      </c>
      <c r="AA31" s="160">
        <v>44</v>
      </c>
      <c r="AB31" s="160">
        <v>44</v>
      </c>
      <c r="AC31" s="536">
        <f>AA31+AB31</f>
        <v>88</v>
      </c>
      <c r="AD31" s="528">
        <f>X31+AA31</f>
        <v>177</v>
      </c>
      <c r="AE31" s="528">
        <f>Y31+AB31</f>
        <v>212</v>
      </c>
      <c r="AF31" s="528">
        <f>AD31+AE31</f>
        <v>389</v>
      </c>
      <c r="AG31" s="451"/>
      <c r="AH31" s="451"/>
      <c r="AI31" s="536">
        <f>AG31+AH31</f>
        <v>0</v>
      </c>
      <c r="AL31" s="373"/>
    </row>
    <row r="32" spans="1:63" s="365" customFormat="1" ht="38.25" customHeight="1">
      <c r="A32" s="91"/>
      <c r="B32" s="92" t="s">
        <v>6</v>
      </c>
      <c r="C32" s="534">
        <f t="shared" ref="C32:AI32" si="362">SUM(C30:C31)</f>
        <v>64</v>
      </c>
      <c r="D32" s="534">
        <f t="shared" si="362"/>
        <v>52</v>
      </c>
      <c r="E32" s="534">
        <f t="shared" si="362"/>
        <v>116</v>
      </c>
      <c r="F32" s="534">
        <f t="shared" si="362"/>
        <v>535</v>
      </c>
      <c r="G32" s="534">
        <f t="shared" si="362"/>
        <v>560</v>
      </c>
      <c r="H32" s="534">
        <f t="shared" si="362"/>
        <v>1095</v>
      </c>
      <c r="I32" s="534">
        <f t="shared" si="362"/>
        <v>6</v>
      </c>
      <c r="J32" s="534">
        <f t="shared" si="362"/>
        <v>9</v>
      </c>
      <c r="K32" s="534">
        <f t="shared" si="362"/>
        <v>15</v>
      </c>
      <c r="L32" s="534">
        <f t="shared" si="362"/>
        <v>2</v>
      </c>
      <c r="M32" s="534">
        <f t="shared" si="362"/>
        <v>1</v>
      </c>
      <c r="N32" s="534">
        <f t="shared" si="362"/>
        <v>3</v>
      </c>
      <c r="O32" s="534">
        <f t="shared" si="362"/>
        <v>0</v>
      </c>
      <c r="P32" s="534">
        <f t="shared" si="362"/>
        <v>0</v>
      </c>
      <c r="Q32" s="534">
        <f t="shared" si="362"/>
        <v>0</v>
      </c>
      <c r="R32" s="534">
        <f t="shared" si="362"/>
        <v>0</v>
      </c>
      <c r="S32" s="534">
        <f t="shared" si="362"/>
        <v>0</v>
      </c>
      <c r="T32" s="534">
        <f t="shared" si="362"/>
        <v>0</v>
      </c>
      <c r="U32" s="534">
        <f t="shared" si="362"/>
        <v>0</v>
      </c>
      <c r="V32" s="534">
        <f t="shared" si="362"/>
        <v>0</v>
      </c>
      <c r="W32" s="534">
        <f t="shared" si="362"/>
        <v>0</v>
      </c>
      <c r="X32" s="534">
        <f t="shared" si="362"/>
        <v>607</v>
      </c>
      <c r="Y32" s="534">
        <f t="shared" si="362"/>
        <v>622</v>
      </c>
      <c r="Z32" s="534">
        <f t="shared" si="362"/>
        <v>1229</v>
      </c>
      <c r="AA32" s="534">
        <f t="shared" si="362"/>
        <v>105</v>
      </c>
      <c r="AB32" s="534">
        <f t="shared" si="362"/>
        <v>125</v>
      </c>
      <c r="AC32" s="534">
        <f t="shared" si="362"/>
        <v>230</v>
      </c>
      <c r="AD32" s="534">
        <f t="shared" si="362"/>
        <v>712</v>
      </c>
      <c r="AE32" s="534">
        <f t="shared" si="362"/>
        <v>747</v>
      </c>
      <c r="AF32" s="534">
        <f t="shared" si="362"/>
        <v>1459</v>
      </c>
      <c r="AG32" s="534">
        <f t="shared" si="362"/>
        <v>0</v>
      </c>
      <c r="AH32" s="534">
        <f t="shared" si="362"/>
        <v>0</v>
      </c>
      <c r="AI32" s="534">
        <f t="shared" si="362"/>
        <v>0</v>
      </c>
      <c r="AL32" s="1636" t="s">
        <v>274</v>
      </c>
      <c r="AM32" s="1636"/>
      <c r="AN32" s="1636"/>
      <c r="AO32" s="1636"/>
      <c r="AP32" s="1636"/>
      <c r="AQ32" s="1636"/>
      <c r="AR32" s="1636"/>
      <c r="AS32" s="1636"/>
      <c r="AT32" s="1636"/>
      <c r="AU32" s="1636"/>
      <c r="AV32" s="1636"/>
      <c r="AW32" s="1636"/>
      <c r="AX32" s="1636"/>
      <c r="AY32" s="1636"/>
      <c r="AZ32" s="1636"/>
      <c r="BA32" s="1636"/>
      <c r="BB32" s="1636"/>
      <c r="BC32" s="1636"/>
      <c r="BD32" s="1636"/>
      <c r="BE32" s="1636"/>
      <c r="BF32" s="1636"/>
      <c r="BG32" s="1636"/>
      <c r="BH32" s="1636"/>
      <c r="BI32" s="1636"/>
      <c r="BJ32" s="1636"/>
      <c r="BK32" s="1636"/>
    </row>
    <row r="33" spans="1:63" s="365" customFormat="1" ht="28.5" customHeight="1">
      <c r="A33" s="368" t="s">
        <v>27</v>
      </c>
      <c r="B33" s="369"/>
      <c r="C33" s="531"/>
      <c r="D33" s="531"/>
      <c r="E33" s="531"/>
      <c r="F33" s="531"/>
      <c r="G33" s="531"/>
      <c r="H33" s="531"/>
      <c r="I33" s="531"/>
      <c r="J33" s="531"/>
      <c r="K33" s="531"/>
      <c r="L33" s="531"/>
      <c r="M33" s="531"/>
      <c r="N33" s="531"/>
      <c r="O33" s="531"/>
      <c r="P33" s="531"/>
      <c r="Q33" s="531"/>
      <c r="R33" s="531"/>
      <c r="S33" s="531"/>
      <c r="T33" s="531"/>
      <c r="U33" s="531"/>
      <c r="V33" s="531"/>
      <c r="W33" s="531"/>
      <c r="X33" s="532"/>
      <c r="Y33" s="532"/>
      <c r="Z33" s="531"/>
      <c r="AA33" s="531"/>
      <c r="AB33" s="531"/>
      <c r="AC33" s="531"/>
      <c r="AD33" s="531"/>
      <c r="AE33" s="531"/>
      <c r="AF33" s="531"/>
      <c r="AG33" s="531"/>
      <c r="AH33" s="531"/>
      <c r="AI33" s="533"/>
      <c r="AL33" s="1634" t="s">
        <v>881</v>
      </c>
      <c r="AM33" s="1634"/>
      <c r="AN33" s="1634"/>
      <c r="AO33" s="1634"/>
      <c r="AP33" s="1634"/>
      <c r="AQ33" s="1634"/>
      <c r="AR33" s="1634"/>
      <c r="AS33" s="1634"/>
      <c r="AT33" s="1634"/>
      <c r="AU33" s="1634"/>
      <c r="AV33" s="1634"/>
      <c r="AW33" s="1634"/>
      <c r="AX33" s="1634"/>
      <c r="AY33" s="1634"/>
      <c r="AZ33" s="1634"/>
      <c r="BA33" s="1634"/>
      <c r="BB33" s="1634"/>
      <c r="BC33" s="1634"/>
      <c r="BD33" s="1634"/>
      <c r="BE33" s="1634"/>
      <c r="BF33" s="1634"/>
      <c r="BG33" s="1634"/>
      <c r="BH33" s="1634"/>
      <c r="BI33" s="1634"/>
      <c r="BJ33" s="1634"/>
      <c r="BK33" s="1634"/>
    </row>
    <row r="34" spans="1:63" s="365" customFormat="1" ht="29.25" customHeight="1">
      <c r="A34" s="23">
        <v>19</v>
      </c>
      <c r="B34" s="97" t="s">
        <v>447</v>
      </c>
      <c r="C34" s="376">
        <v>196</v>
      </c>
      <c r="D34" s="376">
        <v>191</v>
      </c>
      <c r="E34" s="176">
        <f>SUM(C34:D34)</f>
        <v>387</v>
      </c>
      <c r="F34" s="376">
        <v>85</v>
      </c>
      <c r="G34" s="376">
        <v>82</v>
      </c>
      <c r="H34" s="176">
        <f>SUM(F34:G34)</f>
        <v>167</v>
      </c>
      <c r="I34" s="376">
        <v>5</v>
      </c>
      <c r="J34" s="376">
        <v>5</v>
      </c>
      <c r="K34" s="176">
        <f>SUM(I34:J34)</f>
        <v>10</v>
      </c>
      <c r="L34" s="376">
        <v>2</v>
      </c>
      <c r="M34" s="376">
        <v>2</v>
      </c>
      <c r="N34" s="176">
        <f>SUM(L34:M34)</f>
        <v>4</v>
      </c>
      <c r="O34" s="176"/>
      <c r="P34" s="176"/>
      <c r="Q34" s="176">
        <f>SUM(O34:P34)</f>
        <v>0</v>
      </c>
      <c r="R34" s="376"/>
      <c r="S34" s="376"/>
      <c r="T34" s="176">
        <f>SUM(R34:S34)</f>
        <v>0</v>
      </c>
      <c r="U34" s="176">
        <v>0</v>
      </c>
      <c r="V34" s="176">
        <v>0</v>
      </c>
      <c r="W34" s="176">
        <f>SUM(U34:V34)</f>
        <v>0</v>
      </c>
      <c r="X34" s="528">
        <f t="shared" ref="X34:X37" si="363">C34+F34+I34+L34+O34+R34+U34</f>
        <v>288</v>
      </c>
      <c r="Y34" s="528">
        <f t="shared" ref="Y34:Y37" si="364">D34+G34+J34+M34+P34+S34+V34</f>
        <v>280</v>
      </c>
      <c r="Z34" s="528">
        <f t="shared" ref="Z34:Z37" si="365">E34+H34+K34+N34+Q34+T34+W34</f>
        <v>568</v>
      </c>
      <c r="AA34" s="376">
        <v>33</v>
      </c>
      <c r="AB34" s="376">
        <v>22</v>
      </c>
      <c r="AC34" s="176">
        <f>+AA34+AB34</f>
        <v>55</v>
      </c>
      <c r="AD34" s="528">
        <f t="shared" ref="AD34:AE37" si="366">X34+AA34</f>
        <v>321</v>
      </c>
      <c r="AE34" s="528">
        <f t="shared" si="366"/>
        <v>302</v>
      </c>
      <c r="AF34" s="176">
        <f>+AD34+AE34</f>
        <v>623</v>
      </c>
      <c r="AG34" s="376"/>
      <c r="AH34" s="376"/>
      <c r="AI34" s="176">
        <f>+AG34+AH34</f>
        <v>0</v>
      </c>
      <c r="AL34" s="1617" t="s">
        <v>1</v>
      </c>
      <c r="AM34" s="1618" t="s">
        <v>156</v>
      </c>
      <c r="AN34" s="1615" t="s">
        <v>3</v>
      </c>
      <c r="AO34" s="1615"/>
      <c r="AP34" s="1615"/>
      <c r="AQ34" s="1615" t="s">
        <v>4</v>
      </c>
      <c r="AR34" s="1615"/>
      <c r="AS34" s="1615"/>
      <c r="AT34" s="1615" t="s">
        <v>5</v>
      </c>
      <c r="AU34" s="1615"/>
      <c r="AV34" s="1615"/>
      <c r="AW34" s="1615" t="s">
        <v>290</v>
      </c>
      <c r="AX34" s="1615"/>
      <c r="AY34" s="1615"/>
      <c r="AZ34" s="1615" t="s">
        <v>878</v>
      </c>
      <c r="BA34" s="1615"/>
      <c r="BB34" s="1615"/>
      <c r="BC34" s="1615" t="s">
        <v>879</v>
      </c>
      <c r="BD34" s="1615"/>
      <c r="BE34" s="1615"/>
      <c r="BF34" s="1615" t="s">
        <v>354</v>
      </c>
      <c r="BG34" s="1615"/>
      <c r="BH34" s="1615"/>
      <c r="BI34" s="1615" t="s">
        <v>6</v>
      </c>
      <c r="BJ34" s="1615"/>
      <c r="BK34" s="1615"/>
    </row>
    <row r="35" spans="1:63" s="365" customFormat="1" ht="29.25" customHeight="1">
      <c r="A35" s="23">
        <v>20</v>
      </c>
      <c r="B35" s="97" t="s">
        <v>448</v>
      </c>
      <c r="C35" s="376">
        <v>136</v>
      </c>
      <c r="D35" s="376">
        <v>142</v>
      </c>
      <c r="E35" s="176">
        <f t="shared" ref="E35:E37" si="367">SUM(C35:D35)</f>
        <v>278</v>
      </c>
      <c r="F35" s="376">
        <v>152</v>
      </c>
      <c r="G35" s="376">
        <v>122</v>
      </c>
      <c r="H35" s="176">
        <f t="shared" ref="H35:H37" si="368">SUM(F35:G35)</f>
        <v>274</v>
      </c>
      <c r="I35" s="376">
        <v>6</v>
      </c>
      <c r="J35" s="376">
        <v>3</v>
      </c>
      <c r="K35" s="176">
        <f t="shared" ref="K35:K37" si="369">SUM(I35:J35)</f>
        <v>9</v>
      </c>
      <c r="L35" s="376">
        <v>2</v>
      </c>
      <c r="M35" s="376">
        <v>1</v>
      </c>
      <c r="N35" s="176">
        <f t="shared" ref="N35:N37" si="370">SUM(L35:M35)</f>
        <v>3</v>
      </c>
      <c r="O35" s="176"/>
      <c r="P35" s="176"/>
      <c r="Q35" s="176">
        <f t="shared" ref="Q35:Q37" si="371">SUM(O35:P35)</f>
        <v>0</v>
      </c>
      <c r="R35" s="376"/>
      <c r="S35" s="376"/>
      <c r="T35" s="176">
        <f t="shared" ref="T35:T37" si="372">SUM(R35:S35)</f>
        <v>0</v>
      </c>
      <c r="U35" s="176">
        <v>48</v>
      </c>
      <c r="V35" s="176">
        <v>72</v>
      </c>
      <c r="W35" s="176">
        <f t="shared" ref="W35:W37" si="373">SUM(U35:V35)</f>
        <v>120</v>
      </c>
      <c r="X35" s="528">
        <f t="shared" si="363"/>
        <v>344</v>
      </c>
      <c r="Y35" s="528">
        <f t="shared" si="364"/>
        <v>340</v>
      </c>
      <c r="Z35" s="528">
        <f t="shared" si="365"/>
        <v>684</v>
      </c>
      <c r="AA35" s="376">
        <v>55</v>
      </c>
      <c r="AB35" s="376">
        <v>32</v>
      </c>
      <c r="AC35" s="176">
        <f>+AA35+AB35</f>
        <v>87</v>
      </c>
      <c r="AD35" s="528">
        <f t="shared" si="366"/>
        <v>399</v>
      </c>
      <c r="AE35" s="528">
        <f t="shared" si="366"/>
        <v>372</v>
      </c>
      <c r="AF35" s="176">
        <f>+AD35+AE35</f>
        <v>771</v>
      </c>
      <c r="AG35" s="376">
        <v>5</v>
      </c>
      <c r="AH35" s="376">
        <v>4</v>
      </c>
      <c r="AI35" s="176">
        <f>+AG35+AH35</f>
        <v>9</v>
      </c>
      <c r="AL35" s="1617"/>
      <c r="AM35" s="1619"/>
      <c r="AN35" s="361" t="s">
        <v>242</v>
      </c>
      <c r="AO35" s="361" t="s">
        <v>243</v>
      </c>
      <c r="AP35" s="361" t="s">
        <v>236</v>
      </c>
      <c r="AQ35" s="361" t="s">
        <v>242</v>
      </c>
      <c r="AR35" s="361" t="s">
        <v>243</v>
      </c>
      <c r="AS35" s="361" t="s">
        <v>236</v>
      </c>
      <c r="AT35" s="361" t="s">
        <v>242</v>
      </c>
      <c r="AU35" s="361" t="s">
        <v>243</v>
      </c>
      <c r="AV35" s="361" t="s">
        <v>236</v>
      </c>
      <c r="AW35" s="361" t="s">
        <v>242</v>
      </c>
      <c r="AX35" s="361" t="s">
        <v>243</v>
      </c>
      <c r="AY35" s="361" t="s">
        <v>236</v>
      </c>
      <c r="AZ35" s="361" t="s">
        <v>242</v>
      </c>
      <c r="BA35" s="361" t="s">
        <v>243</v>
      </c>
      <c r="BB35" s="361" t="s">
        <v>236</v>
      </c>
      <c r="BC35" s="361" t="s">
        <v>242</v>
      </c>
      <c r="BD35" s="361" t="s">
        <v>243</v>
      </c>
      <c r="BE35" s="361" t="s">
        <v>236</v>
      </c>
      <c r="BF35" s="361" t="s">
        <v>242</v>
      </c>
      <c r="BG35" s="361" t="s">
        <v>243</v>
      </c>
      <c r="BH35" s="361" t="s">
        <v>236</v>
      </c>
      <c r="BI35" s="361" t="s">
        <v>242</v>
      </c>
      <c r="BJ35" s="361" t="s">
        <v>243</v>
      </c>
      <c r="BK35" s="361" t="s">
        <v>236</v>
      </c>
    </row>
    <row r="36" spans="1:63" s="365" customFormat="1" ht="29.25" customHeight="1">
      <c r="A36" s="23">
        <v>21</v>
      </c>
      <c r="B36" s="97" t="s">
        <v>109</v>
      </c>
      <c r="C36" s="376">
        <v>99</v>
      </c>
      <c r="D36" s="376">
        <v>57</v>
      </c>
      <c r="E36" s="176">
        <f t="shared" si="367"/>
        <v>156</v>
      </c>
      <c r="F36" s="376">
        <v>145</v>
      </c>
      <c r="G36" s="376">
        <v>155</v>
      </c>
      <c r="H36" s="176">
        <f t="shared" si="368"/>
        <v>300</v>
      </c>
      <c r="I36" s="376">
        <v>8</v>
      </c>
      <c r="J36" s="376">
        <v>2</v>
      </c>
      <c r="K36" s="176">
        <f t="shared" si="369"/>
        <v>10</v>
      </c>
      <c r="L36" s="376">
        <v>5</v>
      </c>
      <c r="M36" s="376">
        <v>2</v>
      </c>
      <c r="N36" s="176">
        <f t="shared" si="370"/>
        <v>7</v>
      </c>
      <c r="O36" s="176"/>
      <c r="P36" s="176"/>
      <c r="Q36" s="176">
        <f t="shared" si="371"/>
        <v>0</v>
      </c>
      <c r="R36" s="376"/>
      <c r="S36" s="376"/>
      <c r="T36" s="176">
        <f t="shared" si="372"/>
        <v>0</v>
      </c>
      <c r="U36" s="176">
        <v>20</v>
      </c>
      <c r="V36" s="176">
        <v>21</v>
      </c>
      <c r="W36" s="176">
        <f t="shared" si="373"/>
        <v>41</v>
      </c>
      <c r="X36" s="528">
        <f t="shared" si="363"/>
        <v>277</v>
      </c>
      <c r="Y36" s="528">
        <f t="shared" si="364"/>
        <v>237</v>
      </c>
      <c r="Z36" s="528">
        <f t="shared" si="365"/>
        <v>514</v>
      </c>
      <c r="AA36" s="376">
        <v>77</v>
      </c>
      <c r="AB36" s="376">
        <v>59</v>
      </c>
      <c r="AC36" s="176">
        <f>+AA36+AB36</f>
        <v>136</v>
      </c>
      <c r="AD36" s="528">
        <f t="shared" si="366"/>
        <v>354</v>
      </c>
      <c r="AE36" s="528">
        <f t="shared" si="366"/>
        <v>296</v>
      </c>
      <c r="AF36" s="176">
        <f>+AD36+AE36</f>
        <v>650</v>
      </c>
      <c r="AG36" s="376">
        <v>4</v>
      </c>
      <c r="AH36" s="376">
        <v>3</v>
      </c>
      <c r="AI36" s="176">
        <f>+AG36+AH36</f>
        <v>7</v>
      </c>
      <c r="AL36" s="410">
        <v>1</v>
      </c>
      <c r="AM36" s="220" t="s">
        <v>15</v>
      </c>
      <c r="AN36" s="411">
        <f t="shared" ref="AN36:AX36" si="374">C187</f>
        <v>4042</v>
      </c>
      <c r="AO36" s="411">
        <f t="shared" si="374"/>
        <v>3695</v>
      </c>
      <c r="AP36" s="411">
        <f t="shared" si="374"/>
        <v>7737</v>
      </c>
      <c r="AQ36" s="411">
        <f t="shared" si="374"/>
        <v>9693</v>
      </c>
      <c r="AR36" s="411">
        <f t="shared" si="374"/>
        <v>8863</v>
      </c>
      <c r="AS36" s="411">
        <f t="shared" si="374"/>
        <v>18556</v>
      </c>
      <c r="AT36" s="411">
        <f t="shared" si="374"/>
        <v>106</v>
      </c>
      <c r="AU36" s="411">
        <f t="shared" si="374"/>
        <v>91</v>
      </c>
      <c r="AV36" s="411">
        <f t="shared" si="374"/>
        <v>197</v>
      </c>
      <c r="AW36" s="411">
        <f t="shared" si="374"/>
        <v>519</v>
      </c>
      <c r="AX36" s="411">
        <f t="shared" si="374"/>
        <v>488</v>
      </c>
      <c r="AY36" s="411">
        <f t="shared" ref="AY36" si="375">N187</f>
        <v>1007</v>
      </c>
      <c r="AZ36" s="411">
        <f t="shared" ref="AZ36" si="376">O187</f>
        <v>0</v>
      </c>
      <c r="BA36" s="411">
        <f t="shared" ref="BA36" si="377">P187</f>
        <v>0</v>
      </c>
      <c r="BB36" s="411">
        <f t="shared" ref="BB36" si="378">Q187</f>
        <v>0</v>
      </c>
      <c r="BC36" s="411">
        <f t="shared" ref="BC36" si="379">R187</f>
        <v>0</v>
      </c>
      <c r="BD36" s="411">
        <f t="shared" ref="BD36" si="380">S187</f>
        <v>0</v>
      </c>
      <c r="BE36" s="411">
        <f t="shared" ref="BE36" si="381">T187</f>
        <v>0</v>
      </c>
      <c r="BF36" s="411">
        <f t="shared" ref="BF36" si="382">U187</f>
        <v>152</v>
      </c>
      <c r="BG36" s="411">
        <f t="shared" ref="BG36" si="383">V187</f>
        <v>176</v>
      </c>
      <c r="BH36" s="411">
        <f t="shared" ref="BH36" si="384">W187</f>
        <v>328</v>
      </c>
      <c r="BI36" s="411">
        <f t="shared" ref="BI36" si="385">X187</f>
        <v>14512</v>
      </c>
      <c r="BJ36" s="411">
        <f t="shared" ref="BJ36" si="386">Y187</f>
        <v>13313</v>
      </c>
      <c r="BK36" s="411">
        <f t="shared" ref="BK36" si="387">Z187</f>
        <v>27825</v>
      </c>
    </row>
    <row r="37" spans="1:63" s="365" customFormat="1" ht="29.25" customHeight="1">
      <c r="A37" s="23">
        <v>22</v>
      </c>
      <c r="B37" s="97" t="s">
        <v>449</v>
      </c>
      <c r="C37" s="376">
        <v>90</v>
      </c>
      <c r="D37" s="376">
        <v>77</v>
      </c>
      <c r="E37" s="176">
        <f t="shared" si="367"/>
        <v>167</v>
      </c>
      <c r="F37" s="376">
        <v>78</v>
      </c>
      <c r="G37" s="376">
        <v>95</v>
      </c>
      <c r="H37" s="176">
        <f t="shared" si="368"/>
        <v>173</v>
      </c>
      <c r="I37" s="376">
        <v>8</v>
      </c>
      <c r="J37" s="376">
        <v>5</v>
      </c>
      <c r="K37" s="176">
        <f t="shared" si="369"/>
        <v>13</v>
      </c>
      <c r="L37" s="376">
        <v>6</v>
      </c>
      <c r="M37" s="376">
        <v>0</v>
      </c>
      <c r="N37" s="176">
        <f t="shared" si="370"/>
        <v>6</v>
      </c>
      <c r="O37" s="176"/>
      <c r="P37" s="176"/>
      <c r="Q37" s="176">
        <f t="shared" si="371"/>
        <v>0</v>
      </c>
      <c r="R37" s="376"/>
      <c r="S37" s="376"/>
      <c r="T37" s="176">
        <f t="shared" si="372"/>
        <v>0</v>
      </c>
      <c r="U37" s="176">
        <v>0</v>
      </c>
      <c r="V37" s="176">
        <v>0</v>
      </c>
      <c r="W37" s="176">
        <f t="shared" si="373"/>
        <v>0</v>
      </c>
      <c r="X37" s="528">
        <f t="shared" si="363"/>
        <v>182</v>
      </c>
      <c r="Y37" s="528">
        <f t="shared" si="364"/>
        <v>177</v>
      </c>
      <c r="Z37" s="528">
        <f t="shared" si="365"/>
        <v>359</v>
      </c>
      <c r="AA37" s="376">
        <v>35</v>
      </c>
      <c r="AB37" s="376">
        <v>25</v>
      </c>
      <c r="AC37" s="176">
        <f>+AA37+AB37</f>
        <v>60</v>
      </c>
      <c r="AD37" s="528">
        <f t="shared" si="366"/>
        <v>217</v>
      </c>
      <c r="AE37" s="528">
        <f t="shared" si="366"/>
        <v>202</v>
      </c>
      <c r="AF37" s="176">
        <f>+AD37+AE37</f>
        <v>419</v>
      </c>
      <c r="AG37" s="376"/>
      <c r="AH37" s="376"/>
      <c r="AI37" s="176">
        <f>+AG37+AH37</f>
        <v>0</v>
      </c>
      <c r="AL37" s="381">
        <v>2</v>
      </c>
      <c r="AM37" s="220" t="s">
        <v>20</v>
      </c>
      <c r="AN37" s="289">
        <f t="shared" ref="AN37:AX37" si="388">C194</f>
        <v>645</v>
      </c>
      <c r="AO37" s="289">
        <f t="shared" si="388"/>
        <v>547</v>
      </c>
      <c r="AP37" s="289">
        <f t="shared" si="388"/>
        <v>1192</v>
      </c>
      <c r="AQ37" s="289">
        <f t="shared" si="388"/>
        <v>3253</v>
      </c>
      <c r="AR37" s="289">
        <f t="shared" si="388"/>
        <v>2916</v>
      </c>
      <c r="AS37" s="289">
        <f t="shared" si="388"/>
        <v>6169</v>
      </c>
      <c r="AT37" s="289">
        <f t="shared" si="388"/>
        <v>133</v>
      </c>
      <c r="AU37" s="289">
        <f t="shared" si="388"/>
        <v>120</v>
      </c>
      <c r="AV37" s="289">
        <f t="shared" si="388"/>
        <v>253</v>
      </c>
      <c r="AW37" s="289">
        <f t="shared" si="388"/>
        <v>2</v>
      </c>
      <c r="AX37" s="289">
        <f t="shared" si="388"/>
        <v>2</v>
      </c>
      <c r="AY37" s="289">
        <f t="shared" ref="AY37" si="389">N194</f>
        <v>4</v>
      </c>
      <c r="AZ37" s="289">
        <f t="shared" ref="AZ37" si="390">O194</f>
        <v>0</v>
      </c>
      <c r="BA37" s="289">
        <f t="shared" ref="BA37" si="391">P194</f>
        <v>0</v>
      </c>
      <c r="BB37" s="289">
        <f t="shared" ref="BB37" si="392">Q194</f>
        <v>0</v>
      </c>
      <c r="BC37" s="289">
        <f t="shared" ref="BC37" si="393">R194</f>
        <v>0</v>
      </c>
      <c r="BD37" s="289">
        <f t="shared" ref="BD37" si="394">S194</f>
        <v>0</v>
      </c>
      <c r="BE37" s="289">
        <f t="shared" ref="BE37" si="395">T194</f>
        <v>0</v>
      </c>
      <c r="BF37" s="289">
        <f t="shared" ref="BF37" si="396">U194</f>
        <v>253</v>
      </c>
      <c r="BG37" s="289">
        <f t="shared" ref="BG37" si="397">V194</f>
        <v>259</v>
      </c>
      <c r="BH37" s="289">
        <f t="shared" ref="BH37" si="398">W194</f>
        <v>512</v>
      </c>
      <c r="BI37" s="289">
        <f t="shared" ref="BI37" si="399">X194</f>
        <v>4286</v>
      </c>
      <c r="BJ37" s="289">
        <f t="shared" ref="BJ37" si="400">Y194</f>
        <v>3844</v>
      </c>
      <c r="BK37" s="289">
        <f t="shared" ref="BK37" si="401">Z194</f>
        <v>8130</v>
      </c>
    </row>
    <row r="38" spans="1:63" s="365" customFormat="1" ht="29.25" customHeight="1">
      <c r="A38" s="91"/>
      <c r="B38" s="92" t="s">
        <v>6</v>
      </c>
      <c r="C38" s="534">
        <f t="shared" ref="C38:AI38" si="402">SUM(C34:C37)</f>
        <v>521</v>
      </c>
      <c r="D38" s="534">
        <f t="shared" si="402"/>
        <v>467</v>
      </c>
      <c r="E38" s="534">
        <f t="shared" si="402"/>
        <v>988</v>
      </c>
      <c r="F38" s="534">
        <f t="shared" si="402"/>
        <v>460</v>
      </c>
      <c r="G38" s="534">
        <f t="shared" si="402"/>
        <v>454</v>
      </c>
      <c r="H38" s="534">
        <f t="shared" si="402"/>
        <v>914</v>
      </c>
      <c r="I38" s="534">
        <f t="shared" si="402"/>
        <v>27</v>
      </c>
      <c r="J38" s="534">
        <f t="shared" si="402"/>
        <v>15</v>
      </c>
      <c r="K38" s="534">
        <f t="shared" si="402"/>
        <v>42</v>
      </c>
      <c r="L38" s="534">
        <f t="shared" si="402"/>
        <v>15</v>
      </c>
      <c r="M38" s="534">
        <f t="shared" si="402"/>
        <v>5</v>
      </c>
      <c r="N38" s="534">
        <f t="shared" si="402"/>
        <v>20</v>
      </c>
      <c r="O38" s="534">
        <f t="shared" si="402"/>
        <v>0</v>
      </c>
      <c r="P38" s="534">
        <f t="shared" si="402"/>
        <v>0</v>
      </c>
      <c r="Q38" s="534">
        <f t="shared" si="402"/>
        <v>0</v>
      </c>
      <c r="R38" s="534">
        <f t="shared" si="402"/>
        <v>0</v>
      </c>
      <c r="S38" s="534">
        <f t="shared" si="402"/>
        <v>0</v>
      </c>
      <c r="T38" s="534">
        <f t="shared" si="402"/>
        <v>0</v>
      </c>
      <c r="U38" s="534">
        <f t="shared" si="402"/>
        <v>68</v>
      </c>
      <c r="V38" s="534">
        <f t="shared" si="402"/>
        <v>93</v>
      </c>
      <c r="W38" s="534">
        <f t="shared" si="402"/>
        <v>161</v>
      </c>
      <c r="X38" s="534">
        <f t="shared" si="402"/>
        <v>1091</v>
      </c>
      <c r="Y38" s="534">
        <f t="shared" si="402"/>
        <v>1034</v>
      </c>
      <c r="Z38" s="534">
        <f t="shared" si="402"/>
        <v>2125</v>
      </c>
      <c r="AA38" s="534">
        <f t="shared" si="402"/>
        <v>200</v>
      </c>
      <c r="AB38" s="534">
        <f t="shared" si="402"/>
        <v>138</v>
      </c>
      <c r="AC38" s="534">
        <f t="shared" si="402"/>
        <v>338</v>
      </c>
      <c r="AD38" s="534">
        <f>SUM(AD34:AD37)</f>
        <v>1291</v>
      </c>
      <c r="AE38" s="534">
        <f>SUM(AE34:AE37)</f>
        <v>1172</v>
      </c>
      <c r="AF38" s="534">
        <f>SUM(AF34:AF37)</f>
        <v>2463</v>
      </c>
      <c r="AG38" s="534">
        <f t="shared" si="402"/>
        <v>9</v>
      </c>
      <c r="AH38" s="534">
        <f t="shared" si="402"/>
        <v>7</v>
      </c>
      <c r="AI38" s="534">
        <f t="shared" si="402"/>
        <v>16</v>
      </c>
      <c r="AL38" s="410">
        <v>3</v>
      </c>
      <c r="AM38" s="220" t="s">
        <v>21</v>
      </c>
      <c r="AN38" s="289">
        <f t="shared" ref="AN38:AX38" si="403">C213</f>
        <v>3453</v>
      </c>
      <c r="AO38" s="289">
        <f t="shared" si="403"/>
        <v>3220</v>
      </c>
      <c r="AP38" s="289">
        <f t="shared" si="403"/>
        <v>6673</v>
      </c>
      <c r="AQ38" s="289">
        <f t="shared" si="403"/>
        <v>5652</v>
      </c>
      <c r="AR38" s="289">
        <f t="shared" si="403"/>
        <v>5239</v>
      </c>
      <c r="AS38" s="289">
        <f t="shared" si="403"/>
        <v>10891</v>
      </c>
      <c r="AT38" s="289">
        <f t="shared" si="403"/>
        <v>55</v>
      </c>
      <c r="AU38" s="289">
        <f t="shared" si="403"/>
        <v>45</v>
      </c>
      <c r="AV38" s="289">
        <f t="shared" si="403"/>
        <v>100</v>
      </c>
      <c r="AW38" s="289">
        <f t="shared" si="403"/>
        <v>28</v>
      </c>
      <c r="AX38" s="289">
        <f t="shared" si="403"/>
        <v>16</v>
      </c>
      <c r="AY38" s="289">
        <f t="shared" ref="AY38" si="404">N213</f>
        <v>44</v>
      </c>
      <c r="AZ38" s="289">
        <f t="shared" ref="AZ38" si="405">O213</f>
        <v>7</v>
      </c>
      <c r="BA38" s="289">
        <f t="shared" ref="BA38" si="406">P213</f>
        <v>6</v>
      </c>
      <c r="BB38" s="289">
        <f t="shared" ref="BB38" si="407">Q213</f>
        <v>13</v>
      </c>
      <c r="BC38" s="289">
        <f t="shared" ref="BC38" si="408">R213</f>
        <v>0</v>
      </c>
      <c r="BD38" s="289">
        <f t="shared" ref="BD38" si="409">S213</f>
        <v>0</v>
      </c>
      <c r="BE38" s="289">
        <f t="shared" ref="BE38" si="410">T213</f>
        <v>0</v>
      </c>
      <c r="BF38" s="289">
        <f t="shared" ref="BF38" si="411">U213</f>
        <v>68</v>
      </c>
      <c r="BG38" s="289">
        <f t="shared" ref="BG38" si="412">V213</f>
        <v>53</v>
      </c>
      <c r="BH38" s="289">
        <f t="shared" ref="BH38" si="413">W213</f>
        <v>121</v>
      </c>
      <c r="BI38" s="289">
        <f t="shared" ref="BI38" si="414">X213</f>
        <v>9263</v>
      </c>
      <c r="BJ38" s="289">
        <f t="shared" ref="BJ38" si="415">Y213</f>
        <v>8579</v>
      </c>
      <c r="BK38" s="289">
        <f t="shared" ref="BK38" si="416">Z213</f>
        <v>17842</v>
      </c>
    </row>
    <row r="39" spans="1:63" s="365" customFormat="1" ht="29.25" customHeight="1">
      <c r="A39" s="374" t="s">
        <v>29</v>
      </c>
      <c r="B39" s="363"/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531"/>
      <c r="O39" s="531"/>
      <c r="P39" s="531"/>
      <c r="Q39" s="531"/>
      <c r="R39" s="531"/>
      <c r="S39" s="531"/>
      <c r="T39" s="531"/>
      <c r="U39" s="531"/>
      <c r="V39" s="531"/>
      <c r="W39" s="531"/>
      <c r="X39" s="532"/>
      <c r="Y39" s="532"/>
      <c r="Z39" s="531"/>
      <c r="AA39" s="531"/>
      <c r="AB39" s="531"/>
      <c r="AC39" s="531"/>
      <c r="AD39" s="531"/>
      <c r="AE39" s="531"/>
      <c r="AF39" s="531"/>
      <c r="AG39" s="531"/>
      <c r="AH39" s="531"/>
      <c r="AI39" s="533"/>
      <c r="AL39" s="381">
        <v>4</v>
      </c>
      <c r="AM39" s="220" t="s">
        <v>25</v>
      </c>
      <c r="AN39" s="289">
        <f t="shared" ref="AN39:AX39" si="417">C218</f>
        <v>1438</v>
      </c>
      <c r="AO39" s="289">
        <f t="shared" si="417"/>
        <v>1373</v>
      </c>
      <c r="AP39" s="289">
        <f t="shared" si="417"/>
        <v>2811</v>
      </c>
      <c r="AQ39" s="289">
        <f t="shared" si="417"/>
        <v>3239</v>
      </c>
      <c r="AR39" s="289">
        <f t="shared" si="417"/>
        <v>3097</v>
      </c>
      <c r="AS39" s="289">
        <f t="shared" si="417"/>
        <v>6336</v>
      </c>
      <c r="AT39" s="289">
        <f t="shared" si="417"/>
        <v>32</v>
      </c>
      <c r="AU39" s="289">
        <f t="shared" si="417"/>
        <v>27</v>
      </c>
      <c r="AV39" s="289">
        <f t="shared" si="417"/>
        <v>59</v>
      </c>
      <c r="AW39" s="289">
        <f t="shared" si="417"/>
        <v>16</v>
      </c>
      <c r="AX39" s="289">
        <f t="shared" si="417"/>
        <v>17</v>
      </c>
      <c r="AY39" s="289">
        <f t="shared" ref="AY39" si="418">N218</f>
        <v>33</v>
      </c>
      <c r="AZ39" s="289">
        <f t="shared" ref="AZ39" si="419">O218</f>
        <v>0</v>
      </c>
      <c r="BA39" s="289">
        <f t="shared" ref="BA39" si="420">P218</f>
        <v>0</v>
      </c>
      <c r="BB39" s="289">
        <f t="shared" ref="BB39" si="421">Q218</f>
        <v>0</v>
      </c>
      <c r="BC39" s="289">
        <f t="shared" ref="BC39" si="422">R218</f>
        <v>13</v>
      </c>
      <c r="BD39" s="289">
        <f t="shared" ref="BD39" si="423">S218</f>
        <v>7</v>
      </c>
      <c r="BE39" s="289">
        <f t="shared" ref="BE39" si="424">T218</f>
        <v>20</v>
      </c>
      <c r="BF39" s="289">
        <f t="shared" ref="BF39" si="425">U218</f>
        <v>21</v>
      </c>
      <c r="BG39" s="289">
        <f t="shared" ref="BG39" si="426">V218</f>
        <v>27</v>
      </c>
      <c r="BH39" s="289">
        <f t="shared" ref="BH39" si="427">W218</f>
        <v>48</v>
      </c>
      <c r="BI39" s="289">
        <f t="shared" ref="BI39" si="428">X218</f>
        <v>4759</v>
      </c>
      <c r="BJ39" s="289">
        <f t="shared" ref="BJ39" si="429">Y218</f>
        <v>4548</v>
      </c>
      <c r="BK39" s="289">
        <f t="shared" ref="BK39" si="430">Z218</f>
        <v>9307</v>
      </c>
    </row>
    <row r="40" spans="1:63" s="365" customFormat="1" ht="29.25" customHeight="1">
      <c r="A40" s="23">
        <v>23</v>
      </c>
      <c r="B40" s="97" t="s">
        <v>484</v>
      </c>
      <c r="C40" s="922">
        <v>17</v>
      </c>
      <c r="D40" s="922">
        <v>14</v>
      </c>
      <c r="E40" s="176">
        <f t="shared" ref="E40:E42" si="431">SUM(C40:D40)</f>
        <v>31</v>
      </c>
      <c r="F40" s="922">
        <v>78</v>
      </c>
      <c r="G40" s="922">
        <v>80</v>
      </c>
      <c r="H40" s="176">
        <f t="shared" ref="H40:H42" si="432">SUM(F40:G40)</f>
        <v>158</v>
      </c>
      <c r="I40" s="922">
        <v>6</v>
      </c>
      <c r="J40" s="922">
        <v>3</v>
      </c>
      <c r="K40" s="176">
        <f t="shared" ref="K40:K42" si="433">SUM(I40:J40)</f>
        <v>9</v>
      </c>
      <c r="L40" s="922"/>
      <c r="M40" s="922"/>
      <c r="N40" s="536">
        <f>SUM(L40:M40)</f>
        <v>0</v>
      </c>
      <c r="O40" s="536"/>
      <c r="P40" s="536"/>
      <c r="Q40" s="176">
        <f t="shared" ref="Q40:Q42" si="434">O40+P40</f>
        <v>0</v>
      </c>
      <c r="R40" s="536"/>
      <c r="S40" s="536"/>
      <c r="T40" s="536">
        <f>+R40+S40</f>
        <v>0</v>
      </c>
      <c r="U40" s="536"/>
      <c r="V40" s="536"/>
      <c r="W40" s="536">
        <f>+U40+V40</f>
        <v>0</v>
      </c>
      <c r="X40" s="528">
        <f t="shared" ref="X40:X42" si="435">C40+F40+I40+L40+O40+R40+U40</f>
        <v>101</v>
      </c>
      <c r="Y40" s="528">
        <f t="shared" ref="Y40:Y42" si="436">D40+G40+J40+M40+P40+S40+V40</f>
        <v>97</v>
      </c>
      <c r="Z40" s="528">
        <f t="shared" ref="Z40:Z42" si="437">E40+H40+K40+N40+Q40+T40+W40</f>
        <v>198</v>
      </c>
      <c r="AA40" s="922">
        <v>35</v>
      </c>
      <c r="AB40" s="922">
        <v>30</v>
      </c>
      <c r="AC40" s="536">
        <f>+AA40+AB40</f>
        <v>65</v>
      </c>
      <c r="AD40" s="528">
        <f t="shared" ref="AD40:AE42" si="438">X40+AA40</f>
        <v>136</v>
      </c>
      <c r="AE40" s="528">
        <f t="shared" si="438"/>
        <v>127</v>
      </c>
      <c r="AF40" s="536">
        <f>+AD40+AE40</f>
        <v>263</v>
      </c>
      <c r="AG40" s="537"/>
      <c r="AH40" s="537"/>
      <c r="AI40" s="536">
        <f>AG40+AH40</f>
        <v>0</v>
      </c>
      <c r="AL40" s="410">
        <v>5</v>
      </c>
      <c r="AM40" s="220" t="s">
        <v>27</v>
      </c>
      <c r="AN40" s="289">
        <f t="shared" ref="AN40:AX40" si="439">C223</f>
        <v>3434</v>
      </c>
      <c r="AO40" s="289">
        <f t="shared" si="439"/>
        <v>3171</v>
      </c>
      <c r="AP40" s="289">
        <f t="shared" si="439"/>
        <v>6605</v>
      </c>
      <c r="AQ40" s="289">
        <f t="shared" si="439"/>
        <v>3164</v>
      </c>
      <c r="AR40" s="289">
        <f t="shared" si="439"/>
        <v>2892</v>
      </c>
      <c r="AS40" s="289">
        <f t="shared" si="439"/>
        <v>6056</v>
      </c>
      <c r="AT40" s="289">
        <f t="shared" si="439"/>
        <v>216</v>
      </c>
      <c r="AU40" s="289">
        <f t="shared" si="439"/>
        <v>201</v>
      </c>
      <c r="AV40" s="289">
        <f t="shared" si="439"/>
        <v>417</v>
      </c>
      <c r="AW40" s="289">
        <f t="shared" si="439"/>
        <v>207</v>
      </c>
      <c r="AX40" s="289">
        <f t="shared" si="439"/>
        <v>170</v>
      </c>
      <c r="AY40" s="289">
        <f t="shared" ref="AY40" si="440">N223</f>
        <v>377</v>
      </c>
      <c r="AZ40" s="289">
        <f t="shared" ref="AZ40" si="441">O223</f>
        <v>0</v>
      </c>
      <c r="BA40" s="289">
        <f t="shared" ref="BA40" si="442">P223</f>
        <v>0</v>
      </c>
      <c r="BB40" s="289">
        <f t="shared" ref="BB40" si="443">Q223</f>
        <v>0</v>
      </c>
      <c r="BC40" s="289">
        <f t="shared" ref="BC40" si="444">R223</f>
        <v>0</v>
      </c>
      <c r="BD40" s="289">
        <f t="shared" ref="BD40" si="445">S223</f>
        <v>0</v>
      </c>
      <c r="BE40" s="289">
        <f t="shared" ref="BE40" si="446">T223</f>
        <v>0</v>
      </c>
      <c r="BF40" s="289">
        <f t="shared" ref="BF40" si="447">U223</f>
        <v>31</v>
      </c>
      <c r="BG40" s="289">
        <f t="shared" ref="BG40" si="448">V223</f>
        <v>24</v>
      </c>
      <c r="BH40" s="289">
        <f t="shared" ref="BH40" si="449">W223</f>
        <v>55</v>
      </c>
      <c r="BI40" s="289">
        <f t="shared" ref="BI40" si="450">X223</f>
        <v>7052</v>
      </c>
      <c r="BJ40" s="289">
        <f t="shared" ref="BJ40" si="451">Y223</f>
        <v>6458</v>
      </c>
      <c r="BK40" s="289">
        <f t="shared" ref="BK40" si="452">Z223</f>
        <v>13510</v>
      </c>
    </row>
    <row r="41" spans="1:63" s="365" customFormat="1" ht="29.25" customHeight="1">
      <c r="A41" s="23">
        <v>24</v>
      </c>
      <c r="B41" s="97" t="s">
        <v>485</v>
      </c>
      <c r="C41" s="922">
        <v>22</v>
      </c>
      <c r="D41" s="922">
        <v>18</v>
      </c>
      <c r="E41" s="176">
        <f t="shared" si="431"/>
        <v>40</v>
      </c>
      <c r="F41" s="922">
        <v>35</v>
      </c>
      <c r="G41" s="922">
        <v>27</v>
      </c>
      <c r="H41" s="176">
        <f t="shared" si="432"/>
        <v>62</v>
      </c>
      <c r="I41" s="922">
        <v>2</v>
      </c>
      <c r="J41" s="922">
        <v>0</v>
      </c>
      <c r="K41" s="176">
        <f t="shared" si="433"/>
        <v>2</v>
      </c>
      <c r="L41" s="922">
        <v>1</v>
      </c>
      <c r="M41" s="922"/>
      <c r="N41" s="536">
        <f>SUM(L41:M41)</f>
        <v>1</v>
      </c>
      <c r="O41" s="536"/>
      <c r="P41" s="536"/>
      <c r="Q41" s="176">
        <f t="shared" si="434"/>
        <v>0</v>
      </c>
      <c r="R41" s="536"/>
      <c r="S41" s="536"/>
      <c r="T41" s="536">
        <f>+R41+S41</f>
        <v>0</v>
      </c>
      <c r="U41" s="536"/>
      <c r="V41" s="536"/>
      <c r="W41" s="536">
        <f>+U41+V41</f>
        <v>0</v>
      </c>
      <c r="X41" s="528">
        <f t="shared" si="435"/>
        <v>60</v>
      </c>
      <c r="Y41" s="528">
        <f t="shared" si="436"/>
        <v>45</v>
      </c>
      <c r="Z41" s="528">
        <f t="shared" si="437"/>
        <v>105</v>
      </c>
      <c r="AA41" s="922">
        <v>22</v>
      </c>
      <c r="AB41" s="922">
        <v>17</v>
      </c>
      <c r="AC41" s="536">
        <f>+AA41+AB41</f>
        <v>39</v>
      </c>
      <c r="AD41" s="528">
        <f t="shared" si="438"/>
        <v>82</v>
      </c>
      <c r="AE41" s="528">
        <f t="shared" si="438"/>
        <v>62</v>
      </c>
      <c r="AF41" s="536">
        <f>+AD41+AE41</f>
        <v>144</v>
      </c>
      <c r="AG41" s="537"/>
      <c r="AH41" s="537"/>
      <c r="AI41" s="536">
        <f>AG41+AH41</f>
        <v>0</v>
      </c>
      <c r="AL41" s="381">
        <v>6</v>
      </c>
      <c r="AM41" s="220" t="s">
        <v>29</v>
      </c>
      <c r="AN41" s="289">
        <f t="shared" ref="AN41:AX41" si="453">C230</f>
        <v>667</v>
      </c>
      <c r="AO41" s="289">
        <f t="shared" si="453"/>
        <v>765</v>
      </c>
      <c r="AP41" s="289">
        <f t="shared" si="453"/>
        <v>1432</v>
      </c>
      <c r="AQ41" s="289">
        <f t="shared" si="453"/>
        <v>1584</v>
      </c>
      <c r="AR41" s="289">
        <f t="shared" si="453"/>
        <v>1321</v>
      </c>
      <c r="AS41" s="289">
        <f t="shared" si="453"/>
        <v>2905</v>
      </c>
      <c r="AT41" s="289">
        <f t="shared" si="453"/>
        <v>134</v>
      </c>
      <c r="AU41" s="289">
        <f t="shared" si="453"/>
        <v>84</v>
      </c>
      <c r="AV41" s="289">
        <f t="shared" si="453"/>
        <v>218</v>
      </c>
      <c r="AW41" s="289">
        <f t="shared" si="453"/>
        <v>10</v>
      </c>
      <c r="AX41" s="289">
        <f t="shared" si="453"/>
        <v>9</v>
      </c>
      <c r="AY41" s="289">
        <f t="shared" ref="AY41" si="454">N230</f>
        <v>19</v>
      </c>
      <c r="AZ41" s="289">
        <f t="shared" ref="AZ41" si="455">O230</f>
        <v>0</v>
      </c>
      <c r="BA41" s="289">
        <f t="shared" ref="BA41" si="456">P230</f>
        <v>0</v>
      </c>
      <c r="BB41" s="289">
        <f t="shared" ref="BB41" si="457">Q230</f>
        <v>0</v>
      </c>
      <c r="BC41" s="289">
        <f t="shared" ref="BC41" si="458">R230</f>
        <v>0</v>
      </c>
      <c r="BD41" s="289">
        <f t="shared" ref="BD41" si="459">S230</f>
        <v>0</v>
      </c>
      <c r="BE41" s="289">
        <f t="shared" ref="BE41" si="460">T230</f>
        <v>0</v>
      </c>
      <c r="BF41" s="289">
        <f t="shared" ref="BF41" si="461">U230</f>
        <v>3</v>
      </c>
      <c r="BG41" s="289">
        <f t="shared" ref="BG41" si="462">V230</f>
        <v>1</v>
      </c>
      <c r="BH41" s="289">
        <f t="shared" ref="BH41" si="463">W230</f>
        <v>4</v>
      </c>
      <c r="BI41" s="289">
        <f t="shared" ref="BI41" si="464">X230</f>
        <v>2398</v>
      </c>
      <c r="BJ41" s="289">
        <f t="shared" ref="BJ41" si="465">Y230</f>
        <v>2180</v>
      </c>
      <c r="BK41" s="289">
        <f t="shared" ref="BK41" si="466">Z230</f>
        <v>4578</v>
      </c>
    </row>
    <row r="42" spans="1:63" s="365" customFormat="1" ht="29.25" customHeight="1">
      <c r="A42" s="23">
        <v>25</v>
      </c>
      <c r="B42" s="97" t="s">
        <v>486</v>
      </c>
      <c r="C42" s="922">
        <v>5</v>
      </c>
      <c r="D42" s="922">
        <v>7</v>
      </c>
      <c r="E42" s="176">
        <f t="shared" si="431"/>
        <v>12</v>
      </c>
      <c r="F42" s="922">
        <v>21</v>
      </c>
      <c r="G42" s="922">
        <v>9</v>
      </c>
      <c r="H42" s="176">
        <f t="shared" si="432"/>
        <v>30</v>
      </c>
      <c r="I42" s="922">
        <v>1</v>
      </c>
      <c r="J42" s="922">
        <v>0</v>
      </c>
      <c r="K42" s="176">
        <f t="shared" si="433"/>
        <v>1</v>
      </c>
      <c r="L42" s="922"/>
      <c r="M42" s="922"/>
      <c r="N42" s="536">
        <f>SUM(L42:M42)</f>
        <v>0</v>
      </c>
      <c r="O42" s="536"/>
      <c r="P42" s="536"/>
      <c r="Q42" s="176">
        <f t="shared" si="434"/>
        <v>0</v>
      </c>
      <c r="R42" s="536"/>
      <c r="S42" s="536"/>
      <c r="T42" s="536">
        <f>+R42+S42</f>
        <v>0</v>
      </c>
      <c r="U42" s="536"/>
      <c r="V42" s="536"/>
      <c r="W42" s="536">
        <f>+U42+V42</f>
        <v>0</v>
      </c>
      <c r="X42" s="528">
        <f t="shared" si="435"/>
        <v>27</v>
      </c>
      <c r="Y42" s="528">
        <f t="shared" si="436"/>
        <v>16</v>
      </c>
      <c r="Z42" s="528">
        <f t="shared" si="437"/>
        <v>43</v>
      </c>
      <c r="AA42" s="922">
        <v>33</v>
      </c>
      <c r="AB42" s="922">
        <v>28</v>
      </c>
      <c r="AC42" s="536">
        <f>+AA42+AB42</f>
        <v>61</v>
      </c>
      <c r="AD42" s="528">
        <f t="shared" si="438"/>
        <v>60</v>
      </c>
      <c r="AE42" s="528">
        <f t="shared" si="438"/>
        <v>44</v>
      </c>
      <c r="AF42" s="536">
        <f>+AD42+AE42</f>
        <v>104</v>
      </c>
      <c r="AG42" s="537"/>
      <c r="AH42" s="537"/>
      <c r="AI42" s="536">
        <f>AG42+AH42</f>
        <v>0</v>
      </c>
      <c r="AL42" s="410">
        <v>7</v>
      </c>
      <c r="AM42" s="220" t="s">
        <v>142</v>
      </c>
      <c r="AN42" s="289">
        <f t="shared" ref="AN42:AX42" si="467">C241</f>
        <v>2635</v>
      </c>
      <c r="AO42" s="289">
        <f t="shared" si="467"/>
        <v>2469</v>
      </c>
      <c r="AP42" s="289">
        <f t="shared" si="467"/>
        <v>5104</v>
      </c>
      <c r="AQ42" s="289">
        <f t="shared" si="467"/>
        <v>1122</v>
      </c>
      <c r="AR42" s="289">
        <f t="shared" si="467"/>
        <v>1041</v>
      </c>
      <c r="AS42" s="289">
        <f t="shared" si="467"/>
        <v>2163</v>
      </c>
      <c r="AT42" s="289">
        <f t="shared" si="467"/>
        <v>140</v>
      </c>
      <c r="AU42" s="289">
        <f t="shared" si="467"/>
        <v>100</v>
      </c>
      <c r="AV42" s="289">
        <f t="shared" si="467"/>
        <v>240</v>
      </c>
      <c r="AW42" s="289">
        <f t="shared" si="467"/>
        <v>97</v>
      </c>
      <c r="AX42" s="289">
        <f t="shared" si="467"/>
        <v>70</v>
      </c>
      <c r="AY42" s="289">
        <f t="shared" ref="AY42" si="468">N241</f>
        <v>167</v>
      </c>
      <c r="AZ42" s="289">
        <f t="shared" ref="AZ42" si="469">O241</f>
        <v>0</v>
      </c>
      <c r="BA42" s="289">
        <f t="shared" ref="BA42" si="470">P241</f>
        <v>0</v>
      </c>
      <c r="BB42" s="289">
        <f t="shared" ref="BB42" si="471">Q241</f>
        <v>0</v>
      </c>
      <c r="BC42" s="289">
        <f t="shared" ref="BC42" si="472">R241</f>
        <v>0</v>
      </c>
      <c r="BD42" s="289">
        <f t="shared" ref="BD42" si="473">S241</f>
        <v>0</v>
      </c>
      <c r="BE42" s="289">
        <f t="shared" ref="BE42" si="474">T241</f>
        <v>0</v>
      </c>
      <c r="BF42" s="289">
        <f t="shared" ref="BF42" si="475">U241</f>
        <v>68</v>
      </c>
      <c r="BG42" s="289">
        <f t="shared" ref="BG42" si="476">V241</f>
        <v>50</v>
      </c>
      <c r="BH42" s="289">
        <f t="shared" ref="BH42" si="477">W241</f>
        <v>118</v>
      </c>
      <c r="BI42" s="289">
        <f t="shared" ref="BI42" si="478">X241</f>
        <v>4062</v>
      </c>
      <c r="BJ42" s="289">
        <f t="shared" ref="BJ42" si="479">Y241</f>
        <v>3730</v>
      </c>
      <c r="BK42" s="289">
        <f t="shared" ref="BK42" si="480">Z241</f>
        <v>7792</v>
      </c>
    </row>
    <row r="43" spans="1:63" s="365" customFormat="1" ht="29.25" customHeight="1">
      <c r="A43" s="91"/>
      <c r="B43" s="93" t="s">
        <v>6</v>
      </c>
      <c r="C43" s="534">
        <f>SUM(C40:C42)</f>
        <v>44</v>
      </c>
      <c r="D43" s="534">
        <f t="shared" ref="D43:AI43" si="481">SUM(D40:D42)</f>
        <v>39</v>
      </c>
      <c r="E43" s="534">
        <f t="shared" si="481"/>
        <v>83</v>
      </c>
      <c r="F43" s="534">
        <f t="shared" si="481"/>
        <v>134</v>
      </c>
      <c r="G43" s="534">
        <f t="shared" si="481"/>
        <v>116</v>
      </c>
      <c r="H43" s="534">
        <f t="shared" si="481"/>
        <v>250</v>
      </c>
      <c r="I43" s="534">
        <f t="shared" si="481"/>
        <v>9</v>
      </c>
      <c r="J43" s="534">
        <f t="shared" si="481"/>
        <v>3</v>
      </c>
      <c r="K43" s="534">
        <f t="shared" si="481"/>
        <v>12</v>
      </c>
      <c r="L43" s="534">
        <f t="shared" si="481"/>
        <v>1</v>
      </c>
      <c r="M43" s="534">
        <f t="shared" si="481"/>
        <v>0</v>
      </c>
      <c r="N43" s="534">
        <f t="shared" si="481"/>
        <v>1</v>
      </c>
      <c r="O43" s="534">
        <f t="shared" si="481"/>
        <v>0</v>
      </c>
      <c r="P43" s="534">
        <f t="shared" si="481"/>
        <v>0</v>
      </c>
      <c r="Q43" s="534">
        <f t="shared" si="481"/>
        <v>0</v>
      </c>
      <c r="R43" s="534">
        <f t="shared" si="481"/>
        <v>0</v>
      </c>
      <c r="S43" s="534">
        <f t="shared" si="481"/>
        <v>0</v>
      </c>
      <c r="T43" s="534">
        <f t="shared" si="481"/>
        <v>0</v>
      </c>
      <c r="U43" s="534">
        <f t="shared" si="481"/>
        <v>0</v>
      </c>
      <c r="V43" s="534">
        <f t="shared" si="481"/>
        <v>0</v>
      </c>
      <c r="W43" s="534">
        <f t="shared" si="481"/>
        <v>0</v>
      </c>
      <c r="X43" s="534">
        <f t="shared" si="481"/>
        <v>188</v>
      </c>
      <c r="Y43" s="534">
        <f t="shared" si="481"/>
        <v>158</v>
      </c>
      <c r="Z43" s="534">
        <f t="shared" si="481"/>
        <v>346</v>
      </c>
      <c r="AA43" s="534">
        <f t="shared" si="481"/>
        <v>90</v>
      </c>
      <c r="AB43" s="534">
        <f t="shared" si="481"/>
        <v>75</v>
      </c>
      <c r="AC43" s="534">
        <f t="shared" si="481"/>
        <v>165</v>
      </c>
      <c r="AD43" s="534">
        <f t="shared" si="481"/>
        <v>278</v>
      </c>
      <c r="AE43" s="534">
        <f t="shared" si="481"/>
        <v>233</v>
      </c>
      <c r="AF43" s="534">
        <f t="shared" si="481"/>
        <v>511</v>
      </c>
      <c r="AG43" s="534">
        <f t="shared" si="481"/>
        <v>0</v>
      </c>
      <c r="AH43" s="534">
        <f t="shared" si="481"/>
        <v>0</v>
      </c>
      <c r="AI43" s="534">
        <f t="shared" si="481"/>
        <v>0</v>
      </c>
      <c r="AL43" s="381">
        <v>8</v>
      </c>
      <c r="AM43" s="220" t="s">
        <v>40</v>
      </c>
      <c r="AN43" s="289">
        <f t="shared" ref="AN43:AX43" si="482">C251</f>
        <v>3857</v>
      </c>
      <c r="AO43" s="289">
        <f t="shared" si="482"/>
        <v>3396</v>
      </c>
      <c r="AP43" s="289">
        <f t="shared" si="482"/>
        <v>7253</v>
      </c>
      <c r="AQ43" s="289">
        <f t="shared" si="482"/>
        <v>3700</v>
      </c>
      <c r="AR43" s="289">
        <f t="shared" si="482"/>
        <v>3450</v>
      </c>
      <c r="AS43" s="289">
        <f t="shared" si="482"/>
        <v>7150</v>
      </c>
      <c r="AT43" s="289">
        <f t="shared" si="482"/>
        <v>216</v>
      </c>
      <c r="AU43" s="289">
        <f t="shared" si="482"/>
        <v>132</v>
      </c>
      <c r="AV43" s="289">
        <f t="shared" si="482"/>
        <v>348</v>
      </c>
      <c r="AW43" s="289">
        <f t="shared" si="482"/>
        <v>1197</v>
      </c>
      <c r="AX43" s="289">
        <f t="shared" si="482"/>
        <v>793</v>
      </c>
      <c r="AY43" s="289">
        <f t="shared" ref="AY43" si="483">N251</f>
        <v>1990</v>
      </c>
      <c r="AZ43" s="289">
        <f t="shared" ref="AZ43" si="484">O251</f>
        <v>0</v>
      </c>
      <c r="BA43" s="289">
        <f t="shared" ref="BA43" si="485">P251</f>
        <v>0</v>
      </c>
      <c r="BB43" s="289">
        <f t="shared" ref="BB43" si="486">Q251</f>
        <v>0</v>
      </c>
      <c r="BC43" s="289">
        <f t="shared" ref="BC43" si="487">R251</f>
        <v>0</v>
      </c>
      <c r="BD43" s="289">
        <f t="shared" ref="BD43" si="488">S251</f>
        <v>0</v>
      </c>
      <c r="BE43" s="289">
        <f t="shared" ref="BE43" si="489">T251</f>
        <v>0</v>
      </c>
      <c r="BF43" s="289">
        <f t="shared" ref="BF43" si="490">U251</f>
        <v>0</v>
      </c>
      <c r="BG43" s="289">
        <f t="shared" ref="BG43" si="491">V251</f>
        <v>0</v>
      </c>
      <c r="BH43" s="289">
        <f t="shared" ref="BH43" si="492">W251</f>
        <v>0</v>
      </c>
      <c r="BI43" s="289">
        <f t="shared" ref="BI43" si="493">X251</f>
        <v>8970</v>
      </c>
      <c r="BJ43" s="289">
        <f t="shared" ref="BJ43" si="494">Y251</f>
        <v>7771</v>
      </c>
      <c r="BK43" s="289">
        <f t="shared" ref="BK43" si="495">Z251</f>
        <v>16741</v>
      </c>
    </row>
    <row r="44" spans="1:63" s="365" customFormat="1" ht="29.25" customHeight="1">
      <c r="A44" s="374" t="s">
        <v>33</v>
      </c>
      <c r="B44" s="363"/>
      <c r="C44" s="531"/>
      <c r="D44" s="531"/>
      <c r="E44" s="531"/>
      <c r="F44" s="531"/>
      <c r="G44" s="531"/>
      <c r="H44" s="531"/>
      <c r="I44" s="531"/>
      <c r="J44" s="531"/>
      <c r="K44" s="531"/>
      <c r="L44" s="531"/>
      <c r="M44" s="531"/>
      <c r="N44" s="531"/>
      <c r="O44" s="531"/>
      <c r="P44" s="531"/>
      <c r="Q44" s="531"/>
      <c r="R44" s="531"/>
      <c r="S44" s="531"/>
      <c r="T44" s="531"/>
      <c r="U44" s="531"/>
      <c r="V44" s="531"/>
      <c r="W44" s="531"/>
      <c r="X44" s="532"/>
      <c r="Y44" s="532"/>
      <c r="Z44" s="531"/>
      <c r="AA44" s="531"/>
      <c r="AB44" s="531"/>
      <c r="AC44" s="531"/>
      <c r="AD44" s="531"/>
      <c r="AE44" s="531"/>
      <c r="AF44" s="531"/>
      <c r="AG44" s="531"/>
      <c r="AH44" s="531"/>
      <c r="AI44" s="533"/>
      <c r="AL44" s="410">
        <v>9</v>
      </c>
      <c r="AM44" s="220" t="s">
        <v>44</v>
      </c>
      <c r="AN44" s="411">
        <f t="shared" ref="AN44:AX44" si="496">C263</f>
        <v>3827</v>
      </c>
      <c r="AO44" s="411">
        <f t="shared" si="496"/>
        <v>3714</v>
      </c>
      <c r="AP44" s="411">
        <f t="shared" si="496"/>
        <v>7541</v>
      </c>
      <c r="AQ44" s="411">
        <f t="shared" si="496"/>
        <v>3128</v>
      </c>
      <c r="AR44" s="411">
        <f t="shared" si="496"/>
        <v>2874</v>
      </c>
      <c r="AS44" s="411">
        <f t="shared" si="496"/>
        <v>6002</v>
      </c>
      <c r="AT44" s="411">
        <f t="shared" si="496"/>
        <v>620</v>
      </c>
      <c r="AU44" s="411">
        <f t="shared" si="496"/>
        <v>544</v>
      </c>
      <c r="AV44" s="411">
        <f t="shared" si="496"/>
        <v>1164</v>
      </c>
      <c r="AW44" s="411">
        <f t="shared" si="496"/>
        <v>292</v>
      </c>
      <c r="AX44" s="411">
        <f t="shared" si="496"/>
        <v>268</v>
      </c>
      <c r="AY44" s="411">
        <f t="shared" ref="AY44" si="497">N263</f>
        <v>560</v>
      </c>
      <c r="AZ44" s="411">
        <f t="shared" ref="AZ44" si="498">O263</f>
        <v>46</v>
      </c>
      <c r="BA44" s="411">
        <f t="shared" ref="BA44" si="499">P263</f>
        <v>27</v>
      </c>
      <c r="BB44" s="411">
        <f t="shared" ref="BB44" si="500">Q263</f>
        <v>73</v>
      </c>
      <c r="BC44" s="411">
        <f t="shared" ref="BC44" si="501">R263</f>
        <v>120</v>
      </c>
      <c r="BD44" s="411">
        <f t="shared" ref="BD44" si="502">S263</f>
        <v>120</v>
      </c>
      <c r="BE44" s="411">
        <f t="shared" ref="BE44" si="503">T263</f>
        <v>240</v>
      </c>
      <c r="BF44" s="411">
        <f t="shared" ref="BF44" si="504">U263</f>
        <v>15</v>
      </c>
      <c r="BG44" s="411">
        <f t="shared" ref="BG44" si="505">V263</f>
        <v>15</v>
      </c>
      <c r="BH44" s="411">
        <f t="shared" ref="BH44" si="506">W263</f>
        <v>30</v>
      </c>
      <c r="BI44" s="411">
        <f t="shared" ref="BI44" si="507">X263</f>
        <v>8048</v>
      </c>
      <c r="BJ44" s="411">
        <f t="shared" ref="BJ44" si="508">Y263</f>
        <v>7562</v>
      </c>
      <c r="BK44" s="411">
        <f t="shared" ref="BK44" si="509">Z263</f>
        <v>15610</v>
      </c>
    </row>
    <row r="45" spans="1:63" s="365" customFormat="1" ht="29.25" customHeight="1">
      <c r="A45" s="23">
        <v>26</v>
      </c>
      <c r="B45" s="96" t="s">
        <v>110</v>
      </c>
      <c r="C45" s="535">
        <v>8</v>
      </c>
      <c r="D45" s="535">
        <v>4</v>
      </c>
      <c r="E45" s="536">
        <f t="shared" ref="E45:E48" si="510">SUM(C45:D45)</f>
        <v>12</v>
      </c>
      <c r="F45" s="535">
        <v>31</v>
      </c>
      <c r="G45" s="535">
        <v>26</v>
      </c>
      <c r="H45" s="536">
        <f t="shared" ref="H45:H48" si="511">SUM(F45:G45)</f>
        <v>57</v>
      </c>
      <c r="I45" s="535">
        <v>0</v>
      </c>
      <c r="J45" s="535">
        <v>0</v>
      </c>
      <c r="K45" s="536">
        <f t="shared" ref="K45:K48" si="512">SUM(I45:J45)</f>
        <v>0</v>
      </c>
      <c r="L45" s="535">
        <v>0</v>
      </c>
      <c r="M45" s="535">
        <v>0</v>
      </c>
      <c r="N45" s="536">
        <f t="shared" ref="N45:N48" si="513">SUM(L45:M45)</f>
        <v>0</v>
      </c>
      <c r="O45" s="536"/>
      <c r="P45" s="536"/>
      <c r="Q45" s="536">
        <f t="shared" ref="Q45:Q48" si="514">SUM(O45:P45)</f>
        <v>0</v>
      </c>
      <c r="R45" s="536"/>
      <c r="S45" s="536"/>
      <c r="T45" s="536">
        <f t="shared" ref="T45:T48" si="515">SUM(R45:S45)</f>
        <v>0</v>
      </c>
      <c r="U45" s="536">
        <v>2</v>
      </c>
      <c r="V45" s="536">
        <v>0</v>
      </c>
      <c r="W45" s="536">
        <f t="shared" ref="W45:W48" si="516">SUM(U45:V45)</f>
        <v>2</v>
      </c>
      <c r="X45" s="528">
        <f t="shared" ref="X45:X48" si="517">C45+F45+I45+L45+O45+R45+U45</f>
        <v>41</v>
      </c>
      <c r="Y45" s="528">
        <f t="shared" ref="Y45:Y48" si="518">D45+G45+J45+M45+P45+S45+V45</f>
        <v>30</v>
      </c>
      <c r="Z45" s="528">
        <f t="shared" ref="Z45:Z48" si="519">E45+H45+K45+N45+Q45+T45+W45</f>
        <v>71</v>
      </c>
      <c r="AA45" s="198"/>
      <c r="AB45" s="198"/>
      <c r="AC45" s="536">
        <f>+AA45+AB45</f>
        <v>0</v>
      </c>
      <c r="AD45" s="528">
        <f t="shared" ref="AD45:AE48" si="520">X45+AA45</f>
        <v>41</v>
      </c>
      <c r="AE45" s="528">
        <f t="shared" si="520"/>
        <v>30</v>
      </c>
      <c r="AF45" s="536">
        <f>+AD45+AE45</f>
        <v>71</v>
      </c>
      <c r="AG45" s="535"/>
      <c r="AH45" s="535"/>
      <c r="AI45" s="536">
        <f>+AG45+AH45</f>
        <v>0</v>
      </c>
      <c r="AL45" s="381">
        <v>10</v>
      </c>
      <c r="AM45" s="220" t="s">
        <v>51</v>
      </c>
      <c r="AN45" s="411">
        <f t="shared" ref="AN45:AX45" si="521">C279</f>
        <v>8298</v>
      </c>
      <c r="AO45" s="411">
        <f t="shared" si="521"/>
        <v>8246</v>
      </c>
      <c r="AP45" s="411">
        <f t="shared" si="521"/>
        <v>16544</v>
      </c>
      <c r="AQ45" s="411">
        <f t="shared" si="521"/>
        <v>5268</v>
      </c>
      <c r="AR45" s="411">
        <f t="shared" si="521"/>
        <v>4105</v>
      </c>
      <c r="AS45" s="411">
        <f t="shared" si="521"/>
        <v>9373</v>
      </c>
      <c r="AT45" s="411">
        <f t="shared" si="521"/>
        <v>210</v>
      </c>
      <c r="AU45" s="411">
        <f t="shared" si="521"/>
        <v>261</v>
      </c>
      <c r="AV45" s="411">
        <f t="shared" si="521"/>
        <v>471</v>
      </c>
      <c r="AW45" s="411">
        <f t="shared" si="521"/>
        <v>110</v>
      </c>
      <c r="AX45" s="411">
        <f t="shared" si="521"/>
        <v>142</v>
      </c>
      <c r="AY45" s="411">
        <f t="shared" ref="AY45" si="522">N279</f>
        <v>252</v>
      </c>
      <c r="AZ45" s="411">
        <f t="shared" ref="AZ45" si="523">O279</f>
        <v>0</v>
      </c>
      <c r="BA45" s="411">
        <f t="shared" ref="BA45" si="524">P279</f>
        <v>0</v>
      </c>
      <c r="BB45" s="411">
        <f t="shared" ref="BB45" si="525">Q279</f>
        <v>0</v>
      </c>
      <c r="BC45" s="411">
        <f t="shared" ref="BC45" si="526">R279</f>
        <v>0</v>
      </c>
      <c r="BD45" s="411">
        <f t="shared" ref="BD45" si="527">S279</f>
        <v>0</v>
      </c>
      <c r="BE45" s="411">
        <f t="shared" ref="BE45" si="528">T279</f>
        <v>0</v>
      </c>
      <c r="BF45" s="411">
        <f t="shared" ref="BF45" si="529">U279</f>
        <v>107</v>
      </c>
      <c r="BG45" s="411">
        <f t="shared" ref="BG45" si="530">V279</f>
        <v>120</v>
      </c>
      <c r="BH45" s="411">
        <f t="shared" ref="BH45" si="531">W279</f>
        <v>227</v>
      </c>
      <c r="BI45" s="411">
        <f t="shared" ref="BI45" si="532">X279</f>
        <v>13993</v>
      </c>
      <c r="BJ45" s="411">
        <f t="shared" ref="BJ45" si="533">Y279</f>
        <v>12874</v>
      </c>
      <c r="BK45" s="411">
        <f t="shared" ref="BK45" si="534">Z279</f>
        <v>26867</v>
      </c>
    </row>
    <row r="46" spans="1:63" s="365" customFormat="1" ht="29.25" customHeight="1">
      <c r="A46" s="23">
        <v>27</v>
      </c>
      <c r="B46" s="96" t="s">
        <v>469</v>
      </c>
      <c r="C46" s="535">
        <v>27</v>
      </c>
      <c r="D46" s="535">
        <v>23</v>
      </c>
      <c r="E46" s="536">
        <f t="shared" si="510"/>
        <v>50</v>
      </c>
      <c r="F46" s="535">
        <v>139</v>
      </c>
      <c r="G46" s="535">
        <v>142</v>
      </c>
      <c r="H46" s="536">
        <f t="shared" si="511"/>
        <v>281</v>
      </c>
      <c r="I46" s="535">
        <v>2</v>
      </c>
      <c r="J46" s="535">
        <v>1</v>
      </c>
      <c r="K46" s="536">
        <f t="shared" si="512"/>
        <v>3</v>
      </c>
      <c r="L46" s="535">
        <v>5</v>
      </c>
      <c r="M46" s="535">
        <v>2</v>
      </c>
      <c r="N46" s="536">
        <f t="shared" si="513"/>
        <v>7</v>
      </c>
      <c r="O46" s="536"/>
      <c r="P46" s="536"/>
      <c r="Q46" s="536">
        <f t="shared" si="514"/>
        <v>0</v>
      </c>
      <c r="R46" s="536"/>
      <c r="S46" s="536"/>
      <c r="T46" s="536">
        <f t="shared" si="515"/>
        <v>0</v>
      </c>
      <c r="U46" s="536">
        <v>7</v>
      </c>
      <c r="V46" s="536">
        <v>6</v>
      </c>
      <c r="W46" s="536">
        <f t="shared" si="516"/>
        <v>13</v>
      </c>
      <c r="X46" s="528">
        <f t="shared" si="517"/>
        <v>180</v>
      </c>
      <c r="Y46" s="528">
        <f t="shared" si="518"/>
        <v>174</v>
      </c>
      <c r="Z46" s="528">
        <f t="shared" si="519"/>
        <v>354</v>
      </c>
      <c r="AA46" s="366"/>
      <c r="AB46" s="366"/>
      <c r="AC46" s="536">
        <f>+AA46+AB46</f>
        <v>0</v>
      </c>
      <c r="AD46" s="528">
        <f t="shared" si="520"/>
        <v>180</v>
      </c>
      <c r="AE46" s="528">
        <f t="shared" si="520"/>
        <v>174</v>
      </c>
      <c r="AF46" s="536">
        <f>+AD46+AE46</f>
        <v>354</v>
      </c>
      <c r="AG46" s="535">
        <v>1</v>
      </c>
      <c r="AH46" s="535">
        <v>1</v>
      </c>
      <c r="AI46" s="536">
        <f>+AG46+AH46</f>
        <v>2</v>
      </c>
      <c r="AL46" s="410">
        <v>11</v>
      </c>
      <c r="AM46" s="220" t="s">
        <v>57</v>
      </c>
      <c r="AN46" s="411">
        <f t="shared" ref="AN46:AX46" si="535">C288</f>
        <v>2007</v>
      </c>
      <c r="AO46" s="411">
        <f t="shared" si="535"/>
        <v>1897</v>
      </c>
      <c r="AP46" s="411">
        <f t="shared" si="535"/>
        <v>3904</v>
      </c>
      <c r="AQ46" s="411">
        <f t="shared" si="535"/>
        <v>1695</v>
      </c>
      <c r="AR46" s="411">
        <f t="shared" si="535"/>
        <v>1580</v>
      </c>
      <c r="AS46" s="411">
        <f t="shared" si="535"/>
        <v>3275</v>
      </c>
      <c r="AT46" s="411">
        <f t="shared" si="535"/>
        <v>112</v>
      </c>
      <c r="AU46" s="411">
        <f t="shared" si="535"/>
        <v>103</v>
      </c>
      <c r="AV46" s="411">
        <f t="shared" si="535"/>
        <v>215</v>
      </c>
      <c r="AW46" s="411">
        <f t="shared" si="535"/>
        <v>32</v>
      </c>
      <c r="AX46" s="411">
        <f t="shared" si="535"/>
        <v>27</v>
      </c>
      <c r="AY46" s="411">
        <f t="shared" ref="AY46" si="536">N288</f>
        <v>59</v>
      </c>
      <c r="AZ46" s="411">
        <f t="shared" ref="AZ46" si="537">O288</f>
        <v>0</v>
      </c>
      <c r="BA46" s="411">
        <f t="shared" ref="BA46" si="538">P288</f>
        <v>0</v>
      </c>
      <c r="BB46" s="411">
        <f t="shared" ref="BB46" si="539">Q288</f>
        <v>0</v>
      </c>
      <c r="BC46" s="411">
        <f t="shared" ref="BC46" si="540">R288</f>
        <v>0</v>
      </c>
      <c r="BD46" s="411">
        <f t="shared" ref="BD46" si="541">S288</f>
        <v>0</v>
      </c>
      <c r="BE46" s="411">
        <f t="shared" ref="BE46" si="542">T288</f>
        <v>0</v>
      </c>
      <c r="BF46" s="411">
        <f t="shared" ref="BF46" si="543">U288</f>
        <v>1412</v>
      </c>
      <c r="BG46" s="411">
        <f t="shared" ref="BG46" si="544">V288</f>
        <v>1243</v>
      </c>
      <c r="BH46" s="411">
        <f t="shared" ref="BH46" si="545">W288</f>
        <v>2655</v>
      </c>
      <c r="BI46" s="411">
        <f t="shared" ref="BI46" si="546">X288</f>
        <v>5258</v>
      </c>
      <c r="BJ46" s="411">
        <f t="shared" ref="BJ46" si="547">Y288</f>
        <v>4850</v>
      </c>
      <c r="BK46" s="411">
        <f t="shared" ref="BK46" si="548">Z288</f>
        <v>10108</v>
      </c>
    </row>
    <row r="47" spans="1:63" s="365" customFormat="1" ht="29.25" customHeight="1">
      <c r="A47" s="23">
        <v>27</v>
      </c>
      <c r="B47" s="96" t="s">
        <v>34</v>
      </c>
      <c r="C47" s="535">
        <v>89</v>
      </c>
      <c r="D47" s="535">
        <v>67</v>
      </c>
      <c r="E47" s="536">
        <f t="shared" si="510"/>
        <v>156</v>
      </c>
      <c r="F47" s="535">
        <v>260</v>
      </c>
      <c r="G47" s="535">
        <v>239</v>
      </c>
      <c r="H47" s="536">
        <f t="shared" si="511"/>
        <v>499</v>
      </c>
      <c r="I47" s="535">
        <v>0</v>
      </c>
      <c r="J47" s="535">
        <v>0</v>
      </c>
      <c r="K47" s="536">
        <f t="shared" si="512"/>
        <v>0</v>
      </c>
      <c r="L47" s="535">
        <v>1</v>
      </c>
      <c r="M47" s="535">
        <v>1</v>
      </c>
      <c r="N47" s="536">
        <f t="shared" si="513"/>
        <v>2</v>
      </c>
      <c r="O47" s="536"/>
      <c r="P47" s="536"/>
      <c r="Q47" s="536">
        <f t="shared" si="514"/>
        <v>0</v>
      </c>
      <c r="R47" s="536"/>
      <c r="S47" s="536"/>
      <c r="T47" s="536">
        <f t="shared" si="515"/>
        <v>0</v>
      </c>
      <c r="U47" s="536">
        <v>9</v>
      </c>
      <c r="V47" s="536">
        <v>5</v>
      </c>
      <c r="W47" s="536">
        <f t="shared" si="516"/>
        <v>14</v>
      </c>
      <c r="X47" s="528">
        <f t="shared" si="517"/>
        <v>359</v>
      </c>
      <c r="Y47" s="528">
        <f t="shared" si="518"/>
        <v>312</v>
      </c>
      <c r="Z47" s="528">
        <f t="shared" si="519"/>
        <v>671</v>
      </c>
      <c r="AA47" s="366"/>
      <c r="AB47" s="366"/>
      <c r="AC47" s="536">
        <f>+AA47+AB47</f>
        <v>0</v>
      </c>
      <c r="AD47" s="528">
        <f t="shared" si="520"/>
        <v>359</v>
      </c>
      <c r="AE47" s="528">
        <f t="shared" si="520"/>
        <v>312</v>
      </c>
      <c r="AF47" s="536">
        <f>+AD47+AE47</f>
        <v>671</v>
      </c>
      <c r="AG47" s="535"/>
      <c r="AH47" s="535"/>
      <c r="AI47" s="536">
        <f>+AG47+AH47</f>
        <v>0</v>
      </c>
      <c r="AL47" s="381">
        <v>12</v>
      </c>
      <c r="AM47" s="220" t="s">
        <v>61</v>
      </c>
      <c r="AN47" s="411">
        <f t="shared" ref="AN47:AX47" si="549">C301</f>
        <v>10668</v>
      </c>
      <c r="AO47" s="411">
        <f t="shared" si="549"/>
        <v>10459</v>
      </c>
      <c r="AP47" s="411">
        <f t="shared" si="549"/>
        <v>21127</v>
      </c>
      <c r="AQ47" s="411">
        <f t="shared" si="549"/>
        <v>8776</v>
      </c>
      <c r="AR47" s="411">
        <f t="shared" si="549"/>
        <v>8278</v>
      </c>
      <c r="AS47" s="411">
        <f t="shared" si="549"/>
        <v>17054</v>
      </c>
      <c r="AT47" s="411">
        <f t="shared" si="549"/>
        <v>673</v>
      </c>
      <c r="AU47" s="411">
        <f t="shared" si="549"/>
        <v>482</v>
      </c>
      <c r="AV47" s="411">
        <f t="shared" si="549"/>
        <v>1155</v>
      </c>
      <c r="AW47" s="411">
        <f t="shared" si="549"/>
        <v>245</v>
      </c>
      <c r="AX47" s="411">
        <f t="shared" si="549"/>
        <v>244</v>
      </c>
      <c r="AY47" s="411">
        <f t="shared" ref="AY47" si="550">N301</f>
        <v>489</v>
      </c>
      <c r="AZ47" s="411">
        <f t="shared" ref="AZ47" si="551">O301</f>
        <v>0</v>
      </c>
      <c r="BA47" s="411">
        <f t="shared" ref="BA47" si="552">P301</f>
        <v>0</v>
      </c>
      <c r="BB47" s="411">
        <f t="shared" ref="BB47" si="553">Q301</f>
        <v>0</v>
      </c>
      <c r="BC47" s="411">
        <f t="shared" ref="BC47" si="554">R301</f>
        <v>25</v>
      </c>
      <c r="BD47" s="411">
        <f t="shared" ref="BD47" si="555">S301</f>
        <v>21</v>
      </c>
      <c r="BE47" s="411">
        <f t="shared" ref="BE47" si="556">T301</f>
        <v>46</v>
      </c>
      <c r="BF47" s="411">
        <f t="shared" ref="BF47" si="557">U301</f>
        <v>18</v>
      </c>
      <c r="BG47" s="411">
        <f t="shared" ref="BG47" si="558">V301</f>
        <v>15</v>
      </c>
      <c r="BH47" s="411">
        <f t="shared" ref="BH47" si="559">W301</f>
        <v>33</v>
      </c>
      <c r="BI47" s="411">
        <f t="shared" ref="BI47" si="560">X301</f>
        <v>20405</v>
      </c>
      <c r="BJ47" s="411">
        <f t="shared" ref="BJ47" si="561">Y301</f>
        <v>19499</v>
      </c>
      <c r="BK47" s="411">
        <f t="shared" ref="BK47" si="562">Z301</f>
        <v>39904</v>
      </c>
    </row>
    <row r="48" spans="1:63" s="365" customFormat="1" ht="29.25" customHeight="1">
      <c r="A48" s="23">
        <v>28</v>
      </c>
      <c r="B48" s="96" t="s">
        <v>111</v>
      </c>
      <c r="C48" s="535">
        <v>109</v>
      </c>
      <c r="D48" s="535">
        <v>88</v>
      </c>
      <c r="E48" s="536">
        <f t="shared" si="510"/>
        <v>197</v>
      </c>
      <c r="F48" s="535">
        <v>141</v>
      </c>
      <c r="G48" s="535">
        <v>112</v>
      </c>
      <c r="H48" s="536">
        <f t="shared" si="511"/>
        <v>253</v>
      </c>
      <c r="I48" s="535">
        <v>2</v>
      </c>
      <c r="J48" s="535">
        <v>1</v>
      </c>
      <c r="K48" s="536">
        <f t="shared" si="512"/>
        <v>3</v>
      </c>
      <c r="L48" s="535">
        <v>2</v>
      </c>
      <c r="M48" s="535">
        <v>0</v>
      </c>
      <c r="N48" s="536">
        <f t="shared" si="513"/>
        <v>2</v>
      </c>
      <c r="O48" s="536"/>
      <c r="P48" s="536"/>
      <c r="Q48" s="536">
        <f t="shared" si="514"/>
        <v>0</v>
      </c>
      <c r="R48" s="536"/>
      <c r="S48" s="536"/>
      <c r="T48" s="536">
        <f t="shared" si="515"/>
        <v>0</v>
      </c>
      <c r="U48" s="536">
        <v>5</v>
      </c>
      <c r="V48" s="536">
        <v>3</v>
      </c>
      <c r="W48" s="536">
        <f t="shared" si="516"/>
        <v>8</v>
      </c>
      <c r="X48" s="528">
        <f t="shared" si="517"/>
        <v>259</v>
      </c>
      <c r="Y48" s="528">
        <f t="shared" si="518"/>
        <v>204</v>
      </c>
      <c r="Z48" s="528">
        <f t="shared" si="519"/>
        <v>463</v>
      </c>
      <c r="AA48" s="366"/>
      <c r="AB48" s="366"/>
      <c r="AC48" s="536">
        <f>+AA48+AB48</f>
        <v>0</v>
      </c>
      <c r="AD48" s="528">
        <f t="shared" si="520"/>
        <v>259</v>
      </c>
      <c r="AE48" s="528">
        <f t="shared" si="520"/>
        <v>204</v>
      </c>
      <c r="AF48" s="536">
        <f>+AD48+AE48</f>
        <v>463</v>
      </c>
      <c r="AG48" s="535">
        <v>2</v>
      </c>
      <c r="AH48" s="535"/>
      <c r="AI48" s="536">
        <f>+AG48+AH48</f>
        <v>2</v>
      </c>
      <c r="AL48" s="410">
        <v>13</v>
      </c>
      <c r="AM48" s="220" t="s">
        <v>62</v>
      </c>
      <c r="AN48" s="411">
        <f t="shared" ref="AN48:AX48" si="563">C310</f>
        <v>1234</v>
      </c>
      <c r="AO48" s="411">
        <f t="shared" si="563"/>
        <v>996</v>
      </c>
      <c r="AP48" s="411">
        <f t="shared" si="563"/>
        <v>2230</v>
      </c>
      <c r="AQ48" s="411">
        <f t="shared" si="563"/>
        <v>3140</v>
      </c>
      <c r="AR48" s="411">
        <f t="shared" si="563"/>
        <v>2930</v>
      </c>
      <c r="AS48" s="411">
        <f t="shared" si="563"/>
        <v>6070</v>
      </c>
      <c r="AT48" s="411">
        <f t="shared" si="563"/>
        <v>59</v>
      </c>
      <c r="AU48" s="411">
        <f t="shared" si="563"/>
        <v>55</v>
      </c>
      <c r="AV48" s="411">
        <f t="shared" si="563"/>
        <v>114</v>
      </c>
      <c r="AW48" s="411">
        <f t="shared" si="563"/>
        <v>3</v>
      </c>
      <c r="AX48" s="411">
        <f t="shared" si="563"/>
        <v>0</v>
      </c>
      <c r="AY48" s="411">
        <f t="shared" ref="AY48" si="564">N310</f>
        <v>3</v>
      </c>
      <c r="AZ48" s="411">
        <f t="shared" ref="AZ48" si="565">O310</f>
        <v>0</v>
      </c>
      <c r="BA48" s="411">
        <f t="shared" ref="BA48" si="566">P310</f>
        <v>0</v>
      </c>
      <c r="BB48" s="411">
        <f t="shared" ref="BB48" si="567">Q310</f>
        <v>0</v>
      </c>
      <c r="BC48" s="411">
        <f t="shared" ref="BC48" si="568">R310</f>
        <v>0</v>
      </c>
      <c r="BD48" s="411">
        <f t="shared" ref="BD48" si="569">S310</f>
        <v>0</v>
      </c>
      <c r="BE48" s="411">
        <f t="shared" ref="BE48" si="570">T310</f>
        <v>0</v>
      </c>
      <c r="BF48" s="411">
        <f t="shared" ref="BF48" si="571">U310</f>
        <v>1</v>
      </c>
      <c r="BG48" s="411">
        <f t="shared" ref="BG48" si="572">V310</f>
        <v>1</v>
      </c>
      <c r="BH48" s="411">
        <f t="shared" ref="BH48" si="573">W310</f>
        <v>2</v>
      </c>
      <c r="BI48" s="411">
        <f t="shared" ref="BI48" si="574">X310</f>
        <v>4437</v>
      </c>
      <c r="BJ48" s="411">
        <f t="shared" ref="BJ48" si="575">Y310</f>
        <v>3982</v>
      </c>
      <c r="BK48" s="411">
        <f t="shared" ref="BK48" si="576">Z310</f>
        <v>8419</v>
      </c>
    </row>
    <row r="49" spans="1:63" s="365" customFormat="1" ht="29.25" customHeight="1">
      <c r="A49" s="91"/>
      <c r="B49" s="367" t="s">
        <v>6</v>
      </c>
      <c r="C49" s="534">
        <f t="shared" ref="C49:L49" si="577">SUM(C45:C48)</f>
        <v>233</v>
      </c>
      <c r="D49" s="534">
        <f t="shared" si="577"/>
        <v>182</v>
      </c>
      <c r="E49" s="534">
        <f t="shared" si="577"/>
        <v>415</v>
      </c>
      <c r="F49" s="534">
        <f t="shared" si="577"/>
        <v>571</v>
      </c>
      <c r="G49" s="534">
        <f t="shared" si="577"/>
        <v>519</v>
      </c>
      <c r="H49" s="534">
        <f t="shared" si="577"/>
        <v>1090</v>
      </c>
      <c r="I49" s="534">
        <f t="shared" si="577"/>
        <v>4</v>
      </c>
      <c r="J49" s="534">
        <f t="shared" si="577"/>
        <v>2</v>
      </c>
      <c r="K49" s="534">
        <f t="shared" si="577"/>
        <v>6</v>
      </c>
      <c r="L49" s="534">
        <f t="shared" si="577"/>
        <v>8</v>
      </c>
      <c r="M49" s="534">
        <f t="shared" ref="M49:Z49" si="578">SUM(M45:M48)</f>
        <v>3</v>
      </c>
      <c r="N49" s="534">
        <f t="shared" si="578"/>
        <v>11</v>
      </c>
      <c r="O49" s="534">
        <f t="shared" si="578"/>
        <v>0</v>
      </c>
      <c r="P49" s="534">
        <f t="shared" si="578"/>
        <v>0</v>
      </c>
      <c r="Q49" s="534">
        <f t="shared" si="578"/>
        <v>0</v>
      </c>
      <c r="R49" s="534">
        <f t="shared" si="578"/>
        <v>0</v>
      </c>
      <c r="S49" s="534">
        <f t="shared" si="578"/>
        <v>0</v>
      </c>
      <c r="T49" s="534">
        <f t="shared" si="578"/>
        <v>0</v>
      </c>
      <c r="U49" s="534">
        <f t="shared" si="578"/>
        <v>23</v>
      </c>
      <c r="V49" s="534">
        <f t="shared" si="578"/>
        <v>14</v>
      </c>
      <c r="W49" s="534">
        <f t="shared" si="578"/>
        <v>37</v>
      </c>
      <c r="X49" s="534">
        <f t="shared" si="578"/>
        <v>839</v>
      </c>
      <c r="Y49" s="534">
        <f t="shared" si="578"/>
        <v>720</v>
      </c>
      <c r="Z49" s="534">
        <f t="shared" si="578"/>
        <v>1559</v>
      </c>
      <c r="AA49" s="534">
        <f t="shared" ref="AA49:AI49" si="579">SUM(AA45:AA48)</f>
        <v>0</v>
      </c>
      <c r="AB49" s="534">
        <f t="shared" si="579"/>
        <v>0</v>
      </c>
      <c r="AC49" s="534">
        <f t="shared" si="579"/>
        <v>0</v>
      </c>
      <c r="AD49" s="534">
        <f t="shared" si="579"/>
        <v>839</v>
      </c>
      <c r="AE49" s="534">
        <f t="shared" si="579"/>
        <v>720</v>
      </c>
      <c r="AF49" s="534">
        <f t="shared" si="579"/>
        <v>1559</v>
      </c>
      <c r="AG49" s="534">
        <f t="shared" si="579"/>
        <v>3</v>
      </c>
      <c r="AH49" s="534">
        <f t="shared" si="579"/>
        <v>1</v>
      </c>
      <c r="AI49" s="534">
        <f t="shared" si="579"/>
        <v>4</v>
      </c>
      <c r="AL49" s="381">
        <v>14</v>
      </c>
      <c r="AM49" s="220" t="s">
        <v>69</v>
      </c>
      <c r="AN49" s="411">
        <f t="shared" ref="AN49:AX49" si="580">C319</f>
        <v>1946</v>
      </c>
      <c r="AO49" s="411">
        <f t="shared" si="580"/>
        <v>1690</v>
      </c>
      <c r="AP49" s="411">
        <f t="shared" si="580"/>
        <v>3636</v>
      </c>
      <c r="AQ49" s="411">
        <f t="shared" si="580"/>
        <v>3944</v>
      </c>
      <c r="AR49" s="411">
        <f t="shared" si="580"/>
        <v>3938</v>
      </c>
      <c r="AS49" s="411">
        <f t="shared" si="580"/>
        <v>7882</v>
      </c>
      <c r="AT49" s="411">
        <f t="shared" si="580"/>
        <v>211</v>
      </c>
      <c r="AU49" s="411">
        <f t="shared" si="580"/>
        <v>199</v>
      </c>
      <c r="AV49" s="411">
        <f t="shared" si="580"/>
        <v>410</v>
      </c>
      <c r="AW49" s="411">
        <f t="shared" si="580"/>
        <v>75</v>
      </c>
      <c r="AX49" s="411">
        <f t="shared" si="580"/>
        <v>74</v>
      </c>
      <c r="AY49" s="411">
        <f t="shared" ref="AY49" si="581">N319</f>
        <v>149</v>
      </c>
      <c r="AZ49" s="411">
        <f t="shared" ref="AZ49" si="582">O319</f>
        <v>0</v>
      </c>
      <c r="BA49" s="411">
        <f t="shared" ref="BA49" si="583">P319</f>
        <v>0</v>
      </c>
      <c r="BB49" s="411">
        <f t="shared" ref="BB49" si="584">Q319</f>
        <v>0</v>
      </c>
      <c r="BC49" s="411">
        <f t="shared" ref="BC49" si="585">R319</f>
        <v>0</v>
      </c>
      <c r="BD49" s="411">
        <f t="shared" ref="BD49" si="586">S319</f>
        <v>0</v>
      </c>
      <c r="BE49" s="411">
        <f t="shared" ref="BE49" si="587">T319</f>
        <v>0</v>
      </c>
      <c r="BF49" s="411">
        <f t="shared" ref="BF49" si="588">U319</f>
        <v>7</v>
      </c>
      <c r="BG49" s="411">
        <f t="shared" ref="BG49" si="589">V319</f>
        <v>8</v>
      </c>
      <c r="BH49" s="411">
        <f t="shared" ref="BH49" si="590">W319</f>
        <v>15</v>
      </c>
      <c r="BI49" s="411">
        <f t="shared" ref="BI49" si="591">X319</f>
        <v>6183</v>
      </c>
      <c r="BJ49" s="411">
        <f t="shared" ref="BJ49" si="592">Y319</f>
        <v>5909</v>
      </c>
      <c r="BK49" s="411">
        <f t="shared" ref="BK49" si="593">Z319</f>
        <v>12092</v>
      </c>
    </row>
    <row r="50" spans="1:63" s="365" customFormat="1" ht="29.25" customHeight="1">
      <c r="A50" s="374" t="s">
        <v>40</v>
      </c>
      <c r="B50" s="363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2"/>
      <c r="Y50" s="532"/>
      <c r="Z50" s="531"/>
      <c r="AA50" s="531"/>
      <c r="AB50" s="531"/>
      <c r="AC50" s="531"/>
      <c r="AD50" s="531"/>
      <c r="AE50" s="531"/>
      <c r="AF50" s="531"/>
      <c r="AG50" s="531"/>
      <c r="AH50" s="531"/>
      <c r="AI50" s="533"/>
      <c r="AL50" s="410">
        <v>15</v>
      </c>
      <c r="AM50" s="220" t="s">
        <v>256</v>
      </c>
      <c r="AN50" s="411">
        <f t="shared" ref="AN50:AX50" si="594">C325</f>
        <v>1585</v>
      </c>
      <c r="AO50" s="411">
        <f t="shared" si="594"/>
        <v>1395</v>
      </c>
      <c r="AP50" s="411">
        <f t="shared" si="594"/>
        <v>2980</v>
      </c>
      <c r="AQ50" s="411">
        <f t="shared" si="594"/>
        <v>3465</v>
      </c>
      <c r="AR50" s="411">
        <f t="shared" si="594"/>
        <v>3039</v>
      </c>
      <c r="AS50" s="411">
        <f t="shared" si="594"/>
        <v>6504</v>
      </c>
      <c r="AT50" s="411">
        <f t="shared" si="594"/>
        <v>30</v>
      </c>
      <c r="AU50" s="411">
        <f t="shared" si="594"/>
        <v>22</v>
      </c>
      <c r="AV50" s="411">
        <f t="shared" si="594"/>
        <v>52</v>
      </c>
      <c r="AW50" s="411">
        <f t="shared" si="594"/>
        <v>11</v>
      </c>
      <c r="AX50" s="411">
        <f t="shared" si="594"/>
        <v>11</v>
      </c>
      <c r="AY50" s="411">
        <f t="shared" ref="AY50" si="595">N325</f>
        <v>22</v>
      </c>
      <c r="AZ50" s="411">
        <f t="shared" ref="AZ50" si="596">O325</f>
        <v>0</v>
      </c>
      <c r="BA50" s="411">
        <f t="shared" ref="BA50" si="597">P325</f>
        <v>0</v>
      </c>
      <c r="BB50" s="411">
        <f t="shared" ref="BB50" si="598">Q325</f>
        <v>0</v>
      </c>
      <c r="BC50" s="411">
        <f t="shared" ref="BC50" si="599">R325</f>
        <v>0</v>
      </c>
      <c r="BD50" s="411">
        <f t="shared" ref="BD50" si="600">S325</f>
        <v>0</v>
      </c>
      <c r="BE50" s="411">
        <f t="shared" ref="BE50" si="601">T325</f>
        <v>0</v>
      </c>
      <c r="BF50" s="411">
        <f t="shared" ref="BF50" si="602">U325</f>
        <v>4</v>
      </c>
      <c r="BG50" s="411">
        <f t="shared" ref="BG50" si="603">V325</f>
        <v>5</v>
      </c>
      <c r="BH50" s="411">
        <f t="shared" ref="BH50" si="604">W325</f>
        <v>9</v>
      </c>
      <c r="BI50" s="411">
        <f t="shared" ref="BI50" si="605">X325</f>
        <v>5095</v>
      </c>
      <c r="BJ50" s="411">
        <f t="shared" ref="BJ50" si="606">Y325</f>
        <v>4472</v>
      </c>
      <c r="BK50" s="411">
        <f t="shared" ref="BK50" si="607">Z325</f>
        <v>9567</v>
      </c>
    </row>
    <row r="51" spans="1:63" s="365" customFormat="1" ht="29.25" customHeight="1">
      <c r="A51" s="23">
        <v>29</v>
      </c>
      <c r="B51" s="96" t="s">
        <v>114</v>
      </c>
      <c r="C51" s="1020">
        <v>21</v>
      </c>
      <c r="D51" s="1020">
        <v>30</v>
      </c>
      <c r="E51" s="536">
        <f t="shared" ref="E51:E60" si="608">SUM(C51:D51)</f>
        <v>51</v>
      </c>
      <c r="F51" s="1020">
        <v>143</v>
      </c>
      <c r="G51" s="1020">
        <v>154</v>
      </c>
      <c r="H51" s="536">
        <f t="shared" ref="H51:H60" si="609">SUM(F51:G51)</f>
        <v>297</v>
      </c>
      <c r="I51" s="1020">
        <v>14</v>
      </c>
      <c r="J51" s="1020">
        <v>20</v>
      </c>
      <c r="K51" s="536">
        <f t="shared" ref="K51:K60" si="610">SUM(I51:J51)</f>
        <v>34</v>
      </c>
      <c r="L51" s="1020">
        <v>35</v>
      </c>
      <c r="M51" s="1020">
        <v>43</v>
      </c>
      <c r="N51" s="536">
        <f t="shared" ref="N51:N60" si="611">SUM(L51:M51)</f>
        <v>78</v>
      </c>
      <c r="O51" s="536"/>
      <c r="P51" s="536"/>
      <c r="Q51" s="176">
        <f t="shared" ref="Q51:Q60" si="612">O51+P51</f>
        <v>0</v>
      </c>
      <c r="R51" s="451"/>
      <c r="S51" s="451"/>
      <c r="T51" s="536">
        <f t="shared" ref="T51:T60" si="613">SUM(R51:S51)</f>
        <v>0</v>
      </c>
      <c r="U51" s="536"/>
      <c r="V51" s="536"/>
      <c r="W51" s="536">
        <f t="shared" ref="W51" si="614">SUM(U51:V51)</f>
        <v>0</v>
      </c>
      <c r="X51" s="528">
        <f t="shared" ref="X51:X60" si="615">C51+F51+I51+L51+O51+R51+U51</f>
        <v>213</v>
      </c>
      <c r="Y51" s="528">
        <f t="shared" ref="Y51:Y60" si="616">D51+G51+J51+M51+P51+S51+V51</f>
        <v>247</v>
      </c>
      <c r="Z51" s="528">
        <f t="shared" ref="Z51:Z60" si="617">E51+H51+K51+N51+Q51+T51+W51</f>
        <v>460</v>
      </c>
      <c r="AA51" s="948">
        <v>48</v>
      </c>
      <c r="AB51" s="948">
        <v>39</v>
      </c>
      <c r="AC51" s="538">
        <f>+AA51+AB51</f>
        <v>87</v>
      </c>
      <c r="AD51" s="528">
        <f t="shared" ref="AD51:AD60" si="618">X51+AA51</f>
        <v>261</v>
      </c>
      <c r="AE51" s="528">
        <f t="shared" ref="AE51:AE60" si="619">Y51+AB51</f>
        <v>286</v>
      </c>
      <c r="AF51" s="538">
        <f>+AD51+AE51</f>
        <v>547</v>
      </c>
      <c r="AG51" s="451">
        <v>0</v>
      </c>
      <c r="AH51" s="451">
        <v>0</v>
      </c>
      <c r="AI51" s="538">
        <f>+AG51+AH51</f>
        <v>0</v>
      </c>
      <c r="AL51" s="381">
        <v>16</v>
      </c>
      <c r="AM51" s="220" t="s">
        <v>73</v>
      </c>
      <c r="AN51" s="411">
        <f t="shared" ref="AN51:AX51" si="620">C330</f>
        <v>3555</v>
      </c>
      <c r="AO51" s="411">
        <f t="shared" si="620"/>
        <v>3181</v>
      </c>
      <c r="AP51" s="411">
        <f t="shared" si="620"/>
        <v>6736</v>
      </c>
      <c r="AQ51" s="411">
        <f t="shared" si="620"/>
        <v>1414</v>
      </c>
      <c r="AR51" s="411">
        <f t="shared" si="620"/>
        <v>1461</v>
      </c>
      <c r="AS51" s="411">
        <f t="shared" si="620"/>
        <v>2875</v>
      </c>
      <c r="AT51" s="411">
        <f t="shared" si="620"/>
        <v>42</v>
      </c>
      <c r="AU51" s="411">
        <f t="shared" si="620"/>
        <v>44</v>
      </c>
      <c r="AV51" s="411">
        <f t="shared" si="620"/>
        <v>86</v>
      </c>
      <c r="AW51" s="411">
        <f t="shared" si="620"/>
        <v>106</v>
      </c>
      <c r="AX51" s="411">
        <f t="shared" si="620"/>
        <v>121</v>
      </c>
      <c r="AY51" s="411">
        <f t="shared" ref="AY51" si="621">N330</f>
        <v>227</v>
      </c>
      <c r="AZ51" s="411">
        <f t="shared" ref="AZ51" si="622">O330</f>
        <v>0</v>
      </c>
      <c r="BA51" s="411">
        <f t="shared" ref="BA51" si="623">P330</f>
        <v>0</v>
      </c>
      <c r="BB51" s="411">
        <f t="shared" ref="BB51" si="624">Q330</f>
        <v>0</v>
      </c>
      <c r="BC51" s="411">
        <f t="shared" ref="BC51" si="625">R330</f>
        <v>0</v>
      </c>
      <c r="BD51" s="411">
        <f t="shared" ref="BD51" si="626">S330</f>
        <v>0</v>
      </c>
      <c r="BE51" s="411">
        <f t="shared" ref="BE51" si="627">T330</f>
        <v>0</v>
      </c>
      <c r="BF51" s="411">
        <f t="shared" ref="BF51" si="628">U330</f>
        <v>4</v>
      </c>
      <c r="BG51" s="411">
        <f t="shared" ref="BG51" si="629">V330</f>
        <v>2</v>
      </c>
      <c r="BH51" s="411">
        <f t="shared" ref="BH51" si="630">W330</f>
        <v>6</v>
      </c>
      <c r="BI51" s="411">
        <f t="shared" ref="BI51" si="631">X330</f>
        <v>5121</v>
      </c>
      <c r="BJ51" s="411">
        <f t="shared" ref="BJ51" si="632">Y330</f>
        <v>4809</v>
      </c>
      <c r="BK51" s="411">
        <f t="shared" ref="BK51" si="633">Z330</f>
        <v>9930</v>
      </c>
    </row>
    <row r="52" spans="1:63" s="365" customFormat="1" ht="29.25" customHeight="1">
      <c r="A52" s="23">
        <v>30</v>
      </c>
      <c r="B52" s="96" t="s">
        <v>452</v>
      </c>
      <c r="C52" s="1020">
        <v>15</v>
      </c>
      <c r="D52" s="1020">
        <v>16</v>
      </c>
      <c r="E52" s="536">
        <f t="shared" si="608"/>
        <v>31</v>
      </c>
      <c r="F52" s="1020">
        <v>53</v>
      </c>
      <c r="G52" s="1020">
        <v>56</v>
      </c>
      <c r="H52" s="536">
        <f t="shared" si="609"/>
        <v>109</v>
      </c>
      <c r="I52" s="1020">
        <v>4</v>
      </c>
      <c r="J52" s="1020">
        <v>3</v>
      </c>
      <c r="K52" s="536">
        <f t="shared" si="610"/>
        <v>7</v>
      </c>
      <c r="L52" s="1020">
        <v>18</v>
      </c>
      <c r="M52" s="1020">
        <v>16</v>
      </c>
      <c r="N52" s="536">
        <f t="shared" si="611"/>
        <v>34</v>
      </c>
      <c r="O52" s="536"/>
      <c r="P52" s="536"/>
      <c r="Q52" s="176">
        <f t="shared" si="612"/>
        <v>0</v>
      </c>
      <c r="R52" s="451"/>
      <c r="S52" s="451"/>
      <c r="T52" s="536">
        <f t="shared" si="613"/>
        <v>0</v>
      </c>
      <c r="U52" s="536"/>
      <c r="V52" s="536"/>
      <c r="W52" s="536">
        <f t="shared" ref="W52:W60" si="634">SUM(U52:V52)</f>
        <v>0</v>
      </c>
      <c r="X52" s="528">
        <f t="shared" si="615"/>
        <v>90</v>
      </c>
      <c r="Y52" s="528">
        <f t="shared" si="616"/>
        <v>91</v>
      </c>
      <c r="Z52" s="528">
        <f t="shared" si="617"/>
        <v>181</v>
      </c>
      <c r="AA52" s="948">
        <v>0</v>
      </c>
      <c r="AB52" s="948">
        <v>0</v>
      </c>
      <c r="AC52" s="538">
        <f t="shared" ref="AC52:AC60" si="635">+AA52+AB52</f>
        <v>0</v>
      </c>
      <c r="AD52" s="528">
        <f t="shared" si="618"/>
        <v>90</v>
      </c>
      <c r="AE52" s="528">
        <f t="shared" si="619"/>
        <v>91</v>
      </c>
      <c r="AF52" s="538">
        <f t="shared" ref="AF52:AF60" si="636">+AD52+AE52</f>
        <v>181</v>
      </c>
      <c r="AG52" s="451">
        <v>0</v>
      </c>
      <c r="AH52" s="451">
        <v>0</v>
      </c>
      <c r="AI52" s="538">
        <f t="shared" ref="AI52:AI60" si="637">+AG52+AH52</f>
        <v>0</v>
      </c>
      <c r="AL52" s="410">
        <v>17</v>
      </c>
      <c r="AM52" s="220" t="s">
        <v>75</v>
      </c>
      <c r="AN52" s="411">
        <f t="shared" ref="AN52:AX52" si="638">C341</f>
        <v>4812</v>
      </c>
      <c r="AO52" s="411">
        <f t="shared" si="638"/>
        <v>4619</v>
      </c>
      <c r="AP52" s="411">
        <f t="shared" si="638"/>
        <v>9431</v>
      </c>
      <c r="AQ52" s="411">
        <f t="shared" si="638"/>
        <v>5206</v>
      </c>
      <c r="AR52" s="411">
        <f t="shared" si="638"/>
        <v>4926</v>
      </c>
      <c r="AS52" s="411">
        <f t="shared" si="638"/>
        <v>10132</v>
      </c>
      <c r="AT52" s="411">
        <f t="shared" si="638"/>
        <v>364</v>
      </c>
      <c r="AU52" s="411">
        <f t="shared" si="638"/>
        <v>304</v>
      </c>
      <c r="AV52" s="411">
        <f t="shared" si="638"/>
        <v>668</v>
      </c>
      <c r="AW52" s="411">
        <f t="shared" si="638"/>
        <v>22</v>
      </c>
      <c r="AX52" s="411">
        <f t="shared" si="638"/>
        <v>22</v>
      </c>
      <c r="AY52" s="411">
        <f t="shared" ref="AY52" si="639">N341</f>
        <v>44</v>
      </c>
      <c r="AZ52" s="411">
        <f t="shared" ref="AZ52" si="640">O341</f>
        <v>0</v>
      </c>
      <c r="BA52" s="411">
        <f t="shared" ref="BA52" si="641">P341</f>
        <v>0</v>
      </c>
      <c r="BB52" s="411">
        <f t="shared" ref="BB52" si="642">Q341</f>
        <v>0</v>
      </c>
      <c r="BC52" s="411">
        <f t="shared" ref="BC52" si="643">R341</f>
        <v>0</v>
      </c>
      <c r="BD52" s="411">
        <f t="shared" ref="BD52" si="644">S341</f>
        <v>0</v>
      </c>
      <c r="BE52" s="411">
        <f t="shared" ref="BE52" si="645">T341</f>
        <v>0</v>
      </c>
      <c r="BF52" s="411">
        <f t="shared" ref="BF52" si="646">U341</f>
        <v>232</v>
      </c>
      <c r="BG52" s="411">
        <f t="shared" ref="BG52" si="647">V341</f>
        <v>212</v>
      </c>
      <c r="BH52" s="411">
        <f t="shared" ref="BH52" si="648">W341</f>
        <v>444</v>
      </c>
      <c r="BI52" s="411">
        <f t="shared" ref="BI52" si="649">X341</f>
        <v>10636</v>
      </c>
      <c r="BJ52" s="411">
        <f t="shared" ref="BJ52" si="650">Y341</f>
        <v>10083</v>
      </c>
      <c r="BK52" s="411">
        <f t="shared" ref="BK52" si="651">Z341</f>
        <v>20719</v>
      </c>
    </row>
    <row r="53" spans="1:63" s="365" customFormat="1" ht="29.25" customHeight="1">
      <c r="A53" s="23">
        <v>31</v>
      </c>
      <c r="B53" s="96" t="s">
        <v>113</v>
      </c>
      <c r="C53" s="1020">
        <v>68</v>
      </c>
      <c r="D53" s="1020">
        <v>67</v>
      </c>
      <c r="E53" s="536">
        <f t="shared" si="608"/>
        <v>135</v>
      </c>
      <c r="F53" s="1020">
        <v>154</v>
      </c>
      <c r="G53" s="1020">
        <v>175</v>
      </c>
      <c r="H53" s="536">
        <f t="shared" si="609"/>
        <v>329</v>
      </c>
      <c r="I53" s="1020">
        <v>69</v>
      </c>
      <c r="J53" s="1020">
        <v>39</v>
      </c>
      <c r="K53" s="536">
        <f t="shared" si="610"/>
        <v>108</v>
      </c>
      <c r="L53" s="1020">
        <v>72</v>
      </c>
      <c r="M53" s="1020">
        <v>36</v>
      </c>
      <c r="N53" s="536">
        <f t="shared" si="611"/>
        <v>108</v>
      </c>
      <c r="O53" s="536"/>
      <c r="P53" s="536"/>
      <c r="Q53" s="176">
        <f t="shared" si="612"/>
        <v>0</v>
      </c>
      <c r="R53" s="451"/>
      <c r="S53" s="451"/>
      <c r="T53" s="536">
        <f t="shared" si="613"/>
        <v>0</v>
      </c>
      <c r="U53" s="536"/>
      <c r="V53" s="536"/>
      <c r="W53" s="536">
        <f t="shared" si="634"/>
        <v>0</v>
      </c>
      <c r="X53" s="528">
        <f t="shared" si="615"/>
        <v>363</v>
      </c>
      <c r="Y53" s="528">
        <f t="shared" si="616"/>
        <v>317</v>
      </c>
      <c r="Z53" s="528">
        <f t="shared" si="617"/>
        <v>680</v>
      </c>
      <c r="AA53" s="948">
        <v>60</v>
      </c>
      <c r="AB53" s="948">
        <v>55</v>
      </c>
      <c r="AC53" s="538">
        <f t="shared" si="635"/>
        <v>115</v>
      </c>
      <c r="AD53" s="528">
        <f t="shared" si="618"/>
        <v>423</v>
      </c>
      <c r="AE53" s="528">
        <f t="shared" si="619"/>
        <v>372</v>
      </c>
      <c r="AF53" s="538">
        <f t="shared" si="636"/>
        <v>795</v>
      </c>
      <c r="AG53" s="451">
        <v>18</v>
      </c>
      <c r="AH53" s="451">
        <v>7</v>
      </c>
      <c r="AI53" s="538">
        <f t="shared" si="637"/>
        <v>25</v>
      </c>
      <c r="AL53" s="381">
        <v>18</v>
      </c>
      <c r="AM53" s="221" t="s">
        <v>161</v>
      </c>
      <c r="AN53" s="411">
        <f t="shared" ref="AN53:AX53" si="652">C349</f>
        <v>1807</v>
      </c>
      <c r="AO53" s="411">
        <f t="shared" si="652"/>
        <v>1681</v>
      </c>
      <c r="AP53" s="411">
        <f t="shared" si="652"/>
        <v>3488</v>
      </c>
      <c r="AQ53" s="411">
        <f t="shared" si="652"/>
        <v>2062</v>
      </c>
      <c r="AR53" s="411">
        <f t="shared" si="652"/>
        <v>1956</v>
      </c>
      <c r="AS53" s="411">
        <f t="shared" si="652"/>
        <v>4018</v>
      </c>
      <c r="AT53" s="411">
        <f t="shared" si="652"/>
        <v>254</v>
      </c>
      <c r="AU53" s="411">
        <f t="shared" si="652"/>
        <v>226</v>
      </c>
      <c r="AV53" s="411">
        <f t="shared" si="652"/>
        <v>480</v>
      </c>
      <c r="AW53" s="411">
        <f t="shared" si="652"/>
        <v>85</v>
      </c>
      <c r="AX53" s="411">
        <f t="shared" si="652"/>
        <v>82</v>
      </c>
      <c r="AY53" s="411">
        <f t="shared" ref="AY53" si="653">N349</f>
        <v>167</v>
      </c>
      <c r="AZ53" s="411">
        <f t="shared" ref="AZ53" si="654">O349</f>
        <v>0</v>
      </c>
      <c r="BA53" s="411">
        <f t="shared" ref="BA53" si="655">P349</f>
        <v>0</v>
      </c>
      <c r="BB53" s="411">
        <f t="shared" ref="BB53" si="656">Q349</f>
        <v>0</v>
      </c>
      <c r="BC53" s="411">
        <f t="shared" ref="BC53" si="657">R349</f>
        <v>17</v>
      </c>
      <c r="BD53" s="411">
        <f t="shared" ref="BD53" si="658">S349</f>
        <v>11</v>
      </c>
      <c r="BE53" s="411">
        <f t="shared" ref="BE53" si="659">T349</f>
        <v>28</v>
      </c>
      <c r="BF53" s="411">
        <f t="shared" ref="BF53" si="660">U349</f>
        <v>0</v>
      </c>
      <c r="BG53" s="411">
        <f t="shared" ref="BG53" si="661">V349</f>
        <v>0</v>
      </c>
      <c r="BH53" s="411">
        <f t="shared" ref="BH53" si="662">W349</f>
        <v>0</v>
      </c>
      <c r="BI53" s="411">
        <f t="shared" ref="BI53" si="663">X349</f>
        <v>4225</v>
      </c>
      <c r="BJ53" s="411">
        <f t="shared" ref="BJ53" si="664">Y349</f>
        <v>3956</v>
      </c>
      <c r="BK53" s="411">
        <f t="shared" ref="BK53" si="665">Z349</f>
        <v>8181</v>
      </c>
    </row>
    <row r="54" spans="1:63" s="365" customFormat="1" ht="29.25" customHeight="1">
      <c r="A54" s="23">
        <v>32</v>
      </c>
      <c r="B54" s="96" t="s">
        <v>453</v>
      </c>
      <c r="C54" s="1020">
        <v>184</v>
      </c>
      <c r="D54" s="1020">
        <v>198</v>
      </c>
      <c r="E54" s="536">
        <f t="shared" si="608"/>
        <v>382</v>
      </c>
      <c r="F54" s="1020">
        <v>264</v>
      </c>
      <c r="G54" s="1020">
        <v>269</v>
      </c>
      <c r="H54" s="536">
        <f t="shared" si="609"/>
        <v>533</v>
      </c>
      <c r="I54" s="1020">
        <v>87</v>
      </c>
      <c r="J54" s="1020">
        <v>76</v>
      </c>
      <c r="K54" s="536">
        <f t="shared" si="610"/>
        <v>163</v>
      </c>
      <c r="L54" s="1020">
        <v>110</v>
      </c>
      <c r="M54" s="1020">
        <v>97</v>
      </c>
      <c r="N54" s="536">
        <f t="shared" si="611"/>
        <v>207</v>
      </c>
      <c r="O54" s="536"/>
      <c r="P54" s="536"/>
      <c r="Q54" s="176">
        <f t="shared" si="612"/>
        <v>0</v>
      </c>
      <c r="R54" s="451"/>
      <c r="S54" s="451"/>
      <c r="T54" s="536">
        <f t="shared" si="613"/>
        <v>0</v>
      </c>
      <c r="U54" s="536"/>
      <c r="V54" s="536"/>
      <c r="W54" s="536">
        <f t="shared" si="634"/>
        <v>0</v>
      </c>
      <c r="X54" s="528">
        <f t="shared" si="615"/>
        <v>645</v>
      </c>
      <c r="Y54" s="528">
        <f t="shared" si="616"/>
        <v>640</v>
      </c>
      <c r="Z54" s="528">
        <f t="shared" si="617"/>
        <v>1285</v>
      </c>
      <c r="AA54" s="948">
        <v>0</v>
      </c>
      <c r="AB54" s="948">
        <v>0</v>
      </c>
      <c r="AC54" s="538">
        <f t="shared" si="635"/>
        <v>0</v>
      </c>
      <c r="AD54" s="528">
        <f t="shared" si="618"/>
        <v>645</v>
      </c>
      <c r="AE54" s="528">
        <f t="shared" si="619"/>
        <v>640</v>
      </c>
      <c r="AF54" s="538">
        <f t="shared" si="636"/>
        <v>1285</v>
      </c>
      <c r="AG54" s="451">
        <v>3</v>
      </c>
      <c r="AH54" s="451">
        <v>3</v>
      </c>
      <c r="AI54" s="538">
        <f t="shared" si="637"/>
        <v>6</v>
      </c>
      <c r="AL54" s="410">
        <v>19</v>
      </c>
      <c r="AM54" s="220" t="s">
        <v>86</v>
      </c>
      <c r="AN54" s="411">
        <f t="shared" ref="AN54:AX54" si="666">C363</f>
        <v>3366</v>
      </c>
      <c r="AO54" s="411">
        <f t="shared" si="666"/>
        <v>3118</v>
      </c>
      <c r="AP54" s="411">
        <f t="shared" si="666"/>
        <v>6484</v>
      </c>
      <c r="AQ54" s="411">
        <f t="shared" si="666"/>
        <v>3653</v>
      </c>
      <c r="AR54" s="411">
        <f t="shared" si="666"/>
        <v>3432</v>
      </c>
      <c r="AS54" s="411">
        <f t="shared" si="666"/>
        <v>7085</v>
      </c>
      <c r="AT54" s="411">
        <f t="shared" si="666"/>
        <v>2397</v>
      </c>
      <c r="AU54" s="411">
        <f t="shared" si="666"/>
        <v>2172</v>
      </c>
      <c r="AV54" s="411">
        <f t="shared" si="666"/>
        <v>4569</v>
      </c>
      <c r="AW54" s="411">
        <f t="shared" si="666"/>
        <v>63</v>
      </c>
      <c r="AX54" s="411">
        <f t="shared" si="666"/>
        <v>34</v>
      </c>
      <c r="AY54" s="411">
        <f t="shared" ref="AY54" si="667">N363</f>
        <v>97</v>
      </c>
      <c r="AZ54" s="411">
        <f t="shared" ref="AZ54" si="668">O363</f>
        <v>0</v>
      </c>
      <c r="BA54" s="411">
        <f t="shared" ref="BA54" si="669">P363</f>
        <v>0</v>
      </c>
      <c r="BB54" s="411">
        <f t="shared" ref="BB54" si="670">Q363</f>
        <v>0</v>
      </c>
      <c r="BC54" s="411">
        <f t="shared" ref="BC54" si="671">R363</f>
        <v>0</v>
      </c>
      <c r="BD54" s="411">
        <f t="shared" ref="BD54" si="672">S363</f>
        <v>0</v>
      </c>
      <c r="BE54" s="411">
        <f t="shared" ref="BE54" si="673">T363</f>
        <v>0</v>
      </c>
      <c r="BF54" s="411">
        <f t="shared" ref="BF54" si="674">U363</f>
        <v>53</v>
      </c>
      <c r="BG54" s="411">
        <f t="shared" ref="BG54" si="675">V363</f>
        <v>29</v>
      </c>
      <c r="BH54" s="411">
        <f t="shared" ref="BH54" si="676">W363</f>
        <v>82</v>
      </c>
      <c r="BI54" s="411">
        <f t="shared" ref="BI54" si="677">X363</f>
        <v>9532</v>
      </c>
      <c r="BJ54" s="411">
        <f t="shared" ref="BJ54" si="678">Y363</f>
        <v>8785</v>
      </c>
      <c r="BK54" s="411">
        <f t="shared" ref="BK54" si="679">Z363</f>
        <v>18317</v>
      </c>
    </row>
    <row r="55" spans="1:63" s="365" customFormat="1" ht="29.25" customHeight="1">
      <c r="A55" s="23">
        <v>33</v>
      </c>
      <c r="B55" s="96" t="s">
        <v>117</v>
      </c>
      <c r="C55" s="1020">
        <v>59</v>
      </c>
      <c r="D55" s="1020">
        <v>40</v>
      </c>
      <c r="E55" s="536">
        <f t="shared" si="608"/>
        <v>99</v>
      </c>
      <c r="F55" s="1020">
        <v>89</v>
      </c>
      <c r="G55" s="1020">
        <v>61</v>
      </c>
      <c r="H55" s="536">
        <f t="shared" si="609"/>
        <v>150</v>
      </c>
      <c r="I55" s="1020">
        <v>14</v>
      </c>
      <c r="J55" s="1020">
        <v>6</v>
      </c>
      <c r="K55" s="536">
        <f t="shared" si="610"/>
        <v>20</v>
      </c>
      <c r="L55" s="1020">
        <v>23</v>
      </c>
      <c r="M55" s="1020">
        <v>17</v>
      </c>
      <c r="N55" s="536">
        <f t="shared" si="611"/>
        <v>40</v>
      </c>
      <c r="O55" s="536"/>
      <c r="P55" s="536"/>
      <c r="Q55" s="176">
        <f t="shared" si="612"/>
        <v>0</v>
      </c>
      <c r="R55" s="451"/>
      <c r="S55" s="451"/>
      <c r="T55" s="536">
        <f t="shared" si="613"/>
        <v>0</v>
      </c>
      <c r="U55" s="536"/>
      <c r="V55" s="536"/>
      <c r="W55" s="536">
        <f t="shared" si="634"/>
        <v>0</v>
      </c>
      <c r="X55" s="528">
        <f t="shared" si="615"/>
        <v>185</v>
      </c>
      <c r="Y55" s="528">
        <f t="shared" si="616"/>
        <v>124</v>
      </c>
      <c r="Z55" s="528">
        <f t="shared" si="617"/>
        <v>309</v>
      </c>
      <c r="AA55" s="948">
        <v>24</v>
      </c>
      <c r="AB55" s="948">
        <v>14</v>
      </c>
      <c r="AC55" s="538">
        <f t="shared" si="635"/>
        <v>38</v>
      </c>
      <c r="AD55" s="528">
        <f t="shared" si="618"/>
        <v>209</v>
      </c>
      <c r="AE55" s="528">
        <f t="shared" si="619"/>
        <v>138</v>
      </c>
      <c r="AF55" s="538">
        <f t="shared" si="636"/>
        <v>347</v>
      </c>
      <c r="AG55" s="451">
        <v>0</v>
      </c>
      <c r="AH55" s="451">
        <v>0</v>
      </c>
      <c r="AI55" s="538">
        <f t="shared" si="637"/>
        <v>0</v>
      </c>
      <c r="AL55" s="381">
        <v>20</v>
      </c>
      <c r="AM55" s="220" t="s">
        <v>143</v>
      </c>
      <c r="AN55" s="411">
        <f t="shared" ref="AN55:AX55" si="680">C373</f>
        <v>4798</v>
      </c>
      <c r="AO55" s="411">
        <f t="shared" si="680"/>
        <v>4510</v>
      </c>
      <c r="AP55" s="411">
        <f t="shared" si="680"/>
        <v>9308</v>
      </c>
      <c r="AQ55" s="411">
        <f t="shared" si="680"/>
        <v>2721</v>
      </c>
      <c r="AR55" s="411">
        <f t="shared" si="680"/>
        <v>2595</v>
      </c>
      <c r="AS55" s="411">
        <f t="shared" si="680"/>
        <v>5316</v>
      </c>
      <c r="AT55" s="411">
        <f t="shared" si="680"/>
        <v>445</v>
      </c>
      <c r="AU55" s="411">
        <f t="shared" si="680"/>
        <v>430</v>
      </c>
      <c r="AV55" s="411">
        <f t="shared" si="680"/>
        <v>875</v>
      </c>
      <c r="AW55" s="411">
        <f t="shared" si="680"/>
        <v>38</v>
      </c>
      <c r="AX55" s="411">
        <f t="shared" si="680"/>
        <v>34</v>
      </c>
      <c r="AY55" s="411">
        <f t="shared" ref="AY55" si="681">N373</f>
        <v>72</v>
      </c>
      <c r="AZ55" s="411">
        <f t="shared" ref="AZ55" si="682">O373</f>
        <v>0</v>
      </c>
      <c r="BA55" s="411">
        <f t="shared" ref="BA55" si="683">P373</f>
        <v>0</v>
      </c>
      <c r="BB55" s="411">
        <f t="shared" ref="BB55" si="684">Q373</f>
        <v>0</v>
      </c>
      <c r="BC55" s="411">
        <f t="shared" ref="BC55" si="685">R373</f>
        <v>0</v>
      </c>
      <c r="BD55" s="411">
        <f t="shared" ref="BD55" si="686">S373</f>
        <v>0</v>
      </c>
      <c r="BE55" s="411">
        <f t="shared" ref="BE55" si="687">T373</f>
        <v>0</v>
      </c>
      <c r="BF55" s="411">
        <f t="shared" ref="BF55" si="688">U373</f>
        <v>6</v>
      </c>
      <c r="BG55" s="411">
        <f t="shared" ref="BG55" si="689">V373</f>
        <v>7</v>
      </c>
      <c r="BH55" s="411">
        <f t="shared" ref="BH55" si="690">W373</f>
        <v>13</v>
      </c>
      <c r="BI55" s="411">
        <f t="shared" ref="BI55" si="691">X373</f>
        <v>8008</v>
      </c>
      <c r="BJ55" s="411">
        <f t="shared" ref="BJ55" si="692">Y373</f>
        <v>7576</v>
      </c>
      <c r="BK55" s="411">
        <f t="shared" ref="BK55" si="693">Z373</f>
        <v>15584</v>
      </c>
    </row>
    <row r="56" spans="1:63" s="365" customFormat="1" ht="29.25" customHeight="1">
      <c r="A56" s="23">
        <v>34</v>
      </c>
      <c r="B56" s="96" t="s">
        <v>454</v>
      </c>
      <c r="C56" s="1020">
        <v>63</v>
      </c>
      <c r="D56" s="1020">
        <v>45</v>
      </c>
      <c r="E56" s="536">
        <f t="shared" si="608"/>
        <v>108</v>
      </c>
      <c r="F56" s="1020">
        <v>145</v>
      </c>
      <c r="G56" s="1020">
        <v>100</v>
      </c>
      <c r="H56" s="536">
        <f t="shared" si="609"/>
        <v>245</v>
      </c>
      <c r="I56" s="1020">
        <v>8</v>
      </c>
      <c r="J56" s="1020">
        <v>18</v>
      </c>
      <c r="K56" s="536">
        <f t="shared" si="610"/>
        <v>26</v>
      </c>
      <c r="L56" s="1020">
        <v>27</v>
      </c>
      <c r="M56" s="1020">
        <v>32</v>
      </c>
      <c r="N56" s="536">
        <f t="shared" si="611"/>
        <v>59</v>
      </c>
      <c r="O56" s="536"/>
      <c r="P56" s="536"/>
      <c r="Q56" s="176">
        <f t="shared" si="612"/>
        <v>0</v>
      </c>
      <c r="R56" s="451"/>
      <c r="S56" s="451"/>
      <c r="T56" s="536">
        <f t="shared" si="613"/>
        <v>0</v>
      </c>
      <c r="U56" s="536"/>
      <c r="V56" s="536"/>
      <c r="W56" s="536">
        <f t="shared" si="634"/>
        <v>0</v>
      </c>
      <c r="X56" s="528">
        <f t="shared" si="615"/>
        <v>243</v>
      </c>
      <c r="Y56" s="528">
        <f t="shared" si="616"/>
        <v>195</v>
      </c>
      <c r="Z56" s="528">
        <f t="shared" si="617"/>
        <v>438</v>
      </c>
      <c r="AA56" s="948">
        <v>0</v>
      </c>
      <c r="AB56" s="948">
        <v>0</v>
      </c>
      <c r="AC56" s="538">
        <f t="shared" si="635"/>
        <v>0</v>
      </c>
      <c r="AD56" s="528">
        <f t="shared" si="618"/>
        <v>243</v>
      </c>
      <c r="AE56" s="528">
        <f t="shared" si="619"/>
        <v>195</v>
      </c>
      <c r="AF56" s="538">
        <f t="shared" si="636"/>
        <v>438</v>
      </c>
      <c r="AG56" s="451">
        <v>1</v>
      </c>
      <c r="AH56" s="451">
        <v>1</v>
      </c>
      <c r="AI56" s="538">
        <f t="shared" si="637"/>
        <v>2</v>
      </c>
      <c r="AL56" s="410">
        <v>21</v>
      </c>
      <c r="AM56" s="221" t="s">
        <v>144</v>
      </c>
      <c r="AN56" s="411">
        <f t="shared" ref="AN56:AX56" si="694">C379</f>
        <v>2282</v>
      </c>
      <c r="AO56" s="411">
        <f t="shared" si="694"/>
        <v>2052</v>
      </c>
      <c r="AP56" s="411">
        <f t="shared" si="694"/>
        <v>4334</v>
      </c>
      <c r="AQ56" s="411">
        <f t="shared" si="694"/>
        <v>1306</v>
      </c>
      <c r="AR56" s="411">
        <f t="shared" si="694"/>
        <v>1197</v>
      </c>
      <c r="AS56" s="411">
        <f t="shared" si="694"/>
        <v>2503</v>
      </c>
      <c r="AT56" s="411">
        <f t="shared" si="694"/>
        <v>72</v>
      </c>
      <c r="AU56" s="411">
        <f t="shared" si="694"/>
        <v>71</v>
      </c>
      <c r="AV56" s="411">
        <f t="shared" si="694"/>
        <v>143</v>
      </c>
      <c r="AW56" s="411">
        <f t="shared" si="694"/>
        <v>21</v>
      </c>
      <c r="AX56" s="411">
        <f t="shared" si="694"/>
        <v>13</v>
      </c>
      <c r="AY56" s="411">
        <f t="shared" ref="AY56" si="695">N379</f>
        <v>34</v>
      </c>
      <c r="AZ56" s="411">
        <f t="shared" ref="AZ56" si="696">O379</f>
        <v>0</v>
      </c>
      <c r="BA56" s="411">
        <f t="shared" ref="BA56" si="697">P379</f>
        <v>0</v>
      </c>
      <c r="BB56" s="411">
        <f t="shared" ref="BB56" si="698">Q379</f>
        <v>0</v>
      </c>
      <c r="BC56" s="411">
        <f t="shared" ref="BC56" si="699">R379</f>
        <v>0</v>
      </c>
      <c r="BD56" s="411">
        <f t="shared" ref="BD56" si="700">S379</f>
        <v>0</v>
      </c>
      <c r="BE56" s="411">
        <f t="shared" ref="BE56" si="701">T379</f>
        <v>0</v>
      </c>
      <c r="BF56" s="411">
        <f t="shared" ref="BF56" si="702">U379</f>
        <v>53</v>
      </c>
      <c r="BG56" s="411">
        <f t="shared" ref="BG56" si="703">V379</f>
        <v>54</v>
      </c>
      <c r="BH56" s="411">
        <f t="shared" ref="BH56" si="704">W379</f>
        <v>107</v>
      </c>
      <c r="BI56" s="411">
        <f t="shared" ref="BI56" si="705">X379</f>
        <v>3734</v>
      </c>
      <c r="BJ56" s="411">
        <f t="shared" ref="BJ56" si="706">Y379</f>
        <v>3387</v>
      </c>
      <c r="BK56" s="411">
        <f t="shared" ref="BK56" si="707">Z379</f>
        <v>7121</v>
      </c>
    </row>
    <row r="57" spans="1:63" s="365" customFormat="1" ht="29.25" customHeight="1">
      <c r="A57" s="23">
        <v>35</v>
      </c>
      <c r="B57" s="96" t="s">
        <v>455</v>
      </c>
      <c r="C57" s="1020">
        <v>18</v>
      </c>
      <c r="D57" s="1020">
        <v>21</v>
      </c>
      <c r="E57" s="536">
        <f t="shared" si="608"/>
        <v>39</v>
      </c>
      <c r="F57" s="1020">
        <v>81</v>
      </c>
      <c r="G57" s="1020">
        <v>74</v>
      </c>
      <c r="H57" s="536">
        <f t="shared" si="609"/>
        <v>155</v>
      </c>
      <c r="I57" s="1020">
        <v>0</v>
      </c>
      <c r="J57" s="1020">
        <v>0</v>
      </c>
      <c r="K57" s="536">
        <f t="shared" si="610"/>
        <v>0</v>
      </c>
      <c r="L57" s="1020">
        <v>15</v>
      </c>
      <c r="M57" s="1020">
        <v>18</v>
      </c>
      <c r="N57" s="536">
        <f t="shared" si="611"/>
        <v>33</v>
      </c>
      <c r="O57" s="536"/>
      <c r="P57" s="536"/>
      <c r="Q57" s="176">
        <f t="shared" si="612"/>
        <v>0</v>
      </c>
      <c r="R57" s="451"/>
      <c r="S57" s="451"/>
      <c r="T57" s="536">
        <f t="shared" si="613"/>
        <v>0</v>
      </c>
      <c r="U57" s="536"/>
      <c r="V57" s="536"/>
      <c r="W57" s="536">
        <f t="shared" si="634"/>
        <v>0</v>
      </c>
      <c r="X57" s="528">
        <f t="shared" si="615"/>
        <v>114</v>
      </c>
      <c r="Y57" s="528">
        <f t="shared" si="616"/>
        <v>113</v>
      </c>
      <c r="Z57" s="528">
        <f t="shared" si="617"/>
        <v>227</v>
      </c>
      <c r="AA57" s="948">
        <v>94</v>
      </c>
      <c r="AB57" s="948">
        <v>57</v>
      </c>
      <c r="AC57" s="538">
        <f t="shared" si="635"/>
        <v>151</v>
      </c>
      <c r="AD57" s="528">
        <f t="shared" si="618"/>
        <v>208</v>
      </c>
      <c r="AE57" s="528">
        <f t="shared" si="619"/>
        <v>170</v>
      </c>
      <c r="AF57" s="538">
        <f t="shared" si="636"/>
        <v>378</v>
      </c>
      <c r="AG57" s="451">
        <v>0</v>
      </c>
      <c r="AH57" s="451">
        <v>0</v>
      </c>
      <c r="AI57" s="538">
        <f t="shared" si="637"/>
        <v>0</v>
      </c>
      <c r="AL57" s="381">
        <v>22</v>
      </c>
      <c r="AM57" s="220" t="s">
        <v>145</v>
      </c>
      <c r="AN57" s="411">
        <f t="shared" ref="AN57:AX57" si="708">C385</f>
        <v>573</v>
      </c>
      <c r="AO57" s="411">
        <f t="shared" si="708"/>
        <v>460</v>
      </c>
      <c r="AP57" s="411">
        <f t="shared" si="708"/>
        <v>1033</v>
      </c>
      <c r="AQ57" s="411">
        <f t="shared" si="708"/>
        <v>3881</v>
      </c>
      <c r="AR57" s="411">
        <f t="shared" si="708"/>
        <v>3621</v>
      </c>
      <c r="AS57" s="411">
        <f t="shared" si="708"/>
        <v>7502</v>
      </c>
      <c r="AT57" s="411">
        <f t="shared" si="708"/>
        <v>13</v>
      </c>
      <c r="AU57" s="411">
        <f t="shared" si="708"/>
        <v>6</v>
      </c>
      <c r="AV57" s="411">
        <f t="shared" si="708"/>
        <v>19</v>
      </c>
      <c r="AW57" s="411">
        <f t="shared" si="708"/>
        <v>338</v>
      </c>
      <c r="AX57" s="411">
        <f t="shared" si="708"/>
        <v>256</v>
      </c>
      <c r="AY57" s="411">
        <f t="shared" ref="AY57" si="709">N385</f>
        <v>594</v>
      </c>
      <c r="AZ57" s="411">
        <f t="shared" ref="AZ57" si="710">O385</f>
        <v>0</v>
      </c>
      <c r="BA57" s="411">
        <f t="shared" ref="BA57" si="711">P385</f>
        <v>0</v>
      </c>
      <c r="BB57" s="411">
        <f t="shared" ref="BB57" si="712">Q385</f>
        <v>0</v>
      </c>
      <c r="BC57" s="411">
        <f t="shared" ref="BC57" si="713">R385</f>
        <v>0</v>
      </c>
      <c r="BD57" s="411">
        <f t="shared" ref="BD57" si="714">S385</f>
        <v>0</v>
      </c>
      <c r="BE57" s="411">
        <f t="shared" ref="BE57" si="715">T385</f>
        <v>0</v>
      </c>
      <c r="BF57" s="411">
        <f t="shared" ref="BF57" si="716">U385</f>
        <v>10</v>
      </c>
      <c r="BG57" s="411">
        <f t="shared" ref="BG57" si="717">V385</f>
        <v>13</v>
      </c>
      <c r="BH57" s="411">
        <f t="shared" ref="BH57" si="718">W385</f>
        <v>23</v>
      </c>
      <c r="BI57" s="411">
        <f t="shared" ref="BI57" si="719">X385</f>
        <v>4815</v>
      </c>
      <c r="BJ57" s="411">
        <f t="shared" ref="BJ57" si="720">Y385</f>
        <v>4356</v>
      </c>
      <c r="BK57" s="411">
        <f t="shared" ref="BK57" si="721">Z385</f>
        <v>9171</v>
      </c>
    </row>
    <row r="58" spans="1:63" s="365" customFormat="1" ht="29.25" customHeight="1">
      <c r="A58" s="23">
        <v>36</v>
      </c>
      <c r="B58" s="96" t="s">
        <v>115</v>
      </c>
      <c r="C58" s="1020">
        <v>8</v>
      </c>
      <c r="D58" s="1020">
        <v>16</v>
      </c>
      <c r="E58" s="536">
        <f t="shared" si="608"/>
        <v>24</v>
      </c>
      <c r="F58" s="1020">
        <v>19</v>
      </c>
      <c r="G58" s="1020">
        <v>11</v>
      </c>
      <c r="H58" s="536">
        <f t="shared" si="609"/>
        <v>30</v>
      </c>
      <c r="I58" s="1020">
        <v>0</v>
      </c>
      <c r="J58" s="1020">
        <v>0</v>
      </c>
      <c r="K58" s="536">
        <f t="shared" si="610"/>
        <v>0</v>
      </c>
      <c r="L58" s="1020">
        <v>9</v>
      </c>
      <c r="M58" s="1020">
        <v>9</v>
      </c>
      <c r="N58" s="536">
        <f t="shared" si="611"/>
        <v>18</v>
      </c>
      <c r="O58" s="536"/>
      <c r="P58" s="536"/>
      <c r="Q58" s="176">
        <f t="shared" si="612"/>
        <v>0</v>
      </c>
      <c r="R58" s="451"/>
      <c r="S58" s="451"/>
      <c r="T58" s="536">
        <f t="shared" si="613"/>
        <v>0</v>
      </c>
      <c r="U58" s="536"/>
      <c r="V58" s="536"/>
      <c r="W58" s="536">
        <f t="shared" si="634"/>
        <v>0</v>
      </c>
      <c r="X58" s="528">
        <f t="shared" si="615"/>
        <v>36</v>
      </c>
      <c r="Y58" s="528">
        <f t="shared" si="616"/>
        <v>36</v>
      </c>
      <c r="Z58" s="528">
        <f t="shared" si="617"/>
        <v>72</v>
      </c>
      <c r="AA58" s="948">
        <v>0</v>
      </c>
      <c r="AB58" s="948">
        <v>0</v>
      </c>
      <c r="AC58" s="538">
        <f t="shared" si="635"/>
        <v>0</v>
      </c>
      <c r="AD58" s="528">
        <f t="shared" si="618"/>
        <v>36</v>
      </c>
      <c r="AE58" s="528">
        <f t="shared" si="619"/>
        <v>36</v>
      </c>
      <c r="AF58" s="538">
        <f t="shared" si="636"/>
        <v>72</v>
      </c>
      <c r="AG58" s="451">
        <v>0</v>
      </c>
      <c r="AH58" s="451">
        <v>1</v>
      </c>
      <c r="AI58" s="538">
        <f t="shared" si="637"/>
        <v>1</v>
      </c>
      <c r="AL58" s="1616" t="s">
        <v>14</v>
      </c>
      <c r="AM58" s="1616"/>
      <c r="AN58" s="412">
        <f>SUM(AN36:AN57)</f>
        <v>70929</v>
      </c>
      <c r="AO58" s="412">
        <f t="shared" ref="AO58:BK58" si="722">SUM(AO36:AO57)</f>
        <v>66654</v>
      </c>
      <c r="AP58" s="412">
        <f t="shared" si="722"/>
        <v>137583</v>
      </c>
      <c r="AQ58" s="412">
        <f t="shared" si="722"/>
        <v>81066</v>
      </c>
      <c r="AR58" s="412">
        <f t="shared" si="722"/>
        <v>74751</v>
      </c>
      <c r="AS58" s="412">
        <f t="shared" si="722"/>
        <v>155817</v>
      </c>
      <c r="AT58" s="412">
        <f t="shared" si="722"/>
        <v>6534</v>
      </c>
      <c r="AU58" s="412">
        <f t="shared" si="722"/>
        <v>5719</v>
      </c>
      <c r="AV58" s="412">
        <f t="shared" si="722"/>
        <v>12253</v>
      </c>
      <c r="AW58" s="412">
        <f t="shared" si="722"/>
        <v>3517</v>
      </c>
      <c r="AX58" s="412">
        <f t="shared" si="722"/>
        <v>2893</v>
      </c>
      <c r="AY58" s="412">
        <f t="shared" si="722"/>
        <v>6410</v>
      </c>
      <c r="AZ58" s="412">
        <f t="shared" si="722"/>
        <v>53</v>
      </c>
      <c r="BA58" s="412">
        <f t="shared" si="722"/>
        <v>33</v>
      </c>
      <c r="BB58" s="412">
        <f t="shared" si="722"/>
        <v>86</v>
      </c>
      <c r="BC58" s="412">
        <f t="shared" si="722"/>
        <v>175</v>
      </c>
      <c r="BD58" s="412">
        <f t="shared" si="722"/>
        <v>159</v>
      </c>
      <c r="BE58" s="412">
        <f t="shared" si="722"/>
        <v>334</v>
      </c>
      <c r="BF58" s="412">
        <f t="shared" si="722"/>
        <v>2518</v>
      </c>
      <c r="BG58" s="412">
        <f t="shared" si="722"/>
        <v>2314</v>
      </c>
      <c r="BH58" s="412">
        <f t="shared" si="722"/>
        <v>4832</v>
      </c>
      <c r="BI58" s="412">
        <f t="shared" si="722"/>
        <v>164792</v>
      </c>
      <c r="BJ58" s="412">
        <f t="shared" si="722"/>
        <v>152523</v>
      </c>
      <c r="BK58" s="412">
        <f t="shared" si="722"/>
        <v>317315</v>
      </c>
    </row>
    <row r="59" spans="1:63" s="365" customFormat="1" ht="29.25" customHeight="1">
      <c r="A59" s="23">
        <v>37</v>
      </c>
      <c r="B59" s="96" t="s">
        <v>116</v>
      </c>
      <c r="C59" s="1020">
        <v>104</v>
      </c>
      <c r="D59" s="1020">
        <v>76</v>
      </c>
      <c r="E59" s="536">
        <f t="shared" si="608"/>
        <v>180</v>
      </c>
      <c r="F59" s="1020">
        <v>275</v>
      </c>
      <c r="G59" s="1020">
        <v>264</v>
      </c>
      <c r="H59" s="536">
        <f t="shared" si="609"/>
        <v>539</v>
      </c>
      <c r="I59" s="1020">
        <v>1</v>
      </c>
      <c r="J59" s="1020">
        <v>4</v>
      </c>
      <c r="K59" s="536">
        <f t="shared" si="610"/>
        <v>5</v>
      </c>
      <c r="L59" s="1020">
        <v>94</v>
      </c>
      <c r="M59" s="1020">
        <v>98</v>
      </c>
      <c r="N59" s="536">
        <f t="shared" si="611"/>
        <v>192</v>
      </c>
      <c r="O59" s="536"/>
      <c r="P59" s="536"/>
      <c r="Q59" s="176">
        <f t="shared" si="612"/>
        <v>0</v>
      </c>
      <c r="R59" s="451"/>
      <c r="S59" s="451"/>
      <c r="T59" s="536">
        <f t="shared" si="613"/>
        <v>0</v>
      </c>
      <c r="U59" s="536"/>
      <c r="V59" s="536"/>
      <c r="W59" s="536">
        <f t="shared" si="634"/>
        <v>0</v>
      </c>
      <c r="X59" s="528">
        <f t="shared" si="615"/>
        <v>474</v>
      </c>
      <c r="Y59" s="528">
        <f t="shared" si="616"/>
        <v>442</v>
      </c>
      <c r="Z59" s="528">
        <f t="shared" si="617"/>
        <v>916</v>
      </c>
      <c r="AA59" s="948">
        <v>6</v>
      </c>
      <c r="AB59" s="948">
        <v>6</v>
      </c>
      <c r="AC59" s="538">
        <f t="shared" si="635"/>
        <v>12</v>
      </c>
      <c r="AD59" s="528">
        <f t="shared" si="618"/>
        <v>480</v>
      </c>
      <c r="AE59" s="528">
        <f t="shared" si="619"/>
        <v>448</v>
      </c>
      <c r="AF59" s="538">
        <f t="shared" si="636"/>
        <v>928</v>
      </c>
      <c r="AG59" s="451">
        <v>0</v>
      </c>
      <c r="AH59" s="451">
        <v>0</v>
      </c>
      <c r="AI59" s="538">
        <f t="shared" si="637"/>
        <v>0</v>
      </c>
      <c r="AL59" s="1616"/>
      <c r="AM59" s="1616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</row>
    <row r="60" spans="1:63" s="365" customFormat="1" ht="29.25" customHeight="1">
      <c r="A60" s="23">
        <v>38</v>
      </c>
      <c r="B60" s="96" t="s">
        <v>112</v>
      </c>
      <c r="C60" s="1020">
        <v>123</v>
      </c>
      <c r="D60" s="1020">
        <v>117</v>
      </c>
      <c r="E60" s="536">
        <f t="shared" si="608"/>
        <v>240</v>
      </c>
      <c r="F60" s="1020">
        <v>67</v>
      </c>
      <c r="G60" s="1020">
        <v>69</v>
      </c>
      <c r="H60" s="536">
        <f t="shared" si="609"/>
        <v>136</v>
      </c>
      <c r="I60" s="1020">
        <v>22</v>
      </c>
      <c r="J60" s="1020">
        <v>17</v>
      </c>
      <c r="K60" s="536">
        <f t="shared" si="610"/>
        <v>39</v>
      </c>
      <c r="L60" s="1020">
        <v>19</v>
      </c>
      <c r="M60" s="1020">
        <v>18</v>
      </c>
      <c r="N60" s="536">
        <f t="shared" si="611"/>
        <v>37</v>
      </c>
      <c r="O60" s="536"/>
      <c r="P60" s="536"/>
      <c r="Q60" s="176">
        <f t="shared" si="612"/>
        <v>0</v>
      </c>
      <c r="R60" s="451"/>
      <c r="S60" s="451"/>
      <c r="T60" s="536">
        <f t="shared" si="613"/>
        <v>0</v>
      </c>
      <c r="U60" s="536"/>
      <c r="V60" s="536"/>
      <c r="W60" s="536">
        <f t="shared" si="634"/>
        <v>0</v>
      </c>
      <c r="X60" s="528">
        <f t="shared" si="615"/>
        <v>231</v>
      </c>
      <c r="Y60" s="528">
        <f t="shared" si="616"/>
        <v>221</v>
      </c>
      <c r="Z60" s="528">
        <f t="shared" si="617"/>
        <v>452</v>
      </c>
      <c r="AA60" s="948">
        <v>0</v>
      </c>
      <c r="AB60" s="948">
        <v>0</v>
      </c>
      <c r="AC60" s="538">
        <f t="shared" si="635"/>
        <v>0</v>
      </c>
      <c r="AD60" s="528">
        <f t="shared" si="618"/>
        <v>231</v>
      </c>
      <c r="AE60" s="528">
        <f t="shared" si="619"/>
        <v>221</v>
      </c>
      <c r="AF60" s="538">
        <f t="shared" si="636"/>
        <v>452</v>
      </c>
      <c r="AG60" s="451">
        <v>0</v>
      </c>
      <c r="AH60" s="451">
        <v>0</v>
      </c>
      <c r="AI60" s="538">
        <f t="shared" si="637"/>
        <v>0</v>
      </c>
      <c r="AL60" s="1616"/>
      <c r="AM60" s="1616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</row>
    <row r="61" spans="1:63" s="365" customFormat="1" ht="39" customHeight="1">
      <c r="A61" s="91"/>
      <c r="B61" s="367" t="s">
        <v>6</v>
      </c>
      <c r="C61" s="534">
        <f>SUM(C51:C60)</f>
        <v>663</v>
      </c>
      <c r="D61" s="534">
        <f t="shared" ref="D61:AI61" si="723">SUM(D51:D60)</f>
        <v>626</v>
      </c>
      <c r="E61" s="534">
        <f t="shared" si="723"/>
        <v>1289</v>
      </c>
      <c r="F61" s="534">
        <f t="shared" si="723"/>
        <v>1290</v>
      </c>
      <c r="G61" s="534">
        <f t="shared" si="723"/>
        <v>1233</v>
      </c>
      <c r="H61" s="534">
        <f t="shared" si="723"/>
        <v>2523</v>
      </c>
      <c r="I61" s="534">
        <f t="shared" si="723"/>
        <v>219</v>
      </c>
      <c r="J61" s="534">
        <f t="shared" si="723"/>
        <v>183</v>
      </c>
      <c r="K61" s="534">
        <f t="shared" si="723"/>
        <v>402</v>
      </c>
      <c r="L61" s="534">
        <f t="shared" si="723"/>
        <v>422</v>
      </c>
      <c r="M61" s="534">
        <f t="shared" si="723"/>
        <v>384</v>
      </c>
      <c r="N61" s="534">
        <f t="shared" si="723"/>
        <v>806</v>
      </c>
      <c r="O61" s="534">
        <f t="shared" si="723"/>
        <v>0</v>
      </c>
      <c r="P61" s="534">
        <f t="shared" si="723"/>
        <v>0</v>
      </c>
      <c r="Q61" s="534">
        <f t="shared" si="723"/>
        <v>0</v>
      </c>
      <c r="R61" s="534">
        <f t="shared" si="723"/>
        <v>0</v>
      </c>
      <c r="S61" s="534">
        <f t="shared" si="723"/>
        <v>0</v>
      </c>
      <c r="T61" s="534">
        <f t="shared" si="723"/>
        <v>0</v>
      </c>
      <c r="U61" s="534">
        <f t="shared" si="723"/>
        <v>0</v>
      </c>
      <c r="V61" s="534">
        <f t="shared" si="723"/>
        <v>0</v>
      </c>
      <c r="W61" s="534">
        <f t="shared" si="723"/>
        <v>0</v>
      </c>
      <c r="X61" s="534">
        <f t="shared" si="723"/>
        <v>2594</v>
      </c>
      <c r="Y61" s="534">
        <f t="shared" si="723"/>
        <v>2426</v>
      </c>
      <c r="Z61" s="534">
        <f t="shared" si="723"/>
        <v>5020</v>
      </c>
      <c r="AA61" s="534">
        <f t="shared" si="723"/>
        <v>232</v>
      </c>
      <c r="AB61" s="534">
        <f t="shared" si="723"/>
        <v>171</v>
      </c>
      <c r="AC61" s="534">
        <f t="shared" si="723"/>
        <v>403</v>
      </c>
      <c r="AD61" s="534">
        <f t="shared" si="723"/>
        <v>2826</v>
      </c>
      <c r="AE61" s="534">
        <f t="shared" si="723"/>
        <v>2597</v>
      </c>
      <c r="AF61" s="534">
        <f t="shared" si="723"/>
        <v>5423</v>
      </c>
      <c r="AG61" s="534">
        <f t="shared" si="723"/>
        <v>22</v>
      </c>
      <c r="AH61" s="534">
        <f t="shared" si="723"/>
        <v>12</v>
      </c>
      <c r="AI61" s="534">
        <f t="shared" si="723"/>
        <v>34</v>
      </c>
      <c r="AL61" s="1635" t="s">
        <v>542</v>
      </c>
      <c r="AM61" s="1635"/>
      <c r="AN61" s="1635"/>
      <c r="AO61" s="1635"/>
      <c r="AP61" s="1635"/>
      <c r="AQ61" s="1635"/>
      <c r="AR61" s="1635"/>
      <c r="AS61" s="1635"/>
      <c r="AT61" s="1635"/>
      <c r="AU61" s="1635"/>
      <c r="AV61" s="1635"/>
      <c r="AW61" s="1635"/>
      <c r="AX61" s="1635"/>
      <c r="AY61" s="1635"/>
      <c r="AZ61" s="1635"/>
      <c r="BA61" s="1635"/>
      <c r="BB61" s="1635"/>
      <c r="BC61" s="1635"/>
      <c r="BD61" s="1635"/>
      <c r="BE61" s="1635"/>
      <c r="BF61" s="1635"/>
      <c r="BG61" s="1635"/>
      <c r="BH61" s="1635"/>
      <c r="BI61" s="1635"/>
      <c r="BJ61" s="1635"/>
      <c r="BK61" s="1635"/>
    </row>
    <row r="62" spans="1:63" s="365" customFormat="1" ht="31.5" customHeight="1">
      <c r="A62" s="374" t="s">
        <v>44</v>
      </c>
      <c r="B62" s="363"/>
      <c r="C62" s="531"/>
      <c r="D62" s="531"/>
      <c r="E62" s="531"/>
      <c r="F62" s="531"/>
      <c r="G62" s="531"/>
      <c r="H62" s="531"/>
      <c r="I62" s="531"/>
      <c r="J62" s="531"/>
      <c r="K62" s="531"/>
      <c r="L62" s="531"/>
      <c r="M62" s="531"/>
      <c r="N62" s="531"/>
      <c r="O62" s="531"/>
      <c r="P62" s="531"/>
      <c r="Q62" s="531"/>
      <c r="R62" s="531"/>
      <c r="S62" s="531"/>
      <c r="T62" s="531"/>
      <c r="U62" s="531"/>
      <c r="V62" s="531"/>
      <c r="W62" s="531"/>
      <c r="X62" s="532"/>
      <c r="Y62" s="532"/>
      <c r="Z62" s="531"/>
      <c r="AA62" s="531"/>
      <c r="AB62" s="531"/>
      <c r="AC62" s="531"/>
      <c r="AD62" s="531"/>
      <c r="AE62" s="531"/>
      <c r="AF62" s="531"/>
      <c r="AG62" s="531"/>
      <c r="AH62" s="531"/>
      <c r="AI62" s="533"/>
      <c r="AL62" s="1634" t="s">
        <v>881</v>
      </c>
      <c r="AM62" s="1634"/>
      <c r="AN62" s="1634"/>
      <c r="AO62" s="1634"/>
      <c r="AP62" s="1634"/>
      <c r="AQ62" s="1634"/>
      <c r="AR62" s="1634"/>
      <c r="AS62" s="1634"/>
      <c r="AT62" s="1634"/>
      <c r="AU62" s="1634"/>
      <c r="AV62" s="1634"/>
      <c r="AW62" s="1634"/>
      <c r="AX62" s="1634"/>
      <c r="AY62" s="1634"/>
      <c r="AZ62" s="1634"/>
      <c r="BA62" s="1634"/>
      <c r="BB62" s="1634"/>
      <c r="BC62" s="1634"/>
      <c r="BD62" s="1634"/>
      <c r="BE62" s="1634"/>
      <c r="BF62" s="1634"/>
      <c r="BG62" s="1634"/>
      <c r="BH62" s="1634"/>
      <c r="BI62" s="1634"/>
      <c r="BJ62" s="1634"/>
      <c r="BK62" s="1634"/>
    </row>
    <row r="63" spans="1:63" s="365" customFormat="1" ht="29.25" customHeight="1">
      <c r="A63" s="23">
        <v>39</v>
      </c>
      <c r="B63" s="96" t="s">
        <v>459</v>
      </c>
      <c r="C63" s="159">
        <v>198</v>
      </c>
      <c r="D63" s="159">
        <v>279</v>
      </c>
      <c r="E63" s="536">
        <f t="shared" ref="E63:E71" si="724">SUM(C63:D63)</f>
        <v>477</v>
      </c>
      <c r="F63" s="159">
        <v>279</v>
      </c>
      <c r="G63" s="159">
        <v>199</v>
      </c>
      <c r="H63" s="536">
        <f t="shared" ref="H63:H71" si="725">SUM(F63:G63)</f>
        <v>478</v>
      </c>
      <c r="I63" s="159">
        <v>32</v>
      </c>
      <c r="J63" s="159">
        <v>24</v>
      </c>
      <c r="K63" s="536">
        <f t="shared" ref="K63:K71" si="726">SUM(I63:J63)</f>
        <v>56</v>
      </c>
      <c r="L63" s="159">
        <v>11</v>
      </c>
      <c r="M63" s="159">
        <v>16</v>
      </c>
      <c r="N63" s="536">
        <f t="shared" ref="N63:N71" si="727">SUM(L63:M63)</f>
        <v>27</v>
      </c>
      <c r="O63" s="536">
        <v>2</v>
      </c>
      <c r="P63" s="536">
        <v>2</v>
      </c>
      <c r="Q63" s="176">
        <f t="shared" ref="Q63:Q71" si="728">O63+P63</f>
        <v>4</v>
      </c>
      <c r="R63" s="159">
        <v>2</v>
      </c>
      <c r="S63" s="159">
        <v>1</v>
      </c>
      <c r="T63" s="536">
        <f t="shared" ref="T63:T71" si="729">SUM(R63:S63)</f>
        <v>3</v>
      </c>
      <c r="U63" s="536"/>
      <c r="V63" s="536"/>
      <c r="W63" s="536">
        <f t="shared" ref="W63:W71" si="730">SUM(U63:V63)</f>
        <v>0</v>
      </c>
      <c r="X63" s="528">
        <f t="shared" ref="X63:X71" si="731">C63+F63+I63+L63+O63+R63+U63</f>
        <v>524</v>
      </c>
      <c r="Y63" s="528">
        <f t="shared" ref="Y63:Y71" si="732">D63+G63+J63+M63+P63+S63+V63</f>
        <v>521</v>
      </c>
      <c r="Z63" s="528">
        <f t="shared" ref="Z63:Z71" si="733">E63+H63+K63+N63+Q63+T63+W63</f>
        <v>1045</v>
      </c>
      <c r="AA63" s="198"/>
      <c r="AB63" s="198"/>
      <c r="AC63" s="536">
        <f>+AA63+AB63</f>
        <v>0</v>
      </c>
      <c r="AD63" s="528">
        <f t="shared" ref="AD63:AD71" si="734">X63+AA63</f>
        <v>524</v>
      </c>
      <c r="AE63" s="528">
        <f t="shared" ref="AE63:AE71" si="735">Y63+AB63</f>
        <v>521</v>
      </c>
      <c r="AF63" s="536">
        <f>+AD63+AE63</f>
        <v>1045</v>
      </c>
      <c r="AG63" s="164">
        <v>0</v>
      </c>
      <c r="AH63" s="164">
        <v>0</v>
      </c>
      <c r="AI63" s="536">
        <f t="shared" ref="AI63:AI71" si="736">SUM(AG63:AH63)</f>
        <v>0</v>
      </c>
      <c r="AL63" s="1617" t="s">
        <v>1</v>
      </c>
      <c r="AM63" s="1618" t="s">
        <v>156</v>
      </c>
      <c r="AN63" s="1615" t="s">
        <v>3</v>
      </c>
      <c r="AO63" s="1615"/>
      <c r="AP63" s="1615"/>
      <c r="AQ63" s="1615" t="s">
        <v>4</v>
      </c>
      <c r="AR63" s="1615"/>
      <c r="AS63" s="1615"/>
      <c r="AT63" s="1615" t="s">
        <v>5</v>
      </c>
      <c r="AU63" s="1615"/>
      <c r="AV63" s="1615"/>
      <c r="AW63" s="1615" t="s">
        <v>290</v>
      </c>
      <c r="AX63" s="1615"/>
      <c r="AY63" s="1615"/>
      <c r="AZ63" s="1615" t="s">
        <v>878</v>
      </c>
      <c r="BA63" s="1615"/>
      <c r="BB63" s="1615"/>
      <c r="BC63" s="1615" t="s">
        <v>879</v>
      </c>
      <c r="BD63" s="1615"/>
      <c r="BE63" s="1615"/>
      <c r="BF63" s="1615" t="s">
        <v>354</v>
      </c>
      <c r="BG63" s="1615"/>
      <c r="BH63" s="1615"/>
      <c r="BI63" s="1615" t="s">
        <v>6</v>
      </c>
      <c r="BJ63" s="1615"/>
      <c r="BK63" s="1615"/>
    </row>
    <row r="64" spans="1:63" s="365" customFormat="1" ht="29.25" customHeight="1">
      <c r="A64" s="23">
        <v>40</v>
      </c>
      <c r="B64" s="96" t="s">
        <v>50</v>
      </c>
      <c r="C64" s="159">
        <v>6</v>
      </c>
      <c r="D64" s="159">
        <v>1</v>
      </c>
      <c r="E64" s="536">
        <f t="shared" si="724"/>
        <v>7</v>
      </c>
      <c r="F64" s="159">
        <v>2</v>
      </c>
      <c r="G64" s="159">
        <v>4</v>
      </c>
      <c r="H64" s="536">
        <f t="shared" si="725"/>
        <v>6</v>
      </c>
      <c r="I64" s="159">
        <v>2</v>
      </c>
      <c r="J64" s="159">
        <v>6</v>
      </c>
      <c r="K64" s="536">
        <f t="shared" si="726"/>
        <v>8</v>
      </c>
      <c r="L64" s="159">
        <v>2</v>
      </c>
      <c r="M64" s="159">
        <v>3</v>
      </c>
      <c r="N64" s="536">
        <f t="shared" si="727"/>
        <v>5</v>
      </c>
      <c r="O64" s="536">
        <v>1</v>
      </c>
      <c r="P64" s="536">
        <v>1</v>
      </c>
      <c r="Q64" s="176">
        <f t="shared" si="728"/>
        <v>2</v>
      </c>
      <c r="R64" s="159">
        <v>2</v>
      </c>
      <c r="S64" s="159">
        <v>2</v>
      </c>
      <c r="T64" s="536">
        <f t="shared" si="729"/>
        <v>4</v>
      </c>
      <c r="U64" s="536">
        <v>2</v>
      </c>
      <c r="V64" s="536">
        <v>3</v>
      </c>
      <c r="W64" s="536">
        <f t="shared" si="730"/>
        <v>5</v>
      </c>
      <c r="X64" s="528">
        <f t="shared" si="731"/>
        <v>17</v>
      </c>
      <c r="Y64" s="528">
        <f t="shared" si="732"/>
        <v>20</v>
      </c>
      <c r="Z64" s="528">
        <f t="shared" si="733"/>
        <v>37</v>
      </c>
      <c r="AA64" s="366"/>
      <c r="AB64" s="366"/>
      <c r="AC64" s="536">
        <f t="shared" ref="AC64:AC71" si="737">+AA64+AB64</f>
        <v>0</v>
      </c>
      <c r="AD64" s="528">
        <f t="shared" si="734"/>
        <v>17</v>
      </c>
      <c r="AE64" s="528">
        <f t="shared" si="735"/>
        <v>20</v>
      </c>
      <c r="AF64" s="536">
        <f t="shared" ref="AF64:AF71" si="738">+AD64+AE64</f>
        <v>37</v>
      </c>
      <c r="AG64" s="164">
        <v>0</v>
      </c>
      <c r="AH64" s="164">
        <v>0</v>
      </c>
      <c r="AI64" s="536">
        <f t="shared" si="736"/>
        <v>0</v>
      </c>
      <c r="AL64" s="1617"/>
      <c r="AM64" s="1619"/>
      <c r="AN64" s="361" t="s">
        <v>242</v>
      </c>
      <c r="AO64" s="361" t="s">
        <v>243</v>
      </c>
      <c r="AP64" s="361" t="s">
        <v>236</v>
      </c>
      <c r="AQ64" s="361" t="s">
        <v>242</v>
      </c>
      <c r="AR64" s="361" t="s">
        <v>243</v>
      </c>
      <c r="AS64" s="361" t="s">
        <v>236</v>
      </c>
      <c r="AT64" s="361" t="s">
        <v>242</v>
      </c>
      <c r="AU64" s="361" t="s">
        <v>243</v>
      </c>
      <c r="AV64" s="361" t="s">
        <v>236</v>
      </c>
      <c r="AW64" s="361" t="s">
        <v>242</v>
      </c>
      <c r="AX64" s="361" t="s">
        <v>243</v>
      </c>
      <c r="AY64" s="361" t="s">
        <v>236</v>
      </c>
      <c r="AZ64" s="361" t="s">
        <v>242</v>
      </c>
      <c r="BA64" s="361" t="s">
        <v>243</v>
      </c>
      <c r="BB64" s="361" t="s">
        <v>236</v>
      </c>
      <c r="BC64" s="361" t="s">
        <v>242</v>
      </c>
      <c r="BD64" s="361" t="s">
        <v>243</v>
      </c>
      <c r="BE64" s="361" t="s">
        <v>236</v>
      </c>
      <c r="BF64" s="361" t="s">
        <v>242</v>
      </c>
      <c r="BG64" s="361" t="s">
        <v>243</v>
      </c>
      <c r="BH64" s="361" t="s">
        <v>236</v>
      </c>
      <c r="BI64" s="361" t="s">
        <v>242</v>
      </c>
      <c r="BJ64" s="361" t="s">
        <v>243</v>
      </c>
      <c r="BK64" s="361" t="s">
        <v>236</v>
      </c>
    </row>
    <row r="65" spans="1:63" s="365" customFormat="1" ht="29.25" customHeight="1">
      <c r="A65" s="23">
        <v>41</v>
      </c>
      <c r="B65" s="96" t="s">
        <v>119</v>
      </c>
      <c r="C65" s="159">
        <v>159</v>
      </c>
      <c r="D65" s="159">
        <v>190</v>
      </c>
      <c r="E65" s="536">
        <f t="shared" si="724"/>
        <v>349</v>
      </c>
      <c r="F65" s="159">
        <v>171</v>
      </c>
      <c r="G65" s="159">
        <v>108</v>
      </c>
      <c r="H65" s="536">
        <f t="shared" si="725"/>
        <v>279</v>
      </c>
      <c r="I65" s="159">
        <v>25</v>
      </c>
      <c r="J65" s="159">
        <v>20</v>
      </c>
      <c r="K65" s="536">
        <f t="shared" si="726"/>
        <v>45</v>
      </c>
      <c r="L65" s="159">
        <v>14</v>
      </c>
      <c r="M65" s="159">
        <v>9</v>
      </c>
      <c r="N65" s="536">
        <f t="shared" si="727"/>
        <v>23</v>
      </c>
      <c r="O65" s="536">
        <v>1</v>
      </c>
      <c r="P65" s="536">
        <v>0</v>
      </c>
      <c r="Q65" s="176">
        <f t="shared" si="728"/>
        <v>1</v>
      </c>
      <c r="R65" s="159">
        <v>5</v>
      </c>
      <c r="S65" s="159">
        <v>9</v>
      </c>
      <c r="T65" s="536">
        <f t="shared" si="729"/>
        <v>14</v>
      </c>
      <c r="U65" s="536"/>
      <c r="V65" s="536"/>
      <c r="W65" s="536">
        <f t="shared" si="730"/>
        <v>0</v>
      </c>
      <c r="X65" s="528">
        <f t="shared" si="731"/>
        <v>375</v>
      </c>
      <c r="Y65" s="528">
        <f t="shared" si="732"/>
        <v>336</v>
      </c>
      <c r="Z65" s="528">
        <f t="shared" si="733"/>
        <v>711</v>
      </c>
      <c r="AA65" s="366">
        <v>16</v>
      </c>
      <c r="AB65" s="366">
        <v>10</v>
      </c>
      <c r="AC65" s="536">
        <f t="shared" si="737"/>
        <v>26</v>
      </c>
      <c r="AD65" s="528">
        <f t="shared" si="734"/>
        <v>391</v>
      </c>
      <c r="AE65" s="528">
        <f t="shared" si="735"/>
        <v>346</v>
      </c>
      <c r="AF65" s="536">
        <f t="shared" si="738"/>
        <v>737</v>
      </c>
      <c r="AG65" s="164">
        <v>1</v>
      </c>
      <c r="AH65" s="164">
        <v>1</v>
      </c>
      <c r="AI65" s="536">
        <f t="shared" si="736"/>
        <v>2</v>
      </c>
      <c r="AL65" s="410">
        <v>1</v>
      </c>
      <c r="AM65" s="220" t="s">
        <v>15</v>
      </c>
      <c r="AN65" s="411">
        <f t="shared" ref="AN65:AX65" si="739">AN7+AN36</f>
        <v>4710</v>
      </c>
      <c r="AO65" s="411">
        <f t="shared" si="739"/>
        <v>4278</v>
      </c>
      <c r="AP65" s="411">
        <f t="shared" si="739"/>
        <v>8988</v>
      </c>
      <c r="AQ65" s="411">
        <f t="shared" si="739"/>
        <v>13417</v>
      </c>
      <c r="AR65" s="411">
        <f t="shared" si="739"/>
        <v>12423</v>
      </c>
      <c r="AS65" s="411">
        <f t="shared" si="739"/>
        <v>25840</v>
      </c>
      <c r="AT65" s="411">
        <f t="shared" si="739"/>
        <v>197</v>
      </c>
      <c r="AU65" s="411">
        <f t="shared" si="739"/>
        <v>171</v>
      </c>
      <c r="AV65" s="411">
        <f t="shared" si="739"/>
        <v>368</v>
      </c>
      <c r="AW65" s="411">
        <f t="shared" si="739"/>
        <v>748</v>
      </c>
      <c r="AX65" s="411">
        <f t="shared" si="739"/>
        <v>735</v>
      </c>
      <c r="AY65" s="411">
        <f t="shared" ref="AY65:BK65" si="740">AY7+AY36</f>
        <v>1483</v>
      </c>
      <c r="AZ65" s="411">
        <f t="shared" si="740"/>
        <v>0</v>
      </c>
      <c r="BA65" s="411">
        <f t="shared" si="740"/>
        <v>0</v>
      </c>
      <c r="BB65" s="411">
        <f t="shared" si="740"/>
        <v>0</v>
      </c>
      <c r="BC65" s="411">
        <f t="shared" si="740"/>
        <v>0</v>
      </c>
      <c r="BD65" s="411">
        <f t="shared" si="740"/>
        <v>0</v>
      </c>
      <c r="BE65" s="411">
        <f t="shared" si="740"/>
        <v>0</v>
      </c>
      <c r="BF65" s="411">
        <f t="shared" si="740"/>
        <v>154</v>
      </c>
      <c r="BG65" s="411">
        <f t="shared" si="740"/>
        <v>179</v>
      </c>
      <c r="BH65" s="411">
        <f t="shared" si="740"/>
        <v>333</v>
      </c>
      <c r="BI65" s="411">
        <f t="shared" si="740"/>
        <v>19226</v>
      </c>
      <c r="BJ65" s="411">
        <f t="shared" si="740"/>
        <v>17786</v>
      </c>
      <c r="BK65" s="411">
        <f t="shared" si="740"/>
        <v>37012</v>
      </c>
    </row>
    <row r="66" spans="1:63" s="365" customFormat="1" ht="29.25" customHeight="1">
      <c r="A66" s="23">
        <v>42</v>
      </c>
      <c r="B66" s="96" t="s">
        <v>629</v>
      </c>
      <c r="C66" s="159">
        <v>248</v>
      </c>
      <c r="D66" s="159">
        <v>230</v>
      </c>
      <c r="E66" s="536">
        <f t="shared" si="724"/>
        <v>478</v>
      </c>
      <c r="F66" s="159">
        <v>214</v>
      </c>
      <c r="G66" s="159">
        <v>192</v>
      </c>
      <c r="H66" s="536">
        <f t="shared" si="725"/>
        <v>406</v>
      </c>
      <c r="I66" s="159">
        <v>19</v>
      </c>
      <c r="J66" s="159">
        <v>18</v>
      </c>
      <c r="K66" s="536">
        <f t="shared" si="726"/>
        <v>37</v>
      </c>
      <c r="L66" s="159">
        <v>18</v>
      </c>
      <c r="M66" s="159">
        <v>11</v>
      </c>
      <c r="N66" s="536">
        <f t="shared" si="727"/>
        <v>29</v>
      </c>
      <c r="O66" s="536">
        <v>2</v>
      </c>
      <c r="P66" s="536">
        <v>0</v>
      </c>
      <c r="Q66" s="176">
        <f t="shared" si="728"/>
        <v>2</v>
      </c>
      <c r="R66" s="159">
        <v>5</v>
      </c>
      <c r="S66" s="159">
        <v>4</v>
      </c>
      <c r="T66" s="536">
        <f t="shared" si="729"/>
        <v>9</v>
      </c>
      <c r="U66" s="536"/>
      <c r="V66" s="536"/>
      <c r="W66" s="536">
        <f t="shared" si="730"/>
        <v>0</v>
      </c>
      <c r="X66" s="528">
        <f t="shared" si="731"/>
        <v>506</v>
      </c>
      <c r="Y66" s="528">
        <f t="shared" si="732"/>
        <v>455</v>
      </c>
      <c r="Z66" s="528">
        <f t="shared" si="733"/>
        <v>961</v>
      </c>
      <c r="AA66" s="366"/>
      <c r="AB66" s="366"/>
      <c r="AC66" s="536">
        <f t="shared" si="737"/>
        <v>0</v>
      </c>
      <c r="AD66" s="528">
        <f t="shared" si="734"/>
        <v>506</v>
      </c>
      <c r="AE66" s="528">
        <f t="shared" si="735"/>
        <v>455</v>
      </c>
      <c r="AF66" s="536">
        <f t="shared" si="738"/>
        <v>961</v>
      </c>
      <c r="AG66" s="164">
        <v>2</v>
      </c>
      <c r="AH66" s="164">
        <v>2</v>
      </c>
      <c r="AI66" s="536">
        <f t="shared" si="736"/>
        <v>4</v>
      </c>
      <c r="AL66" s="381">
        <v>2</v>
      </c>
      <c r="AM66" s="220" t="s">
        <v>20</v>
      </c>
      <c r="AN66" s="411">
        <f t="shared" ref="AN66:AX66" si="741">AN8+AN37</f>
        <v>651</v>
      </c>
      <c r="AO66" s="411">
        <f t="shared" si="741"/>
        <v>560</v>
      </c>
      <c r="AP66" s="411">
        <f t="shared" si="741"/>
        <v>1211</v>
      </c>
      <c r="AQ66" s="411">
        <f t="shared" si="741"/>
        <v>3378</v>
      </c>
      <c r="AR66" s="411">
        <f t="shared" si="741"/>
        <v>3018</v>
      </c>
      <c r="AS66" s="411">
        <f t="shared" si="741"/>
        <v>6396</v>
      </c>
      <c r="AT66" s="411">
        <f t="shared" si="741"/>
        <v>143</v>
      </c>
      <c r="AU66" s="411">
        <f t="shared" si="741"/>
        <v>127</v>
      </c>
      <c r="AV66" s="411">
        <f t="shared" si="741"/>
        <v>270</v>
      </c>
      <c r="AW66" s="411">
        <f t="shared" si="741"/>
        <v>2</v>
      </c>
      <c r="AX66" s="411">
        <f t="shared" si="741"/>
        <v>2</v>
      </c>
      <c r="AY66" s="411">
        <f t="shared" ref="AY66:BK66" si="742">AY8+AY37</f>
        <v>4</v>
      </c>
      <c r="AZ66" s="411">
        <f t="shared" si="742"/>
        <v>0</v>
      </c>
      <c r="BA66" s="411">
        <f t="shared" si="742"/>
        <v>0</v>
      </c>
      <c r="BB66" s="411">
        <f t="shared" si="742"/>
        <v>0</v>
      </c>
      <c r="BC66" s="411">
        <f t="shared" si="742"/>
        <v>0</v>
      </c>
      <c r="BD66" s="411">
        <f t="shared" si="742"/>
        <v>0</v>
      </c>
      <c r="BE66" s="411">
        <f t="shared" si="742"/>
        <v>0</v>
      </c>
      <c r="BF66" s="411">
        <f t="shared" si="742"/>
        <v>258</v>
      </c>
      <c r="BG66" s="411">
        <f t="shared" si="742"/>
        <v>261</v>
      </c>
      <c r="BH66" s="411">
        <f t="shared" si="742"/>
        <v>519</v>
      </c>
      <c r="BI66" s="411">
        <f t="shared" si="742"/>
        <v>4432</v>
      </c>
      <c r="BJ66" s="411">
        <f t="shared" si="742"/>
        <v>3968</v>
      </c>
      <c r="BK66" s="411">
        <f t="shared" si="742"/>
        <v>8400</v>
      </c>
    </row>
    <row r="67" spans="1:63" s="365" customFormat="1" ht="29.25" customHeight="1">
      <c r="A67" s="23">
        <v>43</v>
      </c>
      <c r="B67" s="96" t="s">
        <v>121</v>
      </c>
      <c r="C67" s="159">
        <v>99</v>
      </c>
      <c r="D67" s="159">
        <v>88</v>
      </c>
      <c r="E67" s="536">
        <f t="shared" si="724"/>
        <v>187</v>
      </c>
      <c r="F67" s="159">
        <v>87</v>
      </c>
      <c r="G67" s="159">
        <v>111</v>
      </c>
      <c r="H67" s="536">
        <f t="shared" si="725"/>
        <v>198</v>
      </c>
      <c r="I67" s="159">
        <v>9</v>
      </c>
      <c r="J67" s="159">
        <v>4</v>
      </c>
      <c r="K67" s="536">
        <f t="shared" si="726"/>
        <v>13</v>
      </c>
      <c r="L67" s="159">
        <v>1</v>
      </c>
      <c r="M67" s="159">
        <v>1</v>
      </c>
      <c r="N67" s="536">
        <f t="shared" si="727"/>
        <v>2</v>
      </c>
      <c r="O67" s="536">
        <v>1</v>
      </c>
      <c r="P67" s="536">
        <v>2</v>
      </c>
      <c r="Q67" s="176">
        <f t="shared" si="728"/>
        <v>3</v>
      </c>
      <c r="R67" s="159">
        <v>4</v>
      </c>
      <c r="S67" s="159">
        <v>4</v>
      </c>
      <c r="T67" s="536">
        <f t="shared" si="729"/>
        <v>8</v>
      </c>
      <c r="U67" s="536"/>
      <c r="V67" s="536"/>
      <c r="W67" s="536">
        <f t="shared" si="730"/>
        <v>0</v>
      </c>
      <c r="X67" s="528">
        <f t="shared" si="731"/>
        <v>201</v>
      </c>
      <c r="Y67" s="528">
        <f t="shared" si="732"/>
        <v>210</v>
      </c>
      <c r="Z67" s="528">
        <f t="shared" si="733"/>
        <v>411</v>
      </c>
      <c r="AA67" s="198"/>
      <c r="AB67" s="198"/>
      <c r="AC67" s="536">
        <f t="shared" si="737"/>
        <v>0</v>
      </c>
      <c r="AD67" s="528">
        <f t="shared" si="734"/>
        <v>201</v>
      </c>
      <c r="AE67" s="528">
        <f t="shared" si="735"/>
        <v>210</v>
      </c>
      <c r="AF67" s="536">
        <f t="shared" si="738"/>
        <v>411</v>
      </c>
      <c r="AG67" s="164">
        <v>0</v>
      </c>
      <c r="AH67" s="164">
        <v>0</v>
      </c>
      <c r="AI67" s="536">
        <f t="shared" si="736"/>
        <v>0</v>
      </c>
      <c r="AL67" s="410">
        <v>3</v>
      </c>
      <c r="AM67" s="220" t="s">
        <v>21</v>
      </c>
      <c r="AN67" s="411">
        <f t="shared" ref="AN67:AX67" si="743">AN9+AN38</f>
        <v>3637</v>
      </c>
      <c r="AO67" s="411">
        <f t="shared" si="743"/>
        <v>3366</v>
      </c>
      <c r="AP67" s="411">
        <f t="shared" si="743"/>
        <v>7003</v>
      </c>
      <c r="AQ67" s="411">
        <f t="shared" si="743"/>
        <v>6091</v>
      </c>
      <c r="AR67" s="411">
        <f t="shared" si="743"/>
        <v>5594</v>
      </c>
      <c r="AS67" s="411">
        <f t="shared" si="743"/>
        <v>11685</v>
      </c>
      <c r="AT67" s="411">
        <f t="shared" si="743"/>
        <v>63</v>
      </c>
      <c r="AU67" s="411">
        <f t="shared" si="743"/>
        <v>55</v>
      </c>
      <c r="AV67" s="411">
        <f t="shared" si="743"/>
        <v>118</v>
      </c>
      <c r="AW67" s="411">
        <f t="shared" si="743"/>
        <v>30</v>
      </c>
      <c r="AX67" s="411">
        <f t="shared" si="743"/>
        <v>17</v>
      </c>
      <c r="AY67" s="411">
        <f t="shared" ref="AY67:BK67" si="744">AY9+AY38</f>
        <v>47</v>
      </c>
      <c r="AZ67" s="411">
        <f t="shared" si="744"/>
        <v>10</v>
      </c>
      <c r="BA67" s="411">
        <f t="shared" si="744"/>
        <v>9</v>
      </c>
      <c r="BB67" s="411">
        <f t="shared" si="744"/>
        <v>19</v>
      </c>
      <c r="BC67" s="411">
        <f t="shared" si="744"/>
        <v>3</v>
      </c>
      <c r="BD67" s="411">
        <f t="shared" si="744"/>
        <v>3</v>
      </c>
      <c r="BE67" s="411">
        <f t="shared" si="744"/>
        <v>6</v>
      </c>
      <c r="BF67" s="411">
        <f t="shared" si="744"/>
        <v>74</v>
      </c>
      <c r="BG67" s="411">
        <f t="shared" si="744"/>
        <v>62</v>
      </c>
      <c r="BH67" s="411">
        <f t="shared" si="744"/>
        <v>136</v>
      </c>
      <c r="BI67" s="411">
        <f t="shared" si="744"/>
        <v>9908</v>
      </c>
      <c r="BJ67" s="411">
        <f t="shared" si="744"/>
        <v>9106</v>
      </c>
      <c r="BK67" s="411">
        <f t="shared" si="744"/>
        <v>19014</v>
      </c>
    </row>
    <row r="68" spans="1:63" s="365" customFormat="1" ht="29.25" customHeight="1">
      <c r="A68" s="23">
        <v>44</v>
      </c>
      <c r="B68" s="96" t="s">
        <v>630</v>
      </c>
      <c r="C68" s="159">
        <v>3</v>
      </c>
      <c r="D68" s="159">
        <v>3</v>
      </c>
      <c r="E68" s="536">
        <f t="shared" si="724"/>
        <v>6</v>
      </c>
      <c r="F68" s="159">
        <v>6</v>
      </c>
      <c r="G68" s="159">
        <v>2</v>
      </c>
      <c r="H68" s="536">
        <f t="shared" si="725"/>
        <v>8</v>
      </c>
      <c r="I68" s="159">
        <v>1</v>
      </c>
      <c r="J68" s="159">
        <v>1</v>
      </c>
      <c r="K68" s="536">
        <f t="shared" si="726"/>
        <v>2</v>
      </c>
      <c r="L68" s="159">
        <v>2</v>
      </c>
      <c r="M68" s="159">
        <v>1</v>
      </c>
      <c r="N68" s="536">
        <f t="shared" si="727"/>
        <v>3</v>
      </c>
      <c r="O68" s="536">
        <v>1</v>
      </c>
      <c r="P68" s="536">
        <v>1</v>
      </c>
      <c r="Q68" s="176">
        <f t="shared" si="728"/>
        <v>2</v>
      </c>
      <c r="R68" s="159">
        <v>3</v>
      </c>
      <c r="S68" s="159">
        <v>2</v>
      </c>
      <c r="T68" s="536">
        <f t="shared" si="729"/>
        <v>5</v>
      </c>
      <c r="U68" s="536"/>
      <c r="V68" s="536"/>
      <c r="W68" s="536">
        <f t="shared" si="730"/>
        <v>0</v>
      </c>
      <c r="X68" s="528">
        <f t="shared" si="731"/>
        <v>16</v>
      </c>
      <c r="Y68" s="528">
        <f t="shared" si="732"/>
        <v>10</v>
      </c>
      <c r="Z68" s="528">
        <f t="shared" si="733"/>
        <v>26</v>
      </c>
      <c r="AA68" s="366"/>
      <c r="AB68" s="366"/>
      <c r="AC68" s="536">
        <f t="shared" si="737"/>
        <v>0</v>
      </c>
      <c r="AD68" s="528">
        <f t="shared" si="734"/>
        <v>16</v>
      </c>
      <c r="AE68" s="528">
        <f t="shared" si="735"/>
        <v>10</v>
      </c>
      <c r="AF68" s="536">
        <f t="shared" si="738"/>
        <v>26</v>
      </c>
      <c r="AG68" s="164">
        <v>0</v>
      </c>
      <c r="AH68" s="164">
        <v>0</v>
      </c>
      <c r="AI68" s="536">
        <f t="shared" si="736"/>
        <v>0</v>
      </c>
      <c r="AL68" s="381">
        <v>4</v>
      </c>
      <c r="AM68" s="220" t="s">
        <v>25</v>
      </c>
      <c r="AN68" s="411">
        <f t="shared" ref="AN68:AX68" si="745">AN10+AN39</f>
        <v>1502</v>
      </c>
      <c r="AO68" s="411">
        <f t="shared" si="745"/>
        <v>1425</v>
      </c>
      <c r="AP68" s="411">
        <f t="shared" si="745"/>
        <v>2927</v>
      </c>
      <c r="AQ68" s="411">
        <f t="shared" si="745"/>
        <v>3774</v>
      </c>
      <c r="AR68" s="411">
        <f t="shared" si="745"/>
        <v>3657</v>
      </c>
      <c r="AS68" s="411">
        <f t="shared" si="745"/>
        <v>7431</v>
      </c>
      <c r="AT68" s="411">
        <f t="shared" si="745"/>
        <v>38</v>
      </c>
      <c r="AU68" s="411">
        <f t="shared" si="745"/>
        <v>36</v>
      </c>
      <c r="AV68" s="411">
        <f t="shared" si="745"/>
        <v>74</v>
      </c>
      <c r="AW68" s="411">
        <f t="shared" si="745"/>
        <v>18</v>
      </c>
      <c r="AX68" s="411">
        <f t="shared" si="745"/>
        <v>18</v>
      </c>
      <c r="AY68" s="411">
        <f t="shared" ref="AY68:BK68" si="746">AY10+AY39</f>
        <v>36</v>
      </c>
      <c r="AZ68" s="411">
        <f t="shared" si="746"/>
        <v>0</v>
      </c>
      <c r="BA68" s="411">
        <f t="shared" si="746"/>
        <v>0</v>
      </c>
      <c r="BB68" s="411">
        <f t="shared" si="746"/>
        <v>0</v>
      </c>
      <c r="BC68" s="411">
        <f t="shared" si="746"/>
        <v>13</v>
      </c>
      <c r="BD68" s="411">
        <f t="shared" si="746"/>
        <v>7</v>
      </c>
      <c r="BE68" s="411">
        <f t="shared" si="746"/>
        <v>20</v>
      </c>
      <c r="BF68" s="411">
        <f t="shared" si="746"/>
        <v>21</v>
      </c>
      <c r="BG68" s="411">
        <f t="shared" si="746"/>
        <v>27</v>
      </c>
      <c r="BH68" s="411">
        <f t="shared" si="746"/>
        <v>48</v>
      </c>
      <c r="BI68" s="411">
        <f t="shared" si="746"/>
        <v>5366</v>
      </c>
      <c r="BJ68" s="411">
        <f t="shared" si="746"/>
        <v>5170</v>
      </c>
      <c r="BK68" s="411">
        <f t="shared" si="746"/>
        <v>10536</v>
      </c>
    </row>
    <row r="69" spans="1:63" s="365" customFormat="1" ht="29.25" customHeight="1">
      <c r="A69" s="23">
        <v>45</v>
      </c>
      <c r="B69" s="96" t="s">
        <v>120</v>
      </c>
      <c r="C69" s="159">
        <v>103</v>
      </c>
      <c r="D69" s="159">
        <v>97</v>
      </c>
      <c r="E69" s="536">
        <f t="shared" si="724"/>
        <v>200</v>
      </c>
      <c r="F69" s="159">
        <v>89</v>
      </c>
      <c r="G69" s="159">
        <v>65</v>
      </c>
      <c r="H69" s="536">
        <f t="shared" si="725"/>
        <v>154</v>
      </c>
      <c r="I69" s="159">
        <v>19</v>
      </c>
      <c r="J69" s="159">
        <v>16</v>
      </c>
      <c r="K69" s="536">
        <f t="shared" si="726"/>
        <v>35</v>
      </c>
      <c r="L69" s="159">
        <v>2</v>
      </c>
      <c r="M69" s="159">
        <v>1</v>
      </c>
      <c r="N69" s="536">
        <f t="shared" si="727"/>
        <v>3</v>
      </c>
      <c r="O69" s="536">
        <v>0</v>
      </c>
      <c r="P69" s="536">
        <v>1</v>
      </c>
      <c r="Q69" s="176">
        <f t="shared" si="728"/>
        <v>1</v>
      </c>
      <c r="R69" s="159">
        <v>3</v>
      </c>
      <c r="S69" s="159">
        <v>7</v>
      </c>
      <c r="T69" s="536">
        <f t="shared" si="729"/>
        <v>10</v>
      </c>
      <c r="U69" s="536"/>
      <c r="V69" s="536"/>
      <c r="W69" s="536">
        <f t="shared" si="730"/>
        <v>0</v>
      </c>
      <c r="X69" s="528">
        <f t="shared" si="731"/>
        <v>216</v>
      </c>
      <c r="Y69" s="528">
        <f t="shared" si="732"/>
        <v>187</v>
      </c>
      <c r="Z69" s="528">
        <f t="shared" si="733"/>
        <v>403</v>
      </c>
      <c r="AA69" s="366"/>
      <c r="AB69" s="366"/>
      <c r="AC69" s="536">
        <f t="shared" si="737"/>
        <v>0</v>
      </c>
      <c r="AD69" s="528">
        <f t="shared" si="734"/>
        <v>216</v>
      </c>
      <c r="AE69" s="528">
        <f t="shared" si="735"/>
        <v>187</v>
      </c>
      <c r="AF69" s="536">
        <f t="shared" si="738"/>
        <v>403</v>
      </c>
      <c r="AG69" s="164">
        <v>6</v>
      </c>
      <c r="AH69" s="164">
        <v>4</v>
      </c>
      <c r="AI69" s="536">
        <f t="shared" si="736"/>
        <v>10</v>
      </c>
      <c r="AL69" s="410">
        <v>5</v>
      </c>
      <c r="AM69" s="220" t="s">
        <v>27</v>
      </c>
      <c r="AN69" s="411">
        <f t="shared" ref="AN69:AX69" si="747">AN11+AN40</f>
        <v>3955</v>
      </c>
      <c r="AO69" s="411">
        <f t="shared" si="747"/>
        <v>3638</v>
      </c>
      <c r="AP69" s="411">
        <f t="shared" si="747"/>
        <v>7593</v>
      </c>
      <c r="AQ69" s="411">
        <f t="shared" si="747"/>
        <v>3624</v>
      </c>
      <c r="AR69" s="411">
        <f t="shared" si="747"/>
        <v>3346</v>
      </c>
      <c r="AS69" s="411">
        <f t="shared" si="747"/>
        <v>6970</v>
      </c>
      <c r="AT69" s="411">
        <f t="shared" si="747"/>
        <v>243</v>
      </c>
      <c r="AU69" s="411">
        <f t="shared" si="747"/>
        <v>216</v>
      </c>
      <c r="AV69" s="411">
        <f t="shared" si="747"/>
        <v>459</v>
      </c>
      <c r="AW69" s="411">
        <f t="shared" si="747"/>
        <v>222</v>
      </c>
      <c r="AX69" s="411">
        <f t="shared" si="747"/>
        <v>175</v>
      </c>
      <c r="AY69" s="411">
        <f t="shared" ref="AY69:BK69" si="748">AY11+AY40</f>
        <v>397</v>
      </c>
      <c r="AZ69" s="411">
        <f t="shared" si="748"/>
        <v>0</v>
      </c>
      <c r="BA69" s="411">
        <f t="shared" si="748"/>
        <v>0</v>
      </c>
      <c r="BB69" s="411">
        <f t="shared" si="748"/>
        <v>0</v>
      </c>
      <c r="BC69" s="411">
        <f t="shared" si="748"/>
        <v>0</v>
      </c>
      <c r="BD69" s="411">
        <f t="shared" si="748"/>
        <v>0</v>
      </c>
      <c r="BE69" s="411">
        <f t="shared" si="748"/>
        <v>0</v>
      </c>
      <c r="BF69" s="411">
        <f t="shared" si="748"/>
        <v>99</v>
      </c>
      <c r="BG69" s="411">
        <f t="shared" si="748"/>
        <v>117</v>
      </c>
      <c r="BH69" s="411">
        <f t="shared" si="748"/>
        <v>216</v>
      </c>
      <c r="BI69" s="411">
        <f t="shared" si="748"/>
        <v>8143</v>
      </c>
      <c r="BJ69" s="411">
        <f t="shared" si="748"/>
        <v>7492</v>
      </c>
      <c r="BK69" s="411">
        <f t="shared" si="748"/>
        <v>15635</v>
      </c>
    </row>
    <row r="70" spans="1:63" s="365" customFormat="1" ht="29.25" customHeight="1">
      <c r="A70" s="23">
        <v>46</v>
      </c>
      <c r="B70" s="96" t="s">
        <v>631</v>
      </c>
      <c r="C70" s="159">
        <v>142</v>
      </c>
      <c r="D70" s="159">
        <v>134</v>
      </c>
      <c r="E70" s="536">
        <f t="shared" si="724"/>
        <v>276</v>
      </c>
      <c r="F70" s="159">
        <v>127</v>
      </c>
      <c r="G70" s="159">
        <v>113</v>
      </c>
      <c r="H70" s="536">
        <f t="shared" si="725"/>
        <v>240</v>
      </c>
      <c r="I70" s="159">
        <v>30</v>
      </c>
      <c r="J70" s="159">
        <v>19</v>
      </c>
      <c r="K70" s="536">
        <f t="shared" si="726"/>
        <v>49</v>
      </c>
      <c r="L70" s="159">
        <v>16</v>
      </c>
      <c r="M70" s="159">
        <v>17</v>
      </c>
      <c r="N70" s="536">
        <f t="shared" si="727"/>
        <v>33</v>
      </c>
      <c r="O70" s="536">
        <v>2</v>
      </c>
      <c r="P70" s="536">
        <v>1</v>
      </c>
      <c r="Q70" s="176">
        <f t="shared" si="728"/>
        <v>3</v>
      </c>
      <c r="R70" s="159">
        <v>2</v>
      </c>
      <c r="S70" s="159">
        <v>4</v>
      </c>
      <c r="T70" s="536">
        <f t="shared" si="729"/>
        <v>6</v>
      </c>
      <c r="U70" s="536"/>
      <c r="V70" s="536"/>
      <c r="W70" s="536">
        <f t="shared" si="730"/>
        <v>0</v>
      </c>
      <c r="X70" s="528">
        <f t="shared" si="731"/>
        <v>319</v>
      </c>
      <c r="Y70" s="528">
        <f t="shared" si="732"/>
        <v>288</v>
      </c>
      <c r="Z70" s="528">
        <f t="shared" si="733"/>
        <v>607</v>
      </c>
      <c r="AA70" s="366"/>
      <c r="AB70" s="366"/>
      <c r="AC70" s="536">
        <f t="shared" si="737"/>
        <v>0</v>
      </c>
      <c r="AD70" s="528">
        <f t="shared" si="734"/>
        <v>319</v>
      </c>
      <c r="AE70" s="528">
        <f t="shared" si="735"/>
        <v>288</v>
      </c>
      <c r="AF70" s="536">
        <f t="shared" si="738"/>
        <v>607</v>
      </c>
      <c r="AG70" s="164">
        <v>1</v>
      </c>
      <c r="AH70" s="164">
        <v>2</v>
      </c>
      <c r="AI70" s="536">
        <f t="shared" si="736"/>
        <v>3</v>
      </c>
      <c r="AL70" s="381">
        <v>6</v>
      </c>
      <c r="AM70" s="220" t="s">
        <v>29</v>
      </c>
      <c r="AN70" s="411">
        <f t="shared" ref="AN70:AX70" si="749">AN12+AN41</f>
        <v>711</v>
      </c>
      <c r="AO70" s="411">
        <f t="shared" si="749"/>
        <v>804</v>
      </c>
      <c r="AP70" s="411">
        <f t="shared" si="749"/>
        <v>1515</v>
      </c>
      <c r="AQ70" s="411">
        <f t="shared" si="749"/>
        <v>1718</v>
      </c>
      <c r="AR70" s="411">
        <f t="shared" si="749"/>
        <v>1437</v>
      </c>
      <c r="AS70" s="411">
        <f t="shared" si="749"/>
        <v>3155</v>
      </c>
      <c r="AT70" s="411">
        <f t="shared" si="749"/>
        <v>143</v>
      </c>
      <c r="AU70" s="411">
        <f t="shared" si="749"/>
        <v>87</v>
      </c>
      <c r="AV70" s="411">
        <f t="shared" si="749"/>
        <v>230</v>
      </c>
      <c r="AW70" s="411">
        <f t="shared" si="749"/>
        <v>11</v>
      </c>
      <c r="AX70" s="411">
        <f t="shared" si="749"/>
        <v>9</v>
      </c>
      <c r="AY70" s="411">
        <f t="shared" ref="AY70:BK70" si="750">AY12+AY41</f>
        <v>20</v>
      </c>
      <c r="AZ70" s="411">
        <f t="shared" si="750"/>
        <v>0</v>
      </c>
      <c r="BA70" s="411">
        <f t="shared" si="750"/>
        <v>0</v>
      </c>
      <c r="BB70" s="411">
        <f t="shared" si="750"/>
        <v>0</v>
      </c>
      <c r="BC70" s="411">
        <f t="shared" si="750"/>
        <v>0</v>
      </c>
      <c r="BD70" s="411">
        <f t="shared" si="750"/>
        <v>0</v>
      </c>
      <c r="BE70" s="411">
        <f t="shared" si="750"/>
        <v>0</v>
      </c>
      <c r="BF70" s="411">
        <f t="shared" si="750"/>
        <v>3</v>
      </c>
      <c r="BG70" s="411">
        <f t="shared" si="750"/>
        <v>1</v>
      </c>
      <c r="BH70" s="411">
        <f t="shared" si="750"/>
        <v>4</v>
      </c>
      <c r="BI70" s="411">
        <f t="shared" si="750"/>
        <v>2586</v>
      </c>
      <c r="BJ70" s="411">
        <f t="shared" si="750"/>
        <v>2338</v>
      </c>
      <c r="BK70" s="411">
        <f t="shared" si="750"/>
        <v>4924</v>
      </c>
    </row>
    <row r="71" spans="1:63" s="365" customFormat="1" ht="29.25" customHeight="1">
      <c r="A71" s="23">
        <v>47</v>
      </c>
      <c r="B71" s="96" t="s">
        <v>118</v>
      </c>
      <c r="C71" s="159">
        <v>64</v>
      </c>
      <c r="D71" s="159">
        <v>66</v>
      </c>
      <c r="E71" s="536">
        <f t="shared" si="724"/>
        <v>130</v>
      </c>
      <c r="F71" s="159">
        <v>49</v>
      </c>
      <c r="G71" s="159">
        <v>56</v>
      </c>
      <c r="H71" s="536">
        <f t="shared" si="725"/>
        <v>105</v>
      </c>
      <c r="I71" s="159">
        <v>21</v>
      </c>
      <c r="J71" s="159">
        <v>19</v>
      </c>
      <c r="K71" s="536">
        <f t="shared" si="726"/>
        <v>40</v>
      </c>
      <c r="L71" s="159">
        <v>9</v>
      </c>
      <c r="M71" s="159">
        <v>5</v>
      </c>
      <c r="N71" s="536">
        <f t="shared" si="727"/>
        <v>14</v>
      </c>
      <c r="O71" s="536">
        <v>1</v>
      </c>
      <c r="P71" s="536">
        <v>1</v>
      </c>
      <c r="Q71" s="176">
        <f t="shared" si="728"/>
        <v>2</v>
      </c>
      <c r="R71" s="159">
        <v>4</v>
      </c>
      <c r="S71" s="159">
        <v>6</v>
      </c>
      <c r="T71" s="536">
        <f t="shared" si="729"/>
        <v>10</v>
      </c>
      <c r="U71" s="536"/>
      <c r="V71" s="536"/>
      <c r="W71" s="536">
        <f t="shared" si="730"/>
        <v>0</v>
      </c>
      <c r="X71" s="528">
        <f t="shared" si="731"/>
        <v>148</v>
      </c>
      <c r="Y71" s="528">
        <f t="shared" si="732"/>
        <v>153</v>
      </c>
      <c r="Z71" s="528">
        <f t="shared" si="733"/>
        <v>301</v>
      </c>
      <c r="AA71" s="366"/>
      <c r="AB71" s="366"/>
      <c r="AC71" s="536">
        <f t="shared" si="737"/>
        <v>0</v>
      </c>
      <c r="AD71" s="528">
        <f t="shared" si="734"/>
        <v>148</v>
      </c>
      <c r="AE71" s="528">
        <f t="shared" si="735"/>
        <v>153</v>
      </c>
      <c r="AF71" s="536">
        <f t="shared" si="738"/>
        <v>301</v>
      </c>
      <c r="AG71" s="164">
        <v>1</v>
      </c>
      <c r="AH71" s="164">
        <v>1</v>
      </c>
      <c r="AI71" s="536">
        <f t="shared" si="736"/>
        <v>2</v>
      </c>
      <c r="AL71" s="410">
        <v>7</v>
      </c>
      <c r="AM71" s="220" t="s">
        <v>142</v>
      </c>
      <c r="AN71" s="411">
        <f t="shared" ref="AN71:AX71" si="751">AN13+AN42</f>
        <v>2868</v>
      </c>
      <c r="AO71" s="411">
        <f t="shared" si="751"/>
        <v>2651</v>
      </c>
      <c r="AP71" s="411">
        <f t="shared" si="751"/>
        <v>5519</v>
      </c>
      <c r="AQ71" s="411">
        <f t="shared" si="751"/>
        <v>1693</v>
      </c>
      <c r="AR71" s="411">
        <f t="shared" si="751"/>
        <v>1560</v>
      </c>
      <c r="AS71" s="411">
        <f t="shared" si="751"/>
        <v>3253</v>
      </c>
      <c r="AT71" s="411">
        <f t="shared" si="751"/>
        <v>144</v>
      </c>
      <c r="AU71" s="411">
        <f t="shared" si="751"/>
        <v>102</v>
      </c>
      <c r="AV71" s="411">
        <f t="shared" si="751"/>
        <v>246</v>
      </c>
      <c r="AW71" s="411">
        <f t="shared" si="751"/>
        <v>105</v>
      </c>
      <c r="AX71" s="411">
        <f t="shared" si="751"/>
        <v>73</v>
      </c>
      <c r="AY71" s="411">
        <f t="shared" ref="AY71:BK71" si="752">AY13+AY42</f>
        <v>178</v>
      </c>
      <c r="AZ71" s="411">
        <f t="shared" si="752"/>
        <v>0</v>
      </c>
      <c r="BA71" s="411">
        <f t="shared" si="752"/>
        <v>0</v>
      </c>
      <c r="BB71" s="411">
        <f t="shared" si="752"/>
        <v>0</v>
      </c>
      <c r="BC71" s="411">
        <f t="shared" si="752"/>
        <v>0</v>
      </c>
      <c r="BD71" s="411">
        <f t="shared" si="752"/>
        <v>0</v>
      </c>
      <c r="BE71" s="411">
        <f t="shared" si="752"/>
        <v>0</v>
      </c>
      <c r="BF71" s="411">
        <f t="shared" si="752"/>
        <v>91</v>
      </c>
      <c r="BG71" s="411">
        <f t="shared" si="752"/>
        <v>64</v>
      </c>
      <c r="BH71" s="411">
        <f t="shared" si="752"/>
        <v>155</v>
      </c>
      <c r="BI71" s="411">
        <f t="shared" si="752"/>
        <v>4901</v>
      </c>
      <c r="BJ71" s="411">
        <f t="shared" si="752"/>
        <v>4450</v>
      </c>
      <c r="BK71" s="411">
        <f t="shared" si="752"/>
        <v>9351</v>
      </c>
    </row>
    <row r="72" spans="1:63" s="365" customFormat="1" ht="29.25" customHeight="1">
      <c r="A72" s="91"/>
      <c r="B72" s="367" t="s">
        <v>6</v>
      </c>
      <c r="C72" s="534">
        <f>SUM(C63:C71)</f>
        <v>1022</v>
      </c>
      <c r="D72" s="534">
        <f t="shared" ref="D72:AI72" si="753">SUM(D63:D71)</f>
        <v>1088</v>
      </c>
      <c r="E72" s="534">
        <f t="shared" si="753"/>
        <v>2110</v>
      </c>
      <c r="F72" s="534">
        <f t="shared" si="753"/>
        <v>1024</v>
      </c>
      <c r="G72" s="534">
        <f t="shared" si="753"/>
        <v>850</v>
      </c>
      <c r="H72" s="534">
        <f>SUM(H63:H71)</f>
        <v>1874</v>
      </c>
      <c r="I72" s="534">
        <f t="shared" si="753"/>
        <v>158</v>
      </c>
      <c r="J72" s="534">
        <f t="shared" si="753"/>
        <v>127</v>
      </c>
      <c r="K72" s="534">
        <f>SUM(K63:K71)</f>
        <v>285</v>
      </c>
      <c r="L72" s="534">
        <f t="shared" si="753"/>
        <v>75</v>
      </c>
      <c r="M72" s="534">
        <f t="shared" si="753"/>
        <v>64</v>
      </c>
      <c r="N72" s="534">
        <f t="shared" si="753"/>
        <v>139</v>
      </c>
      <c r="O72" s="534">
        <f t="shared" si="753"/>
        <v>11</v>
      </c>
      <c r="P72" s="534">
        <f t="shared" si="753"/>
        <v>9</v>
      </c>
      <c r="Q72" s="534">
        <f t="shared" si="753"/>
        <v>20</v>
      </c>
      <c r="R72" s="534">
        <f>SUM(R63:R71)</f>
        <v>30</v>
      </c>
      <c r="S72" s="534">
        <f t="shared" si="753"/>
        <v>39</v>
      </c>
      <c r="T72" s="534">
        <f t="shared" si="753"/>
        <v>69</v>
      </c>
      <c r="U72" s="534">
        <f t="shared" si="753"/>
        <v>2</v>
      </c>
      <c r="V72" s="534">
        <f t="shared" si="753"/>
        <v>3</v>
      </c>
      <c r="W72" s="534">
        <f t="shared" si="753"/>
        <v>5</v>
      </c>
      <c r="X72" s="534">
        <f t="shared" si="753"/>
        <v>2322</v>
      </c>
      <c r="Y72" s="534">
        <f t="shared" si="753"/>
        <v>2180</v>
      </c>
      <c r="Z72" s="534">
        <f t="shared" si="753"/>
        <v>4502</v>
      </c>
      <c r="AA72" s="534">
        <f t="shared" si="753"/>
        <v>16</v>
      </c>
      <c r="AB72" s="534">
        <f t="shared" si="753"/>
        <v>10</v>
      </c>
      <c r="AC72" s="534">
        <f>SUM(AC63:AC71)</f>
        <v>26</v>
      </c>
      <c r="AD72" s="534">
        <f t="shared" si="753"/>
        <v>2338</v>
      </c>
      <c r="AE72" s="534">
        <f t="shared" si="753"/>
        <v>2190</v>
      </c>
      <c r="AF72" s="534">
        <f t="shared" si="753"/>
        <v>4528</v>
      </c>
      <c r="AG72" s="534">
        <f t="shared" si="753"/>
        <v>11</v>
      </c>
      <c r="AH72" s="534">
        <f t="shared" si="753"/>
        <v>10</v>
      </c>
      <c r="AI72" s="534">
        <f t="shared" si="753"/>
        <v>21</v>
      </c>
      <c r="AL72" s="381">
        <v>8</v>
      </c>
      <c r="AM72" s="220" t="s">
        <v>40</v>
      </c>
      <c r="AN72" s="411">
        <f t="shared" ref="AN72:AX72" si="754">AN14+AN43</f>
        <v>4520</v>
      </c>
      <c r="AO72" s="411">
        <f t="shared" si="754"/>
        <v>4022</v>
      </c>
      <c r="AP72" s="411">
        <f t="shared" si="754"/>
        <v>8542</v>
      </c>
      <c r="AQ72" s="411">
        <f t="shared" si="754"/>
        <v>4990</v>
      </c>
      <c r="AR72" s="411">
        <f t="shared" si="754"/>
        <v>4683</v>
      </c>
      <c r="AS72" s="411">
        <f t="shared" si="754"/>
        <v>9673</v>
      </c>
      <c r="AT72" s="411">
        <f t="shared" si="754"/>
        <v>435</v>
      </c>
      <c r="AU72" s="411">
        <f t="shared" si="754"/>
        <v>315</v>
      </c>
      <c r="AV72" s="411">
        <f t="shared" si="754"/>
        <v>750</v>
      </c>
      <c r="AW72" s="411">
        <f t="shared" si="754"/>
        <v>1619</v>
      </c>
      <c r="AX72" s="411">
        <f t="shared" si="754"/>
        <v>1177</v>
      </c>
      <c r="AY72" s="411">
        <f t="shared" ref="AY72:BK72" si="755">AY14+AY43</f>
        <v>2796</v>
      </c>
      <c r="AZ72" s="411">
        <f t="shared" si="755"/>
        <v>0</v>
      </c>
      <c r="BA72" s="411">
        <f t="shared" si="755"/>
        <v>0</v>
      </c>
      <c r="BB72" s="411">
        <f t="shared" si="755"/>
        <v>0</v>
      </c>
      <c r="BC72" s="411">
        <f t="shared" si="755"/>
        <v>0</v>
      </c>
      <c r="BD72" s="411">
        <f t="shared" si="755"/>
        <v>0</v>
      </c>
      <c r="BE72" s="411">
        <f t="shared" si="755"/>
        <v>0</v>
      </c>
      <c r="BF72" s="411">
        <f t="shared" si="755"/>
        <v>0</v>
      </c>
      <c r="BG72" s="411">
        <f t="shared" si="755"/>
        <v>0</v>
      </c>
      <c r="BH72" s="411">
        <f t="shared" si="755"/>
        <v>0</v>
      </c>
      <c r="BI72" s="411">
        <f t="shared" si="755"/>
        <v>11564</v>
      </c>
      <c r="BJ72" s="411">
        <f t="shared" si="755"/>
        <v>10197</v>
      </c>
      <c r="BK72" s="411">
        <f t="shared" si="755"/>
        <v>21761</v>
      </c>
    </row>
    <row r="73" spans="1:63" s="365" customFormat="1" ht="29.25" customHeight="1">
      <c r="A73" s="374" t="s">
        <v>51</v>
      </c>
      <c r="B73" s="363"/>
      <c r="C73" s="531"/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1"/>
      <c r="O73" s="531"/>
      <c r="P73" s="531"/>
      <c r="Q73" s="531"/>
      <c r="R73" s="531"/>
      <c r="S73" s="531"/>
      <c r="T73" s="531"/>
      <c r="U73" s="531"/>
      <c r="V73" s="531"/>
      <c r="W73" s="531"/>
      <c r="X73" s="532"/>
      <c r="Y73" s="532"/>
      <c r="Z73" s="531"/>
      <c r="AA73" s="531"/>
      <c r="AB73" s="531"/>
      <c r="AC73" s="531"/>
      <c r="AD73" s="531"/>
      <c r="AE73" s="531"/>
      <c r="AF73" s="531"/>
      <c r="AG73" s="531"/>
      <c r="AH73" s="531"/>
      <c r="AI73" s="533"/>
      <c r="AL73" s="410">
        <v>9</v>
      </c>
      <c r="AM73" s="220" t="s">
        <v>44</v>
      </c>
      <c r="AN73" s="411">
        <f t="shared" ref="AN73:AX73" si="756">AN15+AN44</f>
        <v>4849</v>
      </c>
      <c r="AO73" s="411">
        <f t="shared" si="756"/>
        <v>4802</v>
      </c>
      <c r="AP73" s="411">
        <f t="shared" si="756"/>
        <v>9651</v>
      </c>
      <c r="AQ73" s="411">
        <f t="shared" si="756"/>
        <v>4152</v>
      </c>
      <c r="AR73" s="411">
        <f t="shared" si="756"/>
        <v>3724</v>
      </c>
      <c r="AS73" s="411">
        <f t="shared" si="756"/>
        <v>7876</v>
      </c>
      <c r="AT73" s="411">
        <f t="shared" si="756"/>
        <v>778</v>
      </c>
      <c r="AU73" s="411">
        <f t="shared" si="756"/>
        <v>671</v>
      </c>
      <c r="AV73" s="411">
        <f t="shared" si="756"/>
        <v>1449</v>
      </c>
      <c r="AW73" s="411">
        <f t="shared" si="756"/>
        <v>367</v>
      </c>
      <c r="AX73" s="411">
        <f t="shared" si="756"/>
        <v>332</v>
      </c>
      <c r="AY73" s="411">
        <f t="shared" ref="AY73:BK73" si="757">AY15+AY44</f>
        <v>699</v>
      </c>
      <c r="AZ73" s="411">
        <f t="shared" si="757"/>
        <v>57</v>
      </c>
      <c r="BA73" s="411">
        <f t="shared" si="757"/>
        <v>36</v>
      </c>
      <c r="BB73" s="411">
        <f t="shared" si="757"/>
        <v>93</v>
      </c>
      <c r="BC73" s="411">
        <f t="shared" si="757"/>
        <v>150</v>
      </c>
      <c r="BD73" s="411">
        <f t="shared" si="757"/>
        <v>159</v>
      </c>
      <c r="BE73" s="411">
        <f t="shared" si="757"/>
        <v>309</v>
      </c>
      <c r="BF73" s="411">
        <f t="shared" si="757"/>
        <v>17</v>
      </c>
      <c r="BG73" s="411">
        <f t="shared" si="757"/>
        <v>18</v>
      </c>
      <c r="BH73" s="411">
        <f t="shared" si="757"/>
        <v>35</v>
      </c>
      <c r="BI73" s="411">
        <f t="shared" si="757"/>
        <v>10370</v>
      </c>
      <c r="BJ73" s="411">
        <f t="shared" si="757"/>
        <v>9742</v>
      </c>
      <c r="BK73" s="411">
        <f t="shared" si="757"/>
        <v>20112</v>
      </c>
    </row>
    <row r="74" spans="1:63" s="365" customFormat="1" ht="29.25" customHeight="1">
      <c r="A74" s="23">
        <v>48</v>
      </c>
      <c r="B74" s="96" t="s">
        <v>632</v>
      </c>
      <c r="C74" s="539">
        <v>171</v>
      </c>
      <c r="D74" s="537">
        <v>186</v>
      </c>
      <c r="E74" s="536">
        <f t="shared" ref="E74:E82" si="758">SUM(C74:D74)</f>
        <v>357</v>
      </c>
      <c r="F74" s="1269">
        <v>31</v>
      </c>
      <c r="G74" s="1269">
        <v>27</v>
      </c>
      <c r="H74" s="536">
        <f t="shared" ref="H74:H82" si="759">SUM(F74:G74)</f>
        <v>58</v>
      </c>
      <c r="I74" s="1269">
        <v>25</v>
      </c>
      <c r="J74" s="1269">
        <v>9</v>
      </c>
      <c r="K74" s="536">
        <f t="shared" ref="K74:K82" si="760">SUM(I74:J74)</f>
        <v>34</v>
      </c>
      <c r="L74" s="1269">
        <v>3</v>
      </c>
      <c r="M74" s="1269">
        <v>3</v>
      </c>
      <c r="N74" s="536">
        <f t="shared" ref="N74:N82" si="761">SUM(L74:M74)</f>
        <v>6</v>
      </c>
      <c r="O74" s="536"/>
      <c r="P74" s="536"/>
      <c r="Q74" s="176">
        <f t="shared" ref="Q74:Q82" si="762">O74+P74</f>
        <v>0</v>
      </c>
      <c r="R74" s="539"/>
      <c r="S74" s="537"/>
      <c r="T74" s="536">
        <f t="shared" ref="T74:T82" si="763">SUM(R74:S74)</f>
        <v>0</v>
      </c>
      <c r="U74" s="536"/>
      <c r="V74" s="536"/>
      <c r="W74" s="536">
        <f t="shared" ref="W74:W82" si="764">SUM(U74:V74)</f>
        <v>0</v>
      </c>
      <c r="X74" s="528">
        <f t="shared" ref="X74:X82" si="765">C74+F74+I74+L74+O74+R74+U74</f>
        <v>230</v>
      </c>
      <c r="Y74" s="528">
        <f t="shared" ref="Y74:Y82" si="766">D74+G74+J74+M74+P74+S74+V74</f>
        <v>225</v>
      </c>
      <c r="Z74" s="528">
        <f t="shared" ref="Z74:Z82" si="767">E74+H74+K74+N74+Q74+T74+W74</f>
        <v>455</v>
      </c>
      <c r="AA74" s="1270">
        <v>65</v>
      </c>
      <c r="AB74" s="1270">
        <v>47</v>
      </c>
      <c r="AC74" s="536">
        <f>+AA74+AB74</f>
        <v>112</v>
      </c>
      <c r="AD74" s="528">
        <f t="shared" ref="AD74:AE74" si="768">X74+AA74</f>
        <v>295</v>
      </c>
      <c r="AE74" s="528">
        <f t="shared" si="768"/>
        <v>272</v>
      </c>
      <c r="AF74" s="536">
        <f>+AD74+AE74</f>
        <v>567</v>
      </c>
      <c r="AG74" s="539"/>
      <c r="AH74" s="537"/>
      <c r="AI74" s="536">
        <f>+AG74+AH74</f>
        <v>0</v>
      </c>
      <c r="AL74" s="381">
        <v>10</v>
      </c>
      <c r="AM74" s="220" t="s">
        <v>51</v>
      </c>
      <c r="AN74" s="411">
        <f>AN16+AN45</f>
        <v>9223</v>
      </c>
      <c r="AO74" s="411">
        <f t="shared" ref="AO74:AX74" si="769">AO16+AO45</f>
        <v>9139</v>
      </c>
      <c r="AP74" s="411">
        <f t="shared" si="769"/>
        <v>18362</v>
      </c>
      <c r="AQ74" s="411">
        <f t="shared" si="769"/>
        <v>5775</v>
      </c>
      <c r="AR74" s="411">
        <f t="shared" si="769"/>
        <v>4626</v>
      </c>
      <c r="AS74" s="411">
        <f t="shared" si="769"/>
        <v>10401</v>
      </c>
      <c r="AT74" s="411">
        <f t="shared" si="769"/>
        <v>302</v>
      </c>
      <c r="AU74" s="411">
        <f t="shared" si="769"/>
        <v>312</v>
      </c>
      <c r="AV74" s="411">
        <f t="shared" si="769"/>
        <v>614</v>
      </c>
      <c r="AW74" s="411">
        <f t="shared" si="769"/>
        <v>145</v>
      </c>
      <c r="AX74" s="411">
        <f t="shared" si="769"/>
        <v>170</v>
      </c>
      <c r="AY74" s="411">
        <f t="shared" ref="AY74:BK74" si="770">AY16+AY45</f>
        <v>315</v>
      </c>
      <c r="AZ74" s="411">
        <f t="shared" si="770"/>
        <v>0</v>
      </c>
      <c r="BA74" s="411">
        <f t="shared" si="770"/>
        <v>0</v>
      </c>
      <c r="BB74" s="411">
        <f t="shared" si="770"/>
        <v>0</v>
      </c>
      <c r="BC74" s="411">
        <f t="shared" si="770"/>
        <v>0</v>
      </c>
      <c r="BD74" s="411">
        <f t="shared" si="770"/>
        <v>0</v>
      </c>
      <c r="BE74" s="411">
        <f t="shared" si="770"/>
        <v>0</v>
      </c>
      <c r="BF74" s="411">
        <f t="shared" si="770"/>
        <v>114</v>
      </c>
      <c r="BG74" s="411">
        <f t="shared" si="770"/>
        <v>128</v>
      </c>
      <c r="BH74" s="411">
        <f t="shared" si="770"/>
        <v>242</v>
      </c>
      <c r="BI74" s="411">
        <f t="shared" si="770"/>
        <v>15559</v>
      </c>
      <c r="BJ74" s="411">
        <f t="shared" si="770"/>
        <v>14375</v>
      </c>
      <c r="BK74" s="411">
        <f t="shared" si="770"/>
        <v>29934</v>
      </c>
    </row>
    <row r="75" spans="1:63" s="365" customFormat="1" ht="29.25" customHeight="1">
      <c r="A75" s="23">
        <v>49</v>
      </c>
      <c r="B75" s="96" t="s">
        <v>633</v>
      </c>
      <c r="C75" s="539">
        <v>86</v>
      </c>
      <c r="D75" s="537">
        <v>90</v>
      </c>
      <c r="E75" s="536">
        <f t="shared" si="758"/>
        <v>176</v>
      </c>
      <c r="F75" s="1269">
        <v>25</v>
      </c>
      <c r="G75" s="1269">
        <v>17</v>
      </c>
      <c r="H75" s="536">
        <f t="shared" si="759"/>
        <v>42</v>
      </c>
      <c r="I75" s="1269">
        <v>10</v>
      </c>
      <c r="J75" s="1269">
        <v>17</v>
      </c>
      <c r="K75" s="536">
        <f t="shared" si="760"/>
        <v>27</v>
      </c>
      <c r="L75" s="1269">
        <v>4</v>
      </c>
      <c r="M75" s="1269">
        <v>3</v>
      </c>
      <c r="N75" s="536">
        <f t="shared" si="761"/>
        <v>7</v>
      </c>
      <c r="O75" s="536"/>
      <c r="P75" s="536"/>
      <c r="Q75" s="176">
        <f t="shared" si="762"/>
        <v>0</v>
      </c>
      <c r="R75" s="539"/>
      <c r="S75" s="537"/>
      <c r="T75" s="536">
        <f t="shared" si="763"/>
        <v>0</v>
      </c>
      <c r="U75" s="536"/>
      <c r="V75" s="536"/>
      <c r="W75" s="536">
        <f t="shared" si="764"/>
        <v>0</v>
      </c>
      <c r="X75" s="528">
        <f t="shared" si="765"/>
        <v>125</v>
      </c>
      <c r="Y75" s="528">
        <f t="shared" si="766"/>
        <v>127</v>
      </c>
      <c r="Z75" s="528">
        <f t="shared" si="767"/>
        <v>252</v>
      </c>
      <c r="AA75" s="1270">
        <v>66</v>
      </c>
      <c r="AB75" s="1270">
        <v>41</v>
      </c>
      <c r="AC75" s="536">
        <f t="shared" ref="AC75:AC82" si="771">+AA75+AB75</f>
        <v>107</v>
      </c>
      <c r="AD75" s="528">
        <f t="shared" ref="AD75:AD82" si="772">X75+AA75</f>
        <v>191</v>
      </c>
      <c r="AE75" s="528">
        <f t="shared" ref="AE75:AE82" si="773">Y75+AB75</f>
        <v>168</v>
      </c>
      <c r="AF75" s="536">
        <f t="shared" ref="AF75:AF82" si="774">+AD75+AE75</f>
        <v>359</v>
      </c>
      <c r="AG75" s="539"/>
      <c r="AH75" s="537">
        <v>1</v>
      </c>
      <c r="AI75" s="536">
        <f t="shared" ref="AI75:AI82" si="775">+AG75+AH75</f>
        <v>1</v>
      </c>
      <c r="AL75" s="410">
        <v>11</v>
      </c>
      <c r="AM75" s="220" t="s">
        <v>57</v>
      </c>
      <c r="AN75" s="411">
        <f t="shared" ref="AN75:AX75" si="776">AN17+AN46</f>
        <v>2110</v>
      </c>
      <c r="AO75" s="411">
        <f t="shared" si="776"/>
        <v>1999</v>
      </c>
      <c r="AP75" s="411">
        <f t="shared" si="776"/>
        <v>4109</v>
      </c>
      <c r="AQ75" s="411">
        <f t="shared" si="776"/>
        <v>1842</v>
      </c>
      <c r="AR75" s="411">
        <f t="shared" si="776"/>
        <v>1691</v>
      </c>
      <c r="AS75" s="411">
        <f t="shared" si="776"/>
        <v>3533</v>
      </c>
      <c r="AT75" s="411">
        <f t="shared" si="776"/>
        <v>126</v>
      </c>
      <c r="AU75" s="411">
        <f t="shared" si="776"/>
        <v>129</v>
      </c>
      <c r="AV75" s="411">
        <f t="shared" si="776"/>
        <v>255</v>
      </c>
      <c r="AW75" s="411">
        <f t="shared" si="776"/>
        <v>32</v>
      </c>
      <c r="AX75" s="411">
        <f t="shared" si="776"/>
        <v>30</v>
      </c>
      <c r="AY75" s="411">
        <f t="shared" ref="AY75:BK75" si="777">AY17+AY46</f>
        <v>62</v>
      </c>
      <c r="AZ75" s="411">
        <f t="shared" si="777"/>
        <v>0</v>
      </c>
      <c r="BA75" s="411">
        <f t="shared" si="777"/>
        <v>0</v>
      </c>
      <c r="BB75" s="411">
        <f t="shared" si="777"/>
        <v>0</v>
      </c>
      <c r="BC75" s="411">
        <f t="shared" si="777"/>
        <v>0</v>
      </c>
      <c r="BD75" s="411">
        <f t="shared" si="777"/>
        <v>0</v>
      </c>
      <c r="BE75" s="411">
        <f t="shared" si="777"/>
        <v>0</v>
      </c>
      <c r="BF75" s="411">
        <f t="shared" si="777"/>
        <v>1413</v>
      </c>
      <c r="BG75" s="411">
        <f t="shared" si="777"/>
        <v>1243</v>
      </c>
      <c r="BH75" s="411">
        <f t="shared" si="777"/>
        <v>2656</v>
      </c>
      <c r="BI75" s="411">
        <f t="shared" si="777"/>
        <v>5523</v>
      </c>
      <c r="BJ75" s="411">
        <f t="shared" si="777"/>
        <v>5092</v>
      </c>
      <c r="BK75" s="411">
        <f t="shared" si="777"/>
        <v>10615</v>
      </c>
    </row>
    <row r="76" spans="1:63" s="365" customFormat="1" ht="29.25" customHeight="1">
      <c r="A76" s="23">
        <v>50</v>
      </c>
      <c r="B76" s="96" t="s">
        <v>634</v>
      </c>
      <c r="C76" s="539">
        <v>39</v>
      </c>
      <c r="D76" s="537">
        <v>52</v>
      </c>
      <c r="E76" s="536">
        <f t="shared" si="758"/>
        <v>91</v>
      </c>
      <c r="F76" s="1269">
        <v>65</v>
      </c>
      <c r="G76" s="1269">
        <v>52</v>
      </c>
      <c r="H76" s="536">
        <f t="shared" si="759"/>
        <v>117</v>
      </c>
      <c r="I76" s="1269">
        <v>1</v>
      </c>
      <c r="J76" s="1269">
        <v>2</v>
      </c>
      <c r="K76" s="536">
        <f t="shared" si="760"/>
        <v>3</v>
      </c>
      <c r="L76" s="1269">
        <v>12</v>
      </c>
      <c r="M76" s="1269">
        <v>11</v>
      </c>
      <c r="N76" s="536">
        <f t="shared" si="761"/>
        <v>23</v>
      </c>
      <c r="O76" s="536"/>
      <c r="P76" s="536"/>
      <c r="Q76" s="176">
        <f t="shared" si="762"/>
        <v>0</v>
      </c>
      <c r="R76" s="539"/>
      <c r="S76" s="537"/>
      <c r="T76" s="536">
        <f t="shared" si="763"/>
        <v>0</v>
      </c>
      <c r="U76" s="536">
        <v>7</v>
      </c>
      <c r="V76" s="536">
        <v>8</v>
      </c>
      <c r="W76" s="536">
        <f t="shared" si="764"/>
        <v>15</v>
      </c>
      <c r="X76" s="528">
        <f t="shared" si="765"/>
        <v>124</v>
      </c>
      <c r="Y76" s="528">
        <f t="shared" si="766"/>
        <v>125</v>
      </c>
      <c r="Z76" s="528">
        <f t="shared" si="767"/>
        <v>249</v>
      </c>
      <c r="AA76" s="1270">
        <v>82</v>
      </c>
      <c r="AB76" s="1270">
        <v>54</v>
      </c>
      <c r="AC76" s="536">
        <f t="shared" si="771"/>
        <v>136</v>
      </c>
      <c r="AD76" s="528">
        <f t="shared" si="772"/>
        <v>206</v>
      </c>
      <c r="AE76" s="528">
        <f t="shared" si="773"/>
        <v>179</v>
      </c>
      <c r="AF76" s="536">
        <f t="shared" si="774"/>
        <v>385</v>
      </c>
      <c r="AG76" s="539"/>
      <c r="AH76" s="537"/>
      <c r="AI76" s="536">
        <f t="shared" si="775"/>
        <v>0</v>
      </c>
      <c r="AL76" s="381">
        <v>12</v>
      </c>
      <c r="AM76" s="220" t="s">
        <v>61</v>
      </c>
      <c r="AN76" s="411">
        <f t="shared" ref="AN76:AX76" si="778">AN18+AN47</f>
        <v>11572</v>
      </c>
      <c r="AO76" s="411">
        <f t="shared" si="778"/>
        <v>11260</v>
      </c>
      <c r="AP76" s="411">
        <f t="shared" si="778"/>
        <v>22832</v>
      </c>
      <c r="AQ76" s="411">
        <f t="shared" si="778"/>
        <v>10126</v>
      </c>
      <c r="AR76" s="411">
        <f t="shared" si="778"/>
        <v>9541</v>
      </c>
      <c r="AS76" s="411">
        <f t="shared" si="778"/>
        <v>19667</v>
      </c>
      <c r="AT76" s="411">
        <f t="shared" si="778"/>
        <v>792</v>
      </c>
      <c r="AU76" s="411">
        <f t="shared" si="778"/>
        <v>570</v>
      </c>
      <c r="AV76" s="411">
        <f t="shared" si="778"/>
        <v>1362</v>
      </c>
      <c r="AW76" s="411">
        <f t="shared" si="778"/>
        <v>268</v>
      </c>
      <c r="AX76" s="411">
        <f t="shared" si="778"/>
        <v>260</v>
      </c>
      <c r="AY76" s="411">
        <f t="shared" ref="AY76:BK76" si="779">AY18+AY47</f>
        <v>528</v>
      </c>
      <c r="AZ76" s="411">
        <f t="shared" si="779"/>
        <v>0</v>
      </c>
      <c r="BA76" s="411">
        <f t="shared" si="779"/>
        <v>0</v>
      </c>
      <c r="BB76" s="411">
        <f t="shared" si="779"/>
        <v>0</v>
      </c>
      <c r="BC76" s="411">
        <f t="shared" si="779"/>
        <v>25</v>
      </c>
      <c r="BD76" s="411">
        <f t="shared" si="779"/>
        <v>21</v>
      </c>
      <c r="BE76" s="411">
        <f t="shared" si="779"/>
        <v>46</v>
      </c>
      <c r="BF76" s="411">
        <f t="shared" si="779"/>
        <v>18</v>
      </c>
      <c r="BG76" s="411">
        <f t="shared" si="779"/>
        <v>15</v>
      </c>
      <c r="BH76" s="411">
        <f t="shared" si="779"/>
        <v>33</v>
      </c>
      <c r="BI76" s="411">
        <f t="shared" si="779"/>
        <v>22801</v>
      </c>
      <c r="BJ76" s="411">
        <f t="shared" si="779"/>
        <v>21667</v>
      </c>
      <c r="BK76" s="411">
        <f t="shared" si="779"/>
        <v>44468</v>
      </c>
    </row>
    <row r="77" spans="1:63" s="365" customFormat="1" ht="29.25" customHeight="1">
      <c r="A77" s="23">
        <v>51</v>
      </c>
      <c r="B77" s="96" t="s">
        <v>635</v>
      </c>
      <c r="C77" s="539">
        <v>87</v>
      </c>
      <c r="D77" s="537">
        <v>68</v>
      </c>
      <c r="E77" s="536">
        <f t="shared" si="758"/>
        <v>155</v>
      </c>
      <c r="F77" s="938">
        <v>5</v>
      </c>
      <c r="G77" s="938">
        <v>14</v>
      </c>
      <c r="H77" s="536">
        <f t="shared" si="759"/>
        <v>19</v>
      </c>
      <c r="I77" s="938">
        <v>21</v>
      </c>
      <c r="J77" s="938">
        <v>5</v>
      </c>
      <c r="K77" s="536">
        <f t="shared" si="760"/>
        <v>26</v>
      </c>
      <c r="L77" s="938">
        <v>1</v>
      </c>
      <c r="M77" s="938">
        <v>0</v>
      </c>
      <c r="N77" s="536">
        <f t="shared" si="761"/>
        <v>1</v>
      </c>
      <c r="O77" s="536"/>
      <c r="P77" s="536"/>
      <c r="Q77" s="176">
        <f t="shared" si="762"/>
        <v>0</v>
      </c>
      <c r="R77" s="539"/>
      <c r="S77" s="537"/>
      <c r="T77" s="536">
        <f t="shared" si="763"/>
        <v>0</v>
      </c>
      <c r="U77" s="536"/>
      <c r="V77" s="536"/>
      <c r="W77" s="536">
        <f t="shared" si="764"/>
        <v>0</v>
      </c>
      <c r="X77" s="528">
        <f t="shared" si="765"/>
        <v>114</v>
      </c>
      <c r="Y77" s="528">
        <f t="shared" si="766"/>
        <v>87</v>
      </c>
      <c r="Z77" s="528">
        <f t="shared" si="767"/>
        <v>201</v>
      </c>
      <c r="AA77" s="1270">
        <v>85</v>
      </c>
      <c r="AB77" s="1270">
        <v>67</v>
      </c>
      <c r="AC77" s="536">
        <f t="shared" si="771"/>
        <v>152</v>
      </c>
      <c r="AD77" s="528">
        <f t="shared" si="772"/>
        <v>199</v>
      </c>
      <c r="AE77" s="528">
        <f t="shared" si="773"/>
        <v>154</v>
      </c>
      <c r="AF77" s="536">
        <f t="shared" si="774"/>
        <v>353</v>
      </c>
      <c r="AG77" s="539"/>
      <c r="AH77" s="537"/>
      <c r="AI77" s="536">
        <f t="shared" si="775"/>
        <v>0</v>
      </c>
      <c r="AL77" s="410">
        <v>13</v>
      </c>
      <c r="AM77" s="220" t="s">
        <v>62</v>
      </c>
      <c r="AN77" s="411">
        <f t="shared" ref="AN77:AX77" si="780">AN19+AN48</f>
        <v>1282</v>
      </c>
      <c r="AO77" s="411">
        <f t="shared" si="780"/>
        <v>1032</v>
      </c>
      <c r="AP77" s="411">
        <f t="shared" si="780"/>
        <v>2314</v>
      </c>
      <c r="AQ77" s="411">
        <f t="shared" si="780"/>
        <v>3294</v>
      </c>
      <c r="AR77" s="411">
        <f t="shared" si="780"/>
        <v>3060</v>
      </c>
      <c r="AS77" s="411">
        <f t="shared" si="780"/>
        <v>6354</v>
      </c>
      <c r="AT77" s="411">
        <f t="shared" si="780"/>
        <v>72</v>
      </c>
      <c r="AU77" s="411">
        <f t="shared" si="780"/>
        <v>64</v>
      </c>
      <c r="AV77" s="411">
        <f t="shared" si="780"/>
        <v>136</v>
      </c>
      <c r="AW77" s="411">
        <f t="shared" si="780"/>
        <v>6</v>
      </c>
      <c r="AX77" s="411">
        <f t="shared" si="780"/>
        <v>3</v>
      </c>
      <c r="AY77" s="411">
        <f t="shared" ref="AY77:BK77" si="781">AY19+AY48</f>
        <v>9</v>
      </c>
      <c r="AZ77" s="411">
        <f t="shared" si="781"/>
        <v>0</v>
      </c>
      <c r="BA77" s="411">
        <f t="shared" si="781"/>
        <v>0</v>
      </c>
      <c r="BB77" s="411">
        <f t="shared" si="781"/>
        <v>0</v>
      </c>
      <c r="BC77" s="411">
        <f t="shared" si="781"/>
        <v>0</v>
      </c>
      <c r="BD77" s="411">
        <f t="shared" si="781"/>
        <v>0</v>
      </c>
      <c r="BE77" s="411">
        <f t="shared" si="781"/>
        <v>0</v>
      </c>
      <c r="BF77" s="411">
        <f t="shared" si="781"/>
        <v>1</v>
      </c>
      <c r="BG77" s="411">
        <f t="shared" si="781"/>
        <v>1</v>
      </c>
      <c r="BH77" s="411">
        <f t="shared" si="781"/>
        <v>2</v>
      </c>
      <c r="BI77" s="411">
        <f t="shared" si="781"/>
        <v>4655</v>
      </c>
      <c r="BJ77" s="411">
        <f t="shared" si="781"/>
        <v>4160</v>
      </c>
      <c r="BK77" s="411">
        <f t="shared" si="781"/>
        <v>8815</v>
      </c>
    </row>
    <row r="78" spans="1:63" s="365" customFormat="1" ht="29.25" customHeight="1">
      <c r="A78" s="23">
        <v>52</v>
      </c>
      <c r="B78" s="96" t="s">
        <v>636</v>
      </c>
      <c r="C78" s="539">
        <v>39</v>
      </c>
      <c r="D78" s="537">
        <v>46</v>
      </c>
      <c r="E78" s="536">
        <f t="shared" si="758"/>
        <v>85</v>
      </c>
      <c r="F78" s="938">
        <v>39</v>
      </c>
      <c r="G78" s="938">
        <v>38</v>
      </c>
      <c r="H78" s="536">
        <f t="shared" si="759"/>
        <v>77</v>
      </c>
      <c r="I78" s="938">
        <v>1</v>
      </c>
      <c r="J78" s="938">
        <v>0</v>
      </c>
      <c r="K78" s="536">
        <f t="shared" si="760"/>
        <v>1</v>
      </c>
      <c r="L78" s="938">
        <v>0</v>
      </c>
      <c r="M78" s="938">
        <v>0</v>
      </c>
      <c r="N78" s="536">
        <f t="shared" si="761"/>
        <v>0</v>
      </c>
      <c r="O78" s="536"/>
      <c r="P78" s="536"/>
      <c r="Q78" s="176">
        <f t="shared" si="762"/>
        <v>0</v>
      </c>
      <c r="R78" s="539"/>
      <c r="S78" s="537"/>
      <c r="T78" s="536">
        <f t="shared" si="763"/>
        <v>0</v>
      </c>
      <c r="U78" s="536"/>
      <c r="V78" s="536"/>
      <c r="W78" s="536">
        <f t="shared" si="764"/>
        <v>0</v>
      </c>
      <c r="X78" s="528">
        <f t="shared" si="765"/>
        <v>79</v>
      </c>
      <c r="Y78" s="528">
        <f t="shared" si="766"/>
        <v>84</v>
      </c>
      <c r="Z78" s="528">
        <f t="shared" si="767"/>
        <v>163</v>
      </c>
      <c r="AA78" s="1270">
        <v>104</v>
      </c>
      <c r="AB78" s="1270">
        <v>99</v>
      </c>
      <c r="AC78" s="536">
        <f t="shared" si="771"/>
        <v>203</v>
      </c>
      <c r="AD78" s="528">
        <f t="shared" si="772"/>
        <v>183</v>
      </c>
      <c r="AE78" s="528">
        <f t="shared" si="773"/>
        <v>183</v>
      </c>
      <c r="AF78" s="536">
        <f t="shared" si="774"/>
        <v>366</v>
      </c>
      <c r="AG78" s="539"/>
      <c r="AH78" s="537"/>
      <c r="AI78" s="536">
        <f t="shared" si="775"/>
        <v>0</v>
      </c>
      <c r="AL78" s="381">
        <v>14</v>
      </c>
      <c r="AM78" s="220" t="s">
        <v>69</v>
      </c>
      <c r="AN78" s="411">
        <f t="shared" ref="AN78:AX78" si="782">AN20+AN49</f>
        <v>2015</v>
      </c>
      <c r="AO78" s="411">
        <f t="shared" si="782"/>
        <v>1757</v>
      </c>
      <c r="AP78" s="411">
        <f t="shared" si="782"/>
        <v>3772</v>
      </c>
      <c r="AQ78" s="411">
        <f t="shared" si="782"/>
        <v>4541</v>
      </c>
      <c r="AR78" s="411">
        <f t="shared" si="782"/>
        <v>4536</v>
      </c>
      <c r="AS78" s="411">
        <f t="shared" si="782"/>
        <v>9077</v>
      </c>
      <c r="AT78" s="411">
        <f t="shared" si="782"/>
        <v>216</v>
      </c>
      <c r="AU78" s="411">
        <f t="shared" si="782"/>
        <v>204</v>
      </c>
      <c r="AV78" s="411">
        <f t="shared" si="782"/>
        <v>420</v>
      </c>
      <c r="AW78" s="411">
        <f t="shared" si="782"/>
        <v>75</v>
      </c>
      <c r="AX78" s="411">
        <f t="shared" si="782"/>
        <v>74</v>
      </c>
      <c r="AY78" s="411">
        <f t="shared" ref="AY78:BK78" si="783">AY20+AY49</f>
        <v>149</v>
      </c>
      <c r="AZ78" s="411">
        <f t="shared" si="783"/>
        <v>0</v>
      </c>
      <c r="BA78" s="411">
        <f t="shared" si="783"/>
        <v>0</v>
      </c>
      <c r="BB78" s="411">
        <f t="shared" si="783"/>
        <v>0</v>
      </c>
      <c r="BC78" s="411">
        <f t="shared" si="783"/>
        <v>0</v>
      </c>
      <c r="BD78" s="411">
        <f t="shared" si="783"/>
        <v>0</v>
      </c>
      <c r="BE78" s="411">
        <f t="shared" si="783"/>
        <v>0</v>
      </c>
      <c r="BF78" s="411">
        <f t="shared" si="783"/>
        <v>7</v>
      </c>
      <c r="BG78" s="411">
        <f t="shared" si="783"/>
        <v>8</v>
      </c>
      <c r="BH78" s="411">
        <f t="shared" si="783"/>
        <v>15</v>
      </c>
      <c r="BI78" s="411">
        <f t="shared" si="783"/>
        <v>6854</v>
      </c>
      <c r="BJ78" s="411">
        <f t="shared" si="783"/>
        <v>6579</v>
      </c>
      <c r="BK78" s="411">
        <f t="shared" si="783"/>
        <v>13433</v>
      </c>
    </row>
    <row r="79" spans="1:63" s="365" customFormat="1" ht="29.25" customHeight="1">
      <c r="A79" s="23">
        <v>53</v>
      </c>
      <c r="B79" s="96" t="s">
        <v>637</v>
      </c>
      <c r="C79" s="539">
        <v>91</v>
      </c>
      <c r="D79" s="537">
        <v>89</v>
      </c>
      <c r="E79" s="536">
        <f t="shared" si="758"/>
        <v>180</v>
      </c>
      <c r="F79" s="922">
        <v>64</v>
      </c>
      <c r="G79" s="922">
        <v>62</v>
      </c>
      <c r="H79" s="536">
        <f t="shared" si="759"/>
        <v>126</v>
      </c>
      <c r="I79" s="922">
        <v>0</v>
      </c>
      <c r="J79" s="922">
        <v>0</v>
      </c>
      <c r="K79" s="536">
        <f t="shared" si="760"/>
        <v>0</v>
      </c>
      <c r="L79" s="922">
        <v>0</v>
      </c>
      <c r="M79" s="922">
        <v>0</v>
      </c>
      <c r="N79" s="536">
        <f t="shared" si="761"/>
        <v>0</v>
      </c>
      <c r="O79" s="536"/>
      <c r="P79" s="536"/>
      <c r="Q79" s="176">
        <f t="shared" si="762"/>
        <v>0</v>
      </c>
      <c r="R79" s="539"/>
      <c r="S79" s="537"/>
      <c r="T79" s="536">
        <f t="shared" si="763"/>
        <v>0</v>
      </c>
      <c r="U79" s="536"/>
      <c r="V79" s="536"/>
      <c r="W79" s="536">
        <f t="shared" si="764"/>
        <v>0</v>
      </c>
      <c r="X79" s="528">
        <f t="shared" si="765"/>
        <v>155</v>
      </c>
      <c r="Y79" s="528">
        <f t="shared" si="766"/>
        <v>151</v>
      </c>
      <c r="Z79" s="528">
        <f t="shared" si="767"/>
        <v>306</v>
      </c>
      <c r="AA79" s="1270">
        <v>136</v>
      </c>
      <c r="AB79" s="1270">
        <v>107</v>
      </c>
      <c r="AC79" s="536">
        <f t="shared" si="771"/>
        <v>243</v>
      </c>
      <c r="AD79" s="528">
        <f t="shared" si="772"/>
        <v>291</v>
      </c>
      <c r="AE79" s="528">
        <f t="shared" si="773"/>
        <v>258</v>
      </c>
      <c r="AF79" s="536">
        <f t="shared" si="774"/>
        <v>549</v>
      </c>
      <c r="AG79" s="539"/>
      <c r="AH79" s="537"/>
      <c r="AI79" s="536">
        <f t="shared" si="775"/>
        <v>0</v>
      </c>
      <c r="AL79" s="410">
        <v>15</v>
      </c>
      <c r="AM79" s="220" t="s">
        <v>256</v>
      </c>
      <c r="AN79" s="411">
        <f t="shared" ref="AN79:AX79" si="784">AN21+AN50</f>
        <v>1774</v>
      </c>
      <c r="AO79" s="411">
        <f t="shared" si="784"/>
        <v>1614</v>
      </c>
      <c r="AP79" s="411">
        <f t="shared" si="784"/>
        <v>3388</v>
      </c>
      <c r="AQ79" s="411">
        <f t="shared" si="784"/>
        <v>4623</v>
      </c>
      <c r="AR79" s="411">
        <f t="shared" si="784"/>
        <v>4068</v>
      </c>
      <c r="AS79" s="411">
        <f t="shared" si="784"/>
        <v>8691</v>
      </c>
      <c r="AT79" s="411">
        <f t="shared" si="784"/>
        <v>32</v>
      </c>
      <c r="AU79" s="411">
        <f t="shared" si="784"/>
        <v>22</v>
      </c>
      <c r="AV79" s="411">
        <f t="shared" si="784"/>
        <v>54</v>
      </c>
      <c r="AW79" s="411">
        <f t="shared" si="784"/>
        <v>13</v>
      </c>
      <c r="AX79" s="411">
        <f t="shared" si="784"/>
        <v>11</v>
      </c>
      <c r="AY79" s="411">
        <f t="shared" ref="AY79:BK79" si="785">AY21+AY50</f>
        <v>24</v>
      </c>
      <c r="AZ79" s="411">
        <f t="shared" si="785"/>
        <v>0</v>
      </c>
      <c r="BA79" s="411">
        <f t="shared" si="785"/>
        <v>0</v>
      </c>
      <c r="BB79" s="411">
        <f t="shared" si="785"/>
        <v>0</v>
      </c>
      <c r="BC79" s="411">
        <f t="shared" si="785"/>
        <v>0</v>
      </c>
      <c r="BD79" s="411">
        <f t="shared" si="785"/>
        <v>0</v>
      </c>
      <c r="BE79" s="411">
        <f t="shared" si="785"/>
        <v>0</v>
      </c>
      <c r="BF79" s="411">
        <f t="shared" si="785"/>
        <v>4</v>
      </c>
      <c r="BG79" s="411">
        <f t="shared" si="785"/>
        <v>5</v>
      </c>
      <c r="BH79" s="411">
        <f t="shared" si="785"/>
        <v>9</v>
      </c>
      <c r="BI79" s="411">
        <f t="shared" si="785"/>
        <v>6446</v>
      </c>
      <c r="BJ79" s="411">
        <f t="shared" si="785"/>
        <v>5720</v>
      </c>
      <c r="BK79" s="411">
        <f t="shared" si="785"/>
        <v>12166</v>
      </c>
    </row>
    <row r="80" spans="1:63" s="365" customFormat="1" ht="29.25" customHeight="1">
      <c r="A80" s="23">
        <v>54</v>
      </c>
      <c r="B80" s="96" t="s">
        <v>638</v>
      </c>
      <c r="C80" s="539">
        <v>57</v>
      </c>
      <c r="D80" s="537">
        <v>62</v>
      </c>
      <c r="E80" s="536">
        <f t="shared" si="758"/>
        <v>119</v>
      </c>
      <c r="F80" s="1269">
        <v>25</v>
      </c>
      <c r="G80" s="1269">
        <v>41</v>
      </c>
      <c r="H80" s="536">
        <f t="shared" si="759"/>
        <v>66</v>
      </c>
      <c r="I80" s="1269">
        <v>5</v>
      </c>
      <c r="J80" s="1269">
        <v>3</v>
      </c>
      <c r="K80" s="536">
        <f t="shared" si="760"/>
        <v>8</v>
      </c>
      <c r="L80" s="1269">
        <v>2</v>
      </c>
      <c r="M80" s="1269">
        <v>1</v>
      </c>
      <c r="N80" s="536">
        <f t="shared" si="761"/>
        <v>3</v>
      </c>
      <c r="O80" s="536"/>
      <c r="P80" s="536"/>
      <c r="Q80" s="176">
        <f t="shared" si="762"/>
        <v>0</v>
      </c>
      <c r="R80" s="539"/>
      <c r="S80" s="537"/>
      <c r="T80" s="536">
        <f t="shared" si="763"/>
        <v>0</v>
      </c>
      <c r="U80" s="536"/>
      <c r="V80" s="536"/>
      <c r="W80" s="536">
        <f t="shared" si="764"/>
        <v>0</v>
      </c>
      <c r="X80" s="528">
        <f t="shared" si="765"/>
        <v>89</v>
      </c>
      <c r="Y80" s="528">
        <f t="shared" si="766"/>
        <v>107</v>
      </c>
      <c r="Z80" s="528">
        <f t="shared" si="767"/>
        <v>196</v>
      </c>
      <c r="AA80" s="1270">
        <v>52</v>
      </c>
      <c r="AB80" s="1270">
        <v>55</v>
      </c>
      <c r="AC80" s="536">
        <f t="shared" si="771"/>
        <v>107</v>
      </c>
      <c r="AD80" s="528">
        <f t="shared" si="772"/>
        <v>141</v>
      </c>
      <c r="AE80" s="528">
        <f t="shared" si="773"/>
        <v>162</v>
      </c>
      <c r="AF80" s="536">
        <f t="shared" si="774"/>
        <v>303</v>
      </c>
      <c r="AG80" s="539">
        <v>1</v>
      </c>
      <c r="AH80" s="537"/>
      <c r="AI80" s="536">
        <f t="shared" si="775"/>
        <v>1</v>
      </c>
      <c r="AL80" s="381">
        <v>16</v>
      </c>
      <c r="AM80" s="220" t="s">
        <v>73</v>
      </c>
      <c r="AN80" s="411">
        <f t="shared" ref="AN80:AX80" si="786">AN22+AN51</f>
        <v>4797</v>
      </c>
      <c r="AO80" s="411">
        <f t="shared" si="786"/>
        <v>4254</v>
      </c>
      <c r="AP80" s="411">
        <f t="shared" si="786"/>
        <v>9051</v>
      </c>
      <c r="AQ80" s="411">
        <f t="shared" si="786"/>
        <v>1589</v>
      </c>
      <c r="AR80" s="411">
        <f t="shared" si="786"/>
        <v>1657</v>
      </c>
      <c r="AS80" s="411">
        <f t="shared" si="786"/>
        <v>3246</v>
      </c>
      <c r="AT80" s="411">
        <f t="shared" si="786"/>
        <v>195</v>
      </c>
      <c r="AU80" s="411">
        <f t="shared" si="786"/>
        <v>183</v>
      </c>
      <c r="AV80" s="411">
        <f t="shared" si="786"/>
        <v>378</v>
      </c>
      <c r="AW80" s="411">
        <f t="shared" si="786"/>
        <v>177</v>
      </c>
      <c r="AX80" s="411">
        <f t="shared" si="786"/>
        <v>178</v>
      </c>
      <c r="AY80" s="411">
        <f t="shared" ref="AY80:BK80" si="787">AY22+AY51</f>
        <v>355</v>
      </c>
      <c r="AZ80" s="411">
        <f t="shared" si="787"/>
        <v>0</v>
      </c>
      <c r="BA80" s="411">
        <f t="shared" si="787"/>
        <v>0</v>
      </c>
      <c r="BB80" s="411">
        <f t="shared" si="787"/>
        <v>0</v>
      </c>
      <c r="BC80" s="411">
        <f t="shared" si="787"/>
        <v>0</v>
      </c>
      <c r="BD80" s="411">
        <f t="shared" si="787"/>
        <v>0</v>
      </c>
      <c r="BE80" s="411">
        <f t="shared" si="787"/>
        <v>0</v>
      </c>
      <c r="BF80" s="411">
        <f t="shared" si="787"/>
        <v>4</v>
      </c>
      <c r="BG80" s="411">
        <f t="shared" si="787"/>
        <v>2</v>
      </c>
      <c r="BH80" s="411">
        <f t="shared" si="787"/>
        <v>6</v>
      </c>
      <c r="BI80" s="411">
        <f t="shared" si="787"/>
        <v>6762</v>
      </c>
      <c r="BJ80" s="411">
        <f t="shared" si="787"/>
        <v>6274</v>
      </c>
      <c r="BK80" s="411">
        <f t="shared" si="787"/>
        <v>13036</v>
      </c>
    </row>
    <row r="81" spans="1:63" s="365" customFormat="1" ht="29.25" customHeight="1">
      <c r="A81" s="23">
        <v>55</v>
      </c>
      <c r="B81" s="96" t="s">
        <v>639</v>
      </c>
      <c r="C81" s="539">
        <v>183</v>
      </c>
      <c r="D81" s="537">
        <v>136</v>
      </c>
      <c r="E81" s="536">
        <f t="shared" si="758"/>
        <v>319</v>
      </c>
      <c r="F81" s="1269">
        <v>144</v>
      </c>
      <c r="G81" s="1269">
        <v>165</v>
      </c>
      <c r="H81" s="536">
        <f t="shared" si="759"/>
        <v>309</v>
      </c>
      <c r="I81" s="1269">
        <v>10</v>
      </c>
      <c r="J81" s="1269">
        <v>3</v>
      </c>
      <c r="K81" s="536">
        <f t="shared" si="760"/>
        <v>13</v>
      </c>
      <c r="L81" s="1269">
        <v>4</v>
      </c>
      <c r="M81" s="1269">
        <v>5</v>
      </c>
      <c r="N81" s="536">
        <f t="shared" si="761"/>
        <v>9</v>
      </c>
      <c r="O81" s="536"/>
      <c r="P81" s="536"/>
      <c r="Q81" s="176">
        <f t="shared" si="762"/>
        <v>0</v>
      </c>
      <c r="R81" s="539"/>
      <c r="S81" s="537"/>
      <c r="T81" s="536">
        <f t="shared" si="763"/>
        <v>0</v>
      </c>
      <c r="U81" s="536"/>
      <c r="V81" s="536"/>
      <c r="W81" s="536">
        <f t="shared" si="764"/>
        <v>0</v>
      </c>
      <c r="X81" s="528">
        <f t="shared" si="765"/>
        <v>341</v>
      </c>
      <c r="Y81" s="528">
        <f t="shared" si="766"/>
        <v>309</v>
      </c>
      <c r="Z81" s="528">
        <f t="shared" si="767"/>
        <v>650</v>
      </c>
      <c r="AA81" s="1270">
        <v>88</v>
      </c>
      <c r="AB81" s="1270">
        <v>72</v>
      </c>
      <c r="AC81" s="536">
        <f t="shared" si="771"/>
        <v>160</v>
      </c>
      <c r="AD81" s="528">
        <f t="shared" si="772"/>
        <v>429</v>
      </c>
      <c r="AE81" s="528">
        <f t="shared" si="773"/>
        <v>381</v>
      </c>
      <c r="AF81" s="536">
        <f t="shared" si="774"/>
        <v>810</v>
      </c>
      <c r="AG81" s="539">
        <v>1</v>
      </c>
      <c r="AH81" s="537"/>
      <c r="AI81" s="536">
        <f t="shared" si="775"/>
        <v>1</v>
      </c>
      <c r="AL81" s="410">
        <v>17</v>
      </c>
      <c r="AM81" s="220" t="s">
        <v>75</v>
      </c>
      <c r="AN81" s="411">
        <f t="shared" ref="AN81:AX81" si="788">AN23+AN52</f>
        <v>5379</v>
      </c>
      <c r="AO81" s="411">
        <f t="shared" si="788"/>
        <v>5154</v>
      </c>
      <c r="AP81" s="411">
        <f t="shared" si="788"/>
        <v>10533</v>
      </c>
      <c r="AQ81" s="411">
        <f t="shared" si="788"/>
        <v>5741</v>
      </c>
      <c r="AR81" s="411">
        <f t="shared" si="788"/>
        <v>5411</v>
      </c>
      <c r="AS81" s="411">
        <f t="shared" si="788"/>
        <v>11152</v>
      </c>
      <c r="AT81" s="411">
        <f t="shared" si="788"/>
        <v>414</v>
      </c>
      <c r="AU81" s="411">
        <f t="shared" si="788"/>
        <v>334</v>
      </c>
      <c r="AV81" s="411">
        <f t="shared" si="788"/>
        <v>748</v>
      </c>
      <c r="AW81" s="411">
        <f t="shared" si="788"/>
        <v>27</v>
      </c>
      <c r="AX81" s="411">
        <f t="shared" si="788"/>
        <v>25</v>
      </c>
      <c r="AY81" s="411">
        <f t="shared" ref="AY81:BK81" si="789">AY23+AY52</f>
        <v>52</v>
      </c>
      <c r="AZ81" s="411">
        <f t="shared" si="789"/>
        <v>0</v>
      </c>
      <c r="BA81" s="411">
        <f t="shared" si="789"/>
        <v>0</v>
      </c>
      <c r="BB81" s="411">
        <f t="shared" si="789"/>
        <v>0</v>
      </c>
      <c r="BC81" s="411">
        <f t="shared" si="789"/>
        <v>0</v>
      </c>
      <c r="BD81" s="411">
        <f t="shared" si="789"/>
        <v>0</v>
      </c>
      <c r="BE81" s="411">
        <f t="shared" si="789"/>
        <v>0</v>
      </c>
      <c r="BF81" s="411">
        <f t="shared" si="789"/>
        <v>235</v>
      </c>
      <c r="BG81" s="411">
        <f t="shared" si="789"/>
        <v>212</v>
      </c>
      <c r="BH81" s="411">
        <f t="shared" si="789"/>
        <v>447</v>
      </c>
      <c r="BI81" s="411">
        <f t="shared" si="789"/>
        <v>11796</v>
      </c>
      <c r="BJ81" s="411">
        <f t="shared" si="789"/>
        <v>11136</v>
      </c>
      <c r="BK81" s="411">
        <f t="shared" si="789"/>
        <v>22932</v>
      </c>
    </row>
    <row r="82" spans="1:63" s="365" customFormat="1" ht="29.25" customHeight="1">
      <c r="A82" s="23">
        <v>56</v>
      </c>
      <c r="B82" s="96" t="s">
        <v>640</v>
      </c>
      <c r="C82" s="539">
        <v>172</v>
      </c>
      <c r="D82" s="537">
        <v>164</v>
      </c>
      <c r="E82" s="536">
        <f t="shared" si="758"/>
        <v>336</v>
      </c>
      <c r="F82" s="922">
        <v>109</v>
      </c>
      <c r="G82" s="922">
        <v>105</v>
      </c>
      <c r="H82" s="536">
        <f t="shared" si="759"/>
        <v>214</v>
      </c>
      <c r="I82" s="922">
        <v>19</v>
      </c>
      <c r="J82" s="922">
        <v>12</v>
      </c>
      <c r="K82" s="536">
        <f t="shared" si="760"/>
        <v>31</v>
      </c>
      <c r="L82" s="922">
        <v>9</v>
      </c>
      <c r="M82" s="922">
        <v>5</v>
      </c>
      <c r="N82" s="536">
        <f t="shared" si="761"/>
        <v>14</v>
      </c>
      <c r="O82" s="536"/>
      <c r="P82" s="536"/>
      <c r="Q82" s="176">
        <f t="shared" si="762"/>
        <v>0</v>
      </c>
      <c r="R82" s="539"/>
      <c r="S82" s="537"/>
      <c r="T82" s="536">
        <f t="shared" si="763"/>
        <v>0</v>
      </c>
      <c r="U82" s="536"/>
      <c r="V82" s="536"/>
      <c r="W82" s="536">
        <f t="shared" si="764"/>
        <v>0</v>
      </c>
      <c r="X82" s="528">
        <f t="shared" si="765"/>
        <v>309</v>
      </c>
      <c r="Y82" s="528">
        <f t="shared" si="766"/>
        <v>286</v>
      </c>
      <c r="Z82" s="528">
        <f t="shared" si="767"/>
        <v>595</v>
      </c>
      <c r="AA82" s="1270">
        <v>64</v>
      </c>
      <c r="AB82" s="1270">
        <v>58</v>
      </c>
      <c r="AC82" s="536">
        <f t="shared" si="771"/>
        <v>122</v>
      </c>
      <c r="AD82" s="528">
        <f t="shared" si="772"/>
        <v>373</v>
      </c>
      <c r="AE82" s="528">
        <f t="shared" si="773"/>
        <v>344</v>
      </c>
      <c r="AF82" s="536">
        <f t="shared" si="774"/>
        <v>717</v>
      </c>
      <c r="AG82" s="539">
        <v>1</v>
      </c>
      <c r="AH82" s="537"/>
      <c r="AI82" s="536">
        <f t="shared" si="775"/>
        <v>1</v>
      </c>
      <c r="AL82" s="381">
        <v>18</v>
      </c>
      <c r="AM82" s="221" t="s">
        <v>161</v>
      </c>
      <c r="AN82" s="411">
        <f t="shared" ref="AN82:AX82" si="790">AN24+AN53</f>
        <v>2096</v>
      </c>
      <c r="AO82" s="411">
        <f t="shared" si="790"/>
        <v>1955</v>
      </c>
      <c r="AP82" s="411">
        <f t="shared" si="790"/>
        <v>4051</v>
      </c>
      <c r="AQ82" s="411">
        <f t="shared" si="790"/>
        <v>2367</v>
      </c>
      <c r="AR82" s="411">
        <f t="shared" si="790"/>
        <v>2258</v>
      </c>
      <c r="AS82" s="411">
        <f t="shared" si="790"/>
        <v>4625</v>
      </c>
      <c r="AT82" s="411">
        <f t="shared" si="790"/>
        <v>312</v>
      </c>
      <c r="AU82" s="411">
        <f t="shared" si="790"/>
        <v>269</v>
      </c>
      <c r="AV82" s="411">
        <f t="shared" si="790"/>
        <v>581</v>
      </c>
      <c r="AW82" s="411">
        <f t="shared" si="790"/>
        <v>92</v>
      </c>
      <c r="AX82" s="411">
        <f t="shared" si="790"/>
        <v>85</v>
      </c>
      <c r="AY82" s="411">
        <f t="shared" ref="AY82:BK82" si="791">AY24+AY53</f>
        <v>177</v>
      </c>
      <c r="AZ82" s="411">
        <f t="shared" si="791"/>
        <v>0</v>
      </c>
      <c r="BA82" s="411">
        <f t="shared" si="791"/>
        <v>0</v>
      </c>
      <c r="BB82" s="411">
        <f t="shared" si="791"/>
        <v>0</v>
      </c>
      <c r="BC82" s="411">
        <f t="shared" si="791"/>
        <v>17</v>
      </c>
      <c r="BD82" s="411">
        <f t="shared" si="791"/>
        <v>11</v>
      </c>
      <c r="BE82" s="411">
        <f t="shared" si="791"/>
        <v>28</v>
      </c>
      <c r="BF82" s="411">
        <f t="shared" si="791"/>
        <v>0</v>
      </c>
      <c r="BG82" s="411">
        <f t="shared" si="791"/>
        <v>0</v>
      </c>
      <c r="BH82" s="411">
        <f t="shared" si="791"/>
        <v>0</v>
      </c>
      <c r="BI82" s="411">
        <f t="shared" si="791"/>
        <v>4884</v>
      </c>
      <c r="BJ82" s="411">
        <f t="shared" si="791"/>
        <v>4578</v>
      </c>
      <c r="BK82" s="411">
        <f t="shared" si="791"/>
        <v>9462</v>
      </c>
    </row>
    <row r="83" spans="1:63" s="365" customFormat="1" ht="29.25" customHeight="1">
      <c r="A83" s="91"/>
      <c r="B83" s="367" t="s">
        <v>6</v>
      </c>
      <c r="C83" s="534">
        <f>SUM(C74:C82)</f>
        <v>925</v>
      </c>
      <c r="D83" s="534">
        <f t="shared" ref="D83:AD83" si="792">SUM(D74:D82)</f>
        <v>893</v>
      </c>
      <c r="E83" s="534">
        <f t="shared" si="792"/>
        <v>1818</v>
      </c>
      <c r="F83" s="534">
        <f t="shared" si="792"/>
        <v>507</v>
      </c>
      <c r="G83" s="534">
        <f t="shared" si="792"/>
        <v>521</v>
      </c>
      <c r="H83" s="534">
        <f t="shared" si="792"/>
        <v>1028</v>
      </c>
      <c r="I83" s="534">
        <f t="shared" si="792"/>
        <v>92</v>
      </c>
      <c r="J83" s="534">
        <f t="shared" si="792"/>
        <v>51</v>
      </c>
      <c r="K83" s="534">
        <f t="shared" si="792"/>
        <v>143</v>
      </c>
      <c r="L83" s="534">
        <f t="shared" si="792"/>
        <v>35</v>
      </c>
      <c r="M83" s="534">
        <f t="shared" si="792"/>
        <v>28</v>
      </c>
      <c r="N83" s="534">
        <f t="shared" si="792"/>
        <v>63</v>
      </c>
      <c r="O83" s="534">
        <f t="shared" si="792"/>
        <v>0</v>
      </c>
      <c r="P83" s="534">
        <f t="shared" si="792"/>
        <v>0</v>
      </c>
      <c r="Q83" s="534">
        <f t="shared" si="792"/>
        <v>0</v>
      </c>
      <c r="R83" s="534">
        <f t="shared" si="792"/>
        <v>0</v>
      </c>
      <c r="S83" s="534">
        <f t="shared" si="792"/>
        <v>0</v>
      </c>
      <c r="T83" s="534">
        <f t="shared" si="792"/>
        <v>0</v>
      </c>
      <c r="U83" s="534">
        <f t="shared" si="792"/>
        <v>7</v>
      </c>
      <c r="V83" s="534">
        <f t="shared" si="792"/>
        <v>8</v>
      </c>
      <c r="W83" s="534">
        <f t="shared" si="792"/>
        <v>15</v>
      </c>
      <c r="X83" s="534">
        <f t="shared" si="792"/>
        <v>1566</v>
      </c>
      <c r="Y83" s="534">
        <f t="shared" si="792"/>
        <v>1501</v>
      </c>
      <c r="Z83" s="534">
        <f t="shared" si="792"/>
        <v>3067</v>
      </c>
      <c r="AA83" s="534">
        <f t="shared" si="792"/>
        <v>742</v>
      </c>
      <c r="AB83" s="534">
        <f t="shared" si="792"/>
        <v>600</v>
      </c>
      <c r="AC83" s="534">
        <f t="shared" si="792"/>
        <v>1342</v>
      </c>
      <c r="AD83" s="534">
        <f t="shared" si="792"/>
        <v>2308</v>
      </c>
      <c r="AE83" s="534">
        <f>SUM(AE74:AE82)</f>
        <v>2101</v>
      </c>
      <c r="AF83" s="534">
        <f>SUM(AF74:AF82)</f>
        <v>4409</v>
      </c>
      <c r="AG83" s="534">
        <f>SUM(AG74:AG82)</f>
        <v>3</v>
      </c>
      <c r="AH83" s="534">
        <f>SUM(AH74:AH82)</f>
        <v>1</v>
      </c>
      <c r="AI83" s="534">
        <f>SUM(AI74:AI82)</f>
        <v>4</v>
      </c>
      <c r="AL83" s="410">
        <v>19</v>
      </c>
      <c r="AM83" s="220" t="s">
        <v>86</v>
      </c>
      <c r="AN83" s="411">
        <f t="shared" ref="AN83:AX83" si="793">AN25+AN54</f>
        <v>3476</v>
      </c>
      <c r="AO83" s="411">
        <f t="shared" si="793"/>
        <v>3227</v>
      </c>
      <c r="AP83" s="411">
        <f t="shared" si="793"/>
        <v>6703</v>
      </c>
      <c r="AQ83" s="411">
        <f t="shared" si="793"/>
        <v>4196</v>
      </c>
      <c r="AR83" s="411">
        <f t="shared" si="793"/>
        <v>3959</v>
      </c>
      <c r="AS83" s="411">
        <f t="shared" si="793"/>
        <v>8155</v>
      </c>
      <c r="AT83" s="411">
        <f t="shared" si="793"/>
        <v>2501</v>
      </c>
      <c r="AU83" s="411">
        <f t="shared" si="793"/>
        <v>2263</v>
      </c>
      <c r="AV83" s="411">
        <f t="shared" si="793"/>
        <v>4764</v>
      </c>
      <c r="AW83" s="411">
        <f t="shared" si="793"/>
        <v>65</v>
      </c>
      <c r="AX83" s="411">
        <f t="shared" si="793"/>
        <v>36</v>
      </c>
      <c r="AY83" s="411">
        <f t="shared" ref="AY83:BK83" si="794">AY25+AY54</f>
        <v>101</v>
      </c>
      <c r="AZ83" s="411">
        <f t="shared" si="794"/>
        <v>0</v>
      </c>
      <c r="BA83" s="411">
        <f t="shared" si="794"/>
        <v>0</v>
      </c>
      <c r="BB83" s="411">
        <f t="shared" si="794"/>
        <v>0</v>
      </c>
      <c r="BC83" s="411">
        <f t="shared" si="794"/>
        <v>0</v>
      </c>
      <c r="BD83" s="411">
        <f t="shared" si="794"/>
        <v>0</v>
      </c>
      <c r="BE83" s="411">
        <f t="shared" si="794"/>
        <v>0</v>
      </c>
      <c r="BF83" s="411">
        <f t="shared" si="794"/>
        <v>54</v>
      </c>
      <c r="BG83" s="411">
        <f t="shared" si="794"/>
        <v>38</v>
      </c>
      <c r="BH83" s="411">
        <f t="shared" si="794"/>
        <v>92</v>
      </c>
      <c r="BI83" s="411">
        <f t="shared" si="794"/>
        <v>10292</v>
      </c>
      <c r="BJ83" s="411">
        <f t="shared" si="794"/>
        <v>9523</v>
      </c>
      <c r="BK83" s="411">
        <f t="shared" si="794"/>
        <v>19815</v>
      </c>
    </row>
    <row r="84" spans="1:63" s="365" customFormat="1" ht="29.25" customHeight="1">
      <c r="A84" s="374" t="s">
        <v>57</v>
      </c>
      <c r="B84" s="363"/>
      <c r="C84" s="531"/>
      <c r="D84" s="531"/>
      <c r="E84" s="531"/>
      <c r="F84" s="531"/>
      <c r="G84" s="531"/>
      <c r="H84" s="531"/>
      <c r="I84" s="531"/>
      <c r="J84" s="531"/>
      <c r="K84" s="531"/>
      <c r="L84" s="531"/>
      <c r="M84" s="531"/>
      <c r="N84" s="531"/>
      <c r="O84" s="531"/>
      <c r="P84" s="531"/>
      <c r="Q84" s="531"/>
      <c r="R84" s="531"/>
      <c r="S84" s="531"/>
      <c r="T84" s="531"/>
      <c r="U84" s="531"/>
      <c r="V84" s="531"/>
      <c r="W84" s="531"/>
      <c r="X84" s="532"/>
      <c r="Y84" s="532"/>
      <c r="Z84" s="531"/>
      <c r="AA84" s="531"/>
      <c r="AB84" s="531"/>
      <c r="AC84" s="531"/>
      <c r="AD84" s="531"/>
      <c r="AE84" s="531"/>
      <c r="AF84" s="531"/>
      <c r="AG84" s="531"/>
      <c r="AH84" s="531"/>
      <c r="AI84" s="533"/>
      <c r="AL84" s="381">
        <v>20</v>
      </c>
      <c r="AM84" s="220" t="s">
        <v>143</v>
      </c>
      <c r="AN84" s="411">
        <f t="shared" ref="AN84:AX84" si="795">AN26+AN55</f>
        <v>4978</v>
      </c>
      <c r="AO84" s="411">
        <f t="shared" si="795"/>
        <v>4667</v>
      </c>
      <c r="AP84" s="411">
        <f t="shared" si="795"/>
        <v>9645</v>
      </c>
      <c r="AQ84" s="411">
        <f t="shared" si="795"/>
        <v>2821</v>
      </c>
      <c r="AR84" s="411">
        <f t="shared" si="795"/>
        <v>2666</v>
      </c>
      <c r="AS84" s="411">
        <f t="shared" si="795"/>
        <v>5487</v>
      </c>
      <c r="AT84" s="411">
        <f t="shared" si="795"/>
        <v>476</v>
      </c>
      <c r="AU84" s="411">
        <f t="shared" si="795"/>
        <v>456</v>
      </c>
      <c r="AV84" s="411">
        <f t="shared" si="795"/>
        <v>932</v>
      </c>
      <c r="AW84" s="411">
        <f t="shared" si="795"/>
        <v>40</v>
      </c>
      <c r="AX84" s="411">
        <f t="shared" si="795"/>
        <v>34</v>
      </c>
      <c r="AY84" s="411">
        <f t="shared" ref="AY84:BK84" si="796">AY26+AY55</f>
        <v>74</v>
      </c>
      <c r="AZ84" s="411">
        <f t="shared" si="796"/>
        <v>0</v>
      </c>
      <c r="BA84" s="411">
        <f t="shared" si="796"/>
        <v>0</v>
      </c>
      <c r="BB84" s="411">
        <f t="shared" si="796"/>
        <v>0</v>
      </c>
      <c r="BC84" s="411">
        <f t="shared" si="796"/>
        <v>0</v>
      </c>
      <c r="BD84" s="411">
        <f t="shared" si="796"/>
        <v>0</v>
      </c>
      <c r="BE84" s="411">
        <f t="shared" si="796"/>
        <v>0</v>
      </c>
      <c r="BF84" s="411">
        <f t="shared" si="796"/>
        <v>6</v>
      </c>
      <c r="BG84" s="411">
        <f t="shared" si="796"/>
        <v>7</v>
      </c>
      <c r="BH84" s="411">
        <f t="shared" si="796"/>
        <v>13</v>
      </c>
      <c r="BI84" s="411">
        <f t="shared" si="796"/>
        <v>8321</v>
      </c>
      <c r="BJ84" s="411">
        <f t="shared" si="796"/>
        <v>7830</v>
      </c>
      <c r="BK84" s="411">
        <f t="shared" si="796"/>
        <v>16151</v>
      </c>
    </row>
    <row r="85" spans="1:63" s="365" customFormat="1" ht="29.25" customHeight="1">
      <c r="A85" s="23">
        <v>57</v>
      </c>
      <c r="B85" s="96" t="s">
        <v>123</v>
      </c>
      <c r="C85" s="535">
        <v>52</v>
      </c>
      <c r="D85" s="535">
        <v>42</v>
      </c>
      <c r="E85" s="536">
        <f t="shared" ref="E85:E88" si="797">SUM(C85:D85)</f>
        <v>94</v>
      </c>
      <c r="F85" s="535">
        <v>68</v>
      </c>
      <c r="G85" s="535">
        <v>59</v>
      </c>
      <c r="H85" s="536">
        <f t="shared" ref="H85:H88" si="798">SUM(F85:G85)</f>
        <v>127</v>
      </c>
      <c r="I85" s="535">
        <v>6</v>
      </c>
      <c r="J85" s="535">
        <v>10</v>
      </c>
      <c r="K85" s="536">
        <f t="shared" ref="K85:K88" si="799">SUM(I85:J85)</f>
        <v>16</v>
      </c>
      <c r="L85" s="535">
        <v>0</v>
      </c>
      <c r="M85" s="535">
        <v>0</v>
      </c>
      <c r="N85" s="536">
        <f t="shared" ref="N85:N88" si="800">SUM(L85:M85)</f>
        <v>0</v>
      </c>
      <c r="O85" s="536"/>
      <c r="P85" s="536"/>
      <c r="Q85" s="176">
        <f t="shared" ref="Q85:Q88" si="801">O85+P85</f>
        <v>0</v>
      </c>
      <c r="R85" s="535"/>
      <c r="S85" s="535"/>
      <c r="T85" s="536">
        <f>+R85+S85</f>
        <v>0</v>
      </c>
      <c r="U85" s="536">
        <v>1</v>
      </c>
      <c r="V85" s="536"/>
      <c r="W85" s="536">
        <f t="shared" ref="W85:W88" si="802">SUM(U85:V85)</f>
        <v>1</v>
      </c>
      <c r="X85" s="528">
        <f t="shared" ref="X85:X88" si="803">C85+F85+I85+L85+O85+R85+U85</f>
        <v>127</v>
      </c>
      <c r="Y85" s="528">
        <f t="shared" ref="Y85:Y88" si="804">D85+G85+J85+M85+P85+S85+V85</f>
        <v>111</v>
      </c>
      <c r="Z85" s="528">
        <f t="shared" ref="Z85:Z88" si="805">E85+H85+K85+N85+Q85+T85+W85</f>
        <v>238</v>
      </c>
      <c r="AA85" s="535">
        <v>42</v>
      </c>
      <c r="AB85" s="535">
        <v>46</v>
      </c>
      <c r="AC85" s="536">
        <f>+AA85+AB85</f>
        <v>88</v>
      </c>
      <c r="AD85" s="528">
        <f t="shared" ref="AD85:AE88" si="806">X85+AA85</f>
        <v>169</v>
      </c>
      <c r="AE85" s="528">
        <f t="shared" si="806"/>
        <v>157</v>
      </c>
      <c r="AF85" s="536">
        <f>+AD85+AE85</f>
        <v>326</v>
      </c>
      <c r="AG85" s="535">
        <v>0</v>
      </c>
      <c r="AH85" s="535">
        <v>0</v>
      </c>
      <c r="AI85" s="536">
        <f>+AG85+AH85</f>
        <v>0</v>
      </c>
      <c r="AL85" s="410">
        <v>21</v>
      </c>
      <c r="AM85" s="221" t="s">
        <v>144</v>
      </c>
      <c r="AN85" s="411">
        <f t="shared" ref="AN85:AX85" si="807">AN27+AN56</f>
        <v>2769</v>
      </c>
      <c r="AO85" s="411">
        <f t="shared" si="807"/>
        <v>2517</v>
      </c>
      <c r="AP85" s="411">
        <f t="shared" si="807"/>
        <v>5286</v>
      </c>
      <c r="AQ85" s="411">
        <f t="shared" si="807"/>
        <v>1436</v>
      </c>
      <c r="AR85" s="411">
        <f t="shared" si="807"/>
        <v>1337</v>
      </c>
      <c r="AS85" s="411">
        <f t="shared" si="807"/>
        <v>2773</v>
      </c>
      <c r="AT85" s="411">
        <f t="shared" si="807"/>
        <v>87</v>
      </c>
      <c r="AU85" s="411">
        <f t="shared" si="807"/>
        <v>101</v>
      </c>
      <c r="AV85" s="411">
        <f t="shared" si="807"/>
        <v>188</v>
      </c>
      <c r="AW85" s="411">
        <f t="shared" si="807"/>
        <v>23</v>
      </c>
      <c r="AX85" s="411">
        <f t="shared" si="807"/>
        <v>15</v>
      </c>
      <c r="AY85" s="411">
        <f t="shared" ref="AY85:BK85" si="808">AY27+AY56</f>
        <v>38</v>
      </c>
      <c r="AZ85" s="411">
        <f t="shared" si="808"/>
        <v>0</v>
      </c>
      <c r="BA85" s="411">
        <f t="shared" si="808"/>
        <v>0</v>
      </c>
      <c r="BB85" s="411">
        <f t="shared" si="808"/>
        <v>0</v>
      </c>
      <c r="BC85" s="411">
        <f t="shared" si="808"/>
        <v>0</v>
      </c>
      <c r="BD85" s="411">
        <f t="shared" si="808"/>
        <v>0</v>
      </c>
      <c r="BE85" s="411">
        <f t="shared" si="808"/>
        <v>0</v>
      </c>
      <c r="BF85" s="411">
        <f t="shared" si="808"/>
        <v>54</v>
      </c>
      <c r="BG85" s="411">
        <f t="shared" si="808"/>
        <v>56</v>
      </c>
      <c r="BH85" s="411">
        <f t="shared" si="808"/>
        <v>110</v>
      </c>
      <c r="BI85" s="411">
        <f t="shared" si="808"/>
        <v>4369</v>
      </c>
      <c r="BJ85" s="411">
        <f t="shared" si="808"/>
        <v>4026</v>
      </c>
      <c r="BK85" s="411">
        <f t="shared" si="808"/>
        <v>8395</v>
      </c>
    </row>
    <row r="86" spans="1:63" s="365" customFormat="1" ht="29.25" customHeight="1">
      <c r="A86" s="23">
        <v>58</v>
      </c>
      <c r="B86" s="96" t="s">
        <v>124</v>
      </c>
      <c r="C86" s="535">
        <v>32</v>
      </c>
      <c r="D86" s="535">
        <v>37</v>
      </c>
      <c r="E86" s="536">
        <f t="shared" si="797"/>
        <v>69</v>
      </c>
      <c r="F86" s="535">
        <v>7</v>
      </c>
      <c r="G86" s="535">
        <v>3</v>
      </c>
      <c r="H86" s="536">
        <f t="shared" si="798"/>
        <v>10</v>
      </c>
      <c r="I86" s="535">
        <v>6</v>
      </c>
      <c r="J86" s="535">
        <v>11</v>
      </c>
      <c r="K86" s="536">
        <f t="shared" si="799"/>
        <v>17</v>
      </c>
      <c r="L86" s="535">
        <v>0</v>
      </c>
      <c r="M86" s="535">
        <v>1</v>
      </c>
      <c r="N86" s="536">
        <f t="shared" si="800"/>
        <v>1</v>
      </c>
      <c r="O86" s="536"/>
      <c r="P86" s="536"/>
      <c r="Q86" s="176">
        <f t="shared" si="801"/>
        <v>0</v>
      </c>
      <c r="R86" s="535"/>
      <c r="S86" s="535"/>
      <c r="T86" s="536">
        <f>+R86+S86</f>
        <v>0</v>
      </c>
      <c r="U86" s="536"/>
      <c r="V86" s="536"/>
      <c r="W86" s="536">
        <f t="shared" si="802"/>
        <v>0</v>
      </c>
      <c r="X86" s="528">
        <f t="shared" si="803"/>
        <v>45</v>
      </c>
      <c r="Y86" s="528">
        <f t="shared" si="804"/>
        <v>52</v>
      </c>
      <c r="Z86" s="528">
        <f t="shared" si="805"/>
        <v>97</v>
      </c>
      <c r="AA86" s="535">
        <v>16</v>
      </c>
      <c r="AB86" s="535">
        <v>23</v>
      </c>
      <c r="AC86" s="536">
        <f>+AA86+AB86</f>
        <v>39</v>
      </c>
      <c r="AD86" s="528">
        <f t="shared" si="806"/>
        <v>61</v>
      </c>
      <c r="AE86" s="528">
        <f t="shared" si="806"/>
        <v>75</v>
      </c>
      <c r="AF86" s="536">
        <f>+AD86+AE86</f>
        <v>136</v>
      </c>
      <c r="AG86" s="535">
        <v>0</v>
      </c>
      <c r="AH86" s="535">
        <v>0</v>
      </c>
      <c r="AI86" s="536">
        <f>+AG86+AH86</f>
        <v>0</v>
      </c>
      <c r="AL86" s="381">
        <v>22</v>
      </c>
      <c r="AM86" s="220" t="s">
        <v>145</v>
      </c>
      <c r="AN86" s="411">
        <f t="shared" ref="AN86:AX86" si="809">AN28+AN57</f>
        <v>1113</v>
      </c>
      <c r="AO86" s="411">
        <f t="shared" si="809"/>
        <v>869</v>
      </c>
      <c r="AP86" s="411">
        <f t="shared" si="809"/>
        <v>1982</v>
      </c>
      <c r="AQ86" s="411">
        <f t="shared" si="809"/>
        <v>7372</v>
      </c>
      <c r="AR86" s="411">
        <f t="shared" si="809"/>
        <v>6653</v>
      </c>
      <c r="AS86" s="411">
        <f t="shared" si="809"/>
        <v>14025</v>
      </c>
      <c r="AT86" s="411">
        <f t="shared" si="809"/>
        <v>119</v>
      </c>
      <c r="AU86" s="411">
        <f t="shared" si="809"/>
        <v>62</v>
      </c>
      <c r="AV86" s="411">
        <f t="shared" si="809"/>
        <v>181</v>
      </c>
      <c r="AW86" s="411">
        <f t="shared" si="809"/>
        <v>457</v>
      </c>
      <c r="AX86" s="411">
        <f t="shared" si="809"/>
        <v>367</v>
      </c>
      <c r="AY86" s="411">
        <f t="shared" ref="AY86:BK86" si="810">AY28+AY57</f>
        <v>824</v>
      </c>
      <c r="AZ86" s="411">
        <f t="shared" si="810"/>
        <v>0</v>
      </c>
      <c r="BA86" s="411">
        <f t="shared" si="810"/>
        <v>0</v>
      </c>
      <c r="BB86" s="411">
        <f t="shared" si="810"/>
        <v>0</v>
      </c>
      <c r="BC86" s="411">
        <f t="shared" si="810"/>
        <v>0</v>
      </c>
      <c r="BD86" s="411">
        <f t="shared" si="810"/>
        <v>0</v>
      </c>
      <c r="BE86" s="411">
        <f t="shared" si="810"/>
        <v>0</v>
      </c>
      <c r="BF86" s="411">
        <f t="shared" si="810"/>
        <v>159</v>
      </c>
      <c r="BG86" s="411">
        <f t="shared" si="810"/>
        <v>51</v>
      </c>
      <c r="BH86" s="411">
        <f t="shared" si="810"/>
        <v>210</v>
      </c>
      <c r="BI86" s="411">
        <f t="shared" si="810"/>
        <v>9220</v>
      </c>
      <c r="BJ86" s="411">
        <f t="shared" si="810"/>
        <v>8002</v>
      </c>
      <c r="BK86" s="411">
        <f t="shared" si="810"/>
        <v>17222</v>
      </c>
    </row>
    <row r="87" spans="1:63" s="365" customFormat="1" ht="29.25" customHeight="1">
      <c r="A87" s="23">
        <v>59</v>
      </c>
      <c r="B87" s="96" t="s">
        <v>125</v>
      </c>
      <c r="C87" s="535">
        <v>11</v>
      </c>
      <c r="D87" s="535">
        <v>13</v>
      </c>
      <c r="E87" s="536">
        <f t="shared" si="797"/>
        <v>24</v>
      </c>
      <c r="F87" s="535">
        <v>32</v>
      </c>
      <c r="G87" s="535">
        <v>19</v>
      </c>
      <c r="H87" s="536">
        <f t="shared" si="798"/>
        <v>51</v>
      </c>
      <c r="I87" s="535">
        <v>0</v>
      </c>
      <c r="J87" s="535">
        <v>1</v>
      </c>
      <c r="K87" s="536">
        <f t="shared" si="799"/>
        <v>1</v>
      </c>
      <c r="L87" s="535">
        <v>0</v>
      </c>
      <c r="M87" s="535">
        <v>0</v>
      </c>
      <c r="N87" s="536">
        <f t="shared" si="800"/>
        <v>0</v>
      </c>
      <c r="O87" s="536"/>
      <c r="P87" s="536"/>
      <c r="Q87" s="176">
        <f t="shared" si="801"/>
        <v>0</v>
      </c>
      <c r="R87" s="535"/>
      <c r="S87" s="535"/>
      <c r="T87" s="536">
        <f>+R87+S87</f>
        <v>0</v>
      </c>
      <c r="U87" s="536"/>
      <c r="V87" s="536"/>
      <c r="W87" s="536">
        <f t="shared" si="802"/>
        <v>0</v>
      </c>
      <c r="X87" s="528">
        <f t="shared" si="803"/>
        <v>43</v>
      </c>
      <c r="Y87" s="528">
        <f t="shared" si="804"/>
        <v>33</v>
      </c>
      <c r="Z87" s="528">
        <f t="shared" si="805"/>
        <v>76</v>
      </c>
      <c r="AA87" s="535">
        <v>14</v>
      </c>
      <c r="AB87" s="535">
        <v>18</v>
      </c>
      <c r="AC87" s="536">
        <f>+AA87+AB87</f>
        <v>32</v>
      </c>
      <c r="AD87" s="528">
        <f t="shared" si="806"/>
        <v>57</v>
      </c>
      <c r="AE87" s="528">
        <f t="shared" si="806"/>
        <v>51</v>
      </c>
      <c r="AF87" s="536">
        <f>+AD87+AE87</f>
        <v>108</v>
      </c>
      <c r="AG87" s="535">
        <v>0</v>
      </c>
      <c r="AH87" s="535">
        <v>0</v>
      </c>
      <c r="AI87" s="536">
        <f>+AG87+AH87</f>
        <v>0</v>
      </c>
      <c r="AL87" s="1616" t="s">
        <v>14</v>
      </c>
      <c r="AM87" s="1616"/>
      <c r="AN87" s="412">
        <f>SUM(AN65:AN86)</f>
        <v>79987</v>
      </c>
      <c r="AO87" s="412">
        <f t="shared" ref="AO87:BK87" si="811">SUM(AO65:AO86)</f>
        <v>74990</v>
      </c>
      <c r="AP87" s="412">
        <f t="shared" si="811"/>
        <v>154977</v>
      </c>
      <c r="AQ87" s="412">
        <f t="shared" si="811"/>
        <v>98560</v>
      </c>
      <c r="AR87" s="412">
        <f t="shared" si="811"/>
        <v>90905</v>
      </c>
      <c r="AS87" s="412">
        <f t="shared" si="811"/>
        <v>189465</v>
      </c>
      <c r="AT87" s="412">
        <f t="shared" si="811"/>
        <v>7828</v>
      </c>
      <c r="AU87" s="412">
        <f t="shared" si="811"/>
        <v>6749</v>
      </c>
      <c r="AV87" s="412">
        <f t="shared" si="811"/>
        <v>14577</v>
      </c>
      <c r="AW87" s="412">
        <f t="shared" si="811"/>
        <v>4542</v>
      </c>
      <c r="AX87" s="412">
        <f t="shared" si="811"/>
        <v>3826</v>
      </c>
      <c r="AY87" s="412">
        <f t="shared" si="811"/>
        <v>8368</v>
      </c>
      <c r="AZ87" s="412">
        <f t="shared" si="811"/>
        <v>67</v>
      </c>
      <c r="BA87" s="412">
        <f t="shared" si="811"/>
        <v>45</v>
      </c>
      <c r="BB87" s="412">
        <f t="shared" si="811"/>
        <v>112</v>
      </c>
      <c r="BC87" s="412">
        <f t="shared" si="811"/>
        <v>208</v>
      </c>
      <c r="BD87" s="412">
        <f t="shared" si="811"/>
        <v>201</v>
      </c>
      <c r="BE87" s="412">
        <f t="shared" si="811"/>
        <v>409</v>
      </c>
      <c r="BF87" s="412">
        <f t="shared" si="811"/>
        <v>2786</v>
      </c>
      <c r="BG87" s="412">
        <f t="shared" si="811"/>
        <v>2495</v>
      </c>
      <c r="BH87" s="412">
        <f t="shared" si="811"/>
        <v>5281</v>
      </c>
      <c r="BI87" s="412">
        <f t="shared" si="811"/>
        <v>193978</v>
      </c>
      <c r="BJ87" s="412">
        <f t="shared" si="811"/>
        <v>179211</v>
      </c>
      <c r="BK87" s="412">
        <f t="shared" si="811"/>
        <v>373189</v>
      </c>
    </row>
    <row r="88" spans="1:63" s="365" customFormat="1" ht="29.25" customHeight="1">
      <c r="A88" s="23">
        <v>60</v>
      </c>
      <c r="B88" s="96" t="s">
        <v>59</v>
      </c>
      <c r="C88" s="535">
        <v>8</v>
      </c>
      <c r="D88" s="535">
        <v>10</v>
      </c>
      <c r="E88" s="536">
        <f t="shared" si="797"/>
        <v>18</v>
      </c>
      <c r="F88" s="535">
        <v>40</v>
      </c>
      <c r="G88" s="535">
        <v>30</v>
      </c>
      <c r="H88" s="536">
        <f t="shared" si="798"/>
        <v>70</v>
      </c>
      <c r="I88" s="535">
        <v>2</v>
      </c>
      <c r="J88" s="535">
        <v>4</v>
      </c>
      <c r="K88" s="536">
        <f t="shared" si="799"/>
        <v>6</v>
      </c>
      <c r="L88" s="535">
        <v>0</v>
      </c>
      <c r="M88" s="535">
        <v>2</v>
      </c>
      <c r="N88" s="536">
        <f t="shared" si="800"/>
        <v>2</v>
      </c>
      <c r="O88" s="536"/>
      <c r="P88" s="536"/>
      <c r="Q88" s="176">
        <f t="shared" si="801"/>
        <v>0</v>
      </c>
      <c r="R88" s="535"/>
      <c r="S88" s="535"/>
      <c r="T88" s="536">
        <f>+R88+S88</f>
        <v>0</v>
      </c>
      <c r="U88" s="536"/>
      <c r="V88" s="536"/>
      <c r="W88" s="536">
        <f t="shared" si="802"/>
        <v>0</v>
      </c>
      <c r="X88" s="528">
        <f t="shared" si="803"/>
        <v>50</v>
      </c>
      <c r="Y88" s="528">
        <f t="shared" si="804"/>
        <v>46</v>
      </c>
      <c r="Z88" s="528">
        <f t="shared" si="805"/>
        <v>96</v>
      </c>
      <c r="AA88" s="535">
        <v>60</v>
      </c>
      <c r="AB88" s="535">
        <v>45</v>
      </c>
      <c r="AC88" s="536">
        <f>+AA88+AB88</f>
        <v>105</v>
      </c>
      <c r="AD88" s="528">
        <f t="shared" si="806"/>
        <v>110</v>
      </c>
      <c r="AE88" s="528">
        <f t="shared" si="806"/>
        <v>91</v>
      </c>
      <c r="AF88" s="536">
        <f>+AD88+AE88</f>
        <v>201</v>
      </c>
      <c r="AG88" s="535">
        <v>0</v>
      </c>
      <c r="AH88" s="535">
        <v>0</v>
      </c>
      <c r="AI88" s="536">
        <f>+AG88+AH88</f>
        <v>0</v>
      </c>
      <c r="AL88" s="1616"/>
      <c r="AM88" s="1616"/>
      <c r="AN88" s="412"/>
      <c r="AO88" s="412"/>
      <c r="AP88" s="412"/>
      <c r="AQ88" s="412"/>
      <c r="AR88" s="412"/>
      <c r="AS88" s="412"/>
      <c r="AT88" s="412"/>
      <c r="AU88" s="412"/>
      <c r="AV88" s="412"/>
      <c r="AW88" s="412"/>
      <c r="AX88" s="412"/>
      <c r="AY88" s="412"/>
      <c r="AZ88" s="412"/>
      <c r="BA88" s="412"/>
      <c r="BB88" s="412"/>
      <c r="BC88" s="412"/>
      <c r="BD88" s="412"/>
      <c r="BE88" s="412"/>
      <c r="BF88" s="412"/>
      <c r="BG88" s="412"/>
      <c r="BH88" s="412"/>
      <c r="BI88" s="412"/>
      <c r="BJ88" s="412"/>
      <c r="BK88" s="412"/>
    </row>
    <row r="89" spans="1:63" s="365" customFormat="1" ht="15" customHeight="1">
      <c r="A89" s="91"/>
      <c r="B89" s="367" t="s">
        <v>6</v>
      </c>
      <c r="C89" s="534">
        <f>SUM(C85:C88)</f>
        <v>103</v>
      </c>
      <c r="D89" s="534">
        <f t="shared" ref="D89:AI89" si="812">SUM(D85:D88)</f>
        <v>102</v>
      </c>
      <c r="E89" s="534">
        <f t="shared" si="812"/>
        <v>205</v>
      </c>
      <c r="F89" s="534">
        <f t="shared" si="812"/>
        <v>147</v>
      </c>
      <c r="G89" s="534">
        <f t="shared" si="812"/>
        <v>111</v>
      </c>
      <c r="H89" s="534">
        <f t="shared" si="812"/>
        <v>258</v>
      </c>
      <c r="I89" s="534">
        <f t="shared" si="812"/>
        <v>14</v>
      </c>
      <c r="J89" s="534">
        <f t="shared" si="812"/>
        <v>26</v>
      </c>
      <c r="K89" s="534">
        <f t="shared" si="812"/>
        <v>40</v>
      </c>
      <c r="L89" s="534">
        <f t="shared" si="812"/>
        <v>0</v>
      </c>
      <c r="M89" s="534">
        <f t="shared" si="812"/>
        <v>3</v>
      </c>
      <c r="N89" s="534">
        <f t="shared" si="812"/>
        <v>3</v>
      </c>
      <c r="O89" s="534">
        <f t="shared" si="812"/>
        <v>0</v>
      </c>
      <c r="P89" s="534">
        <f t="shared" si="812"/>
        <v>0</v>
      </c>
      <c r="Q89" s="534">
        <f t="shared" si="812"/>
        <v>0</v>
      </c>
      <c r="R89" s="534">
        <f t="shared" si="812"/>
        <v>0</v>
      </c>
      <c r="S89" s="534">
        <f t="shared" si="812"/>
        <v>0</v>
      </c>
      <c r="T89" s="534">
        <f t="shared" si="812"/>
        <v>0</v>
      </c>
      <c r="U89" s="534">
        <f t="shared" si="812"/>
        <v>1</v>
      </c>
      <c r="V89" s="534">
        <f t="shared" si="812"/>
        <v>0</v>
      </c>
      <c r="W89" s="534">
        <f t="shared" si="812"/>
        <v>1</v>
      </c>
      <c r="X89" s="534">
        <f t="shared" si="812"/>
        <v>265</v>
      </c>
      <c r="Y89" s="534">
        <f t="shared" si="812"/>
        <v>242</v>
      </c>
      <c r="Z89" s="534">
        <f t="shared" si="812"/>
        <v>507</v>
      </c>
      <c r="AA89" s="534">
        <f t="shared" si="812"/>
        <v>132</v>
      </c>
      <c r="AB89" s="534">
        <f t="shared" si="812"/>
        <v>132</v>
      </c>
      <c r="AC89" s="534">
        <f t="shared" si="812"/>
        <v>264</v>
      </c>
      <c r="AD89" s="534">
        <f t="shared" si="812"/>
        <v>397</v>
      </c>
      <c r="AE89" s="534">
        <f t="shared" si="812"/>
        <v>374</v>
      </c>
      <c r="AF89" s="534">
        <f>SUM(AF85:AF88)</f>
        <v>771</v>
      </c>
      <c r="AG89" s="534">
        <f t="shared" si="812"/>
        <v>0</v>
      </c>
      <c r="AH89" s="534">
        <f t="shared" si="812"/>
        <v>0</v>
      </c>
      <c r="AI89" s="534">
        <f t="shared" si="812"/>
        <v>0</v>
      </c>
      <c r="AL89" s="373"/>
    </row>
    <row r="90" spans="1:63" s="365" customFormat="1" ht="15" customHeight="1">
      <c r="A90" s="1623" t="s">
        <v>61</v>
      </c>
      <c r="B90" s="1624"/>
      <c r="C90" s="531"/>
      <c r="D90" s="531"/>
      <c r="E90" s="531"/>
      <c r="F90" s="531"/>
      <c r="G90" s="531"/>
      <c r="H90" s="531"/>
      <c r="I90" s="531"/>
      <c r="J90" s="531"/>
      <c r="K90" s="531"/>
      <c r="L90" s="531"/>
      <c r="M90" s="531"/>
      <c r="N90" s="531"/>
      <c r="O90" s="531"/>
      <c r="P90" s="531"/>
      <c r="Q90" s="531"/>
      <c r="R90" s="531"/>
      <c r="S90" s="531"/>
      <c r="T90" s="531"/>
      <c r="U90" s="531"/>
      <c r="V90" s="531"/>
      <c r="W90" s="531"/>
      <c r="X90" s="532"/>
      <c r="Y90" s="532"/>
      <c r="Z90" s="531"/>
      <c r="AA90" s="531"/>
      <c r="AB90" s="531"/>
      <c r="AC90" s="531"/>
      <c r="AD90" s="531"/>
      <c r="AE90" s="531"/>
      <c r="AF90" s="536"/>
      <c r="AG90" s="531"/>
      <c r="AH90" s="531"/>
      <c r="AI90" s="533"/>
      <c r="AL90" s="373"/>
    </row>
    <row r="91" spans="1:63" s="365" customFormat="1" ht="29.25" customHeight="1">
      <c r="A91" s="23">
        <v>61</v>
      </c>
      <c r="B91" s="953" t="s">
        <v>654</v>
      </c>
      <c r="C91" s="535">
        <v>211</v>
      </c>
      <c r="D91" s="535">
        <v>191</v>
      </c>
      <c r="E91" s="536">
        <f>+C91+D91</f>
        <v>402</v>
      </c>
      <c r="F91" s="535">
        <v>125</v>
      </c>
      <c r="G91" s="535">
        <v>112</v>
      </c>
      <c r="H91" s="536">
        <f>+F91+G91</f>
        <v>237</v>
      </c>
      <c r="I91" s="535">
        <v>10</v>
      </c>
      <c r="J91" s="535">
        <v>8</v>
      </c>
      <c r="K91" s="536">
        <f>+I91+J91</f>
        <v>18</v>
      </c>
      <c r="L91" s="535">
        <v>1</v>
      </c>
      <c r="M91" s="535">
        <v>1</v>
      </c>
      <c r="N91" s="536">
        <f>+L91+M91</f>
        <v>2</v>
      </c>
      <c r="O91" s="536"/>
      <c r="P91" s="536"/>
      <c r="Q91" s="176">
        <f t="shared" ref="Q91:Q100" si="813">O91+P91</f>
        <v>0</v>
      </c>
      <c r="R91" s="535"/>
      <c r="S91" s="535"/>
      <c r="T91" s="536">
        <f>+R91+S91</f>
        <v>0</v>
      </c>
      <c r="U91" s="536"/>
      <c r="V91" s="536"/>
      <c r="W91" s="529">
        <f t="shared" ref="W91:W100" si="814">+U91+V91</f>
        <v>0</v>
      </c>
      <c r="X91" s="528">
        <f t="shared" ref="X91:X100" si="815">C91+F91+I91+L91+O91+R91+U91</f>
        <v>347</v>
      </c>
      <c r="Y91" s="528">
        <f t="shared" ref="Y91:Y100" si="816">D91+G91+J91+M91+P91+S91+V91</f>
        <v>312</v>
      </c>
      <c r="Z91" s="528">
        <f t="shared" ref="Z91:Z100" si="817">E91+H91+K91+N91+Q91+T91+W91</f>
        <v>659</v>
      </c>
      <c r="AA91" s="535">
        <v>101</v>
      </c>
      <c r="AB91" s="535">
        <v>67</v>
      </c>
      <c r="AC91" s="536">
        <f>+AA91+AB91</f>
        <v>168</v>
      </c>
      <c r="AD91" s="528">
        <f t="shared" ref="AD91:AD100" si="818">X91+AA91</f>
        <v>448</v>
      </c>
      <c r="AE91" s="528">
        <f t="shared" ref="AE91:AE100" si="819">Y91+AB91</f>
        <v>379</v>
      </c>
      <c r="AF91" s="536">
        <f t="shared" ref="AF91:AF100" si="820">AD91+AE91</f>
        <v>827</v>
      </c>
      <c r="AG91" s="535">
        <v>2</v>
      </c>
      <c r="AH91" s="535">
        <v>0</v>
      </c>
      <c r="AI91" s="536">
        <f>AG91+AH91</f>
        <v>2</v>
      </c>
      <c r="AL91" s="1616"/>
      <c r="AM91" s="1616"/>
      <c r="AN91" s="412"/>
      <c r="AO91" s="412"/>
      <c r="AP91" s="412"/>
      <c r="AQ91" s="412"/>
      <c r="AR91" s="412"/>
      <c r="AS91" s="412"/>
      <c r="AT91" s="412"/>
      <c r="AU91" s="412"/>
      <c r="AV91" s="412"/>
      <c r="AW91" s="412"/>
      <c r="AX91" s="412"/>
      <c r="AY91" s="412"/>
      <c r="AZ91" s="412"/>
      <c r="BA91" s="412"/>
      <c r="BB91" s="412"/>
      <c r="BC91" s="412"/>
      <c r="BD91" s="412"/>
      <c r="BE91" s="412"/>
      <c r="BF91" s="412"/>
      <c r="BG91" s="412"/>
      <c r="BH91" s="412"/>
      <c r="BI91" s="412"/>
      <c r="BJ91" s="412"/>
      <c r="BK91" s="412"/>
    </row>
    <row r="92" spans="1:63" s="365" customFormat="1" ht="29.25" customHeight="1">
      <c r="A92" s="23">
        <v>62</v>
      </c>
      <c r="B92" s="953" t="s">
        <v>846</v>
      </c>
      <c r="C92" s="535">
        <v>31</v>
      </c>
      <c r="D92" s="535">
        <v>33</v>
      </c>
      <c r="E92" s="536">
        <f t="shared" ref="E92:E100" si="821">+C92+D92</f>
        <v>64</v>
      </c>
      <c r="F92" s="535">
        <v>31</v>
      </c>
      <c r="G92" s="535">
        <v>38</v>
      </c>
      <c r="H92" s="536">
        <f t="shared" ref="H92:H100" si="822">+F92+G92</f>
        <v>69</v>
      </c>
      <c r="I92" s="535">
        <v>7</v>
      </c>
      <c r="J92" s="535">
        <v>8</v>
      </c>
      <c r="K92" s="536">
        <f t="shared" ref="K92:K100" si="823">+I92+J92</f>
        <v>15</v>
      </c>
      <c r="L92" s="535">
        <v>0</v>
      </c>
      <c r="M92" s="535">
        <v>0</v>
      </c>
      <c r="N92" s="536">
        <f t="shared" ref="N92:N100" si="824">+L92+M92</f>
        <v>0</v>
      </c>
      <c r="O92" s="536"/>
      <c r="P92" s="536"/>
      <c r="Q92" s="176">
        <f t="shared" si="813"/>
        <v>0</v>
      </c>
      <c r="R92" s="535"/>
      <c r="S92" s="535"/>
      <c r="T92" s="536">
        <f t="shared" ref="T92:T100" si="825">+R92+S92</f>
        <v>0</v>
      </c>
      <c r="U92" s="536"/>
      <c r="V92" s="536"/>
      <c r="W92" s="529">
        <f t="shared" si="814"/>
        <v>0</v>
      </c>
      <c r="X92" s="528">
        <f t="shared" si="815"/>
        <v>69</v>
      </c>
      <c r="Y92" s="528">
        <f t="shared" si="816"/>
        <v>79</v>
      </c>
      <c r="Z92" s="528">
        <f t="shared" si="817"/>
        <v>148</v>
      </c>
      <c r="AA92" s="535">
        <v>0</v>
      </c>
      <c r="AB92" s="535">
        <v>0</v>
      </c>
      <c r="AC92" s="536">
        <f t="shared" ref="AC92:AC100" si="826">+AA92+AB92</f>
        <v>0</v>
      </c>
      <c r="AD92" s="528">
        <f t="shared" si="818"/>
        <v>69</v>
      </c>
      <c r="AE92" s="528">
        <f t="shared" si="819"/>
        <v>79</v>
      </c>
      <c r="AF92" s="536">
        <f t="shared" si="820"/>
        <v>148</v>
      </c>
      <c r="AG92" s="535">
        <v>0</v>
      </c>
      <c r="AH92" s="535">
        <v>0</v>
      </c>
      <c r="AI92" s="536">
        <f t="shared" ref="AI92:AI100" si="827">AG92+AH92</f>
        <v>0</v>
      </c>
      <c r="AL92" s="1616"/>
      <c r="AM92" s="1616"/>
      <c r="AN92" s="412"/>
      <c r="AO92" s="412"/>
      <c r="AP92" s="412"/>
      <c r="AQ92" s="412"/>
      <c r="AR92" s="412"/>
      <c r="AS92" s="412"/>
      <c r="AT92" s="412"/>
      <c r="AU92" s="412"/>
      <c r="AV92" s="412"/>
      <c r="AW92" s="412"/>
      <c r="AX92" s="412"/>
      <c r="AY92" s="412"/>
      <c r="AZ92" s="412"/>
      <c r="BA92" s="412"/>
      <c r="BB92" s="412"/>
      <c r="BC92" s="412"/>
      <c r="BD92" s="412"/>
      <c r="BE92" s="412"/>
      <c r="BF92" s="412"/>
      <c r="BG92" s="412"/>
      <c r="BH92" s="412"/>
      <c r="BI92" s="412"/>
      <c r="BJ92" s="412"/>
      <c r="BK92" s="412"/>
    </row>
    <row r="93" spans="1:63" s="365" customFormat="1" ht="29.25" customHeight="1">
      <c r="A93" s="23">
        <v>63</v>
      </c>
      <c r="B93" s="953" t="s">
        <v>653</v>
      </c>
      <c r="C93" s="535">
        <v>15</v>
      </c>
      <c r="D93" s="535">
        <v>23</v>
      </c>
      <c r="E93" s="536">
        <f t="shared" si="821"/>
        <v>38</v>
      </c>
      <c r="F93" s="535">
        <v>79</v>
      </c>
      <c r="G93" s="535">
        <v>89</v>
      </c>
      <c r="H93" s="536">
        <f t="shared" si="822"/>
        <v>168</v>
      </c>
      <c r="I93" s="535">
        <v>1</v>
      </c>
      <c r="J93" s="535">
        <v>4</v>
      </c>
      <c r="K93" s="536">
        <f t="shared" si="823"/>
        <v>5</v>
      </c>
      <c r="L93" s="535">
        <v>0</v>
      </c>
      <c r="M93" s="535">
        <v>0</v>
      </c>
      <c r="N93" s="536">
        <f t="shared" si="824"/>
        <v>0</v>
      </c>
      <c r="O93" s="536"/>
      <c r="P93" s="536"/>
      <c r="Q93" s="176">
        <f t="shared" si="813"/>
        <v>0</v>
      </c>
      <c r="R93" s="535"/>
      <c r="S93" s="535"/>
      <c r="T93" s="536">
        <f t="shared" si="825"/>
        <v>0</v>
      </c>
      <c r="U93" s="536"/>
      <c r="V93" s="536"/>
      <c r="W93" s="529">
        <f t="shared" si="814"/>
        <v>0</v>
      </c>
      <c r="X93" s="528">
        <f t="shared" si="815"/>
        <v>95</v>
      </c>
      <c r="Y93" s="528">
        <f t="shared" si="816"/>
        <v>116</v>
      </c>
      <c r="Z93" s="528">
        <f t="shared" si="817"/>
        <v>211</v>
      </c>
      <c r="AA93" s="535">
        <v>27</v>
      </c>
      <c r="AB93" s="535">
        <v>13</v>
      </c>
      <c r="AC93" s="536">
        <f t="shared" si="826"/>
        <v>40</v>
      </c>
      <c r="AD93" s="528">
        <f t="shared" si="818"/>
        <v>122</v>
      </c>
      <c r="AE93" s="528">
        <f t="shared" si="819"/>
        <v>129</v>
      </c>
      <c r="AF93" s="536">
        <f t="shared" si="820"/>
        <v>251</v>
      </c>
      <c r="AG93" s="535">
        <v>0</v>
      </c>
      <c r="AH93" s="535">
        <v>0</v>
      </c>
      <c r="AI93" s="536">
        <f t="shared" si="827"/>
        <v>0</v>
      </c>
      <c r="AL93" s="1616"/>
      <c r="AM93" s="1616"/>
      <c r="AN93" s="412"/>
      <c r="AO93" s="412"/>
      <c r="AP93" s="412"/>
      <c r="AQ93" s="412"/>
      <c r="AR93" s="412"/>
      <c r="AS93" s="412"/>
      <c r="AT93" s="412"/>
      <c r="AU93" s="412"/>
      <c r="AV93" s="412"/>
      <c r="AW93" s="412"/>
      <c r="AX93" s="412"/>
      <c r="AY93" s="412"/>
      <c r="AZ93" s="412"/>
      <c r="BA93" s="412"/>
      <c r="BB93" s="412"/>
      <c r="BC93" s="412"/>
      <c r="BD93" s="412"/>
      <c r="BE93" s="412"/>
      <c r="BF93" s="412"/>
      <c r="BG93" s="412"/>
      <c r="BH93" s="412"/>
      <c r="BI93" s="412"/>
      <c r="BJ93" s="412"/>
      <c r="BK93" s="412"/>
    </row>
    <row r="94" spans="1:63" s="365" customFormat="1" ht="29.25" customHeight="1">
      <c r="A94" s="23">
        <v>64</v>
      </c>
      <c r="B94" s="953" t="s">
        <v>651</v>
      </c>
      <c r="C94" s="535">
        <v>103</v>
      </c>
      <c r="D94" s="535">
        <v>94</v>
      </c>
      <c r="E94" s="536">
        <f t="shared" si="821"/>
        <v>197</v>
      </c>
      <c r="F94" s="535">
        <v>295</v>
      </c>
      <c r="G94" s="535">
        <v>290</v>
      </c>
      <c r="H94" s="536">
        <f t="shared" si="822"/>
        <v>585</v>
      </c>
      <c r="I94" s="535">
        <v>22</v>
      </c>
      <c r="J94" s="535">
        <v>17</v>
      </c>
      <c r="K94" s="536">
        <f t="shared" si="823"/>
        <v>39</v>
      </c>
      <c r="L94" s="535">
        <v>0</v>
      </c>
      <c r="M94" s="535">
        <v>0</v>
      </c>
      <c r="N94" s="536">
        <f t="shared" si="824"/>
        <v>0</v>
      </c>
      <c r="O94" s="536"/>
      <c r="P94" s="536"/>
      <c r="Q94" s="176">
        <f t="shared" si="813"/>
        <v>0</v>
      </c>
      <c r="R94" s="535"/>
      <c r="S94" s="535"/>
      <c r="T94" s="536">
        <f t="shared" si="825"/>
        <v>0</v>
      </c>
      <c r="U94" s="536"/>
      <c r="V94" s="536"/>
      <c r="W94" s="529">
        <f t="shared" si="814"/>
        <v>0</v>
      </c>
      <c r="X94" s="528">
        <f t="shared" si="815"/>
        <v>420</v>
      </c>
      <c r="Y94" s="528">
        <f t="shared" si="816"/>
        <v>401</v>
      </c>
      <c r="Z94" s="528">
        <f t="shared" si="817"/>
        <v>821</v>
      </c>
      <c r="AA94" s="535">
        <v>0</v>
      </c>
      <c r="AB94" s="535">
        <v>0</v>
      </c>
      <c r="AC94" s="536">
        <f t="shared" si="826"/>
        <v>0</v>
      </c>
      <c r="AD94" s="528">
        <f t="shared" si="818"/>
        <v>420</v>
      </c>
      <c r="AE94" s="528">
        <f t="shared" si="819"/>
        <v>401</v>
      </c>
      <c r="AF94" s="536">
        <f t="shared" si="820"/>
        <v>821</v>
      </c>
      <c r="AG94" s="535">
        <v>0</v>
      </c>
      <c r="AH94" s="535">
        <v>0</v>
      </c>
      <c r="AI94" s="536">
        <f t="shared" si="827"/>
        <v>0</v>
      </c>
      <c r="AL94" s="1616"/>
      <c r="AM94" s="1616"/>
      <c r="AN94" s="412"/>
      <c r="AO94" s="412"/>
      <c r="AP94" s="412"/>
      <c r="AQ94" s="412"/>
      <c r="AR94" s="412"/>
      <c r="AS94" s="412"/>
      <c r="AT94" s="412"/>
      <c r="AU94" s="412"/>
      <c r="AV94" s="412"/>
      <c r="AW94" s="412"/>
      <c r="AX94" s="412"/>
      <c r="AY94" s="412"/>
      <c r="AZ94" s="412"/>
      <c r="BA94" s="412"/>
      <c r="BB94" s="412"/>
      <c r="BC94" s="412"/>
      <c r="BD94" s="412"/>
      <c r="BE94" s="412"/>
      <c r="BF94" s="412"/>
      <c r="BG94" s="412"/>
      <c r="BH94" s="412"/>
      <c r="BI94" s="412"/>
      <c r="BJ94" s="412"/>
      <c r="BK94" s="412"/>
    </row>
    <row r="95" spans="1:63" s="365" customFormat="1" ht="29.25" customHeight="1">
      <c r="A95" s="23">
        <v>65</v>
      </c>
      <c r="B95" s="953" t="s">
        <v>847</v>
      </c>
      <c r="C95" s="535">
        <v>155</v>
      </c>
      <c r="D95" s="535">
        <v>129</v>
      </c>
      <c r="E95" s="536">
        <f t="shared" si="821"/>
        <v>284</v>
      </c>
      <c r="F95" s="535">
        <v>225</v>
      </c>
      <c r="G95" s="535">
        <v>182</v>
      </c>
      <c r="H95" s="536">
        <f t="shared" si="822"/>
        <v>407</v>
      </c>
      <c r="I95" s="535">
        <v>45</v>
      </c>
      <c r="J95" s="535">
        <v>23</v>
      </c>
      <c r="K95" s="536">
        <f t="shared" si="823"/>
        <v>68</v>
      </c>
      <c r="L95" s="535">
        <v>9</v>
      </c>
      <c r="M95" s="535">
        <v>5</v>
      </c>
      <c r="N95" s="536">
        <f t="shared" si="824"/>
        <v>14</v>
      </c>
      <c r="O95" s="536"/>
      <c r="P95" s="536"/>
      <c r="Q95" s="176">
        <f t="shared" si="813"/>
        <v>0</v>
      </c>
      <c r="R95" s="535"/>
      <c r="S95" s="535"/>
      <c r="T95" s="536">
        <f t="shared" si="825"/>
        <v>0</v>
      </c>
      <c r="U95" s="536"/>
      <c r="V95" s="536"/>
      <c r="W95" s="529">
        <f t="shared" si="814"/>
        <v>0</v>
      </c>
      <c r="X95" s="528">
        <f t="shared" si="815"/>
        <v>434</v>
      </c>
      <c r="Y95" s="528">
        <f t="shared" si="816"/>
        <v>339</v>
      </c>
      <c r="Z95" s="528">
        <f t="shared" si="817"/>
        <v>773</v>
      </c>
      <c r="AA95" s="535">
        <v>138</v>
      </c>
      <c r="AB95" s="535">
        <v>133</v>
      </c>
      <c r="AC95" s="536">
        <f t="shared" si="826"/>
        <v>271</v>
      </c>
      <c r="AD95" s="528">
        <f t="shared" si="818"/>
        <v>572</v>
      </c>
      <c r="AE95" s="528">
        <f t="shared" si="819"/>
        <v>472</v>
      </c>
      <c r="AF95" s="536">
        <f t="shared" si="820"/>
        <v>1044</v>
      </c>
      <c r="AG95" s="535">
        <v>0</v>
      </c>
      <c r="AH95" s="535">
        <v>1</v>
      </c>
      <c r="AI95" s="536">
        <f t="shared" si="827"/>
        <v>1</v>
      </c>
      <c r="AL95" s="1616"/>
      <c r="AM95" s="1616"/>
      <c r="AN95" s="412"/>
      <c r="AO95" s="412"/>
      <c r="AP95" s="412"/>
      <c r="AQ95" s="412"/>
      <c r="AR95" s="412"/>
      <c r="AS95" s="412"/>
      <c r="AT95" s="412"/>
      <c r="AU95" s="412"/>
      <c r="AV95" s="412"/>
      <c r="AW95" s="412"/>
      <c r="AX95" s="412"/>
      <c r="AY95" s="412"/>
      <c r="AZ95" s="412"/>
      <c r="BA95" s="412"/>
      <c r="BB95" s="412"/>
      <c r="BC95" s="412"/>
      <c r="BD95" s="412"/>
      <c r="BE95" s="412"/>
      <c r="BF95" s="412"/>
      <c r="BG95" s="412"/>
      <c r="BH95" s="412"/>
      <c r="BI95" s="412"/>
      <c r="BJ95" s="412"/>
      <c r="BK95" s="412"/>
    </row>
    <row r="96" spans="1:63" s="365" customFormat="1" ht="29.25" customHeight="1">
      <c r="A96" s="23">
        <v>66</v>
      </c>
      <c r="B96" s="954" t="s">
        <v>848</v>
      </c>
      <c r="C96" s="535">
        <v>41</v>
      </c>
      <c r="D96" s="535">
        <v>27</v>
      </c>
      <c r="E96" s="536">
        <f t="shared" si="821"/>
        <v>68</v>
      </c>
      <c r="F96" s="535">
        <v>75</v>
      </c>
      <c r="G96" s="535">
        <v>66</v>
      </c>
      <c r="H96" s="536">
        <f t="shared" si="822"/>
        <v>141</v>
      </c>
      <c r="I96" s="535">
        <v>15</v>
      </c>
      <c r="J96" s="535">
        <v>9</v>
      </c>
      <c r="K96" s="536">
        <f t="shared" si="823"/>
        <v>24</v>
      </c>
      <c r="L96" s="535">
        <v>2</v>
      </c>
      <c r="M96" s="535">
        <v>1</v>
      </c>
      <c r="N96" s="536">
        <f t="shared" si="824"/>
        <v>3</v>
      </c>
      <c r="O96" s="536"/>
      <c r="P96" s="536"/>
      <c r="Q96" s="176">
        <f t="shared" si="813"/>
        <v>0</v>
      </c>
      <c r="R96" s="535"/>
      <c r="S96" s="535"/>
      <c r="T96" s="536">
        <f t="shared" si="825"/>
        <v>0</v>
      </c>
      <c r="U96" s="536"/>
      <c r="V96" s="536"/>
      <c r="W96" s="529">
        <f t="shared" si="814"/>
        <v>0</v>
      </c>
      <c r="X96" s="528">
        <f t="shared" si="815"/>
        <v>133</v>
      </c>
      <c r="Y96" s="528">
        <f t="shared" si="816"/>
        <v>103</v>
      </c>
      <c r="Z96" s="528">
        <f t="shared" si="817"/>
        <v>236</v>
      </c>
      <c r="AA96" s="535">
        <v>43</v>
      </c>
      <c r="AB96" s="535">
        <v>21</v>
      </c>
      <c r="AC96" s="536">
        <f t="shared" si="826"/>
        <v>64</v>
      </c>
      <c r="AD96" s="528">
        <f t="shared" si="818"/>
        <v>176</v>
      </c>
      <c r="AE96" s="528">
        <f t="shared" si="819"/>
        <v>124</v>
      </c>
      <c r="AF96" s="536">
        <f t="shared" si="820"/>
        <v>300</v>
      </c>
      <c r="AG96" s="535">
        <v>0</v>
      </c>
      <c r="AH96" s="535">
        <v>0</v>
      </c>
      <c r="AI96" s="536">
        <f t="shared" si="827"/>
        <v>0</v>
      </c>
      <c r="AL96" s="1616"/>
      <c r="AM96" s="1616"/>
      <c r="AN96" s="412"/>
      <c r="AO96" s="412"/>
      <c r="AP96" s="412"/>
      <c r="AQ96" s="412"/>
      <c r="AR96" s="412"/>
      <c r="AS96" s="412"/>
      <c r="AT96" s="412"/>
      <c r="AU96" s="412"/>
      <c r="AV96" s="412"/>
      <c r="AW96" s="412"/>
      <c r="AX96" s="412"/>
      <c r="AY96" s="412"/>
      <c r="AZ96" s="412"/>
      <c r="BA96" s="412"/>
      <c r="BB96" s="412"/>
      <c r="BC96" s="412"/>
      <c r="BD96" s="412"/>
      <c r="BE96" s="412"/>
      <c r="BF96" s="412"/>
      <c r="BG96" s="412"/>
      <c r="BH96" s="412"/>
      <c r="BI96" s="412"/>
      <c r="BJ96" s="412"/>
      <c r="BK96" s="412"/>
    </row>
    <row r="97" spans="1:63" s="365" customFormat="1" ht="29.25" customHeight="1">
      <c r="A97" s="23">
        <v>67</v>
      </c>
      <c r="B97" s="954" t="s">
        <v>652</v>
      </c>
      <c r="C97" s="535">
        <v>18</v>
      </c>
      <c r="D97" s="535">
        <v>17</v>
      </c>
      <c r="E97" s="536">
        <f t="shared" si="821"/>
        <v>35</v>
      </c>
      <c r="F97" s="535">
        <v>93</v>
      </c>
      <c r="G97" s="535">
        <v>85</v>
      </c>
      <c r="H97" s="536">
        <f t="shared" si="822"/>
        <v>178</v>
      </c>
      <c r="I97" s="535">
        <v>4</v>
      </c>
      <c r="J97" s="535">
        <v>4</v>
      </c>
      <c r="K97" s="536">
        <f t="shared" si="823"/>
        <v>8</v>
      </c>
      <c r="L97" s="535">
        <v>2</v>
      </c>
      <c r="M97" s="535">
        <v>2</v>
      </c>
      <c r="N97" s="536">
        <f t="shared" si="824"/>
        <v>4</v>
      </c>
      <c r="O97" s="536"/>
      <c r="P97" s="536"/>
      <c r="Q97" s="176">
        <f t="shared" si="813"/>
        <v>0</v>
      </c>
      <c r="R97" s="535"/>
      <c r="S97" s="535"/>
      <c r="T97" s="536">
        <f t="shared" si="825"/>
        <v>0</v>
      </c>
      <c r="U97" s="536"/>
      <c r="V97" s="536"/>
      <c r="W97" s="529">
        <f t="shared" si="814"/>
        <v>0</v>
      </c>
      <c r="X97" s="528">
        <f t="shared" si="815"/>
        <v>117</v>
      </c>
      <c r="Y97" s="528">
        <f t="shared" si="816"/>
        <v>108</v>
      </c>
      <c r="Z97" s="528">
        <f t="shared" si="817"/>
        <v>225</v>
      </c>
      <c r="AA97" s="535">
        <v>106</v>
      </c>
      <c r="AB97" s="535">
        <v>86</v>
      </c>
      <c r="AC97" s="536">
        <f t="shared" si="826"/>
        <v>192</v>
      </c>
      <c r="AD97" s="528">
        <f t="shared" si="818"/>
        <v>223</v>
      </c>
      <c r="AE97" s="528">
        <f t="shared" si="819"/>
        <v>194</v>
      </c>
      <c r="AF97" s="536">
        <f t="shared" si="820"/>
        <v>417</v>
      </c>
      <c r="AG97" s="535">
        <v>0</v>
      </c>
      <c r="AH97" s="535">
        <v>0</v>
      </c>
      <c r="AI97" s="536">
        <f t="shared" si="827"/>
        <v>0</v>
      </c>
      <c r="AL97" s="1616"/>
      <c r="AM97" s="1616"/>
      <c r="AN97" s="412"/>
      <c r="AO97" s="412"/>
      <c r="AP97" s="412"/>
      <c r="AQ97" s="412"/>
      <c r="AR97" s="412"/>
      <c r="AS97" s="412"/>
      <c r="AT97" s="412"/>
      <c r="AU97" s="412"/>
      <c r="AV97" s="412"/>
      <c r="AW97" s="412"/>
      <c r="AX97" s="412"/>
      <c r="AY97" s="412"/>
      <c r="AZ97" s="412"/>
      <c r="BA97" s="412"/>
      <c r="BB97" s="412"/>
      <c r="BC97" s="412"/>
      <c r="BD97" s="412"/>
      <c r="BE97" s="412"/>
      <c r="BF97" s="412"/>
      <c r="BG97" s="412"/>
      <c r="BH97" s="412"/>
      <c r="BI97" s="412"/>
      <c r="BJ97" s="412"/>
      <c r="BK97" s="412"/>
    </row>
    <row r="98" spans="1:63" s="365" customFormat="1" ht="29.25" customHeight="1">
      <c r="A98" s="23">
        <v>68</v>
      </c>
      <c r="B98" s="954" t="s">
        <v>849</v>
      </c>
      <c r="C98" s="535">
        <v>11</v>
      </c>
      <c r="D98" s="535">
        <v>14</v>
      </c>
      <c r="E98" s="536">
        <f t="shared" si="821"/>
        <v>25</v>
      </c>
      <c r="F98" s="535">
        <v>73</v>
      </c>
      <c r="G98" s="535">
        <v>63</v>
      </c>
      <c r="H98" s="536">
        <f t="shared" si="822"/>
        <v>136</v>
      </c>
      <c r="I98" s="535">
        <v>0</v>
      </c>
      <c r="J98" s="535">
        <v>2</v>
      </c>
      <c r="K98" s="536">
        <f t="shared" si="823"/>
        <v>2</v>
      </c>
      <c r="L98" s="535">
        <v>0</v>
      </c>
      <c r="M98" s="535">
        <v>0</v>
      </c>
      <c r="N98" s="536">
        <f t="shared" si="824"/>
        <v>0</v>
      </c>
      <c r="O98" s="536"/>
      <c r="P98" s="536"/>
      <c r="Q98" s="176">
        <f t="shared" si="813"/>
        <v>0</v>
      </c>
      <c r="R98" s="535"/>
      <c r="S98" s="535"/>
      <c r="T98" s="536">
        <f t="shared" si="825"/>
        <v>0</v>
      </c>
      <c r="U98" s="536"/>
      <c r="V98" s="536"/>
      <c r="W98" s="529">
        <f t="shared" si="814"/>
        <v>0</v>
      </c>
      <c r="X98" s="528">
        <f t="shared" si="815"/>
        <v>84</v>
      </c>
      <c r="Y98" s="528">
        <f t="shared" si="816"/>
        <v>79</v>
      </c>
      <c r="Z98" s="528">
        <f t="shared" si="817"/>
        <v>163</v>
      </c>
      <c r="AA98" s="535">
        <v>94</v>
      </c>
      <c r="AB98" s="535">
        <v>78</v>
      </c>
      <c r="AC98" s="536">
        <f t="shared" si="826"/>
        <v>172</v>
      </c>
      <c r="AD98" s="528">
        <f t="shared" si="818"/>
        <v>178</v>
      </c>
      <c r="AE98" s="528">
        <f t="shared" si="819"/>
        <v>157</v>
      </c>
      <c r="AF98" s="536">
        <f t="shared" si="820"/>
        <v>335</v>
      </c>
      <c r="AG98" s="535">
        <v>0</v>
      </c>
      <c r="AH98" s="535">
        <v>0</v>
      </c>
      <c r="AI98" s="536">
        <f t="shared" si="827"/>
        <v>0</v>
      </c>
      <c r="AL98" s="1616"/>
      <c r="AM98" s="1616"/>
      <c r="AN98" s="412"/>
      <c r="AO98" s="412"/>
      <c r="AP98" s="412"/>
      <c r="AQ98" s="412"/>
      <c r="AR98" s="412"/>
      <c r="AS98" s="412"/>
      <c r="AT98" s="412"/>
      <c r="AU98" s="412"/>
      <c r="AV98" s="412"/>
      <c r="AW98" s="412"/>
      <c r="AX98" s="412"/>
      <c r="AY98" s="412"/>
      <c r="AZ98" s="412"/>
      <c r="BA98" s="412"/>
      <c r="BB98" s="412"/>
      <c r="BC98" s="412"/>
      <c r="BD98" s="412"/>
      <c r="BE98" s="412"/>
      <c r="BF98" s="412"/>
      <c r="BG98" s="412"/>
      <c r="BH98" s="412"/>
      <c r="BI98" s="412"/>
      <c r="BJ98" s="412"/>
      <c r="BK98" s="412"/>
    </row>
    <row r="99" spans="1:63" s="365" customFormat="1" ht="29.25" customHeight="1">
      <c r="A99" s="23">
        <v>69</v>
      </c>
      <c r="B99" s="954" t="s">
        <v>655</v>
      </c>
      <c r="C99" s="535">
        <v>0</v>
      </c>
      <c r="D99" s="535">
        <v>1</v>
      </c>
      <c r="E99" s="536">
        <f t="shared" si="821"/>
        <v>1</v>
      </c>
      <c r="F99" s="535">
        <v>0</v>
      </c>
      <c r="G99" s="535">
        <v>0</v>
      </c>
      <c r="H99" s="536">
        <f t="shared" si="822"/>
        <v>0</v>
      </c>
      <c r="I99" s="535">
        <v>0</v>
      </c>
      <c r="J99" s="535">
        <v>0</v>
      </c>
      <c r="K99" s="536">
        <f t="shared" si="823"/>
        <v>0</v>
      </c>
      <c r="L99" s="535">
        <v>0</v>
      </c>
      <c r="M99" s="535">
        <v>0</v>
      </c>
      <c r="N99" s="536">
        <f t="shared" si="824"/>
        <v>0</v>
      </c>
      <c r="O99" s="536"/>
      <c r="P99" s="536"/>
      <c r="Q99" s="176">
        <f t="shared" si="813"/>
        <v>0</v>
      </c>
      <c r="R99" s="535"/>
      <c r="S99" s="535"/>
      <c r="T99" s="536">
        <f t="shared" si="825"/>
        <v>0</v>
      </c>
      <c r="U99" s="536"/>
      <c r="V99" s="536"/>
      <c r="W99" s="529">
        <f t="shared" si="814"/>
        <v>0</v>
      </c>
      <c r="X99" s="528">
        <f t="shared" si="815"/>
        <v>0</v>
      </c>
      <c r="Y99" s="528">
        <f t="shared" si="816"/>
        <v>1</v>
      </c>
      <c r="Z99" s="528">
        <f t="shared" si="817"/>
        <v>1</v>
      </c>
      <c r="AA99" s="535">
        <v>72</v>
      </c>
      <c r="AB99" s="535">
        <v>45</v>
      </c>
      <c r="AC99" s="536">
        <f t="shared" si="826"/>
        <v>117</v>
      </c>
      <c r="AD99" s="528">
        <f t="shared" si="818"/>
        <v>72</v>
      </c>
      <c r="AE99" s="528">
        <f t="shared" si="819"/>
        <v>46</v>
      </c>
      <c r="AF99" s="536">
        <f t="shared" si="820"/>
        <v>118</v>
      </c>
      <c r="AG99" s="535">
        <v>0</v>
      </c>
      <c r="AH99" s="535">
        <v>0</v>
      </c>
      <c r="AI99" s="536">
        <f t="shared" si="827"/>
        <v>0</v>
      </c>
      <c r="AL99" s="1616"/>
      <c r="AM99" s="1616"/>
      <c r="AN99" s="412"/>
      <c r="AO99" s="412"/>
      <c r="AP99" s="412"/>
      <c r="AQ99" s="412"/>
      <c r="AR99" s="412"/>
      <c r="AS99" s="412"/>
      <c r="AT99" s="412"/>
      <c r="AU99" s="412"/>
      <c r="AV99" s="412"/>
      <c r="AW99" s="412"/>
      <c r="AX99" s="412"/>
      <c r="AY99" s="412"/>
      <c r="AZ99" s="412"/>
      <c r="BA99" s="412"/>
      <c r="BB99" s="412"/>
      <c r="BC99" s="412"/>
      <c r="BD99" s="412"/>
      <c r="BE99" s="412"/>
      <c r="BF99" s="412"/>
      <c r="BG99" s="412"/>
      <c r="BH99" s="412"/>
      <c r="BI99" s="412"/>
      <c r="BJ99" s="412"/>
      <c r="BK99" s="412"/>
    </row>
    <row r="100" spans="1:63" s="365" customFormat="1" ht="29.25" customHeight="1">
      <c r="A100" s="23">
        <v>70</v>
      </c>
      <c r="B100" s="954" t="s">
        <v>541</v>
      </c>
      <c r="C100" s="535">
        <v>319</v>
      </c>
      <c r="D100" s="535">
        <v>272</v>
      </c>
      <c r="E100" s="536">
        <f t="shared" si="821"/>
        <v>591</v>
      </c>
      <c r="F100" s="535">
        <v>354</v>
      </c>
      <c r="G100" s="535">
        <v>338</v>
      </c>
      <c r="H100" s="536">
        <f t="shared" si="822"/>
        <v>692</v>
      </c>
      <c r="I100" s="535">
        <v>15</v>
      </c>
      <c r="J100" s="535">
        <v>13</v>
      </c>
      <c r="K100" s="536">
        <f t="shared" si="823"/>
        <v>28</v>
      </c>
      <c r="L100" s="535">
        <v>9</v>
      </c>
      <c r="M100" s="535">
        <v>7</v>
      </c>
      <c r="N100" s="536">
        <f t="shared" si="824"/>
        <v>16</v>
      </c>
      <c r="O100" s="536"/>
      <c r="P100" s="536"/>
      <c r="Q100" s="176">
        <f t="shared" si="813"/>
        <v>0</v>
      </c>
      <c r="R100" s="535"/>
      <c r="S100" s="535"/>
      <c r="T100" s="536">
        <f t="shared" si="825"/>
        <v>0</v>
      </c>
      <c r="U100" s="536"/>
      <c r="V100" s="536"/>
      <c r="W100" s="529">
        <f t="shared" si="814"/>
        <v>0</v>
      </c>
      <c r="X100" s="528">
        <f t="shared" si="815"/>
        <v>697</v>
      </c>
      <c r="Y100" s="528">
        <f t="shared" si="816"/>
        <v>630</v>
      </c>
      <c r="Z100" s="528">
        <f t="shared" si="817"/>
        <v>1327</v>
      </c>
      <c r="AA100" s="535">
        <v>120</v>
      </c>
      <c r="AB100" s="535">
        <v>98</v>
      </c>
      <c r="AC100" s="536">
        <f t="shared" si="826"/>
        <v>218</v>
      </c>
      <c r="AD100" s="528">
        <f t="shared" si="818"/>
        <v>817</v>
      </c>
      <c r="AE100" s="528">
        <f t="shared" si="819"/>
        <v>728</v>
      </c>
      <c r="AF100" s="536">
        <f t="shared" si="820"/>
        <v>1545</v>
      </c>
      <c r="AG100" s="535">
        <v>4</v>
      </c>
      <c r="AH100" s="535">
        <v>1</v>
      </c>
      <c r="AI100" s="536">
        <f t="shared" si="827"/>
        <v>5</v>
      </c>
      <c r="AL100" s="1616"/>
      <c r="AM100" s="1616"/>
      <c r="AN100" s="412"/>
      <c r="AO100" s="412"/>
      <c r="AP100" s="412"/>
      <c r="AQ100" s="412"/>
      <c r="AR100" s="412"/>
      <c r="AS100" s="412"/>
      <c r="AT100" s="412"/>
      <c r="AU100" s="412"/>
      <c r="AV100" s="412"/>
      <c r="AW100" s="412"/>
      <c r="AX100" s="412"/>
      <c r="AY100" s="412"/>
      <c r="AZ100" s="412"/>
      <c r="BA100" s="412"/>
      <c r="BB100" s="412"/>
      <c r="BC100" s="412"/>
      <c r="BD100" s="412"/>
      <c r="BE100" s="412"/>
      <c r="BF100" s="412"/>
      <c r="BG100" s="412"/>
      <c r="BH100" s="412"/>
      <c r="BI100" s="412"/>
      <c r="BJ100" s="412"/>
      <c r="BK100" s="412"/>
    </row>
    <row r="101" spans="1:63" s="365" customFormat="1" ht="23.25" customHeight="1">
      <c r="A101" s="91"/>
      <c r="B101" s="367" t="s">
        <v>6</v>
      </c>
      <c r="C101" s="534">
        <f>SUM(C91:C100)</f>
        <v>904</v>
      </c>
      <c r="D101" s="534">
        <f t="shared" ref="D101:AI101" si="828">SUM(D91:D100)</f>
        <v>801</v>
      </c>
      <c r="E101" s="534">
        <f t="shared" si="828"/>
        <v>1705</v>
      </c>
      <c r="F101" s="534">
        <f t="shared" si="828"/>
        <v>1350</v>
      </c>
      <c r="G101" s="534">
        <f t="shared" si="828"/>
        <v>1263</v>
      </c>
      <c r="H101" s="534">
        <f t="shared" si="828"/>
        <v>2613</v>
      </c>
      <c r="I101" s="534">
        <f t="shared" si="828"/>
        <v>119</v>
      </c>
      <c r="J101" s="534">
        <f t="shared" si="828"/>
        <v>88</v>
      </c>
      <c r="K101" s="534">
        <f t="shared" si="828"/>
        <v>207</v>
      </c>
      <c r="L101" s="534">
        <f t="shared" si="828"/>
        <v>23</v>
      </c>
      <c r="M101" s="534">
        <f t="shared" si="828"/>
        <v>16</v>
      </c>
      <c r="N101" s="534">
        <f t="shared" si="828"/>
        <v>39</v>
      </c>
      <c r="O101" s="534">
        <f t="shared" si="828"/>
        <v>0</v>
      </c>
      <c r="P101" s="534">
        <f t="shared" si="828"/>
        <v>0</v>
      </c>
      <c r="Q101" s="534">
        <f t="shared" si="828"/>
        <v>0</v>
      </c>
      <c r="R101" s="534">
        <f t="shared" si="828"/>
        <v>0</v>
      </c>
      <c r="S101" s="534">
        <f t="shared" si="828"/>
        <v>0</v>
      </c>
      <c r="T101" s="534">
        <f t="shared" si="828"/>
        <v>0</v>
      </c>
      <c r="U101" s="534">
        <f t="shared" si="828"/>
        <v>0</v>
      </c>
      <c r="V101" s="534">
        <f t="shared" si="828"/>
        <v>0</v>
      </c>
      <c r="W101" s="534">
        <f t="shared" si="828"/>
        <v>0</v>
      </c>
      <c r="X101" s="534">
        <f t="shared" si="828"/>
        <v>2396</v>
      </c>
      <c r="Y101" s="534">
        <f t="shared" si="828"/>
        <v>2168</v>
      </c>
      <c r="Z101" s="534">
        <f t="shared" si="828"/>
        <v>4564</v>
      </c>
      <c r="AA101" s="534">
        <f t="shared" si="828"/>
        <v>701</v>
      </c>
      <c r="AB101" s="534">
        <f t="shared" si="828"/>
        <v>541</v>
      </c>
      <c r="AC101" s="534">
        <f t="shared" si="828"/>
        <v>1242</v>
      </c>
      <c r="AD101" s="534">
        <f t="shared" si="828"/>
        <v>3097</v>
      </c>
      <c r="AE101" s="534">
        <f t="shared" si="828"/>
        <v>2709</v>
      </c>
      <c r="AF101" s="534">
        <f t="shared" si="828"/>
        <v>5806</v>
      </c>
      <c r="AG101" s="534">
        <f t="shared" si="828"/>
        <v>6</v>
      </c>
      <c r="AH101" s="534">
        <f t="shared" si="828"/>
        <v>2</v>
      </c>
      <c r="AI101" s="534">
        <f t="shared" si="828"/>
        <v>8</v>
      </c>
      <c r="AL101" s="373"/>
    </row>
    <row r="102" spans="1:63" s="365" customFormat="1" ht="23.25" customHeight="1">
      <c r="A102" s="368" t="s">
        <v>62</v>
      </c>
      <c r="B102" s="369"/>
      <c r="C102" s="531"/>
      <c r="D102" s="531"/>
      <c r="E102" s="531"/>
      <c r="F102" s="531"/>
      <c r="G102" s="531"/>
      <c r="H102" s="531"/>
      <c r="I102" s="531"/>
      <c r="J102" s="531"/>
      <c r="K102" s="531"/>
      <c r="L102" s="531"/>
      <c r="M102" s="531"/>
      <c r="N102" s="531"/>
      <c r="O102" s="531"/>
      <c r="P102" s="531"/>
      <c r="Q102" s="531"/>
      <c r="R102" s="531"/>
      <c r="S102" s="531"/>
      <c r="T102" s="531"/>
      <c r="U102" s="531"/>
      <c r="V102" s="531"/>
      <c r="W102" s="531"/>
      <c r="X102" s="532"/>
      <c r="Y102" s="532"/>
      <c r="Z102" s="531"/>
      <c r="AA102" s="531"/>
      <c r="AB102" s="531"/>
      <c r="AC102" s="531"/>
      <c r="AD102" s="531"/>
      <c r="AE102" s="531"/>
      <c r="AF102" s="531"/>
      <c r="AG102" s="531"/>
      <c r="AH102" s="531"/>
      <c r="AI102" s="533"/>
      <c r="AL102" s="373"/>
    </row>
    <row r="103" spans="1:63" s="365" customFormat="1" ht="23.25" customHeight="1">
      <c r="A103" s="23">
        <v>71</v>
      </c>
      <c r="B103" s="96" t="s">
        <v>65</v>
      </c>
      <c r="C103" s="451">
        <v>1</v>
      </c>
      <c r="D103" s="451">
        <v>2</v>
      </c>
      <c r="E103" s="451">
        <f>SUM(C103:D103)</f>
        <v>3</v>
      </c>
      <c r="F103" s="451">
        <v>1</v>
      </c>
      <c r="G103" s="451">
        <v>7</v>
      </c>
      <c r="H103" s="451">
        <f>SUM(F103:G103)</f>
        <v>8</v>
      </c>
      <c r="I103" s="451">
        <v>0</v>
      </c>
      <c r="J103" s="451">
        <v>0</v>
      </c>
      <c r="K103" s="451">
        <f>SUM(I103:J103)</f>
        <v>0</v>
      </c>
      <c r="L103" s="451">
        <v>0</v>
      </c>
      <c r="M103" s="451">
        <v>0</v>
      </c>
      <c r="N103" s="451">
        <f>SUM(L103:M103)</f>
        <v>0</v>
      </c>
      <c r="O103" s="451"/>
      <c r="P103" s="451"/>
      <c r="Q103" s="176">
        <f t="shared" ref="Q103:Q105" si="829">O103+P103</f>
        <v>0</v>
      </c>
      <c r="R103" s="451"/>
      <c r="S103" s="451"/>
      <c r="T103" s="451">
        <f>SUM(R103:S103)</f>
        <v>0</v>
      </c>
      <c r="U103" s="451"/>
      <c r="V103" s="451"/>
      <c r="W103" s="176">
        <f t="shared" ref="W103:W105" si="830">U103+V103</f>
        <v>0</v>
      </c>
      <c r="X103" s="528">
        <f t="shared" ref="X103:X105" si="831">C103+F103+I103+L103+O103+R103+U103</f>
        <v>2</v>
      </c>
      <c r="Y103" s="528">
        <f t="shared" ref="Y103:Y105" si="832">D103+G103+J103+M103+P103+S103+V103</f>
        <v>9</v>
      </c>
      <c r="Z103" s="528">
        <f t="shared" ref="Z103:Z105" si="833">E103+H103+K103+N103+Q103+T103+W103</f>
        <v>11</v>
      </c>
      <c r="AA103" s="451">
        <v>0</v>
      </c>
      <c r="AB103" s="451">
        <v>0</v>
      </c>
      <c r="AC103" s="451">
        <f>AA103+AB103</f>
        <v>0</v>
      </c>
      <c r="AD103" s="528">
        <f t="shared" ref="AD103:AE105" si="834">X103+AA103</f>
        <v>2</v>
      </c>
      <c r="AE103" s="528">
        <f t="shared" si="834"/>
        <v>9</v>
      </c>
      <c r="AF103" s="451">
        <f>AD103+AE103</f>
        <v>11</v>
      </c>
      <c r="AG103" s="451"/>
      <c r="AH103" s="451"/>
      <c r="AI103" s="451">
        <f>AG103+AH103</f>
        <v>0</v>
      </c>
      <c r="AL103" s="373"/>
    </row>
    <row r="104" spans="1:63" s="365" customFormat="1" ht="23.25" customHeight="1">
      <c r="A104" s="23">
        <v>72</v>
      </c>
      <c r="B104" s="96" t="s">
        <v>126</v>
      </c>
      <c r="C104" s="451">
        <v>15</v>
      </c>
      <c r="D104" s="451">
        <v>10</v>
      </c>
      <c r="E104" s="451">
        <f t="shared" ref="E104:E105" si="835">SUM(C104:D104)</f>
        <v>25</v>
      </c>
      <c r="F104" s="451">
        <v>66</v>
      </c>
      <c r="G104" s="451">
        <v>39</v>
      </c>
      <c r="H104" s="451">
        <f t="shared" ref="H104:H105" si="836">SUM(F104:G104)</f>
        <v>105</v>
      </c>
      <c r="I104" s="451">
        <v>8</v>
      </c>
      <c r="J104" s="451">
        <v>5</v>
      </c>
      <c r="K104" s="451">
        <f t="shared" ref="K104:K105" si="837">SUM(I104:J104)</f>
        <v>13</v>
      </c>
      <c r="L104" s="451">
        <v>2</v>
      </c>
      <c r="M104" s="451">
        <v>2</v>
      </c>
      <c r="N104" s="451">
        <f t="shared" ref="N104:N105" si="838">SUM(L104:M104)</f>
        <v>4</v>
      </c>
      <c r="O104" s="451"/>
      <c r="P104" s="451"/>
      <c r="Q104" s="176">
        <f t="shared" si="829"/>
        <v>0</v>
      </c>
      <c r="R104" s="451"/>
      <c r="S104" s="451"/>
      <c r="T104" s="451">
        <f t="shared" ref="T104:T105" si="839">SUM(R104:S104)</f>
        <v>0</v>
      </c>
      <c r="U104" s="451"/>
      <c r="V104" s="451"/>
      <c r="W104" s="176">
        <f t="shared" si="830"/>
        <v>0</v>
      </c>
      <c r="X104" s="528">
        <f t="shared" si="831"/>
        <v>91</v>
      </c>
      <c r="Y104" s="528">
        <f t="shared" si="832"/>
        <v>56</v>
      </c>
      <c r="Z104" s="528">
        <f t="shared" si="833"/>
        <v>147</v>
      </c>
      <c r="AA104" s="451">
        <v>68</v>
      </c>
      <c r="AB104" s="451">
        <v>65</v>
      </c>
      <c r="AC104" s="451">
        <f>AA104+AB104</f>
        <v>133</v>
      </c>
      <c r="AD104" s="528">
        <f t="shared" si="834"/>
        <v>159</v>
      </c>
      <c r="AE104" s="528">
        <f t="shared" si="834"/>
        <v>121</v>
      </c>
      <c r="AF104" s="451">
        <f>AD104+AE104</f>
        <v>280</v>
      </c>
      <c r="AG104" s="451">
        <v>1</v>
      </c>
      <c r="AH104" s="451"/>
      <c r="AI104" s="451">
        <f>AG104+AH104</f>
        <v>1</v>
      </c>
      <c r="AL104" s="373"/>
    </row>
    <row r="105" spans="1:63" s="365" customFormat="1" ht="23.25" customHeight="1">
      <c r="A105" s="23">
        <v>73</v>
      </c>
      <c r="B105" s="96" t="s">
        <v>66</v>
      </c>
      <c r="C105" s="451">
        <v>32</v>
      </c>
      <c r="D105" s="451">
        <v>24</v>
      </c>
      <c r="E105" s="451">
        <f t="shared" si="835"/>
        <v>56</v>
      </c>
      <c r="F105" s="451">
        <v>87</v>
      </c>
      <c r="G105" s="451">
        <v>84</v>
      </c>
      <c r="H105" s="451">
        <f t="shared" si="836"/>
        <v>171</v>
      </c>
      <c r="I105" s="451">
        <v>5</v>
      </c>
      <c r="J105" s="451">
        <v>4</v>
      </c>
      <c r="K105" s="451">
        <f t="shared" si="837"/>
        <v>9</v>
      </c>
      <c r="L105" s="451">
        <v>1</v>
      </c>
      <c r="M105" s="451">
        <v>1</v>
      </c>
      <c r="N105" s="451">
        <f t="shared" si="838"/>
        <v>2</v>
      </c>
      <c r="O105" s="451"/>
      <c r="P105" s="451"/>
      <c r="Q105" s="176">
        <f t="shared" si="829"/>
        <v>0</v>
      </c>
      <c r="R105" s="451"/>
      <c r="S105" s="451"/>
      <c r="T105" s="451">
        <f t="shared" si="839"/>
        <v>0</v>
      </c>
      <c r="U105" s="451"/>
      <c r="V105" s="451"/>
      <c r="W105" s="176">
        <f t="shared" si="830"/>
        <v>0</v>
      </c>
      <c r="X105" s="528">
        <f t="shared" si="831"/>
        <v>125</v>
      </c>
      <c r="Y105" s="528">
        <f t="shared" si="832"/>
        <v>113</v>
      </c>
      <c r="Z105" s="528">
        <f t="shared" si="833"/>
        <v>238</v>
      </c>
      <c r="AA105" s="451">
        <v>63</v>
      </c>
      <c r="AB105" s="451">
        <v>70</v>
      </c>
      <c r="AC105" s="451">
        <f>AA105+AB105</f>
        <v>133</v>
      </c>
      <c r="AD105" s="528">
        <f t="shared" si="834"/>
        <v>188</v>
      </c>
      <c r="AE105" s="528">
        <f t="shared" si="834"/>
        <v>183</v>
      </c>
      <c r="AF105" s="451">
        <f>AD105+AE105</f>
        <v>371</v>
      </c>
      <c r="AG105" s="451"/>
      <c r="AH105" s="451"/>
      <c r="AI105" s="451">
        <f>AG105+AH105</f>
        <v>0</v>
      </c>
      <c r="AL105" s="373"/>
    </row>
    <row r="106" spans="1:63" s="365" customFormat="1" ht="23.25" customHeight="1">
      <c r="A106" s="91"/>
      <c r="B106" s="367" t="s">
        <v>6</v>
      </c>
      <c r="C106" s="534">
        <f>SUM(C103:C105)</f>
        <v>48</v>
      </c>
      <c r="D106" s="534">
        <f t="shared" ref="D106:AI106" si="840">SUM(D103:D105)</f>
        <v>36</v>
      </c>
      <c r="E106" s="534">
        <f t="shared" si="840"/>
        <v>84</v>
      </c>
      <c r="F106" s="534">
        <f t="shared" si="840"/>
        <v>154</v>
      </c>
      <c r="G106" s="534">
        <f t="shared" si="840"/>
        <v>130</v>
      </c>
      <c r="H106" s="534">
        <f t="shared" si="840"/>
        <v>284</v>
      </c>
      <c r="I106" s="534">
        <f t="shared" si="840"/>
        <v>13</v>
      </c>
      <c r="J106" s="534">
        <f t="shared" si="840"/>
        <v>9</v>
      </c>
      <c r="K106" s="534">
        <f t="shared" si="840"/>
        <v>22</v>
      </c>
      <c r="L106" s="534">
        <f t="shared" si="840"/>
        <v>3</v>
      </c>
      <c r="M106" s="534">
        <f t="shared" si="840"/>
        <v>3</v>
      </c>
      <c r="N106" s="534">
        <f t="shared" si="840"/>
        <v>6</v>
      </c>
      <c r="O106" s="534">
        <f t="shared" si="840"/>
        <v>0</v>
      </c>
      <c r="P106" s="534">
        <f t="shared" si="840"/>
        <v>0</v>
      </c>
      <c r="Q106" s="534">
        <f t="shared" si="840"/>
        <v>0</v>
      </c>
      <c r="R106" s="534">
        <f t="shared" si="840"/>
        <v>0</v>
      </c>
      <c r="S106" s="534">
        <f t="shared" si="840"/>
        <v>0</v>
      </c>
      <c r="T106" s="534">
        <f t="shared" si="840"/>
        <v>0</v>
      </c>
      <c r="U106" s="534">
        <f t="shared" si="840"/>
        <v>0</v>
      </c>
      <c r="V106" s="534">
        <f t="shared" si="840"/>
        <v>0</v>
      </c>
      <c r="W106" s="534">
        <f t="shared" si="840"/>
        <v>0</v>
      </c>
      <c r="X106" s="534">
        <f t="shared" si="840"/>
        <v>218</v>
      </c>
      <c r="Y106" s="534">
        <f t="shared" si="840"/>
        <v>178</v>
      </c>
      <c r="Z106" s="534">
        <f t="shared" si="840"/>
        <v>396</v>
      </c>
      <c r="AA106" s="534">
        <f t="shared" si="840"/>
        <v>131</v>
      </c>
      <c r="AB106" s="534">
        <f t="shared" si="840"/>
        <v>135</v>
      </c>
      <c r="AC106" s="534">
        <f t="shared" si="840"/>
        <v>266</v>
      </c>
      <c r="AD106" s="534">
        <f t="shared" si="840"/>
        <v>349</v>
      </c>
      <c r="AE106" s="534">
        <f t="shared" si="840"/>
        <v>313</v>
      </c>
      <c r="AF106" s="534">
        <f t="shared" si="840"/>
        <v>662</v>
      </c>
      <c r="AG106" s="534">
        <f t="shared" si="840"/>
        <v>1</v>
      </c>
      <c r="AH106" s="534">
        <f t="shared" si="840"/>
        <v>0</v>
      </c>
      <c r="AI106" s="534">
        <f t="shared" si="840"/>
        <v>1</v>
      </c>
      <c r="AL106" s="373"/>
    </row>
    <row r="107" spans="1:63" s="365" customFormat="1" ht="23.25" customHeight="1">
      <c r="A107" s="368" t="s">
        <v>67</v>
      </c>
      <c r="B107" s="369"/>
      <c r="C107" s="540"/>
      <c r="D107" s="531"/>
      <c r="E107" s="531"/>
      <c r="F107" s="531"/>
      <c r="G107" s="531"/>
      <c r="H107" s="531"/>
      <c r="I107" s="531"/>
      <c r="J107" s="531"/>
      <c r="K107" s="531"/>
      <c r="L107" s="531"/>
      <c r="M107" s="531"/>
      <c r="N107" s="531"/>
      <c r="O107" s="531"/>
      <c r="P107" s="531"/>
      <c r="Q107" s="531"/>
      <c r="R107" s="531"/>
      <c r="S107" s="531"/>
      <c r="T107" s="531"/>
      <c r="U107" s="531"/>
      <c r="V107" s="531"/>
      <c r="W107" s="531"/>
      <c r="X107" s="532"/>
      <c r="Y107" s="532"/>
      <c r="Z107" s="531"/>
      <c r="AA107" s="531"/>
      <c r="AB107" s="531"/>
      <c r="AC107" s="531"/>
      <c r="AD107" s="531"/>
      <c r="AE107" s="531"/>
      <c r="AF107" s="531"/>
      <c r="AG107" s="531"/>
      <c r="AH107" s="531"/>
      <c r="AI107" s="533"/>
      <c r="AL107" s="373"/>
    </row>
    <row r="108" spans="1:63" s="365" customFormat="1" ht="23.25" customHeight="1">
      <c r="A108" s="23">
        <v>74</v>
      </c>
      <c r="B108" s="96" t="s">
        <v>807</v>
      </c>
      <c r="C108" s="535">
        <v>14</v>
      </c>
      <c r="D108" s="535">
        <v>9</v>
      </c>
      <c r="E108" s="451">
        <f t="shared" ref="E108:E112" si="841">SUM(C108:D108)</f>
        <v>23</v>
      </c>
      <c r="F108" s="535">
        <v>173</v>
      </c>
      <c r="G108" s="535">
        <v>170</v>
      </c>
      <c r="H108" s="451">
        <f t="shared" ref="H108:H112" si="842">SUM(F108:G108)</f>
        <v>343</v>
      </c>
      <c r="I108" s="535">
        <v>0</v>
      </c>
      <c r="J108" s="535">
        <v>0</v>
      </c>
      <c r="K108" s="451">
        <f t="shared" ref="K108:K112" si="843">SUM(I108:J108)</f>
        <v>0</v>
      </c>
      <c r="L108" s="535"/>
      <c r="M108" s="535"/>
      <c r="N108" s="451">
        <f>+L108+M108</f>
        <v>0</v>
      </c>
      <c r="O108" s="451"/>
      <c r="P108" s="451"/>
      <c r="Q108" s="176">
        <f t="shared" ref="Q108:Q112" si="844">O108+P108</f>
        <v>0</v>
      </c>
      <c r="R108" s="535"/>
      <c r="S108" s="535"/>
      <c r="T108" s="536">
        <f>R108+S108</f>
        <v>0</v>
      </c>
      <c r="U108" s="536"/>
      <c r="V108" s="536"/>
      <c r="W108" s="529">
        <f t="shared" ref="W108:W112" si="845">+U108+V108</f>
        <v>0</v>
      </c>
      <c r="X108" s="528">
        <f t="shared" ref="X108:X112" si="846">C108+F108+I108+L108+O108+R108+U108</f>
        <v>187</v>
      </c>
      <c r="Y108" s="528">
        <f t="shared" ref="Y108:Y112" si="847">D108+G108+J108+M108+P108+S108+V108</f>
        <v>179</v>
      </c>
      <c r="Z108" s="528">
        <f t="shared" ref="Z108:Z112" si="848">E108+H108+K108+N108+Q108+T108+W108</f>
        <v>366</v>
      </c>
      <c r="AA108" s="535">
        <v>48</v>
      </c>
      <c r="AB108" s="535">
        <v>48</v>
      </c>
      <c r="AC108" s="528">
        <f>AA108+AB108</f>
        <v>96</v>
      </c>
      <c r="AD108" s="528">
        <f t="shared" ref="AD108:AE112" si="849">X108+AA108</f>
        <v>235</v>
      </c>
      <c r="AE108" s="528">
        <f t="shared" si="849"/>
        <v>227</v>
      </c>
      <c r="AF108" s="528">
        <f>AD108+AE108</f>
        <v>462</v>
      </c>
      <c r="AG108" s="535"/>
      <c r="AH108" s="535"/>
      <c r="AI108" s="536">
        <f>AG108+AH108</f>
        <v>0</v>
      </c>
      <c r="AL108" s="373"/>
    </row>
    <row r="109" spans="1:63" s="365" customFormat="1" ht="23.25" customHeight="1">
      <c r="A109" s="23">
        <v>75</v>
      </c>
      <c r="B109" s="96" t="s">
        <v>470</v>
      </c>
      <c r="C109" s="535">
        <v>34</v>
      </c>
      <c r="D109" s="535">
        <v>47</v>
      </c>
      <c r="E109" s="451">
        <f t="shared" si="841"/>
        <v>81</v>
      </c>
      <c r="F109" s="535">
        <v>163</v>
      </c>
      <c r="G109" s="535">
        <v>170</v>
      </c>
      <c r="H109" s="451">
        <f t="shared" si="842"/>
        <v>333</v>
      </c>
      <c r="I109" s="535">
        <v>1</v>
      </c>
      <c r="J109" s="535">
        <v>1</v>
      </c>
      <c r="K109" s="451">
        <f t="shared" si="843"/>
        <v>2</v>
      </c>
      <c r="L109" s="535"/>
      <c r="M109" s="535"/>
      <c r="N109" s="451">
        <f t="shared" ref="N109:N112" si="850">+L109+M109</f>
        <v>0</v>
      </c>
      <c r="O109" s="451"/>
      <c r="P109" s="451"/>
      <c r="Q109" s="176">
        <f t="shared" si="844"/>
        <v>0</v>
      </c>
      <c r="R109" s="535"/>
      <c r="S109" s="535"/>
      <c r="T109" s="536">
        <f>R109+S109</f>
        <v>0</v>
      </c>
      <c r="U109" s="536"/>
      <c r="V109" s="536"/>
      <c r="W109" s="529">
        <f t="shared" si="845"/>
        <v>0</v>
      </c>
      <c r="X109" s="528">
        <f t="shared" si="846"/>
        <v>198</v>
      </c>
      <c r="Y109" s="528">
        <f t="shared" si="847"/>
        <v>218</v>
      </c>
      <c r="Z109" s="528">
        <f t="shared" si="848"/>
        <v>416</v>
      </c>
      <c r="AA109" s="535">
        <v>12</v>
      </c>
      <c r="AB109" s="535">
        <v>18</v>
      </c>
      <c r="AC109" s="528">
        <f>AA109+AB109</f>
        <v>30</v>
      </c>
      <c r="AD109" s="528">
        <f t="shared" si="849"/>
        <v>210</v>
      </c>
      <c r="AE109" s="528">
        <f t="shared" si="849"/>
        <v>236</v>
      </c>
      <c r="AF109" s="528">
        <f>AD109+AE109</f>
        <v>446</v>
      </c>
      <c r="AG109" s="535"/>
      <c r="AH109" s="535"/>
      <c r="AI109" s="536">
        <f>AG109+AH109</f>
        <v>0</v>
      </c>
      <c r="AL109" s="373"/>
    </row>
    <row r="110" spans="1:63" s="365" customFormat="1" ht="23.25" customHeight="1">
      <c r="A110" s="23">
        <v>76</v>
      </c>
      <c r="B110" s="96" t="s">
        <v>808</v>
      </c>
      <c r="C110" s="535">
        <v>12</v>
      </c>
      <c r="D110" s="535">
        <v>8</v>
      </c>
      <c r="E110" s="451">
        <f t="shared" si="841"/>
        <v>20</v>
      </c>
      <c r="F110" s="535">
        <v>167</v>
      </c>
      <c r="G110" s="535">
        <v>140</v>
      </c>
      <c r="H110" s="451">
        <f t="shared" si="842"/>
        <v>307</v>
      </c>
      <c r="I110" s="535">
        <v>1</v>
      </c>
      <c r="J110" s="535">
        <v>1</v>
      </c>
      <c r="K110" s="451">
        <f t="shared" si="843"/>
        <v>2</v>
      </c>
      <c r="L110" s="535"/>
      <c r="M110" s="535"/>
      <c r="N110" s="451">
        <f t="shared" si="850"/>
        <v>0</v>
      </c>
      <c r="O110" s="451"/>
      <c r="P110" s="451"/>
      <c r="Q110" s="176">
        <f t="shared" si="844"/>
        <v>0</v>
      </c>
      <c r="R110" s="535"/>
      <c r="S110" s="535"/>
      <c r="T110" s="536">
        <f>R110+S110</f>
        <v>0</v>
      </c>
      <c r="U110" s="536"/>
      <c r="V110" s="536"/>
      <c r="W110" s="529">
        <f t="shared" si="845"/>
        <v>0</v>
      </c>
      <c r="X110" s="528">
        <f t="shared" si="846"/>
        <v>180</v>
      </c>
      <c r="Y110" s="528">
        <f t="shared" si="847"/>
        <v>149</v>
      </c>
      <c r="Z110" s="528">
        <f t="shared" si="848"/>
        <v>329</v>
      </c>
      <c r="AA110" s="535">
        <v>27</v>
      </c>
      <c r="AB110" s="535">
        <v>14</v>
      </c>
      <c r="AC110" s="528">
        <f>AA110+AB110</f>
        <v>41</v>
      </c>
      <c r="AD110" s="528">
        <f t="shared" si="849"/>
        <v>207</v>
      </c>
      <c r="AE110" s="528">
        <f t="shared" si="849"/>
        <v>163</v>
      </c>
      <c r="AF110" s="528">
        <f>AD110+AE110</f>
        <v>370</v>
      </c>
      <c r="AG110" s="535"/>
      <c r="AH110" s="535"/>
      <c r="AI110" s="536">
        <f>AG110+AH110</f>
        <v>0</v>
      </c>
      <c r="AL110" s="373"/>
    </row>
    <row r="111" spans="1:63" s="365" customFormat="1" ht="23.25" customHeight="1">
      <c r="A111" s="23">
        <v>77</v>
      </c>
      <c r="B111" s="96" t="s">
        <v>472</v>
      </c>
      <c r="C111" s="535">
        <v>7</v>
      </c>
      <c r="D111" s="535">
        <v>1</v>
      </c>
      <c r="E111" s="451">
        <f t="shared" si="841"/>
        <v>8</v>
      </c>
      <c r="F111" s="535">
        <v>29</v>
      </c>
      <c r="G111" s="535">
        <v>44</v>
      </c>
      <c r="H111" s="451">
        <f t="shared" si="842"/>
        <v>73</v>
      </c>
      <c r="I111" s="535">
        <v>2</v>
      </c>
      <c r="J111" s="535">
        <v>2</v>
      </c>
      <c r="K111" s="451">
        <f t="shared" si="843"/>
        <v>4</v>
      </c>
      <c r="L111" s="535"/>
      <c r="M111" s="535"/>
      <c r="N111" s="451">
        <f t="shared" si="850"/>
        <v>0</v>
      </c>
      <c r="O111" s="451"/>
      <c r="P111" s="451"/>
      <c r="Q111" s="176">
        <f t="shared" si="844"/>
        <v>0</v>
      </c>
      <c r="R111" s="535"/>
      <c r="S111" s="535"/>
      <c r="T111" s="536">
        <f>R111+S111</f>
        <v>0</v>
      </c>
      <c r="U111" s="536"/>
      <c r="V111" s="536"/>
      <c r="W111" s="529">
        <f t="shared" si="845"/>
        <v>0</v>
      </c>
      <c r="X111" s="528">
        <f t="shared" si="846"/>
        <v>38</v>
      </c>
      <c r="Y111" s="528">
        <f t="shared" si="847"/>
        <v>47</v>
      </c>
      <c r="Z111" s="528">
        <f t="shared" si="848"/>
        <v>85</v>
      </c>
      <c r="AA111" s="535">
        <v>38</v>
      </c>
      <c r="AB111" s="535">
        <v>47</v>
      </c>
      <c r="AC111" s="528">
        <f>AA111+AB111</f>
        <v>85</v>
      </c>
      <c r="AD111" s="528">
        <f t="shared" si="849"/>
        <v>76</v>
      </c>
      <c r="AE111" s="528">
        <f t="shared" si="849"/>
        <v>94</v>
      </c>
      <c r="AF111" s="528">
        <f>AD111+AE111</f>
        <v>170</v>
      </c>
      <c r="AG111" s="535"/>
      <c r="AH111" s="535"/>
      <c r="AI111" s="536">
        <f>AG111+AH111</f>
        <v>0</v>
      </c>
      <c r="AL111" s="373"/>
    </row>
    <row r="112" spans="1:63" s="365" customFormat="1" ht="23.25" customHeight="1">
      <c r="A112" s="23">
        <v>78</v>
      </c>
      <c r="B112" s="96" t="s">
        <v>471</v>
      </c>
      <c r="C112" s="535">
        <v>2</v>
      </c>
      <c r="D112" s="535">
        <v>2</v>
      </c>
      <c r="E112" s="451">
        <f t="shared" si="841"/>
        <v>4</v>
      </c>
      <c r="F112" s="535">
        <v>65</v>
      </c>
      <c r="G112" s="535">
        <v>74</v>
      </c>
      <c r="H112" s="451">
        <f t="shared" si="842"/>
        <v>139</v>
      </c>
      <c r="I112" s="535">
        <v>1</v>
      </c>
      <c r="J112" s="535">
        <v>1</v>
      </c>
      <c r="K112" s="451">
        <f t="shared" si="843"/>
        <v>2</v>
      </c>
      <c r="L112" s="535"/>
      <c r="M112" s="535"/>
      <c r="N112" s="451">
        <f t="shared" si="850"/>
        <v>0</v>
      </c>
      <c r="O112" s="451"/>
      <c r="P112" s="451"/>
      <c r="Q112" s="176">
        <f t="shared" si="844"/>
        <v>0</v>
      </c>
      <c r="R112" s="535"/>
      <c r="S112" s="535"/>
      <c r="T112" s="536">
        <f>R112+S112</f>
        <v>0</v>
      </c>
      <c r="U112" s="536"/>
      <c r="V112" s="536"/>
      <c r="W112" s="529">
        <f t="shared" si="845"/>
        <v>0</v>
      </c>
      <c r="X112" s="528">
        <f t="shared" si="846"/>
        <v>68</v>
      </c>
      <c r="Y112" s="528">
        <f t="shared" si="847"/>
        <v>77</v>
      </c>
      <c r="Z112" s="528">
        <f t="shared" si="848"/>
        <v>145</v>
      </c>
      <c r="AA112" s="535">
        <v>21</v>
      </c>
      <c r="AB112" s="535">
        <v>12</v>
      </c>
      <c r="AC112" s="528">
        <f>AA112+AB112</f>
        <v>33</v>
      </c>
      <c r="AD112" s="528">
        <f t="shared" si="849"/>
        <v>89</v>
      </c>
      <c r="AE112" s="528">
        <f t="shared" si="849"/>
        <v>89</v>
      </c>
      <c r="AF112" s="528">
        <f>AD112+AE112</f>
        <v>178</v>
      </c>
      <c r="AG112" s="535"/>
      <c r="AH112" s="535"/>
      <c r="AI112" s="536">
        <f>AG112+AH112</f>
        <v>0</v>
      </c>
      <c r="AL112" s="373"/>
    </row>
    <row r="113" spans="1:38" s="365" customFormat="1" ht="23.25" customHeight="1">
      <c r="A113" s="91"/>
      <c r="B113" s="367" t="s">
        <v>6</v>
      </c>
      <c r="C113" s="534">
        <f>SUM(C108:C112)</f>
        <v>69</v>
      </c>
      <c r="D113" s="534">
        <f t="shared" ref="D113:AI113" si="851">SUM(D108:D112)</f>
        <v>67</v>
      </c>
      <c r="E113" s="534">
        <f t="shared" si="851"/>
        <v>136</v>
      </c>
      <c r="F113" s="534">
        <f t="shared" si="851"/>
        <v>597</v>
      </c>
      <c r="G113" s="534">
        <f t="shared" si="851"/>
        <v>598</v>
      </c>
      <c r="H113" s="534">
        <f t="shared" si="851"/>
        <v>1195</v>
      </c>
      <c r="I113" s="534">
        <f t="shared" si="851"/>
        <v>5</v>
      </c>
      <c r="J113" s="534">
        <f t="shared" si="851"/>
        <v>5</v>
      </c>
      <c r="K113" s="534">
        <f t="shared" si="851"/>
        <v>10</v>
      </c>
      <c r="L113" s="534">
        <f t="shared" si="851"/>
        <v>0</v>
      </c>
      <c r="M113" s="534">
        <f t="shared" si="851"/>
        <v>0</v>
      </c>
      <c r="N113" s="534">
        <f t="shared" si="851"/>
        <v>0</v>
      </c>
      <c r="O113" s="534">
        <f t="shared" si="851"/>
        <v>0</v>
      </c>
      <c r="P113" s="534">
        <f t="shared" si="851"/>
        <v>0</v>
      </c>
      <c r="Q113" s="534">
        <f t="shared" si="851"/>
        <v>0</v>
      </c>
      <c r="R113" s="534">
        <f t="shared" si="851"/>
        <v>0</v>
      </c>
      <c r="S113" s="534">
        <f t="shared" si="851"/>
        <v>0</v>
      </c>
      <c r="T113" s="534">
        <f t="shared" si="851"/>
        <v>0</v>
      </c>
      <c r="U113" s="534">
        <f t="shared" si="851"/>
        <v>0</v>
      </c>
      <c r="V113" s="534">
        <f t="shared" si="851"/>
        <v>0</v>
      </c>
      <c r="W113" s="534">
        <f t="shared" si="851"/>
        <v>0</v>
      </c>
      <c r="X113" s="534">
        <f t="shared" si="851"/>
        <v>671</v>
      </c>
      <c r="Y113" s="534">
        <f t="shared" si="851"/>
        <v>670</v>
      </c>
      <c r="Z113" s="534">
        <f t="shared" si="851"/>
        <v>1341</v>
      </c>
      <c r="AA113" s="534">
        <f t="shared" si="851"/>
        <v>146</v>
      </c>
      <c r="AB113" s="534">
        <f t="shared" si="851"/>
        <v>139</v>
      </c>
      <c r="AC113" s="534">
        <f t="shared" si="851"/>
        <v>285</v>
      </c>
      <c r="AD113" s="534">
        <f t="shared" si="851"/>
        <v>817</v>
      </c>
      <c r="AE113" s="534">
        <f t="shared" si="851"/>
        <v>809</v>
      </c>
      <c r="AF113" s="534">
        <f t="shared" si="851"/>
        <v>1626</v>
      </c>
      <c r="AG113" s="534">
        <f t="shared" si="851"/>
        <v>0</v>
      </c>
      <c r="AH113" s="534">
        <f t="shared" si="851"/>
        <v>0</v>
      </c>
      <c r="AI113" s="534">
        <f t="shared" si="851"/>
        <v>0</v>
      </c>
      <c r="AL113" s="373"/>
    </row>
    <row r="114" spans="1:38" s="365" customFormat="1" ht="23.25" customHeight="1">
      <c r="A114" s="368" t="s">
        <v>256</v>
      </c>
      <c r="B114" s="369"/>
      <c r="C114" s="540"/>
      <c r="D114" s="531"/>
      <c r="E114" s="531"/>
      <c r="F114" s="531"/>
      <c r="G114" s="531"/>
      <c r="H114" s="531"/>
      <c r="I114" s="531"/>
      <c r="J114" s="531"/>
      <c r="K114" s="531"/>
      <c r="L114" s="531"/>
      <c r="M114" s="531"/>
      <c r="N114" s="531"/>
      <c r="O114" s="531"/>
      <c r="P114" s="531"/>
      <c r="Q114" s="531"/>
      <c r="R114" s="531"/>
      <c r="S114" s="531"/>
      <c r="T114" s="531"/>
      <c r="U114" s="531"/>
      <c r="V114" s="531"/>
      <c r="W114" s="531"/>
      <c r="X114" s="532"/>
      <c r="Y114" s="532"/>
      <c r="Z114" s="531"/>
      <c r="AA114" s="531"/>
      <c r="AB114" s="531"/>
      <c r="AC114" s="531"/>
      <c r="AD114" s="531"/>
      <c r="AE114" s="531"/>
      <c r="AF114" s="531"/>
      <c r="AG114" s="531"/>
      <c r="AH114" s="531"/>
      <c r="AI114" s="533"/>
      <c r="AL114" s="373"/>
    </row>
    <row r="115" spans="1:38" s="173" customFormat="1" ht="23.25" customHeight="1">
      <c r="A115" s="23">
        <v>79</v>
      </c>
      <c r="B115" s="96" t="s">
        <v>443</v>
      </c>
      <c r="C115" s="376">
        <v>17</v>
      </c>
      <c r="D115" s="376">
        <v>14</v>
      </c>
      <c r="E115" s="529">
        <f t="shared" ref="E115:E118" si="852">+C115+D115</f>
        <v>31</v>
      </c>
      <c r="F115" s="376">
        <v>183</v>
      </c>
      <c r="G115" s="376">
        <v>158</v>
      </c>
      <c r="H115" s="529">
        <f>+F115+G115</f>
        <v>341</v>
      </c>
      <c r="I115" s="376"/>
      <c r="J115" s="376"/>
      <c r="K115" s="529">
        <f>+I115+J115</f>
        <v>0</v>
      </c>
      <c r="L115" s="376"/>
      <c r="M115" s="376"/>
      <c r="N115" s="529">
        <f>+L115+M115</f>
        <v>0</v>
      </c>
      <c r="O115" s="529"/>
      <c r="P115" s="529"/>
      <c r="Q115" s="176">
        <f t="shared" ref="Q115:Q118" si="853">O115+P115</f>
        <v>0</v>
      </c>
      <c r="R115" s="376"/>
      <c r="S115" s="376"/>
      <c r="T115" s="529">
        <f>+R115+S115</f>
        <v>0</v>
      </c>
      <c r="U115" s="529"/>
      <c r="V115" s="529"/>
      <c r="W115" s="529">
        <f>+U115+V115</f>
        <v>0</v>
      </c>
      <c r="X115" s="528">
        <f t="shared" ref="X115:X118" si="854">C115+F115+I115+L115+O115+R115+U115</f>
        <v>200</v>
      </c>
      <c r="Y115" s="528">
        <f t="shared" ref="Y115:Y118" si="855">D115+G115+J115+M115+P115+S115+V115</f>
        <v>172</v>
      </c>
      <c r="Z115" s="528">
        <f t="shared" ref="Z115:Z118" si="856">E115+H115+K115+N115+Q115+T115+W115</f>
        <v>372</v>
      </c>
      <c r="AA115" s="376"/>
      <c r="AB115" s="376"/>
      <c r="AC115" s="529">
        <f>+AA115+AB115</f>
        <v>0</v>
      </c>
      <c r="AD115" s="529">
        <f>X115+AA115</f>
        <v>200</v>
      </c>
      <c r="AE115" s="529">
        <f t="shared" ref="AD115:AE118" si="857">Y115+AB115</f>
        <v>172</v>
      </c>
      <c r="AF115" s="529">
        <f>+AD115+AE115</f>
        <v>372</v>
      </c>
      <c r="AG115" s="376"/>
      <c r="AH115" s="376">
        <v>1</v>
      </c>
      <c r="AI115" s="529">
        <f>+AG115+AH115</f>
        <v>1</v>
      </c>
      <c r="AL115" s="217"/>
    </row>
    <row r="116" spans="1:38" s="365" customFormat="1" ht="23.25" customHeight="1">
      <c r="A116" s="23">
        <v>80</v>
      </c>
      <c r="B116" s="96" t="s">
        <v>446</v>
      </c>
      <c r="C116" s="376">
        <v>6</v>
      </c>
      <c r="D116" s="376">
        <v>5</v>
      </c>
      <c r="E116" s="529">
        <f t="shared" si="852"/>
        <v>11</v>
      </c>
      <c r="F116" s="376">
        <v>146</v>
      </c>
      <c r="G116" s="376">
        <v>152</v>
      </c>
      <c r="H116" s="529">
        <f>+F116+G116</f>
        <v>298</v>
      </c>
      <c r="I116" s="376"/>
      <c r="J116" s="376"/>
      <c r="K116" s="529">
        <f>+I116+J116</f>
        <v>0</v>
      </c>
      <c r="L116" s="376"/>
      <c r="M116" s="376"/>
      <c r="N116" s="529">
        <f>+L116+M116</f>
        <v>0</v>
      </c>
      <c r="O116" s="529"/>
      <c r="P116" s="529"/>
      <c r="Q116" s="176">
        <f t="shared" si="853"/>
        <v>0</v>
      </c>
      <c r="R116" s="376"/>
      <c r="S116" s="376"/>
      <c r="T116" s="529">
        <f>+R116+S116</f>
        <v>0</v>
      </c>
      <c r="U116" s="529"/>
      <c r="V116" s="529"/>
      <c r="W116" s="529">
        <f>+U116+V116</f>
        <v>0</v>
      </c>
      <c r="X116" s="528">
        <f t="shared" si="854"/>
        <v>152</v>
      </c>
      <c r="Y116" s="528">
        <f t="shared" si="855"/>
        <v>157</v>
      </c>
      <c r="Z116" s="528">
        <f t="shared" si="856"/>
        <v>309</v>
      </c>
      <c r="AA116" s="376"/>
      <c r="AB116" s="376"/>
      <c r="AC116" s="529">
        <f>+AA116+AB116</f>
        <v>0</v>
      </c>
      <c r="AD116" s="528">
        <f t="shared" si="857"/>
        <v>152</v>
      </c>
      <c r="AE116" s="528">
        <f t="shared" si="857"/>
        <v>157</v>
      </c>
      <c r="AF116" s="529">
        <f>+AD116+AE116</f>
        <v>309</v>
      </c>
      <c r="AG116" s="376"/>
      <c r="AH116" s="376"/>
      <c r="AI116" s="529">
        <f>+AG116+AH116</f>
        <v>0</v>
      </c>
      <c r="AL116" s="373"/>
    </row>
    <row r="117" spans="1:38" s="365" customFormat="1" ht="23.25" customHeight="1">
      <c r="A117" s="23">
        <v>81</v>
      </c>
      <c r="B117" s="96" t="s">
        <v>445</v>
      </c>
      <c r="C117" s="376">
        <v>19</v>
      </c>
      <c r="D117" s="376">
        <v>35</v>
      </c>
      <c r="E117" s="529">
        <f t="shared" si="852"/>
        <v>54</v>
      </c>
      <c r="F117" s="376">
        <v>337</v>
      </c>
      <c r="G117" s="376">
        <v>257</v>
      </c>
      <c r="H117" s="529">
        <f>+F117+G117</f>
        <v>594</v>
      </c>
      <c r="I117" s="376"/>
      <c r="J117" s="376"/>
      <c r="K117" s="529">
        <f>+I117+J117</f>
        <v>0</v>
      </c>
      <c r="L117" s="376"/>
      <c r="M117" s="376"/>
      <c r="N117" s="529">
        <f>+L117+M117</f>
        <v>0</v>
      </c>
      <c r="O117" s="529"/>
      <c r="P117" s="529"/>
      <c r="Q117" s="176">
        <f t="shared" si="853"/>
        <v>0</v>
      </c>
      <c r="R117" s="376"/>
      <c r="S117" s="376"/>
      <c r="T117" s="529">
        <f>+R117+S117</f>
        <v>0</v>
      </c>
      <c r="U117" s="529"/>
      <c r="V117" s="529"/>
      <c r="W117" s="529">
        <f>+U117+V117</f>
        <v>0</v>
      </c>
      <c r="X117" s="528">
        <f t="shared" si="854"/>
        <v>356</v>
      </c>
      <c r="Y117" s="528">
        <f t="shared" si="855"/>
        <v>292</v>
      </c>
      <c r="Z117" s="528">
        <f t="shared" si="856"/>
        <v>648</v>
      </c>
      <c r="AA117" s="376"/>
      <c r="AB117" s="376"/>
      <c r="AC117" s="529">
        <f>+AA117+AB117</f>
        <v>0</v>
      </c>
      <c r="AD117" s="528">
        <f t="shared" si="857"/>
        <v>356</v>
      </c>
      <c r="AE117" s="528">
        <f t="shared" si="857"/>
        <v>292</v>
      </c>
      <c r="AF117" s="529">
        <f>+AD117+AE117</f>
        <v>648</v>
      </c>
      <c r="AG117" s="376"/>
      <c r="AH117" s="376"/>
      <c r="AI117" s="529">
        <f>+AG117+AH117</f>
        <v>0</v>
      </c>
      <c r="AL117" s="373"/>
    </row>
    <row r="118" spans="1:38" s="365" customFormat="1" ht="23.25" customHeight="1">
      <c r="A118" s="23">
        <v>82</v>
      </c>
      <c r="B118" s="96" t="s">
        <v>444</v>
      </c>
      <c r="C118" s="376">
        <v>147</v>
      </c>
      <c r="D118" s="376">
        <v>165</v>
      </c>
      <c r="E118" s="529">
        <f t="shared" si="852"/>
        <v>312</v>
      </c>
      <c r="F118" s="376">
        <v>492</v>
      </c>
      <c r="G118" s="376">
        <v>462</v>
      </c>
      <c r="H118" s="529">
        <f>+F118+G118</f>
        <v>954</v>
      </c>
      <c r="I118" s="376">
        <v>2</v>
      </c>
      <c r="J118" s="376"/>
      <c r="K118" s="529">
        <f>+I118+J118</f>
        <v>2</v>
      </c>
      <c r="L118" s="376">
        <v>2</v>
      </c>
      <c r="M118" s="376"/>
      <c r="N118" s="529">
        <f>+L118+M118</f>
        <v>2</v>
      </c>
      <c r="O118" s="529"/>
      <c r="P118" s="529"/>
      <c r="Q118" s="176">
        <f t="shared" si="853"/>
        <v>0</v>
      </c>
      <c r="R118" s="376"/>
      <c r="S118" s="376"/>
      <c r="T118" s="529">
        <f>+R118+S118</f>
        <v>0</v>
      </c>
      <c r="U118" s="529"/>
      <c r="V118" s="529"/>
      <c r="W118" s="529">
        <f>+U118+V118</f>
        <v>0</v>
      </c>
      <c r="X118" s="528">
        <f t="shared" si="854"/>
        <v>643</v>
      </c>
      <c r="Y118" s="528">
        <f t="shared" si="855"/>
        <v>627</v>
      </c>
      <c r="Z118" s="528">
        <f t="shared" si="856"/>
        <v>1270</v>
      </c>
      <c r="AA118" s="376"/>
      <c r="AB118" s="376"/>
      <c r="AC118" s="529">
        <f>+AA118+AB118</f>
        <v>0</v>
      </c>
      <c r="AD118" s="528">
        <f t="shared" si="857"/>
        <v>643</v>
      </c>
      <c r="AE118" s="528">
        <f t="shared" si="857"/>
        <v>627</v>
      </c>
      <c r="AF118" s="529">
        <f>+AD118+AE118</f>
        <v>1270</v>
      </c>
      <c r="AG118" s="376">
        <v>5</v>
      </c>
      <c r="AH118" s="376">
        <v>7</v>
      </c>
      <c r="AI118" s="529">
        <f>+AG118+AH118</f>
        <v>12</v>
      </c>
      <c r="AL118" s="373"/>
    </row>
    <row r="119" spans="1:38" s="365" customFormat="1" ht="23.25" customHeight="1">
      <c r="A119" s="91"/>
      <c r="B119" s="367" t="s">
        <v>6</v>
      </c>
      <c r="C119" s="534">
        <f t="shared" ref="C119:AI119" si="858">SUM(C115:C118)</f>
        <v>189</v>
      </c>
      <c r="D119" s="534">
        <f t="shared" si="858"/>
        <v>219</v>
      </c>
      <c r="E119" s="534">
        <f t="shared" si="858"/>
        <v>408</v>
      </c>
      <c r="F119" s="534">
        <f t="shared" si="858"/>
        <v>1158</v>
      </c>
      <c r="G119" s="534">
        <f t="shared" si="858"/>
        <v>1029</v>
      </c>
      <c r="H119" s="534">
        <f t="shared" si="858"/>
        <v>2187</v>
      </c>
      <c r="I119" s="534">
        <f t="shared" si="858"/>
        <v>2</v>
      </c>
      <c r="J119" s="534">
        <f t="shared" si="858"/>
        <v>0</v>
      </c>
      <c r="K119" s="534">
        <f t="shared" si="858"/>
        <v>2</v>
      </c>
      <c r="L119" s="534">
        <f t="shared" si="858"/>
        <v>2</v>
      </c>
      <c r="M119" s="534">
        <f t="shared" si="858"/>
        <v>0</v>
      </c>
      <c r="N119" s="534">
        <f t="shared" si="858"/>
        <v>2</v>
      </c>
      <c r="O119" s="534">
        <f t="shared" si="858"/>
        <v>0</v>
      </c>
      <c r="P119" s="534">
        <f t="shared" si="858"/>
        <v>0</v>
      </c>
      <c r="Q119" s="534">
        <f t="shared" si="858"/>
        <v>0</v>
      </c>
      <c r="R119" s="534">
        <f t="shared" si="858"/>
        <v>0</v>
      </c>
      <c r="S119" s="534">
        <f t="shared" si="858"/>
        <v>0</v>
      </c>
      <c r="T119" s="534">
        <f t="shared" si="858"/>
        <v>0</v>
      </c>
      <c r="U119" s="534">
        <f t="shared" si="858"/>
        <v>0</v>
      </c>
      <c r="V119" s="534">
        <f t="shared" si="858"/>
        <v>0</v>
      </c>
      <c r="W119" s="534">
        <f t="shared" si="858"/>
        <v>0</v>
      </c>
      <c r="X119" s="534">
        <f t="shared" si="858"/>
        <v>1351</v>
      </c>
      <c r="Y119" s="534">
        <f t="shared" si="858"/>
        <v>1248</v>
      </c>
      <c r="Z119" s="534">
        <f t="shared" si="858"/>
        <v>2599</v>
      </c>
      <c r="AA119" s="534">
        <f t="shared" si="858"/>
        <v>0</v>
      </c>
      <c r="AB119" s="534">
        <f t="shared" si="858"/>
        <v>0</v>
      </c>
      <c r="AC119" s="534">
        <f t="shared" si="858"/>
        <v>0</v>
      </c>
      <c r="AD119" s="534">
        <f t="shared" si="858"/>
        <v>1351</v>
      </c>
      <c r="AE119" s="534">
        <f t="shared" si="858"/>
        <v>1248</v>
      </c>
      <c r="AF119" s="534">
        <f t="shared" si="858"/>
        <v>2599</v>
      </c>
      <c r="AG119" s="534">
        <f t="shared" si="858"/>
        <v>5</v>
      </c>
      <c r="AH119" s="534">
        <f t="shared" si="858"/>
        <v>8</v>
      </c>
      <c r="AI119" s="534">
        <f t="shared" si="858"/>
        <v>13</v>
      </c>
      <c r="AL119" s="373"/>
    </row>
    <row r="120" spans="1:38" s="365" customFormat="1" ht="23.25" customHeight="1">
      <c r="A120" s="374" t="s">
        <v>73</v>
      </c>
      <c r="B120" s="363"/>
      <c r="C120" s="531"/>
      <c r="D120" s="531"/>
      <c r="E120" s="531"/>
      <c r="F120" s="531"/>
      <c r="G120" s="531"/>
      <c r="H120" s="531"/>
      <c r="I120" s="531"/>
      <c r="J120" s="531"/>
      <c r="K120" s="531"/>
      <c r="L120" s="531"/>
      <c r="M120" s="531"/>
      <c r="N120" s="531"/>
      <c r="O120" s="531"/>
      <c r="P120" s="531"/>
      <c r="Q120" s="531"/>
      <c r="R120" s="531"/>
      <c r="S120" s="531"/>
      <c r="T120" s="531"/>
      <c r="U120" s="531"/>
      <c r="V120" s="531"/>
      <c r="W120" s="531"/>
      <c r="X120" s="532"/>
      <c r="Y120" s="532"/>
      <c r="Z120" s="531"/>
      <c r="AA120" s="531"/>
      <c r="AB120" s="531"/>
      <c r="AC120" s="531"/>
      <c r="AD120" s="531"/>
      <c r="AE120" s="531"/>
      <c r="AF120" s="531"/>
      <c r="AG120" s="531"/>
      <c r="AH120" s="531"/>
      <c r="AI120" s="533"/>
      <c r="AL120" s="373"/>
    </row>
    <row r="121" spans="1:38" s="365" customFormat="1" ht="23.25" customHeight="1">
      <c r="A121" s="23">
        <v>83</v>
      </c>
      <c r="B121" s="96" t="s">
        <v>132</v>
      </c>
      <c r="C121" s="535">
        <v>372</v>
      </c>
      <c r="D121" s="535">
        <v>334</v>
      </c>
      <c r="E121" s="529">
        <f t="shared" ref="E121:E123" si="859">+C121+D121</f>
        <v>706</v>
      </c>
      <c r="F121" s="535">
        <v>60</v>
      </c>
      <c r="G121" s="535">
        <v>49</v>
      </c>
      <c r="H121" s="529">
        <f t="shared" ref="H121:H123" si="860">+F121+G121</f>
        <v>109</v>
      </c>
      <c r="I121" s="535">
        <v>94</v>
      </c>
      <c r="J121" s="535">
        <v>99</v>
      </c>
      <c r="K121" s="529">
        <f t="shared" ref="K121:K123" si="861">+I121+J121</f>
        <v>193</v>
      </c>
      <c r="L121" s="535">
        <v>35</v>
      </c>
      <c r="M121" s="535">
        <v>38</v>
      </c>
      <c r="N121" s="529">
        <f t="shared" ref="N121:N123" si="862">+L121+M121</f>
        <v>73</v>
      </c>
      <c r="O121" s="529"/>
      <c r="P121" s="529"/>
      <c r="Q121" s="176">
        <f t="shared" ref="Q121:Q123" si="863">O121+P121</f>
        <v>0</v>
      </c>
      <c r="R121" s="535"/>
      <c r="S121" s="535"/>
      <c r="T121" s="529">
        <f t="shared" ref="T121:T123" si="864">+R121+S121</f>
        <v>0</v>
      </c>
      <c r="U121" s="529"/>
      <c r="V121" s="529"/>
      <c r="W121" s="529">
        <f t="shared" ref="W121:W123" si="865">+U121+V121</f>
        <v>0</v>
      </c>
      <c r="X121" s="528">
        <f t="shared" ref="X121:X123" si="866">C121+F121+I121+L121+O121+R121+U121</f>
        <v>561</v>
      </c>
      <c r="Y121" s="528">
        <f t="shared" ref="Y121:Y123" si="867">D121+G121+J121+M121+P121+S121+V121</f>
        <v>520</v>
      </c>
      <c r="Z121" s="528">
        <f t="shared" ref="Z121:Z123" si="868">E121+H121+K121+N121+Q121+T121+W121</f>
        <v>1081</v>
      </c>
      <c r="AA121" s="366"/>
      <c r="AB121" s="366"/>
      <c r="AC121" s="536">
        <f>+AA121+AB121</f>
        <v>0</v>
      </c>
      <c r="AD121" s="528">
        <f t="shared" ref="AD121:AE123" si="869">X121+AA121</f>
        <v>561</v>
      </c>
      <c r="AE121" s="528">
        <f t="shared" si="869"/>
        <v>520</v>
      </c>
      <c r="AF121" s="536">
        <f>+AD121+AE121</f>
        <v>1081</v>
      </c>
      <c r="AG121" s="1186">
        <v>8</v>
      </c>
      <c r="AH121" s="1186">
        <v>11</v>
      </c>
      <c r="AI121" s="536">
        <f>+AG121+AH121</f>
        <v>19</v>
      </c>
      <c r="AL121" s="373"/>
    </row>
    <row r="122" spans="1:38" s="365" customFormat="1" ht="23.25" customHeight="1">
      <c r="A122" s="23">
        <v>84</v>
      </c>
      <c r="B122" s="96" t="s">
        <v>133</v>
      </c>
      <c r="C122" s="535">
        <v>725</v>
      </c>
      <c r="D122" s="535">
        <v>623</v>
      </c>
      <c r="E122" s="529">
        <f t="shared" si="859"/>
        <v>1348</v>
      </c>
      <c r="F122" s="535">
        <v>106</v>
      </c>
      <c r="G122" s="535">
        <v>140</v>
      </c>
      <c r="H122" s="529">
        <f t="shared" si="860"/>
        <v>246</v>
      </c>
      <c r="I122" s="535">
        <v>45</v>
      </c>
      <c r="J122" s="535">
        <v>32</v>
      </c>
      <c r="K122" s="529">
        <f t="shared" si="861"/>
        <v>77</v>
      </c>
      <c r="L122" s="535">
        <v>31</v>
      </c>
      <c r="M122" s="535">
        <v>13</v>
      </c>
      <c r="N122" s="529">
        <f t="shared" si="862"/>
        <v>44</v>
      </c>
      <c r="O122" s="529"/>
      <c r="P122" s="529"/>
      <c r="Q122" s="176">
        <f t="shared" si="863"/>
        <v>0</v>
      </c>
      <c r="R122" s="535"/>
      <c r="S122" s="535"/>
      <c r="T122" s="529">
        <f t="shared" si="864"/>
        <v>0</v>
      </c>
      <c r="U122" s="529"/>
      <c r="V122" s="529"/>
      <c r="W122" s="529">
        <f t="shared" si="865"/>
        <v>0</v>
      </c>
      <c r="X122" s="528">
        <f t="shared" si="866"/>
        <v>907</v>
      </c>
      <c r="Y122" s="528">
        <f t="shared" si="867"/>
        <v>808</v>
      </c>
      <c r="Z122" s="528">
        <f t="shared" si="868"/>
        <v>1715</v>
      </c>
      <c r="AA122" s="366"/>
      <c r="AB122" s="366"/>
      <c r="AC122" s="536">
        <f>+AA122+AB122</f>
        <v>0</v>
      </c>
      <c r="AD122" s="528">
        <f t="shared" si="869"/>
        <v>907</v>
      </c>
      <c r="AE122" s="528">
        <f t="shared" si="869"/>
        <v>808</v>
      </c>
      <c r="AF122" s="536">
        <f>+AD122+AE122</f>
        <v>1715</v>
      </c>
      <c r="AG122" s="1186">
        <v>13</v>
      </c>
      <c r="AH122" s="1186">
        <v>28</v>
      </c>
      <c r="AI122" s="536">
        <f>+AG122+AH122</f>
        <v>41</v>
      </c>
      <c r="AL122" s="373"/>
    </row>
    <row r="123" spans="1:38" s="365" customFormat="1" ht="23.25" customHeight="1">
      <c r="A123" s="23">
        <v>85</v>
      </c>
      <c r="B123" s="96" t="s">
        <v>134</v>
      </c>
      <c r="C123" s="535">
        <v>145</v>
      </c>
      <c r="D123" s="535">
        <v>116</v>
      </c>
      <c r="E123" s="529">
        <f t="shared" si="859"/>
        <v>261</v>
      </c>
      <c r="F123" s="535">
        <v>9</v>
      </c>
      <c r="G123" s="535">
        <v>7</v>
      </c>
      <c r="H123" s="529">
        <f t="shared" si="860"/>
        <v>16</v>
      </c>
      <c r="I123" s="535">
        <v>14</v>
      </c>
      <c r="J123" s="535">
        <v>8</v>
      </c>
      <c r="K123" s="529">
        <f t="shared" si="861"/>
        <v>22</v>
      </c>
      <c r="L123" s="535">
        <v>5</v>
      </c>
      <c r="M123" s="535">
        <v>6</v>
      </c>
      <c r="N123" s="529">
        <f t="shared" si="862"/>
        <v>11</v>
      </c>
      <c r="O123" s="529"/>
      <c r="P123" s="529"/>
      <c r="Q123" s="176">
        <f t="shared" si="863"/>
        <v>0</v>
      </c>
      <c r="R123" s="535"/>
      <c r="S123" s="535"/>
      <c r="T123" s="529">
        <f t="shared" si="864"/>
        <v>0</v>
      </c>
      <c r="U123" s="529"/>
      <c r="V123" s="529"/>
      <c r="W123" s="529">
        <f t="shared" si="865"/>
        <v>0</v>
      </c>
      <c r="X123" s="528">
        <f t="shared" si="866"/>
        <v>173</v>
      </c>
      <c r="Y123" s="528">
        <f t="shared" si="867"/>
        <v>137</v>
      </c>
      <c r="Z123" s="528">
        <f t="shared" si="868"/>
        <v>310</v>
      </c>
      <c r="AA123" s="366"/>
      <c r="AB123" s="366"/>
      <c r="AC123" s="536">
        <f>+AA123+AB123</f>
        <v>0</v>
      </c>
      <c r="AD123" s="528">
        <f t="shared" si="869"/>
        <v>173</v>
      </c>
      <c r="AE123" s="528">
        <f t="shared" si="869"/>
        <v>137</v>
      </c>
      <c r="AF123" s="536">
        <f>+AD123+AE123</f>
        <v>310</v>
      </c>
      <c r="AG123" s="1186">
        <v>1</v>
      </c>
      <c r="AH123" s="1186">
        <v>0</v>
      </c>
      <c r="AI123" s="536">
        <f>+AG123+AH123</f>
        <v>1</v>
      </c>
      <c r="AL123" s="373"/>
    </row>
    <row r="124" spans="1:38" s="365" customFormat="1" ht="23.25" customHeight="1">
      <c r="A124" s="91"/>
      <c r="B124" s="367" t="s">
        <v>6</v>
      </c>
      <c r="C124" s="534">
        <f>SUM(C121:C123)</f>
        <v>1242</v>
      </c>
      <c r="D124" s="534">
        <f t="shared" ref="D124:AI124" si="870">SUM(D121:D123)</f>
        <v>1073</v>
      </c>
      <c r="E124" s="534">
        <f t="shared" si="870"/>
        <v>2315</v>
      </c>
      <c r="F124" s="534">
        <f t="shared" si="870"/>
        <v>175</v>
      </c>
      <c r="G124" s="534">
        <f t="shared" si="870"/>
        <v>196</v>
      </c>
      <c r="H124" s="534">
        <f t="shared" si="870"/>
        <v>371</v>
      </c>
      <c r="I124" s="534">
        <f t="shared" si="870"/>
        <v>153</v>
      </c>
      <c r="J124" s="534">
        <f t="shared" si="870"/>
        <v>139</v>
      </c>
      <c r="K124" s="534">
        <f t="shared" si="870"/>
        <v>292</v>
      </c>
      <c r="L124" s="534">
        <f t="shared" si="870"/>
        <v>71</v>
      </c>
      <c r="M124" s="534">
        <f t="shared" si="870"/>
        <v>57</v>
      </c>
      <c r="N124" s="534">
        <f t="shared" si="870"/>
        <v>128</v>
      </c>
      <c r="O124" s="534">
        <f t="shared" si="870"/>
        <v>0</v>
      </c>
      <c r="P124" s="534">
        <f t="shared" si="870"/>
        <v>0</v>
      </c>
      <c r="Q124" s="534">
        <f t="shared" si="870"/>
        <v>0</v>
      </c>
      <c r="R124" s="534">
        <f t="shared" si="870"/>
        <v>0</v>
      </c>
      <c r="S124" s="534">
        <f t="shared" si="870"/>
        <v>0</v>
      </c>
      <c r="T124" s="534">
        <f t="shared" si="870"/>
        <v>0</v>
      </c>
      <c r="U124" s="534">
        <f t="shared" si="870"/>
        <v>0</v>
      </c>
      <c r="V124" s="534">
        <f t="shared" si="870"/>
        <v>0</v>
      </c>
      <c r="W124" s="534">
        <f t="shared" si="870"/>
        <v>0</v>
      </c>
      <c r="X124" s="534">
        <f t="shared" si="870"/>
        <v>1641</v>
      </c>
      <c r="Y124" s="534">
        <f t="shared" si="870"/>
        <v>1465</v>
      </c>
      <c r="Z124" s="534">
        <f t="shared" si="870"/>
        <v>3106</v>
      </c>
      <c r="AA124" s="534">
        <f t="shared" si="870"/>
        <v>0</v>
      </c>
      <c r="AB124" s="534">
        <f t="shared" si="870"/>
        <v>0</v>
      </c>
      <c r="AC124" s="534">
        <f t="shared" si="870"/>
        <v>0</v>
      </c>
      <c r="AD124" s="534">
        <f t="shared" si="870"/>
        <v>1641</v>
      </c>
      <c r="AE124" s="534">
        <f t="shared" si="870"/>
        <v>1465</v>
      </c>
      <c r="AF124" s="534">
        <f t="shared" si="870"/>
        <v>3106</v>
      </c>
      <c r="AG124" s="534">
        <f t="shared" si="870"/>
        <v>22</v>
      </c>
      <c r="AH124" s="534">
        <f t="shared" si="870"/>
        <v>39</v>
      </c>
      <c r="AI124" s="534">
        <f t="shared" si="870"/>
        <v>61</v>
      </c>
      <c r="AL124" s="373"/>
    </row>
    <row r="125" spans="1:38" s="365" customFormat="1" ht="23.25" customHeight="1">
      <c r="A125" s="368" t="s">
        <v>75</v>
      </c>
      <c r="B125" s="369"/>
      <c r="C125" s="531"/>
      <c r="D125" s="531"/>
      <c r="E125" s="531"/>
      <c r="F125" s="531"/>
      <c r="G125" s="531"/>
      <c r="H125" s="531"/>
      <c r="I125" s="531"/>
      <c r="J125" s="531"/>
      <c r="K125" s="531"/>
      <c r="L125" s="531"/>
      <c r="M125" s="531"/>
      <c r="N125" s="531"/>
      <c r="O125" s="531"/>
      <c r="P125" s="531"/>
      <c r="Q125" s="531"/>
      <c r="R125" s="531"/>
      <c r="S125" s="531"/>
      <c r="T125" s="531"/>
      <c r="U125" s="531"/>
      <c r="V125" s="531"/>
      <c r="W125" s="531"/>
      <c r="X125" s="532"/>
      <c r="Y125" s="532"/>
      <c r="Z125" s="531"/>
      <c r="AA125" s="531"/>
      <c r="AB125" s="531"/>
      <c r="AC125" s="531"/>
      <c r="AD125" s="531"/>
      <c r="AE125" s="531"/>
      <c r="AF125" s="531"/>
      <c r="AG125" s="531"/>
      <c r="AH125" s="531"/>
      <c r="AI125" s="533"/>
      <c r="AL125" s="373"/>
    </row>
    <row r="126" spans="1:38" s="365" customFormat="1" ht="23.25" customHeight="1">
      <c r="A126" s="23">
        <v>86</v>
      </c>
      <c r="B126" s="930" t="s">
        <v>460</v>
      </c>
      <c r="C126" s="535">
        <v>253</v>
      </c>
      <c r="D126" s="535">
        <v>236</v>
      </c>
      <c r="E126" s="176">
        <f t="shared" ref="E126:E131" si="871">C126+D126</f>
        <v>489</v>
      </c>
      <c r="F126" s="535">
        <v>223</v>
      </c>
      <c r="G126" s="535">
        <v>203</v>
      </c>
      <c r="H126" s="176">
        <f t="shared" ref="H126:H131" si="872">F126+G126</f>
        <v>426</v>
      </c>
      <c r="I126" s="535">
        <v>22</v>
      </c>
      <c r="J126" s="535">
        <v>16</v>
      </c>
      <c r="K126" s="176">
        <f t="shared" ref="K126:K131" si="873">I126+J126</f>
        <v>38</v>
      </c>
      <c r="L126" s="535">
        <v>2</v>
      </c>
      <c r="M126" s="535">
        <v>1</v>
      </c>
      <c r="N126" s="536">
        <f>SUM(L126:M126)</f>
        <v>3</v>
      </c>
      <c r="O126" s="536"/>
      <c r="P126" s="536"/>
      <c r="Q126" s="176">
        <f t="shared" ref="Q126:Q131" si="874">O126+P126</f>
        <v>0</v>
      </c>
      <c r="R126" s="535"/>
      <c r="S126" s="535"/>
      <c r="T126" s="536">
        <f>SUM(R126:S126)</f>
        <v>0</v>
      </c>
      <c r="U126" s="536">
        <v>3</v>
      </c>
      <c r="V126" s="536"/>
      <c r="W126" s="529">
        <f t="shared" ref="W126:W131" si="875">+U126+V126</f>
        <v>3</v>
      </c>
      <c r="X126" s="528">
        <f t="shared" ref="X126" si="876">C126+F126+I126+L126+O126+R126+U126</f>
        <v>503</v>
      </c>
      <c r="Y126" s="528">
        <f t="shared" ref="Y126" si="877">D126+G126+J126+M126+P126+S126+V126</f>
        <v>456</v>
      </c>
      <c r="Z126" s="528">
        <f t="shared" ref="Z126" si="878">E126+H126+K126+N126+Q126+T126+W126</f>
        <v>959</v>
      </c>
      <c r="AA126" s="535">
        <v>37</v>
      </c>
      <c r="AB126" s="535">
        <v>26</v>
      </c>
      <c r="AC126" s="376">
        <f t="shared" ref="AC126:AC131" si="879">+AA126+AB126</f>
        <v>63</v>
      </c>
      <c r="AD126" s="529">
        <f t="shared" ref="AD126:AE131" si="880">X126+AA126</f>
        <v>540</v>
      </c>
      <c r="AE126" s="529">
        <f t="shared" si="880"/>
        <v>482</v>
      </c>
      <c r="AF126" s="376">
        <f t="shared" ref="AF126:AF131" si="881">+AD126+AE126</f>
        <v>1022</v>
      </c>
      <c r="AG126" s="535"/>
      <c r="AH126" s="535"/>
      <c r="AI126" s="376">
        <f t="shared" ref="AI126:AI131" si="882">+AG126+AH126</f>
        <v>0</v>
      </c>
      <c r="AL126" s="373"/>
    </row>
    <row r="127" spans="1:38" s="365" customFormat="1" ht="23.25" customHeight="1">
      <c r="A127" s="23">
        <v>87</v>
      </c>
      <c r="B127" s="930" t="s">
        <v>461</v>
      </c>
      <c r="C127" s="535">
        <v>52</v>
      </c>
      <c r="D127" s="535">
        <v>62</v>
      </c>
      <c r="E127" s="176">
        <f t="shared" si="871"/>
        <v>114</v>
      </c>
      <c r="F127" s="535">
        <v>53</v>
      </c>
      <c r="G127" s="535">
        <v>46</v>
      </c>
      <c r="H127" s="176">
        <f t="shared" si="872"/>
        <v>99</v>
      </c>
      <c r="I127" s="535">
        <v>2</v>
      </c>
      <c r="J127" s="535">
        <v>0</v>
      </c>
      <c r="K127" s="176">
        <f t="shared" si="873"/>
        <v>2</v>
      </c>
      <c r="L127" s="535">
        <v>1</v>
      </c>
      <c r="M127" s="535">
        <v>0</v>
      </c>
      <c r="N127" s="536">
        <f t="shared" ref="N127:N131" si="883">SUM(L127:M127)</f>
        <v>1</v>
      </c>
      <c r="O127" s="536"/>
      <c r="P127" s="536"/>
      <c r="Q127" s="176">
        <f t="shared" si="874"/>
        <v>0</v>
      </c>
      <c r="R127" s="535"/>
      <c r="S127" s="535"/>
      <c r="T127" s="536">
        <f t="shared" ref="T127:T131" si="884">SUM(R127:S127)</f>
        <v>0</v>
      </c>
      <c r="U127" s="536"/>
      <c r="V127" s="536"/>
      <c r="W127" s="529">
        <f t="shared" si="875"/>
        <v>0</v>
      </c>
      <c r="X127" s="528">
        <f t="shared" ref="X127:X131" si="885">C127+F127+I127+L127+O127+R127+U127</f>
        <v>108</v>
      </c>
      <c r="Y127" s="528">
        <f t="shared" ref="Y127:Y131" si="886">D127+G127+J127+M127+P127+S127+V127</f>
        <v>108</v>
      </c>
      <c r="Z127" s="528">
        <f t="shared" ref="Z127:Z131" si="887">E127+H127+K127+N127+Q127+T127+W127</f>
        <v>216</v>
      </c>
      <c r="AA127" s="535">
        <v>56</v>
      </c>
      <c r="AB127" s="535">
        <v>38</v>
      </c>
      <c r="AC127" s="376">
        <f t="shared" si="879"/>
        <v>94</v>
      </c>
      <c r="AD127" s="529">
        <f t="shared" si="880"/>
        <v>164</v>
      </c>
      <c r="AE127" s="529">
        <f t="shared" si="880"/>
        <v>146</v>
      </c>
      <c r="AF127" s="376">
        <f t="shared" si="881"/>
        <v>310</v>
      </c>
      <c r="AG127" s="535"/>
      <c r="AH127" s="535"/>
      <c r="AI127" s="376">
        <f t="shared" si="882"/>
        <v>0</v>
      </c>
      <c r="AL127" s="373"/>
    </row>
    <row r="128" spans="1:38" s="365" customFormat="1" ht="23.25" customHeight="1">
      <c r="A128" s="23">
        <v>88</v>
      </c>
      <c r="B128" s="930" t="s">
        <v>462</v>
      </c>
      <c r="C128" s="535">
        <v>109</v>
      </c>
      <c r="D128" s="535">
        <v>93</v>
      </c>
      <c r="E128" s="176">
        <f t="shared" si="871"/>
        <v>202</v>
      </c>
      <c r="F128" s="535">
        <v>81</v>
      </c>
      <c r="G128" s="535">
        <v>72</v>
      </c>
      <c r="H128" s="176">
        <f t="shared" si="872"/>
        <v>153</v>
      </c>
      <c r="I128" s="535">
        <v>9</v>
      </c>
      <c r="J128" s="535">
        <v>6</v>
      </c>
      <c r="K128" s="176">
        <f t="shared" si="873"/>
        <v>15</v>
      </c>
      <c r="L128" s="535">
        <v>0</v>
      </c>
      <c r="M128" s="535">
        <v>0</v>
      </c>
      <c r="N128" s="536">
        <f t="shared" si="883"/>
        <v>0</v>
      </c>
      <c r="O128" s="536"/>
      <c r="P128" s="536"/>
      <c r="Q128" s="176">
        <f t="shared" si="874"/>
        <v>0</v>
      </c>
      <c r="R128" s="535"/>
      <c r="S128" s="535"/>
      <c r="T128" s="536">
        <f t="shared" si="884"/>
        <v>0</v>
      </c>
      <c r="U128" s="536"/>
      <c r="V128" s="536"/>
      <c r="W128" s="529">
        <f t="shared" si="875"/>
        <v>0</v>
      </c>
      <c r="X128" s="528">
        <f t="shared" si="885"/>
        <v>199</v>
      </c>
      <c r="Y128" s="528">
        <f t="shared" si="886"/>
        <v>171</v>
      </c>
      <c r="Z128" s="528">
        <f t="shared" si="887"/>
        <v>370</v>
      </c>
      <c r="AA128" s="535">
        <v>47</v>
      </c>
      <c r="AB128" s="535">
        <v>41</v>
      </c>
      <c r="AC128" s="376">
        <f t="shared" si="879"/>
        <v>88</v>
      </c>
      <c r="AD128" s="529">
        <f t="shared" si="880"/>
        <v>246</v>
      </c>
      <c r="AE128" s="529">
        <f t="shared" si="880"/>
        <v>212</v>
      </c>
      <c r="AF128" s="376">
        <f t="shared" si="881"/>
        <v>458</v>
      </c>
      <c r="AG128" s="535"/>
      <c r="AH128" s="535">
        <v>1</v>
      </c>
      <c r="AI128" s="376">
        <f t="shared" si="882"/>
        <v>1</v>
      </c>
      <c r="AL128" s="373"/>
    </row>
    <row r="129" spans="1:38" s="365" customFormat="1" ht="23.25" customHeight="1">
      <c r="A129" s="23">
        <v>89</v>
      </c>
      <c r="B129" s="930" t="s">
        <v>463</v>
      </c>
      <c r="C129" s="535">
        <v>28</v>
      </c>
      <c r="D129" s="535">
        <v>25</v>
      </c>
      <c r="E129" s="176">
        <f t="shared" si="871"/>
        <v>53</v>
      </c>
      <c r="F129" s="535">
        <v>15</v>
      </c>
      <c r="G129" s="535">
        <v>20</v>
      </c>
      <c r="H129" s="176">
        <f t="shared" si="872"/>
        <v>35</v>
      </c>
      <c r="I129" s="535">
        <v>2</v>
      </c>
      <c r="J129" s="535">
        <v>2</v>
      </c>
      <c r="K129" s="176">
        <f t="shared" si="873"/>
        <v>4</v>
      </c>
      <c r="L129" s="535">
        <v>0</v>
      </c>
      <c r="M129" s="535">
        <v>0</v>
      </c>
      <c r="N129" s="536">
        <f t="shared" si="883"/>
        <v>0</v>
      </c>
      <c r="O129" s="536"/>
      <c r="P129" s="536"/>
      <c r="Q129" s="176">
        <f t="shared" si="874"/>
        <v>0</v>
      </c>
      <c r="R129" s="535"/>
      <c r="S129" s="535"/>
      <c r="T129" s="536">
        <f t="shared" si="884"/>
        <v>0</v>
      </c>
      <c r="U129" s="536"/>
      <c r="V129" s="536"/>
      <c r="W129" s="529">
        <f t="shared" si="875"/>
        <v>0</v>
      </c>
      <c r="X129" s="528">
        <f t="shared" si="885"/>
        <v>45</v>
      </c>
      <c r="Y129" s="528">
        <f t="shared" si="886"/>
        <v>47</v>
      </c>
      <c r="Z129" s="528">
        <f t="shared" si="887"/>
        <v>92</v>
      </c>
      <c r="AA129" s="535">
        <v>12</v>
      </c>
      <c r="AB129" s="535">
        <v>9</v>
      </c>
      <c r="AC129" s="376">
        <f t="shared" si="879"/>
        <v>21</v>
      </c>
      <c r="AD129" s="529">
        <f t="shared" si="880"/>
        <v>57</v>
      </c>
      <c r="AE129" s="529">
        <f t="shared" si="880"/>
        <v>56</v>
      </c>
      <c r="AF129" s="376">
        <f t="shared" si="881"/>
        <v>113</v>
      </c>
      <c r="AG129" s="535"/>
      <c r="AH129" s="535"/>
      <c r="AI129" s="376">
        <f t="shared" si="882"/>
        <v>0</v>
      </c>
      <c r="AL129" s="373"/>
    </row>
    <row r="130" spans="1:38" s="365" customFormat="1" ht="23.25" customHeight="1">
      <c r="A130" s="23">
        <v>90</v>
      </c>
      <c r="B130" s="930" t="s">
        <v>464</v>
      </c>
      <c r="C130" s="535">
        <v>95</v>
      </c>
      <c r="D130" s="535">
        <v>85</v>
      </c>
      <c r="E130" s="176">
        <f t="shared" si="871"/>
        <v>180</v>
      </c>
      <c r="F130" s="535">
        <v>137</v>
      </c>
      <c r="G130" s="535">
        <v>112</v>
      </c>
      <c r="H130" s="176">
        <f t="shared" si="872"/>
        <v>249</v>
      </c>
      <c r="I130" s="535">
        <v>15</v>
      </c>
      <c r="J130" s="535">
        <v>6</v>
      </c>
      <c r="K130" s="176">
        <f t="shared" si="873"/>
        <v>21</v>
      </c>
      <c r="L130" s="535">
        <v>2</v>
      </c>
      <c r="M130" s="535">
        <v>2</v>
      </c>
      <c r="N130" s="536">
        <f t="shared" si="883"/>
        <v>4</v>
      </c>
      <c r="O130" s="536"/>
      <c r="P130" s="536"/>
      <c r="Q130" s="176">
        <f t="shared" si="874"/>
        <v>0</v>
      </c>
      <c r="R130" s="535"/>
      <c r="S130" s="535"/>
      <c r="T130" s="536">
        <f t="shared" si="884"/>
        <v>0</v>
      </c>
      <c r="U130" s="536"/>
      <c r="V130" s="536"/>
      <c r="W130" s="529">
        <f t="shared" si="875"/>
        <v>0</v>
      </c>
      <c r="X130" s="528">
        <f t="shared" si="885"/>
        <v>249</v>
      </c>
      <c r="Y130" s="528">
        <f t="shared" si="886"/>
        <v>205</v>
      </c>
      <c r="Z130" s="528">
        <f t="shared" si="887"/>
        <v>454</v>
      </c>
      <c r="AA130" s="535">
        <v>38</v>
      </c>
      <c r="AB130" s="535">
        <v>25</v>
      </c>
      <c r="AC130" s="376">
        <f t="shared" si="879"/>
        <v>63</v>
      </c>
      <c r="AD130" s="529">
        <f t="shared" si="880"/>
        <v>287</v>
      </c>
      <c r="AE130" s="529">
        <f t="shared" si="880"/>
        <v>230</v>
      </c>
      <c r="AF130" s="376">
        <f t="shared" si="881"/>
        <v>517</v>
      </c>
      <c r="AG130" s="535">
        <v>1</v>
      </c>
      <c r="AH130" s="535"/>
      <c r="AI130" s="376">
        <f t="shared" si="882"/>
        <v>1</v>
      </c>
      <c r="AL130" s="373"/>
    </row>
    <row r="131" spans="1:38" s="365" customFormat="1" ht="23.25" customHeight="1">
      <c r="A131" s="23">
        <v>91</v>
      </c>
      <c r="B131" s="930" t="s">
        <v>465</v>
      </c>
      <c r="C131" s="535">
        <v>30</v>
      </c>
      <c r="D131" s="535">
        <v>34</v>
      </c>
      <c r="E131" s="176">
        <f t="shared" si="871"/>
        <v>64</v>
      </c>
      <c r="F131" s="535">
        <v>26</v>
      </c>
      <c r="G131" s="535">
        <v>32</v>
      </c>
      <c r="H131" s="176">
        <f t="shared" si="872"/>
        <v>58</v>
      </c>
      <c r="I131" s="535">
        <v>0</v>
      </c>
      <c r="J131" s="535">
        <v>0</v>
      </c>
      <c r="K131" s="176">
        <f t="shared" si="873"/>
        <v>0</v>
      </c>
      <c r="L131" s="535">
        <v>0</v>
      </c>
      <c r="M131" s="535">
        <v>0</v>
      </c>
      <c r="N131" s="536">
        <f t="shared" si="883"/>
        <v>0</v>
      </c>
      <c r="O131" s="536"/>
      <c r="P131" s="536"/>
      <c r="Q131" s="176">
        <f t="shared" si="874"/>
        <v>0</v>
      </c>
      <c r="R131" s="535"/>
      <c r="S131" s="535"/>
      <c r="T131" s="536">
        <f t="shared" si="884"/>
        <v>0</v>
      </c>
      <c r="U131" s="536"/>
      <c r="V131" s="536"/>
      <c r="W131" s="529">
        <f t="shared" si="875"/>
        <v>0</v>
      </c>
      <c r="X131" s="528">
        <f t="shared" si="885"/>
        <v>56</v>
      </c>
      <c r="Y131" s="528">
        <f t="shared" si="886"/>
        <v>66</v>
      </c>
      <c r="Z131" s="528">
        <f t="shared" si="887"/>
        <v>122</v>
      </c>
      <c r="AA131" s="535">
        <v>0</v>
      </c>
      <c r="AB131" s="535">
        <v>0</v>
      </c>
      <c r="AC131" s="376">
        <f t="shared" si="879"/>
        <v>0</v>
      </c>
      <c r="AD131" s="529">
        <f t="shared" si="880"/>
        <v>56</v>
      </c>
      <c r="AE131" s="529">
        <f t="shared" si="880"/>
        <v>66</v>
      </c>
      <c r="AF131" s="376">
        <f t="shared" si="881"/>
        <v>122</v>
      </c>
      <c r="AG131" s="535"/>
      <c r="AH131" s="535"/>
      <c r="AI131" s="376">
        <f t="shared" si="882"/>
        <v>0</v>
      </c>
      <c r="AL131" s="373"/>
    </row>
    <row r="132" spans="1:38" s="365" customFormat="1" ht="23.25" customHeight="1">
      <c r="A132" s="91"/>
      <c r="B132" s="367" t="s">
        <v>6</v>
      </c>
      <c r="C132" s="534">
        <f>SUM(C126:C131)</f>
        <v>567</v>
      </c>
      <c r="D132" s="534">
        <f t="shared" ref="D132:AI132" si="888">SUM(D126:D131)</f>
        <v>535</v>
      </c>
      <c r="E132" s="534">
        <f t="shared" si="888"/>
        <v>1102</v>
      </c>
      <c r="F132" s="534">
        <f t="shared" si="888"/>
        <v>535</v>
      </c>
      <c r="G132" s="534">
        <f t="shared" si="888"/>
        <v>485</v>
      </c>
      <c r="H132" s="534">
        <f t="shared" si="888"/>
        <v>1020</v>
      </c>
      <c r="I132" s="534">
        <f t="shared" si="888"/>
        <v>50</v>
      </c>
      <c r="J132" s="534">
        <f t="shared" si="888"/>
        <v>30</v>
      </c>
      <c r="K132" s="534">
        <f t="shared" si="888"/>
        <v>80</v>
      </c>
      <c r="L132" s="534">
        <f t="shared" si="888"/>
        <v>5</v>
      </c>
      <c r="M132" s="534">
        <f t="shared" si="888"/>
        <v>3</v>
      </c>
      <c r="N132" s="534">
        <f t="shared" si="888"/>
        <v>8</v>
      </c>
      <c r="O132" s="534">
        <f t="shared" si="888"/>
        <v>0</v>
      </c>
      <c r="P132" s="534">
        <f t="shared" si="888"/>
        <v>0</v>
      </c>
      <c r="Q132" s="534">
        <f t="shared" si="888"/>
        <v>0</v>
      </c>
      <c r="R132" s="534">
        <f t="shared" si="888"/>
        <v>0</v>
      </c>
      <c r="S132" s="534">
        <f t="shared" si="888"/>
        <v>0</v>
      </c>
      <c r="T132" s="534">
        <f t="shared" si="888"/>
        <v>0</v>
      </c>
      <c r="U132" s="534">
        <f t="shared" si="888"/>
        <v>3</v>
      </c>
      <c r="V132" s="534">
        <f t="shared" si="888"/>
        <v>0</v>
      </c>
      <c r="W132" s="534">
        <f t="shared" si="888"/>
        <v>3</v>
      </c>
      <c r="X132" s="534">
        <f t="shared" si="888"/>
        <v>1160</v>
      </c>
      <c r="Y132" s="534">
        <f t="shared" si="888"/>
        <v>1053</v>
      </c>
      <c r="Z132" s="534">
        <f t="shared" si="888"/>
        <v>2213</v>
      </c>
      <c r="AA132" s="534">
        <f t="shared" si="888"/>
        <v>190</v>
      </c>
      <c r="AB132" s="534">
        <f t="shared" si="888"/>
        <v>139</v>
      </c>
      <c r="AC132" s="534">
        <f t="shared" si="888"/>
        <v>329</v>
      </c>
      <c r="AD132" s="534">
        <f t="shared" si="888"/>
        <v>1350</v>
      </c>
      <c r="AE132" s="534">
        <f t="shared" si="888"/>
        <v>1192</v>
      </c>
      <c r="AF132" s="534">
        <f t="shared" si="888"/>
        <v>2542</v>
      </c>
      <c r="AG132" s="534">
        <f t="shared" si="888"/>
        <v>1</v>
      </c>
      <c r="AH132" s="534">
        <f t="shared" si="888"/>
        <v>1</v>
      </c>
      <c r="AI132" s="534">
        <f t="shared" si="888"/>
        <v>2</v>
      </c>
      <c r="AL132" s="373"/>
    </row>
    <row r="133" spans="1:38" s="365" customFormat="1" ht="23.25" customHeight="1">
      <c r="A133" s="374" t="s">
        <v>161</v>
      </c>
      <c r="B133" s="363"/>
      <c r="C133" s="531"/>
      <c r="D133" s="531"/>
      <c r="E133" s="531"/>
      <c r="F133" s="531"/>
      <c r="G133" s="531"/>
      <c r="H133" s="531"/>
      <c r="I133" s="531"/>
      <c r="J133" s="531"/>
      <c r="K133" s="531"/>
      <c r="L133" s="531"/>
      <c r="M133" s="531"/>
      <c r="N133" s="531"/>
      <c r="O133" s="531"/>
      <c r="P133" s="531"/>
      <c r="Q133" s="531"/>
      <c r="R133" s="531"/>
      <c r="S133" s="531"/>
      <c r="T133" s="531"/>
      <c r="U133" s="531"/>
      <c r="V133" s="531"/>
      <c r="W133" s="531"/>
      <c r="X133" s="532"/>
      <c r="Y133" s="532"/>
      <c r="Z133" s="531"/>
      <c r="AA133" s="531"/>
      <c r="AB133" s="531"/>
      <c r="AC133" s="531"/>
      <c r="AD133" s="531"/>
      <c r="AE133" s="531"/>
      <c r="AF133" s="531"/>
      <c r="AG133" s="531"/>
      <c r="AH133" s="531"/>
      <c r="AI133" s="533"/>
      <c r="AL133" s="373"/>
    </row>
    <row r="134" spans="1:38" s="365" customFormat="1" ht="23.25" customHeight="1">
      <c r="A134" s="23">
        <v>92</v>
      </c>
      <c r="B134" s="888" t="s">
        <v>82</v>
      </c>
      <c r="C134" s="376">
        <v>132</v>
      </c>
      <c r="D134" s="376">
        <v>118</v>
      </c>
      <c r="E134" s="176">
        <f t="shared" ref="E134:E137" si="889">C134+D134</f>
        <v>250</v>
      </c>
      <c r="F134" s="376">
        <v>143</v>
      </c>
      <c r="G134" s="376">
        <v>123</v>
      </c>
      <c r="H134" s="176">
        <f t="shared" ref="H134:H137" si="890">F134+G134</f>
        <v>266</v>
      </c>
      <c r="I134" s="376">
        <v>18</v>
      </c>
      <c r="J134" s="376">
        <v>12</v>
      </c>
      <c r="K134" s="176">
        <f t="shared" ref="K134:K137" si="891">I134+J134</f>
        <v>30</v>
      </c>
      <c r="L134" s="376">
        <v>7</v>
      </c>
      <c r="M134" s="376">
        <v>3</v>
      </c>
      <c r="N134" s="536">
        <f t="shared" ref="N134:N137" si="892">+L134+M134</f>
        <v>10</v>
      </c>
      <c r="O134" s="536"/>
      <c r="P134" s="536"/>
      <c r="Q134" s="176">
        <f t="shared" ref="Q134:Q137" si="893">O134+P134</f>
        <v>0</v>
      </c>
      <c r="R134" s="376"/>
      <c r="S134" s="376"/>
      <c r="T134" s="376">
        <f>R134+S134</f>
        <v>0</v>
      </c>
      <c r="U134" s="376"/>
      <c r="V134" s="376"/>
      <c r="W134" s="529">
        <f t="shared" ref="W134:W137" si="894">+U134+V134</f>
        <v>0</v>
      </c>
      <c r="X134" s="528">
        <f t="shared" ref="X134:X137" si="895">C134+F134+I134+L134+O134+R134+U134</f>
        <v>300</v>
      </c>
      <c r="Y134" s="528">
        <f t="shared" ref="Y134:Y137" si="896">D134+G134+J134+M134+P134+S134+V134</f>
        <v>256</v>
      </c>
      <c r="Z134" s="528">
        <f t="shared" ref="Z134:Z137" si="897">E134+H134+K134+N134+Q134+T134+W134</f>
        <v>556</v>
      </c>
      <c r="AA134" s="376"/>
      <c r="AB134" s="376"/>
      <c r="AC134" s="528">
        <f>AA134+AB134</f>
        <v>0</v>
      </c>
      <c r="AD134" s="528">
        <f t="shared" ref="AD134:AE137" si="898">X134+AA134</f>
        <v>300</v>
      </c>
      <c r="AE134" s="528">
        <f t="shared" si="898"/>
        <v>256</v>
      </c>
      <c r="AF134" s="528">
        <f>AD134+AE134</f>
        <v>556</v>
      </c>
      <c r="AG134" s="376"/>
      <c r="AH134" s="376"/>
      <c r="AI134" s="536">
        <f>AG134+AH134</f>
        <v>0</v>
      </c>
      <c r="AL134" s="373"/>
    </row>
    <row r="135" spans="1:38" s="365" customFormat="1" ht="23.25" customHeight="1">
      <c r="A135" s="23">
        <v>93</v>
      </c>
      <c r="B135" s="888" t="s">
        <v>442</v>
      </c>
      <c r="C135" s="376">
        <v>16</v>
      </c>
      <c r="D135" s="376">
        <v>23</v>
      </c>
      <c r="E135" s="176">
        <f t="shared" si="889"/>
        <v>39</v>
      </c>
      <c r="F135" s="376">
        <v>9</v>
      </c>
      <c r="G135" s="376">
        <v>11</v>
      </c>
      <c r="H135" s="176">
        <f t="shared" si="890"/>
        <v>20</v>
      </c>
      <c r="I135" s="376">
        <v>4</v>
      </c>
      <c r="J135" s="376">
        <v>3</v>
      </c>
      <c r="K135" s="176">
        <f t="shared" si="891"/>
        <v>7</v>
      </c>
      <c r="L135" s="376">
        <v>0</v>
      </c>
      <c r="M135" s="376">
        <v>0</v>
      </c>
      <c r="N135" s="536">
        <f t="shared" si="892"/>
        <v>0</v>
      </c>
      <c r="O135" s="536"/>
      <c r="P135" s="536"/>
      <c r="Q135" s="176">
        <f t="shared" si="893"/>
        <v>0</v>
      </c>
      <c r="R135" s="376"/>
      <c r="S135" s="376"/>
      <c r="T135" s="376">
        <f>R135+S135</f>
        <v>0</v>
      </c>
      <c r="U135" s="376"/>
      <c r="V135" s="376"/>
      <c r="W135" s="529">
        <f t="shared" si="894"/>
        <v>0</v>
      </c>
      <c r="X135" s="528">
        <f t="shared" si="895"/>
        <v>29</v>
      </c>
      <c r="Y135" s="528">
        <f t="shared" si="896"/>
        <v>37</v>
      </c>
      <c r="Z135" s="528">
        <f t="shared" si="897"/>
        <v>66</v>
      </c>
      <c r="AA135" s="376"/>
      <c r="AB135" s="376"/>
      <c r="AC135" s="528">
        <f>AA135+AB135</f>
        <v>0</v>
      </c>
      <c r="AD135" s="528">
        <f t="shared" si="898"/>
        <v>29</v>
      </c>
      <c r="AE135" s="528">
        <f t="shared" si="898"/>
        <v>37</v>
      </c>
      <c r="AF135" s="528">
        <f>AD135+AE135</f>
        <v>66</v>
      </c>
      <c r="AG135" s="376"/>
      <c r="AH135" s="376"/>
      <c r="AI135" s="536">
        <f>AG135+AH135</f>
        <v>0</v>
      </c>
      <c r="AL135" s="373"/>
    </row>
    <row r="136" spans="1:38" s="365" customFormat="1" ht="23.25" customHeight="1">
      <c r="A136" s="23">
        <v>94</v>
      </c>
      <c r="B136" s="888" t="s">
        <v>135</v>
      </c>
      <c r="C136" s="376">
        <v>139</v>
      </c>
      <c r="D136" s="376">
        <v>133</v>
      </c>
      <c r="E136" s="176">
        <f t="shared" si="889"/>
        <v>272</v>
      </c>
      <c r="F136" s="376">
        <v>151</v>
      </c>
      <c r="G136" s="376">
        <v>167</v>
      </c>
      <c r="H136" s="176">
        <f t="shared" si="890"/>
        <v>318</v>
      </c>
      <c r="I136" s="376">
        <v>36</v>
      </c>
      <c r="J136" s="376">
        <v>28</v>
      </c>
      <c r="K136" s="176">
        <f t="shared" si="891"/>
        <v>64</v>
      </c>
      <c r="L136" s="376">
        <v>0</v>
      </c>
      <c r="M136" s="376">
        <v>0</v>
      </c>
      <c r="N136" s="536">
        <f t="shared" si="892"/>
        <v>0</v>
      </c>
      <c r="O136" s="536"/>
      <c r="P136" s="536"/>
      <c r="Q136" s="176">
        <f t="shared" si="893"/>
        <v>0</v>
      </c>
      <c r="R136" s="376"/>
      <c r="S136" s="376"/>
      <c r="T136" s="376">
        <f>R136+S136</f>
        <v>0</v>
      </c>
      <c r="U136" s="376"/>
      <c r="V136" s="376"/>
      <c r="W136" s="529">
        <f t="shared" si="894"/>
        <v>0</v>
      </c>
      <c r="X136" s="528">
        <f t="shared" si="895"/>
        <v>326</v>
      </c>
      <c r="Y136" s="528">
        <f t="shared" si="896"/>
        <v>328</v>
      </c>
      <c r="Z136" s="528">
        <f t="shared" si="897"/>
        <v>654</v>
      </c>
      <c r="AA136" s="376"/>
      <c r="AB136" s="376"/>
      <c r="AC136" s="528">
        <f>AA136+AB136</f>
        <v>0</v>
      </c>
      <c r="AD136" s="528">
        <f t="shared" si="898"/>
        <v>326</v>
      </c>
      <c r="AE136" s="528">
        <f t="shared" si="898"/>
        <v>328</v>
      </c>
      <c r="AF136" s="528">
        <f>AD136+AE136</f>
        <v>654</v>
      </c>
      <c r="AG136" s="376"/>
      <c r="AH136" s="376"/>
      <c r="AI136" s="536">
        <f>AG136+AH136</f>
        <v>0</v>
      </c>
      <c r="AL136" s="373"/>
    </row>
    <row r="137" spans="1:38" s="365" customFormat="1" ht="23.25" customHeight="1">
      <c r="A137" s="23">
        <v>95</v>
      </c>
      <c r="B137" s="888" t="s">
        <v>81</v>
      </c>
      <c r="C137" s="376">
        <v>2</v>
      </c>
      <c r="D137" s="376">
        <v>0</v>
      </c>
      <c r="E137" s="176">
        <f t="shared" si="889"/>
        <v>2</v>
      </c>
      <c r="F137" s="376">
        <v>2</v>
      </c>
      <c r="G137" s="376">
        <v>1</v>
      </c>
      <c r="H137" s="176">
        <f t="shared" si="890"/>
        <v>3</v>
      </c>
      <c r="I137" s="376">
        <v>0</v>
      </c>
      <c r="J137" s="376">
        <v>0</v>
      </c>
      <c r="K137" s="176">
        <f t="shared" si="891"/>
        <v>0</v>
      </c>
      <c r="L137" s="376">
        <v>0</v>
      </c>
      <c r="M137" s="376">
        <v>0</v>
      </c>
      <c r="N137" s="536">
        <f t="shared" si="892"/>
        <v>0</v>
      </c>
      <c r="O137" s="536"/>
      <c r="P137" s="536"/>
      <c r="Q137" s="176">
        <f t="shared" si="893"/>
        <v>0</v>
      </c>
      <c r="R137" s="376"/>
      <c r="S137" s="376"/>
      <c r="T137" s="376">
        <f>R137+S137</f>
        <v>0</v>
      </c>
      <c r="U137" s="376"/>
      <c r="V137" s="376"/>
      <c r="W137" s="529">
        <f t="shared" si="894"/>
        <v>0</v>
      </c>
      <c r="X137" s="528">
        <f t="shared" si="895"/>
        <v>4</v>
      </c>
      <c r="Y137" s="528">
        <f t="shared" si="896"/>
        <v>1</v>
      </c>
      <c r="Z137" s="528">
        <f t="shared" si="897"/>
        <v>5</v>
      </c>
      <c r="AA137" s="376"/>
      <c r="AB137" s="376"/>
      <c r="AC137" s="528">
        <f>AA137+AB137</f>
        <v>0</v>
      </c>
      <c r="AD137" s="528">
        <f t="shared" si="898"/>
        <v>4</v>
      </c>
      <c r="AE137" s="528">
        <f t="shared" si="898"/>
        <v>1</v>
      </c>
      <c r="AF137" s="528">
        <f>AD137+AE137</f>
        <v>5</v>
      </c>
      <c r="AG137" s="376"/>
      <c r="AH137" s="376"/>
      <c r="AI137" s="536">
        <f>AG137+AH137</f>
        <v>0</v>
      </c>
      <c r="AL137" s="373"/>
    </row>
    <row r="138" spans="1:38" s="365" customFormat="1" ht="23.25" customHeight="1">
      <c r="A138" s="91"/>
      <c r="B138" s="372" t="s">
        <v>6</v>
      </c>
      <c r="C138" s="534">
        <f t="shared" ref="C138:AI138" si="899">SUM(C134:C137)</f>
        <v>289</v>
      </c>
      <c r="D138" s="534">
        <f t="shared" si="899"/>
        <v>274</v>
      </c>
      <c r="E138" s="534">
        <f t="shared" si="899"/>
        <v>563</v>
      </c>
      <c r="F138" s="534">
        <f t="shared" si="899"/>
        <v>305</v>
      </c>
      <c r="G138" s="534">
        <f t="shared" si="899"/>
        <v>302</v>
      </c>
      <c r="H138" s="534">
        <f t="shared" si="899"/>
        <v>607</v>
      </c>
      <c r="I138" s="534">
        <f t="shared" si="899"/>
        <v>58</v>
      </c>
      <c r="J138" s="534">
        <f t="shared" si="899"/>
        <v>43</v>
      </c>
      <c r="K138" s="534">
        <f t="shared" si="899"/>
        <v>101</v>
      </c>
      <c r="L138" s="534">
        <f t="shared" si="899"/>
        <v>7</v>
      </c>
      <c r="M138" s="534">
        <f t="shared" si="899"/>
        <v>3</v>
      </c>
      <c r="N138" s="534">
        <f t="shared" si="899"/>
        <v>10</v>
      </c>
      <c r="O138" s="534">
        <f t="shared" si="899"/>
        <v>0</v>
      </c>
      <c r="P138" s="534">
        <f t="shared" si="899"/>
        <v>0</v>
      </c>
      <c r="Q138" s="534">
        <f t="shared" si="899"/>
        <v>0</v>
      </c>
      <c r="R138" s="534">
        <f t="shared" si="899"/>
        <v>0</v>
      </c>
      <c r="S138" s="534">
        <f t="shared" si="899"/>
        <v>0</v>
      </c>
      <c r="T138" s="534">
        <f t="shared" si="899"/>
        <v>0</v>
      </c>
      <c r="U138" s="534">
        <f t="shared" si="899"/>
        <v>0</v>
      </c>
      <c r="V138" s="534">
        <f t="shared" si="899"/>
        <v>0</v>
      </c>
      <c r="W138" s="534">
        <f t="shared" si="899"/>
        <v>0</v>
      </c>
      <c r="X138" s="534">
        <f t="shared" si="899"/>
        <v>659</v>
      </c>
      <c r="Y138" s="534">
        <f t="shared" si="899"/>
        <v>622</v>
      </c>
      <c r="Z138" s="534">
        <f t="shared" si="899"/>
        <v>1281</v>
      </c>
      <c r="AA138" s="534">
        <f t="shared" si="899"/>
        <v>0</v>
      </c>
      <c r="AB138" s="534">
        <f t="shared" si="899"/>
        <v>0</v>
      </c>
      <c r="AC138" s="534">
        <f t="shared" si="899"/>
        <v>0</v>
      </c>
      <c r="AD138" s="534">
        <f t="shared" si="899"/>
        <v>659</v>
      </c>
      <c r="AE138" s="534">
        <f t="shared" si="899"/>
        <v>622</v>
      </c>
      <c r="AF138" s="534">
        <f t="shared" si="899"/>
        <v>1281</v>
      </c>
      <c r="AG138" s="534">
        <f t="shared" si="899"/>
        <v>0</v>
      </c>
      <c r="AH138" s="534">
        <f t="shared" si="899"/>
        <v>0</v>
      </c>
      <c r="AI138" s="534">
        <f t="shared" si="899"/>
        <v>0</v>
      </c>
      <c r="AL138" s="373"/>
    </row>
    <row r="139" spans="1:38" s="365" customFormat="1" ht="23.25" customHeight="1">
      <c r="A139" s="375" t="s">
        <v>86</v>
      </c>
      <c r="B139" s="369"/>
      <c r="C139" s="531"/>
      <c r="D139" s="531"/>
      <c r="E139" s="531"/>
      <c r="F139" s="531"/>
      <c r="G139" s="531"/>
      <c r="H139" s="531"/>
      <c r="I139" s="531"/>
      <c r="J139" s="531"/>
      <c r="K139" s="531"/>
      <c r="L139" s="531"/>
      <c r="M139" s="531"/>
      <c r="N139" s="531"/>
      <c r="O139" s="531"/>
      <c r="P139" s="531"/>
      <c r="Q139" s="531"/>
      <c r="R139" s="531"/>
      <c r="S139" s="531"/>
      <c r="T139" s="531"/>
      <c r="U139" s="531"/>
      <c r="V139" s="531"/>
      <c r="W139" s="531"/>
      <c r="X139" s="532"/>
      <c r="Y139" s="532"/>
      <c r="Z139" s="531"/>
      <c r="AA139" s="531"/>
      <c r="AB139" s="531"/>
      <c r="AC139" s="531"/>
      <c r="AD139" s="531"/>
      <c r="AE139" s="531"/>
      <c r="AF139" s="531"/>
      <c r="AG139" s="531"/>
      <c r="AH139" s="531"/>
      <c r="AI139" s="533"/>
      <c r="AL139" s="373"/>
    </row>
    <row r="140" spans="1:38" s="365" customFormat="1" ht="23.25" customHeight="1">
      <c r="A140" s="23">
        <v>96</v>
      </c>
      <c r="B140" s="96" t="s">
        <v>643</v>
      </c>
      <c r="C140" s="535">
        <v>2</v>
      </c>
      <c r="D140" s="535">
        <v>0</v>
      </c>
      <c r="E140" s="536">
        <f t="shared" ref="E140:E146" si="900">+C140+D140</f>
        <v>2</v>
      </c>
      <c r="F140" s="535">
        <v>0</v>
      </c>
      <c r="G140" s="535">
        <v>0</v>
      </c>
      <c r="H140" s="536">
        <f t="shared" ref="H140:H146" si="901">+F140+G140</f>
        <v>0</v>
      </c>
      <c r="I140" s="535">
        <v>0</v>
      </c>
      <c r="J140" s="535">
        <v>0</v>
      </c>
      <c r="K140" s="536">
        <f t="shared" ref="K140:K146" si="902">+I140+J140</f>
        <v>0</v>
      </c>
      <c r="L140" s="535">
        <v>0</v>
      </c>
      <c r="M140" s="535">
        <v>0</v>
      </c>
      <c r="N140" s="536">
        <f t="shared" ref="N140:N146" si="903">+L140+M140</f>
        <v>0</v>
      </c>
      <c r="O140" s="536"/>
      <c r="P140" s="536"/>
      <c r="Q140" s="176">
        <f t="shared" ref="Q140:Q146" si="904">O140+P140</f>
        <v>0</v>
      </c>
      <c r="R140" s="535"/>
      <c r="S140" s="535"/>
      <c r="T140" s="536">
        <f t="shared" ref="T140:T146" si="905">+R140+S140</f>
        <v>0</v>
      </c>
      <c r="U140" s="536"/>
      <c r="V140" s="536"/>
      <c r="W140" s="529">
        <f t="shared" ref="W140:W146" si="906">+U140+V140</f>
        <v>0</v>
      </c>
      <c r="X140" s="528">
        <f t="shared" ref="X140:X146" si="907">C140+F140+I140+L140+O140+R140+U140</f>
        <v>2</v>
      </c>
      <c r="Y140" s="528">
        <f t="shared" ref="Y140:Y146" si="908">D140+G140+J140+M140+P140+S140+V140</f>
        <v>0</v>
      </c>
      <c r="Z140" s="528">
        <f t="shared" ref="Z140:Z146" si="909">E140+H140+K140+N140+Q140+T140+W140</f>
        <v>2</v>
      </c>
      <c r="AA140" s="535">
        <v>7</v>
      </c>
      <c r="AB140" s="535">
        <v>5</v>
      </c>
      <c r="AC140" s="536">
        <f>+AA140+AB140</f>
        <v>12</v>
      </c>
      <c r="AD140" s="528">
        <f t="shared" ref="AD140:AE146" si="910">X140+AA140</f>
        <v>9</v>
      </c>
      <c r="AE140" s="528">
        <f t="shared" si="910"/>
        <v>5</v>
      </c>
      <c r="AF140" s="536">
        <f>+AD140+AE140</f>
        <v>14</v>
      </c>
      <c r="AG140" s="535"/>
      <c r="AH140" s="535"/>
      <c r="AI140" s="536">
        <f>+AG140+AH140</f>
        <v>0</v>
      </c>
      <c r="AL140" s="373"/>
    </row>
    <row r="141" spans="1:38" s="365" customFormat="1" ht="23.25" customHeight="1">
      <c r="A141" s="23">
        <v>97</v>
      </c>
      <c r="B141" s="96" t="s">
        <v>644</v>
      </c>
      <c r="C141" s="535">
        <v>20</v>
      </c>
      <c r="D141" s="535">
        <v>15</v>
      </c>
      <c r="E141" s="536">
        <f t="shared" si="900"/>
        <v>35</v>
      </c>
      <c r="F141" s="535">
        <v>162</v>
      </c>
      <c r="G141" s="535">
        <v>125</v>
      </c>
      <c r="H141" s="536">
        <f t="shared" si="901"/>
        <v>287</v>
      </c>
      <c r="I141" s="535">
        <v>65</v>
      </c>
      <c r="J141" s="535">
        <v>57</v>
      </c>
      <c r="K141" s="536">
        <f t="shared" si="902"/>
        <v>122</v>
      </c>
      <c r="L141" s="535">
        <v>0</v>
      </c>
      <c r="M141" s="535">
        <v>1</v>
      </c>
      <c r="N141" s="536">
        <f t="shared" si="903"/>
        <v>1</v>
      </c>
      <c r="O141" s="536"/>
      <c r="P141" s="536"/>
      <c r="Q141" s="176">
        <f t="shared" si="904"/>
        <v>0</v>
      </c>
      <c r="R141" s="535"/>
      <c r="S141" s="535"/>
      <c r="T141" s="536">
        <f t="shared" si="905"/>
        <v>0</v>
      </c>
      <c r="U141" s="536"/>
      <c r="V141" s="536">
        <v>8</v>
      </c>
      <c r="W141" s="529">
        <f t="shared" si="906"/>
        <v>8</v>
      </c>
      <c r="X141" s="528">
        <f t="shared" si="907"/>
        <v>247</v>
      </c>
      <c r="Y141" s="528">
        <f t="shared" si="908"/>
        <v>206</v>
      </c>
      <c r="Z141" s="528">
        <f t="shared" si="909"/>
        <v>453</v>
      </c>
      <c r="AA141" s="535">
        <v>0</v>
      </c>
      <c r="AB141" s="535">
        <v>0</v>
      </c>
      <c r="AC141" s="536">
        <f t="shared" ref="AC141:AC146" si="911">+AA141+AB141</f>
        <v>0</v>
      </c>
      <c r="AD141" s="528">
        <f t="shared" si="910"/>
        <v>247</v>
      </c>
      <c r="AE141" s="528">
        <f t="shared" si="910"/>
        <v>206</v>
      </c>
      <c r="AF141" s="536">
        <f t="shared" ref="AF141:AF146" si="912">+AD141+AE141</f>
        <v>453</v>
      </c>
      <c r="AG141" s="535"/>
      <c r="AH141" s="535"/>
      <c r="AI141" s="536">
        <f t="shared" ref="AI141:AI146" si="913">+AG141+AH141</f>
        <v>0</v>
      </c>
      <c r="AL141" s="373"/>
    </row>
    <row r="142" spans="1:38" s="365" customFormat="1" ht="23.25" customHeight="1">
      <c r="A142" s="23">
        <v>98</v>
      </c>
      <c r="B142" s="96" t="s">
        <v>645</v>
      </c>
      <c r="C142" s="535">
        <v>16</v>
      </c>
      <c r="D142" s="535">
        <v>14</v>
      </c>
      <c r="E142" s="536">
        <f t="shared" si="900"/>
        <v>30</v>
      </c>
      <c r="F142" s="535">
        <v>69</v>
      </c>
      <c r="G142" s="535">
        <v>70</v>
      </c>
      <c r="H142" s="536">
        <f t="shared" si="901"/>
        <v>139</v>
      </c>
      <c r="I142" s="535">
        <v>6</v>
      </c>
      <c r="J142" s="535">
        <v>5</v>
      </c>
      <c r="K142" s="536">
        <f t="shared" si="902"/>
        <v>11</v>
      </c>
      <c r="L142" s="535">
        <v>0</v>
      </c>
      <c r="M142" s="535">
        <v>0</v>
      </c>
      <c r="N142" s="536">
        <f t="shared" si="903"/>
        <v>0</v>
      </c>
      <c r="O142" s="536"/>
      <c r="P142" s="536"/>
      <c r="Q142" s="176">
        <f t="shared" si="904"/>
        <v>0</v>
      </c>
      <c r="R142" s="535"/>
      <c r="S142" s="535"/>
      <c r="T142" s="536">
        <f t="shared" si="905"/>
        <v>0</v>
      </c>
      <c r="U142" s="536">
        <v>1</v>
      </c>
      <c r="V142" s="536">
        <v>1</v>
      </c>
      <c r="W142" s="529">
        <f t="shared" si="906"/>
        <v>2</v>
      </c>
      <c r="X142" s="528">
        <f t="shared" si="907"/>
        <v>92</v>
      </c>
      <c r="Y142" s="528">
        <f t="shared" si="908"/>
        <v>90</v>
      </c>
      <c r="Z142" s="528">
        <f t="shared" si="909"/>
        <v>182</v>
      </c>
      <c r="AA142" s="535">
        <v>31</v>
      </c>
      <c r="AB142" s="535">
        <v>38</v>
      </c>
      <c r="AC142" s="536">
        <f t="shared" si="911"/>
        <v>69</v>
      </c>
      <c r="AD142" s="528">
        <f t="shared" si="910"/>
        <v>123</v>
      </c>
      <c r="AE142" s="528">
        <f t="shared" si="910"/>
        <v>128</v>
      </c>
      <c r="AF142" s="536">
        <f t="shared" si="912"/>
        <v>251</v>
      </c>
      <c r="AG142" s="535">
        <v>1</v>
      </c>
      <c r="AH142" s="535"/>
      <c r="AI142" s="536">
        <f t="shared" si="913"/>
        <v>1</v>
      </c>
      <c r="AL142" s="373"/>
    </row>
    <row r="143" spans="1:38" s="365" customFormat="1" ht="23.25" customHeight="1">
      <c r="A143" s="23">
        <v>99</v>
      </c>
      <c r="B143" s="96" t="s">
        <v>646</v>
      </c>
      <c r="C143" s="535">
        <v>29</v>
      </c>
      <c r="D143" s="535">
        <v>45</v>
      </c>
      <c r="E143" s="536">
        <f t="shared" si="900"/>
        <v>74</v>
      </c>
      <c r="F143" s="535">
        <v>118</v>
      </c>
      <c r="G143" s="535">
        <v>149</v>
      </c>
      <c r="H143" s="536">
        <f t="shared" si="901"/>
        <v>267</v>
      </c>
      <c r="I143" s="535">
        <v>13</v>
      </c>
      <c r="J143" s="535">
        <v>16</v>
      </c>
      <c r="K143" s="536">
        <f t="shared" si="902"/>
        <v>29</v>
      </c>
      <c r="L143" s="535">
        <v>2</v>
      </c>
      <c r="M143" s="535">
        <v>1</v>
      </c>
      <c r="N143" s="536">
        <f t="shared" si="903"/>
        <v>3</v>
      </c>
      <c r="O143" s="536"/>
      <c r="P143" s="536"/>
      <c r="Q143" s="176">
        <f t="shared" si="904"/>
        <v>0</v>
      </c>
      <c r="R143" s="535"/>
      <c r="S143" s="535"/>
      <c r="T143" s="536">
        <f t="shared" si="905"/>
        <v>0</v>
      </c>
      <c r="U143" s="536"/>
      <c r="V143" s="536"/>
      <c r="W143" s="529">
        <f t="shared" si="906"/>
        <v>0</v>
      </c>
      <c r="X143" s="528">
        <f t="shared" si="907"/>
        <v>162</v>
      </c>
      <c r="Y143" s="528">
        <f t="shared" si="908"/>
        <v>211</v>
      </c>
      <c r="Z143" s="528">
        <f t="shared" si="909"/>
        <v>373</v>
      </c>
      <c r="AA143" s="535">
        <v>63</v>
      </c>
      <c r="AB143" s="535">
        <v>43</v>
      </c>
      <c r="AC143" s="536">
        <f t="shared" si="911"/>
        <v>106</v>
      </c>
      <c r="AD143" s="528">
        <f t="shared" si="910"/>
        <v>225</v>
      </c>
      <c r="AE143" s="528">
        <f t="shared" si="910"/>
        <v>254</v>
      </c>
      <c r="AF143" s="536">
        <f t="shared" si="912"/>
        <v>479</v>
      </c>
      <c r="AG143" s="535"/>
      <c r="AH143" s="535"/>
      <c r="AI143" s="536">
        <f t="shared" si="913"/>
        <v>0</v>
      </c>
      <c r="AL143" s="373"/>
    </row>
    <row r="144" spans="1:38" s="365" customFormat="1" ht="23.25" customHeight="1">
      <c r="A144" s="23">
        <v>100</v>
      </c>
      <c r="B144" s="96" t="s">
        <v>647</v>
      </c>
      <c r="C144" s="535">
        <v>3</v>
      </c>
      <c r="D144" s="535">
        <v>2</v>
      </c>
      <c r="E144" s="536">
        <f t="shared" si="900"/>
        <v>5</v>
      </c>
      <c r="F144" s="535">
        <v>13</v>
      </c>
      <c r="G144" s="535">
        <v>8</v>
      </c>
      <c r="H144" s="536">
        <f t="shared" si="901"/>
        <v>21</v>
      </c>
      <c r="I144" s="535">
        <v>2</v>
      </c>
      <c r="J144" s="535">
        <v>1</v>
      </c>
      <c r="K144" s="536">
        <f t="shared" si="902"/>
        <v>3</v>
      </c>
      <c r="L144" s="535">
        <v>0</v>
      </c>
      <c r="M144" s="535">
        <v>0</v>
      </c>
      <c r="N144" s="536">
        <f t="shared" si="903"/>
        <v>0</v>
      </c>
      <c r="O144" s="536"/>
      <c r="P144" s="536"/>
      <c r="Q144" s="176">
        <f t="shared" si="904"/>
        <v>0</v>
      </c>
      <c r="R144" s="535"/>
      <c r="S144" s="535"/>
      <c r="T144" s="536">
        <f t="shared" si="905"/>
        <v>0</v>
      </c>
      <c r="U144" s="536"/>
      <c r="V144" s="536"/>
      <c r="W144" s="529">
        <f t="shared" si="906"/>
        <v>0</v>
      </c>
      <c r="X144" s="528">
        <f t="shared" si="907"/>
        <v>18</v>
      </c>
      <c r="Y144" s="528">
        <f t="shared" si="908"/>
        <v>11</v>
      </c>
      <c r="Z144" s="528">
        <f t="shared" si="909"/>
        <v>29</v>
      </c>
      <c r="AA144" s="535">
        <v>19</v>
      </c>
      <c r="AB144" s="535">
        <v>9</v>
      </c>
      <c r="AC144" s="536">
        <f t="shared" si="911"/>
        <v>28</v>
      </c>
      <c r="AD144" s="528">
        <f t="shared" si="910"/>
        <v>37</v>
      </c>
      <c r="AE144" s="528">
        <f t="shared" si="910"/>
        <v>20</v>
      </c>
      <c r="AF144" s="536">
        <f t="shared" si="912"/>
        <v>57</v>
      </c>
      <c r="AG144" s="535"/>
      <c r="AH144" s="535"/>
      <c r="AI144" s="536">
        <f t="shared" si="913"/>
        <v>0</v>
      </c>
      <c r="AL144" s="373"/>
    </row>
    <row r="145" spans="1:38" s="365" customFormat="1" ht="23.25" customHeight="1">
      <c r="A145" s="23">
        <v>101</v>
      </c>
      <c r="B145" s="96" t="s">
        <v>648</v>
      </c>
      <c r="C145" s="535">
        <v>15</v>
      </c>
      <c r="D145" s="535">
        <v>17</v>
      </c>
      <c r="E145" s="536">
        <f t="shared" si="900"/>
        <v>32</v>
      </c>
      <c r="F145" s="535">
        <v>140</v>
      </c>
      <c r="G145" s="535">
        <v>145</v>
      </c>
      <c r="H145" s="536">
        <f t="shared" si="901"/>
        <v>285</v>
      </c>
      <c r="I145" s="535">
        <v>10</v>
      </c>
      <c r="J145" s="535">
        <v>7</v>
      </c>
      <c r="K145" s="536">
        <f t="shared" si="902"/>
        <v>17</v>
      </c>
      <c r="L145" s="535">
        <v>0</v>
      </c>
      <c r="M145" s="535">
        <v>0</v>
      </c>
      <c r="N145" s="536">
        <f t="shared" si="903"/>
        <v>0</v>
      </c>
      <c r="O145" s="536"/>
      <c r="P145" s="536"/>
      <c r="Q145" s="176">
        <f t="shared" si="904"/>
        <v>0</v>
      </c>
      <c r="R145" s="535"/>
      <c r="S145" s="535"/>
      <c r="T145" s="536">
        <f t="shared" si="905"/>
        <v>0</v>
      </c>
      <c r="U145" s="536"/>
      <c r="V145" s="536"/>
      <c r="W145" s="529">
        <f t="shared" si="906"/>
        <v>0</v>
      </c>
      <c r="X145" s="528">
        <f t="shared" si="907"/>
        <v>165</v>
      </c>
      <c r="Y145" s="528">
        <f t="shared" si="908"/>
        <v>169</v>
      </c>
      <c r="Z145" s="528">
        <f t="shared" si="909"/>
        <v>334</v>
      </c>
      <c r="AA145" s="535">
        <v>5</v>
      </c>
      <c r="AB145" s="535">
        <v>2</v>
      </c>
      <c r="AC145" s="536">
        <f t="shared" si="911"/>
        <v>7</v>
      </c>
      <c r="AD145" s="528">
        <f t="shared" si="910"/>
        <v>170</v>
      </c>
      <c r="AE145" s="528">
        <f t="shared" si="910"/>
        <v>171</v>
      </c>
      <c r="AF145" s="536">
        <f t="shared" si="912"/>
        <v>341</v>
      </c>
      <c r="AG145" s="535">
        <v>2</v>
      </c>
      <c r="AH145" s="535">
        <v>4</v>
      </c>
      <c r="AI145" s="536">
        <f t="shared" si="913"/>
        <v>6</v>
      </c>
      <c r="AL145" s="373"/>
    </row>
    <row r="146" spans="1:38" s="365" customFormat="1" ht="23.25" customHeight="1">
      <c r="A146" s="23">
        <v>102</v>
      </c>
      <c r="B146" s="96" t="s">
        <v>649</v>
      </c>
      <c r="C146" s="535">
        <v>25</v>
      </c>
      <c r="D146" s="535">
        <v>16</v>
      </c>
      <c r="E146" s="536">
        <f t="shared" si="900"/>
        <v>41</v>
      </c>
      <c r="F146" s="535">
        <v>41</v>
      </c>
      <c r="G146" s="535">
        <v>30</v>
      </c>
      <c r="H146" s="536">
        <f t="shared" si="901"/>
        <v>71</v>
      </c>
      <c r="I146" s="535">
        <v>8</v>
      </c>
      <c r="J146" s="535">
        <v>5</v>
      </c>
      <c r="K146" s="536">
        <f t="shared" si="902"/>
        <v>13</v>
      </c>
      <c r="L146" s="535">
        <v>0</v>
      </c>
      <c r="M146" s="535">
        <v>0</v>
      </c>
      <c r="N146" s="536">
        <f t="shared" si="903"/>
        <v>0</v>
      </c>
      <c r="O146" s="536"/>
      <c r="P146" s="536"/>
      <c r="Q146" s="176">
        <f t="shared" si="904"/>
        <v>0</v>
      </c>
      <c r="R146" s="535"/>
      <c r="S146" s="535"/>
      <c r="T146" s="536">
        <f t="shared" si="905"/>
        <v>0</v>
      </c>
      <c r="U146" s="536"/>
      <c r="V146" s="536"/>
      <c r="W146" s="529">
        <f t="shared" si="906"/>
        <v>0</v>
      </c>
      <c r="X146" s="528">
        <f t="shared" si="907"/>
        <v>74</v>
      </c>
      <c r="Y146" s="528">
        <f t="shared" si="908"/>
        <v>51</v>
      </c>
      <c r="Z146" s="528">
        <f t="shared" si="909"/>
        <v>125</v>
      </c>
      <c r="AA146" s="535">
        <v>37</v>
      </c>
      <c r="AB146" s="535">
        <v>49</v>
      </c>
      <c r="AC146" s="536">
        <f t="shared" si="911"/>
        <v>86</v>
      </c>
      <c r="AD146" s="528">
        <f t="shared" si="910"/>
        <v>111</v>
      </c>
      <c r="AE146" s="528">
        <f t="shared" si="910"/>
        <v>100</v>
      </c>
      <c r="AF146" s="536">
        <f t="shared" si="912"/>
        <v>211</v>
      </c>
      <c r="AG146" s="535"/>
      <c r="AH146" s="535"/>
      <c r="AI146" s="536">
        <f t="shared" si="913"/>
        <v>0</v>
      </c>
      <c r="AL146" s="373"/>
    </row>
    <row r="147" spans="1:38" s="365" customFormat="1" ht="23.25" customHeight="1">
      <c r="A147" s="91"/>
      <c r="B147" s="367" t="s">
        <v>6</v>
      </c>
      <c r="C147" s="534">
        <f>SUM(C140:C146)</f>
        <v>110</v>
      </c>
      <c r="D147" s="534">
        <f t="shared" ref="D147:AI147" si="914">SUM(D140:D146)</f>
        <v>109</v>
      </c>
      <c r="E147" s="534">
        <f t="shared" si="914"/>
        <v>219</v>
      </c>
      <c r="F147" s="534">
        <f t="shared" si="914"/>
        <v>543</v>
      </c>
      <c r="G147" s="534">
        <f t="shared" si="914"/>
        <v>527</v>
      </c>
      <c r="H147" s="534">
        <f t="shared" si="914"/>
        <v>1070</v>
      </c>
      <c r="I147" s="534">
        <f t="shared" si="914"/>
        <v>104</v>
      </c>
      <c r="J147" s="534">
        <f t="shared" si="914"/>
        <v>91</v>
      </c>
      <c r="K147" s="534">
        <f t="shared" si="914"/>
        <v>195</v>
      </c>
      <c r="L147" s="534">
        <f t="shared" si="914"/>
        <v>2</v>
      </c>
      <c r="M147" s="534">
        <f t="shared" si="914"/>
        <v>2</v>
      </c>
      <c r="N147" s="534">
        <f t="shared" si="914"/>
        <v>4</v>
      </c>
      <c r="O147" s="534">
        <f t="shared" si="914"/>
        <v>0</v>
      </c>
      <c r="P147" s="534">
        <f t="shared" si="914"/>
        <v>0</v>
      </c>
      <c r="Q147" s="534">
        <f t="shared" si="914"/>
        <v>0</v>
      </c>
      <c r="R147" s="534">
        <f t="shared" si="914"/>
        <v>0</v>
      </c>
      <c r="S147" s="534">
        <f t="shared" si="914"/>
        <v>0</v>
      </c>
      <c r="T147" s="534">
        <f t="shared" si="914"/>
        <v>0</v>
      </c>
      <c r="U147" s="534">
        <f t="shared" si="914"/>
        <v>1</v>
      </c>
      <c r="V147" s="534">
        <f t="shared" si="914"/>
        <v>9</v>
      </c>
      <c r="W147" s="534">
        <f t="shared" si="914"/>
        <v>10</v>
      </c>
      <c r="X147" s="534">
        <f t="shared" si="914"/>
        <v>760</v>
      </c>
      <c r="Y147" s="534">
        <f t="shared" si="914"/>
        <v>738</v>
      </c>
      <c r="Z147" s="534">
        <f t="shared" si="914"/>
        <v>1498</v>
      </c>
      <c r="AA147" s="534">
        <f>SUM(AA140:AA146)</f>
        <v>162</v>
      </c>
      <c r="AB147" s="534">
        <f>SUM(AB140:AB146)</f>
        <v>146</v>
      </c>
      <c r="AC147" s="534">
        <f t="shared" si="914"/>
        <v>308</v>
      </c>
      <c r="AD147" s="534">
        <f t="shared" si="914"/>
        <v>922</v>
      </c>
      <c r="AE147" s="534">
        <f t="shared" si="914"/>
        <v>884</v>
      </c>
      <c r="AF147" s="534">
        <f t="shared" si="914"/>
        <v>1806</v>
      </c>
      <c r="AG147" s="534">
        <f t="shared" si="914"/>
        <v>3</v>
      </c>
      <c r="AH147" s="534">
        <f t="shared" si="914"/>
        <v>4</v>
      </c>
      <c r="AI147" s="534">
        <f t="shared" si="914"/>
        <v>7</v>
      </c>
      <c r="AL147" s="373"/>
    </row>
    <row r="148" spans="1:38" s="365" customFormat="1" ht="23.25" customHeight="1">
      <c r="A148" s="374" t="s">
        <v>143</v>
      </c>
      <c r="B148" s="363"/>
      <c r="C148" s="531"/>
      <c r="D148" s="531"/>
      <c r="E148" s="531"/>
      <c r="F148" s="531"/>
      <c r="G148" s="531"/>
      <c r="H148" s="531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2"/>
      <c r="Y148" s="532"/>
      <c r="Z148" s="531"/>
      <c r="AA148" s="531"/>
      <c r="AB148" s="531"/>
      <c r="AC148" s="531"/>
      <c r="AD148" s="531"/>
      <c r="AE148" s="531"/>
      <c r="AF148" s="531"/>
      <c r="AG148" s="531"/>
      <c r="AH148" s="531"/>
      <c r="AI148" s="533"/>
      <c r="AL148" s="373"/>
    </row>
    <row r="149" spans="1:38" s="365" customFormat="1" ht="23.25" customHeight="1">
      <c r="A149" s="23">
        <v>103</v>
      </c>
      <c r="B149" s="939" t="s">
        <v>796</v>
      </c>
      <c r="C149" s="941">
        <v>69</v>
      </c>
      <c r="D149" s="941">
        <v>55</v>
      </c>
      <c r="E149" s="176">
        <f t="shared" ref="E149:E151" si="915">C149+D149</f>
        <v>124</v>
      </c>
      <c r="F149" s="941">
        <v>40</v>
      </c>
      <c r="G149" s="941">
        <v>25</v>
      </c>
      <c r="H149" s="176">
        <f t="shared" ref="H149:H151" si="916">F149+G149</f>
        <v>65</v>
      </c>
      <c r="I149" s="941">
        <v>15</v>
      </c>
      <c r="J149" s="941">
        <v>15</v>
      </c>
      <c r="K149" s="176">
        <f t="shared" ref="K149:K151" si="917">I149+J149</f>
        <v>30</v>
      </c>
      <c r="L149" s="941"/>
      <c r="M149" s="941"/>
      <c r="N149" s="176">
        <f t="shared" ref="N149:N151" si="918">L149+M149</f>
        <v>0</v>
      </c>
      <c r="O149" s="536"/>
      <c r="P149" s="536"/>
      <c r="Q149" s="176">
        <f t="shared" ref="Q149:Q151" si="919">O149+P149</f>
        <v>0</v>
      </c>
      <c r="R149" s="535"/>
      <c r="S149" s="535"/>
      <c r="T149" s="536">
        <f>+R149+S149</f>
        <v>0</v>
      </c>
      <c r="U149" s="536"/>
      <c r="V149" s="536"/>
      <c r="W149" s="529">
        <f t="shared" ref="W149:W151" si="920">+U149+V149</f>
        <v>0</v>
      </c>
      <c r="X149" s="528">
        <f t="shared" ref="X149:X151" si="921">C149+F149+I149+L149+O149+R149+U149</f>
        <v>124</v>
      </c>
      <c r="Y149" s="528">
        <f t="shared" ref="Y149:Y151" si="922">D149+G149+J149+M149+P149+S149+V149</f>
        <v>95</v>
      </c>
      <c r="Z149" s="528">
        <f t="shared" ref="Z149:Z151" si="923">E149+H149+K149+N149+Q149+T149+W149</f>
        <v>219</v>
      </c>
      <c r="AA149" s="535">
        <v>0</v>
      </c>
      <c r="AB149" s="535">
        <v>0</v>
      </c>
      <c r="AC149" s="536">
        <f>+AA149+AB149</f>
        <v>0</v>
      </c>
      <c r="AD149" s="528">
        <f t="shared" ref="AD149:AE151" si="924">X149+AA149</f>
        <v>124</v>
      </c>
      <c r="AE149" s="528">
        <f t="shared" si="924"/>
        <v>95</v>
      </c>
      <c r="AF149" s="536">
        <f>+AD149+AE149</f>
        <v>219</v>
      </c>
      <c r="AG149" s="535"/>
      <c r="AH149" s="535"/>
      <c r="AI149" s="536">
        <f>+AG149+AH149</f>
        <v>0</v>
      </c>
      <c r="AL149" s="373"/>
    </row>
    <row r="150" spans="1:38" s="365" customFormat="1" ht="23.25" customHeight="1">
      <c r="A150" s="23">
        <v>104</v>
      </c>
      <c r="B150" s="939" t="s">
        <v>797</v>
      </c>
      <c r="C150" s="941">
        <v>8</v>
      </c>
      <c r="D150" s="941">
        <v>9</v>
      </c>
      <c r="E150" s="176">
        <f t="shared" si="915"/>
        <v>17</v>
      </c>
      <c r="F150" s="941">
        <v>1</v>
      </c>
      <c r="G150" s="941">
        <v>2</v>
      </c>
      <c r="H150" s="176">
        <f t="shared" si="916"/>
        <v>3</v>
      </c>
      <c r="I150" s="941">
        <v>2</v>
      </c>
      <c r="J150" s="941">
        <v>2</v>
      </c>
      <c r="K150" s="176">
        <f t="shared" si="917"/>
        <v>4</v>
      </c>
      <c r="L150" s="941"/>
      <c r="M150" s="941"/>
      <c r="N150" s="176">
        <f t="shared" si="918"/>
        <v>0</v>
      </c>
      <c r="O150" s="536"/>
      <c r="P150" s="536"/>
      <c r="Q150" s="176">
        <f t="shared" si="919"/>
        <v>0</v>
      </c>
      <c r="R150" s="535"/>
      <c r="S150" s="535"/>
      <c r="T150" s="536">
        <f>+R150+S150</f>
        <v>0</v>
      </c>
      <c r="U150" s="536"/>
      <c r="V150" s="536"/>
      <c r="W150" s="529">
        <f t="shared" si="920"/>
        <v>0</v>
      </c>
      <c r="X150" s="528">
        <f t="shared" si="921"/>
        <v>11</v>
      </c>
      <c r="Y150" s="528">
        <f t="shared" si="922"/>
        <v>13</v>
      </c>
      <c r="Z150" s="528">
        <f t="shared" si="923"/>
        <v>24</v>
      </c>
      <c r="AA150" s="535">
        <v>39</v>
      </c>
      <c r="AB150" s="535">
        <v>42</v>
      </c>
      <c r="AC150" s="536">
        <f>+AA150+AB150</f>
        <v>81</v>
      </c>
      <c r="AD150" s="528">
        <f t="shared" si="924"/>
        <v>50</v>
      </c>
      <c r="AE150" s="528">
        <f t="shared" si="924"/>
        <v>55</v>
      </c>
      <c r="AF150" s="536">
        <f>+AD150+AE150</f>
        <v>105</v>
      </c>
      <c r="AG150" s="535"/>
      <c r="AH150" s="535"/>
      <c r="AI150" s="536">
        <f>+AG150+AH150</f>
        <v>0</v>
      </c>
      <c r="AL150" s="373"/>
    </row>
    <row r="151" spans="1:38" s="365" customFormat="1" ht="23.25" customHeight="1">
      <c r="A151" s="23">
        <v>105</v>
      </c>
      <c r="B151" s="939" t="s">
        <v>798</v>
      </c>
      <c r="C151" s="941">
        <v>103</v>
      </c>
      <c r="D151" s="941">
        <v>93</v>
      </c>
      <c r="E151" s="176">
        <f t="shared" si="915"/>
        <v>196</v>
      </c>
      <c r="F151" s="941">
        <v>59</v>
      </c>
      <c r="G151" s="941">
        <v>44</v>
      </c>
      <c r="H151" s="176">
        <f t="shared" si="916"/>
        <v>103</v>
      </c>
      <c r="I151" s="941">
        <v>14</v>
      </c>
      <c r="J151" s="941">
        <v>9</v>
      </c>
      <c r="K151" s="176">
        <f t="shared" si="917"/>
        <v>23</v>
      </c>
      <c r="L151" s="941">
        <v>2</v>
      </c>
      <c r="M151" s="941"/>
      <c r="N151" s="176">
        <f t="shared" si="918"/>
        <v>2</v>
      </c>
      <c r="O151" s="536"/>
      <c r="P151" s="536"/>
      <c r="Q151" s="176">
        <f t="shared" si="919"/>
        <v>0</v>
      </c>
      <c r="R151" s="535"/>
      <c r="S151" s="535"/>
      <c r="T151" s="536">
        <f>+R151+S151</f>
        <v>0</v>
      </c>
      <c r="U151" s="536"/>
      <c r="V151" s="536"/>
      <c r="W151" s="529">
        <f t="shared" si="920"/>
        <v>0</v>
      </c>
      <c r="X151" s="528">
        <f t="shared" si="921"/>
        <v>178</v>
      </c>
      <c r="Y151" s="528">
        <f t="shared" si="922"/>
        <v>146</v>
      </c>
      <c r="Z151" s="528">
        <f t="shared" si="923"/>
        <v>324</v>
      </c>
      <c r="AA151" s="535">
        <v>56</v>
      </c>
      <c r="AB151" s="535">
        <v>36</v>
      </c>
      <c r="AC151" s="536">
        <f>+AA151+AB151</f>
        <v>92</v>
      </c>
      <c r="AD151" s="528">
        <f t="shared" si="924"/>
        <v>234</v>
      </c>
      <c r="AE151" s="528">
        <f t="shared" si="924"/>
        <v>182</v>
      </c>
      <c r="AF151" s="536">
        <f>+AD151+AE151</f>
        <v>416</v>
      </c>
      <c r="AG151" s="535"/>
      <c r="AH151" s="535"/>
      <c r="AI151" s="536">
        <f>+AG151+AH151</f>
        <v>0</v>
      </c>
      <c r="AL151" s="373"/>
    </row>
    <row r="152" spans="1:38" s="365" customFormat="1" ht="23.25" customHeight="1">
      <c r="A152" s="91"/>
      <c r="B152" s="367" t="s">
        <v>6</v>
      </c>
      <c r="C152" s="534">
        <f>SUM(C149:C151)</f>
        <v>180</v>
      </c>
      <c r="D152" s="534">
        <f t="shared" ref="D152:AI152" si="925">SUM(D149:D151)</f>
        <v>157</v>
      </c>
      <c r="E152" s="534">
        <f t="shared" si="925"/>
        <v>337</v>
      </c>
      <c r="F152" s="534">
        <f t="shared" si="925"/>
        <v>100</v>
      </c>
      <c r="G152" s="534">
        <f>SUM(G149:G151)</f>
        <v>71</v>
      </c>
      <c r="H152" s="534">
        <f>SUM(H149:H151)</f>
        <v>171</v>
      </c>
      <c r="I152" s="534">
        <f>SUM(I149:I151)</f>
        <v>31</v>
      </c>
      <c r="J152" s="534">
        <f>SUM(J149:J151)</f>
        <v>26</v>
      </c>
      <c r="K152" s="534">
        <f>SUM(K149:K151)</f>
        <v>57</v>
      </c>
      <c r="L152" s="534">
        <f t="shared" si="925"/>
        <v>2</v>
      </c>
      <c r="M152" s="534">
        <f t="shared" si="925"/>
        <v>0</v>
      </c>
      <c r="N152" s="534">
        <f t="shared" si="925"/>
        <v>2</v>
      </c>
      <c r="O152" s="534">
        <f t="shared" si="925"/>
        <v>0</v>
      </c>
      <c r="P152" s="534">
        <f t="shared" si="925"/>
        <v>0</v>
      </c>
      <c r="Q152" s="534">
        <f t="shared" si="925"/>
        <v>0</v>
      </c>
      <c r="R152" s="534">
        <f t="shared" si="925"/>
        <v>0</v>
      </c>
      <c r="S152" s="534">
        <f t="shared" si="925"/>
        <v>0</v>
      </c>
      <c r="T152" s="534">
        <f t="shared" si="925"/>
        <v>0</v>
      </c>
      <c r="U152" s="534">
        <f t="shared" si="925"/>
        <v>0</v>
      </c>
      <c r="V152" s="534">
        <f t="shared" si="925"/>
        <v>0</v>
      </c>
      <c r="W152" s="534">
        <f t="shared" si="925"/>
        <v>0</v>
      </c>
      <c r="X152" s="534">
        <f t="shared" si="925"/>
        <v>313</v>
      </c>
      <c r="Y152" s="534">
        <f t="shared" si="925"/>
        <v>254</v>
      </c>
      <c r="Z152" s="534">
        <f t="shared" si="925"/>
        <v>567</v>
      </c>
      <c r="AA152" s="534">
        <f>SUM(AA149:AA151)</f>
        <v>95</v>
      </c>
      <c r="AB152" s="534">
        <f t="shared" si="925"/>
        <v>78</v>
      </c>
      <c r="AC152" s="534">
        <f t="shared" si="925"/>
        <v>173</v>
      </c>
      <c r="AD152" s="534">
        <f t="shared" si="925"/>
        <v>408</v>
      </c>
      <c r="AE152" s="534">
        <f t="shared" si="925"/>
        <v>332</v>
      </c>
      <c r="AF152" s="534">
        <f t="shared" si="925"/>
        <v>740</v>
      </c>
      <c r="AG152" s="534">
        <f t="shared" si="925"/>
        <v>0</v>
      </c>
      <c r="AH152" s="534">
        <f t="shared" si="925"/>
        <v>0</v>
      </c>
      <c r="AI152" s="534">
        <f t="shared" si="925"/>
        <v>0</v>
      </c>
      <c r="AL152" s="373"/>
    </row>
    <row r="153" spans="1:38" s="365" customFormat="1" ht="24.75" customHeight="1">
      <c r="A153" s="374" t="s">
        <v>191</v>
      </c>
      <c r="B153" s="363"/>
      <c r="C153" s="531"/>
      <c r="D153" s="531"/>
      <c r="E153" s="531"/>
      <c r="F153" s="531"/>
      <c r="G153" s="531"/>
      <c r="H153" s="531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  <c r="X153" s="532"/>
      <c r="Y153" s="532"/>
      <c r="Z153" s="531"/>
      <c r="AA153" s="531"/>
      <c r="AB153" s="531"/>
      <c r="AC153" s="531"/>
      <c r="AD153" s="531"/>
      <c r="AE153" s="531"/>
      <c r="AF153" s="531"/>
      <c r="AG153" s="531"/>
      <c r="AH153" s="531"/>
      <c r="AI153" s="533"/>
      <c r="AL153" s="373"/>
    </row>
    <row r="154" spans="1:38" s="365" customFormat="1" ht="24.75" customHeight="1">
      <c r="A154" s="23">
        <v>106</v>
      </c>
      <c r="B154" s="921" t="s">
        <v>810</v>
      </c>
      <c r="C154" s="943">
        <v>42</v>
      </c>
      <c r="D154" s="943">
        <v>43</v>
      </c>
      <c r="E154" s="176">
        <f t="shared" ref="E154:E158" si="926">C154+D154</f>
        <v>85</v>
      </c>
      <c r="F154" s="1197">
        <v>12</v>
      </c>
      <c r="G154" s="943">
        <v>12</v>
      </c>
      <c r="H154" s="176">
        <f t="shared" ref="H154:H158" si="927">F154+G154</f>
        <v>24</v>
      </c>
      <c r="I154" s="943"/>
      <c r="J154" s="943">
        <v>1</v>
      </c>
      <c r="K154" s="176">
        <f t="shared" ref="K154:K158" si="928">I154+J154</f>
        <v>1</v>
      </c>
      <c r="L154" s="943"/>
      <c r="M154" s="943">
        <v>1</v>
      </c>
      <c r="N154" s="176">
        <f t="shared" ref="N154:N158" si="929">L154+M154</f>
        <v>1</v>
      </c>
      <c r="O154" s="1195"/>
      <c r="P154" s="1195"/>
      <c r="Q154" s="176">
        <f t="shared" ref="Q154:Q158" si="930">O154+P154</f>
        <v>0</v>
      </c>
      <c r="R154" s="535"/>
      <c r="S154" s="535"/>
      <c r="T154" s="536">
        <f>+R154+S154</f>
        <v>0</v>
      </c>
      <c r="U154" s="536"/>
      <c r="V154" s="536"/>
      <c r="W154" s="529">
        <f t="shared" ref="W154:W158" si="931">+U154+V154</f>
        <v>0</v>
      </c>
      <c r="X154" s="528">
        <f t="shared" ref="X154:X158" si="932">C154+F154+I154+L154+O154+R154+U154</f>
        <v>54</v>
      </c>
      <c r="Y154" s="528">
        <f t="shared" ref="Y154" si="933">D154+G154+J154+M154+P154+S154+V154</f>
        <v>57</v>
      </c>
      <c r="Z154" s="528">
        <f t="shared" ref="Z154" si="934">E154+H154+K154+N154+Q154+T154+W154</f>
        <v>111</v>
      </c>
      <c r="AA154" s="1197">
        <v>63</v>
      </c>
      <c r="AB154" s="1197">
        <v>62</v>
      </c>
      <c r="AC154" s="536">
        <f>+AA154+AB154</f>
        <v>125</v>
      </c>
      <c r="AD154" s="528">
        <f t="shared" ref="AD154:AE158" si="935">X154+AA154</f>
        <v>117</v>
      </c>
      <c r="AE154" s="528">
        <f t="shared" si="935"/>
        <v>119</v>
      </c>
      <c r="AF154" s="536">
        <f>+AD154+AE154</f>
        <v>236</v>
      </c>
      <c r="AG154" s="1027"/>
      <c r="AH154" s="1027"/>
      <c r="AI154" s="536">
        <f>+AG154+AH154</f>
        <v>0</v>
      </c>
      <c r="AL154" s="373"/>
    </row>
    <row r="155" spans="1:38" s="365" customFormat="1" ht="24.75" customHeight="1">
      <c r="A155" s="23">
        <v>107</v>
      </c>
      <c r="B155" s="921" t="s">
        <v>809</v>
      </c>
      <c r="C155" s="943">
        <v>177</v>
      </c>
      <c r="D155" s="943">
        <v>164</v>
      </c>
      <c r="E155" s="176">
        <f t="shared" si="926"/>
        <v>341</v>
      </c>
      <c r="F155" s="943">
        <v>25</v>
      </c>
      <c r="G155" s="943">
        <v>15</v>
      </c>
      <c r="H155" s="176">
        <f t="shared" si="927"/>
        <v>40</v>
      </c>
      <c r="I155" s="943">
        <v>13</v>
      </c>
      <c r="J155" s="943">
        <v>20</v>
      </c>
      <c r="K155" s="176">
        <f t="shared" si="928"/>
        <v>33</v>
      </c>
      <c r="L155" s="943">
        <v>2</v>
      </c>
      <c r="M155" s="943">
        <v>1</v>
      </c>
      <c r="N155" s="176">
        <f t="shared" si="929"/>
        <v>3</v>
      </c>
      <c r="O155" s="1195"/>
      <c r="P155" s="1195"/>
      <c r="Q155" s="176">
        <f t="shared" si="930"/>
        <v>0</v>
      </c>
      <c r="R155" s="535"/>
      <c r="S155" s="535"/>
      <c r="T155" s="536">
        <f>+R155+S155</f>
        <v>0</v>
      </c>
      <c r="U155" s="536"/>
      <c r="V155" s="536"/>
      <c r="W155" s="529">
        <f t="shared" si="931"/>
        <v>0</v>
      </c>
      <c r="X155" s="528">
        <f t="shared" ref="X155:X156" si="936">C155+F155+I155+L155+O155+R155+U155</f>
        <v>217</v>
      </c>
      <c r="Y155" s="528">
        <f t="shared" ref="Y155:Y156" si="937">D155+G155+J155+M155+P155+S155+V155</f>
        <v>200</v>
      </c>
      <c r="Z155" s="528">
        <f t="shared" ref="Z155:Z156" si="938">E155+H155+K155+N155+Q155+T155+W155</f>
        <v>417</v>
      </c>
      <c r="AA155" s="1197">
        <v>47</v>
      </c>
      <c r="AB155" s="1197">
        <v>43</v>
      </c>
      <c r="AC155" s="536">
        <f>+AA155+AB155</f>
        <v>90</v>
      </c>
      <c r="AD155" s="528">
        <f t="shared" si="935"/>
        <v>264</v>
      </c>
      <c r="AE155" s="528">
        <f t="shared" si="935"/>
        <v>243</v>
      </c>
      <c r="AF155" s="536">
        <f>+AD155+AE155</f>
        <v>507</v>
      </c>
      <c r="AG155" s="1027">
        <v>4</v>
      </c>
      <c r="AH155" s="1027">
        <v>1</v>
      </c>
      <c r="AI155" s="536">
        <f>+AG155+AH155</f>
        <v>5</v>
      </c>
      <c r="AL155" s="373"/>
    </row>
    <row r="156" spans="1:38" s="365" customFormat="1" ht="24.75" customHeight="1">
      <c r="A156" s="23">
        <v>108</v>
      </c>
      <c r="B156" s="921" t="s">
        <v>812</v>
      </c>
      <c r="C156" s="1301">
        <v>31</v>
      </c>
      <c r="D156" s="943">
        <v>23</v>
      </c>
      <c r="E156" s="176">
        <f t="shared" si="926"/>
        <v>54</v>
      </c>
      <c r="F156" s="943">
        <v>13</v>
      </c>
      <c r="G156" s="943">
        <v>12</v>
      </c>
      <c r="H156" s="176">
        <f t="shared" si="927"/>
        <v>25</v>
      </c>
      <c r="I156" s="943"/>
      <c r="J156" s="943">
        <v>6</v>
      </c>
      <c r="K156" s="176">
        <f t="shared" si="928"/>
        <v>6</v>
      </c>
      <c r="L156" s="943"/>
      <c r="M156" s="943"/>
      <c r="N156" s="176">
        <f t="shared" si="929"/>
        <v>0</v>
      </c>
      <c r="O156" s="1195"/>
      <c r="P156" s="1195"/>
      <c r="Q156" s="176">
        <f t="shared" si="930"/>
        <v>0</v>
      </c>
      <c r="R156" s="535"/>
      <c r="S156" s="535"/>
      <c r="T156" s="536">
        <f>+R156+S156</f>
        <v>0</v>
      </c>
      <c r="U156" s="536"/>
      <c r="V156" s="536"/>
      <c r="W156" s="529">
        <f t="shared" si="931"/>
        <v>0</v>
      </c>
      <c r="X156" s="528">
        <f t="shared" si="936"/>
        <v>44</v>
      </c>
      <c r="Y156" s="528">
        <f t="shared" si="937"/>
        <v>41</v>
      </c>
      <c r="Z156" s="528">
        <f t="shared" si="938"/>
        <v>85</v>
      </c>
      <c r="AA156" s="1197">
        <v>62</v>
      </c>
      <c r="AB156" s="1197">
        <v>63</v>
      </c>
      <c r="AC156" s="536">
        <f>+AA156+AB156</f>
        <v>125</v>
      </c>
      <c r="AD156" s="528">
        <f t="shared" si="935"/>
        <v>106</v>
      </c>
      <c r="AE156" s="528">
        <f t="shared" si="935"/>
        <v>104</v>
      </c>
      <c r="AF156" s="536">
        <f>+AD156+AE156</f>
        <v>210</v>
      </c>
      <c r="AG156" s="1027"/>
      <c r="AH156" s="1027"/>
      <c r="AI156" s="536">
        <f>+AG156+AH156</f>
        <v>0</v>
      </c>
      <c r="AL156" s="373"/>
    </row>
    <row r="157" spans="1:38" s="365" customFormat="1" ht="24.75" customHeight="1">
      <c r="A157" s="23">
        <v>109</v>
      </c>
      <c r="B157" s="921" t="s">
        <v>811</v>
      </c>
      <c r="C157" s="943">
        <v>201</v>
      </c>
      <c r="D157" s="943">
        <v>193</v>
      </c>
      <c r="E157" s="176">
        <f t="shared" si="926"/>
        <v>394</v>
      </c>
      <c r="F157" s="943">
        <v>52</v>
      </c>
      <c r="G157" s="943">
        <v>69</v>
      </c>
      <c r="H157" s="176">
        <f t="shared" si="927"/>
        <v>121</v>
      </c>
      <c r="I157" s="943">
        <v>2</v>
      </c>
      <c r="J157" s="943">
        <v>1</v>
      </c>
      <c r="K157" s="176">
        <f t="shared" si="928"/>
        <v>3</v>
      </c>
      <c r="L157" s="943"/>
      <c r="M157" s="943"/>
      <c r="N157" s="176">
        <f t="shared" si="929"/>
        <v>0</v>
      </c>
      <c r="O157" s="1195"/>
      <c r="P157" s="1195"/>
      <c r="Q157" s="176">
        <f t="shared" si="930"/>
        <v>0</v>
      </c>
      <c r="R157" s="535"/>
      <c r="S157" s="535"/>
      <c r="T157" s="536">
        <f>+R157+S157</f>
        <v>0</v>
      </c>
      <c r="U157" s="536"/>
      <c r="V157" s="536"/>
      <c r="W157" s="529">
        <f t="shared" si="931"/>
        <v>0</v>
      </c>
      <c r="X157" s="528">
        <f t="shared" si="932"/>
        <v>255</v>
      </c>
      <c r="Y157" s="528">
        <f t="shared" ref="Y157:Y158" si="939">D157+G157+J157+M157+P157+S157+V157</f>
        <v>263</v>
      </c>
      <c r="Z157" s="528">
        <f t="shared" ref="Z157:Z158" si="940">E157+H157+K157+N157+Q157+T157+W157</f>
        <v>518</v>
      </c>
      <c r="AA157" s="1197">
        <v>62</v>
      </c>
      <c r="AB157" s="1197">
        <v>59</v>
      </c>
      <c r="AC157" s="536">
        <f>+AA157+AB157</f>
        <v>121</v>
      </c>
      <c r="AD157" s="528">
        <f t="shared" si="935"/>
        <v>317</v>
      </c>
      <c r="AE157" s="528">
        <f t="shared" si="935"/>
        <v>322</v>
      </c>
      <c r="AF157" s="536">
        <f>+AD157+AE157</f>
        <v>639</v>
      </c>
      <c r="AG157" s="1027"/>
      <c r="AH157" s="1027"/>
      <c r="AI157" s="536">
        <f>+AG157+AH157</f>
        <v>0</v>
      </c>
      <c r="AL157" s="373"/>
    </row>
    <row r="158" spans="1:38" s="365" customFormat="1" ht="24.75" customHeight="1">
      <c r="A158" s="23">
        <v>110</v>
      </c>
      <c r="B158" s="921" t="s">
        <v>813</v>
      </c>
      <c r="C158" s="943">
        <v>36</v>
      </c>
      <c r="D158" s="943">
        <v>42</v>
      </c>
      <c r="E158" s="176">
        <f t="shared" si="926"/>
        <v>78</v>
      </c>
      <c r="F158" s="943">
        <v>28</v>
      </c>
      <c r="G158" s="943">
        <v>32</v>
      </c>
      <c r="H158" s="176">
        <f t="shared" si="927"/>
        <v>60</v>
      </c>
      <c r="I158" s="943"/>
      <c r="J158" s="943">
        <v>2</v>
      </c>
      <c r="K158" s="176">
        <f t="shared" si="928"/>
        <v>2</v>
      </c>
      <c r="L158" s="943"/>
      <c r="M158" s="943"/>
      <c r="N158" s="176">
        <f t="shared" si="929"/>
        <v>0</v>
      </c>
      <c r="O158" s="1195"/>
      <c r="P158" s="1195"/>
      <c r="Q158" s="176">
        <f t="shared" si="930"/>
        <v>0</v>
      </c>
      <c r="R158" s="535"/>
      <c r="S158" s="535"/>
      <c r="T158" s="536">
        <f>+R158+S158</f>
        <v>0</v>
      </c>
      <c r="U158" s="536">
        <v>1</v>
      </c>
      <c r="V158" s="536">
        <v>2</v>
      </c>
      <c r="W158" s="529">
        <f t="shared" si="931"/>
        <v>3</v>
      </c>
      <c r="X158" s="528">
        <f t="shared" si="932"/>
        <v>65</v>
      </c>
      <c r="Y158" s="528">
        <f t="shared" si="939"/>
        <v>78</v>
      </c>
      <c r="Z158" s="528">
        <f t="shared" si="940"/>
        <v>143</v>
      </c>
      <c r="AA158" s="1197">
        <v>60</v>
      </c>
      <c r="AB158" s="1197">
        <v>59</v>
      </c>
      <c r="AC158" s="536">
        <f>+AA158+AB158</f>
        <v>119</v>
      </c>
      <c r="AD158" s="528">
        <f t="shared" si="935"/>
        <v>125</v>
      </c>
      <c r="AE158" s="528">
        <f t="shared" si="935"/>
        <v>137</v>
      </c>
      <c r="AF158" s="536">
        <f>+AD158+AE158</f>
        <v>262</v>
      </c>
      <c r="AG158" s="1027"/>
      <c r="AH158" s="1027"/>
      <c r="AI158" s="536">
        <f>+AG158+AH158</f>
        <v>0</v>
      </c>
      <c r="AL158" s="373"/>
    </row>
    <row r="159" spans="1:38" s="365" customFormat="1" ht="24.75" customHeight="1">
      <c r="A159" s="91"/>
      <c r="B159" s="367" t="s">
        <v>6</v>
      </c>
      <c r="C159" s="534">
        <f>SUM(C154:C158)</f>
        <v>487</v>
      </c>
      <c r="D159" s="534">
        <f t="shared" ref="D159:AI159" si="941">SUM(D154:D158)</f>
        <v>465</v>
      </c>
      <c r="E159" s="534">
        <f t="shared" si="941"/>
        <v>952</v>
      </c>
      <c r="F159" s="534">
        <f t="shared" si="941"/>
        <v>130</v>
      </c>
      <c r="G159" s="534">
        <f t="shared" si="941"/>
        <v>140</v>
      </c>
      <c r="H159" s="534">
        <f t="shared" si="941"/>
        <v>270</v>
      </c>
      <c r="I159" s="534">
        <f t="shared" si="941"/>
        <v>15</v>
      </c>
      <c r="J159" s="534">
        <f t="shared" si="941"/>
        <v>30</v>
      </c>
      <c r="K159" s="534">
        <f t="shared" si="941"/>
        <v>45</v>
      </c>
      <c r="L159" s="534">
        <f t="shared" si="941"/>
        <v>2</v>
      </c>
      <c r="M159" s="534">
        <f t="shared" si="941"/>
        <v>2</v>
      </c>
      <c r="N159" s="534">
        <f t="shared" si="941"/>
        <v>4</v>
      </c>
      <c r="O159" s="534">
        <f t="shared" si="941"/>
        <v>0</v>
      </c>
      <c r="P159" s="534">
        <f t="shared" si="941"/>
        <v>0</v>
      </c>
      <c r="Q159" s="534">
        <f t="shared" si="941"/>
        <v>0</v>
      </c>
      <c r="R159" s="534">
        <f t="shared" si="941"/>
        <v>0</v>
      </c>
      <c r="S159" s="534">
        <f t="shared" si="941"/>
        <v>0</v>
      </c>
      <c r="T159" s="534">
        <f t="shared" si="941"/>
        <v>0</v>
      </c>
      <c r="U159" s="534">
        <f t="shared" si="941"/>
        <v>1</v>
      </c>
      <c r="V159" s="534">
        <f t="shared" si="941"/>
        <v>2</v>
      </c>
      <c r="W159" s="534">
        <f t="shared" si="941"/>
        <v>3</v>
      </c>
      <c r="X159" s="534">
        <f t="shared" si="941"/>
        <v>635</v>
      </c>
      <c r="Y159" s="534">
        <f t="shared" si="941"/>
        <v>639</v>
      </c>
      <c r="Z159" s="534">
        <f t="shared" si="941"/>
        <v>1274</v>
      </c>
      <c r="AA159" s="534">
        <f t="shared" si="941"/>
        <v>294</v>
      </c>
      <c r="AB159" s="534">
        <f t="shared" si="941"/>
        <v>286</v>
      </c>
      <c r="AC159" s="534">
        <f t="shared" si="941"/>
        <v>580</v>
      </c>
      <c r="AD159" s="534">
        <f t="shared" si="941"/>
        <v>929</v>
      </c>
      <c r="AE159" s="534">
        <f t="shared" si="941"/>
        <v>925</v>
      </c>
      <c r="AF159" s="534">
        <f t="shared" si="941"/>
        <v>1854</v>
      </c>
      <c r="AG159" s="534">
        <f t="shared" si="941"/>
        <v>4</v>
      </c>
      <c r="AH159" s="534">
        <f t="shared" si="941"/>
        <v>1</v>
      </c>
      <c r="AI159" s="534">
        <f t="shared" si="941"/>
        <v>5</v>
      </c>
      <c r="AL159" s="373"/>
    </row>
    <row r="160" spans="1:38" s="365" customFormat="1" ht="24.75" customHeight="1">
      <c r="A160" s="374" t="s">
        <v>145</v>
      </c>
      <c r="B160" s="363"/>
      <c r="C160" s="531"/>
      <c r="D160" s="531"/>
      <c r="E160" s="531"/>
      <c r="F160" s="531"/>
      <c r="G160" s="531"/>
      <c r="H160" s="531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2"/>
      <c r="Y160" s="532"/>
      <c r="Z160" s="531"/>
      <c r="AA160" s="531"/>
      <c r="AB160" s="531"/>
      <c r="AC160" s="531"/>
      <c r="AD160" s="531"/>
      <c r="AE160" s="531"/>
      <c r="AF160" s="531"/>
      <c r="AG160" s="531"/>
      <c r="AH160" s="531"/>
      <c r="AI160" s="533"/>
      <c r="AL160" s="373"/>
    </row>
    <row r="161" spans="1:38" s="365" customFormat="1" ht="24.75" customHeight="1">
      <c r="A161" s="23">
        <v>111</v>
      </c>
      <c r="B161" s="949" t="s">
        <v>834</v>
      </c>
      <c r="C161" s="451">
        <v>7</v>
      </c>
      <c r="D161" s="451">
        <v>2</v>
      </c>
      <c r="E161" s="536">
        <f t="shared" ref="E161:E168" si="942">+C161+D161</f>
        <v>9</v>
      </c>
      <c r="F161" s="451">
        <v>336</v>
      </c>
      <c r="G161" s="451">
        <v>324</v>
      </c>
      <c r="H161" s="536">
        <f t="shared" ref="H161:H168" si="943">+F161+G161</f>
        <v>660</v>
      </c>
      <c r="I161" s="451"/>
      <c r="J161" s="451"/>
      <c r="K161" s="536">
        <f t="shared" ref="K161:K168" si="944">+I161+J161</f>
        <v>0</v>
      </c>
      <c r="L161" s="451"/>
      <c r="M161" s="451">
        <v>0</v>
      </c>
      <c r="N161" s="536">
        <f t="shared" ref="N161:N168" si="945">+L161+M161</f>
        <v>0</v>
      </c>
      <c r="O161" s="536"/>
      <c r="P161" s="536"/>
      <c r="Q161" s="176">
        <f t="shared" ref="Q161:Q168" si="946">O161+P161</f>
        <v>0</v>
      </c>
      <c r="R161" s="451"/>
      <c r="S161" s="451"/>
      <c r="T161" s="536">
        <f t="shared" ref="T161:T168" si="947">+R161+S161</f>
        <v>0</v>
      </c>
      <c r="U161" s="536">
        <v>3</v>
      </c>
      <c r="V161" s="536">
        <v>1</v>
      </c>
      <c r="W161" s="529">
        <f t="shared" ref="W161:W168" si="948">+U161+V161</f>
        <v>4</v>
      </c>
      <c r="X161" s="528">
        <f t="shared" ref="X161:X168" si="949">C161+F161+I161+L161+O161+R161+U161</f>
        <v>346</v>
      </c>
      <c r="Y161" s="528">
        <f t="shared" ref="Y161:Y168" si="950">D161+G161+J161+M161+P161+S161+V161</f>
        <v>327</v>
      </c>
      <c r="Z161" s="528">
        <f t="shared" ref="Z161:Z168" si="951">E161+H161+K161+N161+Q161+T161+W161</f>
        <v>673</v>
      </c>
      <c r="AA161" s="451"/>
      <c r="AB161" s="451"/>
      <c r="AC161" s="528">
        <f t="shared" ref="AC161:AC168" si="952">AA161+AB161</f>
        <v>0</v>
      </c>
      <c r="AD161" s="528">
        <f t="shared" ref="AD161:AE168" si="953">X161+AA161</f>
        <v>346</v>
      </c>
      <c r="AE161" s="528">
        <f t="shared" si="953"/>
        <v>327</v>
      </c>
      <c r="AF161" s="528">
        <f t="shared" ref="AF161:AF168" si="954">AD161+AE161</f>
        <v>673</v>
      </c>
      <c r="AG161" s="1025">
        <v>0</v>
      </c>
      <c r="AH161" s="1025">
        <v>0</v>
      </c>
      <c r="AI161" s="536">
        <f t="shared" ref="AI161:AI168" si="955">AG161+AH161</f>
        <v>0</v>
      </c>
      <c r="AL161" s="373"/>
    </row>
    <row r="162" spans="1:38" s="365" customFormat="1" ht="24.75" customHeight="1">
      <c r="A162" s="23">
        <v>112</v>
      </c>
      <c r="B162" s="949" t="s">
        <v>835</v>
      </c>
      <c r="C162" s="451">
        <v>410</v>
      </c>
      <c r="D162" s="451">
        <v>350</v>
      </c>
      <c r="E162" s="536">
        <f t="shared" si="942"/>
        <v>760</v>
      </c>
      <c r="F162" s="451">
        <v>510</v>
      </c>
      <c r="G162" s="451">
        <v>445</v>
      </c>
      <c r="H162" s="536">
        <f t="shared" si="943"/>
        <v>955</v>
      </c>
      <c r="I162" s="451">
        <v>90</v>
      </c>
      <c r="J162" s="451">
        <v>40</v>
      </c>
      <c r="K162" s="536">
        <f t="shared" si="944"/>
        <v>130</v>
      </c>
      <c r="L162" s="451">
        <v>60</v>
      </c>
      <c r="M162" s="451">
        <v>40</v>
      </c>
      <c r="N162" s="536">
        <f t="shared" si="945"/>
        <v>100</v>
      </c>
      <c r="O162" s="536"/>
      <c r="P162" s="536"/>
      <c r="Q162" s="176">
        <f t="shared" si="946"/>
        <v>0</v>
      </c>
      <c r="R162" s="451"/>
      <c r="S162" s="451"/>
      <c r="T162" s="536">
        <f t="shared" si="947"/>
        <v>0</v>
      </c>
      <c r="U162" s="536">
        <v>26</v>
      </c>
      <c r="V162" s="536">
        <v>10</v>
      </c>
      <c r="W162" s="529">
        <f t="shared" si="948"/>
        <v>36</v>
      </c>
      <c r="X162" s="528">
        <f t="shared" si="949"/>
        <v>1096</v>
      </c>
      <c r="Y162" s="528">
        <f t="shared" si="950"/>
        <v>885</v>
      </c>
      <c r="Z162" s="528">
        <f t="shared" si="951"/>
        <v>1981</v>
      </c>
      <c r="AA162" s="451"/>
      <c r="AB162" s="451"/>
      <c r="AC162" s="528">
        <f t="shared" si="952"/>
        <v>0</v>
      </c>
      <c r="AD162" s="528">
        <f t="shared" si="953"/>
        <v>1096</v>
      </c>
      <c r="AE162" s="528">
        <f t="shared" si="953"/>
        <v>885</v>
      </c>
      <c r="AF162" s="528">
        <f t="shared" si="954"/>
        <v>1981</v>
      </c>
      <c r="AG162" s="1025">
        <v>0</v>
      </c>
      <c r="AH162" s="1025">
        <v>0</v>
      </c>
      <c r="AI162" s="536">
        <f t="shared" si="955"/>
        <v>0</v>
      </c>
      <c r="AL162" s="373"/>
    </row>
    <row r="163" spans="1:38" s="365" customFormat="1" ht="24.75" customHeight="1">
      <c r="A163" s="23">
        <v>113</v>
      </c>
      <c r="B163" s="949" t="s">
        <v>836</v>
      </c>
      <c r="C163" s="451">
        <v>21</v>
      </c>
      <c r="D163" s="451">
        <v>8</v>
      </c>
      <c r="E163" s="536">
        <f t="shared" si="942"/>
        <v>29</v>
      </c>
      <c r="F163" s="451">
        <v>569</v>
      </c>
      <c r="G163" s="451">
        <v>516</v>
      </c>
      <c r="H163" s="536">
        <f t="shared" si="943"/>
        <v>1085</v>
      </c>
      <c r="I163" s="451">
        <v>0</v>
      </c>
      <c r="J163" s="451">
        <v>1</v>
      </c>
      <c r="K163" s="536">
        <f t="shared" si="944"/>
        <v>1</v>
      </c>
      <c r="L163" s="451">
        <v>1</v>
      </c>
      <c r="M163" s="451">
        <v>0</v>
      </c>
      <c r="N163" s="536">
        <f t="shared" si="945"/>
        <v>1</v>
      </c>
      <c r="O163" s="536"/>
      <c r="P163" s="536"/>
      <c r="Q163" s="176">
        <f t="shared" si="946"/>
        <v>0</v>
      </c>
      <c r="R163" s="451"/>
      <c r="S163" s="451"/>
      <c r="T163" s="536">
        <f t="shared" si="947"/>
        <v>0</v>
      </c>
      <c r="U163" s="536">
        <v>0</v>
      </c>
      <c r="V163" s="536">
        <v>0</v>
      </c>
      <c r="W163" s="529">
        <f t="shared" si="948"/>
        <v>0</v>
      </c>
      <c r="X163" s="528">
        <f t="shared" si="949"/>
        <v>591</v>
      </c>
      <c r="Y163" s="528">
        <f t="shared" si="950"/>
        <v>525</v>
      </c>
      <c r="Z163" s="528">
        <f t="shared" si="951"/>
        <v>1116</v>
      </c>
      <c r="AA163" s="451"/>
      <c r="AB163" s="451"/>
      <c r="AC163" s="528">
        <f t="shared" si="952"/>
        <v>0</v>
      </c>
      <c r="AD163" s="528">
        <f t="shared" si="953"/>
        <v>591</v>
      </c>
      <c r="AE163" s="528">
        <f t="shared" si="953"/>
        <v>525</v>
      </c>
      <c r="AF163" s="528">
        <f t="shared" si="954"/>
        <v>1116</v>
      </c>
      <c r="AG163" s="1025">
        <v>22</v>
      </c>
      <c r="AH163" s="1025">
        <v>19</v>
      </c>
      <c r="AI163" s="536">
        <f t="shared" si="955"/>
        <v>41</v>
      </c>
      <c r="AL163" s="373"/>
    </row>
    <row r="164" spans="1:38" s="365" customFormat="1" ht="24.75" customHeight="1">
      <c r="A164" s="23">
        <v>114</v>
      </c>
      <c r="B164" s="949" t="s">
        <v>837</v>
      </c>
      <c r="C164" s="451">
        <v>1</v>
      </c>
      <c r="D164" s="451">
        <v>2</v>
      </c>
      <c r="E164" s="536">
        <f t="shared" si="942"/>
        <v>3</v>
      </c>
      <c r="F164" s="451">
        <v>142</v>
      </c>
      <c r="G164" s="451">
        <v>139</v>
      </c>
      <c r="H164" s="536">
        <f t="shared" si="943"/>
        <v>281</v>
      </c>
      <c r="I164" s="451">
        <v>1</v>
      </c>
      <c r="J164" s="451">
        <v>0</v>
      </c>
      <c r="K164" s="536">
        <f t="shared" si="944"/>
        <v>1</v>
      </c>
      <c r="L164" s="451">
        <v>0</v>
      </c>
      <c r="M164" s="451">
        <v>0</v>
      </c>
      <c r="N164" s="536">
        <f t="shared" si="945"/>
        <v>0</v>
      </c>
      <c r="O164" s="536"/>
      <c r="P164" s="536"/>
      <c r="Q164" s="176">
        <f t="shared" si="946"/>
        <v>0</v>
      </c>
      <c r="R164" s="451"/>
      <c r="S164" s="451"/>
      <c r="T164" s="536">
        <f t="shared" si="947"/>
        <v>0</v>
      </c>
      <c r="U164" s="536">
        <v>0</v>
      </c>
      <c r="V164" s="536">
        <v>0</v>
      </c>
      <c r="W164" s="529">
        <f t="shared" si="948"/>
        <v>0</v>
      </c>
      <c r="X164" s="528">
        <f t="shared" si="949"/>
        <v>144</v>
      </c>
      <c r="Y164" s="528">
        <f t="shared" si="950"/>
        <v>141</v>
      </c>
      <c r="Z164" s="528">
        <f t="shared" si="951"/>
        <v>285</v>
      </c>
      <c r="AA164" s="451"/>
      <c r="AB164" s="451"/>
      <c r="AC164" s="528">
        <f t="shared" si="952"/>
        <v>0</v>
      </c>
      <c r="AD164" s="528">
        <f t="shared" si="953"/>
        <v>144</v>
      </c>
      <c r="AE164" s="528">
        <f t="shared" si="953"/>
        <v>141</v>
      </c>
      <c r="AF164" s="528">
        <f t="shared" si="954"/>
        <v>285</v>
      </c>
      <c r="AG164" s="1025">
        <v>5</v>
      </c>
      <c r="AH164" s="1025">
        <v>3</v>
      </c>
      <c r="AI164" s="536">
        <f t="shared" si="955"/>
        <v>8</v>
      </c>
      <c r="AL164" s="373"/>
    </row>
    <row r="165" spans="1:38" s="365" customFormat="1" ht="24.75" customHeight="1">
      <c r="A165" s="23">
        <v>115</v>
      </c>
      <c r="B165" s="950" t="s">
        <v>838</v>
      </c>
      <c r="C165" s="451">
        <v>15</v>
      </c>
      <c r="D165" s="451">
        <v>7</v>
      </c>
      <c r="E165" s="536">
        <f t="shared" si="942"/>
        <v>22</v>
      </c>
      <c r="F165" s="451">
        <v>418</v>
      </c>
      <c r="G165" s="451">
        <v>190</v>
      </c>
      <c r="H165" s="536">
        <f t="shared" si="943"/>
        <v>608</v>
      </c>
      <c r="I165" s="451">
        <v>0</v>
      </c>
      <c r="J165" s="451">
        <v>0</v>
      </c>
      <c r="K165" s="536">
        <f t="shared" si="944"/>
        <v>0</v>
      </c>
      <c r="L165" s="451">
        <v>5</v>
      </c>
      <c r="M165" s="451">
        <v>4</v>
      </c>
      <c r="N165" s="536">
        <f t="shared" si="945"/>
        <v>9</v>
      </c>
      <c r="O165" s="536"/>
      <c r="P165" s="536"/>
      <c r="Q165" s="176">
        <f t="shared" si="946"/>
        <v>0</v>
      </c>
      <c r="R165" s="451"/>
      <c r="S165" s="451"/>
      <c r="T165" s="536">
        <f t="shared" si="947"/>
        <v>0</v>
      </c>
      <c r="U165" s="536">
        <v>0</v>
      </c>
      <c r="V165" s="536">
        <v>0</v>
      </c>
      <c r="W165" s="529">
        <f t="shared" si="948"/>
        <v>0</v>
      </c>
      <c r="X165" s="528">
        <f t="shared" si="949"/>
        <v>438</v>
      </c>
      <c r="Y165" s="528">
        <f t="shared" si="950"/>
        <v>201</v>
      </c>
      <c r="Z165" s="528">
        <f t="shared" si="951"/>
        <v>639</v>
      </c>
      <c r="AA165" s="451"/>
      <c r="AB165" s="451"/>
      <c r="AC165" s="528">
        <f t="shared" si="952"/>
        <v>0</v>
      </c>
      <c r="AD165" s="528">
        <f t="shared" si="953"/>
        <v>438</v>
      </c>
      <c r="AE165" s="528">
        <f t="shared" si="953"/>
        <v>201</v>
      </c>
      <c r="AF165" s="528">
        <f t="shared" si="954"/>
        <v>639</v>
      </c>
      <c r="AG165" s="1026">
        <v>0</v>
      </c>
      <c r="AH165" s="1026">
        <v>0</v>
      </c>
      <c r="AI165" s="536">
        <f t="shared" si="955"/>
        <v>0</v>
      </c>
      <c r="AL165" s="373"/>
    </row>
    <row r="166" spans="1:38" s="365" customFormat="1" ht="24.75" customHeight="1">
      <c r="A166" s="23">
        <v>116</v>
      </c>
      <c r="B166" s="949" t="s">
        <v>839</v>
      </c>
      <c r="C166" s="451">
        <v>25</v>
      </c>
      <c r="D166" s="451">
        <v>12</v>
      </c>
      <c r="E166" s="536">
        <f t="shared" si="942"/>
        <v>37</v>
      </c>
      <c r="F166" s="451">
        <v>227</v>
      </c>
      <c r="G166" s="451">
        <v>242</v>
      </c>
      <c r="H166" s="536">
        <f t="shared" si="943"/>
        <v>469</v>
      </c>
      <c r="I166" s="451">
        <v>0</v>
      </c>
      <c r="J166" s="451">
        <v>0</v>
      </c>
      <c r="K166" s="536">
        <f t="shared" si="944"/>
        <v>0</v>
      </c>
      <c r="L166" s="451">
        <v>0</v>
      </c>
      <c r="M166" s="451">
        <v>0</v>
      </c>
      <c r="N166" s="536">
        <f t="shared" si="945"/>
        <v>0</v>
      </c>
      <c r="O166" s="536"/>
      <c r="P166" s="536"/>
      <c r="Q166" s="176">
        <f t="shared" si="946"/>
        <v>0</v>
      </c>
      <c r="R166" s="451"/>
      <c r="S166" s="451"/>
      <c r="T166" s="536">
        <f t="shared" si="947"/>
        <v>0</v>
      </c>
      <c r="U166" s="536">
        <v>32</v>
      </c>
      <c r="V166" s="536">
        <v>7</v>
      </c>
      <c r="W166" s="529">
        <f t="shared" si="948"/>
        <v>39</v>
      </c>
      <c r="X166" s="528">
        <f t="shared" si="949"/>
        <v>284</v>
      </c>
      <c r="Y166" s="528">
        <f t="shared" si="950"/>
        <v>261</v>
      </c>
      <c r="Z166" s="528">
        <f t="shared" si="951"/>
        <v>545</v>
      </c>
      <c r="AA166" s="451"/>
      <c r="AB166" s="451"/>
      <c r="AC166" s="528">
        <f t="shared" si="952"/>
        <v>0</v>
      </c>
      <c r="AD166" s="528">
        <f t="shared" si="953"/>
        <v>284</v>
      </c>
      <c r="AE166" s="528">
        <f t="shared" si="953"/>
        <v>261</v>
      </c>
      <c r="AF166" s="528">
        <f t="shared" si="954"/>
        <v>545</v>
      </c>
      <c r="AG166" s="1025">
        <v>4</v>
      </c>
      <c r="AH166" s="1025">
        <v>4</v>
      </c>
      <c r="AI166" s="536">
        <f t="shared" si="955"/>
        <v>8</v>
      </c>
      <c r="AL166" s="373"/>
    </row>
    <row r="167" spans="1:38" s="365" customFormat="1" ht="24.75" customHeight="1">
      <c r="A167" s="23">
        <v>117</v>
      </c>
      <c r="B167" s="949" t="s">
        <v>840</v>
      </c>
      <c r="C167" s="593">
        <v>25</v>
      </c>
      <c r="D167" s="593">
        <v>16</v>
      </c>
      <c r="E167" s="536">
        <f t="shared" si="942"/>
        <v>41</v>
      </c>
      <c r="F167" s="593">
        <v>1010</v>
      </c>
      <c r="G167" s="593">
        <v>904</v>
      </c>
      <c r="H167" s="536">
        <f t="shared" si="943"/>
        <v>1914</v>
      </c>
      <c r="I167" s="593">
        <v>15</v>
      </c>
      <c r="J167" s="593">
        <v>12</v>
      </c>
      <c r="K167" s="536">
        <f t="shared" si="944"/>
        <v>27</v>
      </c>
      <c r="L167" s="593">
        <v>48</v>
      </c>
      <c r="M167" s="593">
        <v>57</v>
      </c>
      <c r="N167" s="536">
        <f t="shared" si="945"/>
        <v>105</v>
      </c>
      <c r="O167" s="536"/>
      <c r="P167" s="536"/>
      <c r="Q167" s="176">
        <f t="shared" si="946"/>
        <v>0</v>
      </c>
      <c r="R167" s="593"/>
      <c r="S167" s="593"/>
      <c r="T167" s="536">
        <f t="shared" si="947"/>
        <v>0</v>
      </c>
      <c r="U167" s="536">
        <v>88</v>
      </c>
      <c r="V167" s="536">
        <v>20</v>
      </c>
      <c r="W167" s="529">
        <f t="shared" si="948"/>
        <v>108</v>
      </c>
      <c r="X167" s="528">
        <f t="shared" si="949"/>
        <v>1186</v>
      </c>
      <c r="Y167" s="528">
        <f t="shared" si="950"/>
        <v>1009</v>
      </c>
      <c r="Z167" s="528">
        <f t="shared" si="951"/>
        <v>2195</v>
      </c>
      <c r="AA167" s="451"/>
      <c r="AB167" s="451"/>
      <c r="AC167" s="528">
        <f t="shared" si="952"/>
        <v>0</v>
      </c>
      <c r="AD167" s="528">
        <f t="shared" si="953"/>
        <v>1186</v>
      </c>
      <c r="AE167" s="528">
        <f t="shared" si="953"/>
        <v>1009</v>
      </c>
      <c r="AF167" s="528">
        <f t="shared" si="954"/>
        <v>2195</v>
      </c>
      <c r="AG167" s="1025">
        <v>27</v>
      </c>
      <c r="AH167" s="1025">
        <v>16</v>
      </c>
      <c r="AI167" s="536">
        <f t="shared" si="955"/>
        <v>43</v>
      </c>
      <c r="AL167" s="373"/>
    </row>
    <row r="168" spans="1:38" s="365" customFormat="1" ht="24.75" customHeight="1">
      <c r="A168" s="23">
        <v>118</v>
      </c>
      <c r="B168" s="949" t="s">
        <v>841</v>
      </c>
      <c r="C168" s="451">
        <v>36</v>
      </c>
      <c r="D168" s="451">
        <v>12</v>
      </c>
      <c r="E168" s="536">
        <f t="shared" si="942"/>
        <v>48</v>
      </c>
      <c r="F168" s="451">
        <v>279</v>
      </c>
      <c r="G168" s="451">
        <v>272</v>
      </c>
      <c r="H168" s="536">
        <f t="shared" si="943"/>
        <v>551</v>
      </c>
      <c r="I168" s="451">
        <v>0</v>
      </c>
      <c r="J168" s="451">
        <v>3</v>
      </c>
      <c r="K168" s="536">
        <f t="shared" si="944"/>
        <v>3</v>
      </c>
      <c r="L168" s="451">
        <v>5</v>
      </c>
      <c r="M168" s="451">
        <v>10</v>
      </c>
      <c r="N168" s="536">
        <f t="shared" si="945"/>
        <v>15</v>
      </c>
      <c r="O168" s="536"/>
      <c r="P168" s="536"/>
      <c r="Q168" s="176">
        <f t="shared" si="946"/>
        <v>0</v>
      </c>
      <c r="R168" s="451"/>
      <c r="S168" s="451"/>
      <c r="T168" s="536">
        <f t="shared" si="947"/>
        <v>0</v>
      </c>
      <c r="U168" s="536">
        <v>0</v>
      </c>
      <c r="V168" s="536">
        <v>0</v>
      </c>
      <c r="W168" s="529">
        <f t="shared" si="948"/>
        <v>0</v>
      </c>
      <c r="X168" s="528">
        <f t="shared" si="949"/>
        <v>320</v>
      </c>
      <c r="Y168" s="528">
        <f t="shared" si="950"/>
        <v>297</v>
      </c>
      <c r="Z168" s="528">
        <f t="shared" si="951"/>
        <v>617</v>
      </c>
      <c r="AA168" s="451"/>
      <c r="AB168" s="451"/>
      <c r="AC168" s="528">
        <f t="shared" si="952"/>
        <v>0</v>
      </c>
      <c r="AD168" s="528">
        <f t="shared" si="953"/>
        <v>320</v>
      </c>
      <c r="AE168" s="528">
        <f t="shared" si="953"/>
        <v>297</v>
      </c>
      <c r="AF168" s="528">
        <f t="shared" si="954"/>
        <v>617</v>
      </c>
      <c r="AG168" s="1025">
        <v>0</v>
      </c>
      <c r="AH168" s="1025">
        <v>0</v>
      </c>
      <c r="AI168" s="536">
        <f t="shared" si="955"/>
        <v>0</v>
      </c>
      <c r="AL168" s="373"/>
    </row>
    <row r="169" spans="1:38" s="365" customFormat="1" ht="24.75" customHeight="1">
      <c r="A169" s="91"/>
      <c r="B169" s="367" t="s">
        <v>145</v>
      </c>
      <c r="C169" s="534">
        <f>SUM(C161:C168)</f>
        <v>540</v>
      </c>
      <c r="D169" s="534">
        <f t="shared" ref="D169:AI169" si="956">SUM(D161:D168)</f>
        <v>409</v>
      </c>
      <c r="E169" s="534">
        <f t="shared" si="956"/>
        <v>949</v>
      </c>
      <c r="F169" s="534">
        <f t="shared" si="956"/>
        <v>3491</v>
      </c>
      <c r="G169" s="534">
        <f t="shared" si="956"/>
        <v>3032</v>
      </c>
      <c r="H169" s="534">
        <f t="shared" si="956"/>
        <v>6523</v>
      </c>
      <c r="I169" s="534">
        <f t="shared" si="956"/>
        <v>106</v>
      </c>
      <c r="J169" s="534">
        <f t="shared" si="956"/>
        <v>56</v>
      </c>
      <c r="K169" s="534">
        <f t="shared" si="956"/>
        <v>162</v>
      </c>
      <c r="L169" s="534">
        <f t="shared" si="956"/>
        <v>119</v>
      </c>
      <c r="M169" s="534">
        <f t="shared" si="956"/>
        <v>111</v>
      </c>
      <c r="N169" s="534">
        <f t="shared" si="956"/>
        <v>230</v>
      </c>
      <c r="O169" s="534">
        <f t="shared" si="956"/>
        <v>0</v>
      </c>
      <c r="P169" s="534">
        <f t="shared" si="956"/>
        <v>0</v>
      </c>
      <c r="Q169" s="534">
        <f t="shared" si="956"/>
        <v>0</v>
      </c>
      <c r="R169" s="534">
        <f t="shared" si="956"/>
        <v>0</v>
      </c>
      <c r="S169" s="534">
        <f t="shared" si="956"/>
        <v>0</v>
      </c>
      <c r="T169" s="534">
        <f t="shared" si="956"/>
        <v>0</v>
      </c>
      <c r="U169" s="534">
        <f t="shared" si="956"/>
        <v>149</v>
      </c>
      <c r="V169" s="534">
        <f t="shared" si="956"/>
        <v>38</v>
      </c>
      <c r="W169" s="534">
        <f t="shared" si="956"/>
        <v>187</v>
      </c>
      <c r="X169" s="534">
        <f t="shared" si="956"/>
        <v>4405</v>
      </c>
      <c r="Y169" s="534">
        <f t="shared" si="956"/>
        <v>3646</v>
      </c>
      <c r="Z169" s="534">
        <f t="shared" si="956"/>
        <v>8051</v>
      </c>
      <c r="AA169" s="534">
        <f t="shared" si="956"/>
        <v>0</v>
      </c>
      <c r="AB169" s="534">
        <f t="shared" si="956"/>
        <v>0</v>
      </c>
      <c r="AC169" s="534">
        <f t="shared" si="956"/>
        <v>0</v>
      </c>
      <c r="AD169" s="534">
        <f t="shared" si="956"/>
        <v>4405</v>
      </c>
      <c r="AE169" s="534">
        <f t="shared" si="956"/>
        <v>3646</v>
      </c>
      <c r="AF169" s="534">
        <f t="shared" si="956"/>
        <v>8051</v>
      </c>
      <c r="AG169" s="534">
        <f t="shared" si="956"/>
        <v>58</v>
      </c>
      <c r="AH169" s="534">
        <f t="shared" si="956"/>
        <v>42</v>
      </c>
      <c r="AI169" s="534">
        <f t="shared" si="956"/>
        <v>100</v>
      </c>
      <c r="AL169" s="373"/>
    </row>
    <row r="170" spans="1:38" s="365" customFormat="1" ht="24.75" customHeight="1">
      <c r="A170" s="1627" t="s">
        <v>14</v>
      </c>
      <c r="B170" s="1628"/>
      <c r="C170" s="530">
        <f>C15+C20+C28+C32+C38+C43+C49+C61+C72+C83+C89+C101+C106+C113+C119+C124+C132+C138+C147+C152+C159+C169</f>
        <v>9058</v>
      </c>
      <c r="D170" s="530">
        <f t="shared" ref="D170:AB170" si="957">D15+D20+D28+D32+D38+D43+D49+D61+D72+D83+D89+D101+D106+D113+D119+D124+D132+D138+D147+D152+D159+D169</f>
        <v>8336</v>
      </c>
      <c r="E170" s="530">
        <f t="shared" si="957"/>
        <v>17394</v>
      </c>
      <c r="F170" s="530">
        <f t="shared" si="957"/>
        <v>17494</v>
      </c>
      <c r="G170" s="530">
        <f t="shared" si="957"/>
        <v>16154</v>
      </c>
      <c r="H170" s="530">
        <f t="shared" si="957"/>
        <v>33648</v>
      </c>
      <c r="I170" s="530">
        <f t="shared" si="957"/>
        <v>1294</v>
      </c>
      <c r="J170" s="530">
        <f t="shared" si="957"/>
        <v>1030</v>
      </c>
      <c r="K170" s="530">
        <f t="shared" si="957"/>
        <v>2324</v>
      </c>
      <c r="L170" s="530">
        <f t="shared" si="957"/>
        <v>1025</v>
      </c>
      <c r="M170" s="530">
        <f t="shared" si="957"/>
        <v>933</v>
      </c>
      <c r="N170" s="530">
        <f t="shared" si="957"/>
        <v>1958</v>
      </c>
      <c r="O170" s="530">
        <f t="shared" si="957"/>
        <v>14</v>
      </c>
      <c r="P170" s="530">
        <f t="shared" si="957"/>
        <v>12</v>
      </c>
      <c r="Q170" s="530">
        <f t="shared" si="957"/>
        <v>26</v>
      </c>
      <c r="R170" s="530">
        <f t="shared" si="957"/>
        <v>33</v>
      </c>
      <c r="S170" s="530">
        <f t="shared" si="957"/>
        <v>42</v>
      </c>
      <c r="T170" s="530">
        <f t="shared" si="957"/>
        <v>75</v>
      </c>
      <c r="U170" s="530">
        <f t="shared" si="957"/>
        <v>268</v>
      </c>
      <c r="V170" s="530">
        <f t="shared" si="957"/>
        <v>181</v>
      </c>
      <c r="W170" s="530">
        <f t="shared" si="957"/>
        <v>449</v>
      </c>
      <c r="X170" s="530">
        <f t="shared" si="957"/>
        <v>29186</v>
      </c>
      <c r="Y170" s="530">
        <f t="shared" si="957"/>
        <v>26688</v>
      </c>
      <c r="Z170" s="530">
        <f t="shared" si="957"/>
        <v>55874</v>
      </c>
      <c r="AA170" s="530">
        <f t="shared" si="957"/>
        <v>3355</v>
      </c>
      <c r="AB170" s="530">
        <f t="shared" si="957"/>
        <v>2858</v>
      </c>
      <c r="AC170" s="530">
        <f t="shared" ref="AC170:AI170" si="958">AC15+AC20+AC28+AC32+AC38+AC43+AC49+AC61+AC72+AC83+AC89+AC101+AC106+AC113+AC119+AC124+AC132+AC138+AC147+AC152+AC159+AC169</f>
        <v>6213</v>
      </c>
      <c r="AD170" s="530">
        <f t="shared" si="958"/>
        <v>32541</v>
      </c>
      <c r="AE170" s="530">
        <f t="shared" si="958"/>
        <v>29546</v>
      </c>
      <c r="AF170" s="530">
        <f t="shared" si="958"/>
        <v>62087</v>
      </c>
      <c r="AG170" s="530">
        <f t="shared" si="958"/>
        <v>161</v>
      </c>
      <c r="AH170" s="530">
        <f t="shared" si="958"/>
        <v>134</v>
      </c>
      <c r="AI170" s="530">
        <f t="shared" si="958"/>
        <v>295</v>
      </c>
      <c r="AL170" s="373"/>
    </row>
    <row r="173" spans="1:38" s="194" customFormat="1" ht="14.25" customHeight="1">
      <c r="A173" s="193"/>
      <c r="AL173" s="193"/>
    </row>
    <row r="174" spans="1:38" s="194" customFormat="1" ht="15" customHeight="1">
      <c r="C174" s="1543" t="s">
        <v>274</v>
      </c>
      <c r="D174" s="1543"/>
      <c r="E174" s="1543"/>
      <c r="F174" s="1543"/>
      <c r="G174" s="1543"/>
      <c r="H174" s="1543"/>
      <c r="I174" s="1543"/>
      <c r="J174" s="1543"/>
      <c r="K174" s="1543"/>
      <c r="L174" s="1543"/>
      <c r="M174" s="1543"/>
      <c r="N174" s="1543"/>
      <c r="O174" s="1229"/>
      <c r="P174" s="1229"/>
      <c r="Q174" s="1229"/>
      <c r="R174" s="257"/>
      <c r="S174" s="257"/>
      <c r="T174" s="257"/>
      <c r="U174" s="1238"/>
      <c r="V174" s="1238"/>
      <c r="W174" s="1238"/>
      <c r="Z174" s="195"/>
      <c r="AA174" s="195"/>
      <c r="AB174" s="195"/>
      <c r="AC174" s="195"/>
      <c r="AD174" s="195"/>
      <c r="AE174" s="195"/>
      <c r="AF174" s="195"/>
      <c r="AL174" s="193"/>
    </row>
    <row r="175" spans="1:38" s="194" customFormat="1" ht="15" customHeight="1">
      <c r="A175" s="196" t="s">
        <v>280</v>
      </c>
      <c r="B175" s="193"/>
      <c r="C175" s="1632" t="s">
        <v>881</v>
      </c>
      <c r="D175" s="1632"/>
      <c r="E175" s="1632"/>
      <c r="F175" s="1632"/>
      <c r="G175" s="1632"/>
      <c r="H175" s="1632"/>
      <c r="I175" s="1632"/>
      <c r="J175" s="1632"/>
      <c r="K175" s="1632"/>
      <c r="L175" s="1632"/>
      <c r="M175" s="1632"/>
      <c r="N175" s="1632"/>
      <c r="O175" s="1231"/>
      <c r="P175" s="1231"/>
      <c r="Q175" s="1231"/>
      <c r="R175" s="258"/>
      <c r="S175" s="258"/>
      <c r="T175" s="258"/>
      <c r="U175" s="1240"/>
      <c r="V175" s="1240"/>
      <c r="W175" s="1240"/>
      <c r="AL175" s="193"/>
    </row>
    <row r="176" spans="1:38" s="197" customFormat="1" ht="33.75" customHeight="1">
      <c r="A176" s="1622" t="s">
        <v>1</v>
      </c>
      <c r="B176" s="1539" t="s">
        <v>296</v>
      </c>
      <c r="C176" s="1539" t="s">
        <v>3</v>
      </c>
      <c r="D176" s="1539"/>
      <c r="E176" s="1539"/>
      <c r="F176" s="1539" t="s">
        <v>4</v>
      </c>
      <c r="G176" s="1539"/>
      <c r="H176" s="1539"/>
      <c r="I176" s="1539" t="s">
        <v>5</v>
      </c>
      <c r="J176" s="1539"/>
      <c r="K176" s="1539"/>
      <c r="L176" s="1539" t="s">
        <v>290</v>
      </c>
      <c r="M176" s="1539"/>
      <c r="N176" s="1539"/>
      <c r="O176" s="1612" t="s">
        <v>878</v>
      </c>
      <c r="P176" s="1613"/>
      <c r="Q176" s="1614"/>
      <c r="R176" s="1612" t="s">
        <v>879</v>
      </c>
      <c r="S176" s="1613"/>
      <c r="T176" s="1614"/>
      <c r="U176" s="1612" t="s">
        <v>880</v>
      </c>
      <c r="V176" s="1613"/>
      <c r="W176" s="1614"/>
      <c r="X176" s="1539" t="s">
        <v>6</v>
      </c>
      <c r="Y176" s="1539"/>
      <c r="Z176" s="1539"/>
      <c r="AA176" s="1539" t="s">
        <v>288</v>
      </c>
      <c r="AB176" s="1539"/>
      <c r="AC176" s="1539"/>
      <c r="AD176" s="1539" t="s">
        <v>289</v>
      </c>
      <c r="AE176" s="1539"/>
      <c r="AF176" s="1539"/>
      <c r="AG176" s="1537" t="s">
        <v>7</v>
      </c>
      <c r="AH176" s="1537"/>
      <c r="AI176" s="1537"/>
    </row>
    <row r="177" spans="1:38" s="197" customFormat="1" ht="17.25" customHeight="1">
      <c r="A177" s="1622"/>
      <c r="B177" s="1539"/>
      <c r="C177" s="360" t="s">
        <v>242</v>
      </c>
      <c r="D177" s="360" t="s">
        <v>243</v>
      </c>
      <c r="E177" s="360" t="s">
        <v>236</v>
      </c>
      <c r="F177" s="360" t="s">
        <v>242</v>
      </c>
      <c r="G177" s="360" t="s">
        <v>243</v>
      </c>
      <c r="H177" s="360" t="s">
        <v>236</v>
      </c>
      <c r="I177" s="360" t="s">
        <v>242</v>
      </c>
      <c r="J177" s="360" t="s">
        <v>243</v>
      </c>
      <c r="K177" s="360" t="s">
        <v>236</v>
      </c>
      <c r="L177" s="360" t="s">
        <v>242</v>
      </c>
      <c r="M177" s="360" t="s">
        <v>243</v>
      </c>
      <c r="N177" s="360" t="s">
        <v>236</v>
      </c>
      <c r="O177" s="1237" t="s">
        <v>242</v>
      </c>
      <c r="P177" s="1237" t="s">
        <v>243</v>
      </c>
      <c r="Q177" s="1237" t="s">
        <v>236</v>
      </c>
      <c r="R177" s="1237" t="s">
        <v>242</v>
      </c>
      <c r="S177" s="1237" t="s">
        <v>243</v>
      </c>
      <c r="T177" s="1237" t="s">
        <v>236</v>
      </c>
      <c r="U177" s="1237" t="s">
        <v>242</v>
      </c>
      <c r="V177" s="1237" t="s">
        <v>243</v>
      </c>
      <c r="W177" s="1237" t="s">
        <v>236</v>
      </c>
      <c r="X177" s="360" t="s">
        <v>242</v>
      </c>
      <c r="Y177" s="360" t="s">
        <v>243</v>
      </c>
      <c r="Z177" s="360" t="s">
        <v>236</v>
      </c>
      <c r="AA177" s="360" t="s">
        <v>242</v>
      </c>
      <c r="AB177" s="360" t="s">
        <v>243</v>
      </c>
      <c r="AC177" s="360" t="s">
        <v>236</v>
      </c>
      <c r="AD177" s="360" t="s">
        <v>242</v>
      </c>
      <c r="AE177" s="360" t="s">
        <v>243</v>
      </c>
      <c r="AF177" s="360" t="s">
        <v>236</v>
      </c>
      <c r="AG177" s="360" t="s">
        <v>242</v>
      </c>
      <c r="AH177" s="360" t="s">
        <v>243</v>
      </c>
      <c r="AI177" s="360" t="s">
        <v>236</v>
      </c>
    </row>
    <row r="178" spans="1:38" s="194" customFormat="1" ht="28.5" customHeight="1">
      <c r="A178" s="199" t="s">
        <v>15</v>
      </c>
      <c r="B178" s="546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9"/>
      <c r="AA178" s="199"/>
      <c r="AB178" s="199"/>
      <c r="AC178" s="199"/>
      <c r="AD178" s="199"/>
      <c r="AE178" s="199"/>
      <c r="AF178" s="199"/>
      <c r="AG178" s="195"/>
      <c r="AH178" s="204"/>
      <c r="AI178" s="205"/>
      <c r="AL178" s="193"/>
    </row>
    <row r="179" spans="1:38" s="194" customFormat="1" ht="28.5" customHeight="1">
      <c r="A179" s="176">
        <v>1</v>
      </c>
      <c r="B179" s="547" t="s">
        <v>15</v>
      </c>
      <c r="C179" s="176">
        <v>3297</v>
      </c>
      <c r="D179" s="176">
        <v>3035</v>
      </c>
      <c r="E179" s="176">
        <f t="shared" ref="E179:E186" si="959">C179+D179</f>
        <v>6332</v>
      </c>
      <c r="F179" s="176">
        <v>8135</v>
      </c>
      <c r="G179" s="176">
        <v>7457</v>
      </c>
      <c r="H179" s="176">
        <f t="shared" ref="H179:H186" si="960">F179+G179</f>
        <v>15592</v>
      </c>
      <c r="I179" s="176">
        <v>60</v>
      </c>
      <c r="J179" s="176">
        <v>52</v>
      </c>
      <c r="K179" s="176">
        <f t="shared" ref="K179:K186" si="961">I179+J179</f>
        <v>112</v>
      </c>
      <c r="L179" s="176">
        <v>230</v>
      </c>
      <c r="M179" s="176">
        <v>210</v>
      </c>
      <c r="N179" s="176">
        <f t="shared" ref="N179:N186" si="962">L179+M179</f>
        <v>440</v>
      </c>
      <c r="O179" s="176"/>
      <c r="P179" s="176"/>
      <c r="Q179" s="176">
        <f t="shared" ref="Q179:Q186" si="963">O179+P179</f>
        <v>0</v>
      </c>
      <c r="R179" s="176"/>
      <c r="S179" s="176"/>
      <c r="T179" s="1024">
        <f t="shared" ref="T179:T186" si="964">R179+S179</f>
        <v>0</v>
      </c>
      <c r="U179" s="1024">
        <v>56</v>
      </c>
      <c r="V179" s="1024">
        <v>73</v>
      </c>
      <c r="W179" s="1024">
        <f t="shared" ref="W179:W186" si="965">U179+V179</f>
        <v>129</v>
      </c>
      <c r="X179" s="528">
        <f t="shared" ref="X179:X186" si="966">C179+F179+I179+L179+O179+R179+U179</f>
        <v>11778</v>
      </c>
      <c r="Y179" s="528">
        <f t="shared" ref="Y179:Y186" si="967">D179+G179+J179+M179+P179+S179+V179</f>
        <v>10827</v>
      </c>
      <c r="Z179" s="528">
        <f t="shared" ref="Z179:Z186" si="968">E179+H179+K179+N179+Q179+T179+W179</f>
        <v>22605</v>
      </c>
      <c r="AA179" s="11"/>
      <c r="AB179" s="11"/>
      <c r="AC179" s="171">
        <f>AA179+AB179</f>
        <v>0</v>
      </c>
      <c r="AD179" s="171">
        <f>X179+AA179</f>
        <v>11778</v>
      </c>
      <c r="AE179" s="171">
        <f>Y179+AB179</f>
        <v>10827</v>
      </c>
      <c r="AF179" s="171">
        <f>AD179+AE179</f>
        <v>22605</v>
      </c>
      <c r="AG179" s="176">
        <v>54</v>
      </c>
      <c r="AH179" s="176">
        <v>63</v>
      </c>
      <c r="AI179" s="171">
        <f>AG179+AH179</f>
        <v>117</v>
      </c>
      <c r="AL179" s="193"/>
    </row>
    <row r="180" spans="1:38" s="194" customFormat="1" ht="28.5" customHeight="1">
      <c r="A180" s="176">
        <v>2</v>
      </c>
      <c r="B180" s="547" t="s">
        <v>502</v>
      </c>
      <c r="C180" s="176">
        <v>125</v>
      </c>
      <c r="D180" s="176">
        <v>97</v>
      </c>
      <c r="E180" s="176">
        <f t="shared" si="959"/>
        <v>222</v>
      </c>
      <c r="F180" s="176">
        <v>190</v>
      </c>
      <c r="G180" s="176">
        <v>180</v>
      </c>
      <c r="H180" s="176">
        <f t="shared" si="960"/>
        <v>370</v>
      </c>
      <c r="I180" s="176">
        <v>7</v>
      </c>
      <c r="J180" s="176">
        <v>6</v>
      </c>
      <c r="K180" s="176">
        <f t="shared" si="961"/>
        <v>13</v>
      </c>
      <c r="L180" s="176">
        <v>1</v>
      </c>
      <c r="M180" s="176">
        <v>0</v>
      </c>
      <c r="N180" s="176">
        <f t="shared" si="962"/>
        <v>1</v>
      </c>
      <c r="O180" s="176"/>
      <c r="P180" s="176"/>
      <c r="Q180" s="176">
        <f t="shared" si="963"/>
        <v>0</v>
      </c>
      <c r="R180" s="176"/>
      <c r="S180" s="176"/>
      <c r="T180" s="1024">
        <f t="shared" si="964"/>
        <v>0</v>
      </c>
      <c r="U180" s="1024">
        <v>0</v>
      </c>
      <c r="V180" s="1024">
        <v>0</v>
      </c>
      <c r="W180" s="1024">
        <f t="shared" si="965"/>
        <v>0</v>
      </c>
      <c r="X180" s="528">
        <f t="shared" si="966"/>
        <v>323</v>
      </c>
      <c r="Y180" s="528">
        <f t="shared" si="967"/>
        <v>283</v>
      </c>
      <c r="Z180" s="528">
        <f t="shared" si="968"/>
        <v>606</v>
      </c>
      <c r="AA180" s="11"/>
      <c r="AB180" s="11"/>
      <c r="AC180" s="171">
        <f t="shared" ref="AC180:AC186" si="969">AA180+AB180</f>
        <v>0</v>
      </c>
      <c r="AD180" s="171">
        <f t="shared" ref="AD180:AE186" si="970">X180+AA180</f>
        <v>323</v>
      </c>
      <c r="AE180" s="171">
        <f t="shared" si="970"/>
        <v>283</v>
      </c>
      <c r="AF180" s="171">
        <f t="shared" ref="AF180:AF186" si="971">AD180+AE180</f>
        <v>606</v>
      </c>
      <c r="AG180" s="176">
        <v>0</v>
      </c>
      <c r="AH180" s="176">
        <v>0</v>
      </c>
      <c r="AI180" s="171">
        <f t="shared" ref="AI180:AI186" si="972">AG180+AH180</f>
        <v>0</v>
      </c>
      <c r="AL180" s="193"/>
    </row>
    <row r="181" spans="1:38" s="194" customFormat="1" ht="28.5" customHeight="1">
      <c r="A181" s="176">
        <v>3</v>
      </c>
      <c r="B181" s="547" t="s">
        <v>16</v>
      </c>
      <c r="C181" s="1186">
        <v>446</v>
      </c>
      <c r="D181" s="1186">
        <v>410</v>
      </c>
      <c r="E181" s="176">
        <f t="shared" si="959"/>
        <v>856</v>
      </c>
      <c r="F181" s="1186">
        <v>572</v>
      </c>
      <c r="G181" s="1186">
        <v>522</v>
      </c>
      <c r="H181" s="176">
        <f t="shared" si="960"/>
        <v>1094</v>
      </c>
      <c r="I181" s="1186">
        <v>8</v>
      </c>
      <c r="J181" s="1186">
        <v>8</v>
      </c>
      <c r="K181" s="176">
        <f t="shared" si="961"/>
        <v>16</v>
      </c>
      <c r="L181" s="1186">
        <v>250</v>
      </c>
      <c r="M181" s="1186">
        <v>230</v>
      </c>
      <c r="N181" s="176">
        <f t="shared" si="962"/>
        <v>480</v>
      </c>
      <c r="O181" s="176"/>
      <c r="P181" s="176"/>
      <c r="Q181" s="176">
        <f t="shared" si="963"/>
        <v>0</v>
      </c>
      <c r="R181" s="1186"/>
      <c r="S181" s="1186"/>
      <c r="T181" s="1024">
        <f t="shared" si="964"/>
        <v>0</v>
      </c>
      <c r="U181" s="1024">
        <v>0</v>
      </c>
      <c r="V181" s="1024">
        <v>0</v>
      </c>
      <c r="W181" s="1024">
        <f t="shared" si="965"/>
        <v>0</v>
      </c>
      <c r="X181" s="528">
        <f t="shared" si="966"/>
        <v>1276</v>
      </c>
      <c r="Y181" s="528">
        <f t="shared" si="967"/>
        <v>1170</v>
      </c>
      <c r="Z181" s="528">
        <f t="shared" si="968"/>
        <v>2446</v>
      </c>
      <c r="AA181" s="11"/>
      <c r="AB181" s="11"/>
      <c r="AC181" s="171">
        <f t="shared" si="969"/>
        <v>0</v>
      </c>
      <c r="AD181" s="171">
        <f t="shared" si="970"/>
        <v>1276</v>
      </c>
      <c r="AE181" s="171">
        <f t="shared" si="970"/>
        <v>1170</v>
      </c>
      <c r="AF181" s="171">
        <f t="shared" si="971"/>
        <v>2446</v>
      </c>
      <c r="AG181" s="1186">
        <v>5</v>
      </c>
      <c r="AH181" s="1186">
        <v>3</v>
      </c>
      <c r="AI181" s="171">
        <f t="shared" si="972"/>
        <v>8</v>
      </c>
      <c r="AL181" s="193"/>
    </row>
    <row r="182" spans="1:38" s="194" customFormat="1" ht="28.5" customHeight="1">
      <c r="A182" s="176">
        <v>4</v>
      </c>
      <c r="B182" s="547" t="s">
        <v>690</v>
      </c>
      <c r="C182" s="176">
        <v>26</v>
      </c>
      <c r="D182" s="176">
        <v>31</v>
      </c>
      <c r="E182" s="176">
        <f t="shared" si="959"/>
        <v>57</v>
      </c>
      <c r="F182" s="176">
        <v>277</v>
      </c>
      <c r="G182" s="176">
        <v>223</v>
      </c>
      <c r="H182" s="176">
        <f t="shared" si="960"/>
        <v>500</v>
      </c>
      <c r="I182" s="176">
        <v>1</v>
      </c>
      <c r="J182" s="176">
        <v>2</v>
      </c>
      <c r="K182" s="176">
        <f t="shared" si="961"/>
        <v>3</v>
      </c>
      <c r="L182" s="176">
        <v>0</v>
      </c>
      <c r="M182" s="176">
        <v>0</v>
      </c>
      <c r="N182" s="176">
        <f t="shared" si="962"/>
        <v>0</v>
      </c>
      <c r="O182" s="176"/>
      <c r="P182" s="176"/>
      <c r="Q182" s="176">
        <f t="shared" si="963"/>
        <v>0</v>
      </c>
      <c r="R182" s="176"/>
      <c r="S182" s="176"/>
      <c r="T182" s="1024">
        <f t="shared" si="964"/>
        <v>0</v>
      </c>
      <c r="U182" s="1024">
        <v>0</v>
      </c>
      <c r="V182" s="1024">
        <v>0</v>
      </c>
      <c r="W182" s="1024">
        <f t="shared" si="965"/>
        <v>0</v>
      </c>
      <c r="X182" s="528">
        <f t="shared" si="966"/>
        <v>304</v>
      </c>
      <c r="Y182" s="528">
        <f t="shared" si="967"/>
        <v>256</v>
      </c>
      <c r="Z182" s="528">
        <f t="shared" si="968"/>
        <v>560</v>
      </c>
      <c r="AA182" s="11"/>
      <c r="AB182" s="11"/>
      <c r="AC182" s="171">
        <f t="shared" si="969"/>
        <v>0</v>
      </c>
      <c r="AD182" s="171">
        <f t="shared" si="970"/>
        <v>304</v>
      </c>
      <c r="AE182" s="171">
        <f t="shared" si="970"/>
        <v>256</v>
      </c>
      <c r="AF182" s="171">
        <f t="shared" si="971"/>
        <v>560</v>
      </c>
      <c r="AG182" s="176">
        <v>0</v>
      </c>
      <c r="AH182" s="176">
        <v>0</v>
      </c>
      <c r="AI182" s="171">
        <f t="shared" si="972"/>
        <v>0</v>
      </c>
      <c r="AL182" s="193"/>
    </row>
    <row r="183" spans="1:38" s="194" customFormat="1" ht="28.5" customHeight="1">
      <c r="A183" s="176">
        <v>5</v>
      </c>
      <c r="B183" s="547" t="s">
        <v>17</v>
      </c>
      <c r="C183" s="176">
        <v>54</v>
      </c>
      <c r="D183" s="176">
        <v>47</v>
      </c>
      <c r="E183" s="176">
        <f t="shared" si="959"/>
        <v>101</v>
      </c>
      <c r="F183" s="176">
        <v>141</v>
      </c>
      <c r="G183" s="176">
        <v>124</v>
      </c>
      <c r="H183" s="176">
        <f t="shared" si="960"/>
        <v>265</v>
      </c>
      <c r="I183" s="176">
        <v>16</v>
      </c>
      <c r="J183" s="176">
        <v>6</v>
      </c>
      <c r="K183" s="176">
        <f t="shared" si="961"/>
        <v>22</v>
      </c>
      <c r="L183" s="176">
        <v>13</v>
      </c>
      <c r="M183" s="176">
        <v>15</v>
      </c>
      <c r="N183" s="176">
        <f t="shared" si="962"/>
        <v>28</v>
      </c>
      <c r="O183" s="176"/>
      <c r="P183" s="176"/>
      <c r="Q183" s="176">
        <f t="shared" si="963"/>
        <v>0</v>
      </c>
      <c r="R183" s="176"/>
      <c r="S183" s="176"/>
      <c r="T183" s="1024">
        <f t="shared" si="964"/>
        <v>0</v>
      </c>
      <c r="U183" s="1024">
        <v>83</v>
      </c>
      <c r="V183" s="1024">
        <v>94</v>
      </c>
      <c r="W183" s="1024">
        <f t="shared" si="965"/>
        <v>177</v>
      </c>
      <c r="X183" s="528">
        <f t="shared" si="966"/>
        <v>307</v>
      </c>
      <c r="Y183" s="528">
        <f t="shared" si="967"/>
        <v>286</v>
      </c>
      <c r="Z183" s="528">
        <f t="shared" si="968"/>
        <v>593</v>
      </c>
      <c r="AA183" s="11"/>
      <c r="AB183" s="11"/>
      <c r="AC183" s="171">
        <f t="shared" si="969"/>
        <v>0</v>
      </c>
      <c r="AD183" s="171">
        <f t="shared" si="970"/>
        <v>307</v>
      </c>
      <c r="AE183" s="171">
        <f t="shared" si="970"/>
        <v>286</v>
      </c>
      <c r="AF183" s="171">
        <f t="shared" si="971"/>
        <v>593</v>
      </c>
      <c r="AG183" s="176">
        <v>0</v>
      </c>
      <c r="AH183" s="176">
        <v>0</v>
      </c>
      <c r="AI183" s="171">
        <f t="shared" si="972"/>
        <v>0</v>
      </c>
      <c r="AL183" s="193"/>
    </row>
    <row r="184" spans="1:38" s="194" customFormat="1" ht="28.5" customHeight="1">
      <c r="A184" s="176">
        <v>6</v>
      </c>
      <c r="B184" s="547" t="s">
        <v>670</v>
      </c>
      <c r="C184" s="176">
        <v>14</v>
      </c>
      <c r="D184" s="176">
        <v>17</v>
      </c>
      <c r="E184" s="176">
        <f t="shared" si="959"/>
        <v>31</v>
      </c>
      <c r="F184" s="176">
        <v>188</v>
      </c>
      <c r="G184" s="176">
        <v>194</v>
      </c>
      <c r="H184" s="176">
        <f t="shared" si="960"/>
        <v>382</v>
      </c>
      <c r="I184" s="176">
        <v>2</v>
      </c>
      <c r="J184" s="176">
        <v>1</v>
      </c>
      <c r="K184" s="176">
        <f t="shared" si="961"/>
        <v>3</v>
      </c>
      <c r="L184" s="176">
        <v>9</v>
      </c>
      <c r="M184" s="176">
        <v>12</v>
      </c>
      <c r="N184" s="176">
        <f t="shared" si="962"/>
        <v>21</v>
      </c>
      <c r="O184" s="176"/>
      <c r="P184" s="176"/>
      <c r="Q184" s="176">
        <f t="shared" si="963"/>
        <v>0</v>
      </c>
      <c r="R184" s="176"/>
      <c r="S184" s="176"/>
      <c r="T184" s="1024">
        <f t="shared" si="964"/>
        <v>0</v>
      </c>
      <c r="U184" s="1024">
        <v>0</v>
      </c>
      <c r="V184" s="1024">
        <v>0</v>
      </c>
      <c r="W184" s="1024">
        <f t="shared" si="965"/>
        <v>0</v>
      </c>
      <c r="X184" s="528">
        <f t="shared" si="966"/>
        <v>213</v>
      </c>
      <c r="Y184" s="528">
        <f t="shared" si="967"/>
        <v>224</v>
      </c>
      <c r="Z184" s="528">
        <f t="shared" si="968"/>
        <v>437</v>
      </c>
      <c r="AA184" s="11"/>
      <c r="AB184" s="11"/>
      <c r="AC184" s="171">
        <f t="shared" si="969"/>
        <v>0</v>
      </c>
      <c r="AD184" s="171">
        <f t="shared" si="970"/>
        <v>213</v>
      </c>
      <c r="AE184" s="171">
        <f t="shared" si="970"/>
        <v>224</v>
      </c>
      <c r="AF184" s="171">
        <f t="shared" si="971"/>
        <v>437</v>
      </c>
      <c r="AG184" s="176">
        <v>0</v>
      </c>
      <c r="AH184" s="176">
        <v>0</v>
      </c>
      <c r="AI184" s="171">
        <f t="shared" si="972"/>
        <v>0</v>
      </c>
      <c r="AL184" s="193"/>
    </row>
    <row r="185" spans="1:38" s="194" customFormat="1" ht="28.5" customHeight="1">
      <c r="A185" s="176">
        <v>7</v>
      </c>
      <c r="B185" s="547" t="s">
        <v>18</v>
      </c>
      <c r="C185" s="176">
        <v>8</v>
      </c>
      <c r="D185" s="176">
        <v>13</v>
      </c>
      <c r="E185" s="176">
        <f t="shared" si="959"/>
        <v>21</v>
      </c>
      <c r="F185" s="176">
        <v>39</v>
      </c>
      <c r="G185" s="176">
        <v>41</v>
      </c>
      <c r="H185" s="176">
        <f t="shared" si="960"/>
        <v>80</v>
      </c>
      <c r="I185" s="176">
        <v>0</v>
      </c>
      <c r="J185" s="176">
        <v>2</v>
      </c>
      <c r="K185" s="176">
        <f t="shared" si="961"/>
        <v>2</v>
      </c>
      <c r="L185" s="176">
        <v>11</v>
      </c>
      <c r="M185" s="176">
        <v>18</v>
      </c>
      <c r="N185" s="176">
        <f t="shared" si="962"/>
        <v>29</v>
      </c>
      <c r="O185" s="176"/>
      <c r="P185" s="176"/>
      <c r="Q185" s="176">
        <f t="shared" si="963"/>
        <v>0</v>
      </c>
      <c r="R185" s="176"/>
      <c r="S185" s="176"/>
      <c r="T185" s="1024">
        <f t="shared" si="964"/>
        <v>0</v>
      </c>
      <c r="U185" s="1024">
        <v>13</v>
      </c>
      <c r="V185" s="1024">
        <v>9</v>
      </c>
      <c r="W185" s="1024">
        <f t="shared" si="965"/>
        <v>22</v>
      </c>
      <c r="X185" s="528">
        <f t="shared" si="966"/>
        <v>71</v>
      </c>
      <c r="Y185" s="528">
        <f t="shared" si="967"/>
        <v>83</v>
      </c>
      <c r="Z185" s="528">
        <f t="shared" si="968"/>
        <v>154</v>
      </c>
      <c r="AA185" s="11"/>
      <c r="AB185" s="11"/>
      <c r="AC185" s="171">
        <f t="shared" si="969"/>
        <v>0</v>
      </c>
      <c r="AD185" s="171">
        <f t="shared" si="970"/>
        <v>71</v>
      </c>
      <c r="AE185" s="171">
        <f t="shared" si="970"/>
        <v>83</v>
      </c>
      <c r="AF185" s="171">
        <f t="shared" si="971"/>
        <v>154</v>
      </c>
      <c r="AG185" s="176">
        <v>0</v>
      </c>
      <c r="AH185" s="176">
        <v>0</v>
      </c>
      <c r="AI185" s="171">
        <f t="shared" si="972"/>
        <v>0</v>
      </c>
      <c r="AL185" s="193"/>
    </row>
    <row r="186" spans="1:38" s="194" customFormat="1" ht="28.5" customHeight="1">
      <c r="A186" s="176">
        <v>8</v>
      </c>
      <c r="B186" s="547" t="s">
        <v>19</v>
      </c>
      <c r="C186" s="176">
        <v>72</v>
      </c>
      <c r="D186" s="176">
        <v>45</v>
      </c>
      <c r="E186" s="176">
        <f t="shared" si="959"/>
        <v>117</v>
      </c>
      <c r="F186" s="176">
        <v>151</v>
      </c>
      <c r="G186" s="176">
        <v>122</v>
      </c>
      <c r="H186" s="176">
        <f t="shared" si="960"/>
        <v>273</v>
      </c>
      <c r="I186" s="176">
        <v>12</v>
      </c>
      <c r="J186" s="176">
        <v>14</v>
      </c>
      <c r="K186" s="176">
        <f t="shared" si="961"/>
        <v>26</v>
      </c>
      <c r="L186" s="176">
        <v>5</v>
      </c>
      <c r="M186" s="176">
        <v>3</v>
      </c>
      <c r="N186" s="176">
        <f t="shared" si="962"/>
        <v>8</v>
      </c>
      <c r="O186" s="176"/>
      <c r="P186" s="176"/>
      <c r="Q186" s="176">
        <f t="shared" si="963"/>
        <v>0</v>
      </c>
      <c r="R186" s="176"/>
      <c r="S186" s="176"/>
      <c r="T186" s="1024">
        <f t="shared" si="964"/>
        <v>0</v>
      </c>
      <c r="U186" s="1024">
        <v>0</v>
      </c>
      <c r="V186" s="1024">
        <v>0</v>
      </c>
      <c r="W186" s="1024">
        <f t="shared" si="965"/>
        <v>0</v>
      </c>
      <c r="X186" s="528">
        <f t="shared" si="966"/>
        <v>240</v>
      </c>
      <c r="Y186" s="528">
        <f t="shared" si="967"/>
        <v>184</v>
      </c>
      <c r="Z186" s="528">
        <f t="shared" si="968"/>
        <v>424</v>
      </c>
      <c r="AA186" s="11">
        <v>37</v>
      </c>
      <c r="AB186" s="11">
        <v>37</v>
      </c>
      <c r="AC186" s="171">
        <f t="shared" si="969"/>
        <v>74</v>
      </c>
      <c r="AD186" s="171">
        <f t="shared" si="970"/>
        <v>277</v>
      </c>
      <c r="AE186" s="171">
        <f t="shared" si="970"/>
        <v>221</v>
      </c>
      <c r="AF186" s="171">
        <f t="shared" si="971"/>
        <v>498</v>
      </c>
      <c r="AG186" s="176">
        <v>0</v>
      </c>
      <c r="AH186" s="176">
        <v>0</v>
      </c>
      <c r="AI186" s="171">
        <f t="shared" si="972"/>
        <v>0</v>
      </c>
      <c r="AL186" s="193"/>
    </row>
    <row r="187" spans="1:38" s="194" customFormat="1" ht="28.5" customHeight="1">
      <c r="A187" s="91"/>
      <c r="B187" s="548" t="s">
        <v>6</v>
      </c>
      <c r="C187" s="203">
        <f>SUM(C179:C186)</f>
        <v>4042</v>
      </c>
      <c r="D187" s="203">
        <f t="shared" ref="D187:AI187" si="973">SUM(D179:D186)</f>
        <v>3695</v>
      </c>
      <c r="E187" s="203">
        <f t="shared" si="973"/>
        <v>7737</v>
      </c>
      <c r="F187" s="203">
        <f t="shared" si="973"/>
        <v>9693</v>
      </c>
      <c r="G187" s="203">
        <f t="shared" si="973"/>
        <v>8863</v>
      </c>
      <c r="H187" s="203">
        <f t="shared" si="973"/>
        <v>18556</v>
      </c>
      <c r="I187" s="203">
        <f t="shared" si="973"/>
        <v>106</v>
      </c>
      <c r="J187" s="203">
        <f t="shared" si="973"/>
        <v>91</v>
      </c>
      <c r="K187" s="203">
        <f t="shared" si="973"/>
        <v>197</v>
      </c>
      <c r="L187" s="203">
        <f t="shared" si="973"/>
        <v>519</v>
      </c>
      <c r="M187" s="203">
        <f t="shared" si="973"/>
        <v>488</v>
      </c>
      <c r="N187" s="203">
        <f t="shared" si="973"/>
        <v>1007</v>
      </c>
      <c r="O187" s="203">
        <f t="shared" si="973"/>
        <v>0</v>
      </c>
      <c r="P187" s="203">
        <f t="shared" si="973"/>
        <v>0</v>
      </c>
      <c r="Q187" s="203">
        <f t="shared" si="973"/>
        <v>0</v>
      </c>
      <c r="R187" s="203">
        <f t="shared" si="973"/>
        <v>0</v>
      </c>
      <c r="S187" s="203">
        <f t="shared" si="973"/>
        <v>0</v>
      </c>
      <c r="T187" s="203">
        <f t="shared" si="973"/>
        <v>0</v>
      </c>
      <c r="U187" s="203">
        <f t="shared" si="973"/>
        <v>152</v>
      </c>
      <c r="V187" s="203">
        <f t="shared" si="973"/>
        <v>176</v>
      </c>
      <c r="W187" s="203">
        <f t="shared" si="973"/>
        <v>328</v>
      </c>
      <c r="X187" s="203">
        <f t="shared" si="973"/>
        <v>14512</v>
      </c>
      <c r="Y187" s="203">
        <f t="shared" si="973"/>
        <v>13313</v>
      </c>
      <c r="Z187" s="203">
        <f t="shared" si="973"/>
        <v>27825</v>
      </c>
      <c r="AA187" s="203">
        <f t="shared" si="973"/>
        <v>37</v>
      </c>
      <c r="AB187" s="203">
        <f t="shared" si="973"/>
        <v>37</v>
      </c>
      <c r="AC187" s="203">
        <f t="shared" si="973"/>
        <v>74</v>
      </c>
      <c r="AD187" s="203">
        <f t="shared" si="973"/>
        <v>14549</v>
      </c>
      <c r="AE187" s="203">
        <f t="shared" si="973"/>
        <v>13350</v>
      </c>
      <c r="AF187" s="203">
        <f t="shared" si="973"/>
        <v>27899</v>
      </c>
      <c r="AG187" s="203">
        <f>SUM(AG179:AG186)</f>
        <v>59</v>
      </c>
      <c r="AH187" s="203">
        <f t="shared" si="973"/>
        <v>66</v>
      </c>
      <c r="AI187" s="203">
        <f t="shared" si="973"/>
        <v>125</v>
      </c>
      <c r="AL187" s="193"/>
    </row>
    <row r="188" spans="1:38" s="194" customFormat="1" ht="28.5" customHeight="1">
      <c r="A188" s="206" t="s">
        <v>20</v>
      </c>
      <c r="B188" s="546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207"/>
      <c r="Y188" s="207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208"/>
      <c r="AL188" s="193"/>
    </row>
    <row r="189" spans="1:38" s="194" customFormat="1" ht="28.5" customHeight="1">
      <c r="A189" s="23">
        <v>9</v>
      </c>
      <c r="B189" s="889" t="s">
        <v>789</v>
      </c>
      <c r="C189" s="11">
        <v>525</v>
      </c>
      <c r="D189" s="11">
        <v>450</v>
      </c>
      <c r="E189" s="1024">
        <f t="shared" ref="E189:E193" si="974">C189+D189</f>
        <v>975</v>
      </c>
      <c r="F189" s="11">
        <v>2858</v>
      </c>
      <c r="G189" s="11">
        <v>2551</v>
      </c>
      <c r="H189" s="1024">
        <f t="shared" ref="H189:H193" si="975">F189+G189</f>
        <v>5409</v>
      </c>
      <c r="I189" s="11">
        <v>113</v>
      </c>
      <c r="J189" s="11">
        <v>102</v>
      </c>
      <c r="K189" s="1024">
        <f t="shared" ref="K189:K193" si="976">I189+J189</f>
        <v>215</v>
      </c>
      <c r="L189" s="11">
        <v>1</v>
      </c>
      <c r="M189" s="11">
        <v>2</v>
      </c>
      <c r="N189" s="1024">
        <f t="shared" ref="N189:N193" si="977">L189+M189</f>
        <v>3</v>
      </c>
      <c r="O189" s="1024"/>
      <c r="P189" s="1024"/>
      <c r="Q189" s="176">
        <f t="shared" ref="Q189:Q193" si="978">O189+P189</f>
        <v>0</v>
      </c>
      <c r="R189" s="171"/>
      <c r="S189" s="171"/>
      <c r="T189" s="1024">
        <f t="shared" ref="T189:T193" si="979">R189+S189</f>
        <v>0</v>
      </c>
      <c r="U189" s="1024">
        <v>215</v>
      </c>
      <c r="V189" s="1024">
        <v>228</v>
      </c>
      <c r="W189" s="1024">
        <f t="shared" ref="W189:W193" si="980">U189+V189</f>
        <v>443</v>
      </c>
      <c r="X189" s="528">
        <f>C189+F189+I189+L189+O189+R189+U189</f>
        <v>3712</v>
      </c>
      <c r="Y189" s="528">
        <f t="shared" ref="Y189:Y193" si="981">D189+G189+J189+M189+P189+S189+V189</f>
        <v>3333</v>
      </c>
      <c r="Z189" s="528">
        <f t="shared" ref="Z189:Z193" si="982">E189+H189+K189+N189+Q189+T189+W189</f>
        <v>7045</v>
      </c>
      <c r="AA189" s="889">
        <v>34</v>
      </c>
      <c r="AB189" s="889">
        <v>48</v>
      </c>
      <c r="AC189" s="171">
        <f>AA189+AB189</f>
        <v>82</v>
      </c>
      <c r="AD189" s="171">
        <f>X189+AA189</f>
        <v>3746</v>
      </c>
      <c r="AE189" s="171">
        <f>Y189+AB189</f>
        <v>3381</v>
      </c>
      <c r="AF189" s="171">
        <f>AD189+AE189</f>
        <v>7127</v>
      </c>
      <c r="AG189" s="11">
        <v>33</v>
      </c>
      <c r="AH189" s="11">
        <v>25</v>
      </c>
      <c r="AI189" s="171">
        <f>AG189+AH189</f>
        <v>58</v>
      </c>
      <c r="AL189" s="193"/>
    </row>
    <row r="190" spans="1:38" s="194" customFormat="1" ht="28.5" customHeight="1">
      <c r="A190" s="23">
        <v>10</v>
      </c>
      <c r="B190" s="927" t="s">
        <v>790</v>
      </c>
      <c r="C190" s="11">
        <v>29</v>
      </c>
      <c r="D190" s="11">
        <v>20</v>
      </c>
      <c r="E190" s="1024">
        <f t="shared" si="974"/>
        <v>49</v>
      </c>
      <c r="F190" s="11">
        <v>150</v>
      </c>
      <c r="G190" s="11">
        <v>133</v>
      </c>
      <c r="H190" s="1024">
        <f t="shared" si="975"/>
        <v>283</v>
      </c>
      <c r="I190" s="11">
        <v>7</v>
      </c>
      <c r="J190" s="11">
        <v>12</v>
      </c>
      <c r="K190" s="1024">
        <f t="shared" si="976"/>
        <v>19</v>
      </c>
      <c r="L190" s="11"/>
      <c r="M190" s="11"/>
      <c r="N190" s="1024">
        <f t="shared" si="977"/>
        <v>0</v>
      </c>
      <c r="O190" s="1024"/>
      <c r="P190" s="1024"/>
      <c r="Q190" s="176">
        <f t="shared" si="978"/>
        <v>0</v>
      </c>
      <c r="R190" s="171"/>
      <c r="S190" s="171"/>
      <c r="T190" s="1024">
        <f t="shared" si="979"/>
        <v>0</v>
      </c>
      <c r="U190" s="1024">
        <v>12</v>
      </c>
      <c r="V190" s="1024">
        <v>10</v>
      </c>
      <c r="W190" s="1024">
        <f t="shared" si="980"/>
        <v>22</v>
      </c>
      <c r="X190" s="528">
        <f t="shared" ref="X190:X193" si="983">C190+F190+I190+L190+O190+R190+U190</f>
        <v>198</v>
      </c>
      <c r="Y190" s="528">
        <f t="shared" si="981"/>
        <v>175</v>
      </c>
      <c r="Z190" s="528">
        <f t="shared" si="982"/>
        <v>373</v>
      </c>
      <c r="AA190" s="889">
        <v>9</v>
      </c>
      <c r="AB190" s="889">
        <v>10</v>
      </c>
      <c r="AC190" s="171">
        <f>AA190+AB190</f>
        <v>19</v>
      </c>
      <c r="AD190" s="171">
        <f t="shared" ref="AD190:AE193" si="984">X190+AA190</f>
        <v>207</v>
      </c>
      <c r="AE190" s="171">
        <f t="shared" si="984"/>
        <v>185</v>
      </c>
      <c r="AF190" s="171">
        <f>AD190+AE190</f>
        <v>392</v>
      </c>
      <c r="AG190" s="216"/>
      <c r="AH190" s="216"/>
      <c r="AI190" s="171">
        <f>AG190+AH190</f>
        <v>0</v>
      </c>
      <c r="AL190" s="193"/>
    </row>
    <row r="191" spans="1:38" s="194" customFormat="1" ht="28.5" customHeight="1">
      <c r="A191" s="23">
        <v>11</v>
      </c>
      <c r="B191" s="889" t="s">
        <v>791</v>
      </c>
      <c r="C191" s="11">
        <v>76</v>
      </c>
      <c r="D191" s="11">
        <v>66</v>
      </c>
      <c r="E191" s="1024">
        <f t="shared" si="974"/>
        <v>142</v>
      </c>
      <c r="F191" s="11">
        <v>200</v>
      </c>
      <c r="G191" s="11">
        <v>174</v>
      </c>
      <c r="H191" s="1024">
        <f t="shared" si="975"/>
        <v>374</v>
      </c>
      <c r="I191" s="11">
        <v>9</v>
      </c>
      <c r="J191" s="11">
        <v>6</v>
      </c>
      <c r="K191" s="1024">
        <f t="shared" si="976"/>
        <v>15</v>
      </c>
      <c r="L191" s="11"/>
      <c r="M191" s="11"/>
      <c r="N191" s="1024">
        <f t="shared" si="977"/>
        <v>0</v>
      </c>
      <c r="O191" s="1024"/>
      <c r="P191" s="1024"/>
      <c r="Q191" s="176">
        <f t="shared" si="978"/>
        <v>0</v>
      </c>
      <c r="R191" s="171"/>
      <c r="S191" s="171"/>
      <c r="T191" s="1024">
        <f t="shared" si="979"/>
        <v>0</v>
      </c>
      <c r="U191" s="1024">
        <v>20</v>
      </c>
      <c r="V191" s="1024">
        <v>16</v>
      </c>
      <c r="W191" s="1024">
        <f t="shared" si="980"/>
        <v>36</v>
      </c>
      <c r="X191" s="528">
        <f t="shared" si="983"/>
        <v>305</v>
      </c>
      <c r="Y191" s="528">
        <f t="shared" si="981"/>
        <v>262</v>
      </c>
      <c r="Z191" s="528">
        <f t="shared" si="982"/>
        <v>567</v>
      </c>
      <c r="AA191" s="889">
        <v>7</v>
      </c>
      <c r="AB191" s="889">
        <v>10</v>
      </c>
      <c r="AC191" s="171">
        <f>AA191+AB191</f>
        <v>17</v>
      </c>
      <c r="AD191" s="171">
        <f t="shared" si="984"/>
        <v>312</v>
      </c>
      <c r="AE191" s="171">
        <f t="shared" si="984"/>
        <v>272</v>
      </c>
      <c r="AF191" s="171">
        <f>AD191+AE191</f>
        <v>584</v>
      </c>
      <c r="AG191" s="216"/>
      <c r="AH191" s="216"/>
      <c r="AI191" s="171">
        <f>AG191+AH191</f>
        <v>0</v>
      </c>
      <c r="AL191" s="193"/>
    </row>
    <row r="192" spans="1:38" s="194" customFormat="1" ht="28.5" customHeight="1">
      <c r="A192" s="23">
        <v>12</v>
      </c>
      <c r="B192" s="889" t="s">
        <v>792</v>
      </c>
      <c r="C192" s="11">
        <v>14</v>
      </c>
      <c r="D192" s="11">
        <v>11</v>
      </c>
      <c r="E192" s="1024">
        <f t="shared" si="974"/>
        <v>25</v>
      </c>
      <c r="F192" s="11">
        <v>43</v>
      </c>
      <c r="G192" s="11">
        <v>58</v>
      </c>
      <c r="H192" s="1024">
        <f t="shared" si="975"/>
        <v>101</v>
      </c>
      <c r="I192" s="11">
        <v>3</v>
      </c>
      <c r="J192" s="11"/>
      <c r="K192" s="1024">
        <f t="shared" si="976"/>
        <v>3</v>
      </c>
      <c r="L192" s="11">
        <v>1</v>
      </c>
      <c r="M192" s="11"/>
      <c r="N192" s="1024">
        <f t="shared" si="977"/>
        <v>1</v>
      </c>
      <c r="O192" s="1024"/>
      <c r="P192" s="1024"/>
      <c r="Q192" s="176">
        <f t="shared" si="978"/>
        <v>0</v>
      </c>
      <c r="R192" s="171"/>
      <c r="S192" s="171"/>
      <c r="T192" s="1024">
        <f t="shared" si="979"/>
        <v>0</v>
      </c>
      <c r="U192" s="1024">
        <v>6</v>
      </c>
      <c r="V192" s="1024">
        <v>5</v>
      </c>
      <c r="W192" s="1024">
        <f t="shared" si="980"/>
        <v>11</v>
      </c>
      <c r="X192" s="528">
        <f t="shared" si="983"/>
        <v>67</v>
      </c>
      <c r="Y192" s="528">
        <f t="shared" si="981"/>
        <v>74</v>
      </c>
      <c r="Z192" s="528">
        <f t="shared" si="982"/>
        <v>141</v>
      </c>
      <c r="AA192" s="889">
        <v>5</v>
      </c>
      <c r="AB192" s="889">
        <v>6</v>
      </c>
      <c r="AC192" s="171">
        <f>AA192+AB192</f>
        <v>11</v>
      </c>
      <c r="AD192" s="171">
        <f t="shared" si="984"/>
        <v>72</v>
      </c>
      <c r="AE192" s="171">
        <f t="shared" si="984"/>
        <v>80</v>
      </c>
      <c r="AF192" s="171">
        <f>AD192+AE192</f>
        <v>152</v>
      </c>
      <c r="AG192" s="216"/>
      <c r="AH192" s="216"/>
      <c r="AI192" s="171">
        <f>AG192+AH192</f>
        <v>0</v>
      </c>
      <c r="AL192" s="193"/>
    </row>
    <row r="193" spans="1:38" s="194" customFormat="1" ht="28.5" customHeight="1">
      <c r="A193" s="23">
        <v>13</v>
      </c>
      <c r="B193" s="889" t="s">
        <v>793</v>
      </c>
      <c r="C193" s="11">
        <v>1</v>
      </c>
      <c r="D193" s="11"/>
      <c r="E193" s="1024">
        <f t="shared" si="974"/>
        <v>1</v>
      </c>
      <c r="F193" s="11">
        <v>2</v>
      </c>
      <c r="G193" s="11"/>
      <c r="H193" s="1024">
        <f t="shared" si="975"/>
        <v>2</v>
      </c>
      <c r="I193" s="11">
        <v>1</v>
      </c>
      <c r="J193" s="11"/>
      <c r="K193" s="1024">
        <f t="shared" si="976"/>
        <v>1</v>
      </c>
      <c r="L193" s="11"/>
      <c r="M193" s="11"/>
      <c r="N193" s="1024">
        <f t="shared" si="977"/>
        <v>0</v>
      </c>
      <c r="O193" s="1024"/>
      <c r="P193" s="1024"/>
      <c r="Q193" s="176">
        <f t="shared" si="978"/>
        <v>0</v>
      </c>
      <c r="R193" s="171"/>
      <c r="S193" s="171"/>
      <c r="T193" s="1024">
        <f t="shared" si="979"/>
        <v>0</v>
      </c>
      <c r="U193" s="1024"/>
      <c r="V193" s="1024">
        <v>0</v>
      </c>
      <c r="W193" s="1024">
        <f t="shared" si="980"/>
        <v>0</v>
      </c>
      <c r="X193" s="528">
        <f t="shared" si="983"/>
        <v>4</v>
      </c>
      <c r="Y193" s="528">
        <f t="shared" si="981"/>
        <v>0</v>
      </c>
      <c r="Z193" s="528">
        <f t="shared" si="982"/>
        <v>4</v>
      </c>
      <c r="AA193" s="889">
        <v>3</v>
      </c>
      <c r="AB193" s="889">
        <v>5</v>
      </c>
      <c r="AC193" s="171">
        <f>AA193+AB193</f>
        <v>8</v>
      </c>
      <c r="AD193" s="171">
        <f t="shared" si="984"/>
        <v>7</v>
      </c>
      <c r="AE193" s="171">
        <f t="shared" si="984"/>
        <v>5</v>
      </c>
      <c r="AF193" s="171">
        <f>AD193+AE193</f>
        <v>12</v>
      </c>
      <c r="AG193" s="216"/>
      <c r="AH193" s="216"/>
      <c r="AI193" s="171">
        <f>AG193+AH193</f>
        <v>0</v>
      </c>
      <c r="AL193" s="193"/>
    </row>
    <row r="194" spans="1:38" s="194" customFormat="1" ht="28.5" customHeight="1">
      <c r="A194" s="91"/>
      <c r="B194" s="548" t="s">
        <v>6</v>
      </c>
      <c r="C194" s="203">
        <f>SUM(C189:C193)</f>
        <v>645</v>
      </c>
      <c r="D194" s="203">
        <f t="shared" ref="D194:AI194" si="985">SUM(D189:D193)</f>
        <v>547</v>
      </c>
      <c r="E194" s="203">
        <f t="shared" si="985"/>
        <v>1192</v>
      </c>
      <c r="F194" s="203">
        <f t="shared" si="985"/>
        <v>3253</v>
      </c>
      <c r="G194" s="203">
        <f t="shared" si="985"/>
        <v>2916</v>
      </c>
      <c r="H194" s="203">
        <f t="shared" si="985"/>
        <v>6169</v>
      </c>
      <c r="I194" s="203">
        <f t="shared" si="985"/>
        <v>133</v>
      </c>
      <c r="J194" s="203">
        <f t="shared" si="985"/>
        <v>120</v>
      </c>
      <c r="K194" s="203">
        <f t="shared" si="985"/>
        <v>253</v>
      </c>
      <c r="L194" s="203">
        <f t="shared" si="985"/>
        <v>2</v>
      </c>
      <c r="M194" s="203">
        <f t="shared" si="985"/>
        <v>2</v>
      </c>
      <c r="N194" s="203">
        <f t="shared" si="985"/>
        <v>4</v>
      </c>
      <c r="O194" s="203">
        <f t="shared" si="985"/>
        <v>0</v>
      </c>
      <c r="P194" s="203">
        <f t="shared" si="985"/>
        <v>0</v>
      </c>
      <c r="Q194" s="203">
        <f t="shared" si="985"/>
        <v>0</v>
      </c>
      <c r="R194" s="203">
        <f t="shared" si="985"/>
        <v>0</v>
      </c>
      <c r="S194" s="203">
        <f t="shared" si="985"/>
        <v>0</v>
      </c>
      <c r="T194" s="203">
        <f t="shared" si="985"/>
        <v>0</v>
      </c>
      <c r="U194" s="203">
        <f t="shared" si="985"/>
        <v>253</v>
      </c>
      <c r="V194" s="203">
        <f t="shared" si="985"/>
        <v>259</v>
      </c>
      <c r="W194" s="203">
        <f t="shared" si="985"/>
        <v>512</v>
      </c>
      <c r="X194" s="203">
        <f t="shared" si="985"/>
        <v>4286</v>
      </c>
      <c r="Y194" s="203">
        <f t="shared" si="985"/>
        <v>3844</v>
      </c>
      <c r="Z194" s="203">
        <f t="shared" si="985"/>
        <v>8130</v>
      </c>
      <c r="AA194" s="203">
        <f t="shared" si="985"/>
        <v>58</v>
      </c>
      <c r="AB194" s="203">
        <f t="shared" si="985"/>
        <v>79</v>
      </c>
      <c r="AC194" s="203">
        <f t="shared" si="985"/>
        <v>137</v>
      </c>
      <c r="AD194" s="203">
        <f t="shared" si="985"/>
        <v>4344</v>
      </c>
      <c r="AE194" s="203">
        <f t="shared" si="985"/>
        <v>3923</v>
      </c>
      <c r="AF194" s="203">
        <f t="shared" si="985"/>
        <v>8267</v>
      </c>
      <c r="AG194" s="203">
        <f t="shared" si="985"/>
        <v>33</v>
      </c>
      <c r="AH194" s="203">
        <f t="shared" si="985"/>
        <v>25</v>
      </c>
      <c r="AI194" s="203">
        <f t="shared" si="985"/>
        <v>58</v>
      </c>
      <c r="AL194" s="193"/>
    </row>
    <row r="195" spans="1:38" s="194" customFormat="1" ht="28.5" customHeight="1">
      <c r="A195" s="206" t="s">
        <v>21</v>
      </c>
      <c r="B195" s="546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207"/>
      <c r="Y195" s="207"/>
      <c r="Z195" s="199"/>
      <c r="AA195" s="199"/>
      <c r="AB195" s="199"/>
      <c r="AC195" s="199"/>
      <c r="AD195" s="199"/>
      <c r="AE195" s="199"/>
      <c r="AF195" s="199"/>
      <c r="AG195" s="199"/>
      <c r="AH195" s="199"/>
      <c r="AI195" s="208"/>
      <c r="AL195" s="193"/>
    </row>
    <row r="196" spans="1:38" s="194" customFormat="1" ht="28.5" customHeight="1">
      <c r="A196" s="23">
        <v>14</v>
      </c>
      <c r="B196" s="450" t="s">
        <v>818</v>
      </c>
      <c r="C196" s="1022">
        <v>2733</v>
      </c>
      <c r="D196" s="1022">
        <v>2570</v>
      </c>
      <c r="E196" s="1024">
        <f>SUM(C196:D196)</f>
        <v>5303</v>
      </c>
      <c r="F196" s="1022">
        <v>2986</v>
      </c>
      <c r="G196" s="1022">
        <v>2725</v>
      </c>
      <c r="H196" s="1024">
        <f>SUM(F196:G196)</f>
        <v>5711</v>
      </c>
      <c r="I196" s="1022">
        <v>15</v>
      </c>
      <c r="J196" s="1022">
        <v>13</v>
      </c>
      <c r="K196" s="1024">
        <f>SUM(I196:J196)</f>
        <v>28</v>
      </c>
      <c r="L196" s="1022">
        <v>22</v>
      </c>
      <c r="M196" s="1022">
        <v>14</v>
      </c>
      <c r="N196" s="1024">
        <f>SUM(L196:M196)</f>
        <v>36</v>
      </c>
      <c r="O196" s="1024">
        <v>7</v>
      </c>
      <c r="P196" s="1024">
        <v>6</v>
      </c>
      <c r="Q196" s="1024">
        <f>SUM(O196:P196)</f>
        <v>13</v>
      </c>
      <c r="R196" s="1022">
        <v>0</v>
      </c>
      <c r="S196" s="1022">
        <v>0</v>
      </c>
      <c r="T196" s="1024">
        <f>SUM(R196:S196)</f>
        <v>0</v>
      </c>
      <c r="U196" s="1024">
        <v>55</v>
      </c>
      <c r="V196" s="1024">
        <v>44</v>
      </c>
      <c r="W196" s="1024">
        <f>SUM(U196:V196)</f>
        <v>99</v>
      </c>
      <c r="X196" s="528">
        <f t="shared" ref="X196:X207" si="986">C196+F196+I196+L196+O196+R196+U196</f>
        <v>5818</v>
      </c>
      <c r="Y196" s="528">
        <f t="shared" ref="Y196:Y207" si="987">D196+G196+J196+M196+P196+S196+V196</f>
        <v>5372</v>
      </c>
      <c r="Z196" s="528">
        <f t="shared" ref="Z196:Z207" si="988">E196+H196+K196+N196+Q196+T196+W196</f>
        <v>11190</v>
      </c>
      <c r="AA196" s="1022"/>
      <c r="AB196" s="1022"/>
      <c r="AC196" s="171">
        <f t="shared" ref="AC196:AC212" si="989">AA196+AB196</f>
        <v>0</v>
      </c>
      <c r="AD196" s="171">
        <f>X196+AA196</f>
        <v>5818</v>
      </c>
      <c r="AE196" s="171">
        <f t="shared" ref="AE196:AF211" si="990">Y196+AB196</f>
        <v>5372</v>
      </c>
      <c r="AF196" s="171">
        <f t="shared" si="990"/>
        <v>11190</v>
      </c>
      <c r="AG196" s="1022">
        <v>56</v>
      </c>
      <c r="AH196" s="1022">
        <v>38</v>
      </c>
      <c r="AI196" s="171">
        <f t="shared" ref="AI196:AI212" si="991">AG196+AH196</f>
        <v>94</v>
      </c>
      <c r="AJ196" s="450"/>
      <c r="AL196" s="193"/>
    </row>
    <row r="197" spans="1:38" s="194" customFormat="1" ht="28.5" customHeight="1">
      <c r="A197" s="23">
        <v>15</v>
      </c>
      <c r="B197" s="450" t="s">
        <v>819</v>
      </c>
      <c r="C197" s="1023">
        <v>35</v>
      </c>
      <c r="D197" s="1023">
        <v>32</v>
      </c>
      <c r="E197" s="1024">
        <f t="shared" ref="E197:E212" si="992">SUM(C197:D197)</f>
        <v>67</v>
      </c>
      <c r="F197" s="1023">
        <v>587</v>
      </c>
      <c r="G197" s="1023">
        <v>540</v>
      </c>
      <c r="H197" s="1024">
        <f t="shared" ref="H197:H212" si="993">SUM(F197:G197)</f>
        <v>1127</v>
      </c>
      <c r="I197" s="1023">
        <v>6</v>
      </c>
      <c r="J197" s="1023">
        <v>4</v>
      </c>
      <c r="K197" s="1024">
        <f t="shared" ref="K197:K212" si="994">SUM(I197:J197)</f>
        <v>10</v>
      </c>
      <c r="L197" s="1023">
        <v>0</v>
      </c>
      <c r="M197" s="1023">
        <v>0</v>
      </c>
      <c r="N197" s="1024">
        <f t="shared" ref="N197:N212" si="995">SUM(L197:M197)</f>
        <v>0</v>
      </c>
      <c r="O197" s="1024">
        <v>0</v>
      </c>
      <c r="P197" s="1024">
        <v>0</v>
      </c>
      <c r="Q197" s="1024">
        <f t="shared" ref="Q197:Q212" si="996">SUM(O197:P197)</f>
        <v>0</v>
      </c>
      <c r="R197" s="1023">
        <v>0</v>
      </c>
      <c r="S197" s="1023">
        <v>0</v>
      </c>
      <c r="T197" s="1024">
        <f t="shared" ref="T197:T212" si="997">SUM(R197:S197)</f>
        <v>0</v>
      </c>
      <c r="U197" s="1024">
        <v>13</v>
      </c>
      <c r="V197" s="1024">
        <v>9</v>
      </c>
      <c r="W197" s="1024">
        <f t="shared" ref="W197:W212" si="998">SUM(U197:V197)</f>
        <v>22</v>
      </c>
      <c r="X197" s="528">
        <f t="shared" si="986"/>
        <v>641</v>
      </c>
      <c r="Y197" s="528">
        <f t="shared" si="987"/>
        <v>585</v>
      </c>
      <c r="Z197" s="528">
        <f t="shared" si="988"/>
        <v>1226</v>
      </c>
      <c r="AA197" s="1023"/>
      <c r="AB197" s="1023"/>
      <c r="AC197" s="171">
        <f t="shared" si="989"/>
        <v>0</v>
      </c>
      <c r="AD197" s="171">
        <f t="shared" ref="AD197:AD211" si="999">X197+AA197</f>
        <v>641</v>
      </c>
      <c r="AE197" s="171">
        <f t="shared" si="990"/>
        <v>585</v>
      </c>
      <c r="AF197" s="171">
        <f t="shared" si="990"/>
        <v>1226</v>
      </c>
      <c r="AG197" s="1023">
        <v>6</v>
      </c>
      <c r="AH197" s="1023">
        <v>10</v>
      </c>
      <c r="AI197" s="171">
        <f t="shared" si="991"/>
        <v>16</v>
      </c>
      <c r="AJ197" s="450"/>
      <c r="AL197" s="431"/>
    </row>
    <row r="198" spans="1:38" s="194" customFormat="1" ht="28.5" customHeight="1">
      <c r="A198" s="23">
        <v>16</v>
      </c>
      <c r="B198" s="450" t="s">
        <v>820</v>
      </c>
      <c r="C198" s="1023">
        <v>82</v>
      </c>
      <c r="D198" s="1023">
        <v>73</v>
      </c>
      <c r="E198" s="1024">
        <f t="shared" si="992"/>
        <v>155</v>
      </c>
      <c r="F198" s="1023">
        <v>139</v>
      </c>
      <c r="G198" s="1023">
        <v>144</v>
      </c>
      <c r="H198" s="1024">
        <f t="shared" si="993"/>
        <v>283</v>
      </c>
      <c r="I198" s="1023">
        <v>5</v>
      </c>
      <c r="J198" s="1023">
        <v>6</v>
      </c>
      <c r="K198" s="1024">
        <f t="shared" si="994"/>
        <v>11</v>
      </c>
      <c r="L198" s="1023">
        <v>2</v>
      </c>
      <c r="M198" s="1023">
        <v>1</v>
      </c>
      <c r="N198" s="1024">
        <f t="shared" si="995"/>
        <v>3</v>
      </c>
      <c r="O198" s="1024">
        <v>0</v>
      </c>
      <c r="P198" s="1024">
        <v>0</v>
      </c>
      <c r="Q198" s="1024">
        <f t="shared" si="996"/>
        <v>0</v>
      </c>
      <c r="R198" s="1023">
        <v>0</v>
      </c>
      <c r="S198" s="1023">
        <v>0</v>
      </c>
      <c r="T198" s="1024">
        <f t="shared" si="997"/>
        <v>0</v>
      </c>
      <c r="U198" s="1024">
        <v>0</v>
      </c>
      <c r="V198" s="1024">
        <v>0</v>
      </c>
      <c r="W198" s="1024">
        <f t="shared" si="998"/>
        <v>0</v>
      </c>
      <c r="X198" s="528">
        <f t="shared" si="986"/>
        <v>228</v>
      </c>
      <c r="Y198" s="528">
        <f t="shared" si="987"/>
        <v>224</v>
      </c>
      <c r="Z198" s="528">
        <f t="shared" si="988"/>
        <v>452</v>
      </c>
      <c r="AA198" s="1023"/>
      <c r="AB198" s="1023"/>
      <c r="AC198" s="171">
        <f t="shared" si="989"/>
        <v>0</v>
      </c>
      <c r="AD198" s="171">
        <f t="shared" si="999"/>
        <v>228</v>
      </c>
      <c r="AE198" s="171">
        <f t="shared" si="990"/>
        <v>224</v>
      </c>
      <c r="AF198" s="171">
        <f t="shared" si="990"/>
        <v>452</v>
      </c>
      <c r="AG198" s="1023"/>
      <c r="AH198" s="1023"/>
      <c r="AI198" s="171">
        <f t="shared" si="991"/>
        <v>0</v>
      </c>
      <c r="AJ198" s="450"/>
      <c r="AL198" s="431"/>
    </row>
    <row r="199" spans="1:38" s="194" customFormat="1" ht="28.5" customHeight="1">
      <c r="A199" s="23">
        <v>17</v>
      </c>
      <c r="B199" s="450" t="s">
        <v>821</v>
      </c>
      <c r="C199" s="1023">
        <v>10</v>
      </c>
      <c r="D199" s="1023">
        <v>11</v>
      </c>
      <c r="E199" s="1024">
        <f t="shared" si="992"/>
        <v>21</v>
      </c>
      <c r="F199" s="1023">
        <v>47</v>
      </c>
      <c r="G199" s="1023">
        <v>48</v>
      </c>
      <c r="H199" s="1024">
        <f t="shared" si="993"/>
        <v>95</v>
      </c>
      <c r="I199" s="1023">
        <v>2</v>
      </c>
      <c r="J199" s="1023">
        <v>2</v>
      </c>
      <c r="K199" s="1024">
        <f t="shared" si="994"/>
        <v>4</v>
      </c>
      <c r="L199" s="1023">
        <v>0</v>
      </c>
      <c r="M199" s="1023">
        <v>0</v>
      </c>
      <c r="N199" s="1024">
        <f t="shared" si="995"/>
        <v>0</v>
      </c>
      <c r="O199" s="1024">
        <v>0</v>
      </c>
      <c r="P199" s="1024">
        <v>0</v>
      </c>
      <c r="Q199" s="1024">
        <f t="shared" si="996"/>
        <v>0</v>
      </c>
      <c r="R199" s="1023">
        <v>0</v>
      </c>
      <c r="S199" s="1023">
        <v>0</v>
      </c>
      <c r="T199" s="1024">
        <f t="shared" si="997"/>
        <v>0</v>
      </c>
      <c r="U199" s="1024">
        <v>0</v>
      </c>
      <c r="V199" s="1024">
        <v>0</v>
      </c>
      <c r="W199" s="1024">
        <f t="shared" si="998"/>
        <v>0</v>
      </c>
      <c r="X199" s="528">
        <f t="shared" si="986"/>
        <v>59</v>
      </c>
      <c r="Y199" s="528">
        <f t="shared" si="987"/>
        <v>61</v>
      </c>
      <c r="Z199" s="528">
        <f t="shared" si="988"/>
        <v>120</v>
      </c>
      <c r="AA199" s="1023"/>
      <c r="AB199" s="1023"/>
      <c r="AC199" s="171">
        <f t="shared" si="989"/>
        <v>0</v>
      </c>
      <c r="AD199" s="171">
        <f t="shared" si="999"/>
        <v>59</v>
      </c>
      <c r="AE199" s="171">
        <f t="shared" si="990"/>
        <v>61</v>
      </c>
      <c r="AF199" s="171">
        <f t="shared" si="990"/>
        <v>120</v>
      </c>
      <c r="AG199" s="1023"/>
      <c r="AH199" s="1023"/>
      <c r="AI199" s="171">
        <f t="shared" si="991"/>
        <v>0</v>
      </c>
      <c r="AJ199" s="450"/>
      <c r="AL199" s="431"/>
    </row>
    <row r="200" spans="1:38" s="194" customFormat="1" ht="28.5" customHeight="1">
      <c r="A200" s="23">
        <v>18</v>
      </c>
      <c r="B200" s="450" t="s">
        <v>903</v>
      </c>
      <c r="C200" s="1023">
        <v>29</v>
      </c>
      <c r="D200" s="1023">
        <v>35</v>
      </c>
      <c r="E200" s="1024">
        <f t="shared" si="992"/>
        <v>64</v>
      </c>
      <c r="F200" s="1023">
        <v>36</v>
      </c>
      <c r="G200" s="1023">
        <v>35</v>
      </c>
      <c r="H200" s="1024">
        <f t="shared" si="993"/>
        <v>71</v>
      </c>
      <c r="I200" s="1023">
        <v>2</v>
      </c>
      <c r="J200" s="1023">
        <v>1</v>
      </c>
      <c r="K200" s="1024">
        <f t="shared" si="994"/>
        <v>3</v>
      </c>
      <c r="L200" s="1023">
        <v>0</v>
      </c>
      <c r="M200" s="1023">
        <v>0</v>
      </c>
      <c r="N200" s="1024">
        <f t="shared" si="995"/>
        <v>0</v>
      </c>
      <c r="O200" s="1024">
        <v>0</v>
      </c>
      <c r="P200" s="1024">
        <v>0</v>
      </c>
      <c r="Q200" s="1024">
        <f t="shared" si="996"/>
        <v>0</v>
      </c>
      <c r="R200" s="1023">
        <v>0</v>
      </c>
      <c r="S200" s="1023">
        <v>0</v>
      </c>
      <c r="T200" s="1024">
        <f t="shared" si="997"/>
        <v>0</v>
      </c>
      <c r="U200" s="1024">
        <v>0</v>
      </c>
      <c r="V200" s="1024">
        <v>0</v>
      </c>
      <c r="W200" s="1024">
        <f t="shared" si="998"/>
        <v>0</v>
      </c>
      <c r="X200" s="528">
        <f t="shared" si="986"/>
        <v>67</v>
      </c>
      <c r="Y200" s="528">
        <f t="shared" si="987"/>
        <v>71</v>
      </c>
      <c r="Z200" s="528">
        <f t="shared" si="988"/>
        <v>138</v>
      </c>
      <c r="AA200" s="1023"/>
      <c r="AB200" s="1023"/>
      <c r="AC200" s="171">
        <f t="shared" si="989"/>
        <v>0</v>
      </c>
      <c r="AD200" s="171">
        <f t="shared" si="999"/>
        <v>67</v>
      </c>
      <c r="AE200" s="171">
        <f t="shared" si="990"/>
        <v>71</v>
      </c>
      <c r="AF200" s="171">
        <f t="shared" si="990"/>
        <v>138</v>
      </c>
      <c r="AG200" s="1023"/>
      <c r="AH200" s="1023"/>
      <c r="AI200" s="171">
        <f t="shared" si="991"/>
        <v>0</v>
      </c>
      <c r="AJ200" s="450"/>
      <c r="AL200" s="431"/>
    </row>
    <row r="201" spans="1:38" s="194" customFormat="1" ht="28.5" customHeight="1">
      <c r="A201" s="23">
        <v>19</v>
      </c>
      <c r="B201" s="450" t="s">
        <v>822</v>
      </c>
      <c r="C201" s="1023">
        <v>179</v>
      </c>
      <c r="D201" s="1023">
        <v>166</v>
      </c>
      <c r="E201" s="1024">
        <f t="shared" si="992"/>
        <v>345</v>
      </c>
      <c r="F201" s="1023">
        <v>819</v>
      </c>
      <c r="G201" s="1023">
        <v>719</v>
      </c>
      <c r="H201" s="1024">
        <f t="shared" si="993"/>
        <v>1538</v>
      </c>
      <c r="I201" s="1023">
        <v>3</v>
      </c>
      <c r="J201" s="1023">
        <v>3</v>
      </c>
      <c r="K201" s="1024">
        <f t="shared" si="994"/>
        <v>6</v>
      </c>
      <c r="L201" s="1023">
        <v>0</v>
      </c>
      <c r="M201" s="1023">
        <v>0</v>
      </c>
      <c r="N201" s="1024">
        <f t="shared" si="995"/>
        <v>0</v>
      </c>
      <c r="O201" s="1024">
        <v>0</v>
      </c>
      <c r="P201" s="1024">
        <v>0</v>
      </c>
      <c r="Q201" s="1024">
        <f t="shared" si="996"/>
        <v>0</v>
      </c>
      <c r="R201" s="1023">
        <v>0</v>
      </c>
      <c r="S201" s="1023">
        <v>0</v>
      </c>
      <c r="T201" s="1024">
        <f t="shared" si="997"/>
        <v>0</v>
      </c>
      <c r="U201" s="1024">
        <v>0</v>
      </c>
      <c r="V201" s="1024">
        <v>0</v>
      </c>
      <c r="W201" s="1024">
        <f t="shared" si="998"/>
        <v>0</v>
      </c>
      <c r="X201" s="528">
        <f t="shared" si="986"/>
        <v>1001</v>
      </c>
      <c r="Y201" s="528">
        <f t="shared" si="987"/>
        <v>888</v>
      </c>
      <c r="Z201" s="528">
        <f t="shared" si="988"/>
        <v>1889</v>
      </c>
      <c r="AA201" s="1023"/>
      <c r="AB201" s="1023"/>
      <c r="AC201" s="171">
        <f t="shared" si="989"/>
        <v>0</v>
      </c>
      <c r="AD201" s="171">
        <f t="shared" si="999"/>
        <v>1001</v>
      </c>
      <c r="AE201" s="171">
        <f t="shared" si="990"/>
        <v>888</v>
      </c>
      <c r="AF201" s="171">
        <f t="shared" si="990"/>
        <v>1889</v>
      </c>
      <c r="AG201" s="1023">
        <v>2</v>
      </c>
      <c r="AH201" s="1023"/>
      <c r="AI201" s="171">
        <f t="shared" si="991"/>
        <v>2</v>
      </c>
      <c r="AJ201" s="450"/>
      <c r="AL201" s="431"/>
    </row>
    <row r="202" spans="1:38" s="194" customFormat="1" ht="28.5" customHeight="1">
      <c r="A202" s="23">
        <v>20</v>
      </c>
      <c r="B202" s="450" t="s">
        <v>823</v>
      </c>
      <c r="C202" s="1023">
        <v>0</v>
      </c>
      <c r="D202" s="1023">
        <v>0</v>
      </c>
      <c r="E202" s="1024">
        <f t="shared" si="992"/>
        <v>0</v>
      </c>
      <c r="F202" s="1023">
        <v>1</v>
      </c>
      <c r="G202" s="1023">
        <v>0</v>
      </c>
      <c r="H202" s="1024">
        <f t="shared" si="993"/>
        <v>1</v>
      </c>
      <c r="I202" s="1023">
        <v>0</v>
      </c>
      <c r="J202" s="1023">
        <v>0</v>
      </c>
      <c r="K202" s="1024">
        <f t="shared" si="994"/>
        <v>0</v>
      </c>
      <c r="L202" s="1023">
        <v>0</v>
      </c>
      <c r="M202" s="1023">
        <v>0</v>
      </c>
      <c r="N202" s="1024">
        <f t="shared" si="995"/>
        <v>0</v>
      </c>
      <c r="O202" s="1024">
        <v>0</v>
      </c>
      <c r="P202" s="1024">
        <v>0</v>
      </c>
      <c r="Q202" s="1024">
        <f t="shared" si="996"/>
        <v>0</v>
      </c>
      <c r="R202" s="1023">
        <v>0</v>
      </c>
      <c r="S202" s="1023">
        <v>0</v>
      </c>
      <c r="T202" s="1024">
        <f t="shared" si="997"/>
        <v>0</v>
      </c>
      <c r="U202" s="1024">
        <v>0</v>
      </c>
      <c r="V202" s="1024">
        <v>0</v>
      </c>
      <c r="W202" s="1024">
        <f t="shared" si="998"/>
        <v>0</v>
      </c>
      <c r="X202" s="528">
        <f t="shared" si="986"/>
        <v>1</v>
      </c>
      <c r="Y202" s="528">
        <f t="shared" si="987"/>
        <v>0</v>
      </c>
      <c r="Z202" s="528">
        <f t="shared" si="988"/>
        <v>1</v>
      </c>
      <c r="AA202" s="1023"/>
      <c r="AB202" s="1023"/>
      <c r="AC202" s="171">
        <f t="shared" si="989"/>
        <v>0</v>
      </c>
      <c r="AD202" s="171">
        <f t="shared" si="999"/>
        <v>1</v>
      </c>
      <c r="AE202" s="171">
        <f t="shared" si="990"/>
        <v>0</v>
      </c>
      <c r="AF202" s="171">
        <f t="shared" si="990"/>
        <v>1</v>
      </c>
      <c r="AG202" s="1023"/>
      <c r="AH202" s="1023"/>
      <c r="AI202" s="171">
        <f t="shared" si="991"/>
        <v>0</v>
      </c>
      <c r="AJ202" s="450"/>
      <c r="AL202" s="431"/>
    </row>
    <row r="203" spans="1:38" s="194" customFormat="1" ht="28.5" customHeight="1">
      <c r="A203" s="23">
        <v>21</v>
      </c>
      <c r="B203" s="450" t="s">
        <v>824</v>
      </c>
      <c r="C203" s="1023">
        <v>169</v>
      </c>
      <c r="D203" s="1023">
        <v>146</v>
      </c>
      <c r="E203" s="1024">
        <f t="shared" si="992"/>
        <v>315</v>
      </c>
      <c r="F203" s="1023">
        <v>472</v>
      </c>
      <c r="G203" s="1023">
        <v>436</v>
      </c>
      <c r="H203" s="1024">
        <f t="shared" si="993"/>
        <v>908</v>
      </c>
      <c r="I203" s="1023">
        <v>3</v>
      </c>
      <c r="J203" s="1023">
        <v>2</v>
      </c>
      <c r="K203" s="1024">
        <f t="shared" si="994"/>
        <v>5</v>
      </c>
      <c r="L203" s="1023">
        <v>0</v>
      </c>
      <c r="M203" s="1023">
        <v>0</v>
      </c>
      <c r="N203" s="1024">
        <f t="shared" si="995"/>
        <v>0</v>
      </c>
      <c r="O203" s="1024">
        <v>0</v>
      </c>
      <c r="P203" s="1024">
        <v>0</v>
      </c>
      <c r="Q203" s="1024">
        <f t="shared" si="996"/>
        <v>0</v>
      </c>
      <c r="R203" s="1023">
        <v>0</v>
      </c>
      <c r="S203" s="1023">
        <v>0</v>
      </c>
      <c r="T203" s="1024">
        <f t="shared" si="997"/>
        <v>0</v>
      </c>
      <c r="U203" s="1024">
        <v>0</v>
      </c>
      <c r="V203" s="1024">
        <v>0</v>
      </c>
      <c r="W203" s="1024">
        <f t="shared" si="998"/>
        <v>0</v>
      </c>
      <c r="X203" s="528">
        <f t="shared" si="986"/>
        <v>644</v>
      </c>
      <c r="Y203" s="528">
        <f t="shared" si="987"/>
        <v>584</v>
      </c>
      <c r="Z203" s="528">
        <f t="shared" si="988"/>
        <v>1228</v>
      </c>
      <c r="AA203" s="1023"/>
      <c r="AB203" s="1023"/>
      <c r="AC203" s="171">
        <f t="shared" si="989"/>
        <v>0</v>
      </c>
      <c r="AD203" s="171">
        <f t="shared" si="999"/>
        <v>644</v>
      </c>
      <c r="AE203" s="171">
        <f t="shared" si="990"/>
        <v>584</v>
      </c>
      <c r="AF203" s="171">
        <f t="shared" si="990"/>
        <v>1228</v>
      </c>
      <c r="AG203" s="1023">
        <v>6</v>
      </c>
      <c r="AH203" s="1023">
        <v>6</v>
      </c>
      <c r="AI203" s="171">
        <f t="shared" si="991"/>
        <v>12</v>
      </c>
      <c r="AJ203" s="450"/>
      <c r="AL203" s="431"/>
    </row>
    <row r="204" spans="1:38" s="194" customFormat="1" ht="28.5" customHeight="1">
      <c r="A204" s="23">
        <v>22</v>
      </c>
      <c r="B204" s="450" t="s">
        <v>825</v>
      </c>
      <c r="C204" s="1023">
        <v>41</v>
      </c>
      <c r="D204" s="1023">
        <v>39</v>
      </c>
      <c r="E204" s="1024">
        <f t="shared" si="992"/>
        <v>80</v>
      </c>
      <c r="F204" s="1023">
        <v>158</v>
      </c>
      <c r="G204" s="1023">
        <v>162</v>
      </c>
      <c r="H204" s="1024">
        <f t="shared" si="993"/>
        <v>320</v>
      </c>
      <c r="I204" s="1023">
        <v>2</v>
      </c>
      <c r="J204" s="1023">
        <v>1</v>
      </c>
      <c r="K204" s="1024">
        <f t="shared" si="994"/>
        <v>3</v>
      </c>
      <c r="L204" s="1023">
        <v>0</v>
      </c>
      <c r="M204" s="1023">
        <v>0</v>
      </c>
      <c r="N204" s="1024">
        <f t="shared" si="995"/>
        <v>0</v>
      </c>
      <c r="O204" s="1024">
        <v>0</v>
      </c>
      <c r="P204" s="1024">
        <v>0</v>
      </c>
      <c r="Q204" s="1024">
        <f t="shared" si="996"/>
        <v>0</v>
      </c>
      <c r="R204" s="1023">
        <v>0</v>
      </c>
      <c r="S204" s="1023">
        <v>0</v>
      </c>
      <c r="T204" s="1024">
        <f t="shared" si="997"/>
        <v>0</v>
      </c>
      <c r="U204" s="1024">
        <v>0</v>
      </c>
      <c r="V204" s="1024">
        <v>0</v>
      </c>
      <c r="W204" s="1024">
        <f t="shared" si="998"/>
        <v>0</v>
      </c>
      <c r="X204" s="528">
        <f t="shared" si="986"/>
        <v>201</v>
      </c>
      <c r="Y204" s="528">
        <f t="shared" si="987"/>
        <v>202</v>
      </c>
      <c r="Z204" s="528">
        <f t="shared" si="988"/>
        <v>403</v>
      </c>
      <c r="AA204" s="1023"/>
      <c r="AB204" s="1023"/>
      <c r="AC204" s="171">
        <f t="shared" si="989"/>
        <v>0</v>
      </c>
      <c r="AD204" s="171">
        <f t="shared" si="999"/>
        <v>201</v>
      </c>
      <c r="AE204" s="171">
        <f t="shared" si="990"/>
        <v>202</v>
      </c>
      <c r="AF204" s="171">
        <f t="shared" si="990"/>
        <v>403</v>
      </c>
      <c r="AG204" s="1023"/>
      <c r="AH204" s="1023"/>
      <c r="AI204" s="171">
        <f t="shared" si="991"/>
        <v>0</v>
      </c>
      <c r="AJ204" s="450"/>
      <c r="AL204" s="431"/>
    </row>
    <row r="205" spans="1:38" s="194" customFormat="1" ht="28.5" customHeight="1">
      <c r="A205" s="23">
        <v>23</v>
      </c>
      <c r="B205" s="450" t="s">
        <v>826</v>
      </c>
      <c r="C205" s="1023">
        <v>45</v>
      </c>
      <c r="D205" s="1023">
        <v>45</v>
      </c>
      <c r="E205" s="1024">
        <f t="shared" si="992"/>
        <v>90</v>
      </c>
      <c r="F205" s="1023">
        <v>83</v>
      </c>
      <c r="G205" s="1023">
        <v>75</v>
      </c>
      <c r="H205" s="1024">
        <f t="shared" si="993"/>
        <v>158</v>
      </c>
      <c r="I205" s="1023">
        <v>5</v>
      </c>
      <c r="J205" s="1023">
        <v>3</v>
      </c>
      <c r="K205" s="1024">
        <f t="shared" si="994"/>
        <v>8</v>
      </c>
      <c r="L205" s="1023">
        <v>0</v>
      </c>
      <c r="M205" s="1023">
        <v>0</v>
      </c>
      <c r="N205" s="1024">
        <f t="shared" si="995"/>
        <v>0</v>
      </c>
      <c r="O205" s="1024">
        <v>0</v>
      </c>
      <c r="P205" s="1024">
        <v>0</v>
      </c>
      <c r="Q205" s="1024">
        <f t="shared" si="996"/>
        <v>0</v>
      </c>
      <c r="R205" s="1023">
        <v>0</v>
      </c>
      <c r="S205" s="1023">
        <v>0</v>
      </c>
      <c r="T205" s="1024">
        <f t="shared" si="997"/>
        <v>0</v>
      </c>
      <c r="U205" s="1024">
        <v>0</v>
      </c>
      <c r="V205" s="1024">
        <v>0</v>
      </c>
      <c r="W205" s="1024">
        <f t="shared" si="998"/>
        <v>0</v>
      </c>
      <c r="X205" s="528">
        <f t="shared" si="986"/>
        <v>133</v>
      </c>
      <c r="Y205" s="528">
        <f t="shared" si="987"/>
        <v>123</v>
      </c>
      <c r="Z205" s="528">
        <f t="shared" si="988"/>
        <v>256</v>
      </c>
      <c r="AA205" s="1023"/>
      <c r="AB205" s="1023"/>
      <c r="AC205" s="171">
        <f t="shared" si="989"/>
        <v>0</v>
      </c>
      <c r="AD205" s="171">
        <f t="shared" si="999"/>
        <v>133</v>
      </c>
      <c r="AE205" s="171">
        <f t="shared" si="990"/>
        <v>123</v>
      </c>
      <c r="AF205" s="171">
        <f t="shared" si="990"/>
        <v>256</v>
      </c>
      <c r="AG205" s="1023">
        <v>1</v>
      </c>
      <c r="AH205" s="1023"/>
      <c r="AI205" s="171">
        <f t="shared" si="991"/>
        <v>1</v>
      </c>
      <c r="AJ205" s="450"/>
      <c r="AL205" s="431"/>
    </row>
    <row r="206" spans="1:38" s="194" customFormat="1" ht="28.5" customHeight="1">
      <c r="A206" s="23">
        <v>24</v>
      </c>
      <c r="B206" s="450" t="s">
        <v>827</v>
      </c>
      <c r="C206" s="1023">
        <v>8</v>
      </c>
      <c r="D206" s="1023">
        <v>5</v>
      </c>
      <c r="E206" s="1024">
        <f t="shared" si="992"/>
        <v>13</v>
      </c>
      <c r="F206" s="1023">
        <v>30</v>
      </c>
      <c r="G206" s="1023">
        <v>26</v>
      </c>
      <c r="H206" s="1024">
        <f t="shared" si="993"/>
        <v>56</v>
      </c>
      <c r="I206" s="1023">
        <v>5</v>
      </c>
      <c r="J206" s="1023">
        <v>6</v>
      </c>
      <c r="K206" s="1024">
        <f t="shared" si="994"/>
        <v>11</v>
      </c>
      <c r="L206" s="1023">
        <v>2</v>
      </c>
      <c r="M206" s="1023">
        <v>1</v>
      </c>
      <c r="N206" s="1024">
        <f t="shared" si="995"/>
        <v>3</v>
      </c>
      <c r="O206" s="1024">
        <v>0</v>
      </c>
      <c r="P206" s="1024">
        <v>0</v>
      </c>
      <c r="Q206" s="1024">
        <f t="shared" si="996"/>
        <v>0</v>
      </c>
      <c r="R206" s="1023">
        <v>0</v>
      </c>
      <c r="S206" s="1023">
        <v>0</v>
      </c>
      <c r="T206" s="1024">
        <f t="shared" si="997"/>
        <v>0</v>
      </c>
      <c r="U206" s="1024">
        <v>0</v>
      </c>
      <c r="V206" s="1024">
        <v>0</v>
      </c>
      <c r="W206" s="1024">
        <f t="shared" si="998"/>
        <v>0</v>
      </c>
      <c r="X206" s="528">
        <f t="shared" si="986"/>
        <v>45</v>
      </c>
      <c r="Y206" s="528">
        <f t="shared" si="987"/>
        <v>38</v>
      </c>
      <c r="Z206" s="528">
        <f t="shared" si="988"/>
        <v>83</v>
      </c>
      <c r="AA206" s="1023"/>
      <c r="AB206" s="1023"/>
      <c r="AC206" s="171">
        <f t="shared" si="989"/>
        <v>0</v>
      </c>
      <c r="AD206" s="171">
        <f t="shared" si="999"/>
        <v>45</v>
      </c>
      <c r="AE206" s="171">
        <f t="shared" si="990"/>
        <v>38</v>
      </c>
      <c r="AF206" s="171">
        <f t="shared" si="990"/>
        <v>83</v>
      </c>
      <c r="AG206" s="1023"/>
      <c r="AH206" s="1023"/>
      <c r="AI206" s="171">
        <f t="shared" si="991"/>
        <v>0</v>
      </c>
      <c r="AJ206" s="450"/>
      <c r="AL206" s="431"/>
    </row>
    <row r="207" spans="1:38" s="194" customFormat="1" ht="28.5" customHeight="1">
      <c r="A207" s="23">
        <v>25</v>
      </c>
      <c r="B207" s="450" t="s">
        <v>828</v>
      </c>
      <c r="C207" s="1023">
        <v>1</v>
      </c>
      <c r="D207" s="1023">
        <v>0</v>
      </c>
      <c r="E207" s="1024">
        <f t="shared" si="992"/>
        <v>1</v>
      </c>
      <c r="F207" s="1023">
        <v>2</v>
      </c>
      <c r="G207" s="1023">
        <v>2</v>
      </c>
      <c r="H207" s="1024">
        <f t="shared" si="993"/>
        <v>4</v>
      </c>
      <c r="I207" s="1023">
        <v>0</v>
      </c>
      <c r="J207" s="1023">
        <v>0</v>
      </c>
      <c r="K207" s="1024">
        <f t="shared" si="994"/>
        <v>0</v>
      </c>
      <c r="L207" s="1023">
        <v>0</v>
      </c>
      <c r="M207" s="1023">
        <v>0</v>
      </c>
      <c r="N207" s="1024">
        <f t="shared" si="995"/>
        <v>0</v>
      </c>
      <c r="O207" s="1024">
        <v>0</v>
      </c>
      <c r="P207" s="1024">
        <v>0</v>
      </c>
      <c r="Q207" s="1024">
        <f t="shared" si="996"/>
        <v>0</v>
      </c>
      <c r="R207" s="1023">
        <v>0</v>
      </c>
      <c r="S207" s="1023">
        <v>0</v>
      </c>
      <c r="T207" s="1024">
        <f t="shared" si="997"/>
        <v>0</v>
      </c>
      <c r="U207" s="1024">
        <v>0</v>
      </c>
      <c r="V207" s="1024">
        <v>0</v>
      </c>
      <c r="W207" s="1024">
        <f t="shared" si="998"/>
        <v>0</v>
      </c>
      <c r="X207" s="528">
        <f t="shared" si="986"/>
        <v>3</v>
      </c>
      <c r="Y207" s="528">
        <f t="shared" si="987"/>
        <v>2</v>
      </c>
      <c r="Z207" s="528">
        <f t="shared" si="988"/>
        <v>5</v>
      </c>
      <c r="AA207" s="1023"/>
      <c r="AB207" s="1023"/>
      <c r="AC207" s="171">
        <f t="shared" si="989"/>
        <v>0</v>
      </c>
      <c r="AD207" s="171">
        <f t="shared" si="999"/>
        <v>3</v>
      </c>
      <c r="AE207" s="171">
        <f t="shared" si="990"/>
        <v>2</v>
      </c>
      <c r="AF207" s="171">
        <f t="shared" si="990"/>
        <v>5</v>
      </c>
      <c r="AG207" s="1023"/>
      <c r="AH207" s="1023"/>
      <c r="AI207" s="171">
        <f t="shared" si="991"/>
        <v>0</v>
      </c>
      <c r="AJ207" s="450"/>
      <c r="AL207" s="193"/>
    </row>
    <row r="208" spans="1:38" s="194" customFormat="1" ht="28.5" customHeight="1">
      <c r="A208" s="23">
        <v>26</v>
      </c>
      <c r="B208" s="450" t="s">
        <v>829</v>
      </c>
      <c r="C208" s="1023">
        <v>59</v>
      </c>
      <c r="D208" s="1023">
        <v>57</v>
      </c>
      <c r="E208" s="1024">
        <f t="shared" si="992"/>
        <v>116</v>
      </c>
      <c r="F208" s="1023">
        <v>130</v>
      </c>
      <c r="G208" s="1023">
        <v>122</v>
      </c>
      <c r="H208" s="1024">
        <f t="shared" si="993"/>
        <v>252</v>
      </c>
      <c r="I208" s="1023">
        <v>2</v>
      </c>
      <c r="J208" s="1023">
        <v>1</v>
      </c>
      <c r="K208" s="1024">
        <f t="shared" si="994"/>
        <v>3</v>
      </c>
      <c r="L208" s="1023">
        <v>0</v>
      </c>
      <c r="M208" s="1023">
        <v>0</v>
      </c>
      <c r="N208" s="1024">
        <f t="shared" si="995"/>
        <v>0</v>
      </c>
      <c r="O208" s="1024">
        <v>0</v>
      </c>
      <c r="P208" s="1024">
        <v>0</v>
      </c>
      <c r="Q208" s="1024">
        <f t="shared" si="996"/>
        <v>0</v>
      </c>
      <c r="R208" s="1023">
        <v>0</v>
      </c>
      <c r="S208" s="1023">
        <v>0</v>
      </c>
      <c r="T208" s="1024">
        <f t="shared" si="997"/>
        <v>0</v>
      </c>
      <c r="U208" s="1024">
        <v>0</v>
      </c>
      <c r="V208" s="1024">
        <v>0</v>
      </c>
      <c r="W208" s="1024">
        <f t="shared" si="998"/>
        <v>0</v>
      </c>
      <c r="X208" s="528">
        <f t="shared" ref="X208:X212" si="1000">C208+F208+I208+L208+O208+R208+U208</f>
        <v>191</v>
      </c>
      <c r="Y208" s="528">
        <f t="shared" ref="Y208:Y212" si="1001">D208+G208+J208+M208+P208+S208+V208</f>
        <v>180</v>
      </c>
      <c r="Z208" s="528">
        <f t="shared" ref="Z208:Z212" si="1002">E208+H208+K208+N208+Q208+T208+W208</f>
        <v>371</v>
      </c>
      <c r="AA208" s="1023"/>
      <c r="AB208" s="1023"/>
      <c r="AC208" s="171">
        <f t="shared" si="989"/>
        <v>0</v>
      </c>
      <c r="AD208" s="171">
        <f t="shared" si="999"/>
        <v>191</v>
      </c>
      <c r="AE208" s="171">
        <f t="shared" si="990"/>
        <v>180</v>
      </c>
      <c r="AF208" s="171">
        <f t="shared" si="990"/>
        <v>371</v>
      </c>
      <c r="AG208" s="1023"/>
      <c r="AH208" s="1023"/>
      <c r="AI208" s="171">
        <f t="shared" si="991"/>
        <v>0</v>
      </c>
      <c r="AJ208" s="450"/>
      <c r="AL208" s="193"/>
    </row>
    <row r="209" spans="1:38" s="194" customFormat="1" ht="28.5" customHeight="1">
      <c r="A209" s="23">
        <v>27</v>
      </c>
      <c r="B209" s="450" t="s">
        <v>830</v>
      </c>
      <c r="C209" s="1023">
        <v>1</v>
      </c>
      <c r="D209" s="1023">
        <v>7</v>
      </c>
      <c r="E209" s="1024">
        <f t="shared" si="992"/>
        <v>8</v>
      </c>
      <c r="F209" s="1023">
        <v>9</v>
      </c>
      <c r="G209" s="1023">
        <v>7</v>
      </c>
      <c r="H209" s="1024">
        <f t="shared" si="993"/>
        <v>16</v>
      </c>
      <c r="I209" s="1023">
        <v>0</v>
      </c>
      <c r="J209" s="1023">
        <v>0</v>
      </c>
      <c r="K209" s="1024">
        <f t="shared" si="994"/>
        <v>0</v>
      </c>
      <c r="L209" s="1023">
        <v>0</v>
      </c>
      <c r="M209" s="1023">
        <v>0</v>
      </c>
      <c r="N209" s="1024">
        <f t="shared" si="995"/>
        <v>0</v>
      </c>
      <c r="O209" s="1024">
        <v>0</v>
      </c>
      <c r="P209" s="1024">
        <v>0</v>
      </c>
      <c r="Q209" s="1024">
        <f t="shared" si="996"/>
        <v>0</v>
      </c>
      <c r="R209" s="1023">
        <v>0</v>
      </c>
      <c r="S209" s="1023">
        <v>0</v>
      </c>
      <c r="T209" s="1024">
        <f t="shared" si="997"/>
        <v>0</v>
      </c>
      <c r="U209" s="1024">
        <v>0</v>
      </c>
      <c r="V209" s="1024">
        <v>0</v>
      </c>
      <c r="W209" s="1024">
        <f t="shared" si="998"/>
        <v>0</v>
      </c>
      <c r="X209" s="528">
        <f t="shared" si="1000"/>
        <v>10</v>
      </c>
      <c r="Y209" s="528">
        <f t="shared" si="1001"/>
        <v>14</v>
      </c>
      <c r="Z209" s="528">
        <f t="shared" si="1002"/>
        <v>24</v>
      </c>
      <c r="AA209" s="1023"/>
      <c r="AB209" s="1023"/>
      <c r="AC209" s="171">
        <f t="shared" si="989"/>
        <v>0</v>
      </c>
      <c r="AD209" s="171">
        <f t="shared" si="999"/>
        <v>10</v>
      </c>
      <c r="AE209" s="171">
        <f t="shared" si="990"/>
        <v>14</v>
      </c>
      <c r="AF209" s="171">
        <f t="shared" si="990"/>
        <v>24</v>
      </c>
      <c r="AG209" s="1023"/>
      <c r="AH209" s="1023"/>
      <c r="AI209" s="171">
        <f t="shared" si="991"/>
        <v>0</v>
      </c>
      <c r="AJ209" s="450"/>
      <c r="AL209" s="193"/>
    </row>
    <row r="210" spans="1:38" s="194" customFormat="1" ht="28.5" customHeight="1">
      <c r="A210" s="23">
        <v>28</v>
      </c>
      <c r="B210" s="450" t="s">
        <v>831</v>
      </c>
      <c r="C210" s="1023">
        <v>59</v>
      </c>
      <c r="D210" s="1023">
        <v>32</v>
      </c>
      <c r="E210" s="1024">
        <f t="shared" si="992"/>
        <v>91</v>
      </c>
      <c r="F210" s="1023">
        <v>138</v>
      </c>
      <c r="G210" s="1023">
        <v>188</v>
      </c>
      <c r="H210" s="1024">
        <f t="shared" si="993"/>
        <v>326</v>
      </c>
      <c r="I210" s="1023">
        <v>5</v>
      </c>
      <c r="J210" s="1023">
        <v>3</v>
      </c>
      <c r="K210" s="1024">
        <f t="shared" si="994"/>
        <v>8</v>
      </c>
      <c r="L210" s="1023">
        <v>2</v>
      </c>
      <c r="M210" s="1023">
        <v>0</v>
      </c>
      <c r="N210" s="1024">
        <f t="shared" si="995"/>
        <v>2</v>
      </c>
      <c r="O210" s="1024">
        <v>0</v>
      </c>
      <c r="P210" s="1024">
        <v>0</v>
      </c>
      <c r="Q210" s="1024">
        <f t="shared" si="996"/>
        <v>0</v>
      </c>
      <c r="R210" s="1023">
        <v>0</v>
      </c>
      <c r="S210" s="1023">
        <v>0</v>
      </c>
      <c r="T210" s="1024">
        <f t="shared" si="997"/>
        <v>0</v>
      </c>
      <c r="U210" s="1024">
        <v>0</v>
      </c>
      <c r="V210" s="1024">
        <v>0</v>
      </c>
      <c r="W210" s="1024">
        <f t="shared" si="998"/>
        <v>0</v>
      </c>
      <c r="X210" s="528">
        <f t="shared" si="1000"/>
        <v>204</v>
      </c>
      <c r="Y210" s="528">
        <f t="shared" si="1001"/>
        <v>223</v>
      </c>
      <c r="Z210" s="528">
        <f t="shared" si="1002"/>
        <v>427</v>
      </c>
      <c r="AA210" s="1023"/>
      <c r="AB210" s="1023"/>
      <c r="AC210" s="171">
        <f t="shared" si="989"/>
        <v>0</v>
      </c>
      <c r="AD210" s="171">
        <f t="shared" si="999"/>
        <v>204</v>
      </c>
      <c r="AE210" s="171">
        <f t="shared" si="990"/>
        <v>223</v>
      </c>
      <c r="AF210" s="171">
        <f t="shared" si="990"/>
        <v>427</v>
      </c>
      <c r="AG210" s="1023"/>
      <c r="AH210" s="1023"/>
      <c r="AI210" s="171">
        <f t="shared" si="991"/>
        <v>0</v>
      </c>
      <c r="AJ210" s="450"/>
      <c r="AL210" s="193"/>
    </row>
    <row r="211" spans="1:38" s="194" customFormat="1" ht="28.5" customHeight="1">
      <c r="A211" s="23">
        <v>29</v>
      </c>
      <c r="B211" s="450" t="s">
        <v>832</v>
      </c>
      <c r="C211" s="1023">
        <v>2</v>
      </c>
      <c r="D211" s="1023">
        <v>2</v>
      </c>
      <c r="E211" s="1024">
        <f t="shared" si="992"/>
        <v>4</v>
      </c>
      <c r="F211" s="1023">
        <v>15</v>
      </c>
      <c r="G211" s="1023">
        <v>10</v>
      </c>
      <c r="H211" s="1024">
        <f t="shared" si="993"/>
        <v>25</v>
      </c>
      <c r="I211" s="1023">
        <v>0</v>
      </c>
      <c r="J211" s="1023">
        <v>0</v>
      </c>
      <c r="K211" s="1024">
        <f t="shared" si="994"/>
        <v>0</v>
      </c>
      <c r="L211" s="1023">
        <v>0</v>
      </c>
      <c r="M211" s="1023">
        <v>0</v>
      </c>
      <c r="N211" s="1024">
        <f t="shared" si="995"/>
        <v>0</v>
      </c>
      <c r="O211" s="1024">
        <v>0</v>
      </c>
      <c r="P211" s="1024">
        <v>0</v>
      </c>
      <c r="Q211" s="1024">
        <f t="shared" si="996"/>
        <v>0</v>
      </c>
      <c r="R211" s="1023">
        <v>0</v>
      </c>
      <c r="S211" s="1023">
        <v>0</v>
      </c>
      <c r="T211" s="1024">
        <f t="shared" si="997"/>
        <v>0</v>
      </c>
      <c r="U211" s="1024">
        <v>0</v>
      </c>
      <c r="V211" s="1024">
        <v>0</v>
      </c>
      <c r="W211" s="1024">
        <f t="shared" si="998"/>
        <v>0</v>
      </c>
      <c r="X211" s="528">
        <f t="shared" si="1000"/>
        <v>17</v>
      </c>
      <c r="Y211" s="528">
        <f t="shared" si="1001"/>
        <v>12</v>
      </c>
      <c r="Z211" s="528">
        <f t="shared" si="1002"/>
        <v>29</v>
      </c>
      <c r="AA211" s="1023"/>
      <c r="AB211" s="1023"/>
      <c r="AC211" s="171">
        <f t="shared" si="989"/>
        <v>0</v>
      </c>
      <c r="AD211" s="171">
        <f t="shared" si="999"/>
        <v>17</v>
      </c>
      <c r="AE211" s="171">
        <f t="shared" si="990"/>
        <v>12</v>
      </c>
      <c r="AF211" s="171">
        <f t="shared" si="990"/>
        <v>29</v>
      </c>
      <c r="AG211" s="1023"/>
      <c r="AH211" s="1023"/>
      <c r="AI211" s="171">
        <f t="shared" si="991"/>
        <v>0</v>
      </c>
      <c r="AJ211" s="450"/>
      <c r="AL211" s="193"/>
    </row>
    <row r="212" spans="1:38" s="194" customFormat="1" ht="28.5" customHeight="1">
      <c r="A212" s="23">
        <v>30</v>
      </c>
      <c r="B212" s="450" t="s">
        <v>833</v>
      </c>
      <c r="C212" s="1023"/>
      <c r="D212" s="1023"/>
      <c r="E212" s="1024">
        <f t="shared" si="992"/>
        <v>0</v>
      </c>
      <c r="F212" s="1023"/>
      <c r="G212" s="1023"/>
      <c r="H212" s="1024">
        <f t="shared" si="993"/>
        <v>0</v>
      </c>
      <c r="I212" s="1023"/>
      <c r="J212" s="1023"/>
      <c r="K212" s="1024">
        <f t="shared" si="994"/>
        <v>0</v>
      </c>
      <c r="L212" s="1023"/>
      <c r="M212" s="1023"/>
      <c r="N212" s="1024">
        <f t="shared" si="995"/>
        <v>0</v>
      </c>
      <c r="O212" s="1024"/>
      <c r="P212" s="1024"/>
      <c r="Q212" s="1024">
        <f t="shared" si="996"/>
        <v>0</v>
      </c>
      <c r="R212" s="1023"/>
      <c r="S212" s="1023"/>
      <c r="T212" s="1024">
        <f t="shared" si="997"/>
        <v>0</v>
      </c>
      <c r="U212" s="1024"/>
      <c r="V212" s="1024"/>
      <c r="W212" s="1024">
        <f t="shared" si="998"/>
        <v>0</v>
      </c>
      <c r="X212" s="528">
        <f t="shared" si="1000"/>
        <v>0</v>
      </c>
      <c r="Y212" s="528">
        <f t="shared" si="1001"/>
        <v>0</v>
      </c>
      <c r="Z212" s="528">
        <f t="shared" si="1002"/>
        <v>0</v>
      </c>
      <c r="AA212" s="1023"/>
      <c r="AB212" s="1023"/>
      <c r="AC212" s="171">
        <f t="shared" si="989"/>
        <v>0</v>
      </c>
      <c r="AD212" s="171"/>
      <c r="AE212" s="171"/>
      <c r="AF212" s="171">
        <f t="shared" ref="AF212" si="1003">Z212+AC212</f>
        <v>0</v>
      </c>
      <c r="AG212" s="1023"/>
      <c r="AH212" s="1023"/>
      <c r="AI212" s="171">
        <f t="shared" si="991"/>
        <v>0</v>
      </c>
      <c r="AJ212" s="1387"/>
      <c r="AL212" s="1383"/>
    </row>
    <row r="213" spans="1:38" s="194" customFormat="1" ht="28.5" customHeight="1">
      <c r="A213" s="91"/>
      <c r="B213" s="548" t="s">
        <v>6</v>
      </c>
      <c r="C213" s="203">
        <f>SUM(C196:C212)</f>
        <v>3453</v>
      </c>
      <c r="D213" s="203">
        <f t="shared" ref="D213:AI213" si="1004">SUM(D196:D212)</f>
        <v>3220</v>
      </c>
      <c r="E213" s="203">
        <f t="shared" si="1004"/>
        <v>6673</v>
      </c>
      <c r="F213" s="203">
        <f t="shared" si="1004"/>
        <v>5652</v>
      </c>
      <c r="G213" s="203">
        <f t="shared" si="1004"/>
        <v>5239</v>
      </c>
      <c r="H213" s="203">
        <f t="shared" si="1004"/>
        <v>10891</v>
      </c>
      <c r="I213" s="203">
        <f t="shared" si="1004"/>
        <v>55</v>
      </c>
      <c r="J213" s="203">
        <f t="shared" si="1004"/>
        <v>45</v>
      </c>
      <c r="K213" s="203">
        <f t="shared" si="1004"/>
        <v>100</v>
      </c>
      <c r="L213" s="203">
        <f t="shared" si="1004"/>
        <v>28</v>
      </c>
      <c r="M213" s="203">
        <f t="shared" si="1004"/>
        <v>16</v>
      </c>
      <c r="N213" s="203">
        <f t="shared" si="1004"/>
        <v>44</v>
      </c>
      <c r="O213" s="203">
        <f t="shared" si="1004"/>
        <v>7</v>
      </c>
      <c r="P213" s="203">
        <f t="shared" si="1004"/>
        <v>6</v>
      </c>
      <c r="Q213" s="203">
        <f t="shared" si="1004"/>
        <v>13</v>
      </c>
      <c r="R213" s="203">
        <f t="shared" si="1004"/>
        <v>0</v>
      </c>
      <c r="S213" s="203">
        <f t="shared" si="1004"/>
        <v>0</v>
      </c>
      <c r="T213" s="203">
        <f t="shared" si="1004"/>
        <v>0</v>
      </c>
      <c r="U213" s="203">
        <f t="shared" si="1004"/>
        <v>68</v>
      </c>
      <c r="V213" s="203">
        <f t="shared" si="1004"/>
        <v>53</v>
      </c>
      <c r="W213" s="203">
        <f t="shared" si="1004"/>
        <v>121</v>
      </c>
      <c r="X213" s="203">
        <f t="shared" si="1004"/>
        <v>9263</v>
      </c>
      <c r="Y213" s="203">
        <f t="shared" si="1004"/>
        <v>8579</v>
      </c>
      <c r="Z213" s="203">
        <f t="shared" si="1004"/>
        <v>17842</v>
      </c>
      <c r="AA213" s="203">
        <f t="shared" si="1004"/>
        <v>0</v>
      </c>
      <c r="AB213" s="203">
        <f t="shared" si="1004"/>
        <v>0</v>
      </c>
      <c r="AC213" s="203">
        <f t="shared" si="1004"/>
        <v>0</v>
      </c>
      <c r="AD213" s="203">
        <f t="shared" si="1004"/>
        <v>9263</v>
      </c>
      <c r="AE213" s="203">
        <f t="shared" si="1004"/>
        <v>8579</v>
      </c>
      <c r="AF213" s="203">
        <f t="shared" si="1004"/>
        <v>17842</v>
      </c>
      <c r="AG213" s="203">
        <f t="shared" si="1004"/>
        <v>71</v>
      </c>
      <c r="AH213" s="203">
        <f t="shared" si="1004"/>
        <v>54</v>
      </c>
      <c r="AI213" s="203">
        <f t="shared" si="1004"/>
        <v>125</v>
      </c>
      <c r="AL213" s="193"/>
    </row>
    <row r="214" spans="1:38" s="194" customFormat="1" ht="28.5" customHeight="1">
      <c r="A214" s="206" t="s">
        <v>25</v>
      </c>
      <c r="B214" s="546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9"/>
      <c r="Y214" s="209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10"/>
      <c r="AL214" s="193"/>
    </row>
    <row r="215" spans="1:38" s="194" customFormat="1" ht="28.5" customHeight="1">
      <c r="A215" s="23">
        <v>31</v>
      </c>
      <c r="B215" s="549" t="s">
        <v>25</v>
      </c>
      <c r="C215" s="11">
        <v>989</v>
      </c>
      <c r="D215" s="11">
        <v>896</v>
      </c>
      <c r="E215" s="1024">
        <f t="shared" ref="E215:E217" si="1005">SUM(C215:D215)</f>
        <v>1885</v>
      </c>
      <c r="F215" s="11">
        <v>1829</v>
      </c>
      <c r="G215" s="11">
        <v>1764</v>
      </c>
      <c r="H215" s="1024">
        <f t="shared" ref="H215:H217" si="1006">SUM(F215:G215)</f>
        <v>3593</v>
      </c>
      <c r="I215" s="11">
        <v>6</v>
      </c>
      <c r="J215" s="11">
        <v>7</v>
      </c>
      <c r="K215" s="1024">
        <f t="shared" ref="K215:K217" si="1007">SUM(I215:J215)</f>
        <v>13</v>
      </c>
      <c r="L215" s="11">
        <v>4</v>
      </c>
      <c r="M215" s="11">
        <v>4</v>
      </c>
      <c r="N215" s="1024">
        <f t="shared" ref="N215:N217" si="1008">SUM(L215:M215)</f>
        <v>8</v>
      </c>
      <c r="O215" s="171">
        <v>0</v>
      </c>
      <c r="P215" s="171">
        <v>0</v>
      </c>
      <c r="Q215" s="1024">
        <f t="shared" ref="Q215:Q217" si="1009">SUM(O215:P215)</f>
        <v>0</v>
      </c>
      <c r="R215" s="11">
        <v>6</v>
      </c>
      <c r="S215" s="11">
        <v>2</v>
      </c>
      <c r="T215" s="1024">
        <f t="shared" ref="T215:T217" si="1010">SUM(R215:S215)</f>
        <v>8</v>
      </c>
      <c r="U215" s="171">
        <v>2</v>
      </c>
      <c r="V215" s="171">
        <v>1</v>
      </c>
      <c r="W215" s="1024">
        <f t="shared" ref="W215:W217" si="1011">SUM(U215:V215)</f>
        <v>3</v>
      </c>
      <c r="X215" s="528">
        <f t="shared" ref="X215:X217" si="1012">C215+F215+I215+L215+O215+R215+U215</f>
        <v>2836</v>
      </c>
      <c r="Y215" s="528">
        <f t="shared" ref="Y215:Y217" si="1013">D215+G215+J215+M215+P215+S215+V215</f>
        <v>2674</v>
      </c>
      <c r="Z215" s="528">
        <f t="shared" ref="Z215:Z217" si="1014">E215+H215+K215+N215+Q215+T215+W215</f>
        <v>5510</v>
      </c>
      <c r="AA215" s="11">
        <v>30</v>
      </c>
      <c r="AB215" s="11">
        <v>36</v>
      </c>
      <c r="AC215" s="171">
        <f>AA215+AB215</f>
        <v>66</v>
      </c>
      <c r="AD215" s="171">
        <f t="shared" ref="AD215:AE217" si="1015">X215+AA215</f>
        <v>2866</v>
      </c>
      <c r="AE215" s="171">
        <f t="shared" si="1015"/>
        <v>2710</v>
      </c>
      <c r="AF215" s="171">
        <f>AD215+AE215</f>
        <v>5576</v>
      </c>
      <c r="AG215" s="11">
        <v>95</v>
      </c>
      <c r="AH215" s="11">
        <v>176</v>
      </c>
      <c r="AI215" s="171">
        <f>AG215+AH215</f>
        <v>271</v>
      </c>
      <c r="AL215" s="193"/>
    </row>
    <row r="216" spans="1:38" s="194" customFormat="1" ht="28.5" customHeight="1">
      <c r="A216" s="23">
        <v>32</v>
      </c>
      <c r="B216" s="549" t="s">
        <v>671</v>
      </c>
      <c r="C216" s="11">
        <v>430</v>
      </c>
      <c r="D216" s="11">
        <v>464</v>
      </c>
      <c r="E216" s="1024">
        <f t="shared" si="1005"/>
        <v>894</v>
      </c>
      <c r="F216" s="11">
        <v>1399</v>
      </c>
      <c r="G216" s="11">
        <v>1324</v>
      </c>
      <c r="H216" s="1024">
        <f t="shared" si="1006"/>
        <v>2723</v>
      </c>
      <c r="I216" s="11">
        <v>9</v>
      </c>
      <c r="J216" s="11">
        <v>11</v>
      </c>
      <c r="K216" s="1024">
        <f t="shared" si="1007"/>
        <v>20</v>
      </c>
      <c r="L216" s="11">
        <v>3</v>
      </c>
      <c r="M216" s="11">
        <v>1</v>
      </c>
      <c r="N216" s="1024">
        <f t="shared" si="1008"/>
        <v>4</v>
      </c>
      <c r="O216" s="171">
        <v>0</v>
      </c>
      <c r="P216" s="171">
        <v>0</v>
      </c>
      <c r="Q216" s="1024">
        <f t="shared" si="1009"/>
        <v>0</v>
      </c>
      <c r="R216" s="11">
        <v>5</v>
      </c>
      <c r="S216" s="11">
        <v>4</v>
      </c>
      <c r="T216" s="1024">
        <f t="shared" si="1010"/>
        <v>9</v>
      </c>
      <c r="U216" s="171">
        <v>3</v>
      </c>
      <c r="V216" s="171">
        <v>4</v>
      </c>
      <c r="W216" s="1024">
        <f t="shared" si="1011"/>
        <v>7</v>
      </c>
      <c r="X216" s="528">
        <f t="shared" si="1012"/>
        <v>1849</v>
      </c>
      <c r="Y216" s="528">
        <f t="shared" si="1013"/>
        <v>1808</v>
      </c>
      <c r="Z216" s="528">
        <f t="shared" si="1014"/>
        <v>3657</v>
      </c>
      <c r="AA216" s="11">
        <v>21</v>
      </c>
      <c r="AB216" s="11">
        <v>27</v>
      </c>
      <c r="AC216" s="171">
        <f>AA216+AB216</f>
        <v>48</v>
      </c>
      <c r="AD216" s="171">
        <f t="shared" si="1015"/>
        <v>1870</v>
      </c>
      <c r="AE216" s="171">
        <f t="shared" si="1015"/>
        <v>1835</v>
      </c>
      <c r="AF216" s="171">
        <f>AD216+AE216</f>
        <v>3705</v>
      </c>
      <c r="AG216" s="11">
        <v>19</v>
      </c>
      <c r="AH216" s="11">
        <v>22</v>
      </c>
      <c r="AI216" s="171">
        <f>AG216+AH216</f>
        <v>41</v>
      </c>
      <c r="AL216" s="193"/>
    </row>
    <row r="217" spans="1:38" s="194" customFormat="1" ht="28.5" customHeight="1">
      <c r="A217" s="23">
        <v>33</v>
      </c>
      <c r="B217" s="549" t="s">
        <v>26</v>
      </c>
      <c r="C217" s="11">
        <v>19</v>
      </c>
      <c r="D217" s="11">
        <v>13</v>
      </c>
      <c r="E217" s="1024">
        <f t="shared" si="1005"/>
        <v>32</v>
      </c>
      <c r="F217" s="11">
        <v>11</v>
      </c>
      <c r="G217" s="11">
        <v>9</v>
      </c>
      <c r="H217" s="1024">
        <f t="shared" si="1006"/>
        <v>20</v>
      </c>
      <c r="I217" s="11">
        <v>17</v>
      </c>
      <c r="J217" s="11">
        <v>9</v>
      </c>
      <c r="K217" s="1024">
        <f t="shared" si="1007"/>
        <v>26</v>
      </c>
      <c r="L217" s="11">
        <v>9</v>
      </c>
      <c r="M217" s="11">
        <v>12</v>
      </c>
      <c r="N217" s="1024">
        <f t="shared" si="1008"/>
        <v>21</v>
      </c>
      <c r="O217" s="171">
        <v>0</v>
      </c>
      <c r="P217" s="171">
        <v>0</v>
      </c>
      <c r="Q217" s="1024">
        <f t="shared" si="1009"/>
        <v>0</v>
      </c>
      <c r="R217" s="11">
        <v>2</v>
      </c>
      <c r="S217" s="11">
        <v>1</v>
      </c>
      <c r="T217" s="1024">
        <f t="shared" si="1010"/>
        <v>3</v>
      </c>
      <c r="U217" s="171">
        <v>16</v>
      </c>
      <c r="V217" s="171">
        <v>22</v>
      </c>
      <c r="W217" s="1024">
        <f t="shared" si="1011"/>
        <v>38</v>
      </c>
      <c r="X217" s="528">
        <f t="shared" si="1012"/>
        <v>74</v>
      </c>
      <c r="Y217" s="528">
        <f t="shared" si="1013"/>
        <v>66</v>
      </c>
      <c r="Z217" s="528">
        <f t="shared" si="1014"/>
        <v>140</v>
      </c>
      <c r="AA217" s="11">
        <v>9</v>
      </c>
      <c r="AB217" s="11">
        <v>13</v>
      </c>
      <c r="AC217" s="171">
        <f>AA217+AB217</f>
        <v>22</v>
      </c>
      <c r="AD217" s="171">
        <f t="shared" si="1015"/>
        <v>83</v>
      </c>
      <c r="AE217" s="171">
        <f t="shared" si="1015"/>
        <v>79</v>
      </c>
      <c r="AF217" s="171">
        <f>AD217+AE217</f>
        <v>162</v>
      </c>
      <c r="AG217" s="11">
        <v>1</v>
      </c>
      <c r="AH217" s="11">
        <v>0</v>
      </c>
      <c r="AI217" s="171">
        <f>AG217+AH217</f>
        <v>1</v>
      </c>
      <c r="AL217" s="193"/>
    </row>
    <row r="218" spans="1:38" s="194" customFormat="1" ht="28.5" customHeight="1">
      <c r="A218" s="91"/>
      <c r="B218" s="548" t="s">
        <v>6</v>
      </c>
      <c r="C218" s="203">
        <f>SUM(C215:C217)</f>
        <v>1438</v>
      </c>
      <c r="D218" s="203">
        <f t="shared" ref="D218:AI218" si="1016">SUM(D215:D217)</f>
        <v>1373</v>
      </c>
      <c r="E218" s="203">
        <f t="shared" si="1016"/>
        <v>2811</v>
      </c>
      <c r="F218" s="203">
        <f t="shared" si="1016"/>
        <v>3239</v>
      </c>
      <c r="G218" s="203">
        <f t="shared" si="1016"/>
        <v>3097</v>
      </c>
      <c r="H218" s="203">
        <f t="shared" si="1016"/>
        <v>6336</v>
      </c>
      <c r="I218" s="203">
        <f t="shared" si="1016"/>
        <v>32</v>
      </c>
      <c r="J218" s="203">
        <f t="shared" si="1016"/>
        <v>27</v>
      </c>
      <c r="K218" s="203">
        <f t="shared" si="1016"/>
        <v>59</v>
      </c>
      <c r="L218" s="203">
        <f t="shared" si="1016"/>
        <v>16</v>
      </c>
      <c r="M218" s="203">
        <f t="shared" si="1016"/>
        <v>17</v>
      </c>
      <c r="N218" s="203">
        <f t="shared" si="1016"/>
        <v>33</v>
      </c>
      <c r="O218" s="203">
        <f t="shared" si="1016"/>
        <v>0</v>
      </c>
      <c r="P218" s="203">
        <f t="shared" si="1016"/>
        <v>0</v>
      </c>
      <c r="Q218" s="203">
        <f t="shared" si="1016"/>
        <v>0</v>
      </c>
      <c r="R218" s="203">
        <f t="shared" si="1016"/>
        <v>13</v>
      </c>
      <c r="S218" s="203">
        <f t="shared" si="1016"/>
        <v>7</v>
      </c>
      <c r="T218" s="203">
        <f t="shared" si="1016"/>
        <v>20</v>
      </c>
      <c r="U218" s="203">
        <f t="shared" si="1016"/>
        <v>21</v>
      </c>
      <c r="V218" s="203">
        <f t="shared" si="1016"/>
        <v>27</v>
      </c>
      <c r="W218" s="203">
        <f t="shared" si="1016"/>
        <v>48</v>
      </c>
      <c r="X218" s="203">
        <f t="shared" si="1016"/>
        <v>4759</v>
      </c>
      <c r="Y218" s="203">
        <f t="shared" si="1016"/>
        <v>4548</v>
      </c>
      <c r="Z218" s="203">
        <f t="shared" si="1016"/>
        <v>9307</v>
      </c>
      <c r="AA218" s="203">
        <f t="shared" si="1016"/>
        <v>60</v>
      </c>
      <c r="AB218" s="203">
        <f t="shared" si="1016"/>
        <v>76</v>
      </c>
      <c r="AC218" s="203">
        <f t="shared" si="1016"/>
        <v>136</v>
      </c>
      <c r="AD218" s="203">
        <f t="shared" si="1016"/>
        <v>4819</v>
      </c>
      <c r="AE218" s="203">
        <f t="shared" si="1016"/>
        <v>4624</v>
      </c>
      <c r="AF218" s="203">
        <f t="shared" si="1016"/>
        <v>9443</v>
      </c>
      <c r="AG218" s="203">
        <f t="shared" si="1016"/>
        <v>115</v>
      </c>
      <c r="AH218" s="203">
        <f t="shared" si="1016"/>
        <v>198</v>
      </c>
      <c r="AI218" s="203">
        <f t="shared" si="1016"/>
        <v>313</v>
      </c>
      <c r="AL218" s="193"/>
    </row>
    <row r="219" spans="1:38" s="194" customFormat="1" ht="28.5" customHeight="1">
      <c r="A219" s="201" t="s">
        <v>27</v>
      </c>
      <c r="B219" s="546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207"/>
      <c r="Y219" s="207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208"/>
      <c r="AL219" s="193"/>
    </row>
    <row r="220" spans="1:38" s="194" customFormat="1" ht="28.5" customHeight="1">
      <c r="A220" s="23">
        <v>34</v>
      </c>
      <c r="B220" s="550" t="s">
        <v>28</v>
      </c>
      <c r="C220" s="11">
        <v>2207</v>
      </c>
      <c r="D220" s="11">
        <v>1986</v>
      </c>
      <c r="E220" s="1024">
        <f>SUM(C220:D220)</f>
        <v>4193</v>
      </c>
      <c r="F220" s="11">
        <v>1214</v>
      </c>
      <c r="G220" s="11">
        <v>1084</v>
      </c>
      <c r="H220" s="1024">
        <f>SUM(F220:G220)</f>
        <v>2298</v>
      </c>
      <c r="I220" s="11">
        <v>11</v>
      </c>
      <c r="J220" s="11">
        <v>9</v>
      </c>
      <c r="K220" s="1024">
        <f>SUM(I220:J220)</f>
        <v>20</v>
      </c>
      <c r="L220" s="11">
        <v>13</v>
      </c>
      <c r="M220" s="11">
        <v>11</v>
      </c>
      <c r="N220" s="1024">
        <f>SUM(L220:M220)</f>
        <v>24</v>
      </c>
      <c r="O220" s="1024"/>
      <c r="P220" s="1024"/>
      <c r="Q220" s="1024">
        <f>SUM(O220:P220)</f>
        <v>0</v>
      </c>
      <c r="R220" s="11"/>
      <c r="S220" s="11"/>
      <c r="T220" s="1024">
        <f>SUM(R220:S220)</f>
        <v>0</v>
      </c>
      <c r="U220" s="1024"/>
      <c r="V220" s="1024"/>
      <c r="W220" s="1024">
        <f>SUM(U220:V220)</f>
        <v>0</v>
      </c>
      <c r="X220" s="528">
        <f t="shared" ref="X220:X222" si="1017">C220+F220+I220+L220+O220+R220+U220</f>
        <v>3445</v>
      </c>
      <c r="Y220" s="528">
        <f t="shared" ref="Y220:Y222" si="1018">D220+G220+J220+M220+P220+S220+V220</f>
        <v>3090</v>
      </c>
      <c r="Z220" s="528">
        <f t="shared" ref="Z220:Z222" si="1019">E220+H220+K220+N220+Q220+T220+W220</f>
        <v>6535</v>
      </c>
      <c r="AA220" s="889">
        <v>34</v>
      </c>
      <c r="AB220" s="889">
        <v>27</v>
      </c>
      <c r="AC220" s="171">
        <f>AA220+AB220</f>
        <v>61</v>
      </c>
      <c r="AD220" s="171">
        <f t="shared" ref="AD220:AE222" si="1020">X220+AA220</f>
        <v>3479</v>
      </c>
      <c r="AE220" s="171">
        <f t="shared" si="1020"/>
        <v>3117</v>
      </c>
      <c r="AF220" s="171">
        <f>AD220+AE220</f>
        <v>6596</v>
      </c>
      <c r="AG220" s="11">
        <v>10</v>
      </c>
      <c r="AH220" s="11">
        <v>5</v>
      </c>
      <c r="AI220" s="171">
        <f>AG220+AH220</f>
        <v>15</v>
      </c>
      <c r="AL220" s="193"/>
    </row>
    <row r="221" spans="1:38" s="194" customFormat="1" ht="28.5" customHeight="1">
      <c r="A221" s="23">
        <v>35</v>
      </c>
      <c r="B221" s="162" t="s">
        <v>27</v>
      </c>
      <c r="C221" s="11">
        <v>710</v>
      </c>
      <c r="D221" s="11">
        <v>674</v>
      </c>
      <c r="E221" s="1024">
        <f t="shared" ref="E221:E222" si="1021">SUM(C221:D221)</f>
        <v>1384</v>
      </c>
      <c r="F221" s="11">
        <v>948</v>
      </c>
      <c r="G221" s="11">
        <v>868</v>
      </c>
      <c r="H221" s="1024">
        <f t="shared" ref="H221:H222" si="1022">SUM(F221:G221)</f>
        <v>1816</v>
      </c>
      <c r="I221" s="11">
        <v>199</v>
      </c>
      <c r="J221" s="11">
        <v>192</v>
      </c>
      <c r="K221" s="1024">
        <f t="shared" ref="K221:K222" si="1023">SUM(I221:J221)</f>
        <v>391</v>
      </c>
      <c r="L221" s="11">
        <v>192</v>
      </c>
      <c r="M221" s="11">
        <v>158</v>
      </c>
      <c r="N221" s="1024">
        <f t="shared" ref="N221:N222" si="1024">SUM(L221:M221)</f>
        <v>350</v>
      </c>
      <c r="O221" s="1024"/>
      <c r="P221" s="1024"/>
      <c r="Q221" s="1024">
        <f t="shared" ref="Q221:Q222" si="1025">SUM(O221:P221)</f>
        <v>0</v>
      </c>
      <c r="R221" s="11"/>
      <c r="S221" s="11"/>
      <c r="T221" s="1024">
        <f t="shared" ref="T221:T222" si="1026">SUM(R221:S221)</f>
        <v>0</v>
      </c>
      <c r="U221" s="1024">
        <v>31</v>
      </c>
      <c r="V221" s="1024">
        <v>24</v>
      </c>
      <c r="W221" s="1024">
        <f t="shared" ref="W221:W222" si="1027">SUM(U221:V221)</f>
        <v>55</v>
      </c>
      <c r="X221" s="528">
        <f t="shared" si="1017"/>
        <v>2080</v>
      </c>
      <c r="Y221" s="528">
        <f t="shared" si="1018"/>
        <v>1916</v>
      </c>
      <c r="Z221" s="528">
        <f t="shared" si="1019"/>
        <v>3996</v>
      </c>
      <c r="AA221" s="889">
        <v>28</v>
      </c>
      <c r="AB221" s="889">
        <v>17</v>
      </c>
      <c r="AC221" s="171">
        <f>AA221+AB221</f>
        <v>45</v>
      </c>
      <c r="AD221" s="171">
        <f t="shared" si="1020"/>
        <v>2108</v>
      </c>
      <c r="AE221" s="171">
        <f t="shared" si="1020"/>
        <v>1933</v>
      </c>
      <c r="AF221" s="171">
        <f>AD221+AE221</f>
        <v>4041</v>
      </c>
      <c r="AG221" s="11">
        <v>15</v>
      </c>
      <c r="AH221" s="11">
        <v>20</v>
      </c>
      <c r="AI221" s="171">
        <f>AG221+AH221</f>
        <v>35</v>
      </c>
      <c r="AL221" s="193"/>
    </row>
    <row r="222" spans="1:38" s="194" customFormat="1" ht="28.5" customHeight="1">
      <c r="A222" s="23">
        <v>36</v>
      </c>
      <c r="B222" s="162" t="s">
        <v>691</v>
      </c>
      <c r="C222" s="11">
        <v>517</v>
      </c>
      <c r="D222" s="11">
        <v>511</v>
      </c>
      <c r="E222" s="1024">
        <f t="shared" si="1021"/>
        <v>1028</v>
      </c>
      <c r="F222" s="11">
        <v>1002</v>
      </c>
      <c r="G222" s="11">
        <v>940</v>
      </c>
      <c r="H222" s="1024">
        <f t="shared" si="1022"/>
        <v>1942</v>
      </c>
      <c r="I222" s="11">
        <v>6</v>
      </c>
      <c r="J222" s="11">
        <v>0</v>
      </c>
      <c r="K222" s="1024">
        <f t="shared" si="1023"/>
        <v>6</v>
      </c>
      <c r="L222" s="11">
        <v>2</v>
      </c>
      <c r="M222" s="11">
        <v>1</v>
      </c>
      <c r="N222" s="1024">
        <f t="shared" si="1024"/>
        <v>3</v>
      </c>
      <c r="O222" s="1024"/>
      <c r="P222" s="1024"/>
      <c r="Q222" s="1024">
        <f t="shared" si="1025"/>
        <v>0</v>
      </c>
      <c r="R222" s="11"/>
      <c r="S222" s="11"/>
      <c r="T222" s="1024">
        <f t="shared" si="1026"/>
        <v>0</v>
      </c>
      <c r="U222" s="1024"/>
      <c r="V222" s="1024"/>
      <c r="W222" s="1024">
        <f t="shared" si="1027"/>
        <v>0</v>
      </c>
      <c r="X222" s="528">
        <f t="shared" si="1017"/>
        <v>1527</v>
      </c>
      <c r="Y222" s="528">
        <f t="shared" si="1018"/>
        <v>1452</v>
      </c>
      <c r="Z222" s="528">
        <f t="shared" si="1019"/>
        <v>2979</v>
      </c>
      <c r="AA222" s="889">
        <v>16</v>
      </c>
      <c r="AB222" s="889">
        <v>10</v>
      </c>
      <c r="AC222" s="171">
        <f>AA222+AB222</f>
        <v>26</v>
      </c>
      <c r="AD222" s="171">
        <f t="shared" si="1020"/>
        <v>1543</v>
      </c>
      <c r="AE222" s="171">
        <f t="shared" si="1020"/>
        <v>1462</v>
      </c>
      <c r="AF222" s="171">
        <f>AD222+AE222</f>
        <v>3005</v>
      </c>
      <c r="AG222" s="11"/>
      <c r="AH222" s="11"/>
      <c r="AI222" s="171">
        <f>AG222+AH222</f>
        <v>0</v>
      </c>
      <c r="AL222" s="193"/>
    </row>
    <row r="223" spans="1:38" s="194" customFormat="1" ht="28.5" customHeight="1">
      <c r="A223" s="91"/>
      <c r="B223" s="548" t="s">
        <v>6</v>
      </c>
      <c r="C223" s="203">
        <f>SUM(C220:C222)</f>
        <v>3434</v>
      </c>
      <c r="D223" s="203">
        <f t="shared" ref="D223:AI223" si="1028">SUM(D220:D222)</f>
        <v>3171</v>
      </c>
      <c r="E223" s="203">
        <f t="shared" si="1028"/>
        <v>6605</v>
      </c>
      <c r="F223" s="203">
        <f t="shared" si="1028"/>
        <v>3164</v>
      </c>
      <c r="G223" s="203">
        <f t="shared" si="1028"/>
        <v>2892</v>
      </c>
      <c r="H223" s="203">
        <f t="shared" si="1028"/>
        <v>6056</v>
      </c>
      <c r="I223" s="203">
        <f t="shared" si="1028"/>
        <v>216</v>
      </c>
      <c r="J223" s="203">
        <f t="shared" si="1028"/>
        <v>201</v>
      </c>
      <c r="K223" s="203">
        <f t="shared" si="1028"/>
        <v>417</v>
      </c>
      <c r="L223" s="203">
        <f t="shared" si="1028"/>
        <v>207</v>
      </c>
      <c r="M223" s="203">
        <f t="shared" si="1028"/>
        <v>170</v>
      </c>
      <c r="N223" s="203">
        <f t="shared" si="1028"/>
        <v>377</v>
      </c>
      <c r="O223" s="203">
        <f t="shared" si="1028"/>
        <v>0</v>
      </c>
      <c r="P223" s="203">
        <f t="shared" si="1028"/>
        <v>0</v>
      </c>
      <c r="Q223" s="203">
        <f t="shared" si="1028"/>
        <v>0</v>
      </c>
      <c r="R223" s="203">
        <f t="shared" si="1028"/>
        <v>0</v>
      </c>
      <c r="S223" s="203">
        <f t="shared" si="1028"/>
        <v>0</v>
      </c>
      <c r="T223" s="203">
        <f t="shared" si="1028"/>
        <v>0</v>
      </c>
      <c r="U223" s="203">
        <f t="shared" si="1028"/>
        <v>31</v>
      </c>
      <c r="V223" s="203">
        <f t="shared" si="1028"/>
        <v>24</v>
      </c>
      <c r="W223" s="203">
        <f t="shared" si="1028"/>
        <v>55</v>
      </c>
      <c r="X223" s="203">
        <f t="shared" si="1028"/>
        <v>7052</v>
      </c>
      <c r="Y223" s="203">
        <f t="shared" si="1028"/>
        <v>6458</v>
      </c>
      <c r="Z223" s="203">
        <f t="shared" si="1028"/>
        <v>13510</v>
      </c>
      <c r="AA223" s="203">
        <f t="shared" si="1028"/>
        <v>78</v>
      </c>
      <c r="AB223" s="203">
        <f t="shared" si="1028"/>
        <v>54</v>
      </c>
      <c r="AC223" s="203">
        <f t="shared" si="1028"/>
        <v>132</v>
      </c>
      <c r="AD223" s="203">
        <f t="shared" si="1028"/>
        <v>7130</v>
      </c>
      <c r="AE223" s="203">
        <f t="shared" si="1028"/>
        <v>6512</v>
      </c>
      <c r="AF223" s="203">
        <f t="shared" si="1028"/>
        <v>13642</v>
      </c>
      <c r="AG223" s="203">
        <f t="shared" si="1028"/>
        <v>25</v>
      </c>
      <c r="AH223" s="203">
        <f t="shared" si="1028"/>
        <v>25</v>
      </c>
      <c r="AI223" s="203">
        <f t="shared" si="1028"/>
        <v>50</v>
      </c>
      <c r="AL223" s="193"/>
    </row>
    <row r="224" spans="1:38" s="194" customFormat="1" ht="28.5" customHeight="1">
      <c r="A224" s="201" t="s">
        <v>29</v>
      </c>
      <c r="B224" s="546"/>
      <c r="C224" s="199"/>
      <c r="D224" s="199"/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207"/>
      <c r="Y224" s="207"/>
      <c r="Z224" s="199"/>
      <c r="AA224" s="199"/>
      <c r="AB224" s="199"/>
      <c r="AC224" s="199"/>
      <c r="AD224" s="199"/>
      <c r="AE224" s="199"/>
      <c r="AF224" s="199"/>
      <c r="AG224" s="199"/>
      <c r="AH224" s="199"/>
      <c r="AI224" s="208"/>
      <c r="AL224" s="193"/>
    </row>
    <row r="225" spans="1:38" s="194" customFormat="1" ht="28.5" customHeight="1">
      <c r="A225" s="23">
        <v>37</v>
      </c>
      <c r="B225" s="551" t="s">
        <v>30</v>
      </c>
      <c r="C225" s="11">
        <v>92</v>
      </c>
      <c r="D225" s="11">
        <v>57</v>
      </c>
      <c r="E225" s="1024">
        <f t="shared" ref="E225:E229" si="1029">SUM(C225:D225)</f>
        <v>149</v>
      </c>
      <c r="F225" s="11">
        <v>214</v>
      </c>
      <c r="G225" s="11">
        <v>225</v>
      </c>
      <c r="H225" s="1024">
        <f t="shared" ref="H225:H229" si="1030">SUM(F225:G225)</f>
        <v>439</v>
      </c>
      <c r="I225" s="11">
        <v>22</v>
      </c>
      <c r="J225" s="11">
        <v>10</v>
      </c>
      <c r="K225" s="1024">
        <f t="shared" ref="K225:K229" si="1031">SUM(I225:J225)</f>
        <v>32</v>
      </c>
      <c r="L225" s="11">
        <v>1</v>
      </c>
      <c r="M225" s="11">
        <v>1</v>
      </c>
      <c r="N225" s="1024">
        <f t="shared" ref="N225:N229" si="1032">SUM(L225:M225)</f>
        <v>2</v>
      </c>
      <c r="O225" s="1024"/>
      <c r="P225" s="1024"/>
      <c r="Q225" s="1024">
        <f t="shared" ref="Q225:Q229" si="1033">SUM(O225:P225)</f>
        <v>0</v>
      </c>
      <c r="R225" s="11"/>
      <c r="S225" s="11"/>
      <c r="T225" s="1024">
        <f t="shared" ref="T225:T229" si="1034">SUM(R225:S225)</f>
        <v>0</v>
      </c>
      <c r="U225" s="1024">
        <v>1</v>
      </c>
      <c r="V225" s="1024"/>
      <c r="W225" s="1024">
        <f t="shared" ref="W225:W229" si="1035">SUM(U225:V225)</f>
        <v>1</v>
      </c>
      <c r="X225" s="528">
        <f t="shared" ref="X225:X229" si="1036">C225+F225+I225+L225+O225+R225+U225</f>
        <v>330</v>
      </c>
      <c r="Y225" s="528">
        <f t="shared" ref="Y225:Y229" si="1037">D225+G225+J225+M225+P225+S225+V225</f>
        <v>293</v>
      </c>
      <c r="Z225" s="528">
        <f t="shared" ref="Z225:Z229" si="1038">E225+H225+K225+N225+Q225+T225+W225</f>
        <v>623</v>
      </c>
      <c r="AA225" s="11">
        <v>2</v>
      </c>
      <c r="AB225" s="11">
        <v>2</v>
      </c>
      <c r="AC225" s="171">
        <f>AA225+AB225</f>
        <v>4</v>
      </c>
      <c r="AD225" s="171">
        <f t="shared" ref="AD225:AE229" si="1039">X225+AA225</f>
        <v>332</v>
      </c>
      <c r="AE225" s="171">
        <f t="shared" si="1039"/>
        <v>295</v>
      </c>
      <c r="AF225" s="171">
        <f>AD225+AE225</f>
        <v>627</v>
      </c>
      <c r="AG225" s="11"/>
      <c r="AH225" s="11"/>
      <c r="AI225" s="171">
        <f>AG225+AH225</f>
        <v>0</v>
      </c>
      <c r="AL225" s="193"/>
    </row>
    <row r="226" spans="1:38" s="194" customFormat="1" ht="28.5" customHeight="1">
      <c r="A226" s="23">
        <v>38</v>
      </c>
      <c r="B226" s="551" t="s">
        <v>31</v>
      </c>
      <c r="C226" s="11">
        <v>33</v>
      </c>
      <c r="D226" s="11">
        <v>37</v>
      </c>
      <c r="E226" s="1024">
        <f t="shared" si="1029"/>
        <v>70</v>
      </c>
      <c r="F226" s="11">
        <v>149</v>
      </c>
      <c r="G226" s="11">
        <v>110</v>
      </c>
      <c r="H226" s="1024">
        <f t="shared" si="1030"/>
        <v>259</v>
      </c>
      <c r="I226" s="11">
        <v>11</v>
      </c>
      <c r="J226" s="11">
        <v>8</v>
      </c>
      <c r="K226" s="1024">
        <f t="shared" si="1031"/>
        <v>19</v>
      </c>
      <c r="L226" s="11">
        <v>0</v>
      </c>
      <c r="M226" s="11">
        <v>0</v>
      </c>
      <c r="N226" s="1024">
        <f t="shared" si="1032"/>
        <v>0</v>
      </c>
      <c r="O226" s="1024"/>
      <c r="P226" s="1024"/>
      <c r="Q226" s="1024">
        <f t="shared" si="1033"/>
        <v>0</v>
      </c>
      <c r="R226" s="11"/>
      <c r="S226" s="11"/>
      <c r="T226" s="1024">
        <f t="shared" si="1034"/>
        <v>0</v>
      </c>
      <c r="U226" s="1024"/>
      <c r="V226" s="1024"/>
      <c r="W226" s="1024">
        <f t="shared" si="1035"/>
        <v>0</v>
      </c>
      <c r="X226" s="528">
        <f t="shared" si="1036"/>
        <v>193</v>
      </c>
      <c r="Y226" s="528">
        <f t="shared" si="1037"/>
        <v>155</v>
      </c>
      <c r="Z226" s="528">
        <f t="shared" si="1038"/>
        <v>348</v>
      </c>
      <c r="AA226" s="11">
        <v>7</v>
      </c>
      <c r="AB226" s="11">
        <v>5</v>
      </c>
      <c r="AC226" s="171">
        <f>AA226+AB226</f>
        <v>12</v>
      </c>
      <c r="AD226" s="171">
        <f t="shared" si="1039"/>
        <v>200</v>
      </c>
      <c r="AE226" s="171">
        <f t="shared" si="1039"/>
        <v>160</v>
      </c>
      <c r="AF226" s="171">
        <f>AD226+AE226</f>
        <v>360</v>
      </c>
      <c r="AG226" s="11"/>
      <c r="AH226" s="11"/>
      <c r="AI226" s="171">
        <f>AG226+AH226</f>
        <v>0</v>
      </c>
      <c r="AL226" s="193"/>
    </row>
    <row r="227" spans="1:38" s="194" customFormat="1" ht="28.5" customHeight="1">
      <c r="A227" s="23">
        <v>39</v>
      </c>
      <c r="B227" s="308" t="s">
        <v>32</v>
      </c>
      <c r="C227" s="11">
        <v>328</v>
      </c>
      <c r="D227" s="11">
        <v>330</v>
      </c>
      <c r="E227" s="1024">
        <f t="shared" si="1029"/>
        <v>658</v>
      </c>
      <c r="F227" s="11">
        <v>254</v>
      </c>
      <c r="G227" s="11">
        <v>239</v>
      </c>
      <c r="H227" s="1024">
        <f t="shared" si="1030"/>
        <v>493</v>
      </c>
      <c r="I227" s="11">
        <v>38</v>
      </c>
      <c r="J227" s="11">
        <v>26</v>
      </c>
      <c r="K227" s="1024">
        <f t="shared" si="1031"/>
        <v>64</v>
      </c>
      <c r="L227" s="11">
        <v>1</v>
      </c>
      <c r="M227" s="11">
        <v>1</v>
      </c>
      <c r="N227" s="1024">
        <f t="shared" si="1032"/>
        <v>2</v>
      </c>
      <c r="O227" s="1024"/>
      <c r="P227" s="1024"/>
      <c r="Q227" s="1024">
        <f t="shared" si="1033"/>
        <v>0</v>
      </c>
      <c r="R227" s="11"/>
      <c r="S227" s="11"/>
      <c r="T227" s="1024">
        <f t="shared" si="1034"/>
        <v>0</v>
      </c>
      <c r="U227" s="1024"/>
      <c r="V227" s="1024"/>
      <c r="W227" s="1024">
        <f t="shared" si="1035"/>
        <v>0</v>
      </c>
      <c r="X227" s="528">
        <f t="shared" si="1036"/>
        <v>621</v>
      </c>
      <c r="Y227" s="528">
        <f t="shared" si="1037"/>
        <v>596</v>
      </c>
      <c r="Z227" s="528">
        <f t="shared" si="1038"/>
        <v>1217</v>
      </c>
      <c r="AA227" s="11">
        <v>4</v>
      </c>
      <c r="AB227" s="11">
        <v>5</v>
      </c>
      <c r="AC227" s="171">
        <f>AA227+AB227</f>
        <v>9</v>
      </c>
      <c r="AD227" s="171">
        <f t="shared" si="1039"/>
        <v>625</v>
      </c>
      <c r="AE227" s="171">
        <f t="shared" si="1039"/>
        <v>601</v>
      </c>
      <c r="AF227" s="171">
        <f>AD227+AE227</f>
        <v>1226</v>
      </c>
      <c r="AG227" s="11">
        <v>2</v>
      </c>
      <c r="AH227" s="11"/>
      <c r="AI227" s="171">
        <f>AG227+AH227</f>
        <v>2</v>
      </c>
      <c r="AL227" s="193"/>
    </row>
    <row r="228" spans="1:38" s="194" customFormat="1" ht="28.5" customHeight="1">
      <c r="A228" s="23">
        <v>40</v>
      </c>
      <c r="B228" s="308" t="s">
        <v>672</v>
      </c>
      <c r="C228" s="11">
        <v>40</v>
      </c>
      <c r="D228" s="11">
        <v>56</v>
      </c>
      <c r="E228" s="1024">
        <f t="shared" si="1029"/>
        <v>96</v>
      </c>
      <c r="F228" s="11">
        <v>247</v>
      </c>
      <c r="G228" s="11">
        <v>220</v>
      </c>
      <c r="H228" s="1024">
        <f t="shared" si="1030"/>
        <v>467</v>
      </c>
      <c r="I228" s="11">
        <v>18</v>
      </c>
      <c r="J228" s="11">
        <v>6</v>
      </c>
      <c r="K228" s="1024">
        <f t="shared" si="1031"/>
        <v>24</v>
      </c>
      <c r="L228" s="11">
        <v>2</v>
      </c>
      <c r="M228" s="11">
        <v>0</v>
      </c>
      <c r="N228" s="1024">
        <f t="shared" si="1032"/>
        <v>2</v>
      </c>
      <c r="O228" s="1024"/>
      <c r="P228" s="1024"/>
      <c r="Q228" s="1024">
        <f t="shared" si="1033"/>
        <v>0</v>
      </c>
      <c r="R228" s="11"/>
      <c r="S228" s="11"/>
      <c r="T228" s="1024">
        <f t="shared" si="1034"/>
        <v>0</v>
      </c>
      <c r="U228" s="1024"/>
      <c r="V228" s="1024"/>
      <c r="W228" s="1024">
        <f t="shared" si="1035"/>
        <v>0</v>
      </c>
      <c r="X228" s="528">
        <f t="shared" si="1036"/>
        <v>307</v>
      </c>
      <c r="Y228" s="528">
        <f t="shared" si="1037"/>
        <v>282</v>
      </c>
      <c r="Z228" s="528">
        <f t="shared" si="1038"/>
        <v>589</v>
      </c>
      <c r="AA228" s="11">
        <v>1</v>
      </c>
      <c r="AB228" s="11">
        <v>1</v>
      </c>
      <c r="AC228" s="171">
        <f>AA228+AB228</f>
        <v>2</v>
      </c>
      <c r="AD228" s="171">
        <f t="shared" si="1039"/>
        <v>308</v>
      </c>
      <c r="AE228" s="171">
        <f t="shared" si="1039"/>
        <v>283</v>
      </c>
      <c r="AF228" s="171">
        <f>AD228+AE228</f>
        <v>591</v>
      </c>
      <c r="AG228" s="11"/>
      <c r="AH228" s="11"/>
      <c r="AI228" s="171">
        <f>AG228+AH228</f>
        <v>0</v>
      </c>
      <c r="AL228" s="193"/>
    </row>
    <row r="229" spans="1:38" s="194" customFormat="1" ht="28.5" customHeight="1">
      <c r="A229" s="23">
        <v>41</v>
      </c>
      <c r="B229" s="308" t="s">
        <v>673</v>
      </c>
      <c r="C229" s="11">
        <v>174</v>
      </c>
      <c r="D229" s="11">
        <v>285</v>
      </c>
      <c r="E229" s="1024">
        <f t="shared" si="1029"/>
        <v>459</v>
      </c>
      <c r="F229" s="11">
        <v>720</v>
      </c>
      <c r="G229" s="11">
        <v>527</v>
      </c>
      <c r="H229" s="1024">
        <f t="shared" si="1030"/>
        <v>1247</v>
      </c>
      <c r="I229" s="11">
        <v>45</v>
      </c>
      <c r="J229" s="11">
        <v>34</v>
      </c>
      <c r="K229" s="1024">
        <f t="shared" si="1031"/>
        <v>79</v>
      </c>
      <c r="L229" s="11">
        <v>6</v>
      </c>
      <c r="M229" s="11">
        <v>7</v>
      </c>
      <c r="N229" s="1024">
        <f t="shared" si="1032"/>
        <v>13</v>
      </c>
      <c r="O229" s="1024"/>
      <c r="P229" s="1024"/>
      <c r="Q229" s="1024">
        <f t="shared" si="1033"/>
        <v>0</v>
      </c>
      <c r="R229" s="11"/>
      <c r="S229" s="11"/>
      <c r="T229" s="1024">
        <f t="shared" si="1034"/>
        <v>0</v>
      </c>
      <c r="U229" s="1024">
        <v>2</v>
      </c>
      <c r="V229" s="1024">
        <v>1</v>
      </c>
      <c r="W229" s="1024">
        <f t="shared" si="1035"/>
        <v>3</v>
      </c>
      <c r="X229" s="528">
        <f t="shared" si="1036"/>
        <v>947</v>
      </c>
      <c r="Y229" s="528">
        <f t="shared" si="1037"/>
        <v>854</v>
      </c>
      <c r="Z229" s="528">
        <f t="shared" si="1038"/>
        <v>1801</v>
      </c>
      <c r="AA229" s="11">
        <v>21</v>
      </c>
      <c r="AB229" s="11">
        <v>16</v>
      </c>
      <c r="AC229" s="171">
        <f>AA229+AB229</f>
        <v>37</v>
      </c>
      <c r="AD229" s="171">
        <f t="shared" si="1039"/>
        <v>968</v>
      </c>
      <c r="AE229" s="171">
        <f t="shared" si="1039"/>
        <v>870</v>
      </c>
      <c r="AF229" s="171">
        <f>AD229+AE229</f>
        <v>1838</v>
      </c>
      <c r="AG229" s="11">
        <v>3</v>
      </c>
      <c r="AH229" s="11">
        <v>1</v>
      </c>
      <c r="AI229" s="171">
        <f>AG229+AH229</f>
        <v>4</v>
      </c>
      <c r="AL229" s="193"/>
    </row>
    <row r="230" spans="1:38" s="194" customFormat="1" ht="28.5" customHeight="1">
      <c r="A230" s="91"/>
      <c r="B230" s="548" t="s">
        <v>6</v>
      </c>
      <c r="C230" s="203">
        <f>SUM(C225:C229)</f>
        <v>667</v>
      </c>
      <c r="D230" s="203">
        <f t="shared" ref="D230:AI230" si="1040">SUM(D225:D229)</f>
        <v>765</v>
      </c>
      <c r="E230" s="203">
        <f t="shared" si="1040"/>
        <v>1432</v>
      </c>
      <c r="F230" s="203">
        <f t="shared" si="1040"/>
        <v>1584</v>
      </c>
      <c r="G230" s="203">
        <f t="shared" si="1040"/>
        <v>1321</v>
      </c>
      <c r="H230" s="203">
        <f t="shared" si="1040"/>
        <v>2905</v>
      </c>
      <c r="I230" s="203">
        <f t="shared" si="1040"/>
        <v>134</v>
      </c>
      <c r="J230" s="203">
        <f t="shared" si="1040"/>
        <v>84</v>
      </c>
      <c r="K230" s="203">
        <f t="shared" si="1040"/>
        <v>218</v>
      </c>
      <c r="L230" s="203">
        <f t="shared" si="1040"/>
        <v>10</v>
      </c>
      <c r="M230" s="203">
        <f t="shared" si="1040"/>
        <v>9</v>
      </c>
      <c r="N230" s="203">
        <f t="shared" si="1040"/>
        <v>19</v>
      </c>
      <c r="O230" s="203">
        <f t="shared" si="1040"/>
        <v>0</v>
      </c>
      <c r="P230" s="203">
        <f t="shared" si="1040"/>
        <v>0</v>
      </c>
      <c r="Q230" s="203">
        <f t="shared" si="1040"/>
        <v>0</v>
      </c>
      <c r="R230" s="203">
        <f t="shared" si="1040"/>
        <v>0</v>
      </c>
      <c r="S230" s="203">
        <f t="shared" si="1040"/>
        <v>0</v>
      </c>
      <c r="T230" s="203">
        <f t="shared" si="1040"/>
        <v>0</v>
      </c>
      <c r="U230" s="203">
        <f t="shared" si="1040"/>
        <v>3</v>
      </c>
      <c r="V230" s="203">
        <f t="shared" si="1040"/>
        <v>1</v>
      </c>
      <c r="W230" s="203">
        <f t="shared" si="1040"/>
        <v>4</v>
      </c>
      <c r="X230" s="203">
        <f t="shared" si="1040"/>
        <v>2398</v>
      </c>
      <c r="Y230" s="203">
        <f t="shared" si="1040"/>
        <v>2180</v>
      </c>
      <c r="Z230" s="203">
        <f t="shared" si="1040"/>
        <v>4578</v>
      </c>
      <c r="AA230" s="203">
        <f t="shared" si="1040"/>
        <v>35</v>
      </c>
      <c r="AB230" s="203">
        <f t="shared" si="1040"/>
        <v>29</v>
      </c>
      <c r="AC230" s="203">
        <f t="shared" si="1040"/>
        <v>64</v>
      </c>
      <c r="AD230" s="203">
        <f t="shared" si="1040"/>
        <v>2433</v>
      </c>
      <c r="AE230" s="203">
        <f t="shared" si="1040"/>
        <v>2209</v>
      </c>
      <c r="AF230" s="203">
        <f t="shared" si="1040"/>
        <v>4642</v>
      </c>
      <c r="AG230" s="203">
        <f t="shared" si="1040"/>
        <v>5</v>
      </c>
      <c r="AH230" s="203">
        <f t="shared" si="1040"/>
        <v>1</v>
      </c>
      <c r="AI230" s="203">
        <f t="shared" si="1040"/>
        <v>6</v>
      </c>
      <c r="AL230" s="193"/>
    </row>
    <row r="231" spans="1:38" s="194" customFormat="1" ht="28.5" customHeight="1">
      <c r="A231" s="201" t="s">
        <v>33</v>
      </c>
      <c r="B231" s="546"/>
      <c r="C231" s="199"/>
      <c r="D231" s="199"/>
      <c r="E231" s="207"/>
      <c r="F231" s="199"/>
      <c r="G231" s="199"/>
      <c r="H231" s="207"/>
      <c r="I231" s="199"/>
      <c r="J231" s="199"/>
      <c r="K231" s="207"/>
      <c r="L231" s="199"/>
      <c r="M231" s="199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199"/>
      <c r="AA231" s="199"/>
      <c r="AB231" s="199"/>
      <c r="AC231" s="207"/>
      <c r="AD231" s="199"/>
      <c r="AE231" s="199"/>
      <c r="AF231" s="207"/>
      <c r="AG231" s="199"/>
      <c r="AH231" s="199"/>
      <c r="AI231" s="211"/>
      <c r="AL231" s="193"/>
    </row>
    <row r="232" spans="1:38" s="194" customFormat="1" ht="28.5" customHeight="1">
      <c r="A232" s="23">
        <v>42</v>
      </c>
      <c r="B232" s="169" t="s">
        <v>692</v>
      </c>
      <c r="C232" s="933">
        <v>1269</v>
      </c>
      <c r="D232" s="933">
        <v>1149</v>
      </c>
      <c r="E232" s="1024">
        <f t="shared" ref="E232:E240" si="1041">C232+D232</f>
        <v>2418</v>
      </c>
      <c r="F232" s="933">
        <v>587</v>
      </c>
      <c r="G232" s="933">
        <v>542</v>
      </c>
      <c r="H232" s="1024">
        <f t="shared" ref="H232:H240" si="1042">F232+G232</f>
        <v>1129</v>
      </c>
      <c r="I232" s="933">
        <v>63</v>
      </c>
      <c r="J232" s="933">
        <v>41</v>
      </c>
      <c r="K232" s="1024">
        <f t="shared" ref="K232:K240" si="1043">I232+J232</f>
        <v>104</v>
      </c>
      <c r="L232" s="933">
        <v>29</v>
      </c>
      <c r="M232" s="933">
        <v>17</v>
      </c>
      <c r="N232" s="1024">
        <f t="shared" ref="N232:N240" si="1044">L232+M232</f>
        <v>46</v>
      </c>
      <c r="O232" s="1252"/>
      <c r="P232" s="1252"/>
      <c r="Q232" s="1024">
        <f t="shared" ref="Q232:Q240" si="1045">O232+P232</f>
        <v>0</v>
      </c>
      <c r="R232" s="933"/>
      <c r="S232" s="933"/>
      <c r="T232" s="1024">
        <f t="shared" ref="T232:T240" si="1046">R232+S232</f>
        <v>0</v>
      </c>
      <c r="U232" s="1252">
        <v>21</v>
      </c>
      <c r="V232" s="1252">
        <v>13</v>
      </c>
      <c r="W232" s="1024">
        <f t="shared" ref="W232:W240" si="1047">U232+V232</f>
        <v>34</v>
      </c>
      <c r="X232" s="528">
        <f t="shared" ref="X232:X240" si="1048">C232+F232+I232+L232+O232+R232+U232</f>
        <v>1969</v>
      </c>
      <c r="Y232" s="528">
        <f t="shared" ref="Y232:Y240" si="1049">D232+G232+J232+M232+P232+S232+V232</f>
        <v>1762</v>
      </c>
      <c r="Z232" s="528">
        <f t="shared" ref="Z232:Z240" si="1050">E232+H232+K232+N232+Q232+T232+W232</f>
        <v>3731</v>
      </c>
      <c r="AA232" s="11"/>
      <c r="AB232" s="11"/>
      <c r="AC232" s="171">
        <f t="shared" ref="AC232:AC240" si="1051">AA232+AB232</f>
        <v>0</v>
      </c>
      <c r="AD232" s="171">
        <f t="shared" ref="AD232:AE240" si="1052">X232+AA232</f>
        <v>1969</v>
      </c>
      <c r="AE232" s="171">
        <f t="shared" si="1052"/>
        <v>1762</v>
      </c>
      <c r="AF232" s="171">
        <f t="shared" ref="AF232:AF240" si="1053">AD232+AE232</f>
        <v>3731</v>
      </c>
      <c r="AG232" s="11">
        <v>4</v>
      </c>
      <c r="AH232" s="11">
        <v>3</v>
      </c>
      <c r="AI232" s="171">
        <f t="shared" ref="AI232:AI240" si="1054">AG232+AH232</f>
        <v>7</v>
      </c>
      <c r="AL232" s="193"/>
    </row>
    <row r="233" spans="1:38" s="194" customFormat="1" ht="28.5" customHeight="1">
      <c r="A233" s="23">
        <v>43</v>
      </c>
      <c r="B233" s="169" t="s">
        <v>693</v>
      </c>
      <c r="C233" s="933">
        <v>159</v>
      </c>
      <c r="D233" s="933">
        <v>145</v>
      </c>
      <c r="E233" s="1024">
        <f t="shared" si="1041"/>
        <v>304</v>
      </c>
      <c r="F233" s="933">
        <v>59</v>
      </c>
      <c r="G233" s="933">
        <v>48</v>
      </c>
      <c r="H233" s="1024">
        <f t="shared" si="1042"/>
        <v>107</v>
      </c>
      <c r="I233" s="933">
        <v>23</v>
      </c>
      <c r="J233" s="933">
        <v>18</v>
      </c>
      <c r="K233" s="1024">
        <f t="shared" si="1043"/>
        <v>41</v>
      </c>
      <c r="L233" s="933">
        <v>29</v>
      </c>
      <c r="M233" s="933">
        <v>22</v>
      </c>
      <c r="N233" s="1024">
        <f t="shared" si="1044"/>
        <v>51</v>
      </c>
      <c r="O233" s="1252"/>
      <c r="P233" s="1252"/>
      <c r="Q233" s="1024">
        <f t="shared" si="1045"/>
        <v>0</v>
      </c>
      <c r="R233" s="933"/>
      <c r="S233" s="933"/>
      <c r="T233" s="1024">
        <f t="shared" si="1046"/>
        <v>0</v>
      </c>
      <c r="U233" s="1252">
        <v>0</v>
      </c>
      <c r="V233" s="1252">
        <v>0</v>
      </c>
      <c r="W233" s="1024">
        <f t="shared" si="1047"/>
        <v>0</v>
      </c>
      <c r="X233" s="528">
        <f t="shared" si="1048"/>
        <v>270</v>
      </c>
      <c r="Y233" s="528">
        <f t="shared" si="1049"/>
        <v>233</v>
      </c>
      <c r="Z233" s="528">
        <f t="shared" si="1050"/>
        <v>503</v>
      </c>
      <c r="AA233" s="11"/>
      <c r="AB233" s="11"/>
      <c r="AC233" s="171">
        <f t="shared" si="1051"/>
        <v>0</v>
      </c>
      <c r="AD233" s="171">
        <f t="shared" si="1052"/>
        <v>270</v>
      </c>
      <c r="AE233" s="171">
        <f t="shared" si="1052"/>
        <v>233</v>
      </c>
      <c r="AF233" s="171">
        <f t="shared" si="1053"/>
        <v>503</v>
      </c>
      <c r="AG233" s="11">
        <v>2</v>
      </c>
      <c r="AH233" s="11">
        <v>0</v>
      </c>
      <c r="AI233" s="171">
        <f t="shared" si="1054"/>
        <v>2</v>
      </c>
      <c r="AL233" s="193"/>
    </row>
    <row r="234" spans="1:38" s="194" customFormat="1" ht="28.5" customHeight="1">
      <c r="A234" s="23">
        <v>44</v>
      </c>
      <c r="B234" s="169" t="s">
        <v>34</v>
      </c>
      <c r="C234" s="933">
        <v>394</v>
      </c>
      <c r="D234" s="933">
        <v>376</v>
      </c>
      <c r="E234" s="1024">
        <f t="shared" si="1041"/>
        <v>770</v>
      </c>
      <c r="F234" s="933">
        <v>105</v>
      </c>
      <c r="G234" s="933">
        <v>99</v>
      </c>
      <c r="H234" s="1024">
        <f t="shared" si="1042"/>
        <v>204</v>
      </c>
      <c r="I234" s="933">
        <v>27</v>
      </c>
      <c r="J234" s="933">
        <v>21</v>
      </c>
      <c r="K234" s="1024">
        <f t="shared" si="1043"/>
        <v>48</v>
      </c>
      <c r="L234" s="933">
        <v>9</v>
      </c>
      <c r="M234" s="933">
        <v>5</v>
      </c>
      <c r="N234" s="1024">
        <f t="shared" si="1044"/>
        <v>14</v>
      </c>
      <c r="O234" s="1252"/>
      <c r="P234" s="1252"/>
      <c r="Q234" s="1024">
        <f t="shared" si="1045"/>
        <v>0</v>
      </c>
      <c r="R234" s="933"/>
      <c r="S234" s="933"/>
      <c r="T234" s="1024">
        <f t="shared" si="1046"/>
        <v>0</v>
      </c>
      <c r="U234" s="1252">
        <v>0</v>
      </c>
      <c r="V234" s="1252">
        <v>0</v>
      </c>
      <c r="W234" s="1024">
        <f t="shared" si="1047"/>
        <v>0</v>
      </c>
      <c r="X234" s="528">
        <f t="shared" si="1048"/>
        <v>535</v>
      </c>
      <c r="Y234" s="528">
        <f t="shared" si="1049"/>
        <v>501</v>
      </c>
      <c r="Z234" s="528">
        <f t="shared" si="1050"/>
        <v>1036</v>
      </c>
      <c r="AA234" s="11"/>
      <c r="AB234" s="11"/>
      <c r="AC234" s="171">
        <f t="shared" si="1051"/>
        <v>0</v>
      </c>
      <c r="AD234" s="171">
        <f t="shared" si="1052"/>
        <v>535</v>
      </c>
      <c r="AE234" s="171">
        <f t="shared" si="1052"/>
        <v>501</v>
      </c>
      <c r="AF234" s="171">
        <f t="shared" si="1053"/>
        <v>1036</v>
      </c>
      <c r="AG234" s="11">
        <v>1</v>
      </c>
      <c r="AH234" s="11">
        <v>0</v>
      </c>
      <c r="AI234" s="171">
        <f t="shared" si="1054"/>
        <v>1</v>
      </c>
      <c r="AL234" s="193"/>
    </row>
    <row r="235" spans="1:38" s="194" customFormat="1" ht="28.5" customHeight="1">
      <c r="A235" s="23">
        <v>45</v>
      </c>
      <c r="B235" s="169" t="s">
        <v>39</v>
      </c>
      <c r="C235" s="933">
        <v>236</v>
      </c>
      <c r="D235" s="933">
        <v>230</v>
      </c>
      <c r="E235" s="1024">
        <f t="shared" si="1041"/>
        <v>466</v>
      </c>
      <c r="F235" s="933">
        <v>132</v>
      </c>
      <c r="G235" s="933">
        <v>125</v>
      </c>
      <c r="H235" s="1024">
        <f t="shared" si="1042"/>
        <v>257</v>
      </c>
      <c r="I235" s="933">
        <v>6</v>
      </c>
      <c r="J235" s="933">
        <v>4</v>
      </c>
      <c r="K235" s="1024">
        <f t="shared" si="1043"/>
        <v>10</v>
      </c>
      <c r="L235" s="933">
        <v>11</v>
      </c>
      <c r="M235" s="933">
        <v>7</v>
      </c>
      <c r="N235" s="1024">
        <f t="shared" si="1044"/>
        <v>18</v>
      </c>
      <c r="O235" s="1252"/>
      <c r="P235" s="1252"/>
      <c r="Q235" s="1024">
        <f t="shared" si="1045"/>
        <v>0</v>
      </c>
      <c r="R235" s="933"/>
      <c r="S235" s="933"/>
      <c r="T235" s="1024">
        <f t="shared" si="1046"/>
        <v>0</v>
      </c>
      <c r="U235" s="1252">
        <v>9</v>
      </c>
      <c r="V235" s="1252">
        <v>6</v>
      </c>
      <c r="W235" s="1024">
        <f t="shared" si="1047"/>
        <v>15</v>
      </c>
      <c r="X235" s="528">
        <f t="shared" si="1048"/>
        <v>394</v>
      </c>
      <c r="Y235" s="528">
        <f t="shared" si="1049"/>
        <v>372</v>
      </c>
      <c r="Z235" s="528">
        <f t="shared" si="1050"/>
        <v>766</v>
      </c>
      <c r="AA235" s="11"/>
      <c r="AB235" s="11"/>
      <c r="AC235" s="171">
        <f t="shared" si="1051"/>
        <v>0</v>
      </c>
      <c r="AD235" s="171">
        <f t="shared" si="1052"/>
        <v>394</v>
      </c>
      <c r="AE235" s="171">
        <f t="shared" si="1052"/>
        <v>372</v>
      </c>
      <c r="AF235" s="171">
        <f t="shared" si="1053"/>
        <v>766</v>
      </c>
      <c r="AG235" s="11">
        <v>2</v>
      </c>
      <c r="AH235" s="11">
        <v>1</v>
      </c>
      <c r="AI235" s="171">
        <f t="shared" si="1054"/>
        <v>3</v>
      </c>
      <c r="AL235" s="193"/>
    </row>
    <row r="236" spans="1:38" s="194" customFormat="1" ht="28.5" customHeight="1">
      <c r="A236" s="23">
        <v>46</v>
      </c>
      <c r="B236" s="568" t="s">
        <v>35</v>
      </c>
      <c r="C236" s="933">
        <v>188</v>
      </c>
      <c r="D236" s="933">
        <v>179</v>
      </c>
      <c r="E236" s="1024">
        <f t="shared" si="1041"/>
        <v>367</v>
      </c>
      <c r="F236" s="933">
        <v>123</v>
      </c>
      <c r="G236" s="933">
        <v>114</v>
      </c>
      <c r="H236" s="1024">
        <f t="shared" si="1042"/>
        <v>237</v>
      </c>
      <c r="I236" s="933">
        <v>11</v>
      </c>
      <c r="J236" s="933">
        <v>9</v>
      </c>
      <c r="K236" s="1024">
        <f t="shared" si="1043"/>
        <v>20</v>
      </c>
      <c r="L236" s="933">
        <v>15</v>
      </c>
      <c r="M236" s="933">
        <v>14</v>
      </c>
      <c r="N236" s="1024">
        <f t="shared" si="1044"/>
        <v>29</v>
      </c>
      <c r="O236" s="1252"/>
      <c r="P236" s="1252"/>
      <c r="Q236" s="1024">
        <f t="shared" si="1045"/>
        <v>0</v>
      </c>
      <c r="R236" s="933"/>
      <c r="S236" s="933"/>
      <c r="T236" s="1024">
        <f t="shared" si="1046"/>
        <v>0</v>
      </c>
      <c r="U236" s="1252">
        <v>25</v>
      </c>
      <c r="V236" s="1252">
        <v>22</v>
      </c>
      <c r="W236" s="1024">
        <f t="shared" si="1047"/>
        <v>47</v>
      </c>
      <c r="X236" s="528">
        <f t="shared" si="1048"/>
        <v>362</v>
      </c>
      <c r="Y236" s="528">
        <f t="shared" si="1049"/>
        <v>338</v>
      </c>
      <c r="Z236" s="528">
        <f t="shared" si="1050"/>
        <v>700</v>
      </c>
      <c r="AA236" s="11"/>
      <c r="AB236" s="11"/>
      <c r="AC236" s="171">
        <f t="shared" si="1051"/>
        <v>0</v>
      </c>
      <c r="AD236" s="171">
        <f t="shared" si="1052"/>
        <v>362</v>
      </c>
      <c r="AE236" s="171">
        <f t="shared" si="1052"/>
        <v>338</v>
      </c>
      <c r="AF236" s="171">
        <f t="shared" si="1053"/>
        <v>700</v>
      </c>
      <c r="AG236" s="11">
        <v>1</v>
      </c>
      <c r="AH236" s="11">
        <v>1</v>
      </c>
      <c r="AI236" s="171">
        <f t="shared" si="1054"/>
        <v>2</v>
      </c>
      <c r="AL236" s="193"/>
    </row>
    <row r="237" spans="1:38" s="194" customFormat="1" ht="28.5" customHeight="1">
      <c r="A237" s="23">
        <v>47</v>
      </c>
      <c r="B237" s="568" t="s">
        <v>38</v>
      </c>
      <c r="C237" s="933">
        <v>83</v>
      </c>
      <c r="D237" s="933">
        <v>71</v>
      </c>
      <c r="E237" s="1024">
        <f t="shared" si="1041"/>
        <v>154</v>
      </c>
      <c r="F237" s="933">
        <v>14</v>
      </c>
      <c r="G237" s="933">
        <v>12</v>
      </c>
      <c r="H237" s="1024">
        <f t="shared" si="1042"/>
        <v>26</v>
      </c>
      <c r="I237" s="933">
        <v>1</v>
      </c>
      <c r="J237" s="933">
        <v>1</v>
      </c>
      <c r="K237" s="1024">
        <f t="shared" si="1043"/>
        <v>2</v>
      </c>
      <c r="L237" s="933">
        <v>2</v>
      </c>
      <c r="M237" s="933">
        <v>1</v>
      </c>
      <c r="N237" s="1024">
        <f t="shared" si="1044"/>
        <v>3</v>
      </c>
      <c r="O237" s="1252"/>
      <c r="P237" s="1252"/>
      <c r="Q237" s="1024">
        <f t="shared" si="1045"/>
        <v>0</v>
      </c>
      <c r="R237" s="933"/>
      <c r="S237" s="933"/>
      <c r="T237" s="1024">
        <f t="shared" si="1046"/>
        <v>0</v>
      </c>
      <c r="U237" s="1252">
        <v>3</v>
      </c>
      <c r="V237" s="1252">
        <v>2</v>
      </c>
      <c r="W237" s="1024">
        <f t="shared" si="1047"/>
        <v>5</v>
      </c>
      <c r="X237" s="528">
        <f t="shared" si="1048"/>
        <v>103</v>
      </c>
      <c r="Y237" s="528">
        <f t="shared" si="1049"/>
        <v>87</v>
      </c>
      <c r="Z237" s="528">
        <f t="shared" si="1050"/>
        <v>190</v>
      </c>
      <c r="AA237" s="11"/>
      <c r="AB237" s="11"/>
      <c r="AC237" s="171">
        <f t="shared" si="1051"/>
        <v>0</v>
      </c>
      <c r="AD237" s="171">
        <f t="shared" si="1052"/>
        <v>103</v>
      </c>
      <c r="AE237" s="171">
        <f t="shared" si="1052"/>
        <v>87</v>
      </c>
      <c r="AF237" s="171">
        <f t="shared" si="1053"/>
        <v>190</v>
      </c>
      <c r="AG237" s="11">
        <v>0</v>
      </c>
      <c r="AH237" s="11">
        <v>0</v>
      </c>
      <c r="AI237" s="171">
        <f t="shared" si="1054"/>
        <v>0</v>
      </c>
      <c r="AL237" s="193"/>
    </row>
    <row r="238" spans="1:38" s="194" customFormat="1" ht="28.5" customHeight="1">
      <c r="A238" s="23">
        <v>48</v>
      </c>
      <c r="B238" s="568" t="s">
        <v>36</v>
      </c>
      <c r="C238" s="933">
        <v>55</v>
      </c>
      <c r="D238" s="933">
        <v>45</v>
      </c>
      <c r="E238" s="1024">
        <f t="shared" si="1041"/>
        <v>100</v>
      </c>
      <c r="F238" s="933">
        <v>25</v>
      </c>
      <c r="G238" s="933">
        <v>25</v>
      </c>
      <c r="H238" s="1024">
        <f t="shared" si="1042"/>
        <v>50</v>
      </c>
      <c r="I238" s="933">
        <v>0</v>
      </c>
      <c r="J238" s="933">
        <v>1</v>
      </c>
      <c r="K238" s="1024">
        <f t="shared" si="1043"/>
        <v>1</v>
      </c>
      <c r="L238" s="933">
        <v>1</v>
      </c>
      <c r="M238" s="933">
        <v>1</v>
      </c>
      <c r="N238" s="1024">
        <f t="shared" si="1044"/>
        <v>2</v>
      </c>
      <c r="O238" s="1252"/>
      <c r="P238" s="1252"/>
      <c r="Q238" s="1024">
        <f t="shared" si="1045"/>
        <v>0</v>
      </c>
      <c r="R238" s="933"/>
      <c r="S238" s="933"/>
      <c r="T238" s="1024">
        <f t="shared" si="1046"/>
        <v>0</v>
      </c>
      <c r="U238" s="1252">
        <v>2</v>
      </c>
      <c r="V238" s="1252">
        <v>2</v>
      </c>
      <c r="W238" s="1024">
        <f t="shared" si="1047"/>
        <v>4</v>
      </c>
      <c r="X238" s="528">
        <f t="shared" si="1048"/>
        <v>83</v>
      </c>
      <c r="Y238" s="528">
        <f t="shared" si="1049"/>
        <v>74</v>
      </c>
      <c r="Z238" s="528">
        <f t="shared" si="1050"/>
        <v>157</v>
      </c>
      <c r="AA238" s="11"/>
      <c r="AB238" s="11"/>
      <c r="AC238" s="171">
        <f t="shared" si="1051"/>
        <v>0</v>
      </c>
      <c r="AD238" s="171">
        <f t="shared" si="1052"/>
        <v>83</v>
      </c>
      <c r="AE238" s="171">
        <f t="shared" si="1052"/>
        <v>74</v>
      </c>
      <c r="AF238" s="171">
        <f t="shared" si="1053"/>
        <v>157</v>
      </c>
      <c r="AG238" s="11">
        <v>0</v>
      </c>
      <c r="AH238" s="11">
        <v>0</v>
      </c>
      <c r="AI238" s="171">
        <f t="shared" si="1054"/>
        <v>0</v>
      </c>
      <c r="AL238" s="193"/>
    </row>
    <row r="239" spans="1:38" s="194" customFormat="1" ht="28.5" customHeight="1">
      <c r="A239" s="23">
        <v>49</v>
      </c>
      <c r="B239" s="569" t="s">
        <v>37</v>
      </c>
      <c r="C239" s="933">
        <v>33</v>
      </c>
      <c r="D239" s="933">
        <v>35</v>
      </c>
      <c r="E239" s="1024">
        <f t="shared" si="1041"/>
        <v>68</v>
      </c>
      <c r="F239" s="933">
        <v>19</v>
      </c>
      <c r="G239" s="933">
        <v>15</v>
      </c>
      <c r="H239" s="1024">
        <f t="shared" si="1042"/>
        <v>34</v>
      </c>
      <c r="I239" s="933">
        <v>2</v>
      </c>
      <c r="J239" s="933">
        <v>1</v>
      </c>
      <c r="K239" s="1024">
        <f t="shared" si="1043"/>
        <v>3</v>
      </c>
      <c r="L239" s="933">
        <v>1</v>
      </c>
      <c r="M239" s="933">
        <v>2</v>
      </c>
      <c r="N239" s="1024">
        <f t="shared" si="1044"/>
        <v>3</v>
      </c>
      <c r="O239" s="1252"/>
      <c r="P239" s="1252"/>
      <c r="Q239" s="1024">
        <f t="shared" si="1045"/>
        <v>0</v>
      </c>
      <c r="R239" s="933"/>
      <c r="S239" s="933"/>
      <c r="T239" s="1024">
        <f t="shared" si="1046"/>
        <v>0</v>
      </c>
      <c r="U239" s="1252">
        <v>3</v>
      </c>
      <c r="V239" s="1252">
        <v>2</v>
      </c>
      <c r="W239" s="1024">
        <f t="shared" si="1047"/>
        <v>5</v>
      </c>
      <c r="X239" s="528">
        <f t="shared" si="1048"/>
        <v>58</v>
      </c>
      <c r="Y239" s="528">
        <f t="shared" si="1049"/>
        <v>55</v>
      </c>
      <c r="Z239" s="528">
        <f t="shared" si="1050"/>
        <v>113</v>
      </c>
      <c r="AA239" s="11"/>
      <c r="AB239" s="11"/>
      <c r="AC239" s="171">
        <f t="shared" si="1051"/>
        <v>0</v>
      </c>
      <c r="AD239" s="171">
        <f t="shared" si="1052"/>
        <v>58</v>
      </c>
      <c r="AE239" s="171">
        <f t="shared" si="1052"/>
        <v>55</v>
      </c>
      <c r="AF239" s="171">
        <f t="shared" si="1053"/>
        <v>113</v>
      </c>
      <c r="AG239" s="11">
        <v>0</v>
      </c>
      <c r="AH239" s="11">
        <v>0</v>
      </c>
      <c r="AI239" s="171">
        <f t="shared" si="1054"/>
        <v>0</v>
      </c>
      <c r="AL239" s="193"/>
    </row>
    <row r="240" spans="1:38" s="194" customFormat="1" ht="28.5" customHeight="1">
      <c r="A240" s="23">
        <v>50</v>
      </c>
      <c r="B240" s="569" t="s">
        <v>111</v>
      </c>
      <c r="C240" s="933">
        <v>218</v>
      </c>
      <c r="D240" s="933">
        <v>239</v>
      </c>
      <c r="E240" s="1024">
        <f t="shared" si="1041"/>
        <v>457</v>
      </c>
      <c r="F240" s="933">
        <v>58</v>
      </c>
      <c r="G240" s="933">
        <v>61</v>
      </c>
      <c r="H240" s="1024">
        <f t="shared" si="1042"/>
        <v>119</v>
      </c>
      <c r="I240" s="933">
        <v>7</v>
      </c>
      <c r="J240" s="933">
        <v>4</v>
      </c>
      <c r="K240" s="1024">
        <f t="shared" si="1043"/>
        <v>11</v>
      </c>
      <c r="L240" s="933">
        <v>0</v>
      </c>
      <c r="M240" s="933">
        <v>1</v>
      </c>
      <c r="N240" s="1024">
        <f t="shared" si="1044"/>
        <v>1</v>
      </c>
      <c r="O240" s="1252"/>
      <c r="P240" s="1252"/>
      <c r="Q240" s="1024">
        <f t="shared" si="1045"/>
        <v>0</v>
      </c>
      <c r="R240" s="933"/>
      <c r="S240" s="933"/>
      <c r="T240" s="1024">
        <f t="shared" si="1046"/>
        <v>0</v>
      </c>
      <c r="U240" s="1252">
        <v>5</v>
      </c>
      <c r="V240" s="1252">
        <v>3</v>
      </c>
      <c r="W240" s="1024">
        <f t="shared" si="1047"/>
        <v>8</v>
      </c>
      <c r="X240" s="528">
        <f t="shared" si="1048"/>
        <v>288</v>
      </c>
      <c r="Y240" s="528">
        <f t="shared" si="1049"/>
        <v>308</v>
      </c>
      <c r="Z240" s="528">
        <f t="shared" si="1050"/>
        <v>596</v>
      </c>
      <c r="AA240" s="11"/>
      <c r="AB240" s="11"/>
      <c r="AC240" s="171">
        <f t="shared" si="1051"/>
        <v>0</v>
      </c>
      <c r="AD240" s="171">
        <f t="shared" si="1052"/>
        <v>288</v>
      </c>
      <c r="AE240" s="171">
        <f t="shared" si="1052"/>
        <v>308</v>
      </c>
      <c r="AF240" s="171">
        <f t="shared" si="1053"/>
        <v>596</v>
      </c>
      <c r="AG240" s="11">
        <v>1</v>
      </c>
      <c r="AH240" s="11">
        <v>1</v>
      </c>
      <c r="AI240" s="171">
        <f t="shared" si="1054"/>
        <v>2</v>
      </c>
      <c r="AL240" s="193"/>
    </row>
    <row r="241" spans="1:40" s="194" customFormat="1" ht="28.5" customHeight="1">
      <c r="A241" s="91"/>
      <c r="B241" s="548" t="s">
        <v>6</v>
      </c>
      <c r="C241" s="203">
        <f t="shared" ref="C241:Y241" si="1055">SUM(C232:C240)</f>
        <v>2635</v>
      </c>
      <c r="D241" s="203">
        <f t="shared" si="1055"/>
        <v>2469</v>
      </c>
      <c r="E241" s="203">
        <f t="shared" si="1055"/>
        <v>5104</v>
      </c>
      <c r="F241" s="203">
        <f t="shared" si="1055"/>
        <v>1122</v>
      </c>
      <c r="G241" s="203">
        <f t="shared" si="1055"/>
        <v>1041</v>
      </c>
      <c r="H241" s="203">
        <f t="shared" si="1055"/>
        <v>2163</v>
      </c>
      <c r="I241" s="203">
        <f t="shared" si="1055"/>
        <v>140</v>
      </c>
      <c r="J241" s="203">
        <f t="shared" si="1055"/>
        <v>100</v>
      </c>
      <c r="K241" s="203">
        <f t="shared" si="1055"/>
        <v>240</v>
      </c>
      <c r="L241" s="203">
        <f t="shared" si="1055"/>
        <v>97</v>
      </c>
      <c r="M241" s="203">
        <f t="shared" si="1055"/>
        <v>70</v>
      </c>
      <c r="N241" s="203">
        <f t="shared" si="1055"/>
        <v>167</v>
      </c>
      <c r="O241" s="203">
        <f t="shared" si="1055"/>
        <v>0</v>
      </c>
      <c r="P241" s="203">
        <f t="shared" si="1055"/>
        <v>0</v>
      </c>
      <c r="Q241" s="203">
        <f t="shared" si="1055"/>
        <v>0</v>
      </c>
      <c r="R241" s="203">
        <f t="shared" si="1055"/>
        <v>0</v>
      </c>
      <c r="S241" s="203">
        <f t="shared" si="1055"/>
        <v>0</v>
      </c>
      <c r="T241" s="203">
        <f t="shared" si="1055"/>
        <v>0</v>
      </c>
      <c r="U241" s="203">
        <f t="shared" si="1055"/>
        <v>68</v>
      </c>
      <c r="V241" s="203">
        <f t="shared" si="1055"/>
        <v>50</v>
      </c>
      <c r="W241" s="203">
        <f t="shared" si="1055"/>
        <v>118</v>
      </c>
      <c r="X241" s="203">
        <f t="shared" si="1055"/>
        <v>4062</v>
      </c>
      <c r="Y241" s="203">
        <f t="shared" si="1055"/>
        <v>3730</v>
      </c>
      <c r="Z241" s="203">
        <f t="shared" ref="Z241:AF241" si="1056">SUM(Z232:Z240)</f>
        <v>7792</v>
      </c>
      <c r="AA241" s="203">
        <f t="shared" si="1056"/>
        <v>0</v>
      </c>
      <c r="AB241" s="203">
        <f t="shared" si="1056"/>
        <v>0</v>
      </c>
      <c r="AC241" s="203">
        <f t="shared" si="1056"/>
        <v>0</v>
      </c>
      <c r="AD241" s="203">
        <f t="shared" si="1056"/>
        <v>4062</v>
      </c>
      <c r="AE241" s="203">
        <f t="shared" si="1056"/>
        <v>3730</v>
      </c>
      <c r="AF241" s="203">
        <f t="shared" si="1056"/>
        <v>7792</v>
      </c>
      <c r="AG241" s="203">
        <f>SUM(AG232:AG240)</f>
        <v>11</v>
      </c>
      <c r="AH241" s="203">
        <f>SUM(AH232:AH240)</f>
        <v>6</v>
      </c>
      <c r="AI241" s="203">
        <f>SUM(AI232:AI240)</f>
        <v>17</v>
      </c>
      <c r="AL241" s="193"/>
    </row>
    <row r="242" spans="1:40" s="194" customFormat="1" ht="28.5" customHeight="1">
      <c r="A242" s="201" t="s">
        <v>40</v>
      </c>
      <c r="B242" s="546"/>
      <c r="C242" s="199"/>
      <c r="D242" s="199"/>
      <c r="E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207"/>
      <c r="Y242" s="207"/>
      <c r="Z242" s="199"/>
      <c r="AA242" s="199"/>
      <c r="AB242" s="199"/>
      <c r="AC242" s="199"/>
      <c r="AD242" s="199"/>
      <c r="AE242" s="199"/>
      <c r="AF242" s="199"/>
      <c r="AG242" s="199"/>
      <c r="AH242" s="199"/>
      <c r="AI242" s="208"/>
      <c r="AL242" s="193"/>
    </row>
    <row r="243" spans="1:40" s="194" customFormat="1" ht="28.5" customHeight="1">
      <c r="A243" s="23">
        <v>51</v>
      </c>
      <c r="B243" s="567" t="s">
        <v>40</v>
      </c>
      <c r="C243" s="1021">
        <v>1245</v>
      </c>
      <c r="D243" s="1021">
        <v>1064</v>
      </c>
      <c r="E243" s="1024">
        <f t="shared" ref="E243:E250" si="1057">C243+D243</f>
        <v>2309</v>
      </c>
      <c r="F243" s="1021">
        <v>1150</v>
      </c>
      <c r="G243" s="1021">
        <v>1131</v>
      </c>
      <c r="H243" s="1024">
        <f t="shared" ref="H243:H250" si="1058">F243+G243</f>
        <v>2281</v>
      </c>
      <c r="I243" s="1021">
        <v>68</v>
      </c>
      <c r="J243" s="1021">
        <v>5</v>
      </c>
      <c r="K243" s="1024">
        <f t="shared" ref="K243:K250" si="1059">I243+J243</f>
        <v>73</v>
      </c>
      <c r="L243" s="1021">
        <v>327</v>
      </c>
      <c r="M243" s="1021">
        <v>154</v>
      </c>
      <c r="N243" s="1024">
        <f t="shared" ref="N243:N250" si="1060">L243+M243</f>
        <v>481</v>
      </c>
      <c r="O243" s="1024"/>
      <c r="P243" s="1024"/>
      <c r="Q243" s="176">
        <f t="shared" ref="Q243:Q250" si="1061">O243+P243</f>
        <v>0</v>
      </c>
      <c r="R243" s="11"/>
      <c r="S243" s="11"/>
      <c r="T243" s="1024">
        <f t="shared" ref="T243:T250" si="1062">R243+S243</f>
        <v>0</v>
      </c>
      <c r="U243" s="1024"/>
      <c r="V243" s="1024"/>
      <c r="W243" s="1024">
        <f t="shared" ref="W243:W250" si="1063">U243+V243</f>
        <v>0</v>
      </c>
      <c r="X243" s="528">
        <f t="shared" ref="X243:X250" si="1064">C243+F243+I243+L243+O243+R243+U243</f>
        <v>2790</v>
      </c>
      <c r="Y243" s="528">
        <f t="shared" ref="Y243:Y250" si="1065">D243+G243+J243+M243+P243+S243+V243</f>
        <v>2354</v>
      </c>
      <c r="Z243" s="528">
        <f t="shared" ref="Z243:Z250" si="1066">E243+H243+K243+N243+Q243+T243+W243</f>
        <v>5144</v>
      </c>
      <c r="AA243" s="948">
        <v>0</v>
      </c>
      <c r="AB243" s="948">
        <v>0</v>
      </c>
      <c r="AC243" s="171">
        <f t="shared" ref="AC243:AC250" si="1067">AA243+AB243</f>
        <v>0</v>
      </c>
      <c r="AD243" s="171">
        <f>X243+AA243</f>
        <v>2790</v>
      </c>
      <c r="AE243" s="171">
        <f t="shared" ref="AE243:AE250" si="1068">Y243+AB243</f>
        <v>2354</v>
      </c>
      <c r="AF243" s="171">
        <f t="shared" ref="AF243:AF250" si="1069">AD243+AE243</f>
        <v>5144</v>
      </c>
      <c r="AG243" s="11">
        <v>27</v>
      </c>
      <c r="AH243" s="11">
        <v>14</v>
      </c>
      <c r="AI243" s="171">
        <f t="shared" ref="AI243:AI250" si="1070">AG243+AH243</f>
        <v>41</v>
      </c>
      <c r="AL243" s="193"/>
    </row>
    <row r="244" spans="1:40" s="194" customFormat="1" ht="28.5" customHeight="1">
      <c r="A244" s="23">
        <v>52</v>
      </c>
      <c r="B244" s="567" t="s">
        <v>41</v>
      </c>
      <c r="C244" s="1021">
        <v>1667</v>
      </c>
      <c r="D244" s="1021">
        <v>1388</v>
      </c>
      <c r="E244" s="1024">
        <f t="shared" si="1057"/>
        <v>3055</v>
      </c>
      <c r="F244" s="1021">
        <v>1370</v>
      </c>
      <c r="G244" s="1021">
        <v>1229</v>
      </c>
      <c r="H244" s="1024">
        <f t="shared" si="1058"/>
        <v>2599</v>
      </c>
      <c r="I244" s="1021">
        <v>51</v>
      </c>
      <c r="J244" s="1021">
        <v>44</v>
      </c>
      <c r="K244" s="1024">
        <f t="shared" si="1059"/>
        <v>95</v>
      </c>
      <c r="L244" s="1021">
        <v>478</v>
      </c>
      <c r="M244" s="1021">
        <v>319</v>
      </c>
      <c r="N244" s="1024">
        <f t="shared" si="1060"/>
        <v>797</v>
      </c>
      <c r="O244" s="1024"/>
      <c r="P244" s="1024"/>
      <c r="Q244" s="176">
        <f t="shared" si="1061"/>
        <v>0</v>
      </c>
      <c r="R244" s="11"/>
      <c r="S244" s="11"/>
      <c r="T244" s="1024">
        <f t="shared" si="1062"/>
        <v>0</v>
      </c>
      <c r="U244" s="1024"/>
      <c r="V244" s="1024"/>
      <c r="W244" s="1024">
        <f t="shared" si="1063"/>
        <v>0</v>
      </c>
      <c r="X244" s="528">
        <f t="shared" si="1064"/>
        <v>3566</v>
      </c>
      <c r="Y244" s="528">
        <f t="shared" si="1065"/>
        <v>2980</v>
      </c>
      <c r="Z244" s="528">
        <f t="shared" si="1066"/>
        <v>6546</v>
      </c>
      <c r="AA244" s="948">
        <v>51</v>
      </c>
      <c r="AB244" s="948">
        <v>35</v>
      </c>
      <c r="AC244" s="171">
        <f t="shared" si="1067"/>
        <v>86</v>
      </c>
      <c r="AD244" s="171">
        <f t="shared" ref="AD244:AD250" si="1071">X244+AA244</f>
        <v>3617</v>
      </c>
      <c r="AE244" s="171">
        <f t="shared" si="1068"/>
        <v>3015</v>
      </c>
      <c r="AF244" s="171">
        <f t="shared" si="1069"/>
        <v>6632</v>
      </c>
      <c r="AG244" s="11"/>
      <c r="AH244" s="11"/>
      <c r="AI244" s="171">
        <f t="shared" si="1070"/>
        <v>0</v>
      </c>
      <c r="AL244" s="193"/>
    </row>
    <row r="245" spans="1:40" s="194" customFormat="1" ht="28.5" customHeight="1">
      <c r="A245" s="23">
        <v>53</v>
      </c>
      <c r="B245" s="567" t="s">
        <v>43</v>
      </c>
      <c r="C245" s="1021">
        <v>124</v>
      </c>
      <c r="D245" s="1021">
        <v>114</v>
      </c>
      <c r="E245" s="1024">
        <f t="shared" si="1057"/>
        <v>238</v>
      </c>
      <c r="F245" s="1021">
        <v>146</v>
      </c>
      <c r="G245" s="1021">
        <v>135</v>
      </c>
      <c r="H245" s="1024">
        <f t="shared" si="1058"/>
        <v>281</v>
      </c>
      <c r="I245" s="1021">
        <v>15</v>
      </c>
      <c r="J245" s="1021">
        <v>1</v>
      </c>
      <c r="K245" s="1024">
        <f t="shared" si="1059"/>
        <v>16</v>
      </c>
      <c r="L245" s="1021">
        <v>49</v>
      </c>
      <c r="M245" s="1021">
        <v>48</v>
      </c>
      <c r="N245" s="1024">
        <f t="shared" si="1060"/>
        <v>97</v>
      </c>
      <c r="O245" s="1024"/>
      <c r="P245" s="1024"/>
      <c r="Q245" s="176">
        <f t="shared" si="1061"/>
        <v>0</v>
      </c>
      <c r="R245" s="11"/>
      <c r="S245" s="11"/>
      <c r="T245" s="1024">
        <f t="shared" si="1062"/>
        <v>0</v>
      </c>
      <c r="U245" s="1024"/>
      <c r="V245" s="1024"/>
      <c r="W245" s="1024">
        <f t="shared" si="1063"/>
        <v>0</v>
      </c>
      <c r="X245" s="528">
        <f t="shared" si="1064"/>
        <v>334</v>
      </c>
      <c r="Y245" s="528">
        <f t="shared" si="1065"/>
        <v>298</v>
      </c>
      <c r="Z245" s="528">
        <f t="shared" si="1066"/>
        <v>632</v>
      </c>
      <c r="AA245" s="948">
        <v>2</v>
      </c>
      <c r="AB245" s="948">
        <v>1</v>
      </c>
      <c r="AC245" s="171">
        <f t="shared" si="1067"/>
        <v>3</v>
      </c>
      <c r="AD245" s="171">
        <f t="shared" si="1071"/>
        <v>336</v>
      </c>
      <c r="AE245" s="171">
        <f t="shared" si="1068"/>
        <v>299</v>
      </c>
      <c r="AF245" s="171">
        <f t="shared" si="1069"/>
        <v>635</v>
      </c>
      <c r="AG245" s="11"/>
      <c r="AH245" s="11"/>
      <c r="AI245" s="171">
        <f t="shared" si="1070"/>
        <v>0</v>
      </c>
      <c r="AL245" s="193"/>
    </row>
    <row r="246" spans="1:40" s="194" customFormat="1" ht="28.5" customHeight="1">
      <c r="A246" s="23">
        <v>54</v>
      </c>
      <c r="B246" s="567" t="s">
        <v>674</v>
      </c>
      <c r="C246" s="1021">
        <v>214</v>
      </c>
      <c r="D246" s="1021">
        <v>164</v>
      </c>
      <c r="E246" s="1024">
        <f t="shared" si="1057"/>
        <v>378</v>
      </c>
      <c r="F246" s="1021">
        <v>297</v>
      </c>
      <c r="G246" s="1021">
        <v>260</v>
      </c>
      <c r="H246" s="1024">
        <f t="shared" si="1058"/>
        <v>557</v>
      </c>
      <c r="I246" s="1021">
        <v>37</v>
      </c>
      <c r="J246" s="1021">
        <v>55</v>
      </c>
      <c r="K246" s="1024">
        <f t="shared" si="1059"/>
        <v>92</v>
      </c>
      <c r="L246" s="1021">
        <v>78</v>
      </c>
      <c r="M246" s="1021">
        <v>55</v>
      </c>
      <c r="N246" s="1024">
        <f t="shared" si="1060"/>
        <v>133</v>
      </c>
      <c r="O246" s="1024"/>
      <c r="P246" s="1024"/>
      <c r="Q246" s="176">
        <f t="shared" si="1061"/>
        <v>0</v>
      </c>
      <c r="R246" s="11"/>
      <c r="S246" s="11"/>
      <c r="T246" s="1024">
        <f t="shared" si="1062"/>
        <v>0</v>
      </c>
      <c r="U246" s="1024"/>
      <c r="V246" s="1024"/>
      <c r="W246" s="1024">
        <f t="shared" si="1063"/>
        <v>0</v>
      </c>
      <c r="X246" s="528">
        <f t="shared" si="1064"/>
        <v>626</v>
      </c>
      <c r="Y246" s="528">
        <f t="shared" si="1065"/>
        <v>534</v>
      </c>
      <c r="Z246" s="528">
        <f t="shared" si="1066"/>
        <v>1160</v>
      </c>
      <c r="AA246" s="948">
        <v>28</v>
      </c>
      <c r="AB246" s="948">
        <v>17</v>
      </c>
      <c r="AC246" s="171">
        <f t="shared" si="1067"/>
        <v>45</v>
      </c>
      <c r="AD246" s="171">
        <f t="shared" si="1071"/>
        <v>654</v>
      </c>
      <c r="AE246" s="171">
        <f t="shared" si="1068"/>
        <v>551</v>
      </c>
      <c r="AF246" s="171">
        <f t="shared" si="1069"/>
        <v>1205</v>
      </c>
      <c r="AG246" s="11"/>
      <c r="AH246" s="11"/>
      <c r="AI246" s="171">
        <f t="shared" si="1070"/>
        <v>0</v>
      </c>
      <c r="AL246" s="193"/>
    </row>
    <row r="247" spans="1:40" s="194" customFormat="1" ht="28.5" customHeight="1">
      <c r="A247" s="23">
        <v>55</v>
      </c>
      <c r="B247" s="567" t="s">
        <v>694</v>
      </c>
      <c r="C247" s="1021">
        <v>324</v>
      </c>
      <c r="D247" s="1021">
        <v>391</v>
      </c>
      <c r="E247" s="1024">
        <f t="shared" si="1057"/>
        <v>715</v>
      </c>
      <c r="F247" s="1021">
        <v>423</v>
      </c>
      <c r="G247" s="1021">
        <v>413</v>
      </c>
      <c r="H247" s="1024">
        <f t="shared" si="1058"/>
        <v>836</v>
      </c>
      <c r="I247" s="1021">
        <v>26</v>
      </c>
      <c r="J247" s="1021">
        <v>17</v>
      </c>
      <c r="K247" s="1024">
        <f t="shared" si="1059"/>
        <v>43</v>
      </c>
      <c r="L247" s="1021">
        <v>191</v>
      </c>
      <c r="M247" s="1021">
        <v>166</v>
      </c>
      <c r="N247" s="1024">
        <f t="shared" si="1060"/>
        <v>357</v>
      </c>
      <c r="O247" s="1024"/>
      <c r="P247" s="1024"/>
      <c r="Q247" s="176">
        <f t="shared" si="1061"/>
        <v>0</v>
      </c>
      <c r="R247" s="11"/>
      <c r="S247" s="11"/>
      <c r="T247" s="1024">
        <f t="shared" si="1062"/>
        <v>0</v>
      </c>
      <c r="U247" s="1024"/>
      <c r="V247" s="1024"/>
      <c r="W247" s="1024">
        <f t="shared" si="1063"/>
        <v>0</v>
      </c>
      <c r="X247" s="528">
        <f t="shared" si="1064"/>
        <v>964</v>
      </c>
      <c r="Y247" s="528">
        <f t="shared" si="1065"/>
        <v>987</v>
      </c>
      <c r="Z247" s="528">
        <f t="shared" si="1066"/>
        <v>1951</v>
      </c>
      <c r="AA247" s="948">
        <v>0</v>
      </c>
      <c r="AB247" s="948">
        <v>0</v>
      </c>
      <c r="AC247" s="171">
        <f t="shared" si="1067"/>
        <v>0</v>
      </c>
      <c r="AD247" s="171">
        <f t="shared" si="1071"/>
        <v>964</v>
      </c>
      <c r="AE247" s="171">
        <f t="shared" si="1068"/>
        <v>987</v>
      </c>
      <c r="AF247" s="171">
        <f t="shared" si="1069"/>
        <v>1951</v>
      </c>
      <c r="AG247" s="11"/>
      <c r="AH247" s="11"/>
      <c r="AI247" s="171">
        <f t="shared" si="1070"/>
        <v>0</v>
      </c>
      <c r="AL247" s="193"/>
    </row>
    <row r="248" spans="1:40" s="194" customFormat="1" ht="28.5" customHeight="1">
      <c r="A248" s="23">
        <v>56</v>
      </c>
      <c r="B248" s="567" t="s">
        <v>42</v>
      </c>
      <c r="C248" s="1021">
        <v>128</v>
      </c>
      <c r="D248" s="1021">
        <v>116</v>
      </c>
      <c r="E248" s="1024">
        <f t="shared" si="1057"/>
        <v>244</v>
      </c>
      <c r="F248" s="1021">
        <v>148</v>
      </c>
      <c r="G248" s="1021">
        <v>142</v>
      </c>
      <c r="H248" s="1024">
        <f t="shared" si="1058"/>
        <v>290</v>
      </c>
      <c r="I248" s="1021">
        <v>1</v>
      </c>
      <c r="J248" s="1021">
        <v>0</v>
      </c>
      <c r="K248" s="1024">
        <f t="shared" si="1059"/>
        <v>1</v>
      </c>
      <c r="L248" s="1021">
        <v>39</v>
      </c>
      <c r="M248" s="1021">
        <v>26</v>
      </c>
      <c r="N248" s="1024">
        <f t="shared" si="1060"/>
        <v>65</v>
      </c>
      <c r="O248" s="1024"/>
      <c r="P248" s="1024"/>
      <c r="Q248" s="176">
        <f t="shared" si="1061"/>
        <v>0</v>
      </c>
      <c r="R248" s="11"/>
      <c r="S248" s="11"/>
      <c r="T248" s="1024">
        <f t="shared" si="1062"/>
        <v>0</v>
      </c>
      <c r="U248" s="1024"/>
      <c r="V248" s="1024"/>
      <c r="W248" s="1024">
        <f t="shared" si="1063"/>
        <v>0</v>
      </c>
      <c r="X248" s="528">
        <f t="shared" si="1064"/>
        <v>316</v>
      </c>
      <c r="Y248" s="528">
        <f t="shared" si="1065"/>
        <v>284</v>
      </c>
      <c r="Z248" s="528">
        <f t="shared" si="1066"/>
        <v>600</v>
      </c>
      <c r="AA248" s="948">
        <v>1</v>
      </c>
      <c r="AB248" s="948">
        <v>1</v>
      </c>
      <c r="AC248" s="171">
        <f t="shared" si="1067"/>
        <v>2</v>
      </c>
      <c r="AD248" s="171">
        <f t="shared" si="1071"/>
        <v>317</v>
      </c>
      <c r="AE248" s="171">
        <f t="shared" si="1068"/>
        <v>285</v>
      </c>
      <c r="AF248" s="171">
        <f t="shared" si="1069"/>
        <v>602</v>
      </c>
      <c r="AG248" s="11"/>
      <c r="AH248" s="11"/>
      <c r="AI248" s="171">
        <f t="shared" si="1070"/>
        <v>0</v>
      </c>
      <c r="AL248" s="193"/>
    </row>
    <row r="249" spans="1:40" s="194" customFormat="1" ht="28.5" customHeight="1">
      <c r="A249" s="23">
        <v>57</v>
      </c>
      <c r="B249" s="567" t="s">
        <v>675</v>
      </c>
      <c r="C249" s="1021">
        <v>154</v>
      </c>
      <c r="D249" s="1021">
        <v>157</v>
      </c>
      <c r="E249" s="1024">
        <f t="shared" si="1057"/>
        <v>311</v>
      </c>
      <c r="F249" s="1021">
        <v>165</v>
      </c>
      <c r="G249" s="1021">
        <v>136</v>
      </c>
      <c r="H249" s="1024">
        <f t="shared" si="1058"/>
        <v>301</v>
      </c>
      <c r="I249" s="1021">
        <v>18</v>
      </c>
      <c r="J249" s="1021">
        <v>9</v>
      </c>
      <c r="K249" s="1024">
        <f t="shared" si="1059"/>
        <v>27</v>
      </c>
      <c r="L249" s="1021">
        <v>34</v>
      </c>
      <c r="M249" s="1021">
        <v>24</v>
      </c>
      <c r="N249" s="1024">
        <f t="shared" si="1060"/>
        <v>58</v>
      </c>
      <c r="O249" s="1024"/>
      <c r="P249" s="1024"/>
      <c r="Q249" s="176">
        <f t="shared" si="1061"/>
        <v>0</v>
      </c>
      <c r="R249" s="11"/>
      <c r="S249" s="11"/>
      <c r="T249" s="1024">
        <f t="shared" si="1062"/>
        <v>0</v>
      </c>
      <c r="U249" s="1024"/>
      <c r="V249" s="1024"/>
      <c r="W249" s="1024">
        <f t="shared" si="1063"/>
        <v>0</v>
      </c>
      <c r="X249" s="528">
        <f t="shared" si="1064"/>
        <v>371</v>
      </c>
      <c r="Y249" s="528">
        <f t="shared" si="1065"/>
        <v>326</v>
      </c>
      <c r="Z249" s="528">
        <f t="shared" si="1066"/>
        <v>697</v>
      </c>
      <c r="AA249" s="948">
        <v>3</v>
      </c>
      <c r="AB249" s="948">
        <v>5</v>
      </c>
      <c r="AC249" s="171">
        <f t="shared" si="1067"/>
        <v>8</v>
      </c>
      <c r="AD249" s="171">
        <f t="shared" si="1071"/>
        <v>374</v>
      </c>
      <c r="AE249" s="171">
        <f t="shared" si="1068"/>
        <v>331</v>
      </c>
      <c r="AF249" s="171">
        <f t="shared" si="1069"/>
        <v>705</v>
      </c>
      <c r="AG249" s="11"/>
      <c r="AH249" s="11"/>
      <c r="AI249" s="171">
        <f t="shared" si="1070"/>
        <v>0</v>
      </c>
      <c r="AL249" s="193"/>
    </row>
    <row r="250" spans="1:40" s="194" customFormat="1" ht="28.5" customHeight="1">
      <c r="A250" s="23">
        <v>58</v>
      </c>
      <c r="B250" s="567" t="s">
        <v>695</v>
      </c>
      <c r="C250" s="1021">
        <v>1</v>
      </c>
      <c r="D250" s="1021">
        <v>2</v>
      </c>
      <c r="E250" s="1024">
        <f t="shared" si="1057"/>
        <v>3</v>
      </c>
      <c r="F250" s="1021">
        <v>1</v>
      </c>
      <c r="G250" s="1021">
        <v>4</v>
      </c>
      <c r="H250" s="1024">
        <f t="shared" si="1058"/>
        <v>5</v>
      </c>
      <c r="I250" s="1021"/>
      <c r="J250" s="1021">
        <v>1</v>
      </c>
      <c r="K250" s="1024">
        <f t="shared" si="1059"/>
        <v>1</v>
      </c>
      <c r="L250" s="1021">
        <v>1</v>
      </c>
      <c r="M250" s="1021">
        <v>1</v>
      </c>
      <c r="N250" s="1024">
        <f t="shared" si="1060"/>
        <v>2</v>
      </c>
      <c r="O250" s="1024"/>
      <c r="P250" s="1024"/>
      <c r="Q250" s="176">
        <f t="shared" si="1061"/>
        <v>0</v>
      </c>
      <c r="R250" s="11"/>
      <c r="S250" s="11"/>
      <c r="T250" s="1024">
        <f t="shared" si="1062"/>
        <v>0</v>
      </c>
      <c r="U250" s="1024"/>
      <c r="V250" s="1024"/>
      <c r="W250" s="1024">
        <f t="shared" si="1063"/>
        <v>0</v>
      </c>
      <c r="X250" s="528">
        <f t="shared" si="1064"/>
        <v>3</v>
      </c>
      <c r="Y250" s="528">
        <f t="shared" si="1065"/>
        <v>8</v>
      </c>
      <c r="Z250" s="528">
        <f t="shared" si="1066"/>
        <v>11</v>
      </c>
      <c r="AA250" s="948">
        <v>3</v>
      </c>
      <c r="AB250" s="948">
        <v>3</v>
      </c>
      <c r="AC250" s="171">
        <f t="shared" si="1067"/>
        <v>6</v>
      </c>
      <c r="AD250" s="171">
        <f t="shared" si="1071"/>
        <v>6</v>
      </c>
      <c r="AE250" s="171">
        <f t="shared" si="1068"/>
        <v>11</v>
      </c>
      <c r="AF250" s="171">
        <f t="shared" si="1069"/>
        <v>17</v>
      </c>
      <c r="AG250" s="11"/>
      <c r="AH250" s="11"/>
      <c r="AI250" s="171">
        <f t="shared" si="1070"/>
        <v>0</v>
      </c>
      <c r="AL250" s="193"/>
    </row>
    <row r="251" spans="1:40" s="194" customFormat="1" ht="28.5" customHeight="1">
      <c r="A251" s="91"/>
      <c r="B251" s="548" t="s">
        <v>6</v>
      </c>
      <c r="C251" s="203">
        <f>SUM(C243:C250)</f>
        <v>3857</v>
      </c>
      <c r="D251" s="203">
        <f t="shared" ref="D251:AI251" si="1072">SUM(D243:D250)</f>
        <v>3396</v>
      </c>
      <c r="E251" s="203">
        <f t="shared" si="1072"/>
        <v>7253</v>
      </c>
      <c r="F251" s="203">
        <f t="shared" si="1072"/>
        <v>3700</v>
      </c>
      <c r="G251" s="203">
        <f t="shared" si="1072"/>
        <v>3450</v>
      </c>
      <c r="H251" s="203">
        <f t="shared" si="1072"/>
        <v>7150</v>
      </c>
      <c r="I251" s="203">
        <f t="shared" si="1072"/>
        <v>216</v>
      </c>
      <c r="J251" s="203">
        <f t="shared" si="1072"/>
        <v>132</v>
      </c>
      <c r="K251" s="203">
        <f t="shared" si="1072"/>
        <v>348</v>
      </c>
      <c r="L251" s="203">
        <f t="shared" si="1072"/>
        <v>1197</v>
      </c>
      <c r="M251" s="203">
        <f t="shared" si="1072"/>
        <v>793</v>
      </c>
      <c r="N251" s="203">
        <f t="shared" si="1072"/>
        <v>1990</v>
      </c>
      <c r="O251" s="203">
        <f t="shared" si="1072"/>
        <v>0</v>
      </c>
      <c r="P251" s="203">
        <f t="shared" si="1072"/>
        <v>0</v>
      </c>
      <c r="Q251" s="203">
        <f t="shared" si="1072"/>
        <v>0</v>
      </c>
      <c r="R251" s="203">
        <f t="shared" si="1072"/>
        <v>0</v>
      </c>
      <c r="S251" s="203">
        <f t="shared" si="1072"/>
        <v>0</v>
      </c>
      <c r="T251" s="203">
        <f t="shared" si="1072"/>
        <v>0</v>
      </c>
      <c r="U251" s="203">
        <f t="shared" si="1072"/>
        <v>0</v>
      </c>
      <c r="V251" s="203">
        <f t="shared" si="1072"/>
        <v>0</v>
      </c>
      <c r="W251" s="203">
        <f t="shared" si="1072"/>
        <v>0</v>
      </c>
      <c r="X251" s="203">
        <f t="shared" si="1072"/>
        <v>8970</v>
      </c>
      <c r="Y251" s="203">
        <f t="shared" si="1072"/>
        <v>7771</v>
      </c>
      <c r="Z251" s="203">
        <f t="shared" si="1072"/>
        <v>16741</v>
      </c>
      <c r="AA251" s="203">
        <f t="shared" si="1072"/>
        <v>88</v>
      </c>
      <c r="AB251" s="203">
        <f t="shared" si="1072"/>
        <v>62</v>
      </c>
      <c r="AC251" s="203">
        <f t="shared" si="1072"/>
        <v>150</v>
      </c>
      <c r="AD251" s="203">
        <f t="shared" si="1072"/>
        <v>9058</v>
      </c>
      <c r="AE251" s="203">
        <f t="shared" si="1072"/>
        <v>7833</v>
      </c>
      <c r="AF251" s="203">
        <f t="shared" si="1072"/>
        <v>16891</v>
      </c>
      <c r="AG251" s="203">
        <f t="shared" si="1072"/>
        <v>27</v>
      </c>
      <c r="AH251" s="203">
        <f t="shared" si="1072"/>
        <v>14</v>
      </c>
      <c r="AI251" s="203">
        <f t="shared" si="1072"/>
        <v>41</v>
      </c>
      <c r="AL251" s="193"/>
    </row>
    <row r="252" spans="1:40" s="194" customFormat="1" ht="28.5" customHeight="1">
      <c r="A252" s="201" t="s">
        <v>44</v>
      </c>
      <c r="B252" s="546"/>
      <c r="C252" s="199"/>
      <c r="D252" s="19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207"/>
      <c r="Y252" s="207"/>
      <c r="Z252" s="199"/>
      <c r="AA252" s="199"/>
      <c r="AB252" s="199"/>
      <c r="AC252" s="199"/>
      <c r="AD252" s="199"/>
      <c r="AE252" s="199"/>
      <c r="AF252" s="199"/>
      <c r="AG252" s="199"/>
      <c r="AH252" s="199"/>
      <c r="AI252" s="208"/>
      <c r="AL252" s="193"/>
    </row>
    <row r="253" spans="1:40" s="194" customFormat="1" ht="28.5" customHeight="1">
      <c r="A253" s="23">
        <v>59</v>
      </c>
      <c r="B253" s="552" t="s">
        <v>44</v>
      </c>
      <c r="C253" s="1028">
        <v>1627</v>
      </c>
      <c r="D253" s="1028">
        <v>1556</v>
      </c>
      <c r="E253" s="1024">
        <f t="shared" ref="E253:E262" si="1073">C253+D253</f>
        <v>3183</v>
      </c>
      <c r="F253" s="1028">
        <v>1397</v>
      </c>
      <c r="G253" s="1028">
        <v>1314</v>
      </c>
      <c r="H253" s="1024">
        <f t="shared" ref="H253:H262" si="1074">F253+G253</f>
        <v>2711</v>
      </c>
      <c r="I253" s="11">
        <v>473</v>
      </c>
      <c r="J253" s="11">
        <v>451</v>
      </c>
      <c r="K253" s="1024">
        <f t="shared" ref="K253:K262" si="1075">I253+J253</f>
        <v>924</v>
      </c>
      <c r="L253" s="11">
        <v>247</v>
      </c>
      <c r="M253" s="11">
        <v>219</v>
      </c>
      <c r="N253" s="1024">
        <f t="shared" ref="N253:N262" si="1076">L253+M253</f>
        <v>466</v>
      </c>
      <c r="O253" s="1024">
        <v>29</v>
      </c>
      <c r="P253" s="1024">
        <v>14</v>
      </c>
      <c r="Q253" s="1024">
        <f t="shared" ref="Q253:Q262" si="1077">O253+P253</f>
        <v>43</v>
      </c>
      <c r="R253" s="11">
        <v>71</v>
      </c>
      <c r="S253" s="11">
        <v>76</v>
      </c>
      <c r="T253" s="1024">
        <f t="shared" ref="T253:T262" si="1078">R253+S253</f>
        <v>147</v>
      </c>
      <c r="U253" s="1024">
        <v>12</v>
      </c>
      <c r="V253" s="1024">
        <v>9</v>
      </c>
      <c r="W253" s="1024">
        <f t="shared" ref="W253:W262" si="1079">U253+V253</f>
        <v>21</v>
      </c>
      <c r="X253" s="528">
        <f t="shared" ref="X253:X262" si="1080">C253+F253+I253+L253+O253+R253+U253</f>
        <v>3856</v>
      </c>
      <c r="Y253" s="528">
        <f t="shared" ref="Y253:Y262" si="1081">D253+G253+J253+M253+P253+S253+V253</f>
        <v>3639</v>
      </c>
      <c r="Z253" s="528">
        <f t="shared" ref="Z253:Z262" si="1082">E253+H253+K253+N253+Q253+T253+W253</f>
        <v>7495</v>
      </c>
      <c r="AA253" s="947">
        <v>0</v>
      </c>
      <c r="AB253" s="947">
        <v>0</v>
      </c>
      <c r="AC253" s="171">
        <f t="shared" ref="AC253:AC262" si="1083">AA253+AB253</f>
        <v>0</v>
      </c>
      <c r="AD253" s="171">
        <f>X253+AA253</f>
        <v>3856</v>
      </c>
      <c r="AE253" s="171">
        <f>Y253+AB253</f>
        <v>3639</v>
      </c>
      <c r="AF253" s="171">
        <f t="shared" ref="AF253:AF262" si="1084">AD253+AE253</f>
        <v>7495</v>
      </c>
      <c r="AG253" s="1260">
        <v>30</v>
      </c>
      <c r="AH253" s="1260">
        <v>29</v>
      </c>
      <c r="AI253" s="171">
        <f t="shared" ref="AI253:AI262" si="1085">AG253+AH253</f>
        <v>59</v>
      </c>
      <c r="AL253" s="193"/>
      <c r="AN253" s="552" t="s">
        <v>44</v>
      </c>
    </row>
    <row r="254" spans="1:40" s="194" customFormat="1" ht="28.5" customHeight="1">
      <c r="A254" s="23">
        <v>60</v>
      </c>
      <c r="B254" s="553" t="s">
        <v>49</v>
      </c>
      <c r="C254" s="1028">
        <v>478</v>
      </c>
      <c r="D254" s="1028">
        <v>466</v>
      </c>
      <c r="E254" s="1024">
        <f t="shared" si="1073"/>
        <v>944</v>
      </c>
      <c r="F254" s="1028">
        <v>409</v>
      </c>
      <c r="G254" s="1028">
        <v>358</v>
      </c>
      <c r="H254" s="1024">
        <f t="shared" si="1074"/>
        <v>767</v>
      </c>
      <c r="I254" s="11">
        <v>44</v>
      </c>
      <c r="J254" s="11">
        <v>42</v>
      </c>
      <c r="K254" s="1024">
        <f t="shared" si="1075"/>
        <v>86</v>
      </c>
      <c r="L254" s="11">
        <v>10</v>
      </c>
      <c r="M254" s="11">
        <v>9</v>
      </c>
      <c r="N254" s="1024">
        <f t="shared" si="1076"/>
        <v>19</v>
      </c>
      <c r="O254" s="1024">
        <v>3</v>
      </c>
      <c r="P254" s="1024">
        <v>2</v>
      </c>
      <c r="Q254" s="1024">
        <f t="shared" si="1077"/>
        <v>5</v>
      </c>
      <c r="R254" s="11">
        <v>15</v>
      </c>
      <c r="S254" s="11">
        <v>14</v>
      </c>
      <c r="T254" s="1024">
        <f t="shared" si="1078"/>
        <v>29</v>
      </c>
      <c r="U254" s="1024"/>
      <c r="V254" s="1024"/>
      <c r="W254" s="1024">
        <f t="shared" si="1079"/>
        <v>0</v>
      </c>
      <c r="X254" s="528">
        <f t="shared" si="1080"/>
        <v>959</v>
      </c>
      <c r="Y254" s="528">
        <f t="shared" si="1081"/>
        <v>891</v>
      </c>
      <c r="Z254" s="528">
        <f t="shared" si="1082"/>
        <v>1850</v>
      </c>
      <c r="AA254" s="947">
        <v>0</v>
      </c>
      <c r="AB254" s="947">
        <v>1</v>
      </c>
      <c r="AC254" s="171">
        <f t="shared" si="1083"/>
        <v>1</v>
      </c>
      <c r="AD254" s="171">
        <f t="shared" ref="AD254:AD262" si="1086">X254+AA254</f>
        <v>959</v>
      </c>
      <c r="AE254" s="171">
        <f t="shared" ref="AE254:AE262" si="1087">Y254+AB254</f>
        <v>892</v>
      </c>
      <c r="AF254" s="171">
        <f t="shared" si="1084"/>
        <v>1851</v>
      </c>
      <c r="AG254" s="1260">
        <v>21</v>
      </c>
      <c r="AH254" s="1260">
        <v>13</v>
      </c>
      <c r="AI254" s="171">
        <f t="shared" si="1085"/>
        <v>34</v>
      </c>
      <c r="AL254" s="193"/>
      <c r="AN254" s="553" t="s">
        <v>49</v>
      </c>
    </row>
    <row r="255" spans="1:40" s="194" customFormat="1" ht="28.5" customHeight="1">
      <c r="A255" s="23">
        <v>61</v>
      </c>
      <c r="B255" s="552" t="s">
        <v>45</v>
      </c>
      <c r="C255" s="1028">
        <v>1108</v>
      </c>
      <c r="D255" s="1028">
        <v>1062</v>
      </c>
      <c r="E255" s="1024">
        <f t="shared" si="1073"/>
        <v>2170</v>
      </c>
      <c r="F255" s="1028">
        <v>901</v>
      </c>
      <c r="G255" s="1028">
        <v>827</v>
      </c>
      <c r="H255" s="1024">
        <f t="shared" si="1074"/>
        <v>1728</v>
      </c>
      <c r="I255" s="11">
        <v>92</v>
      </c>
      <c r="J255" s="11">
        <v>38</v>
      </c>
      <c r="K255" s="1024">
        <f t="shared" si="1075"/>
        <v>130</v>
      </c>
      <c r="L255" s="11">
        <v>29</v>
      </c>
      <c r="M255" s="11">
        <v>31</v>
      </c>
      <c r="N255" s="1024">
        <f t="shared" si="1076"/>
        <v>60</v>
      </c>
      <c r="O255" s="1024">
        <v>4</v>
      </c>
      <c r="P255" s="1024">
        <v>4</v>
      </c>
      <c r="Q255" s="1024">
        <f t="shared" si="1077"/>
        <v>8</v>
      </c>
      <c r="R255" s="11">
        <v>11</v>
      </c>
      <c r="S255" s="11">
        <v>13</v>
      </c>
      <c r="T255" s="1024">
        <f t="shared" si="1078"/>
        <v>24</v>
      </c>
      <c r="U255" s="1024"/>
      <c r="V255" s="1024"/>
      <c r="W255" s="1024">
        <f t="shared" si="1079"/>
        <v>0</v>
      </c>
      <c r="X255" s="528">
        <f t="shared" si="1080"/>
        <v>2145</v>
      </c>
      <c r="Y255" s="528">
        <f t="shared" si="1081"/>
        <v>1975</v>
      </c>
      <c r="Z255" s="528">
        <f t="shared" si="1082"/>
        <v>4120</v>
      </c>
      <c r="AA255" s="947">
        <v>21</v>
      </c>
      <c r="AB255" s="947">
        <v>9</v>
      </c>
      <c r="AC255" s="171">
        <f t="shared" si="1083"/>
        <v>30</v>
      </c>
      <c r="AD255" s="171">
        <f t="shared" si="1086"/>
        <v>2166</v>
      </c>
      <c r="AE255" s="171">
        <f t="shared" si="1087"/>
        <v>1984</v>
      </c>
      <c r="AF255" s="171">
        <f t="shared" si="1084"/>
        <v>4150</v>
      </c>
      <c r="AG255" s="1260">
        <v>24</v>
      </c>
      <c r="AH255" s="1260">
        <v>21</v>
      </c>
      <c r="AI255" s="171">
        <f t="shared" si="1085"/>
        <v>45</v>
      </c>
      <c r="AL255" s="193"/>
      <c r="AN255" s="552" t="s">
        <v>45</v>
      </c>
    </row>
    <row r="256" spans="1:40" s="194" customFormat="1" ht="28.5" customHeight="1">
      <c r="A256" s="23">
        <v>62</v>
      </c>
      <c r="B256" s="552" t="s">
        <v>676</v>
      </c>
      <c r="C256" s="1028">
        <v>6</v>
      </c>
      <c r="D256" s="1028">
        <v>3</v>
      </c>
      <c r="E256" s="1024">
        <f t="shared" si="1073"/>
        <v>9</v>
      </c>
      <c r="F256" s="1028">
        <v>1</v>
      </c>
      <c r="G256" s="1028">
        <v>1</v>
      </c>
      <c r="H256" s="1024">
        <f t="shared" si="1074"/>
        <v>2</v>
      </c>
      <c r="I256" s="11">
        <v>1</v>
      </c>
      <c r="J256" s="11">
        <v>1</v>
      </c>
      <c r="K256" s="1024">
        <f t="shared" si="1075"/>
        <v>2</v>
      </c>
      <c r="L256" s="11">
        <v>0</v>
      </c>
      <c r="M256" s="11">
        <v>0</v>
      </c>
      <c r="N256" s="1024">
        <f t="shared" si="1076"/>
        <v>0</v>
      </c>
      <c r="O256" s="1024">
        <v>0</v>
      </c>
      <c r="P256" s="1024">
        <v>0</v>
      </c>
      <c r="Q256" s="1024">
        <f t="shared" si="1077"/>
        <v>0</v>
      </c>
      <c r="R256" s="11">
        <v>2</v>
      </c>
      <c r="S256" s="11">
        <v>1</v>
      </c>
      <c r="T256" s="1024">
        <f t="shared" si="1078"/>
        <v>3</v>
      </c>
      <c r="U256" s="1024"/>
      <c r="V256" s="1024">
        <v>3</v>
      </c>
      <c r="W256" s="1024">
        <f t="shared" si="1079"/>
        <v>3</v>
      </c>
      <c r="X256" s="528">
        <f t="shared" si="1080"/>
        <v>10</v>
      </c>
      <c r="Y256" s="528">
        <f t="shared" si="1081"/>
        <v>9</v>
      </c>
      <c r="Z256" s="528">
        <f t="shared" si="1082"/>
        <v>19</v>
      </c>
      <c r="AA256" s="947">
        <v>2</v>
      </c>
      <c r="AB256" s="947">
        <v>3</v>
      </c>
      <c r="AC256" s="171">
        <f t="shared" si="1083"/>
        <v>5</v>
      </c>
      <c r="AD256" s="171">
        <f t="shared" si="1086"/>
        <v>12</v>
      </c>
      <c r="AE256" s="171">
        <f t="shared" si="1087"/>
        <v>12</v>
      </c>
      <c r="AF256" s="171">
        <f t="shared" si="1084"/>
        <v>24</v>
      </c>
      <c r="AG256" s="1260">
        <v>0</v>
      </c>
      <c r="AH256" s="1260">
        <v>0</v>
      </c>
      <c r="AI256" s="171">
        <f t="shared" si="1085"/>
        <v>0</v>
      </c>
      <c r="AL256" s="431"/>
      <c r="AN256" s="552" t="s">
        <v>676</v>
      </c>
    </row>
    <row r="257" spans="1:40" s="194" customFormat="1" ht="28.5" customHeight="1">
      <c r="A257" s="23">
        <v>63</v>
      </c>
      <c r="B257" s="552" t="s">
        <v>677</v>
      </c>
      <c r="C257" s="1028">
        <v>114</v>
      </c>
      <c r="D257" s="1028">
        <v>104</v>
      </c>
      <c r="E257" s="1024">
        <f t="shared" si="1073"/>
        <v>218</v>
      </c>
      <c r="F257" s="1028">
        <v>4</v>
      </c>
      <c r="G257" s="1028">
        <v>2</v>
      </c>
      <c r="H257" s="1024">
        <f t="shared" si="1074"/>
        <v>6</v>
      </c>
      <c r="I257" s="11">
        <v>2</v>
      </c>
      <c r="J257" s="11">
        <v>2</v>
      </c>
      <c r="K257" s="1024">
        <f t="shared" si="1075"/>
        <v>4</v>
      </c>
      <c r="L257" s="11">
        <v>0</v>
      </c>
      <c r="M257" s="11">
        <v>1</v>
      </c>
      <c r="N257" s="1024">
        <f t="shared" si="1076"/>
        <v>1</v>
      </c>
      <c r="O257" s="1024">
        <v>1</v>
      </c>
      <c r="P257" s="1024">
        <v>0</v>
      </c>
      <c r="Q257" s="1024">
        <f t="shared" si="1077"/>
        <v>1</v>
      </c>
      <c r="R257" s="11">
        <v>3</v>
      </c>
      <c r="S257" s="11">
        <v>1</v>
      </c>
      <c r="T257" s="1024">
        <f t="shared" si="1078"/>
        <v>4</v>
      </c>
      <c r="U257" s="1024"/>
      <c r="V257" s="1024"/>
      <c r="W257" s="1024">
        <f t="shared" si="1079"/>
        <v>0</v>
      </c>
      <c r="X257" s="528">
        <f t="shared" si="1080"/>
        <v>124</v>
      </c>
      <c r="Y257" s="528">
        <f t="shared" si="1081"/>
        <v>110</v>
      </c>
      <c r="Z257" s="528">
        <f t="shared" si="1082"/>
        <v>234</v>
      </c>
      <c r="AA257" s="947">
        <v>3</v>
      </c>
      <c r="AB257" s="947">
        <v>0</v>
      </c>
      <c r="AC257" s="171">
        <f t="shared" si="1083"/>
        <v>3</v>
      </c>
      <c r="AD257" s="171">
        <f t="shared" si="1086"/>
        <v>127</v>
      </c>
      <c r="AE257" s="171">
        <f t="shared" si="1087"/>
        <v>110</v>
      </c>
      <c r="AF257" s="171">
        <f t="shared" si="1084"/>
        <v>237</v>
      </c>
      <c r="AG257" s="1260">
        <v>0</v>
      </c>
      <c r="AH257" s="1260">
        <v>0</v>
      </c>
      <c r="AI257" s="171">
        <f t="shared" si="1085"/>
        <v>0</v>
      </c>
      <c r="AL257" s="193"/>
      <c r="AN257" s="552" t="s">
        <v>677</v>
      </c>
    </row>
    <row r="258" spans="1:40" s="194" customFormat="1" ht="28.5" customHeight="1">
      <c r="A258" s="23">
        <v>64</v>
      </c>
      <c r="B258" s="552" t="s">
        <v>46</v>
      </c>
      <c r="C258" s="1028">
        <v>9</v>
      </c>
      <c r="D258" s="1028">
        <v>7</v>
      </c>
      <c r="E258" s="1024">
        <f t="shared" si="1073"/>
        <v>16</v>
      </c>
      <c r="F258" s="1028">
        <v>3</v>
      </c>
      <c r="G258" s="1028">
        <v>3</v>
      </c>
      <c r="H258" s="1024">
        <f t="shared" si="1074"/>
        <v>6</v>
      </c>
      <c r="I258" s="11">
        <v>0</v>
      </c>
      <c r="J258" s="11"/>
      <c r="K258" s="1024">
        <f t="shared" si="1075"/>
        <v>0</v>
      </c>
      <c r="L258" s="11">
        <v>0</v>
      </c>
      <c r="M258" s="11">
        <v>0</v>
      </c>
      <c r="N258" s="1024">
        <f t="shared" si="1076"/>
        <v>0</v>
      </c>
      <c r="O258" s="1024">
        <v>0</v>
      </c>
      <c r="P258" s="1024">
        <v>0</v>
      </c>
      <c r="Q258" s="1024">
        <f t="shared" si="1077"/>
        <v>0</v>
      </c>
      <c r="R258" s="11">
        <v>0</v>
      </c>
      <c r="S258" s="11">
        <v>0</v>
      </c>
      <c r="T258" s="1024">
        <f t="shared" si="1078"/>
        <v>0</v>
      </c>
      <c r="U258" s="1024">
        <v>1</v>
      </c>
      <c r="V258" s="1024">
        <v>1</v>
      </c>
      <c r="W258" s="1024">
        <f t="shared" si="1079"/>
        <v>2</v>
      </c>
      <c r="X258" s="528">
        <f t="shared" si="1080"/>
        <v>13</v>
      </c>
      <c r="Y258" s="528">
        <f t="shared" si="1081"/>
        <v>11</v>
      </c>
      <c r="Z258" s="528">
        <f t="shared" si="1082"/>
        <v>24</v>
      </c>
      <c r="AA258" s="947">
        <v>1</v>
      </c>
      <c r="AB258" s="947">
        <v>1</v>
      </c>
      <c r="AC258" s="171">
        <f t="shared" si="1083"/>
        <v>2</v>
      </c>
      <c r="AD258" s="171">
        <f t="shared" si="1086"/>
        <v>14</v>
      </c>
      <c r="AE258" s="171">
        <f t="shared" si="1087"/>
        <v>12</v>
      </c>
      <c r="AF258" s="171">
        <f t="shared" si="1084"/>
        <v>26</v>
      </c>
      <c r="AG258" s="1260">
        <v>0</v>
      </c>
      <c r="AH258" s="1260">
        <v>0</v>
      </c>
      <c r="AI258" s="171">
        <f t="shared" si="1085"/>
        <v>0</v>
      </c>
      <c r="AL258" s="193"/>
      <c r="AN258" s="552" t="s">
        <v>46</v>
      </c>
    </row>
    <row r="259" spans="1:40" s="194" customFormat="1" ht="28.5" customHeight="1">
      <c r="A259" s="23">
        <v>65</v>
      </c>
      <c r="B259" s="552" t="s">
        <v>47</v>
      </c>
      <c r="C259" s="1028">
        <v>90</v>
      </c>
      <c r="D259" s="1028">
        <v>87</v>
      </c>
      <c r="E259" s="1024">
        <f t="shared" si="1073"/>
        <v>177</v>
      </c>
      <c r="F259" s="1028">
        <v>94</v>
      </c>
      <c r="G259" s="1028">
        <v>89</v>
      </c>
      <c r="H259" s="1024">
        <f t="shared" si="1074"/>
        <v>183</v>
      </c>
      <c r="I259" s="11">
        <v>2</v>
      </c>
      <c r="J259" s="11">
        <v>3</v>
      </c>
      <c r="K259" s="1024">
        <f t="shared" si="1075"/>
        <v>5</v>
      </c>
      <c r="L259" s="11">
        <v>1</v>
      </c>
      <c r="M259" s="11">
        <v>1</v>
      </c>
      <c r="N259" s="1024">
        <f t="shared" si="1076"/>
        <v>2</v>
      </c>
      <c r="O259" s="1024">
        <v>3</v>
      </c>
      <c r="P259" s="1024">
        <v>4</v>
      </c>
      <c r="Q259" s="1024">
        <f t="shared" si="1077"/>
        <v>7</v>
      </c>
      <c r="R259" s="11">
        <v>4</v>
      </c>
      <c r="S259" s="11">
        <v>3</v>
      </c>
      <c r="T259" s="1024">
        <f t="shared" si="1078"/>
        <v>7</v>
      </c>
      <c r="U259" s="1024">
        <v>1</v>
      </c>
      <c r="V259" s="1024">
        <v>1</v>
      </c>
      <c r="W259" s="1024">
        <f t="shared" si="1079"/>
        <v>2</v>
      </c>
      <c r="X259" s="528">
        <f t="shared" si="1080"/>
        <v>195</v>
      </c>
      <c r="Y259" s="528">
        <f t="shared" si="1081"/>
        <v>188</v>
      </c>
      <c r="Z259" s="528">
        <f t="shared" si="1082"/>
        <v>383</v>
      </c>
      <c r="AA259" s="947">
        <v>0</v>
      </c>
      <c r="AB259" s="947">
        <v>0</v>
      </c>
      <c r="AC259" s="171">
        <f t="shared" si="1083"/>
        <v>0</v>
      </c>
      <c r="AD259" s="171">
        <f t="shared" si="1086"/>
        <v>195</v>
      </c>
      <c r="AE259" s="171">
        <f t="shared" si="1087"/>
        <v>188</v>
      </c>
      <c r="AF259" s="171">
        <f t="shared" si="1084"/>
        <v>383</v>
      </c>
      <c r="AG259" s="1260">
        <v>0</v>
      </c>
      <c r="AH259" s="1260">
        <v>0</v>
      </c>
      <c r="AI259" s="171">
        <f t="shared" si="1085"/>
        <v>0</v>
      </c>
      <c r="AL259" s="193"/>
      <c r="AN259" s="552" t="s">
        <v>47</v>
      </c>
    </row>
    <row r="260" spans="1:40" s="194" customFormat="1" ht="28.5" customHeight="1">
      <c r="A260" s="23">
        <v>66</v>
      </c>
      <c r="B260" s="552" t="s">
        <v>678</v>
      </c>
      <c r="C260" s="1028">
        <v>343</v>
      </c>
      <c r="D260" s="1028">
        <v>367</v>
      </c>
      <c r="E260" s="1024">
        <f t="shared" si="1073"/>
        <v>710</v>
      </c>
      <c r="F260" s="1028">
        <v>294</v>
      </c>
      <c r="G260" s="1028">
        <v>249</v>
      </c>
      <c r="H260" s="1024">
        <f t="shared" si="1074"/>
        <v>543</v>
      </c>
      <c r="I260" s="11">
        <v>1</v>
      </c>
      <c r="J260" s="11">
        <v>1</v>
      </c>
      <c r="K260" s="1024">
        <f t="shared" si="1075"/>
        <v>2</v>
      </c>
      <c r="L260" s="11">
        <v>2</v>
      </c>
      <c r="M260" s="11">
        <v>1</v>
      </c>
      <c r="N260" s="1024">
        <f t="shared" si="1076"/>
        <v>3</v>
      </c>
      <c r="O260" s="1024">
        <v>4</v>
      </c>
      <c r="P260" s="1024">
        <v>2</v>
      </c>
      <c r="Q260" s="1024">
        <f t="shared" si="1077"/>
        <v>6</v>
      </c>
      <c r="R260" s="11">
        <v>9</v>
      </c>
      <c r="S260" s="11">
        <v>7</v>
      </c>
      <c r="T260" s="1024">
        <f t="shared" si="1078"/>
        <v>16</v>
      </c>
      <c r="U260" s="1024">
        <v>1</v>
      </c>
      <c r="V260" s="1024">
        <v>1</v>
      </c>
      <c r="W260" s="1024">
        <f t="shared" si="1079"/>
        <v>2</v>
      </c>
      <c r="X260" s="528">
        <f t="shared" si="1080"/>
        <v>654</v>
      </c>
      <c r="Y260" s="528">
        <f t="shared" si="1081"/>
        <v>628</v>
      </c>
      <c r="Z260" s="528">
        <f t="shared" si="1082"/>
        <v>1282</v>
      </c>
      <c r="AA260" s="947">
        <v>13</v>
      </c>
      <c r="AB260" s="947">
        <v>15</v>
      </c>
      <c r="AC260" s="171">
        <f t="shared" si="1083"/>
        <v>28</v>
      </c>
      <c r="AD260" s="171">
        <f t="shared" si="1086"/>
        <v>667</v>
      </c>
      <c r="AE260" s="171">
        <f t="shared" si="1087"/>
        <v>643</v>
      </c>
      <c r="AF260" s="171">
        <f t="shared" si="1084"/>
        <v>1310</v>
      </c>
      <c r="AG260" s="1260">
        <v>2</v>
      </c>
      <c r="AH260" s="1260">
        <v>7</v>
      </c>
      <c r="AI260" s="171">
        <f t="shared" si="1085"/>
        <v>9</v>
      </c>
      <c r="AL260" s="193"/>
      <c r="AN260" s="552" t="s">
        <v>678</v>
      </c>
    </row>
    <row r="261" spans="1:40" s="194" customFormat="1" ht="28.5" customHeight="1">
      <c r="A261" s="23">
        <v>67</v>
      </c>
      <c r="B261" s="552" t="s">
        <v>613</v>
      </c>
      <c r="C261" s="1028">
        <v>10</v>
      </c>
      <c r="D261" s="1028">
        <v>9</v>
      </c>
      <c r="E261" s="1024">
        <f t="shared" si="1073"/>
        <v>19</v>
      </c>
      <c r="F261" s="1028">
        <v>11</v>
      </c>
      <c r="G261" s="1028">
        <v>15</v>
      </c>
      <c r="H261" s="1024">
        <f t="shared" si="1074"/>
        <v>26</v>
      </c>
      <c r="I261" s="11">
        <v>3</v>
      </c>
      <c r="J261" s="11">
        <v>3</v>
      </c>
      <c r="K261" s="1024">
        <f t="shared" si="1075"/>
        <v>6</v>
      </c>
      <c r="L261" s="11">
        <v>2</v>
      </c>
      <c r="M261" s="11">
        <v>2</v>
      </c>
      <c r="N261" s="1024">
        <f t="shared" si="1076"/>
        <v>4</v>
      </c>
      <c r="O261" s="1024">
        <v>0</v>
      </c>
      <c r="P261" s="1024">
        <v>0</v>
      </c>
      <c r="Q261" s="1024">
        <f t="shared" si="1077"/>
        <v>0</v>
      </c>
      <c r="R261" s="11">
        <v>2</v>
      </c>
      <c r="S261" s="11">
        <v>1</v>
      </c>
      <c r="T261" s="1024">
        <f t="shared" si="1078"/>
        <v>3</v>
      </c>
      <c r="U261" s="1024"/>
      <c r="V261" s="1024"/>
      <c r="W261" s="1024">
        <f t="shared" si="1079"/>
        <v>0</v>
      </c>
      <c r="X261" s="528">
        <f t="shared" si="1080"/>
        <v>28</v>
      </c>
      <c r="Y261" s="528">
        <f t="shared" si="1081"/>
        <v>30</v>
      </c>
      <c r="Z261" s="528">
        <f t="shared" si="1082"/>
        <v>58</v>
      </c>
      <c r="AA261" s="947">
        <v>0</v>
      </c>
      <c r="AB261" s="947">
        <v>1</v>
      </c>
      <c r="AC261" s="171">
        <f t="shared" si="1083"/>
        <v>1</v>
      </c>
      <c r="AD261" s="171">
        <f t="shared" si="1086"/>
        <v>28</v>
      </c>
      <c r="AE261" s="171">
        <f t="shared" si="1087"/>
        <v>31</v>
      </c>
      <c r="AF261" s="171">
        <f t="shared" si="1084"/>
        <v>59</v>
      </c>
      <c r="AG261" s="1260">
        <v>0</v>
      </c>
      <c r="AH261" s="1260">
        <v>0</v>
      </c>
      <c r="AI261" s="171">
        <f t="shared" si="1085"/>
        <v>0</v>
      </c>
      <c r="AL261" s="193"/>
      <c r="AN261" s="552" t="s">
        <v>613</v>
      </c>
    </row>
    <row r="262" spans="1:40" s="194" customFormat="1" ht="28.5" customHeight="1">
      <c r="A262" s="23">
        <v>68</v>
      </c>
      <c r="B262" s="552" t="s">
        <v>48</v>
      </c>
      <c r="C262" s="1028">
        <v>42</v>
      </c>
      <c r="D262" s="1028">
        <v>53</v>
      </c>
      <c r="E262" s="1024">
        <f t="shared" si="1073"/>
        <v>95</v>
      </c>
      <c r="F262" s="1028">
        <v>14</v>
      </c>
      <c r="G262" s="1028">
        <v>16</v>
      </c>
      <c r="H262" s="1024">
        <f t="shared" si="1074"/>
        <v>30</v>
      </c>
      <c r="I262" s="11">
        <v>2</v>
      </c>
      <c r="J262" s="11">
        <v>3</v>
      </c>
      <c r="K262" s="1024">
        <f t="shared" si="1075"/>
        <v>5</v>
      </c>
      <c r="L262" s="11">
        <v>1</v>
      </c>
      <c r="M262" s="11">
        <v>4</v>
      </c>
      <c r="N262" s="1024">
        <f t="shared" si="1076"/>
        <v>5</v>
      </c>
      <c r="O262" s="1024">
        <v>2</v>
      </c>
      <c r="P262" s="1024">
        <v>1</v>
      </c>
      <c r="Q262" s="1024">
        <f t="shared" si="1077"/>
        <v>3</v>
      </c>
      <c r="R262" s="11">
        <v>3</v>
      </c>
      <c r="S262" s="11">
        <v>4</v>
      </c>
      <c r="T262" s="1024">
        <f t="shared" si="1078"/>
        <v>7</v>
      </c>
      <c r="U262" s="1024"/>
      <c r="V262" s="1024"/>
      <c r="W262" s="1024">
        <f t="shared" si="1079"/>
        <v>0</v>
      </c>
      <c r="X262" s="528">
        <f t="shared" si="1080"/>
        <v>64</v>
      </c>
      <c r="Y262" s="528">
        <f t="shared" si="1081"/>
        <v>81</v>
      </c>
      <c r="Z262" s="528">
        <f t="shared" si="1082"/>
        <v>145</v>
      </c>
      <c r="AA262" s="947">
        <v>0</v>
      </c>
      <c r="AB262" s="947">
        <v>0</v>
      </c>
      <c r="AC262" s="171">
        <f t="shared" si="1083"/>
        <v>0</v>
      </c>
      <c r="AD262" s="171">
        <f t="shared" si="1086"/>
        <v>64</v>
      </c>
      <c r="AE262" s="171">
        <f t="shared" si="1087"/>
        <v>81</v>
      </c>
      <c r="AF262" s="171">
        <f t="shared" si="1084"/>
        <v>145</v>
      </c>
      <c r="AG262" s="1260">
        <v>1</v>
      </c>
      <c r="AH262" s="1260">
        <v>1</v>
      </c>
      <c r="AI262" s="171">
        <f t="shared" si="1085"/>
        <v>2</v>
      </c>
      <c r="AL262" s="193"/>
      <c r="AN262" s="552" t="s">
        <v>48</v>
      </c>
    </row>
    <row r="263" spans="1:40" s="194" customFormat="1" ht="28.5" customHeight="1">
      <c r="A263" s="91"/>
      <c r="B263" s="548" t="s">
        <v>6</v>
      </c>
      <c r="C263" s="203">
        <f>SUM(C253:C262)</f>
        <v>3827</v>
      </c>
      <c r="D263" s="203">
        <f t="shared" ref="D263:AI263" si="1088">SUM(D253:D262)</f>
        <v>3714</v>
      </c>
      <c r="E263" s="203">
        <f t="shared" si="1088"/>
        <v>7541</v>
      </c>
      <c r="F263" s="203">
        <f t="shared" si="1088"/>
        <v>3128</v>
      </c>
      <c r="G263" s="203">
        <f t="shared" si="1088"/>
        <v>2874</v>
      </c>
      <c r="H263" s="203">
        <f t="shared" si="1088"/>
        <v>6002</v>
      </c>
      <c r="I263" s="203">
        <f t="shared" si="1088"/>
        <v>620</v>
      </c>
      <c r="J263" s="203">
        <f t="shared" si="1088"/>
        <v>544</v>
      </c>
      <c r="K263" s="203">
        <f t="shared" si="1088"/>
        <v>1164</v>
      </c>
      <c r="L263" s="203">
        <f t="shared" si="1088"/>
        <v>292</v>
      </c>
      <c r="M263" s="203">
        <f t="shared" si="1088"/>
        <v>268</v>
      </c>
      <c r="N263" s="203">
        <f t="shared" si="1088"/>
        <v>560</v>
      </c>
      <c r="O263" s="203">
        <f t="shared" si="1088"/>
        <v>46</v>
      </c>
      <c r="P263" s="203">
        <f t="shared" si="1088"/>
        <v>27</v>
      </c>
      <c r="Q263" s="203">
        <f t="shared" si="1088"/>
        <v>73</v>
      </c>
      <c r="R263" s="203">
        <f t="shared" si="1088"/>
        <v>120</v>
      </c>
      <c r="S263" s="203">
        <f t="shared" si="1088"/>
        <v>120</v>
      </c>
      <c r="T263" s="203">
        <f t="shared" si="1088"/>
        <v>240</v>
      </c>
      <c r="U263" s="203">
        <f t="shared" si="1088"/>
        <v>15</v>
      </c>
      <c r="V263" s="203">
        <f t="shared" si="1088"/>
        <v>15</v>
      </c>
      <c r="W263" s="203">
        <f t="shared" si="1088"/>
        <v>30</v>
      </c>
      <c r="X263" s="203">
        <f t="shared" si="1088"/>
        <v>8048</v>
      </c>
      <c r="Y263" s="203">
        <f t="shared" si="1088"/>
        <v>7562</v>
      </c>
      <c r="Z263" s="203">
        <f t="shared" si="1088"/>
        <v>15610</v>
      </c>
      <c r="AA263" s="203">
        <f t="shared" si="1088"/>
        <v>40</v>
      </c>
      <c r="AB263" s="203">
        <f t="shared" si="1088"/>
        <v>30</v>
      </c>
      <c r="AC263" s="203">
        <f t="shared" si="1088"/>
        <v>70</v>
      </c>
      <c r="AD263" s="203">
        <f t="shared" si="1088"/>
        <v>8088</v>
      </c>
      <c r="AE263" s="203">
        <f t="shared" si="1088"/>
        <v>7592</v>
      </c>
      <c r="AF263" s="203">
        <f t="shared" si="1088"/>
        <v>15680</v>
      </c>
      <c r="AG263" s="203">
        <f t="shared" si="1088"/>
        <v>78</v>
      </c>
      <c r="AH263" s="203">
        <f t="shared" si="1088"/>
        <v>71</v>
      </c>
      <c r="AI263" s="203">
        <f t="shared" si="1088"/>
        <v>149</v>
      </c>
      <c r="AL263" s="193"/>
    </row>
    <row r="264" spans="1:40" s="194" customFormat="1" ht="28.5" customHeight="1">
      <c r="A264" s="201" t="s">
        <v>51</v>
      </c>
      <c r="B264" s="546"/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207"/>
      <c r="Y264" s="207"/>
      <c r="Z264" s="199"/>
      <c r="AA264" s="199"/>
      <c r="AB264" s="199"/>
      <c r="AC264" s="199"/>
      <c r="AD264" s="199"/>
      <c r="AE264" s="199"/>
      <c r="AF264" s="199"/>
      <c r="AG264" s="199"/>
      <c r="AH264" s="199"/>
      <c r="AI264" s="208"/>
      <c r="AL264" s="193"/>
    </row>
    <row r="265" spans="1:40" s="194" customFormat="1" ht="28.5" customHeight="1">
      <c r="A265" s="23">
        <v>69</v>
      </c>
      <c r="B265" s="554" t="s">
        <v>51</v>
      </c>
      <c r="C265" s="935">
        <v>6089</v>
      </c>
      <c r="D265" s="935">
        <v>6278</v>
      </c>
      <c r="E265" s="1024">
        <f t="shared" ref="E265:E278" si="1089">C265+D265</f>
        <v>12367</v>
      </c>
      <c r="F265" s="1269">
        <v>3645</v>
      </c>
      <c r="G265" s="1269">
        <v>2498</v>
      </c>
      <c r="H265" s="1024">
        <f t="shared" ref="H265:H278" si="1090">F265+G265</f>
        <v>6143</v>
      </c>
      <c r="I265" s="1269">
        <v>104</v>
      </c>
      <c r="J265" s="1269">
        <v>148</v>
      </c>
      <c r="K265" s="1024">
        <f t="shared" ref="K265:K278" si="1091">I265+J265</f>
        <v>252</v>
      </c>
      <c r="L265" s="1269">
        <v>56</v>
      </c>
      <c r="M265" s="1269">
        <v>82</v>
      </c>
      <c r="N265" s="1024">
        <f t="shared" ref="N265:N278" si="1092">L265+M265</f>
        <v>138</v>
      </c>
      <c r="O265" s="1024"/>
      <c r="P265" s="1024"/>
      <c r="Q265" s="176">
        <f t="shared" ref="Q265:Q278" si="1093">O265+P265</f>
        <v>0</v>
      </c>
      <c r="R265" s="11"/>
      <c r="S265" s="11"/>
      <c r="T265" s="1024">
        <f t="shared" ref="T265:T278" si="1094">R265+S265</f>
        <v>0</v>
      </c>
      <c r="U265" s="1269">
        <v>62</v>
      </c>
      <c r="V265" s="1269">
        <v>78</v>
      </c>
      <c r="W265" s="1024">
        <f t="shared" ref="W265:W278" si="1095">U265+V265</f>
        <v>140</v>
      </c>
      <c r="X265" s="528">
        <f t="shared" ref="X265:X278" si="1096">C265+F265+I265+L265+O265+R265+U265</f>
        <v>9956</v>
      </c>
      <c r="Y265" s="528">
        <f t="shared" ref="Y265:Y278" si="1097">D265+G265+J265+M265+P265+S265+V265</f>
        <v>9084</v>
      </c>
      <c r="Z265" s="528">
        <f t="shared" ref="Z265:Z278" si="1098">E265+H265+K265+N265+Q265+T265+W265</f>
        <v>19040</v>
      </c>
      <c r="AA265" s="1271">
        <v>177</v>
      </c>
      <c r="AB265" s="1271">
        <v>173</v>
      </c>
      <c r="AC265" s="171">
        <f t="shared" ref="AC265:AC278" si="1099">AA265+AB265</f>
        <v>350</v>
      </c>
      <c r="AD265" s="171">
        <f>X265+AA265</f>
        <v>10133</v>
      </c>
      <c r="AE265" s="171">
        <f t="shared" ref="AD265:AE278" si="1100">Y265+AB265</f>
        <v>9257</v>
      </c>
      <c r="AF265" s="171">
        <f t="shared" ref="AF265:AF278" si="1101">AD265+AE265</f>
        <v>19390</v>
      </c>
      <c r="AG265" s="935">
        <v>20</v>
      </c>
      <c r="AH265" s="935">
        <v>24</v>
      </c>
      <c r="AI265" s="171">
        <f>SUM(AG265:AH265)</f>
        <v>44</v>
      </c>
      <c r="AL265" s="193"/>
    </row>
    <row r="266" spans="1:40" s="194" customFormat="1" ht="28.5" customHeight="1">
      <c r="A266" s="23">
        <v>70</v>
      </c>
      <c r="B266" s="554" t="s">
        <v>54</v>
      </c>
      <c r="C266" s="935">
        <v>269</v>
      </c>
      <c r="D266" s="935">
        <v>254</v>
      </c>
      <c r="E266" s="1024">
        <f t="shared" si="1089"/>
        <v>523</v>
      </c>
      <c r="F266" s="1269">
        <v>233</v>
      </c>
      <c r="G266" s="1269">
        <v>235</v>
      </c>
      <c r="H266" s="1024">
        <f t="shared" si="1090"/>
        <v>468</v>
      </c>
      <c r="I266" s="1269">
        <v>12</v>
      </c>
      <c r="J266" s="1269">
        <v>8</v>
      </c>
      <c r="K266" s="1024">
        <f t="shared" si="1091"/>
        <v>20</v>
      </c>
      <c r="L266" s="1269">
        <v>3</v>
      </c>
      <c r="M266" s="1269">
        <v>1</v>
      </c>
      <c r="N266" s="1024">
        <f t="shared" si="1092"/>
        <v>4</v>
      </c>
      <c r="O266" s="1024"/>
      <c r="P266" s="1024"/>
      <c r="Q266" s="176">
        <f t="shared" si="1093"/>
        <v>0</v>
      </c>
      <c r="R266" s="11"/>
      <c r="S266" s="11"/>
      <c r="T266" s="1024">
        <f t="shared" si="1094"/>
        <v>0</v>
      </c>
      <c r="U266" s="1269">
        <v>1</v>
      </c>
      <c r="V266" s="1269">
        <v>0</v>
      </c>
      <c r="W266" s="1024">
        <f t="shared" si="1095"/>
        <v>1</v>
      </c>
      <c r="X266" s="528">
        <f t="shared" si="1096"/>
        <v>518</v>
      </c>
      <c r="Y266" s="528">
        <f t="shared" si="1097"/>
        <v>498</v>
      </c>
      <c r="Z266" s="528">
        <f t="shared" si="1098"/>
        <v>1016</v>
      </c>
      <c r="AA266" s="1272">
        <v>8</v>
      </c>
      <c r="AB266" s="1272">
        <v>9</v>
      </c>
      <c r="AC266" s="171">
        <f t="shared" si="1099"/>
        <v>17</v>
      </c>
      <c r="AD266" s="171">
        <f t="shared" si="1100"/>
        <v>526</v>
      </c>
      <c r="AE266" s="171">
        <f t="shared" si="1100"/>
        <v>507</v>
      </c>
      <c r="AF266" s="171">
        <f t="shared" si="1101"/>
        <v>1033</v>
      </c>
      <c r="AG266" s="935">
        <v>0</v>
      </c>
      <c r="AH266" s="935">
        <v>0</v>
      </c>
      <c r="AI266" s="171">
        <f t="shared" ref="AI266:AI278" si="1102">SUM(AG266:AH266)</f>
        <v>0</v>
      </c>
      <c r="AL266" s="431"/>
    </row>
    <row r="267" spans="1:40" s="194" customFormat="1" ht="28.5" customHeight="1">
      <c r="A267" s="23">
        <v>71</v>
      </c>
      <c r="B267" s="554" t="s">
        <v>55</v>
      </c>
      <c r="C267" s="935">
        <v>217</v>
      </c>
      <c r="D267" s="935">
        <v>217</v>
      </c>
      <c r="E267" s="1024">
        <f t="shared" si="1089"/>
        <v>434</v>
      </c>
      <c r="F267" s="1269">
        <v>82</v>
      </c>
      <c r="G267" s="1269">
        <v>79</v>
      </c>
      <c r="H267" s="1024">
        <f t="shared" si="1090"/>
        <v>161</v>
      </c>
      <c r="I267" s="1269">
        <v>17</v>
      </c>
      <c r="J267" s="1269">
        <v>17</v>
      </c>
      <c r="K267" s="1024">
        <f t="shared" si="1091"/>
        <v>34</v>
      </c>
      <c r="L267" s="1269">
        <v>11</v>
      </c>
      <c r="M267" s="1269">
        <v>10</v>
      </c>
      <c r="N267" s="1024">
        <f t="shared" si="1092"/>
        <v>21</v>
      </c>
      <c r="O267" s="1024"/>
      <c r="P267" s="1024"/>
      <c r="Q267" s="176">
        <f t="shared" si="1093"/>
        <v>0</v>
      </c>
      <c r="R267" s="11"/>
      <c r="S267" s="11"/>
      <c r="T267" s="1024">
        <f t="shared" si="1094"/>
        <v>0</v>
      </c>
      <c r="U267" s="1269">
        <v>0</v>
      </c>
      <c r="V267" s="1269">
        <v>0</v>
      </c>
      <c r="W267" s="1024">
        <f t="shared" si="1095"/>
        <v>0</v>
      </c>
      <c r="X267" s="528">
        <f t="shared" si="1096"/>
        <v>327</v>
      </c>
      <c r="Y267" s="528">
        <f t="shared" si="1097"/>
        <v>323</v>
      </c>
      <c r="Z267" s="528">
        <f t="shared" si="1098"/>
        <v>650</v>
      </c>
      <c r="AA267" s="1272">
        <v>9</v>
      </c>
      <c r="AB267" s="1272">
        <v>7</v>
      </c>
      <c r="AC267" s="171">
        <f t="shared" si="1099"/>
        <v>16</v>
      </c>
      <c r="AD267" s="171">
        <f t="shared" si="1100"/>
        <v>336</v>
      </c>
      <c r="AE267" s="171">
        <f t="shared" si="1100"/>
        <v>330</v>
      </c>
      <c r="AF267" s="171">
        <f t="shared" si="1101"/>
        <v>666</v>
      </c>
      <c r="AG267" s="935">
        <v>0</v>
      </c>
      <c r="AH267" s="935">
        <v>0</v>
      </c>
      <c r="AI267" s="171">
        <f t="shared" si="1102"/>
        <v>0</v>
      </c>
      <c r="AL267" s="193"/>
    </row>
    <row r="268" spans="1:40" s="194" customFormat="1" ht="28.5" customHeight="1">
      <c r="A268" s="23">
        <v>72</v>
      </c>
      <c r="B268" s="554" t="s">
        <v>696</v>
      </c>
      <c r="C268" s="1274">
        <v>0</v>
      </c>
      <c r="D268" s="1274">
        <v>0</v>
      </c>
      <c r="E268" s="1024">
        <f t="shared" si="1089"/>
        <v>0</v>
      </c>
      <c r="F268" s="1274">
        <v>0</v>
      </c>
      <c r="G268" s="1274">
        <v>0</v>
      </c>
      <c r="H268" s="1024">
        <f t="shared" si="1090"/>
        <v>0</v>
      </c>
      <c r="I268" s="1274">
        <v>0</v>
      </c>
      <c r="J268" s="1274">
        <v>0</v>
      </c>
      <c r="K268" s="1024">
        <f t="shared" si="1091"/>
        <v>0</v>
      </c>
      <c r="L268" s="1274">
        <v>0</v>
      </c>
      <c r="M268" s="1274">
        <v>0</v>
      </c>
      <c r="N268" s="1024">
        <f t="shared" si="1092"/>
        <v>0</v>
      </c>
      <c r="O268" s="1024"/>
      <c r="P268" s="1024"/>
      <c r="Q268" s="176">
        <f t="shared" si="1093"/>
        <v>0</v>
      </c>
      <c r="R268" s="11"/>
      <c r="S268" s="11"/>
      <c r="T268" s="1024">
        <f t="shared" si="1094"/>
        <v>0</v>
      </c>
      <c r="U268" s="1274">
        <v>0</v>
      </c>
      <c r="V268" s="1274">
        <v>0</v>
      </c>
      <c r="W268" s="1024">
        <f t="shared" si="1095"/>
        <v>0</v>
      </c>
      <c r="X268" s="528">
        <f t="shared" si="1096"/>
        <v>0</v>
      </c>
      <c r="Y268" s="528">
        <f t="shared" si="1097"/>
        <v>0</v>
      </c>
      <c r="Z268" s="528">
        <f t="shared" si="1098"/>
        <v>0</v>
      </c>
      <c r="AA268" s="1273">
        <v>4</v>
      </c>
      <c r="AB268" s="1273">
        <v>4</v>
      </c>
      <c r="AC268" s="171">
        <f t="shared" si="1099"/>
        <v>8</v>
      </c>
      <c r="AD268" s="171">
        <f t="shared" si="1100"/>
        <v>4</v>
      </c>
      <c r="AE268" s="171">
        <f t="shared" si="1100"/>
        <v>4</v>
      </c>
      <c r="AF268" s="171">
        <f t="shared" si="1101"/>
        <v>8</v>
      </c>
      <c r="AG268" s="1274">
        <v>0</v>
      </c>
      <c r="AH268" s="1274">
        <v>0</v>
      </c>
      <c r="AI268" s="171">
        <f t="shared" si="1102"/>
        <v>0</v>
      </c>
      <c r="AL268" s="193"/>
    </row>
    <row r="269" spans="1:40" s="194" customFormat="1" ht="28.5" customHeight="1">
      <c r="A269" s="23">
        <v>73</v>
      </c>
      <c r="B269" s="554" t="s">
        <v>53</v>
      </c>
      <c r="C269" s="938">
        <v>49</v>
      </c>
      <c r="D269" s="938">
        <v>55</v>
      </c>
      <c r="E269" s="1024">
        <f t="shared" si="1089"/>
        <v>104</v>
      </c>
      <c r="F269" s="938">
        <v>46</v>
      </c>
      <c r="G269" s="938">
        <v>37</v>
      </c>
      <c r="H269" s="1024">
        <f t="shared" si="1090"/>
        <v>83</v>
      </c>
      <c r="I269" s="938">
        <v>15</v>
      </c>
      <c r="J269" s="938">
        <v>20</v>
      </c>
      <c r="K269" s="1024">
        <f t="shared" si="1091"/>
        <v>35</v>
      </c>
      <c r="L269" s="1278">
        <v>2</v>
      </c>
      <c r="M269" s="1278">
        <v>3</v>
      </c>
      <c r="N269" s="1024">
        <f t="shared" si="1092"/>
        <v>5</v>
      </c>
      <c r="O269" s="1024"/>
      <c r="P269" s="1024"/>
      <c r="Q269" s="176">
        <f t="shared" si="1093"/>
        <v>0</v>
      </c>
      <c r="R269" s="11"/>
      <c r="S269" s="11"/>
      <c r="T269" s="1024">
        <f t="shared" si="1094"/>
        <v>0</v>
      </c>
      <c r="U269" s="1278">
        <v>0</v>
      </c>
      <c r="V269" s="1278">
        <v>0</v>
      </c>
      <c r="W269" s="1024">
        <f t="shared" si="1095"/>
        <v>0</v>
      </c>
      <c r="X269" s="528">
        <f t="shared" si="1096"/>
        <v>112</v>
      </c>
      <c r="Y269" s="528">
        <f t="shared" si="1097"/>
        <v>115</v>
      </c>
      <c r="Z269" s="528">
        <f t="shared" si="1098"/>
        <v>227</v>
      </c>
      <c r="AA269" s="1279">
        <v>12</v>
      </c>
      <c r="AB269" s="1279">
        <v>8</v>
      </c>
      <c r="AC269" s="171">
        <f t="shared" si="1099"/>
        <v>20</v>
      </c>
      <c r="AD269" s="171">
        <f t="shared" si="1100"/>
        <v>124</v>
      </c>
      <c r="AE269" s="171">
        <f t="shared" si="1100"/>
        <v>123</v>
      </c>
      <c r="AF269" s="171">
        <f t="shared" si="1101"/>
        <v>247</v>
      </c>
      <c r="AG269" s="938">
        <v>0</v>
      </c>
      <c r="AH269" s="938">
        <v>0</v>
      </c>
      <c r="AI269" s="171">
        <f t="shared" si="1102"/>
        <v>0</v>
      </c>
      <c r="AL269" s="193"/>
    </row>
    <row r="270" spans="1:40" s="194" customFormat="1" ht="28.5" customHeight="1">
      <c r="A270" s="23">
        <v>74</v>
      </c>
      <c r="B270" s="554" t="s">
        <v>52</v>
      </c>
      <c r="C270" s="936">
        <v>631</v>
      </c>
      <c r="D270" s="936">
        <v>498</v>
      </c>
      <c r="E270" s="1024">
        <f t="shared" si="1089"/>
        <v>1129</v>
      </c>
      <c r="F270" s="936">
        <v>93</v>
      </c>
      <c r="G270" s="936">
        <v>114</v>
      </c>
      <c r="H270" s="1024">
        <f t="shared" si="1090"/>
        <v>207</v>
      </c>
      <c r="I270" s="936">
        <v>6</v>
      </c>
      <c r="J270" s="936">
        <v>3</v>
      </c>
      <c r="K270" s="1024">
        <f t="shared" si="1091"/>
        <v>9</v>
      </c>
      <c r="L270" s="936">
        <v>0</v>
      </c>
      <c r="M270" s="936">
        <v>0</v>
      </c>
      <c r="N270" s="1024">
        <f t="shared" si="1092"/>
        <v>0</v>
      </c>
      <c r="O270" s="1024"/>
      <c r="P270" s="1024"/>
      <c r="Q270" s="176">
        <f t="shared" si="1093"/>
        <v>0</v>
      </c>
      <c r="R270" s="11"/>
      <c r="S270" s="11"/>
      <c r="T270" s="1024">
        <f t="shared" si="1094"/>
        <v>0</v>
      </c>
      <c r="U270" s="936">
        <v>0</v>
      </c>
      <c r="V270" s="936">
        <v>0</v>
      </c>
      <c r="W270" s="1024">
        <f t="shared" si="1095"/>
        <v>0</v>
      </c>
      <c r="X270" s="528">
        <f t="shared" si="1096"/>
        <v>730</v>
      </c>
      <c r="Y270" s="528">
        <f t="shared" si="1097"/>
        <v>615</v>
      </c>
      <c r="Z270" s="528">
        <f t="shared" si="1098"/>
        <v>1345</v>
      </c>
      <c r="AA270" s="1273">
        <v>6</v>
      </c>
      <c r="AB270" s="1273">
        <v>8</v>
      </c>
      <c r="AC270" s="171">
        <f t="shared" si="1099"/>
        <v>14</v>
      </c>
      <c r="AD270" s="171">
        <f t="shared" si="1100"/>
        <v>736</v>
      </c>
      <c r="AE270" s="171">
        <f t="shared" si="1100"/>
        <v>623</v>
      </c>
      <c r="AF270" s="171">
        <f t="shared" si="1101"/>
        <v>1359</v>
      </c>
      <c r="AG270" s="936">
        <v>3</v>
      </c>
      <c r="AH270" s="936">
        <v>2</v>
      </c>
      <c r="AI270" s="171">
        <f t="shared" si="1102"/>
        <v>5</v>
      </c>
      <c r="AL270" s="193"/>
    </row>
    <row r="271" spans="1:40" s="194" customFormat="1" ht="28.5" customHeight="1">
      <c r="A271" s="23">
        <v>75</v>
      </c>
      <c r="B271" s="554" t="s">
        <v>56</v>
      </c>
      <c r="C271" s="935">
        <v>589</v>
      </c>
      <c r="D271" s="935">
        <v>564</v>
      </c>
      <c r="E271" s="1024">
        <f t="shared" si="1089"/>
        <v>1153</v>
      </c>
      <c r="F271" s="1269">
        <v>568</v>
      </c>
      <c r="G271" s="1269">
        <v>530</v>
      </c>
      <c r="H271" s="1024">
        <f t="shared" si="1090"/>
        <v>1098</v>
      </c>
      <c r="I271" s="1269">
        <v>22</v>
      </c>
      <c r="J271" s="1269">
        <v>32</v>
      </c>
      <c r="K271" s="1024">
        <f t="shared" si="1091"/>
        <v>54</v>
      </c>
      <c r="L271" s="1269">
        <v>23</v>
      </c>
      <c r="M271" s="1269">
        <v>33</v>
      </c>
      <c r="N271" s="1024">
        <f t="shared" si="1092"/>
        <v>56</v>
      </c>
      <c r="O271" s="1024"/>
      <c r="P271" s="1024"/>
      <c r="Q271" s="176">
        <f t="shared" si="1093"/>
        <v>0</v>
      </c>
      <c r="R271" s="11"/>
      <c r="S271" s="11"/>
      <c r="T271" s="1024">
        <f t="shared" si="1094"/>
        <v>0</v>
      </c>
      <c r="U271" s="1269">
        <v>0</v>
      </c>
      <c r="V271" s="1269">
        <v>0</v>
      </c>
      <c r="W271" s="1024">
        <f t="shared" si="1095"/>
        <v>0</v>
      </c>
      <c r="X271" s="528">
        <f t="shared" si="1096"/>
        <v>1202</v>
      </c>
      <c r="Y271" s="528">
        <f t="shared" si="1097"/>
        <v>1159</v>
      </c>
      <c r="Z271" s="528">
        <f t="shared" si="1098"/>
        <v>2361</v>
      </c>
      <c r="AA271" s="1272">
        <v>3</v>
      </c>
      <c r="AB271" s="1272">
        <v>5</v>
      </c>
      <c r="AC271" s="171">
        <f t="shared" si="1099"/>
        <v>8</v>
      </c>
      <c r="AD271" s="171">
        <f t="shared" si="1100"/>
        <v>1205</v>
      </c>
      <c r="AE271" s="171">
        <f t="shared" si="1100"/>
        <v>1164</v>
      </c>
      <c r="AF271" s="171">
        <f t="shared" si="1101"/>
        <v>2369</v>
      </c>
      <c r="AG271" s="935">
        <v>0</v>
      </c>
      <c r="AH271" s="935">
        <v>0</v>
      </c>
      <c r="AI271" s="171">
        <f t="shared" si="1102"/>
        <v>0</v>
      </c>
      <c r="AL271" s="193"/>
    </row>
    <row r="272" spans="1:40" s="194" customFormat="1" ht="28.5" customHeight="1">
      <c r="A272" s="23">
        <v>76</v>
      </c>
      <c r="B272" s="554" t="s">
        <v>697</v>
      </c>
      <c r="C272" s="935">
        <v>98</v>
      </c>
      <c r="D272" s="935">
        <v>89</v>
      </c>
      <c r="E272" s="1024">
        <f t="shared" si="1089"/>
        <v>187</v>
      </c>
      <c r="F272" s="1269">
        <v>56</v>
      </c>
      <c r="G272" s="1269">
        <v>61</v>
      </c>
      <c r="H272" s="1024">
        <f t="shared" si="1090"/>
        <v>117</v>
      </c>
      <c r="I272" s="1269">
        <v>2</v>
      </c>
      <c r="J272" s="1269">
        <v>2</v>
      </c>
      <c r="K272" s="1024">
        <f t="shared" si="1091"/>
        <v>4</v>
      </c>
      <c r="L272" s="1269">
        <v>4</v>
      </c>
      <c r="M272" s="1269">
        <v>3</v>
      </c>
      <c r="N272" s="1024">
        <f t="shared" si="1092"/>
        <v>7</v>
      </c>
      <c r="O272" s="1024"/>
      <c r="P272" s="1024"/>
      <c r="Q272" s="176">
        <f t="shared" si="1093"/>
        <v>0</v>
      </c>
      <c r="R272" s="11"/>
      <c r="S272" s="11"/>
      <c r="T272" s="1024">
        <f t="shared" si="1094"/>
        <v>0</v>
      </c>
      <c r="U272" s="1269">
        <v>0</v>
      </c>
      <c r="V272" s="1269">
        <v>0</v>
      </c>
      <c r="W272" s="1024">
        <f t="shared" si="1095"/>
        <v>0</v>
      </c>
      <c r="X272" s="528">
        <f t="shared" si="1096"/>
        <v>160</v>
      </c>
      <c r="Y272" s="528">
        <f t="shared" si="1097"/>
        <v>155</v>
      </c>
      <c r="Z272" s="528">
        <f t="shared" si="1098"/>
        <v>315</v>
      </c>
      <c r="AA272" s="1272">
        <v>10</v>
      </c>
      <c r="AB272" s="1272">
        <v>10</v>
      </c>
      <c r="AC272" s="171">
        <f t="shared" si="1099"/>
        <v>20</v>
      </c>
      <c r="AD272" s="171">
        <f t="shared" si="1100"/>
        <v>170</v>
      </c>
      <c r="AE272" s="171">
        <f t="shared" si="1100"/>
        <v>165</v>
      </c>
      <c r="AF272" s="171">
        <f t="shared" si="1101"/>
        <v>335</v>
      </c>
      <c r="AG272" s="935">
        <v>3</v>
      </c>
      <c r="AH272" s="935">
        <v>2</v>
      </c>
      <c r="AI272" s="171">
        <f t="shared" si="1102"/>
        <v>5</v>
      </c>
      <c r="AL272" s="193"/>
    </row>
    <row r="273" spans="1:38" s="194" customFormat="1" ht="28.5" customHeight="1">
      <c r="A273" s="23">
        <v>77</v>
      </c>
      <c r="B273" s="554" t="s">
        <v>698</v>
      </c>
      <c r="C273" s="935">
        <v>66</v>
      </c>
      <c r="D273" s="935">
        <v>68</v>
      </c>
      <c r="E273" s="1024">
        <f t="shared" si="1089"/>
        <v>134</v>
      </c>
      <c r="F273" s="1269">
        <v>340</v>
      </c>
      <c r="G273" s="1269">
        <v>260</v>
      </c>
      <c r="H273" s="1024">
        <f t="shared" si="1090"/>
        <v>600</v>
      </c>
      <c r="I273" s="1269">
        <v>6</v>
      </c>
      <c r="J273" s="1269">
        <v>3</v>
      </c>
      <c r="K273" s="1024">
        <f t="shared" si="1091"/>
        <v>9</v>
      </c>
      <c r="L273" s="1269">
        <v>3</v>
      </c>
      <c r="M273" s="1269">
        <v>5</v>
      </c>
      <c r="N273" s="1024">
        <f t="shared" si="1092"/>
        <v>8</v>
      </c>
      <c r="O273" s="1024"/>
      <c r="P273" s="1024"/>
      <c r="Q273" s="176">
        <f t="shared" si="1093"/>
        <v>0</v>
      </c>
      <c r="R273" s="11"/>
      <c r="S273" s="11"/>
      <c r="T273" s="1024">
        <f t="shared" si="1094"/>
        <v>0</v>
      </c>
      <c r="U273" s="1269">
        <v>0</v>
      </c>
      <c r="V273" s="1269">
        <v>0</v>
      </c>
      <c r="W273" s="1024">
        <f t="shared" si="1095"/>
        <v>0</v>
      </c>
      <c r="X273" s="528">
        <f t="shared" si="1096"/>
        <v>415</v>
      </c>
      <c r="Y273" s="528">
        <f t="shared" si="1097"/>
        <v>336</v>
      </c>
      <c r="Z273" s="528">
        <f t="shared" si="1098"/>
        <v>751</v>
      </c>
      <c r="AA273" s="1272">
        <v>4</v>
      </c>
      <c r="AB273" s="1272">
        <v>4</v>
      </c>
      <c r="AC273" s="171">
        <f t="shared" si="1099"/>
        <v>8</v>
      </c>
      <c r="AD273" s="171">
        <f t="shared" si="1100"/>
        <v>419</v>
      </c>
      <c r="AE273" s="171">
        <f t="shared" si="1100"/>
        <v>340</v>
      </c>
      <c r="AF273" s="171">
        <f t="shared" si="1101"/>
        <v>759</v>
      </c>
      <c r="AG273" s="935">
        <v>0</v>
      </c>
      <c r="AH273" s="935">
        <v>0</v>
      </c>
      <c r="AI273" s="171">
        <f t="shared" si="1102"/>
        <v>0</v>
      </c>
      <c r="AL273" s="193"/>
    </row>
    <row r="274" spans="1:38" s="194" customFormat="1" ht="28.5" customHeight="1">
      <c r="A274" s="23">
        <v>78</v>
      </c>
      <c r="B274" s="554" t="s">
        <v>699</v>
      </c>
      <c r="C274" s="1269">
        <v>8</v>
      </c>
      <c r="D274" s="1269">
        <v>11</v>
      </c>
      <c r="E274" s="1024">
        <f t="shared" si="1089"/>
        <v>19</v>
      </c>
      <c r="F274" s="1269">
        <v>4</v>
      </c>
      <c r="G274" s="1269">
        <v>4</v>
      </c>
      <c r="H274" s="1024">
        <f t="shared" si="1090"/>
        <v>8</v>
      </c>
      <c r="I274" s="1269">
        <v>1</v>
      </c>
      <c r="J274" s="1269">
        <v>2</v>
      </c>
      <c r="K274" s="1024">
        <f t="shared" si="1091"/>
        <v>3</v>
      </c>
      <c r="L274" s="1269">
        <v>0</v>
      </c>
      <c r="M274" s="1269">
        <v>0</v>
      </c>
      <c r="N274" s="1024">
        <f t="shared" si="1092"/>
        <v>0</v>
      </c>
      <c r="O274" s="1024"/>
      <c r="P274" s="1024"/>
      <c r="Q274" s="176">
        <f t="shared" si="1093"/>
        <v>0</v>
      </c>
      <c r="R274" s="11"/>
      <c r="S274" s="11"/>
      <c r="T274" s="1024">
        <f t="shared" si="1094"/>
        <v>0</v>
      </c>
      <c r="U274" s="1269">
        <v>0</v>
      </c>
      <c r="V274" s="1269">
        <v>0</v>
      </c>
      <c r="W274" s="1024">
        <f t="shared" si="1095"/>
        <v>0</v>
      </c>
      <c r="X274" s="528">
        <f t="shared" si="1096"/>
        <v>13</v>
      </c>
      <c r="Y274" s="528">
        <f t="shared" si="1097"/>
        <v>17</v>
      </c>
      <c r="Z274" s="528">
        <f t="shared" si="1098"/>
        <v>30</v>
      </c>
      <c r="AA274" s="1272">
        <v>3</v>
      </c>
      <c r="AB274" s="1272">
        <v>6</v>
      </c>
      <c r="AC274" s="171">
        <f t="shared" si="1099"/>
        <v>9</v>
      </c>
      <c r="AD274" s="171">
        <f t="shared" si="1100"/>
        <v>16</v>
      </c>
      <c r="AE274" s="171">
        <f t="shared" si="1100"/>
        <v>23</v>
      </c>
      <c r="AF274" s="171">
        <f t="shared" si="1101"/>
        <v>39</v>
      </c>
      <c r="AG274" s="1269">
        <v>0</v>
      </c>
      <c r="AH274" s="1269">
        <v>0</v>
      </c>
      <c r="AI274" s="171">
        <f t="shared" si="1102"/>
        <v>0</v>
      </c>
      <c r="AL274" s="193"/>
    </row>
    <row r="275" spans="1:38" s="194" customFormat="1" ht="28.5" customHeight="1">
      <c r="A275" s="23">
        <v>79</v>
      </c>
      <c r="B275" s="554" t="s">
        <v>700</v>
      </c>
      <c r="C275" s="935">
        <v>241</v>
      </c>
      <c r="D275" s="935">
        <v>155</v>
      </c>
      <c r="E275" s="1024">
        <f t="shared" si="1089"/>
        <v>396</v>
      </c>
      <c r="F275" s="1275">
        <v>159</v>
      </c>
      <c r="G275" s="1275">
        <v>251</v>
      </c>
      <c r="H275" s="1024">
        <f t="shared" si="1090"/>
        <v>410</v>
      </c>
      <c r="I275" s="1275">
        <v>6</v>
      </c>
      <c r="J275" s="1275">
        <v>4</v>
      </c>
      <c r="K275" s="1024">
        <f t="shared" si="1091"/>
        <v>10</v>
      </c>
      <c r="L275" s="1275">
        <v>3</v>
      </c>
      <c r="M275" s="1275">
        <v>2</v>
      </c>
      <c r="N275" s="1024">
        <f t="shared" si="1092"/>
        <v>5</v>
      </c>
      <c r="O275" s="1024"/>
      <c r="P275" s="1024"/>
      <c r="Q275" s="176">
        <f t="shared" si="1093"/>
        <v>0</v>
      </c>
      <c r="R275" s="11"/>
      <c r="S275" s="11"/>
      <c r="T275" s="1024">
        <f t="shared" si="1094"/>
        <v>0</v>
      </c>
      <c r="U275" s="1275">
        <v>44</v>
      </c>
      <c r="V275" s="1275">
        <v>42</v>
      </c>
      <c r="W275" s="1024">
        <f t="shared" si="1095"/>
        <v>86</v>
      </c>
      <c r="X275" s="528">
        <f t="shared" si="1096"/>
        <v>453</v>
      </c>
      <c r="Y275" s="528">
        <f t="shared" si="1097"/>
        <v>454</v>
      </c>
      <c r="Z275" s="528">
        <f t="shared" si="1098"/>
        <v>907</v>
      </c>
      <c r="AA275" s="1272">
        <v>9</v>
      </c>
      <c r="AB275" s="1272">
        <v>9</v>
      </c>
      <c r="AC275" s="171">
        <f t="shared" si="1099"/>
        <v>18</v>
      </c>
      <c r="AD275" s="171">
        <f t="shared" si="1100"/>
        <v>462</v>
      </c>
      <c r="AE275" s="171">
        <f t="shared" si="1100"/>
        <v>463</v>
      </c>
      <c r="AF275" s="171">
        <f t="shared" si="1101"/>
        <v>925</v>
      </c>
      <c r="AG275" s="935">
        <v>12</v>
      </c>
      <c r="AH275" s="935">
        <v>4</v>
      </c>
      <c r="AI275" s="171">
        <f t="shared" si="1102"/>
        <v>16</v>
      </c>
      <c r="AL275" s="193"/>
    </row>
    <row r="276" spans="1:38" s="194" customFormat="1" ht="28.5" customHeight="1">
      <c r="A276" s="23">
        <v>80</v>
      </c>
      <c r="B276" s="554" t="s">
        <v>701</v>
      </c>
      <c r="C276" s="935">
        <v>10</v>
      </c>
      <c r="D276" s="935">
        <v>8</v>
      </c>
      <c r="E276" s="1024">
        <f t="shared" si="1089"/>
        <v>18</v>
      </c>
      <c r="F276" s="1275">
        <v>1</v>
      </c>
      <c r="G276" s="1275">
        <v>2</v>
      </c>
      <c r="H276" s="1024">
        <f t="shared" si="1090"/>
        <v>3</v>
      </c>
      <c r="I276" s="1275">
        <v>1</v>
      </c>
      <c r="J276" s="1275">
        <v>0</v>
      </c>
      <c r="K276" s="1024">
        <f t="shared" si="1091"/>
        <v>1</v>
      </c>
      <c r="L276" s="1275">
        <v>1</v>
      </c>
      <c r="M276" s="1275">
        <v>0</v>
      </c>
      <c r="N276" s="1024">
        <f t="shared" si="1092"/>
        <v>1</v>
      </c>
      <c r="O276" s="1024"/>
      <c r="P276" s="1024"/>
      <c r="Q276" s="176">
        <f t="shared" si="1093"/>
        <v>0</v>
      </c>
      <c r="R276" s="11"/>
      <c r="S276" s="11"/>
      <c r="T276" s="1024">
        <f t="shared" si="1094"/>
        <v>0</v>
      </c>
      <c r="U276" s="1275">
        <v>0</v>
      </c>
      <c r="V276" s="1275">
        <v>0</v>
      </c>
      <c r="W276" s="1024">
        <f t="shared" si="1095"/>
        <v>0</v>
      </c>
      <c r="X276" s="528">
        <f t="shared" si="1096"/>
        <v>13</v>
      </c>
      <c r="Y276" s="528">
        <f t="shared" si="1097"/>
        <v>10</v>
      </c>
      <c r="Z276" s="528">
        <f t="shared" si="1098"/>
        <v>23</v>
      </c>
      <c r="AA276" s="1272">
        <v>9</v>
      </c>
      <c r="AB276" s="1272">
        <v>5</v>
      </c>
      <c r="AC276" s="171">
        <f t="shared" si="1099"/>
        <v>14</v>
      </c>
      <c r="AD276" s="171">
        <f t="shared" si="1100"/>
        <v>22</v>
      </c>
      <c r="AE276" s="171">
        <f t="shared" si="1100"/>
        <v>15</v>
      </c>
      <c r="AF276" s="171">
        <f t="shared" si="1101"/>
        <v>37</v>
      </c>
      <c r="AG276" s="935">
        <v>0</v>
      </c>
      <c r="AH276" s="935">
        <v>0</v>
      </c>
      <c r="AI276" s="171">
        <f t="shared" si="1102"/>
        <v>0</v>
      </c>
      <c r="AL276" s="193"/>
    </row>
    <row r="277" spans="1:38" s="194" customFormat="1" ht="28.5" customHeight="1">
      <c r="A277" s="23">
        <v>81</v>
      </c>
      <c r="B277" s="555" t="s">
        <v>122</v>
      </c>
      <c r="C277" s="935">
        <v>20</v>
      </c>
      <c r="D277" s="935">
        <v>34</v>
      </c>
      <c r="E277" s="1024">
        <f t="shared" si="1089"/>
        <v>54</v>
      </c>
      <c r="F277" s="935">
        <v>35</v>
      </c>
      <c r="G277" s="935">
        <v>29</v>
      </c>
      <c r="H277" s="1024">
        <f t="shared" si="1090"/>
        <v>64</v>
      </c>
      <c r="I277" s="935">
        <v>15</v>
      </c>
      <c r="J277" s="935">
        <v>20</v>
      </c>
      <c r="K277" s="1024">
        <f t="shared" si="1091"/>
        <v>35</v>
      </c>
      <c r="L277" s="935">
        <v>2</v>
      </c>
      <c r="M277" s="935">
        <v>3</v>
      </c>
      <c r="N277" s="1024">
        <f t="shared" si="1092"/>
        <v>5</v>
      </c>
      <c r="O277" s="1024"/>
      <c r="P277" s="1024"/>
      <c r="Q277" s="176">
        <f t="shared" si="1093"/>
        <v>0</v>
      </c>
      <c r="R277" s="11"/>
      <c r="S277" s="11"/>
      <c r="T277" s="1024">
        <f t="shared" si="1094"/>
        <v>0</v>
      </c>
      <c r="U277" s="935">
        <v>0</v>
      </c>
      <c r="V277" s="935">
        <v>0</v>
      </c>
      <c r="W277" s="1024">
        <f t="shared" si="1095"/>
        <v>0</v>
      </c>
      <c r="X277" s="528">
        <f t="shared" si="1096"/>
        <v>72</v>
      </c>
      <c r="Y277" s="528">
        <f t="shared" si="1097"/>
        <v>86</v>
      </c>
      <c r="Z277" s="528">
        <f t="shared" si="1098"/>
        <v>158</v>
      </c>
      <c r="AA277" s="1272">
        <v>12</v>
      </c>
      <c r="AB277" s="1272">
        <v>8</v>
      </c>
      <c r="AC277" s="171">
        <f>AA277+AB277</f>
        <v>20</v>
      </c>
      <c r="AD277" s="171">
        <f>X277+AA277</f>
        <v>84</v>
      </c>
      <c r="AE277" s="171">
        <f>Y277+AB277</f>
        <v>94</v>
      </c>
      <c r="AF277" s="171">
        <f>AD277+AE277</f>
        <v>178</v>
      </c>
      <c r="AG277" s="935">
        <v>0</v>
      </c>
      <c r="AH277" s="935">
        <v>0</v>
      </c>
      <c r="AI277" s="171">
        <f>SUM(AG277:AH277)</f>
        <v>0</v>
      </c>
      <c r="AL277" s="879"/>
    </row>
    <row r="278" spans="1:38" s="194" customFormat="1" ht="28.5" customHeight="1">
      <c r="A278" s="23">
        <v>82</v>
      </c>
      <c r="B278" s="555" t="s">
        <v>783</v>
      </c>
      <c r="C278" s="1277">
        <v>11</v>
      </c>
      <c r="D278" s="1277">
        <v>15</v>
      </c>
      <c r="E278" s="1024">
        <f t="shared" si="1089"/>
        <v>26</v>
      </c>
      <c r="F278" s="1276">
        <v>6</v>
      </c>
      <c r="G278" s="1276">
        <v>5</v>
      </c>
      <c r="H278" s="1024">
        <f t="shared" si="1090"/>
        <v>11</v>
      </c>
      <c r="I278" s="1276">
        <v>3</v>
      </c>
      <c r="J278" s="1276">
        <v>2</v>
      </c>
      <c r="K278" s="1024">
        <f t="shared" si="1091"/>
        <v>5</v>
      </c>
      <c r="L278" s="1276">
        <v>2</v>
      </c>
      <c r="M278" s="1276">
        <v>0</v>
      </c>
      <c r="N278" s="1024">
        <f t="shared" si="1092"/>
        <v>2</v>
      </c>
      <c r="O278" s="1024"/>
      <c r="P278" s="1024"/>
      <c r="Q278" s="176">
        <f t="shared" si="1093"/>
        <v>0</v>
      </c>
      <c r="R278" s="11"/>
      <c r="S278" s="11"/>
      <c r="T278" s="1024">
        <f t="shared" si="1094"/>
        <v>0</v>
      </c>
      <c r="U278" s="1276">
        <v>0</v>
      </c>
      <c r="V278" s="1276">
        <v>0</v>
      </c>
      <c r="W278" s="1024">
        <f t="shared" si="1095"/>
        <v>0</v>
      </c>
      <c r="X278" s="528">
        <f t="shared" si="1096"/>
        <v>22</v>
      </c>
      <c r="Y278" s="528">
        <f t="shared" si="1097"/>
        <v>22</v>
      </c>
      <c r="Z278" s="528">
        <f t="shared" si="1098"/>
        <v>44</v>
      </c>
      <c r="AA278" s="1280">
        <v>1</v>
      </c>
      <c r="AB278" s="1280">
        <v>1</v>
      </c>
      <c r="AC278" s="171">
        <f t="shared" si="1099"/>
        <v>2</v>
      </c>
      <c r="AD278" s="171">
        <f t="shared" si="1100"/>
        <v>23</v>
      </c>
      <c r="AE278" s="171">
        <f t="shared" si="1100"/>
        <v>23</v>
      </c>
      <c r="AF278" s="171">
        <f t="shared" si="1101"/>
        <v>46</v>
      </c>
      <c r="AG278" s="1276">
        <v>0</v>
      </c>
      <c r="AH278" s="1276">
        <v>0</v>
      </c>
      <c r="AI278" s="171">
        <f t="shared" si="1102"/>
        <v>0</v>
      </c>
      <c r="AL278" s="193"/>
    </row>
    <row r="279" spans="1:38" s="194" customFormat="1" ht="28.5" customHeight="1">
      <c r="A279" s="91"/>
      <c r="B279" s="548" t="s">
        <v>6</v>
      </c>
      <c r="C279" s="203">
        <f>SUM(C265:C278)</f>
        <v>8298</v>
      </c>
      <c r="D279" s="203">
        <f t="shared" ref="D279:AI279" si="1103">SUM(D265:D278)</f>
        <v>8246</v>
      </c>
      <c r="E279" s="203">
        <f t="shared" si="1103"/>
        <v>16544</v>
      </c>
      <c r="F279" s="203">
        <f t="shared" si="1103"/>
        <v>5268</v>
      </c>
      <c r="G279" s="203">
        <f t="shared" si="1103"/>
        <v>4105</v>
      </c>
      <c r="H279" s="203">
        <f t="shared" si="1103"/>
        <v>9373</v>
      </c>
      <c r="I279" s="203">
        <f t="shared" si="1103"/>
        <v>210</v>
      </c>
      <c r="J279" s="203">
        <f t="shared" si="1103"/>
        <v>261</v>
      </c>
      <c r="K279" s="203">
        <f t="shared" si="1103"/>
        <v>471</v>
      </c>
      <c r="L279" s="203">
        <f t="shared" si="1103"/>
        <v>110</v>
      </c>
      <c r="M279" s="203">
        <f t="shared" si="1103"/>
        <v>142</v>
      </c>
      <c r="N279" s="203">
        <f t="shared" si="1103"/>
        <v>252</v>
      </c>
      <c r="O279" s="203">
        <f t="shared" si="1103"/>
        <v>0</v>
      </c>
      <c r="P279" s="203">
        <f t="shared" si="1103"/>
        <v>0</v>
      </c>
      <c r="Q279" s="203">
        <f t="shared" si="1103"/>
        <v>0</v>
      </c>
      <c r="R279" s="203">
        <f t="shared" si="1103"/>
        <v>0</v>
      </c>
      <c r="S279" s="203">
        <f t="shared" si="1103"/>
        <v>0</v>
      </c>
      <c r="T279" s="203">
        <f t="shared" si="1103"/>
        <v>0</v>
      </c>
      <c r="U279" s="203">
        <f t="shared" si="1103"/>
        <v>107</v>
      </c>
      <c r="V279" s="203">
        <f t="shared" si="1103"/>
        <v>120</v>
      </c>
      <c r="W279" s="203">
        <f t="shared" si="1103"/>
        <v>227</v>
      </c>
      <c r="X279" s="203">
        <f t="shared" si="1103"/>
        <v>13993</v>
      </c>
      <c r="Y279" s="203">
        <f t="shared" si="1103"/>
        <v>12874</v>
      </c>
      <c r="Z279" s="203">
        <f t="shared" si="1103"/>
        <v>26867</v>
      </c>
      <c r="AA279" s="203">
        <f t="shared" si="1103"/>
        <v>267</v>
      </c>
      <c r="AB279" s="203">
        <f t="shared" si="1103"/>
        <v>257</v>
      </c>
      <c r="AC279" s="203">
        <f t="shared" si="1103"/>
        <v>524</v>
      </c>
      <c r="AD279" s="203">
        <f t="shared" si="1103"/>
        <v>14260</v>
      </c>
      <c r="AE279" s="203">
        <f t="shared" si="1103"/>
        <v>13131</v>
      </c>
      <c r="AF279" s="203">
        <f t="shared" si="1103"/>
        <v>27391</v>
      </c>
      <c r="AG279" s="203">
        <f t="shared" si="1103"/>
        <v>38</v>
      </c>
      <c r="AH279" s="203">
        <f t="shared" si="1103"/>
        <v>32</v>
      </c>
      <c r="AI279" s="203">
        <f t="shared" si="1103"/>
        <v>70</v>
      </c>
      <c r="AL279" s="193"/>
    </row>
    <row r="280" spans="1:38" s="194" customFormat="1" ht="28.5" customHeight="1">
      <c r="A280" s="201" t="s">
        <v>57</v>
      </c>
      <c r="B280" s="546"/>
      <c r="C280" s="199"/>
      <c r="D280" s="199"/>
      <c r="E280" s="199"/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207"/>
      <c r="Y280" s="207"/>
      <c r="Z280" s="199"/>
      <c r="AA280" s="199"/>
      <c r="AB280" s="199"/>
      <c r="AC280" s="199"/>
      <c r="AD280" s="199"/>
      <c r="AE280" s="199"/>
      <c r="AF280" s="199"/>
      <c r="AG280" s="199"/>
      <c r="AH280" s="199"/>
      <c r="AI280" s="208"/>
      <c r="AL280" s="193"/>
    </row>
    <row r="281" spans="1:38" s="194" customFormat="1" ht="28.5" customHeight="1">
      <c r="A281" s="23">
        <v>83</v>
      </c>
      <c r="B281" s="162" t="s">
        <v>679</v>
      </c>
      <c r="C281" s="11">
        <v>428</v>
      </c>
      <c r="D281" s="11">
        <v>433</v>
      </c>
      <c r="E281" s="1024">
        <f t="shared" ref="E281:E287" si="1104">C281+D281</f>
        <v>861</v>
      </c>
      <c r="F281" s="11">
        <v>876</v>
      </c>
      <c r="G281" s="11">
        <v>828</v>
      </c>
      <c r="H281" s="1024">
        <f t="shared" ref="H281:H287" si="1105">F281+G281</f>
        <v>1704</v>
      </c>
      <c r="I281" s="11">
        <v>34</v>
      </c>
      <c r="J281" s="11">
        <v>26</v>
      </c>
      <c r="K281" s="1024">
        <f t="shared" ref="K281:K287" si="1106">I281+J281</f>
        <v>60</v>
      </c>
      <c r="L281" s="11">
        <v>12</v>
      </c>
      <c r="M281" s="11">
        <v>17</v>
      </c>
      <c r="N281" s="1024">
        <f t="shared" ref="N281:N287" si="1107">L281+M281</f>
        <v>29</v>
      </c>
      <c r="O281" s="1024"/>
      <c r="P281" s="1024"/>
      <c r="Q281" s="176">
        <f t="shared" ref="Q281:Q287" si="1108">O281+P281</f>
        <v>0</v>
      </c>
      <c r="R281" s="11"/>
      <c r="S281" s="11"/>
      <c r="T281" s="1024">
        <f t="shared" ref="T281:T287" si="1109">R281+S281</f>
        <v>0</v>
      </c>
      <c r="U281" s="1024">
        <v>905</v>
      </c>
      <c r="V281" s="1024">
        <v>798</v>
      </c>
      <c r="W281" s="1024">
        <f t="shared" ref="W281:W287" si="1110">U281+V281</f>
        <v>1703</v>
      </c>
      <c r="X281" s="528">
        <f>C281+F281+I281+L281+O281+R281+U281</f>
        <v>2255</v>
      </c>
      <c r="Y281" s="528">
        <f t="shared" ref="Y281:Y287" si="1111">D281+G281+J281+M281+P281+S281+V281</f>
        <v>2102</v>
      </c>
      <c r="Z281" s="528">
        <f t="shared" ref="Z281:Z287" si="1112">E281+H281+K281+N281+Q281+T281+W281</f>
        <v>4357</v>
      </c>
      <c r="AA281" s="11">
        <v>18</v>
      </c>
      <c r="AB281" s="11">
        <v>15</v>
      </c>
      <c r="AC281" s="171">
        <f>AA281+AB281</f>
        <v>33</v>
      </c>
      <c r="AD281" s="171">
        <f t="shared" ref="AD281:AE287" si="1113">X281+AA281</f>
        <v>2273</v>
      </c>
      <c r="AE281" s="171">
        <f t="shared" si="1113"/>
        <v>2117</v>
      </c>
      <c r="AF281" s="171">
        <f t="shared" ref="AF281:AF287" si="1114">AD281+AE281</f>
        <v>4390</v>
      </c>
      <c r="AG281" s="11">
        <v>1</v>
      </c>
      <c r="AH281" s="11"/>
      <c r="AI281" s="171">
        <f t="shared" ref="AI281:AI287" si="1115">AG281+AH281</f>
        <v>1</v>
      </c>
      <c r="AL281" s="193"/>
    </row>
    <row r="282" spans="1:38" s="194" customFormat="1" ht="28.5" customHeight="1">
      <c r="A282" s="23">
        <v>84</v>
      </c>
      <c r="B282" s="162" t="s">
        <v>60</v>
      </c>
      <c r="C282" s="11">
        <v>1398</v>
      </c>
      <c r="D282" s="11">
        <v>1285</v>
      </c>
      <c r="E282" s="1024">
        <f t="shared" si="1104"/>
        <v>2683</v>
      </c>
      <c r="F282" s="11">
        <v>449</v>
      </c>
      <c r="G282" s="194">
        <v>413</v>
      </c>
      <c r="H282" s="1024">
        <f t="shared" si="1105"/>
        <v>862</v>
      </c>
      <c r="I282" s="11">
        <v>63</v>
      </c>
      <c r="J282" s="11">
        <v>69</v>
      </c>
      <c r="K282" s="1024">
        <f t="shared" si="1106"/>
        <v>132</v>
      </c>
      <c r="L282" s="11">
        <v>15</v>
      </c>
      <c r="M282" s="11">
        <v>9</v>
      </c>
      <c r="N282" s="1024">
        <f t="shared" si="1107"/>
        <v>24</v>
      </c>
      <c r="O282" s="1024"/>
      <c r="P282" s="1024"/>
      <c r="Q282" s="176">
        <f t="shared" si="1108"/>
        <v>0</v>
      </c>
      <c r="R282" s="11"/>
      <c r="S282" s="11"/>
      <c r="T282" s="1024">
        <f t="shared" si="1109"/>
        <v>0</v>
      </c>
      <c r="U282" s="1024">
        <v>503</v>
      </c>
      <c r="V282" s="1024">
        <v>438</v>
      </c>
      <c r="W282" s="1024">
        <f t="shared" si="1110"/>
        <v>941</v>
      </c>
      <c r="X282" s="528">
        <f t="shared" ref="X282:X287" si="1116">C282+F282+I282+L282+O282+R282+U282</f>
        <v>2428</v>
      </c>
      <c r="Y282" s="528">
        <f t="shared" si="1111"/>
        <v>2214</v>
      </c>
      <c r="Z282" s="528">
        <f t="shared" si="1112"/>
        <v>4642</v>
      </c>
      <c r="AA282" s="11">
        <v>6</v>
      </c>
      <c r="AB282" s="11">
        <v>10</v>
      </c>
      <c r="AC282" s="171">
        <f t="shared" ref="AC282:AC287" si="1117">AA282+AB282</f>
        <v>16</v>
      </c>
      <c r="AD282" s="171">
        <f t="shared" si="1113"/>
        <v>2434</v>
      </c>
      <c r="AE282" s="171">
        <f t="shared" si="1113"/>
        <v>2224</v>
      </c>
      <c r="AF282" s="171">
        <f t="shared" si="1114"/>
        <v>4658</v>
      </c>
      <c r="AG282" s="11">
        <v>30</v>
      </c>
      <c r="AH282" s="11">
        <v>19</v>
      </c>
      <c r="AI282" s="171">
        <f t="shared" si="1115"/>
        <v>49</v>
      </c>
      <c r="AL282" s="193"/>
    </row>
    <row r="283" spans="1:38" s="194" customFormat="1" ht="28.5" customHeight="1">
      <c r="A283" s="23">
        <v>85</v>
      </c>
      <c r="B283" s="162" t="s">
        <v>515</v>
      </c>
      <c r="C283" s="11">
        <v>136</v>
      </c>
      <c r="D283" s="11">
        <v>137</v>
      </c>
      <c r="E283" s="1024">
        <f t="shared" si="1104"/>
        <v>273</v>
      </c>
      <c r="F283" s="11">
        <v>227</v>
      </c>
      <c r="G283" s="11">
        <v>200</v>
      </c>
      <c r="H283" s="1024">
        <f t="shared" si="1105"/>
        <v>427</v>
      </c>
      <c r="I283" s="11">
        <v>5</v>
      </c>
      <c r="J283" s="11">
        <v>0</v>
      </c>
      <c r="K283" s="1024">
        <f t="shared" si="1106"/>
        <v>5</v>
      </c>
      <c r="L283" s="11">
        <v>2</v>
      </c>
      <c r="M283" s="11">
        <v>0</v>
      </c>
      <c r="N283" s="1024">
        <f t="shared" si="1107"/>
        <v>2</v>
      </c>
      <c r="O283" s="1024"/>
      <c r="P283" s="1024"/>
      <c r="Q283" s="176">
        <f t="shared" si="1108"/>
        <v>0</v>
      </c>
      <c r="R283" s="11"/>
      <c r="S283" s="11"/>
      <c r="T283" s="1024">
        <f t="shared" si="1109"/>
        <v>0</v>
      </c>
      <c r="U283" s="1024">
        <v>2</v>
      </c>
      <c r="V283" s="1024">
        <v>2</v>
      </c>
      <c r="W283" s="1024">
        <f t="shared" si="1110"/>
        <v>4</v>
      </c>
      <c r="X283" s="528">
        <f t="shared" si="1116"/>
        <v>372</v>
      </c>
      <c r="Y283" s="528">
        <f t="shared" si="1111"/>
        <v>339</v>
      </c>
      <c r="Z283" s="528">
        <f t="shared" si="1112"/>
        <v>711</v>
      </c>
      <c r="AA283" s="11">
        <v>2</v>
      </c>
      <c r="AB283" s="11">
        <v>2</v>
      </c>
      <c r="AC283" s="171">
        <f t="shared" si="1117"/>
        <v>4</v>
      </c>
      <c r="AD283" s="171">
        <f t="shared" si="1113"/>
        <v>374</v>
      </c>
      <c r="AE283" s="171">
        <f t="shared" si="1113"/>
        <v>341</v>
      </c>
      <c r="AF283" s="171">
        <f t="shared" si="1114"/>
        <v>715</v>
      </c>
      <c r="AG283" s="11"/>
      <c r="AH283" s="11"/>
      <c r="AI283" s="171">
        <f t="shared" si="1115"/>
        <v>0</v>
      </c>
      <c r="AL283" s="193"/>
    </row>
    <row r="284" spans="1:38" s="194" customFormat="1" ht="28.5" customHeight="1">
      <c r="A284" s="23">
        <v>86</v>
      </c>
      <c r="B284" s="162" t="s">
        <v>680</v>
      </c>
      <c r="C284" s="11">
        <v>12</v>
      </c>
      <c r="D284" s="11">
        <v>13</v>
      </c>
      <c r="E284" s="1024">
        <f t="shared" si="1104"/>
        <v>25</v>
      </c>
      <c r="F284" s="11">
        <v>31</v>
      </c>
      <c r="G284" s="11">
        <v>32</v>
      </c>
      <c r="H284" s="1024">
        <f t="shared" si="1105"/>
        <v>63</v>
      </c>
      <c r="I284" s="11">
        <v>2</v>
      </c>
      <c r="J284" s="11">
        <v>0</v>
      </c>
      <c r="K284" s="1024">
        <f t="shared" si="1106"/>
        <v>2</v>
      </c>
      <c r="L284" s="11">
        <v>1</v>
      </c>
      <c r="M284" s="11">
        <v>0</v>
      </c>
      <c r="N284" s="1024">
        <f t="shared" si="1107"/>
        <v>1</v>
      </c>
      <c r="O284" s="1024"/>
      <c r="P284" s="1024"/>
      <c r="Q284" s="176">
        <f t="shared" si="1108"/>
        <v>0</v>
      </c>
      <c r="R284" s="11"/>
      <c r="S284" s="11"/>
      <c r="T284" s="1024">
        <f t="shared" si="1109"/>
        <v>0</v>
      </c>
      <c r="U284" s="1024">
        <v>0</v>
      </c>
      <c r="V284" s="1024">
        <v>0</v>
      </c>
      <c r="W284" s="1024">
        <f t="shared" si="1110"/>
        <v>0</v>
      </c>
      <c r="X284" s="528">
        <f t="shared" si="1116"/>
        <v>46</v>
      </c>
      <c r="Y284" s="528">
        <f t="shared" si="1111"/>
        <v>45</v>
      </c>
      <c r="Z284" s="528">
        <f t="shared" si="1112"/>
        <v>91</v>
      </c>
      <c r="AA284" s="11">
        <v>3</v>
      </c>
      <c r="AB284" s="11">
        <v>6</v>
      </c>
      <c r="AC284" s="171">
        <f t="shared" si="1117"/>
        <v>9</v>
      </c>
      <c r="AD284" s="171">
        <f t="shared" si="1113"/>
        <v>49</v>
      </c>
      <c r="AE284" s="171">
        <f t="shared" si="1113"/>
        <v>51</v>
      </c>
      <c r="AF284" s="171">
        <f t="shared" si="1114"/>
        <v>100</v>
      </c>
      <c r="AG284" s="11"/>
      <c r="AH284" s="11"/>
      <c r="AI284" s="171">
        <f t="shared" si="1115"/>
        <v>0</v>
      </c>
      <c r="AL284" s="193"/>
    </row>
    <row r="285" spans="1:38" s="194" customFormat="1" ht="28.5" customHeight="1">
      <c r="A285" s="23">
        <v>87</v>
      </c>
      <c r="B285" s="162" t="s">
        <v>58</v>
      </c>
      <c r="C285" s="11">
        <v>33</v>
      </c>
      <c r="D285" s="11">
        <v>27</v>
      </c>
      <c r="E285" s="1024">
        <f t="shared" si="1104"/>
        <v>60</v>
      </c>
      <c r="F285" s="11">
        <v>99</v>
      </c>
      <c r="G285" s="11">
        <v>92</v>
      </c>
      <c r="H285" s="1024">
        <f t="shared" si="1105"/>
        <v>191</v>
      </c>
      <c r="I285" s="11">
        <v>6</v>
      </c>
      <c r="J285" s="11">
        <v>3</v>
      </c>
      <c r="K285" s="1024">
        <f t="shared" si="1106"/>
        <v>9</v>
      </c>
      <c r="L285" s="11">
        <v>1</v>
      </c>
      <c r="M285" s="11">
        <v>1</v>
      </c>
      <c r="N285" s="1024">
        <f t="shared" si="1107"/>
        <v>2</v>
      </c>
      <c r="O285" s="1024"/>
      <c r="P285" s="1024"/>
      <c r="Q285" s="176">
        <f t="shared" si="1108"/>
        <v>0</v>
      </c>
      <c r="R285" s="11"/>
      <c r="S285" s="11"/>
      <c r="T285" s="1024">
        <f t="shared" si="1109"/>
        <v>0</v>
      </c>
      <c r="U285" s="1024">
        <v>2</v>
      </c>
      <c r="V285" s="1024">
        <v>5</v>
      </c>
      <c r="W285" s="1024">
        <f t="shared" si="1110"/>
        <v>7</v>
      </c>
      <c r="X285" s="528">
        <f t="shared" si="1116"/>
        <v>141</v>
      </c>
      <c r="Y285" s="528">
        <f t="shared" si="1111"/>
        <v>128</v>
      </c>
      <c r="Z285" s="528">
        <f t="shared" si="1112"/>
        <v>269</v>
      </c>
      <c r="AA285" s="11">
        <v>2</v>
      </c>
      <c r="AB285" s="11">
        <v>9</v>
      </c>
      <c r="AC285" s="171">
        <f t="shared" si="1117"/>
        <v>11</v>
      </c>
      <c r="AD285" s="171">
        <f t="shared" si="1113"/>
        <v>143</v>
      </c>
      <c r="AE285" s="171">
        <f t="shared" si="1113"/>
        <v>137</v>
      </c>
      <c r="AF285" s="171">
        <f t="shared" si="1114"/>
        <v>280</v>
      </c>
      <c r="AG285" s="11"/>
      <c r="AH285" s="11"/>
      <c r="AI285" s="171">
        <f t="shared" si="1115"/>
        <v>0</v>
      </c>
      <c r="AL285" s="193"/>
    </row>
    <row r="286" spans="1:38" s="194" customFormat="1" ht="28.5" customHeight="1">
      <c r="A286" s="23">
        <v>88</v>
      </c>
      <c r="B286" s="162" t="s">
        <v>59</v>
      </c>
      <c r="C286" s="11">
        <v>0</v>
      </c>
      <c r="D286" s="11">
        <v>0</v>
      </c>
      <c r="E286" s="1024">
        <f t="shared" si="1104"/>
        <v>0</v>
      </c>
      <c r="F286" s="11">
        <v>0</v>
      </c>
      <c r="G286" s="11">
        <v>2</v>
      </c>
      <c r="H286" s="1024">
        <f t="shared" si="1105"/>
        <v>2</v>
      </c>
      <c r="I286" s="11">
        <v>0</v>
      </c>
      <c r="J286" s="11">
        <v>0</v>
      </c>
      <c r="K286" s="1024">
        <f t="shared" si="1106"/>
        <v>0</v>
      </c>
      <c r="L286" s="11">
        <v>0</v>
      </c>
      <c r="M286" s="11">
        <v>0</v>
      </c>
      <c r="N286" s="1024">
        <f t="shared" si="1107"/>
        <v>0</v>
      </c>
      <c r="O286" s="1024"/>
      <c r="P286" s="1024"/>
      <c r="Q286" s="176">
        <f t="shared" si="1108"/>
        <v>0</v>
      </c>
      <c r="R286" s="11"/>
      <c r="S286" s="11"/>
      <c r="T286" s="1024">
        <f t="shared" si="1109"/>
        <v>0</v>
      </c>
      <c r="U286" s="1024"/>
      <c r="V286" s="1024"/>
      <c r="W286" s="1024">
        <f t="shared" si="1110"/>
        <v>0</v>
      </c>
      <c r="X286" s="528">
        <f t="shared" si="1116"/>
        <v>0</v>
      </c>
      <c r="Y286" s="528">
        <f t="shared" si="1111"/>
        <v>2</v>
      </c>
      <c r="Z286" s="528">
        <f t="shared" si="1112"/>
        <v>2</v>
      </c>
      <c r="AA286" s="11">
        <v>0</v>
      </c>
      <c r="AB286" s="11">
        <v>2</v>
      </c>
      <c r="AC286" s="171">
        <f t="shared" si="1117"/>
        <v>2</v>
      </c>
      <c r="AD286" s="171">
        <f t="shared" si="1113"/>
        <v>0</v>
      </c>
      <c r="AE286" s="171">
        <f t="shared" si="1113"/>
        <v>4</v>
      </c>
      <c r="AF286" s="171">
        <f t="shared" si="1114"/>
        <v>4</v>
      </c>
      <c r="AG286" s="11"/>
      <c r="AH286" s="11"/>
      <c r="AI286" s="171">
        <f t="shared" si="1115"/>
        <v>0</v>
      </c>
      <c r="AL286" s="431"/>
    </row>
    <row r="287" spans="1:38" s="194" customFormat="1" ht="28.5" customHeight="1">
      <c r="A287" s="23">
        <v>89</v>
      </c>
      <c r="B287" s="163" t="s">
        <v>681</v>
      </c>
      <c r="C287" s="11">
        <v>0</v>
      </c>
      <c r="D287" s="11">
        <v>2</v>
      </c>
      <c r="E287" s="1024">
        <f t="shared" si="1104"/>
        <v>2</v>
      </c>
      <c r="F287" s="11">
        <v>13</v>
      </c>
      <c r="G287" s="11">
        <v>13</v>
      </c>
      <c r="H287" s="1024">
        <f t="shared" si="1105"/>
        <v>26</v>
      </c>
      <c r="I287" s="11">
        <v>2</v>
      </c>
      <c r="J287" s="11">
        <v>5</v>
      </c>
      <c r="K287" s="1024">
        <f t="shared" si="1106"/>
        <v>7</v>
      </c>
      <c r="L287" s="11">
        <v>1</v>
      </c>
      <c r="M287" s="11">
        <v>0</v>
      </c>
      <c r="N287" s="1024">
        <f t="shared" si="1107"/>
        <v>1</v>
      </c>
      <c r="O287" s="1024"/>
      <c r="P287" s="1024"/>
      <c r="Q287" s="176">
        <f t="shared" si="1108"/>
        <v>0</v>
      </c>
      <c r="R287" s="11"/>
      <c r="S287" s="11"/>
      <c r="T287" s="1024">
        <f t="shared" si="1109"/>
        <v>0</v>
      </c>
      <c r="U287" s="1024"/>
      <c r="V287" s="1024"/>
      <c r="W287" s="1024">
        <f t="shared" si="1110"/>
        <v>0</v>
      </c>
      <c r="X287" s="528">
        <f t="shared" si="1116"/>
        <v>16</v>
      </c>
      <c r="Y287" s="528">
        <f t="shared" si="1111"/>
        <v>20</v>
      </c>
      <c r="Z287" s="528">
        <f t="shared" si="1112"/>
        <v>36</v>
      </c>
      <c r="AA287" s="11">
        <v>2</v>
      </c>
      <c r="AB287" s="11">
        <v>3</v>
      </c>
      <c r="AC287" s="171">
        <f t="shared" si="1117"/>
        <v>5</v>
      </c>
      <c r="AD287" s="171">
        <f t="shared" si="1113"/>
        <v>18</v>
      </c>
      <c r="AE287" s="171">
        <f t="shared" si="1113"/>
        <v>23</v>
      </c>
      <c r="AF287" s="171">
        <f t="shared" si="1114"/>
        <v>41</v>
      </c>
      <c r="AG287" s="11"/>
      <c r="AH287" s="11"/>
      <c r="AI287" s="171">
        <f t="shared" si="1115"/>
        <v>0</v>
      </c>
      <c r="AL287" s="193"/>
    </row>
    <row r="288" spans="1:38" s="194" customFormat="1" ht="28.5" customHeight="1">
      <c r="A288" s="91"/>
      <c r="B288" s="548" t="s">
        <v>6</v>
      </c>
      <c r="C288" s="203">
        <f>SUM(C281:C287)</f>
        <v>2007</v>
      </c>
      <c r="D288" s="203">
        <f t="shared" ref="D288:AI288" si="1118">SUM(D281:D287)</f>
        <v>1897</v>
      </c>
      <c r="E288" s="203">
        <f t="shared" si="1118"/>
        <v>3904</v>
      </c>
      <c r="F288" s="203">
        <f t="shared" si="1118"/>
        <v>1695</v>
      </c>
      <c r="G288" s="203">
        <f t="shared" si="1118"/>
        <v>1580</v>
      </c>
      <c r="H288" s="203">
        <f t="shared" si="1118"/>
        <v>3275</v>
      </c>
      <c r="I288" s="203">
        <f t="shared" si="1118"/>
        <v>112</v>
      </c>
      <c r="J288" s="203">
        <f t="shared" si="1118"/>
        <v>103</v>
      </c>
      <c r="K288" s="203">
        <f t="shared" si="1118"/>
        <v>215</v>
      </c>
      <c r="L288" s="203">
        <f t="shared" si="1118"/>
        <v>32</v>
      </c>
      <c r="M288" s="203">
        <f t="shared" si="1118"/>
        <v>27</v>
      </c>
      <c r="N288" s="203">
        <f t="shared" si="1118"/>
        <v>59</v>
      </c>
      <c r="O288" s="203">
        <f t="shared" si="1118"/>
        <v>0</v>
      </c>
      <c r="P288" s="203">
        <f t="shared" si="1118"/>
        <v>0</v>
      </c>
      <c r="Q288" s="203">
        <f t="shared" si="1118"/>
        <v>0</v>
      </c>
      <c r="R288" s="203">
        <f t="shared" si="1118"/>
        <v>0</v>
      </c>
      <c r="S288" s="203">
        <f t="shared" si="1118"/>
        <v>0</v>
      </c>
      <c r="T288" s="203">
        <f t="shared" si="1118"/>
        <v>0</v>
      </c>
      <c r="U288" s="203">
        <f t="shared" si="1118"/>
        <v>1412</v>
      </c>
      <c r="V288" s="203">
        <f t="shared" si="1118"/>
        <v>1243</v>
      </c>
      <c r="W288" s="203">
        <f t="shared" si="1118"/>
        <v>2655</v>
      </c>
      <c r="X288" s="203">
        <f t="shared" si="1118"/>
        <v>5258</v>
      </c>
      <c r="Y288" s="203">
        <f t="shared" si="1118"/>
        <v>4850</v>
      </c>
      <c r="Z288" s="203">
        <f t="shared" si="1118"/>
        <v>10108</v>
      </c>
      <c r="AA288" s="203">
        <f t="shared" si="1118"/>
        <v>33</v>
      </c>
      <c r="AB288" s="203">
        <f t="shared" si="1118"/>
        <v>47</v>
      </c>
      <c r="AC288" s="203">
        <f t="shared" si="1118"/>
        <v>80</v>
      </c>
      <c r="AD288" s="203">
        <f t="shared" si="1118"/>
        <v>5291</v>
      </c>
      <c r="AE288" s="203">
        <f t="shared" si="1118"/>
        <v>4897</v>
      </c>
      <c r="AF288" s="203">
        <f t="shared" si="1118"/>
        <v>10188</v>
      </c>
      <c r="AG288" s="203">
        <f t="shared" si="1118"/>
        <v>31</v>
      </c>
      <c r="AH288" s="203">
        <f t="shared" si="1118"/>
        <v>19</v>
      </c>
      <c r="AI288" s="203">
        <f t="shared" si="1118"/>
        <v>50</v>
      </c>
      <c r="AL288" s="193"/>
    </row>
    <row r="289" spans="1:38" s="194" customFormat="1" ht="28.5" customHeight="1">
      <c r="A289" s="201" t="s">
        <v>61</v>
      </c>
      <c r="B289" s="546"/>
      <c r="C289" s="199"/>
      <c r="D289" s="199"/>
      <c r="E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207"/>
      <c r="Y289" s="207"/>
      <c r="Z289" s="199"/>
      <c r="AA289" s="199"/>
      <c r="AB289" s="199"/>
      <c r="AC289" s="199"/>
      <c r="AD289" s="199"/>
      <c r="AE289" s="199"/>
      <c r="AF289" s="199"/>
      <c r="AG289" s="199"/>
      <c r="AH289" s="199"/>
      <c r="AI289" s="208"/>
      <c r="AL289" s="193"/>
    </row>
    <row r="290" spans="1:38" s="194" customFormat="1" ht="28.5" customHeight="1">
      <c r="A290" s="23">
        <v>90</v>
      </c>
      <c r="B290" s="178" t="s">
        <v>850</v>
      </c>
      <c r="C290" s="172">
        <v>8175</v>
      </c>
      <c r="D290" s="172">
        <v>8036</v>
      </c>
      <c r="E290" s="1024">
        <f t="shared" ref="E290:E300" si="1119">C290+D290</f>
        <v>16211</v>
      </c>
      <c r="F290" s="172">
        <v>5440</v>
      </c>
      <c r="G290" s="172">
        <v>5245</v>
      </c>
      <c r="H290" s="1024">
        <f t="shared" ref="H290:H300" si="1120">F290+G290</f>
        <v>10685</v>
      </c>
      <c r="I290" s="172">
        <v>225</v>
      </c>
      <c r="J290" s="172">
        <v>210</v>
      </c>
      <c r="K290" s="1024">
        <f t="shared" ref="K290:K300" si="1121">I290+J290</f>
        <v>435</v>
      </c>
      <c r="L290" s="172">
        <v>84</v>
      </c>
      <c r="M290" s="172">
        <v>41</v>
      </c>
      <c r="N290" s="1024">
        <f t="shared" ref="N290:N300" si="1122">L290+M290</f>
        <v>125</v>
      </c>
      <c r="O290" s="1024"/>
      <c r="P290" s="1024"/>
      <c r="Q290" s="176">
        <f t="shared" ref="Q290:Q300" si="1123">O290+P290</f>
        <v>0</v>
      </c>
      <c r="R290" s="172">
        <v>25</v>
      </c>
      <c r="S290" s="172">
        <v>21</v>
      </c>
      <c r="T290" s="1024">
        <f t="shared" ref="T290:T300" si="1124">R290+S290</f>
        <v>46</v>
      </c>
      <c r="U290" s="1024">
        <v>0</v>
      </c>
      <c r="V290" s="1024">
        <v>0</v>
      </c>
      <c r="W290" s="1024">
        <f t="shared" ref="W290:W300" si="1125">U290+V290</f>
        <v>0</v>
      </c>
      <c r="X290" s="528">
        <f>C290+F290+I290+L290+O290+R290+U290</f>
        <v>13949</v>
      </c>
      <c r="Y290" s="528">
        <f t="shared" ref="Y290:Y300" si="1126">D290+G290+J290+M290+P290+S290+V290</f>
        <v>13553</v>
      </c>
      <c r="Z290" s="528">
        <f t="shared" ref="Z290:Z300" si="1127">E290+H290+K290+N290+Q290+T290+W290</f>
        <v>27502</v>
      </c>
      <c r="AA290" s="1210">
        <v>2610</v>
      </c>
      <c r="AB290" s="1210">
        <v>1511</v>
      </c>
      <c r="AC290" s="200">
        <f>AA290+AB290</f>
        <v>4121</v>
      </c>
      <c r="AD290" s="171">
        <f t="shared" ref="AD290:AE300" si="1128">X290+AA290</f>
        <v>16559</v>
      </c>
      <c r="AE290" s="171">
        <f t="shared" si="1128"/>
        <v>15064</v>
      </c>
      <c r="AF290" s="200">
        <f>AD290+AE290</f>
        <v>31623</v>
      </c>
      <c r="AG290" s="1207">
        <v>78</v>
      </c>
      <c r="AH290" s="1207">
        <v>73</v>
      </c>
      <c r="AI290" s="200">
        <f t="shared" ref="AI290:AI300" si="1129">AG290+AH290</f>
        <v>151</v>
      </c>
      <c r="AL290" s="193"/>
    </row>
    <row r="291" spans="1:38" s="194" customFormat="1" ht="28.5" customHeight="1">
      <c r="A291" s="23">
        <v>91</v>
      </c>
      <c r="B291" s="421" t="s">
        <v>851</v>
      </c>
      <c r="C291" s="172">
        <v>267</v>
      </c>
      <c r="D291" s="172">
        <v>275</v>
      </c>
      <c r="E291" s="1024">
        <f t="shared" si="1119"/>
        <v>542</v>
      </c>
      <c r="F291" s="172">
        <v>254</v>
      </c>
      <c r="G291" s="172">
        <v>241</v>
      </c>
      <c r="H291" s="1024">
        <f t="shared" si="1120"/>
        <v>495</v>
      </c>
      <c r="I291" s="172">
        <v>166</v>
      </c>
      <c r="J291" s="172">
        <v>20</v>
      </c>
      <c r="K291" s="1024">
        <f t="shared" si="1121"/>
        <v>186</v>
      </c>
      <c r="L291" s="172">
        <v>9</v>
      </c>
      <c r="M291" s="172">
        <v>25</v>
      </c>
      <c r="N291" s="1024">
        <f t="shared" si="1122"/>
        <v>34</v>
      </c>
      <c r="O291" s="1024"/>
      <c r="P291" s="1024"/>
      <c r="Q291" s="176">
        <f t="shared" si="1123"/>
        <v>0</v>
      </c>
      <c r="R291" s="172"/>
      <c r="S291" s="172"/>
      <c r="T291" s="1024">
        <f t="shared" si="1124"/>
        <v>0</v>
      </c>
      <c r="U291" s="1024">
        <v>0</v>
      </c>
      <c r="V291" s="1024">
        <v>0</v>
      </c>
      <c r="W291" s="1024">
        <f t="shared" si="1125"/>
        <v>0</v>
      </c>
      <c r="X291" s="528">
        <f t="shared" ref="X291:X300" si="1130">C291+F291+I291+L291+O291+R291+U291</f>
        <v>696</v>
      </c>
      <c r="Y291" s="528">
        <f t="shared" si="1126"/>
        <v>561</v>
      </c>
      <c r="Z291" s="528">
        <f t="shared" si="1127"/>
        <v>1257</v>
      </c>
      <c r="AA291" s="1209">
        <v>11</v>
      </c>
      <c r="AB291" s="1209">
        <v>17</v>
      </c>
      <c r="AC291" s="200">
        <f t="shared" ref="AC291:AC300" si="1131">AA291+AB291</f>
        <v>28</v>
      </c>
      <c r="AD291" s="171">
        <f t="shared" si="1128"/>
        <v>707</v>
      </c>
      <c r="AE291" s="171">
        <f t="shared" si="1128"/>
        <v>578</v>
      </c>
      <c r="AF291" s="200">
        <f t="shared" ref="AF291:AF300" si="1132">AD291+AE291</f>
        <v>1285</v>
      </c>
      <c r="AG291" s="1206">
        <v>2</v>
      </c>
      <c r="AH291" s="1206">
        <v>1</v>
      </c>
      <c r="AI291" s="200">
        <f t="shared" si="1129"/>
        <v>3</v>
      </c>
      <c r="AL291" s="193"/>
    </row>
    <row r="292" spans="1:38" s="194" customFormat="1" ht="28.5" customHeight="1">
      <c r="A292" s="23">
        <v>92</v>
      </c>
      <c r="B292" s="163" t="s">
        <v>852</v>
      </c>
      <c r="C292" s="172">
        <v>230</v>
      </c>
      <c r="D292" s="172">
        <v>235</v>
      </c>
      <c r="E292" s="1024">
        <f t="shared" si="1119"/>
        <v>465</v>
      </c>
      <c r="F292" s="172">
        <v>544</v>
      </c>
      <c r="G292" s="172">
        <v>427</v>
      </c>
      <c r="H292" s="1024">
        <f t="shared" si="1120"/>
        <v>971</v>
      </c>
      <c r="I292" s="172">
        <v>4</v>
      </c>
      <c r="J292" s="172">
        <v>3</v>
      </c>
      <c r="K292" s="1024">
        <f t="shared" si="1121"/>
        <v>7</v>
      </c>
      <c r="L292" s="172">
        <v>3</v>
      </c>
      <c r="M292" s="172">
        <v>1</v>
      </c>
      <c r="N292" s="1024">
        <f t="shared" si="1122"/>
        <v>4</v>
      </c>
      <c r="O292" s="1024"/>
      <c r="P292" s="1024"/>
      <c r="Q292" s="176">
        <f t="shared" si="1123"/>
        <v>0</v>
      </c>
      <c r="R292" s="172"/>
      <c r="S292" s="172"/>
      <c r="T292" s="1024">
        <f t="shared" si="1124"/>
        <v>0</v>
      </c>
      <c r="U292" s="1024">
        <v>0</v>
      </c>
      <c r="V292" s="1024">
        <v>0</v>
      </c>
      <c r="W292" s="1024">
        <f t="shared" si="1125"/>
        <v>0</v>
      </c>
      <c r="X292" s="528">
        <f t="shared" si="1130"/>
        <v>781</v>
      </c>
      <c r="Y292" s="528">
        <f t="shared" si="1126"/>
        <v>666</v>
      </c>
      <c r="Z292" s="528">
        <f t="shared" si="1127"/>
        <v>1447</v>
      </c>
      <c r="AA292" s="1209">
        <v>9</v>
      </c>
      <c r="AB292" s="1209">
        <v>10</v>
      </c>
      <c r="AC292" s="200">
        <f t="shared" si="1131"/>
        <v>19</v>
      </c>
      <c r="AD292" s="171">
        <f t="shared" si="1128"/>
        <v>790</v>
      </c>
      <c r="AE292" s="171">
        <f t="shared" si="1128"/>
        <v>676</v>
      </c>
      <c r="AF292" s="200">
        <f t="shared" si="1132"/>
        <v>1466</v>
      </c>
      <c r="AG292" s="1206">
        <v>0</v>
      </c>
      <c r="AH292" s="1206">
        <v>0</v>
      </c>
      <c r="AI292" s="200">
        <f t="shared" si="1129"/>
        <v>0</v>
      </c>
      <c r="AL292" s="193"/>
    </row>
    <row r="293" spans="1:38" s="194" customFormat="1" ht="28.5" customHeight="1">
      <c r="A293" s="23">
        <v>93</v>
      </c>
      <c r="B293" s="178" t="s">
        <v>853</v>
      </c>
      <c r="C293" s="172">
        <v>640</v>
      </c>
      <c r="D293" s="172">
        <v>627</v>
      </c>
      <c r="E293" s="1024">
        <f t="shared" si="1119"/>
        <v>1267</v>
      </c>
      <c r="F293" s="172">
        <v>692</v>
      </c>
      <c r="G293" s="172">
        <v>586</v>
      </c>
      <c r="H293" s="1024">
        <f t="shared" si="1120"/>
        <v>1278</v>
      </c>
      <c r="I293" s="172">
        <v>221</v>
      </c>
      <c r="J293" s="172">
        <v>195</v>
      </c>
      <c r="K293" s="1024">
        <f t="shared" si="1121"/>
        <v>416</v>
      </c>
      <c r="L293" s="172">
        <v>141</v>
      </c>
      <c r="M293" s="172">
        <v>163</v>
      </c>
      <c r="N293" s="1024">
        <f t="shared" si="1122"/>
        <v>304</v>
      </c>
      <c r="O293" s="1024"/>
      <c r="P293" s="1024"/>
      <c r="Q293" s="176">
        <f t="shared" si="1123"/>
        <v>0</v>
      </c>
      <c r="R293" s="172"/>
      <c r="S293" s="172"/>
      <c r="T293" s="1024">
        <f t="shared" si="1124"/>
        <v>0</v>
      </c>
      <c r="U293" s="1024">
        <v>15</v>
      </c>
      <c r="V293" s="1024">
        <v>11</v>
      </c>
      <c r="W293" s="1024">
        <f t="shared" si="1125"/>
        <v>26</v>
      </c>
      <c r="X293" s="528">
        <f t="shared" si="1130"/>
        <v>1709</v>
      </c>
      <c r="Y293" s="528">
        <f t="shared" si="1126"/>
        <v>1582</v>
      </c>
      <c r="Z293" s="528">
        <f t="shared" si="1127"/>
        <v>3291</v>
      </c>
      <c r="AA293" s="1209">
        <v>65</v>
      </c>
      <c r="AB293" s="1209">
        <v>41</v>
      </c>
      <c r="AC293" s="200">
        <f t="shared" si="1131"/>
        <v>106</v>
      </c>
      <c r="AD293" s="171">
        <f t="shared" si="1128"/>
        <v>1774</v>
      </c>
      <c r="AE293" s="171">
        <f t="shared" si="1128"/>
        <v>1623</v>
      </c>
      <c r="AF293" s="200">
        <f t="shared" si="1132"/>
        <v>3397</v>
      </c>
      <c r="AG293" s="1206">
        <v>4</v>
      </c>
      <c r="AH293" s="1206">
        <v>4</v>
      </c>
      <c r="AI293" s="200">
        <f t="shared" si="1129"/>
        <v>8</v>
      </c>
      <c r="AL293" s="193"/>
    </row>
    <row r="294" spans="1:38" s="194" customFormat="1" ht="28.5" customHeight="1">
      <c r="A294" s="23">
        <v>94</v>
      </c>
      <c r="B294" s="178" t="s">
        <v>653</v>
      </c>
      <c r="C294" s="172">
        <v>98</v>
      </c>
      <c r="D294" s="172">
        <v>85</v>
      </c>
      <c r="E294" s="1024">
        <f t="shared" si="1119"/>
        <v>183</v>
      </c>
      <c r="F294" s="172">
        <v>212</v>
      </c>
      <c r="G294" s="172">
        <v>190</v>
      </c>
      <c r="H294" s="1024">
        <f t="shared" si="1120"/>
        <v>402</v>
      </c>
      <c r="I294" s="172">
        <v>3</v>
      </c>
      <c r="J294" s="172">
        <v>2</v>
      </c>
      <c r="K294" s="1024">
        <f t="shared" si="1121"/>
        <v>5</v>
      </c>
      <c r="L294" s="172">
        <v>0</v>
      </c>
      <c r="M294" s="172">
        <v>0</v>
      </c>
      <c r="N294" s="1024">
        <f t="shared" si="1122"/>
        <v>0</v>
      </c>
      <c r="O294" s="1024"/>
      <c r="P294" s="1024"/>
      <c r="Q294" s="176">
        <f t="shared" si="1123"/>
        <v>0</v>
      </c>
      <c r="R294" s="172"/>
      <c r="S294" s="172"/>
      <c r="T294" s="1024">
        <f t="shared" si="1124"/>
        <v>0</v>
      </c>
      <c r="U294" s="1024">
        <v>0</v>
      </c>
      <c r="V294" s="1024">
        <v>0</v>
      </c>
      <c r="W294" s="1024">
        <f t="shared" si="1125"/>
        <v>0</v>
      </c>
      <c r="X294" s="528">
        <f t="shared" si="1130"/>
        <v>313</v>
      </c>
      <c r="Y294" s="528">
        <f t="shared" si="1126"/>
        <v>277</v>
      </c>
      <c r="Z294" s="528">
        <f t="shared" si="1127"/>
        <v>590</v>
      </c>
      <c r="AA294" s="1208">
        <v>0</v>
      </c>
      <c r="AB294" s="1208">
        <v>0</v>
      </c>
      <c r="AC294" s="200">
        <f t="shared" si="1131"/>
        <v>0</v>
      </c>
      <c r="AD294" s="171">
        <f t="shared" si="1128"/>
        <v>313</v>
      </c>
      <c r="AE294" s="171">
        <f t="shared" si="1128"/>
        <v>277</v>
      </c>
      <c r="AF294" s="200">
        <f t="shared" si="1132"/>
        <v>590</v>
      </c>
      <c r="AG294" s="1206">
        <v>0</v>
      </c>
      <c r="AH294" s="1206">
        <v>0</v>
      </c>
      <c r="AI294" s="200">
        <f t="shared" si="1129"/>
        <v>0</v>
      </c>
      <c r="AL294" s="193"/>
    </row>
    <row r="295" spans="1:38" s="194" customFormat="1" ht="28.5" customHeight="1">
      <c r="A295" s="23">
        <v>95</v>
      </c>
      <c r="B295" s="421" t="s">
        <v>848</v>
      </c>
      <c r="C295" s="172">
        <v>25</v>
      </c>
      <c r="D295" s="172">
        <v>26</v>
      </c>
      <c r="E295" s="1024">
        <f t="shared" si="1119"/>
        <v>51</v>
      </c>
      <c r="F295" s="172">
        <v>127</v>
      </c>
      <c r="G295" s="172">
        <v>123</v>
      </c>
      <c r="H295" s="1024">
        <f t="shared" si="1120"/>
        <v>250</v>
      </c>
      <c r="I295" s="172">
        <v>8</v>
      </c>
      <c r="J295" s="172">
        <v>6</v>
      </c>
      <c r="K295" s="1024">
        <f t="shared" si="1121"/>
        <v>14</v>
      </c>
      <c r="L295" s="172">
        <v>0</v>
      </c>
      <c r="M295" s="172">
        <v>0</v>
      </c>
      <c r="N295" s="1024">
        <f t="shared" si="1122"/>
        <v>0</v>
      </c>
      <c r="O295" s="1024"/>
      <c r="P295" s="1024"/>
      <c r="Q295" s="176">
        <f t="shared" si="1123"/>
        <v>0</v>
      </c>
      <c r="R295" s="172"/>
      <c r="S295" s="172"/>
      <c r="T295" s="1024">
        <f t="shared" si="1124"/>
        <v>0</v>
      </c>
      <c r="U295" s="1024">
        <v>0</v>
      </c>
      <c r="V295" s="1024">
        <v>0</v>
      </c>
      <c r="W295" s="1024">
        <f t="shared" si="1125"/>
        <v>0</v>
      </c>
      <c r="X295" s="528">
        <f t="shared" si="1130"/>
        <v>160</v>
      </c>
      <c r="Y295" s="528">
        <f t="shared" si="1126"/>
        <v>155</v>
      </c>
      <c r="Z295" s="528">
        <f t="shared" si="1127"/>
        <v>315</v>
      </c>
      <c r="AA295" s="1208">
        <v>2</v>
      </c>
      <c r="AB295" s="1208">
        <v>0</v>
      </c>
      <c r="AC295" s="200">
        <f t="shared" si="1131"/>
        <v>2</v>
      </c>
      <c r="AD295" s="171">
        <f t="shared" si="1128"/>
        <v>162</v>
      </c>
      <c r="AE295" s="171">
        <f t="shared" si="1128"/>
        <v>155</v>
      </c>
      <c r="AF295" s="200">
        <f t="shared" si="1132"/>
        <v>317</v>
      </c>
      <c r="AG295" s="1206">
        <v>0</v>
      </c>
      <c r="AH295" s="1206">
        <v>0</v>
      </c>
      <c r="AI295" s="200">
        <f t="shared" si="1129"/>
        <v>0</v>
      </c>
      <c r="AL295" s="193"/>
    </row>
    <row r="296" spans="1:38" s="194" customFormat="1" ht="28.5" customHeight="1">
      <c r="A296" s="23">
        <v>96</v>
      </c>
      <c r="B296" s="421" t="s">
        <v>854</v>
      </c>
      <c r="C296" s="172">
        <v>68</v>
      </c>
      <c r="D296" s="172">
        <v>73</v>
      </c>
      <c r="E296" s="1024">
        <f t="shared" si="1119"/>
        <v>141</v>
      </c>
      <c r="F296" s="172">
        <v>241</v>
      </c>
      <c r="G296" s="172">
        <v>252</v>
      </c>
      <c r="H296" s="1024">
        <f t="shared" si="1120"/>
        <v>493</v>
      </c>
      <c r="I296" s="172">
        <v>9</v>
      </c>
      <c r="J296" s="172">
        <v>14</v>
      </c>
      <c r="K296" s="1024">
        <f t="shared" si="1121"/>
        <v>23</v>
      </c>
      <c r="L296" s="172">
        <v>0</v>
      </c>
      <c r="M296" s="172">
        <v>1</v>
      </c>
      <c r="N296" s="1024">
        <f t="shared" si="1122"/>
        <v>1</v>
      </c>
      <c r="O296" s="1024"/>
      <c r="P296" s="1024"/>
      <c r="Q296" s="176">
        <f t="shared" si="1123"/>
        <v>0</v>
      </c>
      <c r="R296" s="172"/>
      <c r="S296" s="172"/>
      <c r="T296" s="1024">
        <f t="shared" si="1124"/>
        <v>0</v>
      </c>
      <c r="U296" s="1024">
        <v>0</v>
      </c>
      <c r="V296" s="1024">
        <v>0</v>
      </c>
      <c r="W296" s="1024">
        <f t="shared" si="1125"/>
        <v>0</v>
      </c>
      <c r="X296" s="528">
        <f t="shared" si="1130"/>
        <v>318</v>
      </c>
      <c r="Y296" s="528">
        <f t="shared" si="1126"/>
        <v>340</v>
      </c>
      <c r="Z296" s="528">
        <f t="shared" si="1127"/>
        <v>658</v>
      </c>
      <c r="AA296" s="1208">
        <v>9</v>
      </c>
      <c r="AB296" s="1208">
        <v>10</v>
      </c>
      <c r="AC296" s="200">
        <f t="shared" si="1131"/>
        <v>19</v>
      </c>
      <c r="AD296" s="171">
        <f t="shared" si="1128"/>
        <v>327</v>
      </c>
      <c r="AE296" s="171">
        <f t="shared" si="1128"/>
        <v>350</v>
      </c>
      <c r="AF296" s="200">
        <f t="shared" si="1132"/>
        <v>677</v>
      </c>
      <c r="AG296" s="1206">
        <v>2</v>
      </c>
      <c r="AH296" s="1206">
        <v>1</v>
      </c>
      <c r="AI296" s="200">
        <f t="shared" si="1129"/>
        <v>3</v>
      </c>
      <c r="AL296" s="193"/>
    </row>
    <row r="297" spans="1:38" s="194" customFormat="1" ht="28.5" customHeight="1">
      <c r="A297" s="23">
        <v>97</v>
      </c>
      <c r="B297" s="421" t="s">
        <v>846</v>
      </c>
      <c r="C297" s="172">
        <v>124</v>
      </c>
      <c r="D297" s="172">
        <v>134</v>
      </c>
      <c r="E297" s="1024">
        <f t="shared" si="1119"/>
        <v>258</v>
      </c>
      <c r="F297" s="172">
        <v>48</v>
      </c>
      <c r="G297" s="172">
        <v>65</v>
      </c>
      <c r="H297" s="1024">
        <f t="shared" si="1120"/>
        <v>113</v>
      </c>
      <c r="I297" s="172">
        <v>6</v>
      </c>
      <c r="J297" s="172">
        <v>8</v>
      </c>
      <c r="K297" s="1024">
        <f t="shared" si="1121"/>
        <v>14</v>
      </c>
      <c r="L297" s="172">
        <v>3</v>
      </c>
      <c r="M297" s="172">
        <v>5</v>
      </c>
      <c r="N297" s="1024">
        <f t="shared" si="1122"/>
        <v>8</v>
      </c>
      <c r="O297" s="1024"/>
      <c r="P297" s="1024"/>
      <c r="Q297" s="176">
        <f t="shared" si="1123"/>
        <v>0</v>
      </c>
      <c r="R297" s="172"/>
      <c r="S297" s="172"/>
      <c r="T297" s="1024">
        <f t="shared" si="1124"/>
        <v>0</v>
      </c>
      <c r="U297" s="1024">
        <v>3</v>
      </c>
      <c r="V297" s="1024">
        <v>4</v>
      </c>
      <c r="W297" s="1024">
        <f t="shared" si="1125"/>
        <v>7</v>
      </c>
      <c r="X297" s="528">
        <f t="shared" si="1130"/>
        <v>184</v>
      </c>
      <c r="Y297" s="528">
        <f t="shared" si="1126"/>
        <v>216</v>
      </c>
      <c r="Z297" s="528">
        <f t="shared" si="1127"/>
        <v>400</v>
      </c>
      <c r="AA297" s="1208">
        <v>7</v>
      </c>
      <c r="AB297" s="1208">
        <v>2</v>
      </c>
      <c r="AC297" s="200">
        <f t="shared" si="1131"/>
        <v>9</v>
      </c>
      <c r="AD297" s="171">
        <f t="shared" si="1128"/>
        <v>191</v>
      </c>
      <c r="AE297" s="171">
        <f t="shared" si="1128"/>
        <v>218</v>
      </c>
      <c r="AF297" s="200">
        <f t="shared" si="1132"/>
        <v>409</v>
      </c>
      <c r="AG297" s="1206">
        <v>0</v>
      </c>
      <c r="AH297" s="1206">
        <v>0</v>
      </c>
      <c r="AI297" s="200">
        <f t="shared" si="1129"/>
        <v>0</v>
      </c>
      <c r="AL297" s="193"/>
    </row>
    <row r="298" spans="1:38" s="194" customFormat="1" ht="28.5" customHeight="1">
      <c r="A298" s="23">
        <v>98</v>
      </c>
      <c r="B298" s="421" t="s">
        <v>855</v>
      </c>
      <c r="C298" s="172">
        <v>39</v>
      </c>
      <c r="D298" s="172">
        <v>25</v>
      </c>
      <c r="E298" s="1024">
        <f t="shared" si="1119"/>
        <v>64</v>
      </c>
      <c r="F298" s="172">
        <v>128</v>
      </c>
      <c r="G298" s="172">
        <v>91</v>
      </c>
      <c r="H298" s="1024">
        <f t="shared" si="1120"/>
        <v>219</v>
      </c>
      <c r="I298" s="172">
        <v>4</v>
      </c>
      <c r="J298" s="172">
        <v>3</v>
      </c>
      <c r="K298" s="1024">
        <f t="shared" si="1121"/>
        <v>7</v>
      </c>
      <c r="L298" s="172">
        <v>0</v>
      </c>
      <c r="M298" s="172">
        <v>0</v>
      </c>
      <c r="N298" s="1024">
        <f t="shared" si="1122"/>
        <v>0</v>
      </c>
      <c r="O298" s="1024"/>
      <c r="P298" s="1024"/>
      <c r="Q298" s="176">
        <f t="shared" si="1123"/>
        <v>0</v>
      </c>
      <c r="R298" s="172"/>
      <c r="S298" s="172"/>
      <c r="T298" s="1024">
        <f t="shared" si="1124"/>
        <v>0</v>
      </c>
      <c r="U298" s="1024">
        <v>0</v>
      </c>
      <c r="V298" s="1024">
        <v>0</v>
      </c>
      <c r="W298" s="1024">
        <f t="shared" si="1125"/>
        <v>0</v>
      </c>
      <c r="X298" s="528">
        <f t="shared" si="1130"/>
        <v>171</v>
      </c>
      <c r="Y298" s="528">
        <f t="shared" si="1126"/>
        <v>119</v>
      </c>
      <c r="Z298" s="528">
        <f t="shared" si="1127"/>
        <v>290</v>
      </c>
      <c r="AA298" s="1208">
        <v>12</v>
      </c>
      <c r="AB298" s="1208">
        <v>3</v>
      </c>
      <c r="AC298" s="200">
        <f t="shared" si="1131"/>
        <v>15</v>
      </c>
      <c r="AD298" s="171">
        <f t="shared" si="1128"/>
        <v>183</v>
      </c>
      <c r="AE298" s="171">
        <f t="shared" si="1128"/>
        <v>122</v>
      </c>
      <c r="AF298" s="200">
        <f t="shared" si="1132"/>
        <v>305</v>
      </c>
      <c r="AG298" s="1206">
        <v>2</v>
      </c>
      <c r="AH298" s="1206">
        <v>0</v>
      </c>
      <c r="AI298" s="200">
        <f t="shared" si="1129"/>
        <v>2</v>
      </c>
      <c r="AL298" s="193"/>
    </row>
    <row r="299" spans="1:38" s="194" customFormat="1" ht="28.5" customHeight="1">
      <c r="A299" s="23">
        <v>99</v>
      </c>
      <c r="B299" s="421" t="s">
        <v>856</v>
      </c>
      <c r="C299" s="172">
        <v>201</v>
      </c>
      <c r="D299" s="172">
        <v>186</v>
      </c>
      <c r="E299" s="1024">
        <f t="shared" si="1119"/>
        <v>387</v>
      </c>
      <c r="F299" s="172">
        <v>198</v>
      </c>
      <c r="G299" s="172">
        <v>149</v>
      </c>
      <c r="H299" s="1024">
        <f t="shared" si="1120"/>
        <v>347</v>
      </c>
      <c r="I299" s="172">
        <v>9</v>
      </c>
      <c r="J299" s="172">
        <v>11</v>
      </c>
      <c r="K299" s="1024">
        <f t="shared" si="1121"/>
        <v>20</v>
      </c>
      <c r="L299" s="172">
        <v>0</v>
      </c>
      <c r="M299" s="172">
        <v>0</v>
      </c>
      <c r="N299" s="1024">
        <f t="shared" si="1122"/>
        <v>0</v>
      </c>
      <c r="O299" s="1024"/>
      <c r="P299" s="1024"/>
      <c r="Q299" s="176">
        <f t="shared" si="1123"/>
        <v>0</v>
      </c>
      <c r="R299" s="172"/>
      <c r="S299" s="172"/>
      <c r="T299" s="1024">
        <f t="shared" si="1124"/>
        <v>0</v>
      </c>
      <c r="U299" s="1024">
        <v>0</v>
      </c>
      <c r="V299" s="1024">
        <v>0</v>
      </c>
      <c r="W299" s="1024">
        <f t="shared" si="1125"/>
        <v>0</v>
      </c>
      <c r="X299" s="528">
        <f t="shared" si="1130"/>
        <v>408</v>
      </c>
      <c r="Y299" s="528">
        <f t="shared" si="1126"/>
        <v>346</v>
      </c>
      <c r="Z299" s="528">
        <f t="shared" si="1127"/>
        <v>754</v>
      </c>
      <c r="AA299" s="1208">
        <v>2</v>
      </c>
      <c r="AB299" s="1208">
        <v>2</v>
      </c>
      <c r="AC299" s="200">
        <f t="shared" si="1131"/>
        <v>4</v>
      </c>
      <c r="AD299" s="171">
        <f t="shared" si="1128"/>
        <v>410</v>
      </c>
      <c r="AE299" s="171">
        <f t="shared" si="1128"/>
        <v>348</v>
      </c>
      <c r="AF299" s="200">
        <f t="shared" si="1132"/>
        <v>758</v>
      </c>
      <c r="AG299" s="1206">
        <v>4</v>
      </c>
      <c r="AH299" s="1206">
        <v>1</v>
      </c>
      <c r="AI299" s="200">
        <f t="shared" si="1129"/>
        <v>5</v>
      </c>
      <c r="AL299" s="193"/>
    </row>
    <row r="300" spans="1:38" s="194" customFormat="1" ht="28.5" customHeight="1">
      <c r="A300" s="23">
        <v>100</v>
      </c>
      <c r="B300" s="421" t="s">
        <v>857</v>
      </c>
      <c r="C300" s="172">
        <v>801</v>
      </c>
      <c r="D300" s="172">
        <v>757</v>
      </c>
      <c r="E300" s="1024">
        <f t="shared" si="1119"/>
        <v>1558</v>
      </c>
      <c r="F300" s="172">
        <v>892</v>
      </c>
      <c r="G300" s="172">
        <v>909</v>
      </c>
      <c r="H300" s="1024">
        <f t="shared" si="1120"/>
        <v>1801</v>
      </c>
      <c r="I300" s="172">
        <v>18</v>
      </c>
      <c r="J300" s="172">
        <v>10</v>
      </c>
      <c r="K300" s="1024">
        <f t="shared" si="1121"/>
        <v>28</v>
      </c>
      <c r="L300" s="172">
        <v>5</v>
      </c>
      <c r="M300" s="172">
        <v>8</v>
      </c>
      <c r="N300" s="1024">
        <f t="shared" si="1122"/>
        <v>13</v>
      </c>
      <c r="O300" s="1024"/>
      <c r="P300" s="1024"/>
      <c r="Q300" s="176">
        <f t="shared" si="1123"/>
        <v>0</v>
      </c>
      <c r="R300" s="172"/>
      <c r="S300" s="172"/>
      <c r="T300" s="1024">
        <f t="shared" si="1124"/>
        <v>0</v>
      </c>
      <c r="U300" s="1024">
        <v>0</v>
      </c>
      <c r="V300" s="1024">
        <v>0</v>
      </c>
      <c r="W300" s="1024">
        <f t="shared" si="1125"/>
        <v>0</v>
      </c>
      <c r="X300" s="528">
        <f t="shared" si="1130"/>
        <v>1716</v>
      </c>
      <c r="Y300" s="528">
        <f t="shared" si="1126"/>
        <v>1684</v>
      </c>
      <c r="Z300" s="528">
        <f t="shared" si="1127"/>
        <v>3400</v>
      </c>
      <c r="AA300" s="1208">
        <v>0</v>
      </c>
      <c r="AB300" s="1208">
        <v>0</v>
      </c>
      <c r="AC300" s="200">
        <f t="shared" si="1131"/>
        <v>0</v>
      </c>
      <c r="AD300" s="171">
        <f t="shared" si="1128"/>
        <v>1716</v>
      </c>
      <c r="AE300" s="171">
        <f t="shared" si="1128"/>
        <v>1684</v>
      </c>
      <c r="AF300" s="200">
        <f t="shared" si="1132"/>
        <v>3400</v>
      </c>
      <c r="AG300" s="1206">
        <v>8</v>
      </c>
      <c r="AH300" s="1206">
        <v>8</v>
      </c>
      <c r="AI300" s="200">
        <f t="shared" si="1129"/>
        <v>16</v>
      </c>
      <c r="AL300" s="193"/>
    </row>
    <row r="301" spans="1:38" s="194" customFormat="1" ht="28.5" customHeight="1">
      <c r="A301" s="91"/>
      <c r="B301" s="548" t="s">
        <v>6</v>
      </c>
      <c r="C301" s="203">
        <f>SUM(C290:C300)</f>
        <v>10668</v>
      </c>
      <c r="D301" s="203">
        <f t="shared" ref="D301:AI301" si="1133">SUM(D290:D300)</f>
        <v>10459</v>
      </c>
      <c r="E301" s="203">
        <f t="shared" si="1133"/>
        <v>21127</v>
      </c>
      <c r="F301" s="203">
        <f t="shared" si="1133"/>
        <v>8776</v>
      </c>
      <c r="G301" s="203">
        <f t="shared" si="1133"/>
        <v>8278</v>
      </c>
      <c r="H301" s="203">
        <f t="shared" si="1133"/>
        <v>17054</v>
      </c>
      <c r="I301" s="203">
        <f t="shared" si="1133"/>
        <v>673</v>
      </c>
      <c r="J301" s="203">
        <f t="shared" si="1133"/>
        <v>482</v>
      </c>
      <c r="K301" s="203">
        <f t="shared" si="1133"/>
        <v>1155</v>
      </c>
      <c r="L301" s="203">
        <f t="shared" si="1133"/>
        <v>245</v>
      </c>
      <c r="M301" s="203">
        <f t="shared" si="1133"/>
        <v>244</v>
      </c>
      <c r="N301" s="203">
        <f t="shared" si="1133"/>
        <v>489</v>
      </c>
      <c r="O301" s="203">
        <f t="shared" si="1133"/>
        <v>0</v>
      </c>
      <c r="P301" s="203">
        <f t="shared" si="1133"/>
        <v>0</v>
      </c>
      <c r="Q301" s="203">
        <f t="shared" si="1133"/>
        <v>0</v>
      </c>
      <c r="R301" s="203">
        <f t="shared" si="1133"/>
        <v>25</v>
      </c>
      <c r="S301" s="203">
        <f t="shared" si="1133"/>
        <v>21</v>
      </c>
      <c r="T301" s="203">
        <f t="shared" si="1133"/>
        <v>46</v>
      </c>
      <c r="U301" s="203">
        <f t="shared" si="1133"/>
        <v>18</v>
      </c>
      <c r="V301" s="203">
        <f t="shared" si="1133"/>
        <v>15</v>
      </c>
      <c r="W301" s="203">
        <f t="shared" si="1133"/>
        <v>33</v>
      </c>
      <c r="X301" s="203">
        <f t="shared" si="1133"/>
        <v>20405</v>
      </c>
      <c r="Y301" s="203">
        <f t="shared" si="1133"/>
        <v>19499</v>
      </c>
      <c r="Z301" s="203">
        <f t="shared" si="1133"/>
        <v>39904</v>
      </c>
      <c r="AA301" s="203">
        <f t="shared" si="1133"/>
        <v>2727</v>
      </c>
      <c r="AB301" s="203">
        <f t="shared" si="1133"/>
        <v>1596</v>
      </c>
      <c r="AC301" s="203">
        <f t="shared" si="1133"/>
        <v>4323</v>
      </c>
      <c r="AD301" s="203">
        <f t="shared" si="1133"/>
        <v>23132</v>
      </c>
      <c r="AE301" s="203">
        <f t="shared" si="1133"/>
        <v>21095</v>
      </c>
      <c r="AF301" s="203">
        <f t="shared" si="1133"/>
        <v>44227</v>
      </c>
      <c r="AG301" s="203">
        <f t="shared" si="1133"/>
        <v>100</v>
      </c>
      <c r="AH301" s="203">
        <f t="shared" si="1133"/>
        <v>88</v>
      </c>
      <c r="AI301" s="203">
        <f t="shared" si="1133"/>
        <v>188</v>
      </c>
      <c r="AL301" s="193"/>
    </row>
    <row r="302" spans="1:38" s="194" customFormat="1" ht="28.5" customHeight="1">
      <c r="A302" s="201" t="s">
        <v>62</v>
      </c>
      <c r="B302" s="546"/>
      <c r="E302" s="199"/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207"/>
      <c r="Y302" s="207"/>
      <c r="Z302" s="199"/>
      <c r="AA302" s="199"/>
      <c r="AB302" s="199"/>
      <c r="AC302" s="199"/>
      <c r="AD302" s="199"/>
      <c r="AE302" s="199"/>
      <c r="AF302" s="199"/>
      <c r="AG302" s="199"/>
      <c r="AH302" s="199"/>
      <c r="AI302" s="208"/>
      <c r="AL302" s="193"/>
    </row>
    <row r="303" spans="1:38" s="194" customFormat="1" ht="28.5" customHeight="1">
      <c r="A303" s="23">
        <v>101</v>
      </c>
      <c r="B303" s="556" t="s">
        <v>682</v>
      </c>
      <c r="C303" s="11">
        <v>368</v>
      </c>
      <c r="D303" s="11">
        <v>284</v>
      </c>
      <c r="E303" s="1024">
        <f t="shared" ref="E303:E309" si="1134">C303+D303</f>
        <v>652</v>
      </c>
      <c r="F303" s="11">
        <v>646</v>
      </c>
      <c r="G303" s="11">
        <v>648</v>
      </c>
      <c r="H303" s="1024">
        <f t="shared" ref="H303:H309" si="1135">F303+G303</f>
        <v>1294</v>
      </c>
      <c r="I303" s="11">
        <v>10</v>
      </c>
      <c r="J303" s="11">
        <v>5</v>
      </c>
      <c r="K303" s="1024">
        <f t="shared" ref="K303:K309" si="1136">I303+J303</f>
        <v>15</v>
      </c>
      <c r="L303" s="11"/>
      <c r="M303" s="11"/>
      <c r="N303" s="1024">
        <f t="shared" ref="N303:N309" si="1137">L303+M303</f>
        <v>0</v>
      </c>
      <c r="O303" s="1024"/>
      <c r="P303" s="1024"/>
      <c r="Q303" s="176">
        <f t="shared" ref="Q303:Q309" si="1138">O303+P303</f>
        <v>0</v>
      </c>
      <c r="R303" s="11"/>
      <c r="S303" s="11"/>
      <c r="T303" s="1024">
        <f t="shared" ref="T303:T309" si="1139">R303+S303</f>
        <v>0</v>
      </c>
      <c r="U303" s="1024"/>
      <c r="V303" s="1024"/>
      <c r="W303" s="1024">
        <f t="shared" ref="W303:W309" si="1140">U303+V303</f>
        <v>0</v>
      </c>
      <c r="X303" s="528">
        <f t="shared" ref="X303" si="1141">C303+F303+I303+L303+O303+R303+U303</f>
        <v>1024</v>
      </c>
      <c r="Y303" s="528">
        <f t="shared" ref="Y303" si="1142">D303+G303+J303+M303+P303+S303+V303</f>
        <v>937</v>
      </c>
      <c r="Z303" s="528">
        <f t="shared" ref="Z303" si="1143">E303+H303+K303+N303+Q303+T303+W303</f>
        <v>1961</v>
      </c>
      <c r="AA303" s="11">
        <v>25</v>
      </c>
      <c r="AB303" s="11">
        <v>26</v>
      </c>
      <c r="AC303" s="171">
        <f t="shared" ref="AC303:AC309" si="1144">AA303+AB303</f>
        <v>51</v>
      </c>
      <c r="AD303" s="171">
        <f t="shared" ref="AD303:AE309" si="1145">X303+AA303</f>
        <v>1049</v>
      </c>
      <c r="AE303" s="171">
        <f t="shared" si="1145"/>
        <v>963</v>
      </c>
      <c r="AF303" s="171">
        <f t="shared" ref="AF303:AF309" si="1146">AD303+AE303</f>
        <v>2012</v>
      </c>
      <c r="AG303" s="11"/>
      <c r="AH303" s="11"/>
      <c r="AI303" s="171">
        <f t="shared" ref="AI303:AI309" si="1147">AG303+AH303</f>
        <v>0</v>
      </c>
      <c r="AL303" s="193"/>
    </row>
    <row r="304" spans="1:38" s="194" customFormat="1" ht="28.5" customHeight="1">
      <c r="A304" s="23">
        <v>102</v>
      </c>
      <c r="B304" s="556" t="s">
        <v>685</v>
      </c>
      <c r="C304" s="11">
        <v>6</v>
      </c>
      <c r="D304" s="11">
        <v>4</v>
      </c>
      <c r="E304" s="1024">
        <f t="shared" si="1134"/>
        <v>10</v>
      </c>
      <c r="F304" s="11">
        <v>50</v>
      </c>
      <c r="G304" s="11">
        <v>52</v>
      </c>
      <c r="H304" s="1024">
        <f t="shared" si="1135"/>
        <v>102</v>
      </c>
      <c r="I304" s="11">
        <v>0</v>
      </c>
      <c r="J304" s="11">
        <v>0</v>
      </c>
      <c r="K304" s="1024">
        <f t="shared" si="1136"/>
        <v>0</v>
      </c>
      <c r="L304" s="11"/>
      <c r="M304" s="11"/>
      <c r="N304" s="1024">
        <f t="shared" si="1137"/>
        <v>0</v>
      </c>
      <c r="O304" s="1024"/>
      <c r="P304" s="1024"/>
      <c r="Q304" s="176">
        <f t="shared" si="1138"/>
        <v>0</v>
      </c>
      <c r="R304" s="11"/>
      <c r="S304" s="11"/>
      <c r="T304" s="1024">
        <f t="shared" si="1139"/>
        <v>0</v>
      </c>
      <c r="U304" s="1024"/>
      <c r="V304" s="1024"/>
      <c r="W304" s="1024">
        <f t="shared" si="1140"/>
        <v>0</v>
      </c>
      <c r="X304" s="528">
        <f t="shared" ref="X304:X309" si="1148">C304+F304+I304+L304+O304+R304+U304</f>
        <v>56</v>
      </c>
      <c r="Y304" s="528">
        <f t="shared" ref="Y304:Y309" si="1149">D304+G304+J304+M304+P304+S304+V304</f>
        <v>56</v>
      </c>
      <c r="Z304" s="528">
        <f t="shared" ref="Z304:Z309" si="1150">E304+H304+K304+N304+Q304+T304+W304</f>
        <v>112</v>
      </c>
      <c r="AA304" s="11">
        <v>6</v>
      </c>
      <c r="AB304" s="11">
        <v>6</v>
      </c>
      <c r="AC304" s="171">
        <f t="shared" si="1144"/>
        <v>12</v>
      </c>
      <c r="AD304" s="171">
        <f t="shared" si="1145"/>
        <v>62</v>
      </c>
      <c r="AE304" s="171">
        <f t="shared" si="1145"/>
        <v>62</v>
      </c>
      <c r="AF304" s="171">
        <f t="shared" si="1146"/>
        <v>124</v>
      </c>
      <c r="AG304" s="11"/>
      <c r="AH304" s="11"/>
      <c r="AI304" s="171">
        <f t="shared" si="1147"/>
        <v>0</v>
      </c>
      <c r="AL304" s="193"/>
    </row>
    <row r="305" spans="1:38" s="194" customFormat="1" ht="28.5" customHeight="1">
      <c r="A305" s="23">
        <v>103</v>
      </c>
      <c r="B305" s="556" t="s">
        <v>684</v>
      </c>
      <c r="C305" s="11">
        <v>5</v>
      </c>
      <c r="D305" s="11">
        <v>1</v>
      </c>
      <c r="E305" s="1024">
        <f t="shared" si="1134"/>
        <v>6</v>
      </c>
      <c r="F305" s="11">
        <v>79</v>
      </c>
      <c r="G305" s="11">
        <v>58</v>
      </c>
      <c r="H305" s="1024">
        <f t="shared" si="1135"/>
        <v>137</v>
      </c>
      <c r="I305" s="11">
        <v>3</v>
      </c>
      <c r="J305" s="11">
        <v>0</v>
      </c>
      <c r="K305" s="1024">
        <f t="shared" si="1136"/>
        <v>3</v>
      </c>
      <c r="L305" s="11"/>
      <c r="M305" s="11"/>
      <c r="N305" s="1024">
        <f t="shared" si="1137"/>
        <v>0</v>
      </c>
      <c r="O305" s="1024"/>
      <c r="P305" s="1024"/>
      <c r="Q305" s="176">
        <f t="shared" si="1138"/>
        <v>0</v>
      </c>
      <c r="R305" s="11"/>
      <c r="S305" s="11"/>
      <c r="T305" s="1024">
        <f t="shared" si="1139"/>
        <v>0</v>
      </c>
      <c r="U305" s="1024"/>
      <c r="V305" s="1024">
        <v>1</v>
      </c>
      <c r="W305" s="1024">
        <f t="shared" si="1140"/>
        <v>1</v>
      </c>
      <c r="X305" s="528">
        <f t="shared" si="1148"/>
        <v>87</v>
      </c>
      <c r="Y305" s="528">
        <f t="shared" si="1149"/>
        <v>60</v>
      </c>
      <c r="Z305" s="528">
        <f t="shared" si="1150"/>
        <v>147</v>
      </c>
      <c r="AA305" s="11">
        <v>6</v>
      </c>
      <c r="AB305" s="11">
        <v>4</v>
      </c>
      <c r="AC305" s="171">
        <f t="shared" si="1144"/>
        <v>10</v>
      </c>
      <c r="AD305" s="171">
        <f t="shared" si="1145"/>
        <v>93</v>
      </c>
      <c r="AE305" s="171">
        <f t="shared" si="1145"/>
        <v>64</v>
      </c>
      <c r="AF305" s="171">
        <f t="shared" si="1146"/>
        <v>157</v>
      </c>
      <c r="AG305" s="11"/>
      <c r="AH305" s="11"/>
      <c r="AI305" s="171">
        <f t="shared" si="1147"/>
        <v>0</v>
      </c>
      <c r="AL305" s="193"/>
    </row>
    <row r="306" spans="1:38" s="194" customFormat="1" ht="28.5" customHeight="1">
      <c r="A306" s="23">
        <v>104</v>
      </c>
      <c r="B306" s="556" t="s">
        <v>683</v>
      </c>
      <c r="C306" s="11">
        <v>192</v>
      </c>
      <c r="D306" s="11">
        <v>180</v>
      </c>
      <c r="E306" s="1024">
        <f t="shared" si="1134"/>
        <v>372</v>
      </c>
      <c r="F306" s="11">
        <v>128</v>
      </c>
      <c r="G306" s="11">
        <v>105</v>
      </c>
      <c r="H306" s="1024">
        <f t="shared" si="1135"/>
        <v>233</v>
      </c>
      <c r="I306" s="11">
        <v>7</v>
      </c>
      <c r="J306" s="11">
        <v>4</v>
      </c>
      <c r="K306" s="1024">
        <f t="shared" si="1136"/>
        <v>11</v>
      </c>
      <c r="L306" s="11">
        <v>3</v>
      </c>
      <c r="M306" s="11"/>
      <c r="N306" s="1024">
        <f t="shared" si="1137"/>
        <v>3</v>
      </c>
      <c r="O306" s="1024"/>
      <c r="P306" s="1024"/>
      <c r="Q306" s="176">
        <f t="shared" si="1138"/>
        <v>0</v>
      </c>
      <c r="R306" s="11"/>
      <c r="S306" s="11"/>
      <c r="T306" s="1024">
        <f t="shared" si="1139"/>
        <v>0</v>
      </c>
      <c r="U306" s="1024">
        <v>1</v>
      </c>
      <c r="V306" s="1024"/>
      <c r="W306" s="1024">
        <f t="shared" si="1140"/>
        <v>1</v>
      </c>
      <c r="X306" s="528">
        <f t="shared" si="1148"/>
        <v>331</v>
      </c>
      <c r="Y306" s="528">
        <f t="shared" si="1149"/>
        <v>289</v>
      </c>
      <c r="Z306" s="528">
        <f t="shared" si="1150"/>
        <v>620</v>
      </c>
      <c r="AA306" s="11">
        <v>0</v>
      </c>
      <c r="AB306" s="11">
        <v>0</v>
      </c>
      <c r="AC306" s="171">
        <f t="shared" si="1144"/>
        <v>0</v>
      </c>
      <c r="AD306" s="171">
        <f t="shared" si="1145"/>
        <v>331</v>
      </c>
      <c r="AE306" s="171">
        <f t="shared" si="1145"/>
        <v>289</v>
      </c>
      <c r="AF306" s="171">
        <f t="shared" si="1146"/>
        <v>620</v>
      </c>
      <c r="AG306" s="11"/>
      <c r="AH306" s="11"/>
      <c r="AI306" s="171">
        <f t="shared" si="1147"/>
        <v>0</v>
      </c>
      <c r="AL306" s="193"/>
    </row>
    <row r="307" spans="1:38" s="194" customFormat="1" ht="28.5" customHeight="1">
      <c r="A307" s="23">
        <v>105</v>
      </c>
      <c r="B307" s="556" t="s">
        <v>62</v>
      </c>
      <c r="C307" s="11">
        <v>636</v>
      </c>
      <c r="D307" s="11">
        <v>490</v>
      </c>
      <c r="E307" s="1024">
        <f t="shared" si="1134"/>
        <v>1126</v>
      </c>
      <c r="F307" s="11">
        <v>2146</v>
      </c>
      <c r="G307" s="11">
        <v>1991</v>
      </c>
      <c r="H307" s="1024">
        <f t="shared" si="1135"/>
        <v>4137</v>
      </c>
      <c r="I307" s="11">
        <v>31</v>
      </c>
      <c r="J307" s="11">
        <v>38</v>
      </c>
      <c r="K307" s="1024">
        <f t="shared" si="1136"/>
        <v>69</v>
      </c>
      <c r="L307" s="11"/>
      <c r="M307" s="11"/>
      <c r="N307" s="1024">
        <f t="shared" si="1137"/>
        <v>0</v>
      </c>
      <c r="O307" s="1024"/>
      <c r="P307" s="1024"/>
      <c r="Q307" s="176">
        <f t="shared" si="1138"/>
        <v>0</v>
      </c>
      <c r="R307" s="11"/>
      <c r="S307" s="11"/>
      <c r="T307" s="1024">
        <f t="shared" si="1139"/>
        <v>0</v>
      </c>
      <c r="U307" s="1024"/>
      <c r="V307" s="1024"/>
      <c r="W307" s="1024">
        <f t="shared" si="1140"/>
        <v>0</v>
      </c>
      <c r="X307" s="528">
        <f t="shared" si="1148"/>
        <v>2813</v>
      </c>
      <c r="Y307" s="528">
        <f t="shared" si="1149"/>
        <v>2519</v>
      </c>
      <c r="Z307" s="528">
        <f t="shared" si="1150"/>
        <v>5332</v>
      </c>
      <c r="AA307" s="11">
        <v>0</v>
      </c>
      <c r="AB307" s="11">
        <v>0</v>
      </c>
      <c r="AC307" s="171">
        <f t="shared" si="1144"/>
        <v>0</v>
      </c>
      <c r="AD307" s="171">
        <f t="shared" si="1145"/>
        <v>2813</v>
      </c>
      <c r="AE307" s="171">
        <f t="shared" si="1145"/>
        <v>2519</v>
      </c>
      <c r="AF307" s="171">
        <f t="shared" si="1146"/>
        <v>5332</v>
      </c>
      <c r="AG307" s="11">
        <v>40</v>
      </c>
      <c r="AH307" s="11">
        <v>32</v>
      </c>
      <c r="AI307" s="171">
        <f t="shared" si="1147"/>
        <v>72</v>
      </c>
      <c r="AL307" s="431"/>
    </row>
    <row r="308" spans="1:38" s="194" customFormat="1" ht="28.5" customHeight="1">
      <c r="A308" s="23">
        <v>106</v>
      </c>
      <c r="B308" s="556" t="s">
        <v>64</v>
      </c>
      <c r="C308" s="11">
        <v>12</v>
      </c>
      <c r="D308" s="11">
        <v>13</v>
      </c>
      <c r="E308" s="1024">
        <f t="shared" si="1134"/>
        <v>25</v>
      </c>
      <c r="F308" s="11">
        <v>11</v>
      </c>
      <c r="G308" s="11">
        <v>12</v>
      </c>
      <c r="H308" s="1024">
        <f t="shared" si="1135"/>
        <v>23</v>
      </c>
      <c r="I308" s="11">
        <v>0</v>
      </c>
      <c r="J308" s="11">
        <v>1</v>
      </c>
      <c r="K308" s="1024">
        <f t="shared" si="1136"/>
        <v>1</v>
      </c>
      <c r="L308" s="11"/>
      <c r="M308" s="11"/>
      <c r="N308" s="1024">
        <f t="shared" si="1137"/>
        <v>0</v>
      </c>
      <c r="O308" s="1024"/>
      <c r="P308" s="1024"/>
      <c r="Q308" s="176">
        <f t="shared" si="1138"/>
        <v>0</v>
      </c>
      <c r="R308" s="11"/>
      <c r="S308" s="11"/>
      <c r="T308" s="1024">
        <f t="shared" si="1139"/>
        <v>0</v>
      </c>
      <c r="U308" s="1024"/>
      <c r="V308" s="1024"/>
      <c r="W308" s="1024">
        <f t="shared" si="1140"/>
        <v>0</v>
      </c>
      <c r="X308" s="528">
        <f t="shared" si="1148"/>
        <v>23</v>
      </c>
      <c r="Y308" s="528">
        <f t="shared" si="1149"/>
        <v>26</v>
      </c>
      <c r="Z308" s="528">
        <f t="shared" si="1150"/>
        <v>49</v>
      </c>
      <c r="AA308" s="11">
        <v>1</v>
      </c>
      <c r="AB308" s="11">
        <v>7</v>
      </c>
      <c r="AC308" s="171">
        <f t="shared" si="1144"/>
        <v>8</v>
      </c>
      <c r="AD308" s="171">
        <f t="shared" si="1145"/>
        <v>24</v>
      </c>
      <c r="AE308" s="171">
        <f t="shared" si="1145"/>
        <v>33</v>
      </c>
      <c r="AF308" s="171">
        <f t="shared" si="1146"/>
        <v>57</v>
      </c>
      <c r="AG308" s="11"/>
      <c r="AH308" s="11"/>
      <c r="AI308" s="171">
        <f t="shared" si="1147"/>
        <v>0</v>
      </c>
      <c r="AL308" s="431"/>
    </row>
    <row r="309" spans="1:38" s="194" customFormat="1" ht="28.5" customHeight="1">
      <c r="A309" s="23">
        <v>107</v>
      </c>
      <c r="B309" s="556" t="s">
        <v>63</v>
      </c>
      <c r="C309" s="11">
        <v>15</v>
      </c>
      <c r="D309" s="11">
        <v>24</v>
      </c>
      <c r="E309" s="1024">
        <f t="shared" si="1134"/>
        <v>39</v>
      </c>
      <c r="F309" s="11">
        <v>80</v>
      </c>
      <c r="G309" s="11">
        <v>64</v>
      </c>
      <c r="H309" s="1024">
        <f t="shared" si="1135"/>
        <v>144</v>
      </c>
      <c r="I309" s="11">
        <v>8</v>
      </c>
      <c r="J309" s="11">
        <v>7</v>
      </c>
      <c r="K309" s="1024">
        <f t="shared" si="1136"/>
        <v>15</v>
      </c>
      <c r="L309" s="11"/>
      <c r="M309" s="11"/>
      <c r="N309" s="1024">
        <f t="shared" si="1137"/>
        <v>0</v>
      </c>
      <c r="O309" s="1024"/>
      <c r="P309" s="1024"/>
      <c r="Q309" s="176">
        <f t="shared" si="1138"/>
        <v>0</v>
      </c>
      <c r="R309" s="11"/>
      <c r="S309" s="11"/>
      <c r="T309" s="1024">
        <f t="shared" si="1139"/>
        <v>0</v>
      </c>
      <c r="U309" s="1024"/>
      <c r="V309" s="1024"/>
      <c r="W309" s="1024">
        <f t="shared" si="1140"/>
        <v>0</v>
      </c>
      <c r="X309" s="528">
        <f t="shared" si="1148"/>
        <v>103</v>
      </c>
      <c r="Y309" s="528">
        <f t="shared" si="1149"/>
        <v>95</v>
      </c>
      <c r="Z309" s="528">
        <f t="shared" si="1150"/>
        <v>198</v>
      </c>
      <c r="AA309" s="11">
        <v>2</v>
      </c>
      <c r="AB309" s="11">
        <v>6</v>
      </c>
      <c r="AC309" s="171">
        <f t="shared" si="1144"/>
        <v>8</v>
      </c>
      <c r="AD309" s="171">
        <f t="shared" si="1145"/>
        <v>105</v>
      </c>
      <c r="AE309" s="171">
        <f t="shared" si="1145"/>
        <v>101</v>
      </c>
      <c r="AF309" s="171">
        <f t="shared" si="1146"/>
        <v>206</v>
      </c>
      <c r="AG309" s="11"/>
      <c r="AH309" s="11"/>
      <c r="AI309" s="171">
        <f t="shared" si="1147"/>
        <v>0</v>
      </c>
      <c r="AL309" s="193"/>
    </row>
    <row r="310" spans="1:38" s="194" customFormat="1" ht="28.5" customHeight="1">
      <c r="A310" s="91"/>
      <c r="B310" s="548" t="s">
        <v>6</v>
      </c>
      <c r="C310" s="203">
        <f>SUM(C303:C309)</f>
        <v>1234</v>
      </c>
      <c r="D310" s="203">
        <f t="shared" ref="D310:AI310" si="1151">SUM(D303:D309)</f>
        <v>996</v>
      </c>
      <c r="E310" s="203">
        <f t="shared" si="1151"/>
        <v>2230</v>
      </c>
      <c r="F310" s="203">
        <f t="shared" si="1151"/>
        <v>3140</v>
      </c>
      <c r="G310" s="203">
        <f t="shared" si="1151"/>
        <v>2930</v>
      </c>
      <c r="H310" s="203">
        <f t="shared" si="1151"/>
        <v>6070</v>
      </c>
      <c r="I310" s="203">
        <f t="shared" si="1151"/>
        <v>59</v>
      </c>
      <c r="J310" s="203">
        <f t="shared" si="1151"/>
        <v>55</v>
      </c>
      <c r="K310" s="203">
        <f t="shared" si="1151"/>
        <v>114</v>
      </c>
      <c r="L310" s="203">
        <f t="shared" si="1151"/>
        <v>3</v>
      </c>
      <c r="M310" s="203">
        <f t="shared" si="1151"/>
        <v>0</v>
      </c>
      <c r="N310" s="203">
        <f t="shared" si="1151"/>
        <v>3</v>
      </c>
      <c r="O310" s="203">
        <f t="shared" si="1151"/>
        <v>0</v>
      </c>
      <c r="P310" s="203">
        <f t="shared" si="1151"/>
        <v>0</v>
      </c>
      <c r="Q310" s="203">
        <f t="shared" si="1151"/>
        <v>0</v>
      </c>
      <c r="R310" s="203">
        <f t="shared" si="1151"/>
        <v>0</v>
      </c>
      <c r="S310" s="203">
        <f t="shared" si="1151"/>
        <v>0</v>
      </c>
      <c r="T310" s="203">
        <f t="shared" si="1151"/>
        <v>0</v>
      </c>
      <c r="U310" s="203">
        <f t="shared" si="1151"/>
        <v>1</v>
      </c>
      <c r="V310" s="203">
        <f t="shared" si="1151"/>
        <v>1</v>
      </c>
      <c r="W310" s="203">
        <f t="shared" si="1151"/>
        <v>2</v>
      </c>
      <c r="X310" s="203">
        <f t="shared" si="1151"/>
        <v>4437</v>
      </c>
      <c r="Y310" s="203">
        <f t="shared" si="1151"/>
        <v>3982</v>
      </c>
      <c r="Z310" s="203">
        <f t="shared" si="1151"/>
        <v>8419</v>
      </c>
      <c r="AA310" s="203">
        <f t="shared" si="1151"/>
        <v>40</v>
      </c>
      <c r="AB310" s="203">
        <f t="shared" si="1151"/>
        <v>49</v>
      </c>
      <c r="AC310" s="203">
        <f t="shared" si="1151"/>
        <v>89</v>
      </c>
      <c r="AD310" s="203">
        <f t="shared" si="1151"/>
        <v>4477</v>
      </c>
      <c r="AE310" s="203">
        <f t="shared" si="1151"/>
        <v>4031</v>
      </c>
      <c r="AF310" s="203">
        <f t="shared" si="1151"/>
        <v>8508</v>
      </c>
      <c r="AG310" s="203">
        <f t="shared" si="1151"/>
        <v>40</v>
      </c>
      <c r="AH310" s="203">
        <f t="shared" si="1151"/>
        <v>32</v>
      </c>
      <c r="AI310" s="203">
        <f t="shared" si="1151"/>
        <v>72</v>
      </c>
      <c r="AL310" s="193"/>
    </row>
    <row r="311" spans="1:38" s="194" customFormat="1" ht="28.5" customHeight="1">
      <c r="A311" s="206" t="s">
        <v>67</v>
      </c>
      <c r="B311" s="546"/>
      <c r="C311" s="199"/>
      <c r="D311" s="199"/>
      <c r="E311" s="199"/>
      <c r="F311" s="199"/>
      <c r="G311" s="199"/>
      <c r="H311" s="199"/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199"/>
      <c r="T311" s="199"/>
      <c r="U311" s="199"/>
      <c r="V311" s="199"/>
      <c r="W311" s="199"/>
      <c r="X311" s="207"/>
      <c r="Y311" s="207"/>
      <c r="Z311" s="199"/>
      <c r="AA311" s="199"/>
      <c r="AB311" s="199"/>
      <c r="AC311" s="199"/>
      <c r="AD311" s="199"/>
      <c r="AE311" s="199"/>
      <c r="AF311" s="199"/>
      <c r="AG311" s="199"/>
      <c r="AH311" s="199"/>
      <c r="AI311" s="208"/>
      <c r="AL311" s="193"/>
    </row>
    <row r="312" spans="1:38" s="194" customFormat="1" ht="28.5" customHeight="1">
      <c r="A312" s="23">
        <v>108</v>
      </c>
      <c r="B312" s="549" t="s">
        <v>69</v>
      </c>
      <c r="C312" s="212">
        <v>1820</v>
      </c>
      <c r="D312" s="212">
        <v>1596</v>
      </c>
      <c r="E312" s="1024">
        <f t="shared" ref="E312:E318" si="1152">C312+D312</f>
        <v>3416</v>
      </c>
      <c r="F312" s="212">
        <v>3372</v>
      </c>
      <c r="G312" s="212">
        <v>3277</v>
      </c>
      <c r="H312" s="1024">
        <f t="shared" ref="H312:H318" si="1153">F312+G312</f>
        <v>6649</v>
      </c>
      <c r="I312" s="212">
        <v>191</v>
      </c>
      <c r="J312" s="212">
        <v>180</v>
      </c>
      <c r="K312" s="1024">
        <f t="shared" ref="K312:K318" si="1154">I312+J312</f>
        <v>371</v>
      </c>
      <c r="L312" s="212">
        <v>72</v>
      </c>
      <c r="M312" s="212">
        <v>72</v>
      </c>
      <c r="N312" s="1024">
        <f t="shared" ref="N312:N318" si="1155">L312+M312</f>
        <v>144</v>
      </c>
      <c r="O312" s="1024"/>
      <c r="P312" s="1024"/>
      <c r="Q312" s="176">
        <f t="shared" ref="Q312:Q318" si="1156">O312+P312</f>
        <v>0</v>
      </c>
      <c r="R312" s="171"/>
      <c r="S312" s="171"/>
      <c r="T312" s="1024">
        <f t="shared" ref="T312:T318" si="1157">R312+S312</f>
        <v>0</v>
      </c>
      <c r="U312" s="1024"/>
      <c r="V312" s="1024"/>
      <c r="W312" s="1024">
        <f t="shared" ref="W312:W318" si="1158">U312+V312</f>
        <v>0</v>
      </c>
      <c r="X312" s="528">
        <f t="shared" ref="X312:X318" si="1159">C312+F312+I312+L312+O312+R312+U312</f>
        <v>5455</v>
      </c>
      <c r="Y312" s="528">
        <f t="shared" ref="Y312:Y318" si="1160">D312+G312+J312+M312+P312+S312+V312</f>
        <v>5125</v>
      </c>
      <c r="Z312" s="528">
        <f t="shared" ref="Z312:Z318" si="1161">E312+H312+K312+N312+Q312+T312+W312</f>
        <v>10580</v>
      </c>
      <c r="AA312" s="212">
        <v>47</v>
      </c>
      <c r="AB312" s="212">
        <v>30</v>
      </c>
      <c r="AC312" s="171">
        <f t="shared" ref="AC312:AC318" si="1162">AA312+AB312</f>
        <v>77</v>
      </c>
      <c r="AD312" s="171">
        <f t="shared" ref="AD312:AE315" si="1163">X312+AA312</f>
        <v>5502</v>
      </c>
      <c r="AE312" s="171">
        <f t="shared" si="1163"/>
        <v>5155</v>
      </c>
      <c r="AF312" s="171">
        <f t="shared" ref="AF312:AF318" si="1164">AD312+AE312</f>
        <v>10657</v>
      </c>
      <c r="AG312" s="212">
        <v>26</v>
      </c>
      <c r="AH312" s="212">
        <v>23</v>
      </c>
      <c r="AI312" s="171">
        <f t="shared" ref="AI312:AI318" si="1165">AG312+AH312</f>
        <v>49</v>
      </c>
      <c r="AL312" s="193"/>
    </row>
    <row r="313" spans="1:38" s="194" customFormat="1" ht="28.5" customHeight="1">
      <c r="A313" s="23">
        <v>109</v>
      </c>
      <c r="B313" s="549" t="s">
        <v>686</v>
      </c>
      <c r="C313" s="11">
        <v>15</v>
      </c>
      <c r="D313" s="11">
        <v>8</v>
      </c>
      <c r="E313" s="1024">
        <f t="shared" si="1152"/>
        <v>23</v>
      </c>
      <c r="F313" s="11">
        <v>76</v>
      </c>
      <c r="G313" s="11">
        <v>96</v>
      </c>
      <c r="H313" s="1024">
        <f t="shared" si="1153"/>
        <v>172</v>
      </c>
      <c r="I313" s="11">
        <v>6</v>
      </c>
      <c r="J313" s="11">
        <v>3</v>
      </c>
      <c r="K313" s="1024">
        <f t="shared" si="1154"/>
        <v>9</v>
      </c>
      <c r="L313" s="11">
        <v>0</v>
      </c>
      <c r="M313" s="11">
        <v>0</v>
      </c>
      <c r="N313" s="1024">
        <f t="shared" si="1155"/>
        <v>0</v>
      </c>
      <c r="O313" s="1024"/>
      <c r="P313" s="1024"/>
      <c r="Q313" s="176">
        <f t="shared" si="1156"/>
        <v>0</v>
      </c>
      <c r="R313" s="171"/>
      <c r="S313" s="171"/>
      <c r="T313" s="1024">
        <f t="shared" si="1157"/>
        <v>0</v>
      </c>
      <c r="U313" s="1024">
        <v>7</v>
      </c>
      <c r="V313" s="1024">
        <v>8</v>
      </c>
      <c r="W313" s="1024">
        <f t="shared" si="1158"/>
        <v>15</v>
      </c>
      <c r="X313" s="528">
        <f t="shared" si="1159"/>
        <v>104</v>
      </c>
      <c r="Y313" s="528">
        <f t="shared" si="1160"/>
        <v>115</v>
      </c>
      <c r="Z313" s="528">
        <f t="shared" si="1161"/>
        <v>219</v>
      </c>
      <c r="AA313" s="11">
        <v>9</v>
      </c>
      <c r="AB313" s="11">
        <v>9</v>
      </c>
      <c r="AC313" s="171">
        <f t="shared" si="1162"/>
        <v>18</v>
      </c>
      <c r="AD313" s="171">
        <f t="shared" si="1163"/>
        <v>113</v>
      </c>
      <c r="AE313" s="171">
        <f t="shared" si="1163"/>
        <v>124</v>
      </c>
      <c r="AF313" s="171">
        <f t="shared" si="1164"/>
        <v>237</v>
      </c>
      <c r="AG313" s="11"/>
      <c r="AH313" s="11"/>
      <c r="AI313" s="171">
        <f t="shared" si="1165"/>
        <v>0</v>
      </c>
      <c r="AL313" s="193"/>
    </row>
    <row r="314" spans="1:38" s="194" customFormat="1" ht="28.5" customHeight="1">
      <c r="A314" s="23">
        <v>110</v>
      </c>
      <c r="B314" s="549" t="s">
        <v>687</v>
      </c>
      <c r="C314" s="212">
        <v>45</v>
      </c>
      <c r="D314" s="212">
        <v>23</v>
      </c>
      <c r="E314" s="1024">
        <f t="shared" si="1152"/>
        <v>68</v>
      </c>
      <c r="F314" s="212">
        <v>174</v>
      </c>
      <c r="G314" s="212">
        <v>202</v>
      </c>
      <c r="H314" s="1024">
        <f t="shared" si="1153"/>
        <v>376</v>
      </c>
      <c r="I314" s="212">
        <v>2</v>
      </c>
      <c r="J314" s="212">
        <v>4</v>
      </c>
      <c r="K314" s="1024">
        <f t="shared" si="1154"/>
        <v>6</v>
      </c>
      <c r="L314" s="212">
        <v>0</v>
      </c>
      <c r="M314" s="212">
        <v>0</v>
      </c>
      <c r="N314" s="1024">
        <f t="shared" si="1155"/>
        <v>0</v>
      </c>
      <c r="O314" s="1024"/>
      <c r="P314" s="1024"/>
      <c r="Q314" s="176">
        <f t="shared" si="1156"/>
        <v>0</v>
      </c>
      <c r="R314" s="171"/>
      <c r="S314" s="171"/>
      <c r="T314" s="1024">
        <f t="shared" si="1157"/>
        <v>0</v>
      </c>
      <c r="U314" s="1024"/>
      <c r="V314" s="1024"/>
      <c r="W314" s="1024">
        <f t="shared" si="1158"/>
        <v>0</v>
      </c>
      <c r="X314" s="528">
        <f t="shared" si="1159"/>
        <v>221</v>
      </c>
      <c r="Y314" s="528">
        <f t="shared" si="1160"/>
        <v>229</v>
      </c>
      <c r="Z314" s="528">
        <f t="shared" si="1161"/>
        <v>450</v>
      </c>
      <c r="AA314" s="212">
        <v>1</v>
      </c>
      <c r="AB314" s="212">
        <v>7</v>
      </c>
      <c r="AC314" s="171">
        <f t="shared" si="1162"/>
        <v>8</v>
      </c>
      <c r="AD314" s="171">
        <f t="shared" si="1163"/>
        <v>222</v>
      </c>
      <c r="AE314" s="171">
        <f t="shared" si="1163"/>
        <v>236</v>
      </c>
      <c r="AF314" s="171">
        <f t="shared" si="1164"/>
        <v>458</v>
      </c>
      <c r="AG314" s="212"/>
      <c r="AH314" s="212"/>
      <c r="AI314" s="171">
        <f t="shared" si="1165"/>
        <v>0</v>
      </c>
      <c r="AL314" s="193"/>
    </row>
    <row r="315" spans="1:38" s="194" customFormat="1" ht="28.5" customHeight="1">
      <c r="A315" s="23">
        <v>111</v>
      </c>
      <c r="B315" s="549" t="s">
        <v>68</v>
      </c>
      <c r="C315" s="212">
        <v>12</v>
      </c>
      <c r="D315" s="212">
        <v>7</v>
      </c>
      <c r="E315" s="1024">
        <f t="shared" si="1152"/>
        <v>19</v>
      </c>
      <c r="F315" s="212">
        <v>127</v>
      </c>
      <c r="G315" s="212">
        <v>112</v>
      </c>
      <c r="H315" s="1024">
        <f t="shared" si="1153"/>
        <v>239</v>
      </c>
      <c r="I315" s="212">
        <v>3</v>
      </c>
      <c r="J315" s="212">
        <v>5</v>
      </c>
      <c r="K315" s="1024">
        <f t="shared" si="1154"/>
        <v>8</v>
      </c>
      <c r="L315" s="212">
        <v>0</v>
      </c>
      <c r="M315" s="212">
        <v>0</v>
      </c>
      <c r="N315" s="1024">
        <f t="shared" si="1155"/>
        <v>0</v>
      </c>
      <c r="O315" s="1024"/>
      <c r="P315" s="1024"/>
      <c r="Q315" s="176">
        <f t="shared" si="1156"/>
        <v>0</v>
      </c>
      <c r="R315" s="171"/>
      <c r="S315" s="171"/>
      <c r="T315" s="1024">
        <f t="shared" si="1157"/>
        <v>0</v>
      </c>
      <c r="U315" s="1024"/>
      <c r="V315" s="1024"/>
      <c r="W315" s="1024">
        <f t="shared" si="1158"/>
        <v>0</v>
      </c>
      <c r="X315" s="528">
        <f t="shared" si="1159"/>
        <v>142</v>
      </c>
      <c r="Y315" s="528">
        <f t="shared" si="1160"/>
        <v>124</v>
      </c>
      <c r="Z315" s="528">
        <f t="shared" si="1161"/>
        <v>266</v>
      </c>
      <c r="AA315" s="212">
        <v>1</v>
      </c>
      <c r="AB315" s="212">
        <v>0</v>
      </c>
      <c r="AC315" s="171">
        <f t="shared" si="1162"/>
        <v>1</v>
      </c>
      <c r="AD315" s="171">
        <f t="shared" si="1163"/>
        <v>143</v>
      </c>
      <c r="AE315" s="171">
        <f t="shared" si="1163"/>
        <v>124</v>
      </c>
      <c r="AF315" s="171">
        <f t="shared" si="1164"/>
        <v>267</v>
      </c>
      <c r="AG315" s="212"/>
      <c r="AH315" s="212">
        <v>1</v>
      </c>
      <c r="AI315" s="171">
        <f t="shared" si="1165"/>
        <v>1</v>
      </c>
      <c r="AL315" s="193"/>
    </row>
    <row r="316" spans="1:38" s="194" customFormat="1" ht="28.5" customHeight="1">
      <c r="A316" s="23">
        <v>112</v>
      </c>
      <c r="B316" s="549" t="s">
        <v>688</v>
      </c>
      <c r="C316" s="212">
        <v>19</v>
      </c>
      <c r="D316" s="212">
        <v>29</v>
      </c>
      <c r="E316" s="1024">
        <f t="shared" si="1152"/>
        <v>48</v>
      </c>
      <c r="F316" s="212">
        <v>112</v>
      </c>
      <c r="G316" s="212">
        <v>115</v>
      </c>
      <c r="H316" s="1024">
        <f t="shared" si="1153"/>
        <v>227</v>
      </c>
      <c r="I316" s="212">
        <v>2</v>
      </c>
      <c r="J316" s="212">
        <v>2</v>
      </c>
      <c r="K316" s="1024">
        <f t="shared" si="1154"/>
        <v>4</v>
      </c>
      <c r="L316" s="212">
        <v>0</v>
      </c>
      <c r="M316" s="212">
        <v>0</v>
      </c>
      <c r="N316" s="1024">
        <f t="shared" si="1155"/>
        <v>0</v>
      </c>
      <c r="O316" s="1024"/>
      <c r="P316" s="1024"/>
      <c r="Q316" s="176">
        <f t="shared" si="1156"/>
        <v>0</v>
      </c>
      <c r="R316" s="171"/>
      <c r="S316" s="171"/>
      <c r="T316" s="1024">
        <f t="shared" si="1157"/>
        <v>0</v>
      </c>
      <c r="U316" s="1024"/>
      <c r="V316" s="1024"/>
      <c r="W316" s="1024">
        <f t="shared" si="1158"/>
        <v>0</v>
      </c>
      <c r="X316" s="528">
        <f t="shared" si="1159"/>
        <v>133</v>
      </c>
      <c r="Y316" s="528">
        <f t="shared" si="1160"/>
        <v>146</v>
      </c>
      <c r="Z316" s="528">
        <f t="shared" si="1161"/>
        <v>279</v>
      </c>
      <c r="AA316" s="212">
        <v>6</v>
      </c>
      <c r="AB316" s="212">
        <v>0</v>
      </c>
      <c r="AC316" s="171">
        <f t="shared" si="1162"/>
        <v>6</v>
      </c>
      <c r="AD316" s="171">
        <f t="shared" ref="AD316:AE318" si="1166">X316+AA316</f>
        <v>139</v>
      </c>
      <c r="AE316" s="171">
        <f t="shared" si="1166"/>
        <v>146</v>
      </c>
      <c r="AF316" s="171">
        <f t="shared" si="1164"/>
        <v>285</v>
      </c>
      <c r="AG316" s="212"/>
      <c r="AH316" s="212"/>
      <c r="AI316" s="171">
        <f t="shared" si="1165"/>
        <v>0</v>
      </c>
      <c r="AL316" s="193"/>
    </row>
    <row r="317" spans="1:38" s="194" customFormat="1" ht="28.5" customHeight="1">
      <c r="A317" s="23">
        <v>113</v>
      </c>
      <c r="B317" s="549" t="s">
        <v>702</v>
      </c>
      <c r="C317" s="212">
        <v>30</v>
      </c>
      <c r="D317" s="212">
        <v>24</v>
      </c>
      <c r="E317" s="1024">
        <f t="shared" si="1152"/>
        <v>54</v>
      </c>
      <c r="F317" s="212">
        <v>39</v>
      </c>
      <c r="G317" s="212">
        <v>50</v>
      </c>
      <c r="H317" s="1024">
        <f t="shared" si="1153"/>
        <v>89</v>
      </c>
      <c r="I317" s="212">
        <v>7</v>
      </c>
      <c r="J317" s="212">
        <v>5</v>
      </c>
      <c r="K317" s="1024">
        <f t="shared" si="1154"/>
        <v>12</v>
      </c>
      <c r="L317" s="212">
        <v>1</v>
      </c>
      <c r="M317" s="212">
        <v>2</v>
      </c>
      <c r="N317" s="1024">
        <f t="shared" si="1155"/>
        <v>3</v>
      </c>
      <c r="O317" s="1024"/>
      <c r="P317" s="1024"/>
      <c r="Q317" s="176">
        <f t="shared" si="1156"/>
        <v>0</v>
      </c>
      <c r="R317" s="171"/>
      <c r="S317" s="171"/>
      <c r="T317" s="1024">
        <f t="shared" si="1157"/>
        <v>0</v>
      </c>
      <c r="U317" s="1024"/>
      <c r="V317" s="1024"/>
      <c r="W317" s="1024">
        <f t="shared" si="1158"/>
        <v>0</v>
      </c>
      <c r="X317" s="528">
        <f t="shared" si="1159"/>
        <v>77</v>
      </c>
      <c r="Y317" s="528">
        <f t="shared" si="1160"/>
        <v>81</v>
      </c>
      <c r="Z317" s="528">
        <f t="shared" si="1161"/>
        <v>158</v>
      </c>
      <c r="AA317" s="212">
        <v>1</v>
      </c>
      <c r="AB317" s="212">
        <v>2</v>
      </c>
      <c r="AC317" s="171">
        <f t="shared" si="1162"/>
        <v>3</v>
      </c>
      <c r="AD317" s="171">
        <f t="shared" si="1166"/>
        <v>78</v>
      </c>
      <c r="AE317" s="171">
        <f t="shared" si="1166"/>
        <v>83</v>
      </c>
      <c r="AF317" s="171">
        <f t="shared" si="1164"/>
        <v>161</v>
      </c>
      <c r="AG317" s="212"/>
      <c r="AH317" s="212"/>
      <c r="AI317" s="171">
        <f t="shared" si="1165"/>
        <v>0</v>
      </c>
      <c r="AL317" s="193"/>
    </row>
    <row r="318" spans="1:38" ht="28.5" customHeight="1">
      <c r="A318" s="23">
        <v>114</v>
      </c>
      <c r="B318" s="10" t="s">
        <v>773</v>
      </c>
      <c r="C318" s="212">
        <v>5</v>
      </c>
      <c r="D318" s="212">
        <v>3</v>
      </c>
      <c r="E318" s="1024">
        <f t="shared" si="1152"/>
        <v>8</v>
      </c>
      <c r="F318" s="212">
        <v>44</v>
      </c>
      <c r="G318" s="212">
        <v>86</v>
      </c>
      <c r="H318" s="1024">
        <f t="shared" si="1153"/>
        <v>130</v>
      </c>
      <c r="I318" s="212">
        <v>0</v>
      </c>
      <c r="J318" s="212">
        <v>0</v>
      </c>
      <c r="K318" s="1024">
        <f t="shared" si="1154"/>
        <v>0</v>
      </c>
      <c r="L318" s="212">
        <v>2</v>
      </c>
      <c r="M318" s="212">
        <v>0</v>
      </c>
      <c r="N318" s="1024">
        <f t="shared" si="1155"/>
        <v>2</v>
      </c>
      <c r="O318" s="1024"/>
      <c r="P318" s="1024"/>
      <c r="Q318" s="176">
        <f t="shared" si="1156"/>
        <v>0</v>
      </c>
      <c r="R318" s="171"/>
      <c r="S318" s="171"/>
      <c r="T318" s="1024">
        <f t="shared" si="1157"/>
        <v>0</v>
      </c>
      <c r="U318" s="1024"/>
      <c r="V318" s="1024"/>
      <c r="W318" s="1024">
        <f t="shared" si="1158"/>
        <v>0</v>
      </c>
      <c r="X318" s="528">
        <f t="shared" si="1159"/>
        <v>51</v>
      </c>
      <c r="Y318" s="528">
        <f t="shared" si="1160"/>
        <v>89</v>
      </c>
      <c r="Z318" s="528">
        <f t="shared" si="1161"/>
        <v>140</v>
      </c>
      <c r="AA318" s="212">
        <v>0</v>
      </c>
      <c r="AB318" s="212">
        <v>0</v>
      </c>
      <c r="AC318" s="171">
        <f t="shared" si="1162"/>
        <v>0</v>
      </c>
      <c r="AD318" s="171">
        <f t="shared" si="1166"/>
        <v>51</v>
      </c>
      <c r="AE318" s="171">
        <f t="shared" si="1166"/>
        <v>89</v>
      </c>
      <c r="AF318" s="171">
        <f t="shared" si="1164"/>
        <v>140</v>
      </c>
      <c r="AG318" s="212"/>
      <c r="AH318" s="212"/>
      <c r="AI318" s="171">
        <f t="shared" si="1165"/>
        <v>0</v>
      </c>
    </row>
    <row r="319" spans="1:38" s="194" customFormat="1" ht="28.5" customHeight="1">
      <c r="A319" s="91"/>
      <c r="B319" s="548" t="s">
        <v>6</v>
      </c>
      <c r="C319" s="203">
        <f>SUM(C312:C318)</f>
        <v>1946</v>
      </c>
      <c r="D319" s="203">
        <f t="shared" ref="D319:AI319" si="1167">SUM(D312:D318)</f>
        <v>1690</v>
      </c>
      <c r="E319" s="203">
        <f t="shared" si="1167"/>
        <v>3636</v>
      </c>
      <c r="F319" s="203">
        <f t="shared" si="1167"/>
        <v>3944</v>
      </c>
      <c r="G319" s="203">
        <f t="shared" si="1167"/>
        <v>3938</v>
      </c>
      <c r="H319" s="203">
        <f t="shared" si="1167"/>
        <v>7882</v>
      </c>
      <c r="I319" s="203">
        <f t="shared" si="1167"/>
        <v>211</v>
      </c>
      <c r="J319" s="203">
        <f t="shared" si="1167"/>
        <v>199</v>
      </c>
      <c r="K319" s="203">
        <f t="shared" si="1167"/>
        <v>410</v>
      </c>
      <c r="L319" s="203">
        <f t="shared" si="1167"/>
        <v>75</v>
      </c>
      <c r="M319" s="203">
        <f t="shared" si="1167"/>
        <v>74</v>
      </c>
      <c r="N319" s="203">
        <f t="shared" si="1167"/>
        <v>149</v>
      </c>
      <c r="O319" s="203">
        <f t="shared" si="1167"/>
        <v>0</v>
      </c>
      <c r="P319" s="203">
        <f t="shared" si="1167"/>
        <v>0</v>
      </c>
      <c r="Q319" s="203">
        <f t="shared" si="1167"/>
        <v>0</v>
      </c>
      <c r="R319" s="203">
        <f t="shared" si="1167"/>
        <v>0</v>
      </c>
      <c r="S319" s="203">
        <f t="shared" si="1167"/>
        <v>0</v>
      </c>
      <c r="T319" s="203">
        <f t="shared" si="1167"/>
        <v>0</v>
      </c>
      <c r="U319" s="203">
        <f t="shared" si="1167"/>
        <v>7</v>
      </c>
      <c r="V319" s="203">
        <f t="shared" si="1167"/>
        <v>8</v>
      </c>
      <c r="W319" s="203">
        <f t="shared" si="1167"/>
        <v>15</v>
      </c>
      <c r="X319" s="203">
        <f t="shared" si="1167"/>
        <v>6183</v>
      </c>
      <c r="Y319" s="203">
        <f t="shared" si="1167"/>
        <v>5909</v>
      </c>
      <c r="Z319" s="203">
        <f t="shared" si="1167"/>
        <v>12092</v>
      </c>
      <c r="AA319" s="203">
        <f t="shared" si="1167"/>
        <v>65</v>
      </c>
      <c r="AB319" s="203">
        <f t="shared" si="1167"/>
        <v>48</v>
      </c>
      <c r="AC319" s="203">
        <f t="shared" si="1167"/>
        <v>113</v>
      </c>
      <c r="AD319" s="203">
        <f t="shared" si="1167"/>
        <v>6248</v>
      </c>
      <c r="AE319" s="203">
        <f t="shared" si="1167"/>
        <v>5957</v>
      </c>
      <c r="AF319" s="203">
        <f t="shared" si="1167"/>
        <v>12205</v>
      </c>
      <c r="AG319" s="203">
        <f t="shared" si="1167"/>
        <v>26</v>
      </c>
      <c r="AH319" s="203">
        <f t="shared" si="1167"/>
        <v>24</v>
      </c>
      <c r="AI319" s="203">
        <f t="shared" si="1167"/>
        <v>50</v>
      </c>
      <c r="AL319" s="193"/>
    </row>
    <row r="320" spans="1:38" s="194" customFormat="1" ht="28.5" customHeight="1">
      <c r="A320" s="201" t="s">
        <v>70</v>
      </c>
      <c r="B320" s="546"/>
      <c r="C320" s="199"/>
      <c r="D320" s="199"/>
      <c r="E320" s="199"/>
      <c r="F320" s="199"/>
      <c r="G320" s="199"/>
      <c r="H320" s="199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207"/>
      <c r="Y320" s="207"/>
      <c r="Z320" s="199"/>
      <c r="AA320" s="199"/>
      <c r="AB320" s="199"/>
      <c r="AC320" s="199"/>
      <c r="AD320" s="199"/>
      <c r="AE320" s="199"/>
      <c r="AF320" s="199"/>
      <c r="AG320" s="199"/>
      <c r="AH320" s="199"/>
      <c r="AI320" s="208"/>
      <c r="AL320" s="193"/>
    </row>
    <row r="321" spans="1:38" s="194" customFormat="1" ht="28.5" customHeight="1">
      <c r="A321" s="23">
        <v>115</v>
      </c>
      <c r="B321" s="549" t="s">
        <v>689</v>
      </c>
      <c r="C321" s="920">
        <v>181</v>
      </c>
      <c r="D321" s="920">
        <v>138</v>
      </c>
      <c r="E321" s="1024">
        <f t="shared" ref="E321:E324" si="1168">C321+D321</f>
        <v>319</v>
      </c>
      <c r="F321" s="920">
        <v>330</v>
      </c>
      <c r="G321" s="920">
        <v>331</v>
      </c>
      <c r="H321" s="1024">
        <f t="shared" ref="H321:H324" si="1169">F321+G321</f>
        <v>661</v>
      </c>
      <c r="I321" s="920">
        <v>2</v>
      </c>
      <c r="J321" s="920">
        <v>2</v>
      </c>
      <c r="K321" s="1024">
        <f t="shared" ref="K321:K324" si="1170">I321+J321</f>
        <v>4</v>
      </c>
      <c r="L321" s="920"/>
      <c r="M321" s="920">
        <v>2</v>
      </c>
      <c r="N321" s="1024">
        <f t="shared" ref="N321:N324" si="1171">L321+M321</f>
        <v>2</v>
      </c>
      <c r="O321" s="200"/>
      <c r="P321" s="200"/>
      <c r="Q321" s="176">
        <f t="shared" ref="Q321:Q324" si="1172">O321+P321</f>
        <v>0</v>
      </c>
      <c r="R321" s="920"/>
      <c r="S321" s="920"/>
      <c r="T321" s="200">
        <f>R321+S321</f>
        <v>0</v>
      </c>
      <c r="U321" s="200"/>
      <c r="V321" s="200"/>
      <c r="W321" s="200">
        <f>U321+V321</f>
        <v>0</v>
      </c>
      <c r="X321" s="528">
        <f t="shared" ref="X321:X324" si="1173">C321+F321+I321+L321+O321+R321+U321</f>
        <v>513</v>
      </c>
      <c r="Y321" s="528">
        <f t="shared" ref="Y321:Y324" si="1174">D321+G321+J321+M321+P321+S321+V321</f>
        <v>473</v>
      </c>
      <c r="Z321" s="528">
        <f t="shared" ref="Z321:Z324" si="1175">E321+H321+K321+N321+Q321+T321+W321</f>
        <v>986</v>
      </c>
      <c r="AA321" s="920"/>
      <c r="AB321" s="920"/>
      <c r="AC321" s="171">
        <f>AA321+AB321</f>
        <v>0</v>
      </c>
      <c r="AD321" s="171">
        <f t="shared" ref="AD321:AE324" si="1176">X321+AA321</f>
        <v>513</v>
      </c>
      <c r="AE321" s="171">
        <f t="shared" si="1176"/>
        <v>473</v>
      </c>
      <c r="AF321" s="171">
        <f>AD321+AE321</f>
        <v>986</v>
      </c>
      <c r="AG321" s="889">
        <v>4</v>
      </c>
      <c r="AH321" s="889">
        <v>7</v>
      </c>
      <c r="AI321" s="171">
        <f>AG321+AH321</f>
        <v>11</v>
      </c>
      <c r="AL321" s="193"/>
    </row>
    <row r="322" spans="1:38" s="194" customFormat="1" ht="28.5" customHeight="1">
      <c r="A322" s="23">
        <v>116</v>
      </c>
      <c r="B322" s="549" t="s">
        <v>71</v>
      </c>
      <c r="C322" s="920">
        <v>22</v>
      </c>
      <c r="D322" s="920">
        <v>23</v>
      </c>
      <c r="E322" s="1024">
        <f t="shared" si="1168"/>
        <v>45</v>
      </c>
      <c r="F322" s="920">
        <v>134</v>
      </c>
      <c r="G322" s="920">
        <v>94</v>
      </c>
      <c r="H322" s="1024">
        <f t="shared" si="1169"/>
        <v>228</v>
      </c>
      <c r="I322" s="920">
        <v>1</v>
      </c>
      <c r="J322" s="920"/>
      <c r="K322" s="1024">
        <f t="shared" si="1170"/>
        <v>1</v>
      </c>
      <c r="L322" s="920">
        <v>1</v>
      </c>
      <c r="M322" s="920">
        <v>1</v>
      </c>
      <c r="N322" s="1024">
        <f t="shared" si="1171"/>
        <v>2</v>
      </c>
      <c r="O322" s="200"/>
      <c r="P322" s="200"/>
      <c r="Q322" s="176">
        <f t="shared" si="1172"/>
        <v>0</v>
      </c>
      <c r="R322" s="920"/>
      <c r="S322" s="920"/>
      <c r="T322" s="200">
        <f>R322+S322</f>
        <v>0</v>
      </c>
      <c r="U322" s="200"/>
      <c r="V322" s="200"/>
      <c r="W322" s="200">
        <f>U322+V322</f>
        <v>0</v>
      </c>
      <c r="X322" s="528">
        <f t="shared" si="1173"/>
        <v>158</v>
      </c>
      <c r="Y322" s="528">
        <f t="shared" si="1174"/>
        <v>118</v>
      </c>
      <c r="Z322" s="528">
        <f t="shared" si="1175"/>
        <v>276</v>
      </c>
      <c r="AA322" s="920"/>
      <c r="AB322" s="920"/>
      <c r="AC322" s="171">
        <f>AA322+AB322</f>
        <v>0</v>
      </c>
      <c r="AD322" s="171">
        <f t="shared" si="1176"/>
        <v>158</v>
      </c>
      <c r="AE322" s="171">
        <f t="shared" si="1176"/>
        <v>118</v>
      </c>
      <c r="AF322" s="171">
        <f>AD322+AE322</f>
        <v>276</v>
      </c>
      <c r="AG322" s="889">
        <v>0</v>
      </c>
      <c r="AH322" s="889">
        <v>0</v>
      </c>
      <c r="AI322" s="171">
        <f>AG322+AH322</f>
        <v>0</v>
      </c>
      <c r="AL322" s="193"/>
    </row>
    <row r="323" spans="1:38" s="194" customFormat="1" ht="28.5" customHeight="1">
      <c r="A323" s="23">
        <v>117</v>
      </c>
      <c r="B323" s="549" t="s">
        <v>787</v>
      </c>
      <c r="C323" s="920">
        <v>800</v>
      </c>
      <c r="D323" s="920">
        <v>724</v>
      </c>
      <c r="E323" s="1024">
        <f t="shared" si="1168"/>
        <v>1524</v>
      </c>
      <c r="F323" s="920">
        <v>2288</v>
      </c>
      <c r="G323" s="920">
        <v>2030</v>
      </c>
      <c r="H323" s="1024">
        <f t="shared" si="1169"/>
        <v>4318</v>
      </c>
      <c r="I323" s="920">
        <v>24</v>
      </c>
      <c r="J323" s="920">
        <v>20</v>
      </c>
      <c r="K323" s="1024">
        <f t="shared" si="1170"/>
        <v>44</v>
      </c>
      <c r="L323" s="920">
        <v>10</v>
      </c>
      <c r="M323" s="920">
        <v>8</v>
      </c>
      <c r="N323" s="1024">
        <f t="shared" si="1171"/>
        <v>18</v>
      </c>
      <c r="O323" s="200"/>
      <c r="P323" s="200"/>
      <c r="Q323" s="176">
        <f t="shared" si="1172"/>
        <v>0</v>
      </c>
      <c r="R323" s="920"/>
      <c r="S323" s="920"/>
      <c r="T323" s="200">
        <f>R323+S323</f>
        <v>0</v>
      </c>
      <c r="U323" s="200">
        <v>4</v>
      </c>
      <c r="V323" s="200">
        <v>5</v>
      </c>
      <c r="W323" s="200">
        <f>U323+V323</f>
        <v>9</v>
      </c>
      <c r="X323" s="528">
        <f t="shared" si="1173"/>
        <v>3126</v>
      </c>
      <c r="Y323" s="528">
        <f t="shared" si="1174"/>
        <v>2787</v>
      </c>
      <c r="Z323" s="528">
        <f t="shared" si="1175"/>
        <v>5913</v>
      </c>
      <c r="AA323" s="920">
        <v>28</v>
      </c>
      <c r="AB323" s="920">
        <v>23</v>
      </c>
      <c r="AC323" s="171">
        <f>AA323+AB323</f>
        <v>51</v>
      </c>
      <c r="AD323" s="171">
        <f t="shared" si="1176"/>
        <v>3154</v>
      </c>
      <c r="AE323" s="171">
        <f t="shared" si="1176"/>
        <v>2810</v>
      </c>
      <c r="AF323" s="171">
        <f>AD323+AE323</f>
        <v>5964</v>
      </c>
      <c r="AG323" s="889">
        <v>28</v>
      </c>
      <c r="AH323" s="889">
        <v>25</v>
      </c>
      <c r="AI323" s="171">
        <f>AG323+AH323</f>
        <v>53</v>
      </c>
      <c r="AL323" s="193"/>
    </row>
    <row r="324" spans="1:38" s="194" customFormat="1" ht="28.5" customHeight="1">
      <c r="A324" s="23">
        <v>118</v>
      </c>
      <c r="B324" s="549" t="s">
        <v>72</v>
      </c>
      <c r="C324" s="920">
        <v>582</v>
      </c>
      <c r="D324" s="920">
        <v>510</v>
      </c>
      <c r="E324" s="1024">
        <f t="shared" si="1168"/>
        <v>1092</v>
      </c>
      <c r="F324" s="920">
        <v>713</v>
      </c>
      <c r="G324" s="920">
        <v>584</v>
      </c>
      <c r="H324" s="1024">
        <f t="shared" si="1169"/>
        <v>1297</v>
      </c>
      <c r="I324" s="920">
        <v>3</v>
      </c>
      <c r="J324" s="920"/>
      <c r="K324" s="1024">
        <f t="shared" si="1170"/>
        <v>3</v>
      </c>
      <c r="L324" s="920"/>
      <c r="M324" s="920"/>
      <c r="N324" s="1024">
        <f t="shared" si="1171"/>
        <v>0</v>
      </c>
      <c r="O324" s="200"/>
      <c r="P324" s="200"/>
      <c r="Q324" s="176">
        <f t="shared" si="1172"/>
        <v>0</v>
      </c>
      <c r="R324" s="920"/>
      <c r="S324" s="920"/>
      <c r="T324" s="200">
        <f>R324+S324</f>
        <v>0</v>
      </c>
      <c r="U324" s="200"/>
      <c r="V324" s="200"/>
      <c r="W324" s="200">
        <f>U324+V324</f>
        <v>0</v>
      </c>
      <c r="X324" s="528">
        <f t="shared" si="1173"/>
        <v>1298</v>
      </c>
      <c r="Y324" s="528">
        <f t="shared" si="1174"/>
        <v>1094</v>
      </c>
      <c r="Z324" s="528">
        <f t="shared" si="1175"/>
        <v>2392</v>
      </c>
      <c r="AA324" s="920"/>
      <c r="AB324" s="920"/>
      <c r="AC324" s="171">
        <f>AA324+AB324</f>
        <v>0</v>
      </c>
      <c r="AD324" s="171">
        <f t="shared" si="1176"/>
        <v>1298</v>
      </c>
      <c r="AE324" s="171">
        <f t="shared" si="1176"/>
        <v>1094</v>
      </c>
      <c r="AF324" s="171">
        <f>AD324+AE324</f>
        <v>2392</v>
      </c>
      <c r="AG324" s="889">
        <v>22</v>
      </c>
      <c r="AH324" s="889">
        <v>23</v>
      </c>
      <c r="AI324" s="171">
        <f>AG324+AH324</f>
        <v>45</v>
      </c>
      <c r="AL324" s="193"/>
    </row>
    <row r="325" spans="1:38" s="194" customFormat="1" ht="28.5" customHeight="1">
      <c r="A325" s="91"/>
      <c r="B325" s="548" t="s">
        <v>6</v>
      </c>
      <c r="C325" s="203">
        <f t="shared" ref="C325:AI325" si="1177">SUM(C321:C324)</f>
        <v>1585</v>
      </c>
      <c r="D325" s="203">
        <f t="shared" si="1177"/>
        <v>1395</v>
      </c>
      <c r="E325" s="203">
        <f t="shared" si="1177"/>
        <v>2980</v>
      </c>
      <c r="F325" s="203">
        <f t="shared" si="1177"/>
        <v>3465</v>
      </c>
      <c r="G325" s="203">
        <f t="shared" si="1177"/>
        <v>3039</v>
      </c>
      <c r="H325" s="203">
        <f t="shared" si="1177"/>
        <v>6504</v>
      </c>
      <c r="I325" s="203">
        <f t="shared" si="1177"/>
        <v>30</v>
      </c>
      <c r="J325" s="203">
        <f t="shared" si="1177"/>
        <v>22</v>
      </c>
      <c r="K325" s="203">
        <f t="shared" si="1177"/>
        <v>52</v>
      </c>
      <c r="L325" s="203">
        <f t="shared" si="1177"/>
        <v>11</v>
      </c>
      <c r="M325" s="203">
        <f t="shared" si="1177"/>
        <v>11</v>
      </c>
      <c r="N325" s="203">
        <f t="shared" si="1177"/>
        <v>22</v>
      </c>
      <c r="O325" s="203">
        <f t="shared" si="1177"/>
        <v>0</v>
      </c>
      <c r="P325" s="203">
        <f t="shared" si="1177"/>
        <v>0</v>
      </c>
      <c r="Q325" s="203">
        <f t="shared" si="1177"/>
        <v>0</v>
      </c>
      <c r="R325" s="203">
        <f t="shared" si="1177"/>
        <v>0</v>
      </c>
      <c r="S325" s="203">
        <f t="shared" si="1177"/>
        <v>0</v>
      </c>
      <c r="T325" s="203">
        <f t="shared" si="1177"/>
        <v>0</v>
      </c>
      <c r="U325" s="203">
        <f t="shared" si="1177"/>
        <v>4</v>
      </c>
      <c r="V325" s="203">
        <f t="shared" si="1177"/>
        <v>5</v>
      </c>
      <c r="W325" s="203">
        <f t="shared" si="1177"/>
        <v>9</v>
      </c>
      <c r="X325" s="203">
        <f t="shared" si="1177"/>
        <v>5095</v>
      </c>
      <c r="Y325" s="203">
        <f t="shared" si="1177"/>
        <v>4472</v>
      </c>
      <c r="Z325" s="203">
        <f t="shared" si="1177"/>
        <v>9567</v>
      </c>
      <c r="AA325" s="203">
        <f t="shared" si="1177"/>
        <v>28</v>
      </c>
      <c r="AB325" s="203">
        <f t="shared" si="1177"/>
        <v>23</v>
      </c>
      <c r="AC325" s="203">
        <f t="shared" si="1177"/>
        <v>51</v>
      </c>
      <c r="AD325" s="203">
        <f t="shared" si="1177"/>
        <v>5123</v>
      </c>
      <c r="AE325" s="203">
        <f t="shared" si="1177"/>
        <v>4495</v>
      </c>
      <c r="AF325" s="203">
        <f t="shared" si="1177"/>
        <v>9618</v>
      </c>
      <c r="AG325" s="203">
        <f t="shared" si="1177"/>
        <v>54</v>
      </c>
      <c r="AH325" s="203">
        <f t="shared" si="1177"/>
        <v>55</v>
      </c>
      <c r="AI325" s="203">
        <f t="shared" si="1177"/>
        <v>109</v>
      </c>
      <c r="AL325" s="193"/>
    </row>
    <row r="326" spans="1:38" s="194" customFormat="1" ht="28.5" customHeight="1">
      <c r="A326" s="201" t="s">
        <v>73</v>
      </c>
      <c r="B326" s="546"/>
      <c r="C326" s="199"/>
      <c r="D326" s="199"/>
      <c r="E326" s="199"/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207"/>
      <c r="Y326" s="207"/>
      <c r="Z326" s="199"/>
      <c r="AA326" s="199"/>
      <c r="AB326" s="199"/>
      <c r="AC326" s="199"/>
      <c r="AD326" s="199"/>
      <c r="AE326" s="199"/>
      <c r="AF326" s="199"/>
      <c r="AG326" s="199"/>
      <c r="AH326" s="199"/>
      <c r="AI326" s="208"/>
      <c r="AL326" s="193"/>
    </row>
    <row r="327" spans="1:38" s="173" customFormat="1" ht="28.5" customHeight="1">
      <c r="A327" s="23">
        <v>119</v>
      </c>
      <c r="B327" s="570" t="s">
        <v>73</v>
      </c>
      <c r="C327" s="11">
        <v>3436</v>
      </c>
      <c r="D327" s="11">
        <v>3102</v>
      </c>
      <c r="E327" s="1024">
        <f t="shared" ref="E327:E329" si="1178">C327+D327</f>
        <v>6538</v>
      </c>
      <c r="F327" s="11">
        <v>1329</v>
      </c>
      <c r="G327" s="11">
        <v>1376</v>
      </c>
      <c r="H327" s="1024">
        <f t="shared" ref="H327:H329" si="1179">F327+G327</f>
        <v>2705</v>
      </c>
      <c r="I327" s="11">
        <v>33</v>
      </c>
      <c r="J327" s="11">
        <v>35</v>
      </c>
      <c r="K327" s="1024">
        <f t="shared" ref="K327:K329" si="1180">I327+J327</f>
        <v>68</v>
      </c>
      <c r="L327" s="11">
        <v>106</v>
      </c>
      <c r="M327" s="11">
        <v>107</v>
      </c>
      <c r="N327" s="1024">
        <f t="shared" ref="N327:N329" si="1181">L327+M327</f>
        <v>213</v>
      </c>
      <c r="O327" s="200"/>
      <c r="P327" s="200"/>
      <c r="Q327" s="176">
        <f t="shared" ref="Q327:Q329" si="1182">O327+P327</f>
        <v>0</v>
      </c>
      <c r="R327" s="171"/>
      <c r="S327" s="171"/>
      <c r="T327" s="200">
        <f t="shared" ref="T327:T329" si="1183">R327+S327</f>
        <v>0</v>
      </c>
      <c r="U327" s="200">
        <v>4</v>
      </c>
      <c r="V327" s="200">
        <v>2</v>
      </c>
      <c r="W327" s="176">
        <f t="shared" ref="W327:W329" si="1184">U327+V327</f>
        <v>6</v>
      </c>
      <c r="X327" s="528">
        <f t="shared" ref="X327:X329" si="1185">C327+F327+I327+L327+O327+R327+U327</f>
        <v>4908</v>
      </c>
      <c r="Y327" s="528">
        <f t="shared" ref="Y327:Y329" si="1186">D327+G327+J327+M327+P327+S327+V327</f>
        <v>4622</v>
      </c>
      <c r="Z327" s="528">
        <f t="shared" ref="Z327:Z329" si="1187">E327+H327+K327+N327+Q327+T327+W327</f>
        <v>9530</v>
      </c>
      <c r="AA327" s="330">
        <v>12</v>
      </c>
      <c r="AB327" s="330">
        <v>10</v>
      </c>
      <c r="AC327" s="171">
        <f>AA327+AB327</f>
        <v>22</v>
      </c>
      <c r="AD327" s="171">
        <f t="shared" ref="AD327:AE329" si="1188">X327+AA327</f>
        <v>4920</v>
      </c>
      <c r="AE327" s="171">
        <f t="shared" si="1188"/>
        <v>4632</v>
      </c>
      <c r="AF327" s="171">
        <f>AD327+AE327</f>
        <v>9552</v>
      </c>
      <c r="AG327" s="11"/>
      <c r="AH327" s="11"/>
      <c r="AI327" s="171">
        <f>AG327+AH327</f>
        <v>0</v>
      </c>
      <c r="AL327" s="217"/>
    </row>
    <row r="328" spans="1:38" s="194" customFormat="1" ht="28.5" customHeight="1">
      <c r="A328" s="23">
        <v>120</v>
      </c>
      <c r="B328" s="570" t="s">
        <v>74</v>
      </c>
      <c r="C328" s="11">
        <v>118</v>
      </c>
      <c r="D328" s="11">
        <v>78</v>
      </c>
      <c r="E328" s="1024">
        <f t="shared" si="1178"/>
        <v>196</v>
      </c>
      <c r="F328" s="11">
        <v>85</v>
      </c>
      <c r="G328" s="11">
        <v>85</v>
      </c>
      <c r="H328" s="1024">
        <f t="shared" si="1179"/>
        <v>170</v>
      </c>
      <c r="I328" s="11">
        <v>9</v>
      </c>
      <c r="J328" s="11">
        <v>9</v>
      </c>
      <c r="K328" s="1024">
        <f t="shared" si="1180"/>
        <v>18</v>
      </c>
      <c r="L328" s="11">
        <v>0</v>
      </c>
      <c r="M328" s="11">
        <v>14</v>
      </c>
      <c r="N328" s="1024">
        <f t="shared" si="1181"/>
        <v>14</v>
      </c>
      <c r="O328" s="200"/>
      <c r="P328" s="200"/>
      <c r="Q328" s="176">
        <f t="shared" si="1182"/>
        <v>0</v>
      </c>
      <c r="R328" s="171"/>
      <c r="S328" s="171"/>
      <c r="T328" s="200">
        <f t="shared" si="1183"/>
        <v>0</v>
      </c>
      <c r="U328" s="200"/>
      <c r="V328" s="200"/>
      <c r="W328" s="176">
        <f t="shared" si="1184"/>
        <v>0</v>
      </c>
      <c r="X328" s="528">
        <f t="shared" si="1185"/>
        <v>212</v>
      </c>
      <c r="Y328" s="528">
        <f t="shared" si="1186"/>
        <v>186</v>
      </c>
      <c r="Z328" s="528">
        <f t="shared" si="1187"/>
        <v>398</v>
      </c>
      <c r="AA328" s="330">
        <v>9</v>
      </c>
      <c r="AB328" s="330">
        <v>2</v>
      </c>
      <c r="AC328" s="171">
        <f>AA328+AB328</f>
        <v>11</v>
      </c>
      <c r="AD328" s="171">
        <f t="shared" si="1188"/>
        <v>221</v>
      </c>
      <c r="AE328" s="171">
        <f t="shared" si="1188"/>
        <v>188</v>
      </c>
      <c r="AF328" s="171">
        <f>AD328+AE328</f>
        <v>409</v>
      </c>
      <c r="AG328" s="11"/>
      <c r="AH328" s="11"/>
      <c r="AI328" s="171">
        <f>AG328+AH328</f>
        <v>0</v>
      </c>
      <c r="AL328" s="193"/>
    </row>
    <row r="329" spans="1:38" s="194" customFormat="1" ht="28.5" customHeight="1">
      <c r="A329" s="23">
        <v>121</v>
      </c>
      <c r="B329" s="570" t="s">
        <v>134</v>
      </c>
      <c r="C329" s="11">
        <v>1</v>
      </c>
      <c r="D329" s="11">
        <v>1</v>
      </c>
      <c r="E329" s="1024">
        <f t="shared" si="1178"/>
        <v>2</v>
      </c>
      <c r="F329" s="11">
        <v>0</v>
      </c>
      <c r="G329" s="11">
        <v>0</v>
      </c>
      <c r="H329" s="1024">
        <f t="shared" si="1179"/>
        <v>0</v>
      </c>
      <c r="I329" s="11">
        <v>0</v>
      </c>
      <c r="J329" s="11">
        <v>0</v>
      </c>
      <c r="K329" s="1024">
        <f t="shared" si="1180"/>
        <v>0</v>
      </c>
      <c r="L329" s="11">
        <v>0</v>
      </c>
      <c r="M329" s="11">
        <v>0</v>
      </c>
      <c r="N329" s="1024">
        <f t="shared" si="1181"/>
        <v>0</v>
      </c>
      <c r="O329" s="200"/>
      <c r="P329" s="200"/>
      <c r="Q329" s="176">
        <f t="shared" si="1182"/>
        <v>0</v>
      </c>
      <c r="R329" s="171"/>
      <c r="S329" s="171"/>
      <c r="T329" s="200">
        <f t="shared" si="1183"/>
        <v>0</v>
      </c>
      <c r="U329" s="200"/>
      <c r="V329" s="200"/>
      <c r="W329" s="176">
        <f t="shared" si="1184"/>
        <v>0</v>
      </c>
      <c r="X329" s="528">
        <f t="shared" si="1185"/>
        <v>1</v>
      </c>
      <c r="Y329" s="528">
        <f t="shared" si="1186"/>
        <v>1</v>
      </c>
      <c r="Z329" s="528">
        <f t="shared" si="1187"/>
        <v>2</v>
      </c>
      <c r="AA329" s="330">
        <v>0</v>
      </c>
      <c r="AB329" s="330">
        <v>0</v>
      </c>
      <c r="AC329" s="171">
        <f>AA329+AB329</f>
        <v>0</v>
      </c>
      <c r="AD329" s="171">
        <f t="shared" si="1188"/>
        <v>1</v>
      </c>
      <c r="AE329" s="171">
        <f t="shared" si="1188"/>
        <v>1</v>
      </c>
      <c r="AF329" s="171">
        <f>AD329+AE329</f>
        <v>2</v>
      </c>
      <c r="AG329" s="11"/>
      <c r="AH329" s="11"/>
      <c r="AI329" s="171">
        <f>AG329+AH329</f>
        <v>0</v>
      </c>
      <c r="AL329" s="882"/>
    </row>
    <row r="330" spans="1:38" s="194" customFormat="1" ht="28.5" customHeight="1">
      <c r="A330" s="91"/>
      <c r="B330" s="548" t="s">
        <v>6</v>
      </c>
      <c r="C330" s="203">
        <f>SUM(C327:C329)</f>
        <v>3555</v>
      </c>
      <c r="D330" s="203">
        <f t="shared" ref="D330:O330" si="1189">SUM(D327:D329)</f>
        <v>3181</v>
      </c>
      <c r="E330" s="203">
        <f t="shared" si="1189"/>
        <v>6736</v>
      </c>
      <c r="F330" s="203">
        <f t="shared" si="1189"/>
        <v>1414</v>
      </c>
      <c r="G330" s="203">
        <f t="shared" si="1189"/>
        <v>1461</v>
      </c>
      <c r="H330" s="203">
        <f t="shared" si="1189"/>
        <v>2875</v>
      </c>
      <c r="I330" s="203">
        <f t="shared" si="1189"/>
        <v>42</v>
      </c>
      <c r="J330" s="203">
        <f t="shared" si="1189"/>
        <v>44</v>
      </c>
      <c r="K330" s="203">
        <f t="shared" si="1189"/>
        <v>86</v>
      </c>
      <c r="L330" s="203">
        <f t="shared" si="1189"/>
        <v>106</v>
      </c>
      <c r="M330" s="203">
        <f t="shared" si="1189"/>
        <v>121</v>
      </c>
      <c r="N330" s="203">
        <f t="shared" si="1189"/>
        <v>227</v>
      </c>
      <c r="O330" s="203">
        <f t="shared" si="1189"/>
        <v>0</v>
      </c>
      <c r="P330" s="203">
        <f t="shared" ref="P330:AI330" si="1190">SUM(P327:P329)</f>
        <v>0</v>
      </c>
      <c r="Q330" s="203">
        <f t="shared" si="1190"/>
        <v>0</v>
      </c>
      <c r="R330" s="203">
        <f t="shared" si="1190"/>
        <v>0</v>
      </c>
      <c r="S330" s="203">
        <f t="shared" si="1190"/>
        <v>0</v>
      </c>
      <c r="T330" s="203">
        <f t="shared" si="1190"/>
        <v>0</v>
      </c>
      <c r="U330" s="203">
        <f t="shared" si="1190"/>
        <v>4</v>
      </c>
      <c r="V330" s="203">
        <f t="shared" si="1190"/>
        <v>2</v>
      </c>
      <c r="W330" s="203">
        <f t="shared" si="1190"/>
        <v>6</v>
      </c>
      <c r="X330" s="203">
        <f t="shared" si="1190"/>
        <v>5121</v>
      </c>
      <c r="Y330" s="203">
        <f t="shared" si="1190"/>
        <v>4809</v>
      </c>
      <c r="Z330" s="203">
        <f t="shared" si="1190"/>
        <v>9930</v>
      </c>
      <c r="AA330" s="203">
        <f t="shared" si="1190"/>
        <v>21</v>
      </c>
      <c r="AB330" s="203">
        <f t="shared" si="1190"/>
        <v>12</v>
      </c>
      <c r="AC330" s="203">
        <f t="shared" si="1190"/>
        <v>33</v>
      </c>
      <c r="AD330" s="203">
        <f t="shared" si="1190"/>
        <v>5142</v>
      </c>
      <c r="AE330" s="203">
        <f t="shared" si="1190"/>
        <v>4821</v>
      </c>
      <c r="AF330" s="203">
        <f t="shared" si="1190"/>
        <v>9963</v>
      </c>
      <c r="AG330" s="203">
        <f t="shared" si="1190"/>
        <v>0</v>
      </c>
      <c r="AH330" s="203">
        <f t="shared" si="1190"/>
        <v>0</v>
      </c>
      <c r="AI330" s="203">
        <f t="shared" si="1190"/>
        <v>0</v>
      </c>
      <c r="AL330" s="193"/>
    </row>
    <row r="331" spans="1:38" s="194" customFormat="1" ht="28.5" customHeight="1">
      <c r="A331" s="201" t="s">
        <v>75</v>
      </c>
      <c r="B331" s="546"/>
      <c r="C331" s="199"/>
      <c r="D331" s="199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207"/>
      <c r="Y331" s="207"/>
      <c r="Z331" s="199"/>
      <c r="AA331" s="199"/>
      <c r="AB331" s="199"/>
      <c r="AC331" s="199"/>
      <c r="AD331" s="199"/>
      <c r="AE331" s="199"/>
      <c r="AF331" s="199"/>
      <c r="AG331" s="199"/>
      <c r="AH331" s="199"/>
      <c r="AI331" s="208"/>
      <c r="AL331" s="193"/>
    </row>
    <row r="332" spans="1:38" s="194" customFormat="1" ht="28.5" customHeight="1">
      <c r="A332" s="23">
        <v>122</v>
      </c>
      <c r="B332" s="931" t="s">
        <v>75</v>
      </c>
      <c r="C332" s="11">
        <v>3117</v>
      </c>
      <c r="D332" s="11">
        <v>3149</v>
      </c>
      <c r="E332" s="176">
        <f t="shared" ref="E332:E340" si="1191">C332+D332</f>
        <v>6266</v>
      </c>
      <c r="F332" s="11">
        <v>3080</v>
      </c>
      <c r="G332" s="11">
        <v>2990</v>
      </c>
      <c r="H332" s="176">
        <f t="shared" ref="H332:H340" si="1192">F332+G332</f>
        <v>6070</v>
      </c>
      <c r="I332" s="11">
        <v>128</v>
      </c>
      <c r="J332" s="11">
        <v>109</v>
      </c>
      <c r="K332" s="176">
        <f t="shared" ref="K332:K340" si="1193">I332+J332</f>
        <v>237</v>
      </c>
      <c r="L332" s="11">
        <v>6</v>
      </c>
      <c r="M332" s="11">
        <v>4</v>
      </c>
      <c r="N332" s="176">
        <f t="shared" ref="N332:N340" si="1194">L332+M332</f>
        <v>10</v>
      </c>
      <c r="O332" s="200"/>
      <c r="P332" s="200"/>
      <c r="Q332" s="176">
        <f t="shared" ref="Q332:Q340" si="1195">O332+P332</f>
        <v>0</v>
      </c>
      <c r="R332" s="11"/>
      <c r="S332" s="11"/>
      <c r="T332" s="200">
        <f t="shared" ref="T332:T340" si="1196">R332+S332</f>
        <v>0</v>
      </c>
      <c r="U332" s="200">
        <v>102</v>
      </c>
      <c r="V332" s="200">
        <v>50</v>
      </c>
      <c r="W332" s="200">
        <f t="shared" ref="W332:W340" si="1197">U332+V332</f>
        <v>152</v>
      </c>
      <c r="X332" s="528">
        <f>C332+F332+I332+L332+O332+R332+U332</f>
        <v>6433</v>
      </c>
      <c r="Y332" s="528">
        <f t="shared" ref="Y332:Y340" si="1198">D332+G332+J332+M332+P332+S332+V332</f>
        <v>6302</v>
      </c>
      <c r="Z332" s="528">
        <f t="shared" ref="Z332:Z340" si="1199">E332+H332+K332+N332+Q332+T332+W332</f>
        <v>12735</v>
      </c>
      <c r="AA332" s="11">
        <v>75</v>
      </c>
      <c r="AB332" s="11">
        <v>64</v>
      </c>
      <c r="AC332" s="171">
        <f t="shared" ref="AC332:AC339" si="1200">AA332+AB332</f>
        <v>139</v>
      </c>
      <c r="AD332" s="171">
        <f t="shared" ref="AD332:AE339" si="1201">X332+AA332</f>
        <v>6508</v>
      </c>
      <c r="AE332" s="171">
        <f t="shared" si="1201"/>
        <v>6366</v>
      </c>
      <c r="AF332" s="171">
        <f t="shared" ref="AF332:AF339" si="1202">AD332+AE332</f>
        <v>12874</v>
      </c>
      <c r="AG332" s="11">
        <v>101</v>
      </c>
      <c r="AH332" s="11">
        <v>74</v>
      </c>
      <c r="AI332" s="171">
        <f t="shared" ref="AI332:AI339" si="1203">AG332+AH332</f>
        <v>175</v>
      </c>
      <c r="AL332" s="193"/>
    </row>
    <row r="333" spans="1:38" s="194" customFormat="1" ht="28.5" customHeight="1">
      <c r="A333" s="23">
        <v>123</v>
      </c>
      <c r="B333" s="931" t="s">
        <v>78</v>
      </c>
      <c r="C333" s="11">
        <v>739</v>
      </c>
      <c r="D333" s="11">
        <v>594</v>
      </c>
      <c r="E333" s="176">
        <f t="shared" si="1191"/>
        <v>1333</v>
      </c>
      <c r="F333" s="11">
        <v>558</v>
      </c>
      <c r="G333" s="11">
        <v>527</v>
      </c>
      <c r="H333" s="176">
        <f t="shared" si="1192"/>
        <v>1085</v>
      </c>
      <c r="I333" s="11">
        <v>179</v>
      </c>
      <c r="J333" s="11">
        <v>155</v>
      </c>
      <c r="K333" s="176">
        <f t="shared" si="1193"/>
        <v>334</v>
      </c>
      <c r="L333" s="11">
        <v>5</v>
      </c>
      <c r="M333" s="11">
        <v>5</v>
      </c>
      <c r="N333" s="176">
        <f t="shared" si="1194"/>
        <v>10</v>
      </c>
      <c r="O333" s="200"/>
      <c r="P333" s="200"/>
      <c r="Q333" s="176">
        <f t="shared" si="1195"/>
        <v>0</v>
      </c>
      <c r="R333" s="11"/>
      <c r="S333" s="11"/>
      <c r="T333" s="200">
        <f t="shared" si="1196"/>
        <v>0</v>
      </c>
      <c r="U333" s="200">
        <v>118</v>
      </c>
      <c r="V333" s="200">
        <v>148</v>
      </c>
      <c r="W333" s="200">
        <f t="shared" si="1197"/>
        <v>266</v>
      </c>
      <c r="X333" s="528">
        <f t="shared" ref="X333:X340" si="1204">C333+F333+I333+L333+O333+R333+U333</f>
        <v>1599</v>
      </c>
      <c r="Y333" s="528">
        <f t="shared" si="1198"/>
        <v>1429</v>
      </c>
      <c r="Z333" s="528">
        <f t="shared" si="1199"/>
        <v>3028</v>
      </c>
      <c r="AA333" s="11">
        <v>7</v>
      </c>
      <c r="AB333" s="11">
        <v>4</v>
      </c>
      <c r="AC333" s="171">
        <f t="shared" si="1200"/>
        <v>11</v>
      </c>
      <c r="AD333" s="171">
        <f t="shared" si="1201"/>
        <v>1606</v>
      </c>
      <c r="AE333" s="171">
        <f t="shared" si="1201"/>
        <v>1433</v>
      </c>
      <c r="AF333" s="171">
        <f t="shared" si="1202"/>
        <v>3039</v>
      </c>
      <c r="AG333" s="11">
        <v>5</v>
      </c>
      <c r="AH333" s="11"/>
      <c r="AI333" s="171">
        <f t="shared" si="1203"/>
        <v>5</v>
      </c>
      <c r="AL333" s="193"/>
    </row>
    <row r="334" spans="1:38" s="194" customFormat="1" ht="28.5" customHeight="1">
      <c r="A334" s="23">
        <v>124</v>
      </c>
      <c r="B334" s="931" t="s">
        <v>76</v>
      </c>
      <c r="C334" s="11">
        <v>366</v>
      </c>
      <c r="D334" s="11">
        <v>305</v>
      </c>
      <c r="E334" s="176">
        <f t="shared" si="1191"/>
        <v>671</v>
      </c>
      <c r="F334" s="11">
        <v>551</v>
      </c>
      <c r="G334" s="11">
        <v>507</v>
      </c>
      <c r="H334" s="176">
        <f t="shared" si="1192"/>
        <v>1058</v>
      </c>
      <c r="I334" s="11">
        <v>41</v>
      </c>
      <c r="J334" s="11">
        <v>22</v>
      </c>
      <c r="K334" s="176">
        <f t="shared" si="1193"/>
        <v>63</v>
      </c>
      <c r="L334" s="11">
        <v>5</v>
      </c>
      <c r="M334" s="11">
        <v>5</v>
      </c>
      <c r="N334" s="176">
        <f t="shared" si="1194"/>
        <v>10</v>
      </c>
      <c r="O334" s="200"/>
      <c r="P334" s="200"/>
      <c r="Q334" s="176">
        <f t="shared" si="1195"/>
        <v>0</v>
      </c>
      <c r="R334" s="11"/>
      <c r="S334" s="11"/>
      <c r="T334" s="200">
        <f t="shared" si="1196"/>
        <v>0</v>
      </c>
      <c r="U334" s="200">
        <v>5</v>
      </c>
      <c r="V334" s="200">
        <v>5</v>
      </c>
      <c r="W334" s="200">
        <f t="shared" si="1197"/>
        <v>10</v>
      </c>
      <c r="X334" s="528">
        <f t="shared" si="1204"/>
        <v>968</v>
      </c>
      <c r="Y334" s="528">
        <f t="shared" si="1198"/>
        <v>844</v>
      </c>
      <c r="Z334" s="528">
        <f t="shared" si="1199"/>
        <v>1812</v>
      </c>
      <c r="AA334" s="11">
        <v>8</v>
      </c>
      <c r="AB334" s="11">
        <v>3</v>
      </c>
      <c r="AC334" s="171">
        <f t="shared" si="1200"/>
        <v>11</v>
      </c>
      <c r="AD334" s="171">
        <f t="shared" si="1201"/>
        <v>976</v>
      </c>
      <c r="AE334" s="171">
        <f t="shared" si="1201"/>
        <v>847</v>
      </c>
      <c r="AF334" s="171">
        <f t="shared" si="1202"/>
        <v>1823</v>
      </c>
      <c r="AG334" s="11">
        <v>7</v>
      </c>
      <c r="AH334" s="11">
        <v>4</v>
      </c>
      <c r="AI334" s="171">
        <f t="shared" si="1203"/>
        <v>11</v>
      </c>
      <c r="AL334" s="193"/>
    </row>
    <row r="335" spans="1:38" s="194" customFormat="1" ht="28.5" customHeight="1">
      <c r="A335" s="23">
        <v>125</v>
      </c>
      <c r="B335" s="931" t="s">
        <v>79</v>
      </c>
      <c r="C335" s="11">
        <v>368</v>
      </c>
      <c r="D335" s="11">
        <v>367</v>
      </c>
      <c r="E335" s="176">
        <f t="shared" si="1191"/>
        <v>735</v>
      </c>
      <c r="F335" s="11">
        <v>702</v>
      </c>
      <c r="G335" s="11">
        <v>598</v>
      </c>
      <c r="H335" s="176">
        <f t="shared" si="1192"/>
        <v>1300</v>
      </c>
      <c r="I335" s="11">
        <v>6</v>
      </c>
      <c r="J335" s="11">
        <v>8</v>
      </c>
      <c r="K335" s="176">
        <f t="shared" si="1193"/>
        <v>14</v>
      </c>
      <c r="L335" s="11">
        <v>3</v>
      </c>
      <c r="M335" s="11">
        <v>6</v>
      </c>
      <c r="N335" s="176">
        <f t="shared" si="1194"/>
        <v>9</v>
      </c>
      <c r="O335" s="200"/>
      <c r="P335" s="200"/>
      <c r="Q335" s="176">
        <f t="shared" si="1195"/>
        <v>0</v>
      </c>
      <c r="R335" s="11"/>
      <c r="S335" s="11"/>
      <c r="T335" s="200">
        <f t="shared" si="1196"/>
        <v>0</v>
      </c>
      <c r="U335" s="200">
        <v>0</v>
      </c>
      <c r="V335" s="200">
        <v>4</v>
      </c>
      <c r="W335" s="200">
        <f t="shared" si="1197"/>
        <v>4</v>
      </c>
      <c r="X335" s="528">
        <f t="shared" si="1204"/>
        <v>1079</v>
      </c>
      <c r="Y335" s="528">
        <f t="shared" si="1198"/>
        <v>983</v>
      </c>
      <c r="Z335" s="528">
        <f t="shared" si="1199"/>
        <v>2062</v>
      </c>
      <c r="AA335" s="11">
        <v>10</v>
      </c>
      <c r="AB335" s="11">
        <v>9</v>
      </c>
      <c r="AC335" s="171">
        <f t="shared" si="1200"/>
        <v>19</v>
      </c>
      <c r="AD335" s="171">
        <f t="shared" si="1201"/>
        <v>1089</v>
      </c>
      <c r="AE335" s="171">
        <f t="shared" si="1201"/>
        <v>992</v>
      </c>
      <c r="AF335" s="171">
        <f t="shared" si="1202"/>
        <v>2081</v>
      </c>
      <c r="AG335" s="11"/>
      <c r="AH335" s="11"/>
      <c r="AI335" s="171">
        <f t="shared" si="1203"/>
        <v>0</v>
      </c>
      <c r="AL335" s="193"/>
    </row>
    <row r="336" spans="1:38" s="194" customFormat="1" ht="28.5" customHeight="1">
      <c r="A336" s="23">
        <v>126</v>
      </c>
      <c r="B336" s="931" t="s">
        <v>77</v>
      </c>
      <c r="C336" s="11">
        <v>168</v>
      </c>
      <c r="D336" s="11">
        <v>159</v>
      </c>
      <c r="E336" s="176">
        <f t="shared" si="1191"/>
        <v>327</v>
      </c>
      <c r="F336" s="11">
        <v>270</v>
      </c>
      <c r="G336" s="11">
        <v>265</v>
      </c>
      <c r="H336" s="176">
        <f t="shared" si="1192"/>
        <v>535</v>
      </c>
      <c r="I336" s="11">
        <v>7</v>
      </c>
      <c r="J336" s="11">
        <v>7</v>
      </c>
      <c r="K336" s="176">
        <f t="shared" si="1193"/>
        <v>14</v>
      </c>
      <c r="L336" s="11">
        <v>3</v>
      </c>
      <c r="M336" s="11">
        <v>2</v>
      </c>
      <c r="N336" s="176">
        <f t="shared" si="1194"/>
        <v>5</v>
      </c>
      <c r="O336" s="200"/>
      <c r="P336" s="200"/>
      <c r="Q336" s="176">
        <f t="shared" si="1195"/>
        <v>0</v>
      </c>
      <c r="R336" s="11"/>
      <c r="S336" s="11"/>
      <c r="T336" s="200">
        <f t="shared" si="1196"/>
        <v>0</v>
      </c>
      <c r="U336" s="200">
        <v>7</v>
      </c>
      <c r="V336" s="200">
        <v>5</v>
      </c>
      <c r="W336" s="200">
        <f t="shared" si="1197"/>
        <v>12</v>
      </c>
      <c r="X336" s="528">
        <f t="shared" si="1204"/>
        <v>455</v>
      </c>
      <c r="Y336" s="528">
        <f t="shared" si="1198"/>
        <v>438</v>
      </c>
      <c r="Z336" s="528">
        <f t="shared" si="1199"/>
        <v>893</v>
      </c>
      <c r="AA336" s="11">
        <v>12</v>
      </c>
      <c r="AB336" s="11">
        <v>12</v>
      </c>
      <c r="AC336" s="171">
        <f t="shared" si="1200"/>
        <v>24</v>
      </c>
      <c r="AD336" s="171">
        <f t="shared" si="1201"/>
        <v>467</v>
      </c>
      <c r="AE336" s="171">
        <f t="shared" si="1201"/>
        <v>450</v>
      </c>
      <c r="AF336" s="171">
        <f t="shared" si="1202"/>
        <v>917</v>
      </c>
      <c r="AG336" s="11"/>
      <c r="AH336" s="11"/>
      <c r="AI336" s="171">
        <f t="shared" si="1203"/>
        <v>0</v>
      </c>
      <c r="AL336" s="193"/>
    </row>
    <row r="337" spans="1:38" s="194" customFormat="1" ht="28.5" customHeight="1">
      <c r="A337" s="23">
        <v>127</v>
      </c>
      <c r="B337" s="931" t="s">
        <v>794</v>
      </c>
      <c r="C337" s="11">
        <v>5</v>
      </c>
      <c r="D337" s="11">
        <v>8</v>
      </c>
      <c r="E337" s="176">
        <f t="shared" si="1191"/>
        <v>13</v>
      </c>
      <c r="F337" s="11">
        <v>2</v>
      </c>
      <c r="G337" s="11">
        <v>8</v>
      </c>
      <c r="H337" s="176">
        <f t="shared" si="1192"/>
        <v>10</v>
      </c>
      <c r="I337" s="11">
        <v>0</v>
      </c>
      <c r="J337" s="11">
        <v>0</v>
      </c>
      <c r="K337" s="176">
        <f t="shared" si="1193"/>
        <v>0</v>
      </c>
      <c r="L337" s="11">
        <v>0</v>
      </c>
      <c r="M337" s="11">
        <v>0</v>
      </c>
      <c r="N337" s="176">
        <f t="shared" si="1194"/>
        <v>0</v>
      </c>
      <c r="O337" s="200"/>
      <c r="P337" s="200"/>
      <c r="Q337" s="176">
        <f t="shared" si="1195"/>
        <v>0</v>
      </c>
      <c r="R337" s="11"/>
      <c r="S337" s="11"/>
      <c r="T337" s="200">
        <f t="shared" si="1196"/>
        <v>0</v>
      </c>
      <c r="U337" s="200">
        <v>0</v>
      </c>
      <c r="V337" s="200">
        <v>0</v>
      </c>
      <c r="W337" s="200">
        <f t="shared" si="1197"/>
        <v>0</v>
      </c>
      <c r="X337" s="528">
        <f t="shared" si="1204"/>
        <v>7</v>
      </c>
      <c r="Y337" s="528">
        <f t="shared" si="1198"/>
        <v>16</v>
      </c>
      <c r="Z337" s="528">
        <f t="shared" si="1199"/>
        <v>23</v>
      </c>
      <c r="AA337" s="11">
        <v>5</v>
      </c>
      <c r="AB337" s="11">
        <v>4</v>
      </c>
      <c r="AC337" s="171">
        <f t="shared" si="1200"/>
        <v>9</v>
      </c>
      <c r="AD337" s="171">
        <f t="shared" si="1201"/>
        <v>12</v>
      </c>
      <c r="AE337" s="171">
        <f t="shared" si="1201"/>
        <v>20</v>
      </c>
      <c r="AF337" s="171">
        <f t="shared" si="1202"/>
        <v>32</v>
      </c>
      <c r="AG337" s="11"/>
      <c r="AH337" s="11"/>
      <c r="AI337" s="171">
        <f t="shared" si="1203"/>
        <v>0</v>
      </c>
      <c r="AL337" s="193"/>
    </row>
    <row r="338" spans="1:38" s="194" customFormat="1" ht="28.5" customHeight="1">
      <c r="A338" s="23">
        <v>128</v>
      </c>
      <c r="B338" s="931" t="s">
        <v>703</v>
      </c>
      <c r="C338" s="11">
        <v>2</v>
      </c>
      <c r="D338" s="11">
        <v>1</v>
      </c>
      <c r="E338" s="176">
        <f t="shared" si="1191"/>
        <v>3</v>
      </c>
      <c r="F338" s="11">
        <v>0</v>
      </c>
      <c r="G338" s="11">
        <v>0</v>
      </c>
      <c r="H338" s="176">
        <f t="shared" si="1192"/>
        <v>0</v>
      </c>
      <c r="I338" s="11">
        <v>0</v>
      </c>
      <c r="J338" s="11">
        <v>0</v>
      </c>
      <c r="K338" s="176">
        <f t="shared" si="1193"/>
        <v>0</v>
      </c>
      <c r="L338" s="11">
        <v>0</v>
      </c>
      <c r="M338" s="11">
        <v>0</v>
      </c>
      <c r="N338" s="176">
        <f t="shared" si="1194"/>
        <v>0</v>
      </c>
      <c r="O338" s="200"/>
      <c r="P338" s="200"/>
      <c r="Q338" s="176">
        <f t="shared" si="1195"/>
        <v>0</v>
      </c>
      <c r="R338" s="11"/>
      <c r="S338" s="11"/>
      <c r="T338" s="200">
        <f t="shared" si="1196"/>
        <v>0</v>
      </c>
      <c r="U338" s="200">
        <v>0</v>
      </c>
      <c r="V338" s="200">
        <v>0</v>
      </c>
      <c r="W338" s="200">
        <f t="shared" si="1197"/>
        <v>0</v>
      </c>
      <c r="X338" s="528">
        <f t="shared" si="1204"/>
        <v>2</v>
      </c>
      <c r="Y338" s="528">
        <f t="shared" si="1198"/>
        <v>1</v>
      </c>
      <c r="Z338" s="528">
        <f t="shared" si="1199"/>
        <v>3</v>
      </c>
      <c r="AA338" s="11">
        <v>0</v>
      </c>
      <c r="AB338" s="11">
        <v>0</v>
      </c>
      <c r="AC338" s="171">
        <f t="shared" si="1200"/>
        <v>0</v>
      </c>
      <c r="AD338" s="171">
        <f t="shared" si="1201"/>
        <v>2</v>
      </c>
      <c r="AE338" s="171">
        <f t="shared" si="1201"/>
        <v>1</v>
      </c>
      <c r="AF338" s="171">
        <f t="shared" si="1202"/>
        <v>3</v>
      </c>
      <c r="AG338" s="11"/>
      <c r="AH338" s="11"/>
      <c r="AI338" s="171">
        <f t="shared" si="1203"/>
        <v>0</v>
      </c>
      <c r="AL338" s="193"/>
    </row>
    <row r="339" spans="1:38" s="194" customFormat="1" ht="28.5" customHeight="1">
      <c r="A339" s="23">
        <v>129</v>
      </c>
      <c r="B339" s="931" t="s">
        <v>704</v>
      </c>
      <c r="C339" s="11">
        <v>47</v>
      </c>
      <c r="D339" s="11">
        <v>36</v>
      </c>
      <c r="E339" s="176">
        <f t="shared" si="1191"/>
        <v>83</v>
      </c>
      <c r="F339" s="11">
        <v>41</v>
      </c>
      <c r="G339" s="11">
        <v>28</v>
      </c>
      <c r="H339" s="176">
        <f t="shared" si="1192"/>
        <v>69</v>
      </c>
      <c r="I339" s="11">
        <v>3</v>
      </c>
      <c r="J339" s="11">
        <v>3</v>
      </c>
      <c r="K339" s="176">
        <f t="shared" si="1193"/>
        <v>6</v>
      </c>
      <c r="L339" s="11">
        <v>0</v>
      </c>
      <c r="M339" s="11">
        <v>0</v>
      </c>
      <c r="N339" s="176">
        <f t="shared" si="1194"/>
        <v>0</v>
      </c>
      <c r="O339" s="200"/>
      <c r="P339" s="200"/>
      <c r="Q339" s="176">
        <f t="shared" si="1195"/>
        <v>0</v>
      </c>
      <c r="R339" s="11"/>
      <c r="S339" s="11"/>
      <c r="T339" s="200">
        <f t="shared" si="1196"/>
        <v>0</v>
      </c>
      <c r="U339" s="200">
        <v>0</v>
      </c>
      <c r="V339" s="200">
        <v>0</v>
      </c>
      <c r="W339" s="200">
        <f t="shared" si="1197"/>
        <v>0</v>
      </c>
      <c r="X339" s="528">
        <f t="shared" si="1204"/>
        <v>91</v>
      </c>
      <c r="Y339" s="528">
        <f t="shared" si="1198"/>
        <v>67</v>
      </c>
      <c r="Z339" s="528">
        <f t="shared" si="1199"/>
        <v>158</v>
      </c>
      <c r="AA339" s="11">
        <v>0</v>
      </c>
      <c r="AB339" s="11">
        <v>0</v>
      </c>
      <c r="AC339" s="171">
        <f t="shared" si="1200"/>
        <v>0</v>
      </c>
      <c r="AD339" s="171">
        <f t="shared" si="1201"/>
        <v>91</v>
      </c>
      <c r="AE339" s="171">
        <f t="shared" si="1201"/>
        <v>67</v>
      </c>
      <c r="AF339" s="171">
        <f t="shared" si="1202"/>
        <v>158</v>
      </c>
      <c r="AG339" s="11"/>
      <c r="AH339" s="11"/>
      <c r="AI339" s="171">
        <f t="shared" si="1203"/>
        <v>0</v>
      </c>
      <c r="AL339" s="193"/>
    </row>
    <row r="340" spans="1:38" s="194" customFormat="1" ht="28.5" customHeight="1">
      <c r="A340" s="23">
        <v>130</v>
      </c>
      <c r="B340" s="159" t="s">
        <v>795</v>
      </c>
      <c r="C340" s="11">
        <v>0</v>
      </c>
      <c r="D340" s="11">
        <v>0</v>
      </c>
      <c r="E340" s="176">
        <f t="shared" si="1191"/>
        <v>0</v>
      </c>
      <c r="F340" s="11">
        <v>2</v>
      </c>
      <c r="G340" s="11">
        <v>3</v>
      </c>
      <c r="H340" s="176">
        <f t="shared" si="1192"/>
        <v>5</v>
      </c>
      <c r="I340" s="11">
        <v>0</v>
      </c>
      <c r="J340" s="11">
        <v>0</v>
      </c>
      <c r="K340" s="176">
        <f t="shared" si="1193"/>
        <v>0</v>
      </c>
      <c r="L340" s="11">
        <v>0</v>
      </c>
      <c r="M340" s="11">
        <v>0</v>
      </c>
      <c r="N340" s="176">
        <f t="shared" si="1194"/>
        <v>0</v>
      </c>
      <c r="O340" s="200"/>
      <c r="P340" s="200"/>
      <c r="Q340" s="176">
        <f t="shared" si="1195"/>
        <v>0</v>
      </c>
      <c r="R340" s="11"/>
      <c r="S340" s="11"/>
      <c r="T340" s="200">
        <f t="shared" si="1196"/>
        <v>0</v>
      </c>
      <c r="U340" s="200">
        <v>0</v>
      </c>
      <c r="V340" s="200">
        <v>0</v>
      </c>
      <c r="W340" s="200">
        <f t="shared" si="1197"/>
        <v>0</v>
      </c>
      <c r="X340" s="528">
        <f t="shared" si="1204"/>
        <v>2</v>
      </c>
      <c r="Y340" s="528">
        <f t="shared" si="1198"/>
        <v>3</v>
      </c>
      <c r="Z340" s="528">
        <f t="shared" si="1199"/>
        <v>5</v>
      </c>
      <c r="AA340" s="11">
        <v>1</v>
      </c>
      <c r="AB340" s="11">
        <v>2</v>
      </c>
      <c r="AC340" s="171">
        <f>AA340+AB340</f>
        <v>3</v>
      </c>
      <c r="AD340" s="171">
        <f>X340+AA340</f>
        <v>3</v>
      </c>
      <c r="AE340" s="171">
        <f>Y340+AB340</f>
        <v>5</v>
      </c>
      <c r="AF340" s="171">
        <f>AD340+AE340</f>
        <v>8</v>
      </c>
      <c r="AG340" s="11"/>
      <c r="AH340" s="11"/>
      <c r="AI340" s="171">
        <f>AG340+AH340</f>
        <v>0</v>
      </c>
      <c r="AL340" s="892"/>
    </row>
    <row r="341" spans="1:38" s="194" customFormat="1" ht="28.5" customHeight="1">
      <c r="A341" s="91"/>
      <c r="B341" s="548" t="s">
        <v>6</v>
      </c>
      <c r="C341" s="203">
        <f>SUM(C332:C340)</f>
        <v>4812</v>
      </c>
      <c r="D341" s="203">
        <f t="shared" ref="D341:AI341" si="1205">SUM(D332:D340)</f>
        <v>4619</v>
      </c>
      <c r="E341" s="203">
        <f t="shared" si="1205"/>
        <v>9431</v>
      </c>
      <c r="F341" s="203">
        <f t="shared" si="1205"/>
        <v>5206</v>
      </c>
      <c r="G341" s="203">
        <f t="shared" si="1205"/>
        <v>4926</v>
      </c>
      <c r="H341" s="203">
        <f t="shared" si="1205"/>
        <v>10132</v>
      </c>
      <c r="I341" s="203">
        <f t="shared" si="1205"/>
        <v>364</v>
      </c>
      <c r="J341" s="203">
        <f t="shared" si="1205"/>
        <v>304</v>
      </c>
      <c r="K341" s="203">
        <f t="shared" si="1205"/>
        <v>668</v>
      </c>
      <c r="L341" s="203">
        <f t="shared" si="1205"/>
        <v>22</v>
      </c>
      <c r="M341" s="203">
        <f t="shared" si="1205"/>
        <v>22</v>
      </c>
      <c r="N341" s="203">
        <f t="shared" si="1205"/>
        <v>44</v>
      </c>
      <c r="O341" s="203">
        <f t="shared" si="1205"/>
        <v>0</v>
      </c>
      <c r="P341" s="203">
        <f t="shared" si="1205"/>
        <v>0</v>
      </c>
      <c r="Q341" s="203">
        <f t="shared" si="1205"/>
        <v>0</v>
      </c>
      <c r="R341" s="203">
        <f t="shared" si="1205"/>
        <v>0</v>
      </c>
      <c r="S341" s="203">
        <f t="shared" si="1205"/>
        <v>0</v>
      </c>
      <c r="T341" s="203">
        <f t="shared" si="1205"/>
        <v>0</v>
      </c>
      <c r="U341" s="203">
        <f t="shared" si="1205"/>
        <v>232</v>
      </c>
      <c r="V341" s="203">
        <f t="shared" si="1205"/>
        <v>212</v>
      </c>
      <c r="W341" s="203">
        <f t="shared" si="1205"/>
        <v>444</v>
      </c>
      <c r="X341" s="203">
        <f t="shared" si="1205"/>
        <v>10636</v>
      </c>
      <c r="Y341" s="203">
        <f t="shared" si="1205"/>
        <v>10083</v>
      </c>
      <c r="Z341" s="203">
        <f t="shared" si="1205"/>
        <v>20719</v>
      </c>
      <c r="AA341" s="203">
        <f t="shared" si="1205"/>
        <v>118</v>
      </c>
      <c r="AB341" s="203">
        <f t="shared" si="1205"/>
        <v>98</v>
      </c>
      <c r="AC341" s="203">
        <f t="shared" si="1205"/>
        <v>216</v>
      </c>
      <c r="AD341" s="203">
        <f t="shared" si="1205"/>
        <v>10754</v>
      </c>
      <c r="AE341" s="203">
        <f t="shared" si="1205"/>
        <v>10181</v>
      </c>
      <c r="AF341" s="203">
        <f t="shared" si="1205"/>
        <v>20935</v>
      </c>
      <c r="AG341" s="203">
        <f t="shared" si="1205"/>
        <v>113</v>
      </c>
      <c r="AH341" s="203">
        <f t="shared" si="1205"/>
        <v>78</v>
      </c>
      <c r="AI341" s="203">
        <f t="shared" si="1205"/>
        <v>191</v>
      </c>
      <c r="AL341" s="193"/>
    </row>
    <row r="342" spans="1:38" s="194" customFormat="1" ht="28.5" customHeight="1">
      <c r="A342" s="201" t="s">
        <v>161</v>
      </c>
      <c r="B342" s="546"/>
      <c r="C342" s="199"/>
      <c r="D342" s="199"/>
      <c r="E342" s="199"/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207"/>
      <c r="Y342" s="207"/>
      <c r="Z342" s="199"/>
      <c r="AA342" s="199"/>
      <c r="AB342" s="199"/>
      <c r="AC342" s="199"/>
      <c r="AD342" s="199"/>
      <c r="AE342" s="199"/>
      <c r="AF342" s="199"/>
      <c r="AG342" s="199"/>
      <c r="AH342" s="199"/>
      <c r="AI342" s="208"/>
      <c r="AL342" s="193"/>
    </row>
    <row r="343" spans="1:38" s="194" customFormat="1" ht="28.5" customHeight="1">
      <c r="A343" s="23">
        <v>131</v>
      </c>
      <c r="B343" s="178" t="s">
        <v>309</v>
      </c>
      <c r="C343" s="11">
        <v>1021</v>
      </c>
      <c r="D343" s="11">
        <v>976</v>
      </c>
      <c r="E343" s="171">
        <f t="shared" ref="E343:E348" si="1206">C343+D343</f>
        <v>1997</v>
      </c>
      <c r="F343" s="11">
        <v>1136</v>
      </c>
      <c r="G343" s="11">
        <v>1110</v>
      </c>
      <c r="H343" s="171">
        <f t="shared" ref="H343:H348" si="1207">F343+G343</f>
        <v>2246</v>
      </c>
      <c r="I343" s="11">
        <v>109</v>
      </c>
      <c r="J343" s="11">
        <v>92</v>
      </c>
      <c r="K343" s="171">
        <f t="shared" ref="K343:K348" si="1208">I343+J343</f>
        <v>201</v>
      </c>
      <c r="L343" s="11">
        <v>75</v>
      </c>
      <c r="M343" s="11">
        <v>67</v>
      </c>
      <c r="N343" s="171">
        <f t="shared" ref="N343:N348" si="1209">L343+M343</f>
        <v>142</v>
      </c>
      <c r="O343" s="171"/>
      <c r="P343" s="171"/>
      <c r="Q343" s="176">
        <f t="shared" ref="Q343:Q348" si="1210">O343+P343</f>
        <v>0</v>
      </c>
      <c r="R343" s="11">
        <v>11</v>
      </c>
      <c r="S343" s="11">
        <v>7</v>
      </c>
      <c r="T343" s="171">
        <f t="shared" ref="T343:T348" si="1211">R343+S343</f>
        <v>18</v>
      </c>
      <c r="U343" s="171"/>
      <c r="V343" s="171"/>
      <c r="W343" s="171"/>
      <c r="X343" s="528">
        <f>C343+F343+I343+L343+O343+R343+U343</f>
        <v>2352</v>
      </c>
      <c r="Y343" s="528">
        <f t="shared" ref="Y343:Y348" si="1212">D343+G343+J343+M343+P343+S343+V343</f>
        <v>2252</v>
      </c>
      <c r="Z343" s="528">
        <f t="shared" ref="Z343:Z348" si="1213">E343+H343+K343+N343+Q343+T343+W343</f>
        <v>4604</v>
      </c>
      <c r="AA343" s="11"/>
      <c r="AB343" s="11"/>
      <c r="AC343" s="171">
        <f t="shared" ref="AC343:AC348" si="1214">AA343+AB343</f>
        <v>0</v>
      </c>
      <c r="AD343" s="171">
        <f t="shared" ref="AD343:AD348" si="1215">X343+AA343</f>
        <v>2352</v>
      </c>
      <c r="AE343" s="171">
        <f t="shared" ref="AE343:AE348" si="1216">Y343+AB343</f>
        <v>2252</v>
      </c>
      <c r="AF343" s="171">
        <f t="shared" ref="AF343:AF348" si="1217">AD343+AE343</f>
        <v>4604</v>
      </c>
      <c r="AG343" s="451">
        <v>13</v>
      </c>
      <c r="AH343" s="451">
        <v>12</v>
      </c>
      <c r="AI343" s="171">
        <f t="shared" ref="AI343:AI348" si="1218">AG343+AH343</f>
        <v>25</v>
      </c>
      <c r="AL343" s="193"/>
    </row>
    <row r="344" spans="1:38" s="194" customFormat="1" ht="28.5" customHeight="1">
      <c r="A344" s="23">
        <v>132</v>
      </c>
      <c r="B344" s="178" t="s">
        <v>83</v>
      </c>
      <c r="C344" s="11">
        <v>68</v>
      </c>
      <c r="D344" s="11">
        <v>47</v>
      </c>
      <c r="E344" s="171">
        <f t="shared" si="1206"/>
        <v>115</v>
      </c>
      <c r="F344" s="11">
        <v>89</v>
      </c>
      <c r="G344" s="11">
        <v>71</v>
      </c>
      <c r="H344" s="171">
        <f t="shared" si="1207"/>
        <v>160</v>
      </c>
      <c r="I344" s="11">
        <v>11</v>
      </c>
      <c r="J344" s="11">
        <v>8</v>
      </c>
      <c r="K344" s="171">
        <f t="shared" si="1208"/>
        <v>19</v>
      </c>
      <c r="L344" s="11">
        <v>2</v>
      </c>
      <c r="M344" s="11">
        <v>3</v>
      </c>
      <c r="N344" s="171">
        <f t="shared" si="1209"/>
        <v>5</v>
      </c>
      <c r="O344" s="171"/>
      <c r="P344" s="171"/>
      <c r="Q344" s="176">
        <f t="shared" si="1210"/>
        <v>0</v>
      </c>
      <c r="R344" s="11"/>
      <c r="S344" s="11"/>
      <c r="T344" s="171">
        <f t="shared" si="1211"/>
        <v>0</v>
      </c>
      <c r="U344" s="171"/>
      <c r="V344" s="171"/>
      <c r="W344" s="171"/>
      <c r="X344" s="528">
        <f t="shared" ref="X344:X348" si="1219">C344+F344+I344+L344+O344+R344+U344</f>
        <v>170</v>
      </c>
      <c r="Y344" s="528">
        <f t="shared" si="1212"/>
        <v>129</v>
      </c>
      <c r="Z344" s="528">
        <f t="shared" si="1213"/>
        <v>299</v>
      </c>
      <c r="AA344" s="11"/>
      <c r="AB344" s="11"/>
      <c r="AC344" s="171">
        <f t="shared" si="1214"/>
        <v>0</v>
      </c>
      <c r="AD344" s="171">
        <f t="shared" si="1215"/>
        <v>170</v>
      </c>
      <c r="AE344" s="171">
        <f t="shared" si="1216"/>
        <v>129</v>
      </c>
      <c r="AF344" s="171">
        <f t="shared" si="1217"/>
        <v>299</v>
      </c>
      <c r="AG344" s="451">
        <v>2</v>
      </c>
      <c r="AH344" s="451">
        <v>0</v>
      </c>
      <c r="AI344" s="171">
        <f t="shared" si="1218"/>
        <v>2</v>
      </c>
      <c r="AL344" s="193"/>
    </row>
    <row r="345" spans="1:38" s="194" customFormat="1" ht="28.5" customHeight="1">
      <c r="A345" s="23">
        <v>133</v>
      </c>
      <c r="B345" s="178" t="s">
        <v>80</v>
      </c>
      <c r="C345" s="11">
        <v>437</v>
      </c>
      <c r="D345" s="11">
        <v>384</v>
      </c>
      <c r="E345" s="171">
        <f t="shared" si="1206"/>
        <v>821</v>
      </c>
      <c r="F345" s="11">
        <v>514</v>
      </c>
      <c r="G345" s="11">
        <v>458</v>
      </c>
      <c r="H345" s="171">
        <f t="shared" si="1207"/>
        <v>972</v>
      </c>
      <c r="I345" s="11">
        <v>96</v>
      </c>
      <c r="J345" s="11">
        <v>90</v>
      </c>
      <c r="K345" s="171">
        <f t="shared" si="1208"/>
        <v>186</v>
      </c>
      <c r="L345" s="11">
        <v>3</v>
      </c>
      <c r="M345" s="11">
        <v>9</v>
      </c>
      <c r="N345" s="171">
        <f t="shared" si="1209"/>
        <v>12</v>
      </c>
      <c r="O345" s="171"/>
      <c r="P345" s="171"/>
      <c r="Q345" s="176">
        <f t="shared" si="1210"/>
        <v>0</v>
      </c>
      <c r="R345" s="11"/>
      <c r="S345" s="11"/>
      <c r="T345" s="171">
        <f t="shared" si="1211"/>
        <v>0</v>
      </c>
      <c r="U345" s="171"/>
      <c r="V345" s="171"/>
      <c r="W345" s="171"/>
      <c r="X345" s="528">
        <f t="shared" si="1219"/>
        <v>1050</v>
      </c>
      <c r="Y345" s="528">
        <f t="shared" si="1212"/>
        <v>941</v>
      </c>
      <c r="Z345" s="528">
        <f t="shared" si="1213"/>
        <v>1991</v>
      </c>
      <c r="AA345" s="11"/>
      <c r="AB345" s="11"/>
      <c r="AC345" s="171">
        <f t="shared" si="1214"/>
        <v>0</v>
      </c>
      <c r="AD345" s="171">
        <f t="shared" si="1215"/>
        <v>1050</v>
      </c>
      <c r="AE345" s="171">
        <f t="shared" si="1216"/>
        <v>941</v>
      </c>
      <c r="AF345" s="171">
        <f t="shared" si="1217"/>
        <v>1991</v>
      </c>
      <c r="AG345" s="451">
        <v>7</v>
      </c>
      <c r="AH345" s="451">
        <v>4</v>
      </c>
      <c r="AI345" s="171">
        <f t="shared" si="1218"/>
        <v>11</v>
      </c>
      <c r="AL345" s="193"/>
    </row>
    <row r="346" spans="1:38" s="194" customFormat="1" ht="28.5" customHeight="1">
      <c r="A346" s="23">
        <v>134</v>
      </c>
      <c r="B346" s="178" t="s">
        <v>84</v>
      </c>
      <c r="C346" s="11">
        <v>231</v>
      </c>
      <c r="D346" s="11">
        <v>225</v>
      </c>
      <c r="E346" s="171">
        <f t="shared" si="1206"/>
        <v>456</v>
      </c>
      <c r="F346" s="11">
        <v>256</v>
      </c>
      <c r="G346" s="11">
        <v>251</v>
      </c>
      <c r="H346" s="171">
        <f t="shared" si="1207"/>
        <v>507</v>
      </c>
      <c r="I346" s="11">
        <v>27</v>
      </c>
      <c r="J346" s="11">
        <v>26</v>
      </c>
      <c r="K346" s="171">
        <f t="shared" si="1208"/>
        <v>53</v>
      </c>
      <c r="L346" s="11">
        <v>3</v>
      </c>
      <c r="M346" s="11">
        <v>2</v>
      </c>
      <c r="N346" s="171">
        <f t="shared" si="1209"/>
        <v>5</v>
      </c>
      <c r="O346" s="171"/>
      <c r="P346" s="171"/>
      <c r="Q346" s="176">
        <f t="shared" si="1210"/>
        <v>0</v>
      </c>
      <c r="R346" s="11">
        <v>6</v>
      </c>
      <c r="S346" s="11">
        <v>4</v>
      </c>
      <c r="T346" s="171">
        <f t="shared" si="1211"/>
        <v>10</v>
      </c>
      <c r="U346" s="171"/>
      <c r="V346" s="171"/>
      <c r="W346" s="171"/>
      <c r="X346" s="528">
        <f t="shared" si="1219"/>
        <v>523</v>
      </c>
      <c r="Y346" s="528">
        <f t="shared" si="1212"/>
        <v>508</v>
      </c>
      <c r="Z346" s="528">
        <f t="shared" si="1213"/>
        <v>1031</v>
      </c>
      <c r="AA346" s="11"/>
      <c r="AB346" s="11"/>
      <c r="AC346" s="171">
        <f t="shared" si="1214"/>
        <v>0</v>
      </c>
      <c r="AD346" s="171">
        <f t="shared" si="1215"/>
        <v>523</v>
      </c>
      <c r="AE346" s="171">
        <f t="shared" si="1216"/>
        <v>508</v>
      </c>
      <c r="AF346" s="171">
        <f t="shared" si="1217"/>
        <v>1031</v>
      </c>
      <c r="AG346" s="451">
        <v>2</v>
      </c>
      <c r="AH346" s="451">
        <v>3</v>
      </c>
      <c r="AI346" s="171">
        <f t="shared" si="1218"/>
        <v>5</v>
      </c>
      <c r="AL346" s="193"/>
    </row>
    <row r="347" spans="1:38" s="194" customFormat="1" ht="28.5" customHeight="1">
      <c r="A347" s="23">
        <v>135</v>
      </c>
      <c r="B347" s="178" t="s">
        <v>81</v>
      </c>
      <c r="C347" s="11">
        <v>46</v>
      </c>
      <c r="D347" s="11">
        <v>42</v>
      </c>
      <c r="E347" s="171">
        <f t="shared" si="1206"/>
        <v>88</v>
      </c>
      <c r="F347" s="11">
        <v>62</v>
      </c>
      <c r="G347" s="11">
        <v>55</v>
      </c>
      <c r="H347" s="171">
        <f t="shared" si="1207"/>
        <v>117</v>
      </c>
      <c r="I347" s="11">
        <v>10</v>
      </c>
      <c r="J347" s="11">
        <v>8</v>
      </c>
      <c r="K347" s="171">
        <f t="shared" si="1208"/>
        <v>18</v>
      </c>
      <c r="L347" s="11">
        <v>0</v>
      </c>
      <c r="M347" s="11">
        <v>0</v>
      </c>
      <c r="N347" s="171">
        <f t="shared" si="1209"/>
        <v>0</v>
      </c>
      <c r="O347" s="171"/>
      <c r="P347" s="171"/>
      <c r="Q347" s="176">
        <f t="shared" si="1210"/>
        <v>0</v>
      </c>
      <c r="R347" s="11"/>
      <c r="S347" s="11"/>
      <c r="T347" s="171">
        <f t="shared" si="1211"/>
        <v>0</v>
      </c>
      <c r="U347" s="171"/>
      <c r="V347" s="171"/>
      <c r="W347" s="171"/>
      <c r="X347" s="528">
        <f t="shared" si="1219"/>
        <v>118</v>
      </c>
      <c r="Y347" s="528">
        <f t="shared" si="1212"/>
        <v>105</v>
      </c>
      <c r="Z347" s="528">
        <f t="shared" si="1213"/>
        <v>223</v>
      </c>
      <c r="AA347" s="11"/>
      <c r="AB347" s="11"/>
      <c r="AC347" s="171">
        <f t="shared" si="1214"/>
        <v>0</v>
      </c>
      <c r="AD347" s="171">
        <f t="shared" si="1215"/>
        <v>118</v>
      </c>
      <c r="AE347" s="171">
        <f t="shared" si="1216"/>
        <v>105</v>
      </c>
      <c r="AF347" s="171">
        <f t="shared" si="1217"/>
        <v>223</v>
      </c>
      <c r="AG347" s="451"/>
      <c r="AH347" s="451"/>
      <c r="AI347" s="171">
        <f t="shared" si="1218"/>
        <v>0</v>
      </c>
      <c r="AL347" s="193"/>
    </row>
    <row r="348" spans="1:38" s="194" customFormat="1" ht="28.5" customHeight="1">
      <c r="A348" s="23">
        <v>136</v>
      </c>
      <c r="B348" s="178" t="s">
        <v>82</v>
      </c>
      <c r="C348" s="11">
        <v>4</v>
      </c>
      <c r="D348" s="11">
        <v>7</v>
      </c>
      <c r="E348" s="171">
        <f t="shared" si="1206"/>
        <v>11</v>
      </c>
      <c r="F348" s="11">
        <v>5</v>
      </c>
      <c r="G348" s="11">
        <v>11</v>
      </c>
      <c r="H348" s="171">
        <f t="shared" si="1207"/>
        <v>16</v>
      </c>
      <c r="I348" s="11">
        <v>1</v>
      </c>
      <c r="J348" s="11">
        <v>2</v>
      </c>
      <c r="K348" s="171">
        <f t="shared" si="1208"/>
        <v>3</v>
      </c>
      <c r="L348" s="11">
        <v>2</v>
      </c>
      <c r="M348" s="11">
        <v>1</v>
      </c>
      <c r="N348" s="171">
        <f t="shared" si="1209"/>
        <v>3</v>
      </c>
      <c r="O348" s="171"/>
      <c r="P348" s="171"/>
      <c r="Q348" s="176">
        <f t="shared" si="1210"/>
        <v>0</v>
      </c>
      <c r="R348" s="11"/>
      <c r="S348" s="11"/>
      <c r="T348" s="171">
        <f t="shared" si="1211"/>
        <v>0</v>
      </c>
      <c r="U348" s="171"/>
      <c r="V348" s="171"/>
      <c r="W348" s="171"/>
      <c r="X348" s="528">
        <f t="shared" si="1219"/>
        <v>12</v>
      </c>
      <c r="Y348" s="528">
        <f t="shared" si="1212"/>
        <v>21</v>
      </c>
      <c r="Z348" s="528">
        <f t="shared" si="1213"/>
        <v>33</v>
      </c>
      <c r="AA348" s="11"/>
      <c r="AB348" s="11"/>
      <c r="AC348" s="171">
        <f t="shared" si="1214"/>
        <v>0</v>
      </c>
      <c r="AD348" s="171">
        <f t="shared" si="1215"/>
        <v>12</v>
      </c>
      <c r="AE348" s="171">
        <f t="shared" si="1216"/>
        <v>21</v>
      </c>
      <c r="AF348" s="171">
        <f t="shared" si="1217"/>
        <v>33</v>
      </c>
      <c r="AG348" s="451"/>
      <c r="AH348" s="451"/>
      <c r="AI348" s="171">
        <f t="shared" si="1218"/>
        <v>0</v>
      </c>
      <c r="AL348" s="193"/>
    </row>
    <row r="349" spans="1:38" s="194" customFormat="1" ht="28.5" customHeight="1">
      <c r="A349" s="91"/>
      <c r="B349" s="548" t="s">
        <v>6</v>
      </c>
      <c r="C349" s="203">
        <f t="shared" ref="C349:AI349" si="1220">SUM(C343:C348)</f>
        <v>1807</v>
      </c>
      <c r="D349" s="203">
        <f t="shared" si="1220"/>
        <v>1681</v>
      </c>
      <c r="E349" s="203">
        <f t="shared" si="1220"/>
        <v>3488</v>
      </c>
      <c r="F349" s="203">
        <f t="shared" si="1220"/>
        <v>2062</v>
      </c>
      <c r="G349" s="203">
        <f t="shared" si="1220"/>
        <v>1956</v>
      </c>
      <c r="H349" s="203">
        <f t="shared" si="1220"/>
        <v>4018</v>
      </c>
      <c r="I349" s="203">
        <f t="shared" si="1220"/>
        <v>254</v>
      </c>
      <c r="J349" s="203">
        <f t="shared" si="1220"/>
        <v>226</v>
      </c>
      <c r="K349" s="203">
        <f t="shared" si="1220"/>
        <v>480</v>
      </c>
      <c r="L349" s="203">
        <f t="shared" si="1220"/>
        <v>85</v>
      </c>
      <c r="M349" s="203">
        <f t="shared" si="1220"/>
        <v>82</v>
      </c>
      <c r="N349" s="203">
        <f t="shared" si="1220"/>
        <v>167</v>
      </c>
      <c r="O349" s="203">
        <f t="shared" si="1220"/>
        <v>0</v>
      </c>
      <c r="P349" s="203">
        <f t="shared" si="1220"/>
        <v>0</v>
      </c>
      <c r="Q349" s="203">
        <f t="shared" si="1220"/>
        <v>0</v>
      </c>
      <c r="R349" s="203">
        <f t="shared" si="1220"/>
        <v>17</v>
      </c>
      <c r="S349" s="203">
        <f t="shared" si="1220"/>
        <v>11</v>
      </c>
      <c r="T349" s="203">
        <f t="shared" si="1220"/>
        <v>28</v>
      </c>
      <c r="U349" s="203">
        <f t="shared" si="1220"/>
        <v>0</v>
      </c>
      <c r="V349" s="203">
        <f t="shared" si="1220"/>
        <v>0</v>
      </c>
      <c r="W349" s="203">
        <f t="shared" si="1220"/>
        <v>0</v>
      </c>
      <c r="X349" s="203">
        <f t="shared" si="1220"/>
        <v>4225</v>
      </c>
      <c r="Y349" s="203">
        <f t="shared" si="1220"/>
        <v>3956</v>
      </c>
      <c r="Z349" s="203">
        <f t="shared" si="1220"/>
        <v>8181</v>
      </c>
      <c r="AA349" s="203">
        <f t="shared" si="1220"/>
        <v>0</v>
      </c>
      <c r="AB349" s="203">
        <f t="shared" si="1220"/>
        <v>0</v>
      </c>
      <c r="AC349" s="203">
        <f t="shared" si="1220"/>
        <v>0</v>
      </c>
      <c r="AD349" s="203">
        <f t="shared" si="1220"/>
        <v>4225</v>
      </c>
      <c r="AE349" s="203">
        <f t="shared" si="1220"/>
        <v>3956</v>
      </c>
      <c r="AF349" s="203">
        <f t="shared" si="1220"/>
        <v>8181</v>
      </c>
      <c r="AG349" s="203">
        <f t="shared" si="1220"/>
        <v>24</v>
      </c>
      <c r="AH349" s="203">
        <f t="shared" si="1220"/>
        <v>19</v>
      </c>
      <c r="AI349" s="203">
        <f t="shared" si="1220"/>
        <v>43</v>
      </c>
      <c r="AL349" s="193"/>
    </row>
    <row r="350" spans="1:38" s="194" customFormat="1" ht="28.5" customHeight="1">
      <c r="A350" s="201" t="s">
        <v>86</v>
      </c>
      <c r="B350" s="546"/>
      <c r="C350" s="199"/>
      <c r="D350" s="199"/>
      <c r="E350" s="199"/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207"/>
      <c r="Y350" s="207"/>
      <c r="Z350" s="199"/>
      <c r="AA350" s="199"/>
      <c r="AB350" s="199"/>
      <c r="AC350" s="199"/>
      <c r="AD350" s="199"/>
      <c r="AE350" s="199"/>
      <c r="AF350" s="199"/>
      <c r="AG350" s="199"/>
      <c r="AH350" s="199"/>
      <c r="AI350" s="208"/>
      <c r="AL350" s="193"/>
    </row>
    <row r="351" spans="1:38" s="194" customFormat="1" ht="28.5" customHeight="1">
      <c r="A351" s="23">
        <v>137</v>
      </c>
      <c r="B351" s="557" t="s">
        <v>86</v>
      </c>
      <c r="C351" s="11">
        <v>1486</v>
      </c>
      <c r="D351" s="11">
        <v>1382</v>
      </c>
      <c r="E351" s="171">
        <f t="shared" ref="E351:E362" si="1221">C351+D351</f>
        <v>2868</v>
      </c>
      <c r="F351" s="11">
        <v>1304</v>
      </c>
      <c r="G351" s="11">
        <v>1274</v>
      </c>
      <c r="H351" s="171">
        <f t="shared" ref="H351:H362" si="1222">F351+G351</f>
        <v>2578</v>
      </c>
      <c r="I351" s="11">
        <v>545</v>
      </c>
      <c r="J351" s="11">
        <v>469</v>
      </c>
      <c r="K351" s="171">
        <f t="shared" ref="K351:K362" si="1223">I351+J351</f>
        <v>1014</v>
      </c>
      <c r="L351" s="11">
        <v>35</v>
      </c>
      <c r="M351" s="11">
        <v>23</v>
      </c>
      <c r="N351" s="171">
        <f t="shared" ref="N351:N362" si="1224">L351+M351</f>
        <v>58</v>
      </c>
      <c r="O351" s="171"/>
      <c r="P351" s="171"/>
      <c r="Q351" s="176">
        <f t="shared" ref="Q351:Q362" si="1225">O351+P351</f>
        <v>0</v>
      </c>
      <c r="R351" s="11"/>
      <c r="S351" s="11"/>
      <c r="T351" s="171">
        <f t="shared" ref="T351:T362" si="1226">R351+S351</f>
        <v>0</v>
      </c>
      <c r="U351" s="171">
        <v>37</v>
      </c>
      <c r="V351" s="171">
        <v>16</v>
      </c>
      <c r="W351" s="171">
        <f t="shared" ref="W351:W362" si="1227">U351+V351</f>
        <v>53</v>
      </c>
      <c r="X351" s="528">
        <f t="shared" ref="X351:X362" si="1228">C351+F351+I351+L351+O351+R351+U351</f>
        <v>3407</v>
      </c>
      <c r="Y351" s="528">
        <f t="shared" ref="Y351:Y362" si="1229">D351+G351+J351+M351+P351+S351+V351</f>
        <v>3164</v>
      </c>
      <c r="Z351" s="528">
        <f t="shared" ref="Z351:Z362" si="1230">E351+H351+K351+N351+Q351+T351+W351</f>
        <v>6571</v>
      </c>
      <c r="AA351" s="11">
        <v>31</v>
      </c>
      <c r="AB351" s="11">
        <v>23</v>
      </c>
      <c r="AC351" s="171">
        <f t="shared" ref="AC351:AC362" si="1231">AA351+AB351</f>
        <v>54</v>
      </c>
      <c r="AD351" s="171">
        <f t="shared" ref="AD351:AE362" si="1232">X351+AA351</f>
        <v>3438</v>
      </c>
      <c r="AE351" s="171">
        <f t="shared" si="1232"/>
        <v>3187</v>
      </c>
      <c r="AF351" s="171">
        <f t="shared" ref="AF351:AF362" si="1233">AD351+AE351</f>
        <v>6625</v>
      </c>
      <c r="AG351" s="11">
        <v>36</v>
      </c>
      <c r="AH351" s="11">
        <v>15</v>
      </c>
      <c r="AI351" s="171">
        <f t="shared" ref="AI351:AI362" si="1234">AG351+AH351</f>
        <v>51</v>
      </c>
      <c r="AL351" s="193"/>
    </row>
    <row r="352" spans="1:38" s="194" customFormat="1" ht="28.5" customHeight="1">
      <c r="A352" s="23">
        <v>138</v>
      </c>
      <c r="B352" s="557" t="s">
        <v>91</v>
      </c>
      <c r="C352" s="11">
        <v>16</v>
      </c>
      <c r="D352" s="11">
        <v>14</v>
      </c>
      <c r="E352" s="171">
        <f t="shared" si="1221"/>
        <v>30</v>
      </c>
      <c r="F352" s="11">
        <v>79</v>
      </c>
      <c r="G352" s="11">
        <v>92</v>
      </c>
      <c r="H352" s="171">
        <f t="shared" si="1222"/>
        <v>171</v>
      </c>
      <c r="I352" s="11">
        <v>6</v>
      </c>
      <c r="J352" s="11">
        <v>8</v>
      </c>
      <c r="K352" s="171">
        <f t="shared" si="1223"/>
        <v>14</v>
      </c>
      <c r="L352" s="11">
        <v>0</v>
      </c>
      <c r="M352" s="11">
        <v>0</v>
      </c>
      <c r="N352" s="171">
        <f t="shared" si="1224"/>
        <v>0</v>
      </c>
      <c r="O352" s="171"/>
      <c r="P352" s="171"/>
      <c r="Q352" s="176">
        <f t="shared" si="1225"/>
        <v>0</v>
      </c>
      <c r="R352" s="11"/>
      <c r="S352" s="11"/>
      <c r="T352" s="171">
        <f t="shared" si="1226"/>
        <v>0</v>
      </c>
      <c r="U352" s="171">
        <v>2</v>
      </c>
      <c r="V352" s="171">
        <v>3</v>
      </c>
      <c r="W352" s="171">
        <f t="shared" si="1227"/>
        <v>5</v>
      </c>
      <c r="X352" s="528">
        <f t="shared" si="1228"/>
        <v>103</v>
      </c>
      <c r="Y352" s="528">
        <f t="shared" si="1229"/>
        <v>117</v>
      </c>
      <c r="Z352" s="528">
        <f t="shared" si="1230"/>
        <v>220</v>
      </c>
      <c r="AA352" s="11">
        <v>11</v>
      </c>
      <c r="AB352" s="11">
        <v>6</v>
      </c>
      <c r="AC352" s="171">
        <f t="shared" si="1231"/>
        <v>17</v>
      </c>
      <c r="AD352" s="171">
        <f t="shared" si="1232"/>
        <v>114</v>
      </c>
      <c r="AE352" s="171">
        <f t="shared" si="1232"/>
        <v>123</v>
      </c>
      <c r="AF352" s="171">
        <f t="shared" si="1233"/>
        <v>237</v>
      </c>
      <c r="AG352" s="11">
        <v>0</v>
      </c>
      <c r="AH352" s="11">
        <v>0</v>
      </c>
      <c r="AI352" s="171">
        <f t="shared" si="1234"/>
        <v>0</v>
      </c>
      <c r="AL352" s="431"/>
    </row>
    <row r="353" spans="1:38" s="194" customFormat="1" ht="28.5" customHeight="1">
      <c r="A353" s="23">
        <v>139</v>
      </c>
      <c r="B353" s="557" t="s">
        <v>705</v>
      </c>
      <c r="C353" s="11">
        <v>211</v>
      </c>
      <c r="D353" s="11">
        <v>192</v>
      </c>
      <c r="E353" s="171">
        <f t="shared" si="1221"/>
        <v>403</v>
      </c>
      <c r="F353" s="11">
        <v>318</v>
      </c>
      <c r="G353" s="11">
        <v>282</v>
      </c>
      <c r="H353" s="171">
        <f t="shared" si="1222"/>
        <v>600</v>
      </c>
      <c r="I353" s="11">
        <v>140</v>
      </c>
      <c r="J353" s="11">
        <v>95</v>
      </c>
      <c r="K353" s="171">
        <f t="shared" si="1223"/>
        <v>235</v>
      </c>
      <c r="L353" s="11">
        <v>0</v>
      </c>
      <c r="M353" s="11">
        <v>0</v>
      </c>
      <c r="N353" s="171">
        <f t="shared" si="1224"/>
        <v>0</v>
      </c>
      <c r="O353" s="171"/>
      <c r="P353" s="171"/>
      <c r="Q353" s="176">
        <f t="shared" si="1225"/>
        <v>0</v>
      </c>
      <c r="R353" s="11"/>
      <c r="S353" s="11"/>
      <c r="T353" s="171">
        <f t="shared" si="1226"/>
        <v>0</v>
      </c>
      <c r="U353" s="171"/>
      <c r="V353" s="171"/>
      <c r="W353" s="171">
        <f t="shared" si="1227"/>
        <v>0</v>
      </c>
      <c r="X353" s="528">
        <f t="shared" si="1228"/>
        <v>669</v>
      </c>
      <c r="Y353" s="528">
        <f t="shared" si="1229"/>
        <v>569</v>
      </c>
      <c r="Z353" s="528">
        <f t="shared" si="1230"/>
        <v>1238</v>
      </c>
      <c r="AA353" s="11">
        <v>3</v>
      </c>
      <c r="AB353" s="11">
        <v>5</v>
      </c>
      <c r="AC353" s="171">
        <f t="shared" si="1231"/>
        <v>8</v>
      </c>
      <c r="AD353" s="171">
        <f t="shared" si="1232"/>
        <v>672</v>
      </c>
      <c r="AE353" s="171">
        <f t="shared" si="1232"/>
        <v>574</v>
      </c>
      <c r="AF353" s="171">
        <f t="shared" si="1233"/>
        <v>1246</v>
      </c>
      <c r="AG353" s="11">
        <v>0</v>
      </c>
      <c r="AH353" s="11">
        <v>0</v>
      </c>
      <c r="AI353" s="171">
        <f t="shared" si="1234"/>
        <v>0</v>
      </c>
      <c r="AL353" s="431"/>
    </row>
    <row r="354" spans="1:38" s="194" customFormat="1" ht="28.5" customHeight="1">
      <c r="A354" s="23">
        <v>140</v>
      </c>
      <c r="B354" s="558" t="s">
        <v>92</v>
      </c>
      <c r="C354" s="11">
        <v>575</v>
      </c>
      <c r="D354" s="11">
        <v>503</v>
      </c>
      <c r="E354" s="171">
        <f t="shared" si="1221"/>
        <v>1078</v>
      </c>
      <c r="F354" s="11">
        <v>681</v>
      </c>
      <c r="G354" s="11">
        <v>632</v>
      </c>
      <c r="H354" s="171">
        <f t="shared" si="1222"/>
        <v>1313</v>
      </c>
      <c r="I354" s="11">
        <v>1455</v>
      </c>
      <c r="J354" s="11">
        <v>1370</v>
      </c>
      <c r="K354" s="171">
        <f t="shared" si="1223"/>
        <v>2825</v>
      </c>
      <c r="L354" s="11">
        <v>0</v>
      </c>
      <c r="M354" s="11">
        <v>0</v>
      </c>
      <c r="N354" s="171">
        <f t="shared" si="1224"/>
        <v>0</v>
      </c>
      <c r="O354" s="171"/>
      <c r="P354" s="171"/>
      <c r="Q354" s="176">
        <f t="shared" si="1225"/>
        <v>0</v>
      </c>
      <c r="R354" s="11"/>
      <c r="S354" s="11"/>
      <c r="T354" s="171">
        <f t="shared" si="1226"/>
        <v>0</v>
      </c>
      <c r="U354" s="171">
        <v>1</v>
      </c>
      <c r="V354" s="171"/>
      <c r="W354" s="171">
        <f t="shared" si="1227"/>
        <v>1</v>
      </c>
      <c r="X354" s="528">
        <f t="shared" si="1228"/>
        <v>2712</v>
      </c>
      <c r="Y354" s="528">
        <f t="shared" si="1229"/>
        <v>2505</v>
      </c>
      <c r="Z354" s="528">
        <f t="shared" si="1230"/>
        <v>5217</v>
      </c>
      <c r="AA354" s="11">
        <v>23</v>
      </c>
      <c r="AB354" s="11">
        <v>22</v>
      </c>
      <c r="AC354" s="171">
        <f t="shared" si="1231"/>
        <v>45</v>
      </c>
      <c r="AD354" s="171">
        <f t="shared" si="1232"/>
        <v>2735</v>
      </c>
      <c r="AE354" s="171">
        <f t="shared" si="1232"/>
        <v>2527</v>
      </c>
      <c r="AF354" s="171">
        <f t="shared" si="1233"/>
        <v>5262</v>
      </c>
      <c r="AG354" s="11">
        <v>40</v>
      </c>
      <c r="AH354" s="11">
        <v>38</v>
      </c>
      <c r="AI354" s="171">
        <f t="shared" si="1234"/>
        <v>78</v>
      </c>
      <c r="AL354" s="431"/>
    </row>
    <row r="355" spans="1:38" s="194" customFormat="1" ht="28.5" customHeight="1">
      <c r="A355" s="23">
        <v>141</v>
      </c>
      <c r="B355" s="558" t="s">
        <v>706</v>
      </c>
      <c r="C355" s="11">
        <v>140</v>
      </c>
      <c r="D355" s="11">
        <v>137</v>
      </c>
      <c r="E355" s="171">
        <f t="shared" si="1221"/>
        <v>277</v>
      </c>
      <c r="F355" s="11">
        <v>391</v>
      </c>
      <c r="G355" s="11">
        <v>305</v>
      </c>
      <c r="H355" s="171">
        <f t="shared" si="1222"/>
        <v>696</v>
      </c>
      <c r="I355" s="11">
        <v>60</v>
      </c>
      <c r="J355" s="11">
        <v>67</v>
      </c>
      <c r="K355" s="171">
        <f t="shared" si="1223"/>
        <v>127</v>
      </c>
      <c r="L355" s="11">
        <v>1</v>
      </c>
      <c r="M355" s="11">
        <v>0</v>
      </c>
      <c r="N355" s="171">
        <f t="shared" si="1224"/>
        <v>1</v>
      </c>
      <c r="O355" s="171"/>
      <c r="P355" s="171"/>
      <c r="Q355" s="176">
        <f t="shared" si="1225"/>
        <v>0</v>
      </c>
      <c r="R355" s="11"/>
      <c r="S355" s="11"/>
      <c r="T355" s="171">
        <f t="shared" si="1226"/>
        <v>0</v>
      </c>
      <c r="U355" s="171"/>
      <c r="V355" s="171"/>
      <c r="W355" s="171">
        <f t="shared" si="1227"/>
        <v>0</v>
      </c>
      <c r="X355" s="528">
        <f t="shared" si="1228"/>
        <v>592</v>
      </c>
      <c r="Y355" s="528">
        <f t="shared" si="1229"/>
        <v>509</v>
      </c>
      <c r="Z355" s="528">
        <f t="shared" si="1230"/>
        <v>1101</v>
      </c>
      <c r="AA355" s="11">
        <v>0</v>
      </c>
      <c r="AB355" s="11">
        <v>0</v>
      </c>
      <c r="AC355" s="171">
        <f t="shared" si="1231"/>
        <v>0</v>
      </c>
      <c r="AD355" s="171">
        <f t="shared" si="1232"/>
        <v>592</v>
      </c>
      <c r="AE355" s="171">
        <f t="shared" si="1232"/>
        <v>509</v>
      </c>
      <c r="AF355" s="171">
        <f t="shared" si="1233"/>
        <v>1101</v>
      </c>
      <c r="AG355" s="11">
        <v>0</v>
      </c>
      <c r="AH355" s="11">
        <v>0</v>
      </c>
      <c r="AI355" s="171">
        <f t="shared" si="1234"/>
        <v>0</v>
      </c>
      <c r="AL355" s="431"/>
    </row>
    <row r="356" spans="1:38" s="194" customFormat="1" ht="28.5" customHeight="1">
      <c r="A356" s="23">
        <v>142</v>
      </c>
      <c r="B356" s="557" t="s">
        <v>88</v>
      </c>
      <c r="C356" s="11">
        <v>149</v>
      </c>
      <c r="D356" s="11">
        <v>127</v>
      </c>
      <c r="E356" s="171">
        <f t="shared" si="1221"/>
        <v>276</v>
      </c>
      <c r="F356" s="11">
        <v>123</v>
      </c>
      <c r="G356" s="11">
        <v>106</v>
      </c>
      <c r="H356" s="171">
        <f t="shared" si="1222"/>
        <v>229</v>
      </c>
      <c r="I356" s="11">
        <v>45</v>
      </c>
      <c r="J356" s="11">
        <v>35</v>
      </c>
      <c r="K356" s="171">
        <f t="shared" si="1223"/>
        <v>80</v>
      </c>
      <c r="L356" s="11">
        <v>5</v>
      </c>
      <c r="M356" s="11">
        <v>2</v>
      </c>
      <c r="N356" s="171">
        <f t="shared" si="1224"/>
        <v>7</v>
      </c>
      <c r="O356" s="171"/>
      <c r="P356" s="171"/>
      <c r="Q356" s="176">
        <f t="shared" si="1225"/>
        <v>0</v>
      </c>
      <c r="R356" s="11"/>
      <c r="S356" s="11"/>
      <c r="T356" s="171">
        <f t="shared" si="1226"/>
        <v>0</v>
      </c>
      <c r="U356" s="171">
        <v>1</v>
      </c>
      <c r="V356" s="171">
        <v>2</v>
      </c>
      <c r="W356" s="171">
        <f t="shared" si="1227"/>
        <v>3</v>
      </c>
      <c r="X356" s="528">
        <f t="shared" si="1228"/>
        <v>323</v>
      </c>
      <c r="Y356" s="528">
        <f t="shared" si="1229"/>
        <v>272</v>
      </c>
      <c r="Z356" s="528">
        <f t="shared" si="1230"/>
        <v>595</v>
      </c>
      <c r="AA356" s="11">
        <v>13</v>
      </c>
      <c r="AB356" s="11">
        <v>8</v>
      </c>
      <c r="AC356" s="171">
        <f t="shared" si="1231"/>
        <v>21</v>
      </c>
      <c r="AD356" s="171">
        <f t="shared" si="1232"/>
        <v>336</v>
      </c>
      <c r="AE356" s="171">
        <f t="shared" si="1232"/>
        <v>280</v>
      </c>
      <c r="AF356" s="171">
        <f t="shared" si="1233"/>
        <v>616</v>
      </c>
      <c r="AG356" s="11">
        <v>2</v>
      </c>
      <c r="AH356" s="11">
        <v>1</v>
      </c>
      <c r="AI356" s="171">
        <f t="shared" si="1234"/>
        <v>3</v>
      </c>
      <c r="AL356" s="431"/>
    </row>
    <row r="357" spans="1:38" s="194" customFormat="1" ht="28.5" customHeight="1">
      <c r="A357" s="23">
        <v>143</v>
      </c>
      <c r="B357" s="557" t="s">
        <v>94</v>
      </c>
      <c r="C357" s="11">
        <v>535</v>
      </c>
      <c r="D357" s="11">
        <v>526</v>
      </c>
      <c r="E357" s="171">
        <f t="shared" si="1221"/>
        <v>1061</v>
      </c>
      <c r="F357" s="11">
        <v>489</v>
      </c>
      <c r="G357" s="11">
        <v>473</v>
      </c>
      <c r="H357" s="171">
        <f t="shared" si="1222"/>
        <v>962</v>
      </c>
      <c r="I357" s="11">
        <v>132</v>
      </c>
      <c r="J357" s="11">
        <v>108</v>
      </c>
      <c r="K357" s="171">
        <f t="shared" si="1223"/>
        <v>240</v>
      </c>
      <c r="L357" s="11">
        <v>22</v>
      </c>
      <c r="M357" s="11">
        <v>9</v>
      </c>
      <c r="N357" s="171">
        <f t="shared" si="1224"/>
        <v>31</v>
      </c>
      <c r="O357" s="171"/>
      <c r="P357" s="171"/>
      <c r="Q357" s="176">
        <f t="shared" si="1225"/>
        <v>0</v>
      </c>
      <c r="R357" s="11"/>
      <c r="S357" s="11"/>
      <c r="T357" s="171">
        <f t="shared" si="1226"/>
        <v>0</v>
      </c>
      <c r="U357" s="171">
        <v>12</v>
      </c>
      <c r="V357" s="171">
        <v>8</v>
      </c>
      <c r="W357" s="171">
        <f t="shared" si="1227"/>
        <v>20</v>
      </c>
      <c r="X357" s="528">
        <f t="shared" si="1228"/>
        <v>1190</v>
      </c>
      <c r="Y357" s="528">
        <f t="shared" si="1229"/>
        <v>1124</v>
      </c>
      <c r="Z357" s="528">
        <f t="shared" si="1230"/>
        <v>2314</v>
      </c>
      <c r="AA357" s="11">
        <v>16</v>
      </c>
      <c r="AB357" s="11">
        <v>22</v>
      </c>
      <c r="AC357" s="171">
        <f t="shared" si="1231"/>
        <v>38</v>
      </c>
      <c r="AD357" s="171">
        <f t="shared" si="1232"/>
        <v>1206</v>
      </c>
      <c r="AE357" s="171">
        <f t="shared" si="1232"/>
        <v>1146</v>
      </c>
      <c r="AF357" s="171">
        <f t="shared" si="1233"/>
        <v>2352</v>
      </c>
      <c r="AG357" s="11">
        <v>0</v>
      </c>
      <c r="AH357" s="11">
        <v>0</v>
      </c>
      <c r="AI357" s="171">
        <f t="shared" si="1234"/>
        <v>0</v>
      </c>
      <c r="AL357" s="431"/>
    </row>
    <row r="358" spans="1:38" s="194" customFormat="1" ht="28.5" customHeight="1">
      <c r="A358" s="23">
        <v>144</v>
      </c>
      <c r="B358" s="559" t="s">
        <v>707</v>
      </c>
      <c r="C358" s="11">
        <v>86</v>
      </c>
      <c r="D358" s="11">
        <v>82</v>
      </c>
      <c r="E358" s="171">
        <f t="shared" si="1221"/>
        <v>168</v>
      </c>
      <c r="F358" s="11">
        <v>80</v>
      </c>
      <c r="G358" s="11">
        <v>67</v>
      </c>
      <c r="H358" s="171">
        <f t="shared" si="1222"/>
        <v>147</v>
      </c>
      <c r="I358" s="11">
        <v>1</v>
      </c>
      <c r="J358" s="11">
        <v>1</v>
      </c>
      <c r="K358" s="171">
        <f t="shared" si="1223"/>
        <v>2</v>
      </c>
      <c r="L358" s="11">
        <v>0</v>
      </c>
      <c r="M358" s="11">
        <v>0</v>
      </c>
      <c r="N358" s="171">
        <f t="shared" si="1224"/>
        <v>0</v>
      </c>
      <c r="O358" s="171"/>
      <c r="P358" s="171"/>
      <c r="Q358" s="176">
        <f t="shared" si="1225"/>
        <v>0</v>
      </c>
      <c r="R358" s="11"/>
      <c r="S358" s="11"/>
      <c r="T358" s="171">
        <f t="shared" si="1226"/>
        <v>0</v>
      </c>
      <c r="U358" s="171"/>
      <c r="V358" s="171"/>
      <c r="W358" s="171">
        <f t="shared" si="1227"/>
        <v>0</v>
      </c>
      <c r="X358" s="528">
        <f t="shared" si="1228"/>
        <v>167</v>
      </c>
      <c r="Y358" s="528">
        <f t="shared" si="1229"/>
        <v>150</v>
      </c>
      <c r="Z358" s="528">
        <f t="shared" si="1230"/>
        <v>317</v>
      </c>
      <c r="AA358" s="11">
        <v>5</v>
      </c>
      <c r="AB358" s="11">
        <v>4</v>
      </c>
      <c r="AC358" s="171">
        <f t="shared" si="1231"/>
        <v>9</v>
      </c>
      <c r="AD358" s="171">
        <f t="shared" si="1232"/>
        <v>172</v>
      </c>
      <c r="AE358" s="171">
        <f t="shared" si="1232"/>
        <v>154</v>
      </c>
      <c r="AF358" s="171">
        <f t="shared" si="1233"/>
        <v>326</v>
      </c>
      <c r="AG358" s="11">
        <v>0</v>
      </c>
      <c r="AH358" s="11">
        <v>0</v>
      </c>
      <c r="AI358" s="171">
        <f t="shared" si="1234"/>
        <v>0</v>
      </c>
      <c r="AL358" s="431"/>
    </row>
    <row r="359" spans="1:38" s="194" customFormat="1" ht="28.5" customHeight="1">
      <c r="A359" s="23">
        <v>145</v>
      </c>
      <c r="B359" s="559" t="s">
        <v>93</v>
      </c>
      <c r="C359" s="11">
        <v>28</v>
      </c>
      <c r="D359" s="11">
        <v>30</v>
      </c>
      <c r="E359" s="171">
        <f t="shared" si="1221"/>
        <v>58</v>
      </c>
      <c r="F359" s="11">
        <v>37</v>
      </c>
      <c r="G359" s="11">
        <v>35</v>
      </c>
      <c r="H359" s="171">
        <f t="shared" si="1222"/>
        <v>72</v>
      </c>
      <c r="I359" s="11">
        <v>7</v>
      </c>
      <c r="J359" s="11">
        <v>8</v>
      </c>
      <c r="K359" s="171">
        <f t="shared" si="1223"/>
        <v>15</v>
      </c>
      <c r="L359" s="11">
        <v>0</v>
      </c>
      <c r="M359" s="11">
        <v>0</v>
      </c>
      <c r="N359" s="171">
        <f t="shared" si="1224"/>
        <v>0</v>
      </c>
      <c r="O359" s="171"/>
      <c r="P359" s="171"/>
      <c r="Q359" s="176">
        <f t="shared" si="1225"/>
        <v>0</v>
      </c>
      <c r="R359" s="11"/>
      <c r="S359" s="11"/>
      <c r="T359" s="171">
        <f t="shared" si="1226"/>
        <v>0</v>
      </c>
      <c r="U359" s="171"/>
      <c r="V359" s="171"/>
      <c r="W359" s="171">
        <f t="shared" si="1227"/>
        <v>0</v>
      </c>
      <c r="X359" s="528">
        <f t="shared" si="1228"/>
        <v>72</v>
      </c>
      <c r="Y359" s="528">
        <f t="shared" si="1229"/>
        <v>73</v>
      </c>
      <c r="Z359" s="528">
        <f t="shared" si="1230"/>
        <v>145</v>
      </c>
      <c r="AA359" s="11">
        <v>0</v>
      </c>
      <c r="AB359" s="11">
        <v>0</v>
      </c>
      <c r="AC359" s="171">
        <f t="shared" si="1231"/>
        <v>0</v>
      </c>
      <c r="AD359" s="171">
        <f t="shared" si="1232"/>
        <v>72</v>
      </c>
      <c r="AE359" s="171">
        <f t="shared" si="1232"/>
        <v>73</v>
      </c>
      <c r="AF359" s="171">
        <f t="shared" si="1233"/>
        <v>145</v>
      </c>
      <c r="AG359" s="11">
        <v>0</v>
      </c>
      <c r="AH359" s="11">
        <v>0</v>
      </c>
      <c r="AI359" s="171">
        <f t="shared" si="1234"/>
        <v>0</v>
      </c>
      <c r="AL359" s="431"/>
    </row>
    <row r="360" spans="1:38" s="194" customFormat="1" ht="28.5" customHeight="1">
      <c r="A360" s="23">
        <v>146</v>
      </c>
      <c r="B360" s="559" t="s">
        <v>89</v>
      </c>
      <c r="C360" s="11">
        <v>21</v>
      </c>
      <c r="D360" s="11">
        <v>19</v>
      </c>
      <c r="E360" s="171">
        <f t="shared" si="1221"/>
        <v>40</v>
      </c>
      <c r="F360" s="11">
        <v>74</v>
      </c>
      <c r="G360" s="11">
        <v>84</v>
      </c>
      <c r="H360" s="171">
        <f t="shared" si="1222"/>
        <v>158</v>
      </c>
      <c r="I360" s="11">
        <v>3</v>
      </c>
      <c r="J360" s="11">
        <v>7</v>
      </c>
      <c r="K360" s="171">
        <f t="shared" si="1223"/>
        <v>10</v>
      </c>
      <c r="L360" s="11">
        <v>0</v>
      </c>
      <c r="M360" s="11">
        <v>0</v>
      </c>
      <c r="N360" s="171">
        <f t="shared" si="1224"/>
        <v>0</v>
      </c>
      <c r="O360" s="171"/>
      <c r="P360" s="171"/>
      <c r="Q360" s="176">
        <f t="shared" si="1225"/>
        <v>0</v>
      </c>
      <c r="R360" s="11"/>
      <c r="S360" s="11"/>
      <c r="T360" s="171">
        <f t="shared" si="1226"/>
        <v>0</v>
      </c>
      <c r="U360" s="171"/>
      <c r="V360" s="171"/>
      <c r="W360" s="171">
        <f t="shared" si="1227"/>
        <v>0</v>
      </c>
      <c r="X360" s="528">
        <f t="shared" si="1228"/>
        <v>98</v>
      </c>
      <c r="Y360" s="528">
        <f t="shared" si="1229"/>
        <v>110</v>
      </c>
      <c r="Z360" s="528">
        <f t="shared" si="1230"/>
        <v>208</v>
      </c>
      <c r="AA360" s="11">
        <v>38</v>
      </c>
      <c r="AB360" s="11">
        <v>30</v>
      </c>
      <c r="AC360" s="171">
        <f t="shared" si="1231"/>
        <v>68</v>
      </c>
      <c r="AD360" s="171">
        <f t="shared" si="1232"/>
        <v>136</v>
      </c>
      <c r="AE360" s="171">
        <f t="shared" si="1232"/>
        <v>140</v>
      </c>
      <c r="AF360" s="171">
        <f t="shared" si="1233"/>
        <v>276</v>
      </c>
      <c r="AG360" s="11">
        <v>0</v>
      </c>
      <c r="AH360" s="11">
        <v>0</v>
      </c>
      <c r="AI360" s="171">
        <f t="shared" si="1234"/>
        <v>0</v>
      </c>
      <c r="AL360" s="431"/>
    </row>
    <row r="361" spans="1:38" s="194" customFormat="1" ht="28.5" customHeight="1">
      <c r="A361" s="23">
        <v>147</v>
      </c>
      <c r="B361" s="559" t="s">
        <v>90</v>
      </c>
      <c r="C361" s="11">
        <v>94</v>
      </c>
      <c r="D361" s="11">
        <v>76</v>
      </c>
      <c r="E361" s="171">
        <f t="shared" si="1221"/>
        <v>170</v>
      </c>
      <c r="F361" s="11">
        <v>12</v>
      </c>
      <c r="G361" s="11">
        <v>18</v>
      </c>
      <c r="H361" s="171">
        <f t="shared" si="1222"/>
        <v>30</v>
      </c>
      <c r="I361" s="11">
        <v>1</v>
      </c>
      <c r="J361" s="11">
        <v>0</v>
      </c>
      <c r="K361" s="171">
        <f t="shared" si="1223"/>
        <v>1</v>
      </c>
      <c r="L361" s="11">
        <v>0</v>
      </c>
      <c r="M361" s="11">
        <v>0</v>
      </c>
      <c r="N361" s="171">
        <f t="shared" si="1224"/>
        <v>0</v>
      </c>
      <c r="O361" s="171"/>
      <c r="P361" s="171"/>
      <c r="Q361" s="176">
        <f t="shared" si="1225"/>
        <v>0</v>
      </c>
      <c r="R361" s="11"/>
      <c r="S361" s="11"/>
      <c r="T361" s="171">
        <f t="shared" si="1226"/>
        <v>0</v>
      </c>
      <c r="U361" s="171"/>
      <c r="V361" s="171"/>
      <c r="W361" s="171">
        <f t="shared" si="1227"/>
        <v>0</v>
      </c>
      <c r="X361" s="528">
        <f t="shared" si="1228"/>
        <v>107</v>
      </c>
      <c r="Y361" s="528">
        <f t="shared" si="1229"/>
        <v>94</v>
      </c>
      <c r="Z361" s="528">
        <f t="shared" si="1230"/>
        <v>201</v>
      </c>
      <c r="AA361" s="11">
        <v>4</v>
      </c>
      <c r="AB361" s="11">
        <v>2</v>
      </c>
      <c r="AC361" s="171">
        <f t="shared" si="1231"/>
        <v>6</v>
      </c>
      <c r="AD361" s="171">
        <f t="shared" si="1232"/>
        <v>111</v>
      </c>
      <c r="AE361" s="171">
        <f t="shared" si="1232"/>
        <v>96</v>
      </c>
      <c r="AF361" s="171">
        <f t="shared" si="1233"/>
        <v>207</v>
      </c>
      <c r="AG361" s="11">
        <v>0</v>
      </c>
      <c r="AH361" s="11">
        <v>0</v>
      </c>
      <c r="AI361" s="171">
        <f t="shared" si="1234"/>
        <v>0</v>
      </c>
      <c r="AL361" s="431"/>
    </row>
    <row r="362" spans="1:38" s="194" customFormat="1" ht="28.5" customHeight="1">
      <c r="A362" s="23">
        <v>148</v>
      </c>
      <c r="B362" s="559" t="s">
        <v>87</v>
      </c>
      <c r="C362" s="11">
        <v>25</v>
      </c>
      <c r="D362" s="11">
        <v>30</v>
      </c>
      <c r="E362" s="171">
        <f t="shared" si="1221"/>
        <v>55</v>
      </c>
      <c r="F362" s="11">
        <v>65</v>
      </c>
      <c r="G362" s="11">
        <v>64</v>
      </c>
      <c r="H362" s="171">
        <f t="shared" si="1222"/>
        <v>129</v>
      </c>
      <c r="I362" s="11">
        <v>2</v>
      </c>
      <c r="J362" s="11">
        <v>4</v>
      </c>
      <c r="K362" s="171">
        <f t="shared" si="1223"/>
        <v>6</v>
      </c>
      <c r="L362" s="11">
        <v>0</v>
      </c>
      <c r="M362" s="11">
        <v>0</v>
      </c>
      <c r="N362" s="171">
        <f t="shared" si="1224"/>
        <v>0</v>
      </c>
      <c r="O362" s="171"/>
      <c r="P362" s="171"/>
      <c r="Q362" s="176">
        <f t="shared" si="1225"/>
        <v>0</v>
      </c>
      <c r="R362" s="11"/>
      <c r="S362" s="11"/>
      <c r="T362" s="171">
        <f t="shared" si="1226"/>
        <v>0</v>
      </c>
      <c r="U362" s="171"/>
      <c r="V362" s="171"/>
      <c r="W362" s="171">
        <f t="shared" si="1227"/>
        <v>0</v>
      </c>
      <c r="X362" s="528">
        <f t="shared" si="1228"/>
        <v>92</v>
      </c>
      <c r="Y362" s="528">
        <f t="shared" si="1229"/>
        <v>98</v>
      </c>
      <c r="Z362" s="528">
        <f t="shared" si="1230"/>
        <v>190</v>
      </c>
      <c r="AA362" s="11">
        <v>10</v>
      </c>
      <c r="AB362" s="11">
        <v>5</v>
      </c>
      <c r="AC362" s="171">
        <f t="shared" si="1231"/>
        <v>15</v>
      </c>
      <c r="AD362" s="171">
        <f t="shared" si="1232"/>
        <v>102</v>
      </c>
      <c r="AE362" s="171">
        <f t="shared" si="1232"/>
        <v>103</v>
      </c>
      <c r="AF362" s="171">
        <f t="shared" si="1233"/>
        <v>205</v>
      </c>
      <c r="AG362" s="11">
        <v>0</v>
      </c>
      <c r="AH362" s="11">
        <v>0</v>
      </c>
      <c r="AI362" s="171">
        <f t="shared" si="1234"/>
        <v>0</v>
      </c>
      <c r="AL362" s="431"/>
    </row>
    <row r="363" spans="1:38" s="194" customFormat="1" ht="28.5" customHeight="1">
      <c r="A363" s="91"/>
      <c r="B363" s="548" t="s">
        <v>6</v>
      </c>
      <c r="C363" s="203">
        <f t="shared" ref="C363:AI363" si="1235">SUM(C351:C362)</f>
        <v>3366</v>
      </c>
      <c r="D363" s="203">
        <f t="shared" si="1235"/>
        <v>3118</v>
      </c>
      <c r="E363" s="203">
        <f t="shared" si="1235"/>
        <v>6484</v>
      </c>
      <c r="F363" s="203">
        <f t="shared" si="1235"/>
        <v>3653</v>
      </c>
      <c r="G363" s="203">
        <f t="shared" si="1235"/>
        <v>3432</v>
      </c>
      <c r="H363" s="203">
        <f t="shared" si="1235"/>
        <v>7085</v>
      </c>
      <c r="I363" s="203">
        <f t="shared" si="1235"/>
        <v>2397</v>
      </c>
      <c r="J363" s="203">
        <f t="shared" si="1235"/>
        <v>2172</v>
      </c>
      <c r="K363" s="203">
        <f t="shared" si="1235"/>
        <v>4569</v>
      </c>
      <c r="L363" s="203">
        <f t="shared" si="1235"/>
        <v>63</v>
      </c>
      <c r="M363" s="203">
        <f t="shared" si="1235"/>
        <v>34</v>
      </c>
      <c r="N363" s="203">
        <f t="shared" si="1235"/>
        <v>97</v>
      </c>
      <c r="O363" s="203">
        <f t="shared" si="1235"/>
        <v>0</v>
      </c>
      <c r="P363" s="203">
        <f t="shared" si="1235"/>
        <v>0</v>
      </c>
      <c r="Q363" s="203">
        <f t="shared" si="1235"/>
        <v>0</v>
      </c>
      <c r="R363" s="203">
        <f t="shared" si="1235"/>
        <v>0</v>
      </c>
      <c r="S363" s="203">
        <f t="shared" si="1235"/>
        <v>0</v>
      </c>
      <c r="T363" s="203">
        <f t="shared" si="1235"/>
        <v>0</v>
      </c>
      <c r="U363" s="203">
        <f t="shared" si="1235"/>
        <v>53</v>
      </c>
      <c r="V363" s="203">
        <f t="shared" si="1235"/>
        <v>29</v>
      </c>
      <c r="W363" s="203">
        <f t="shared" si="1235"/>
        <v>82</v>
      </c>
      <c r="X363" s="203">
        <f t="shared" si="1235"/>
        <v>9532</v>
      </c>
      <c r="Y363" s="203">
        <f t="shared" si="1235"/>
        <v>8785</v>
      </c>
      <c r="Z363" s="203">
        <f t="shared" si="1235"/>
        <v>18317</v>
      </c>
      <c r="AA363" s="203">
        <f t="shared" si="1235"/>
        <v>154</v>
      </c>
      <c r="AB363" s="203">
        <f t="shared" si="1235"/>
        <v>127</v>
      </c>
      <c r="AC363" s="203">
        <f t="shared" si="1235"/>
        <v>281</v>
      </c>
      <c r="AD363" s="203">
        <f t="shared" si="1235"/>
        <v>9686</v>
      </c>
      <c r="AE363" s="203">
        <f t="shared" si="1235"/>
        <v>8912</v>
      </c>
      <c r="AF363" s="203">
        <f t="shared" si="1235"/>
        <v>18598</v>
      </c>
      <c r="AG363" s="203">
        <f t="shared" si="1235"/>
        <v>78</v>
      </c>
      <c r="AH363" s="203">
        <f t="shared" si="1235"/>
        <v>54</v>
      </c>
      <c r="AI363" s="203">
        <f t="shared" si="1235"/>
        <v>132</v>
      </c>
      <c r="AL363" s="193"/>
    </row>
    <row r="364" spans="1:38" s="194" customFormat="1" ht="28.5" customHeight="1">
      <c r="A364" s="201" t="s">
        <v>143</v>
      </c>
      <c r="B364" s="546"/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207"/>
      <c r="Y364" s="207"/>
      <c r="Z364" s="199"/>
      <c r="AA364" s="199"/>
      <c r="AB364" s="199"/>
      <c r="AC364" s="199"/>
      <c r="AD364" s="199"/>
      <c r="AE364" s="199"/>
      <c r="AF364" s="199"/>
      <c r="AG364" s="199"/>
      <c r="AH364" s="199"/>
      <c r="AI364" s="208"/>
      <c r="AL364" s="193"/>
    </row>
    <row r="365" spans="1:38" s="194" customFormat="1" ht="28.5" customHeight="1">
      <c r="A365" s="23">
        <v>149</v>
      </c>
      <c r="B365" s="940" t="s">
        <v>799</v>
      </c>
      <c r="C365" s="11">
        <v>2</v>
      </c>
      <c r="D365" s="11">
        <v>1</v>
      </c>
      <c r="E365" s="171">
        <f t="shared" ref="E365:E372" si="1236">C365+D365</f>
        <v>3</v>
      </c>
      <c r="F365" s="11">
        <v>0</v>
      </c>
      <c r="G365" s="11">
        <v>0</v>
      </c>
      <c r="H365" s="171">
        <f t="shared" ref="H365:H372" si="1237">F365+G365</f>
        <v>0</v>
      </c>
      <c r="I365" s="11">
        <v>0</v>
      </c>
      <c r="J365" s="11">
        <v>0</v>
      </c>
      <c r="K365" s="171">
        <f t="shared" ref="K365:K372" si="1238">I365+J365</f>
        <v>0</v>
      </c>
      <c r="L365" s="11">
        <v>0</v>
      </c>
      <c r="M365" s="11">
        <v>0</v>
      </c>
      <c r="N365" s="171">
        <f t="shared" ref="N365:N372" si="1239">L365+M365</f>
        <v>0</v>
      </c>
      <c r="O365" s="171"/>
      <c r="P365" s="171"/>
      <c r="Q365" s="176">
        <f t="shared" ref="Q365:Q372" si="1240">O365+P365</f>
        <v>0</v>
      </c>
      <c r="R365" s="11"/>
      <c r="S365" s="11"/>
      <c r="T365" s="171">
        <f t="shared" ref="T365:T372" si="1241">R365+S365</f>
        <v>0</v>
      </c>
      <c r="U365" s="171">
        <v>0</v>
      </c>
      <c r="V365" s="171">
        <v>0</v>
      </c>
      <c r="W365" s="171">
        <f t="shared" ref="W365:W372" si="1242">U365+V365</f>
        <v>0</v>
      </c>
      <c r="X365" s="528">
        <f t="shared" ref="X365:X372" si="1243">C365+F365+I365+L365+O365+R365+U365</f>
        <v>2</v>
      </c>
      <c r="Y365" s="528">
        <f t="shared" ref="Y365:Y372" si="1244">D365+G365+J365+M365+P365+S365+V365</f>
        <v>1</v>
      </c>
      <c r="Z365" s="528">
        <f t="shared" ref="Z365:Z372" si="1245">E365+H365+K365+N365+Q365+T365+W365</f>
        <v>3</v>
      </c>
      <c r="AA365" s="1204"/>
      <c r="AB365" s="1204"/>
      <c r="AC365" s="171">
        <f t="shared" ref="AC365:AC372" si="1246">AA365+AB365</f>
        <v>0</v>
      </c>
      <c r="AD365" s="171">
        <f t="shared" ref="AD365:AE372" si="1247">X365+AA365</f>
        <v>2</v>
      </c>
      <c r="AE365" s="171">
        <f t="shared" si="1247"/>
        <v>1</v>
      </c>
      <c r="AF365" s="171">
        <f t="shared" ref="AF365:AF372" si="1248">AD365+AE365</f>
        <v>3</v>
      </c>
      <c r="AG365" s="941">
        <v>0</v>
      </c>
      <c r="AH365" s="941">
        <v>0</v>
      </c>
      <c r="AI365" s="171">
        <f t="shared" ref="AI365:AI372" si="1249">AG365+AH365</f>
        <v>0</v>
      </c>
      <c r="AL365" s="193"/>
    </row>
    <row r="366" spans="1:38" s="194" customFormat="1" ht="28.5" customHeight="1">
      <c r="A366" s="23">
        <v>150</v>
      </c>
      <c r="B366" s="940" t="s">
        <v>800</v>
      </c>
      <c r="C366" s="11">
        <v>169</v>
      </c>
      <c r="D366" s="11">
        <v>120</v>
      </c>
      <c r="E366" s="171">
        <f t="shared" si="1236"/>
        <v>289</v>
      </c>
      <c r="F366" s="11">
        <v>171</v>
      </c>
      <c r="G366" s="11">
        <v>190</v>
      </c>
      <c r="H366" s="171">
        <f t="shared" si="1237"/>
        <v>361</v>
      </c>
      <c r="I366" s="11">
        <v>7</v>
      </c>
      <c r="J366" s="11">
        <v>9</v>
      </c>
      <c r="K366" s="171">
        <f t="shared" si="1238"/>
        <v>16</v>
      </c>
      <c r="L366" s="11">
        <v>2</v>
      </c>
      <c r="M366" s="11">
        <v>1</v>
      </c>
      <c r="N366" s="171">
        <f t="shared" si="1239"/>
        <v>3</v>
      </c>
      <c r="O366" s="171"/>
      <c r="P366" s="171"/>
      <c r="Q366" s="176">
        <f t="shared" si="1240"/>
        <v>0</v>
      </c>
      <c r="R366" s="11"/>
      <c r="S366" s="11"/>
      <c r="T366" s="171">
        <f t="shared" si="1241"/>
        <v>0</v>
      </c>
      <c r="U366" s="171">
        <v>1</v>
      </c>
      <c r="V366" s="171"/>
      <c r="W366" s="171">
        <f t="shared" si="1242"/>
        <v>1</v>
      </c>
      <c r="X366" s="528">
        <f t="shared" si="1243"/>
        <v>350</v>
      </c>
      <c r="Y366" s="528">
        <f t="shared" si="1244"/>
        <v>320</v>
      </c>
      <c r="Z366" s="528">
        <f t="shared" si="1245"/>
        <v>670</v>
      </c>
      <c r="AA366" s="1204"/>
      <c r="AB366" s="1204"/>
      <c r="AC366" s="171">
        <f t="shared" si="1246"/>
        <v>0</v>
      </c>
      <c r="AD366" s="171">
        <f t="shared" si="1247"/>
        <v>350</v>
      </c>
      <c r="AE366" s="171">
        <f t="shared" si="1247"/>
        <v>320</v>
      </c>
      <c r="AF366" s="171">
        <f t="shared" si="1248"/>
        <v>670</v>
      </c>
      <c r="AG366" s="941">
        <v>1</v>
      </c>
      <c r="AH366" s="941">
        <v>0</v>
      </c>
      <c r="AI366" s="171">
        <f t="shared" si="1249"/>
        <v>1</v>
      </c>
      <c r="AL366" s="193"/>
    </row>
    <row r="367" spans="1:38" s="194" customFormat="1" ht="28.5" customHeight="1">
      <c r="A367" s="23">
        <v>151</v>
      </c>
      <c r="B367" s="940" t="s">
        <v>801</v>
      </c>
      <c r="C367" s="11">
        <v>721</v>
      </c>
      <c r="D367" s="11">
        <v>675</v>
      </c>
      <c r="E367" s="171">
        <f t="shared" si="1236"/>
        <v>1396</v>
      </c>
      <c r="F367" s="11">
        <v>175</v>
      </c>
      <c r="G367" s="11">
        <v>174</v>
      </c>
      <c r="H367" s="171">
        <f t="shared" si="1237"/>
        <v>349</v>
      </c>
      <c r="I367" s="11">
        <v>41</v>
      </c>
      <c r="J367" s="11">
        <v>40</v>
      </c>
      <c r="K367" s="171">
        <f t="shared" si="1238"/>
        <v>81</v>
      </c>
      <c r="L367" s="11">
        <v>1</v>
      </c>
      <c r="M367" s="11">
        <v>2</v>
      </c>
      <c r="N367" s="171">
        <f t="shared" si="1239"/>
        <v>3</v>
      </c>
      <c r="O367" s="171"/>
      <c r="P367" s="171"/>
      <c r="Q367" s="176">
        <f t="shared" si="1240"/>
        <v>0</v>
      </c>
      <c r="R367" s="11"/>
      <c r="S367" s="11"/>
      <c r="T367" s="171">
        <f t="shared" si="1241"/>
        <v>0</v>
      </c>
      <c r="U367" s="171">
        <v>0</v>
      </c>
      <c r="V367" s="171">
        <v>0</v>
      </c>
      <c r="W367" s="171">
        <f t="shared" si="1242"/>
        <v>0</v>
      </c>
      <c r="X367" s="528">
        <f t="shared" si="1243"/>
        <v>938</v>
      </c>
      <c r="Y367" s="528">
        <f t="shared" si="1244"/>
        <v>891</v>
      </c>
      <c r="Z367" s="528">
        <f t="shared" si="1245"/>
        <v>1829</v>
      </c>
      <c r="AA367" s="1204"/>
      <c r="AB367" s="1204"/>
      <c r="AC367" s="171">
        <f t="shared" si="1246"/>
        <v>0</v>
      </c>
      <c r="AD367" s="171">
        <f t="shared" si="1247"/>
        <v>938</v>
      </c>
      <c r="AE367" s="171">
        <f t="shared" si="1247"/>
        <v>891</v>
      </c>
      <c r="AF367" s="171">
        <f t="shared" si="1248"/>
        <v>1829</v>
      </c>
      <c r="AG367" s="941">
        <v>9</v>
      </c>
      <c r="AH367" s="941">
        <v>12</v>
      </c>
      <c r="AI367" s="171">
        <f t="shared" si="1249"/>
        <v>21</v>
      </c>
      <c r="AL367" s="193"/>
    </row>
    <row r="368" spans="1:38" s="194" customFormat="1" ht="28.5" customHeight="1">
      <c r="A368" s="23">
        <v>152</v>
      </c>
      <c r="B368" s="940" t="s">
        <v>802</v>
      </c>
      <c r="C368" s="11">
        <v>2595</v>
      </c>
      <c r="D368" s="11">
        <v>2413</v>
      </c>
      <c r="E368" s="171">
        <f t="shared" si="1236"/>
        <v>5008</v>
      </c>
      <c r="F368" s="11">
        <v>1134</v>
      </c>
      <c r="G368" s="11">
        <v>1105</v>
      </c>
      <c r="H368" s="171">
        <f t="shared" si="1237"/>
        <v>2239</v>
      </c>
      <c r="I368" s="11">
        <v>227</v>
      </c>
      <c r="J368" s="11">
        <v>208</v>
      </c>
      <c r="K368" s="171">
        <f t="shared" si="1238"/>
        <v>435</v>
      </c>
      <c r="L368" s="11">
        <v>29</v>
      </c>
      <c r="M368" s="11">
        <v>25</v>
      </c>
      <c r="N368" s="171">
        <f t="shared" si="1239"/>
        <v>54</v>
      </c>
      <c r="O368" s="171"/>
      <c r="P368" s="171"/>
      <c r="Q368" s="176">
        <f t="shared" si="1240"/>
        <v>0</v>
      </c>
      <c r="R368" s="11"/>
      <c r="S368" s="11"/>
      <c r="T368" s="171">
        <f t="shared" si="1241"/>
        <v>0</v>
      </c>
      <c r="U368" s="171">
        <v>4</v>
      </c>
      <c r="V368" s="171">
        <v>6</v>
      </c>
      <c r="W368" s="171">
        <f t="shared" si="1242"/>
        <v>10</v>
      </c>
      <c r="X368" s="528">
        <f t="shared" si="1243"/>
        <v>3989</v>
      </c>
      <c r="Y368" s="528">
        <f t="shared" si="1244"/>
        <v>3757</v>
      </c>
      <c r="Z368" s="528">
        <f t="shared" si="1245"/>
        <v>7746</v>
      </c>
      <c r="AA368" s="1204"/>
      <c r="AB368" s="1204"/>
      <c r="AC368" s="171">
        <f t="shared" si="1246"/>
        <v>0</v>
      </c>
      <c r="AD368" s="171">
        <f t="shared" si="1247"/>
        <v>3989</v>
      </c>
      <c r="AE368" s="171">
        <f t="shared" si="1247"/>
        <v>3757</v>
      </c>
      <c r="AF368" s="171">
        <f t="shared" si="1248"/>
        <v>7746</v>
      </c>
      <c r="AG368" s="941">
        <v>47</v>
      </c>
      <c r="AH368" s="941">
        <v>40</v>
      </c>
      <c r="AI368" s="171">
        <f t="shared" si="1249"/>
        <v>87</v>
      </c>
      <c r="AL368" s="193"/>
    </row>
    <row r="369" spans="1:38" s="194" customFormat="1" ht="28.5" customHeight="1">
      <c r="A369" s="23">
        <v>153</v>
      </c>
      <c r="B369" s="940" t="s">
        <v>803</v>
      </c>
      <c r="C369" s="11">
        <v>426</v>
      </c>
      <c r="D369" s="11">
        <v>438</v>
      </c>
      <c r="E369" s="171">
        <f t="shared" si="1236"/>
        <v>864</v>
      </c>
      <c r="F369" s="11">
        <v>792</v>
      </c>
      <c r="G369" s="11">
        <v>704</v>
      </c>
      <c r="H369" s="171">
        <f t="shared" si="1237"/>
        <v>1496</v>
      </c>
      <c r="I369" s="11">
        <v>71</v>
      </c>
      <c r="J369" s="11">
        <v>56</v>
      </c>
      <c r="K369" s="171">
        <f t="shared" si="1238"/>
        <v>127</v>
      </c>
      <c r="L369" s="11">
        <v>2</v>
      </c>
      <c r="M369" s="11">
        <v>3</v>
      </c>
      <c r="N369" s="171">
        <f t="shared" si="1239"/>
        <v>5</v>
      </c>
      <c r="O369" s="171"/>
      <c r="P369" s="171"/>
      <c r="Q369" s="176">
        <f t="shared" si="1240"/>
        <v>0</v>
      </c>
      <c r="R369" s="11"/>
      <c r="S369" s="11"/>
      <c r="T369" s="171">
        <f t="shared" si="1241"/>
        <v>0</v>
      </c>
      <c r="U369" s="171">
        <v>0</v>
      </c>
      <c r="V369" s="171">
        <v>0</v>
      </c>
      <c r="W369" s="171">
        <f t="shared" si="1242"/>
        <v>0</v>
      </c>
      <c r="X369" s="528">
        <f t="shared" si="1243"/>
        <v>1291</v>
      </c>
      <c r="Y369" s="528">
        <f t="shared" si="1244"/>
        <v>1201</v>
      </c>
      <c r="Z369" s="528">
        <f t="shared" si="1245"/>
        <v>2492</v>
      </c>
      <c r="AA369" s="1204"/>
      <c r="AB369" s="1204"/>
      <c r="AC369" s="171">
        <f t="shared" si="1246"/>
        <v>0</v>
      </c>
      <c r="AD369" s="171">
        <f t="shared" si="1247"/>
        <v>1291</v>
      </c>
      <c r="AE369" s="171">
        <f t="shared" si="1247"/>
        <v>1201</v>
      </c>
      <c r="AF369" s="171">
        <f t="shared" si="1248"/>
        <v>2492</v>
      </c>
      <c r="AG369" s="941">
        <v>3</v>
      </c>
      <c r="AH369" s="941">
        <v>1</v>
      </c>
      <c r="AI369" s="171">
        <f t="shared" si="1249"/>
        <v>4</v>
      </c>
      <c r="AL369" s="193"/>
    </row>
    <row r="370" spans="1:38" s="194" customFormat="1" ht="28.5" customHeight="1">
      <c r="A370" s="23">
        <v>154</v>
      </c>
      <c r="B370" s="940" t="s">
        <v>804</v>
      </c>
      <c r="C370" s="11">
        <v>123</v>
      </c>
      <c r="D370" s="11">
        <v>130</v>
      </c>
      <c r="E370" s="171">
        <f t="shared" si="1236"/>
        <v>253</v>
      </c>
      <c r="F370" s="11">
        <v>151</v>
      </c>
      <c r="G370" s="11">
        <v>136</v>
      </c>
      <c r="H370" s="171">
        <f t="shared" si="1237"/>
        <v>287</v>
      </c>
      <c r="I370" s="11">
        <v>23</v>
      </c>
      <c r="J370" s="11">
        <v>18</v>
      </c>
      <c r="K370" s="171">
        <f t="shared" si="1238"/>
        <v>41</v>
      </c>
      <c r="L370" s="11">
        <v>1</v>
      </c>
      <c r="M370" s="11">
        <v>0</v>
      </c>
      <c r="N370" s="171">
        <f t="shared" si="1239"/>
        <v>1</v>
      </c>
      <c r="O370" s="171"/>
      <c r="P370" s="171"/>
      <c r="Q370" s="176">
        <f t="shared" si="1240"/>
        <v>0</v>
      </c>
      <c r="R370" s="11"/>
      <c r="S370" s="11"/>
      <c r="T370" s="171">
        <f t="shared" si="1241"/>
        <v>0</v>
      </c>
      <c r="U370" s="171">
        <v>0</v>
      </c>
      <c r="V370" s="171">
        <v>0</v>
      </c>
      <c r="W370" s="171">
        <f t="shared" si="1242"/>
        <v>0</v>
      </c>
      <c r="X370" s="528">
        <f t="shared" si="1243"/>
        <v>298</v>
      </c>
      <c r="Y370" s="528">
        <f t="shared" si="1244"/>
        <v>284</v>
      </c>
      <c r="Z370" s="528">
        <f t="shared" si="1245"/>
        <v>582</v>
      </c>
      <c r="AA370" s="11"/>
      <c r="AB370" s="11"/>
      <c r="AC370" s="171">
        <f t="shared" si="1246"/>
        <v>0</v>
      </c>
      <c r="AD370" s="171">
        <f t="shared" si="1247"/>
        <v>298</v>
      </c>
      <c r="AE370" s="171">
        <f t="shared" si="1247"/>
        <v>284</v>
      </c>
      <c r="AF370" s="171">
        <f t="shared" si="1248"/>
        <v>582</v>
      </c>
      <c r="AG370" s="941">
        <v>0</v>
      </c>
      <c r="AH370" s="941">
        <v>0</v>
      </c>
      <c r="AI370" s="171">
        <f t="shared" si="1249"/>
        <v>0</v>
      </c>
      <c r="AL370" s="193"/>
    </row>
    <row r="371" spans="1:38" s="194" customFormat="1" ht="28.5" customHeight="1">
      <c r="A371" s="23">
        <v>155</v>
      </c>
      <c r="B371" s="940" t="s">
        <v>805</v>
      </c>
      <c r="C371" s="11">
        <v>72</v>
      </c>
      <c r="D371" s="11">
        <v>74</v>
      </c>
      <c r="E371" s="171">
        <f t="shared" si="1236"/>
        <v>146</v>
      </c>
      <c r="F371" s="11">
        <v>14</v>
      </c>
      <c r="G371" s="11">
        <v>11</v>
      </c>
      <c r="H371" s="171">
        <f t="shared" si="1237"/>
        <v>25</v>
      </c>
      <c r="I371" s="11">
        <v>8</v>
      </c>
      <c r="J371" s="11">
        <v>7</v>
      </c>
      <c r="K371" s="171">
        <f t="shared" si="1238"/>
        <v>15</v>
      </c>
      <c r="L371" s="11">
        <v>0</v>
      </c>
      <c r="M371" s="11">
        <v>0</v>
      </c>
      <c r="N371" s="171">
        <f t="shared" si="1239"/>
        <v>0</v>
      </c>
      <c r="O371" s="171"/>
      <c r="P371" s="171"/>
      <c r="Q371" s="176">
        <f t="shared" si="1240"/>
        <v>0</v>
      </c>
      <c r="R371" s="11"/>
      <c r="S371" s="11"/>
      <c r="T371" s="171">
        <f t="shared" si="1241"/>
        <v>0</v>
      </c>
      <c r="U371" s="171">
        <v>0</v>
      </c>
      <c r="V371" s="171">
        <v>1</v>
      </c>
      <c r="W371" s="171">
        <f t="shared" si="1242"/>
        <v>1</v>
      </c>
      <c r="X371" s="528">
        <f t="shared" si="1243"/>
        <v>94</v>
      </c>
      <c r="Y371" s="528">
        <f t="shared" si="1244"/>
        <v>93</v>
      </c>
      <c r="Z371" s="528">
        <f t="shared" si="1245"/>
        <v>187</v>
      </c>
      <c r="AA371" s="11"/>
      <c r="AB371" s="11"/>
      <c r="AC371" s="171">
        <f t="shared" si="1246"/>
        <v>0</v>
      </c>
      <c r="AD371" s="171">
        <f t="shared" si="1247"/>
        <v>94</v>
      </c>
      <c r="AE371" s="171">
        <f t="shared" si="1247"/>
        <v>93</v>
      </c>
      <c r="AF371" s="171">
        <f t="shared" si="1248"/>
        <v>187</v>
      </c>
      <c r="AG371" s="941">
        <v>0</v>
      </c>
      <c r="AH371" s="941">
        <v>0</v>
      </c>
      <c r="AI371" s="171">
        <f t="shared" si="1249"/>
        <v>0</v>
      </c>
      <c r="AL371" s="193"/>
    </row>
    <row r="372" spans="1:38" s="194" customFormat="1" ht="28.5" customHeight="1">
      <c r="A372" s="23">
        <v>156</v>
      </c>
      <c r="B372" s="940" t="s">
        <v>806</v>
      </c>
      <c r="C372" s="11">
        <v>690</v>
      </c>
      <c r="D372" s="11">
        <v>659</v>
      </c>
      <c r="E372" s="171">
        <f t="shared" si="1236"/>
        <v>1349</v>
      </c>
      <c r="F372" s="11">
        <v>284</v>
      </c>
      <c r="G372" s="11">
        <v>275</v>
      </c>
      <c r="H372" s="171">
        <f t="shared" si="1237"/>
        <v>559</v>
      </c>
      <c r="I372" s="11">
        <v>68</v>
      </c>
      <c r="J372" s="11">
        <v>92</v>
      </c>
      <c r="K372" s="171">
        <f t="shared" si="1238"/>
        <v>160</v>
      </c>
      <c r="L372" s="11">
        <v>3</v>
      </c>
      <c r="M372" s="11">
        <v>3</v>
      </c>
      <c r="N372" s="171">
        <f t="shared" si="1239"/>
        <v>6</v>
      </c>
      <c r="O372" s="171"/>
      <c r="P372" s="171"/>
      <c r="Q372" s="176">
        <f t="shared" si="1240"/>
        <v>0</v>
      </c>
      <c r="R372" s="11"/>
      <c r="S372" s="11"/>
      <c r="T372" s="171">
        <f t="shared" si="1241"/>
        <v>0</v>
      </c>
      <c r="U372" s="171">
        <v>1</v>
      </c>
      <c r="V372" s="171">
        <v>0</v>
      </c>
      <c r="W372" s="171">
        <f t="shared" si="1242"/>
        <v>1</v>
      </c>
      <c r="X372" s="528">
        <f t="shared" si="1243"/>
        <v>1046</v>
      </c>
      <c r="Y372" s="528">
        <f t="shared" si="1244"/>
        <v>1029</v>
      </c>
      <c r="Z372" s="528">
        <f t="shared" si="1245"/>
        <v>2075</v>
      </c>
      <c r="AA372" s="11"/>
      <c r="AB372" s="11"/>
      <c r="AC372" s="171">
        <f t="shared" si="1246"/>
        <v>0</v>
      </c>
      <c r="AD372" s="171">
        <f t="shared" si="1247"/>
        <v>1046</v>
      </c>
      <c r="AE372" s="171">
        <f t="shared" si="1247"/>
        <v>1029</v>
      </c>
      <c r="AF372" s="171">
        <f t="shared" si="1248"/>
        <v>2075</v>
      </c>
      <c r="AG372" s="941">
        <v>4</v>
      </c>
      <c r="AH372" s="941">
        <v>3</v>
      </c>
      <c r="AI372" s="171">
        <f t="shared" si="1249"/>
        <v>7</v>
      </c>
      <c r="AL372" s="193"/>
    </row>
    <row r="373" spans="1:38" s="194" customFormat="1" ht="28.5" customHeight="1">
      <c r="A373" s="91"/>
      <c r="B373" s="548" t="s">
        <v>6</v>
      </c>
      <c r="C373" s="203">
        <f>SUM(C365:C372)</f>
        <v>4798</v>
      </c>
      <c r="D373" s="203">
        <f t="shared" ref="D373:AI373" si="1250">SUM(D365:D372)</f>
        <v>4510</v>
      </c>
      <c r="E373" s="203">
        <f t="shared" si="1250"/>
        <v>9308</v>
      </c>
      <c r="F373" s="203">
        <f t="shared" si="1250"/>
        <v>2721</v>
      </c>
      <c r="G373" s="203">
        <f t="shared" si="1250"/>
        <v>2595</v>
      </c>
      <c r="H373" s="203">
        <f t="shared" si="1250"/>
        <v>5316</v>
      </c>
      <c r="I373" s="203">
        <f t="shared" si="1250"/>
        <v>445</v>
      </c>
      <c r="J373" s="203">
        <f t="shared" si="1250"/>
        <v>430</v>
      </c>
      <c r="K373" s="203">
        <f t="shared" si="1250"/>
        <v>875</v>
      </c>
      <c r="L373" s="203">
        <f t="shared" si="1250"/>
        <v>38</v>
      </c>
      <c r="M373" s="203">
        <f t="shared" si="1250"/>
        <v>34</v>
      </c>
      <c r="N373" s="203">
        <f t="shared" si="1250"/>
        <v>72</v>
      </c>
      <c r="O373" s="203">
        <f t="shared" si="1250"/>
        <v>0</v>
      </c>
      <c r="P373" s="203">
        <f t="shared" si="1250"/>
        <v>0</v>
      </c>
      <c r="Q373" s="203">
        <f t="shared" si="1250"/>
        <v>0</v>
      </c>
      <c r="R373" s="203">
        <f t="shared" si="1250"/>
        <v>0</v>
      </c>
      <c r="S373" s="203">
        <f t="shared" si="1250"/>
        <v>0</v>
      </c>
      <c r="T373" s="203">
        <f t="shared" si="1250"/>
        <v>0</v>
      </c>
      <c r="U373" s="203">
        <f t="shared" si="1250"/>
        <v>6</v>
      </c>
      <c r="V373" s="203">
        <f t="shared" si="1250"/>
        <v>7</v>
      </c>
      <c r="W373" s="203">
        <f t="shared" si="1250"/>
        <v>13</v>
      </c>
      <c r="X373" s="203">
        <f t="shared" si="1250"/>
        <v>8008</v>
      </c>
      <c r="Y373" s="203">
        <f t="shared" si="1250"/>
        <v>7576</v>
      </c>
      <c r="Z373" s="203">
        <f t="shared" si="1250"/>
        <v>15584</v>
      </c>
      <c r="AA373" s="203">
        <f t="shared" si="1250"/>
        <v>0</v>
      </c>
      <c r="AB373" s="203">
        <f t="shared" si="1250"/>
        <v>0</v>
      </c>
      <c r="AC373" s="203">
        <f t="shared" si="1250"/>
        <v>0</v>
      </c>
      <c r="AD373" s="203">
        <f t="shared" si="1250"/>
        <v>8008</v>
      </c>
      <c r="AE373" s="203">
        <f t="shared" si="1250"/>
        <v>7576</v>
      </c>
      <c r="AF373" s="203">
        <f t="shared" si="1250"/>
        <v>15584</v>
      </c>
      <c r="AG373" s="203">
        <f t="shared" si="1250"/>
        <v>64</v>
      </c>
      <c r="AH373" s="203">
        <f t="shared" si="1250"/>
        <v>56</v>
      </c>
      <c r="AI373" s="203">
        <f t="shared" si="1250"/>
        <v>120</v>
      </c>
      <c r="AL373" s="193"/>
    </row>
    <row r="374" spans="1:38" s="194" customFormat="1" ht="28.5" customHeight="1">
      <c r="A374" s="201" t="s">
        <v>144</v>
      </c>
      <c r="B374" s="546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207"/>
      <c r="Y374" s="207"/>
      <c r="Z374" s="199"/>
      <c r="AA374" s="199"/>
      <c r="AB374" s="199"/>
      <c r="AC374" s="199"/>
      <c r="AD374" s="199"/>
      <c r="AE374" s="199"/>
      <c r="AF374" s="199"/>
      <c r="AG374" s="199"/>
      <c r="AH374" s="199"/>
      <c r="AI374" s="208"/>
      <c r="AL374" s="193"/>
    </row>
    <row r="375" spans="1:38" s="194" customFormat="1" ht="28.5" customHeight="1">
      <c r="A375" s="23">
        <v>157</v>
      </c>
      <c r="B375" s="921" t="s">
        <v>814</v>
      </c>
      <c r="C375" s="1196">
        <v>527</v>
      </c>
      <c r="D375" s="1196">
        <v>469</v>
      </c>
      <c r="E375" s="171">
        <f t="shared" ref="E375:E378" si="1251">C375+D375</f>
        <v>996</v>
      </c>
      <c r="F375" s="1196">
        <v>494</v>
      </c>
      <c r="G375" s="1196">
        <v>444</v>
      </c>
      <c r="H375" s="171">
        <f t="shared" ref="H375:H378" si="1252">F375+G375</f>
        <v>938</v>
      </c>
      <c r="I375" s="1196">
        <v>12</v>
      </c>
      <c r="J375" s="1196">
        <v>8</v>
      </c>
      <c r="K375" s="171">
        <f t="shared" ref="K375:K378" si="1253">I375+J375</f>
        <v>20</v>
      </c>
      <c r="L375" s="1196">
        <v>8</v>
      </c>
      <c r="M375" s="1196">
        <v>4</v>
      </c>
      <c r="N375" s="171">
        <f t="shared" ref="N375:N378" si="1254">L375+M375</f>
        <v>12</v>
      </c>
      <c r="O375" s="171"/>
      <c r="P375" s="171"/>
      <c r="Q375" s="176">
        <f t="shared" ref="Q375:Q378" si="1255">O375+P375</f>
        <v>0</v>
      </c>
      <c r="R375" s="1196"/>
      <c r="S375" s="1196"/>
      <c r="T375" s="171">
        <f t="shared" ref="T375:T378" si="1256">R375+S375</f>
        <v>0</v>
      </c>
      <c r="U375" s="171"/>
      <c r="V375" s="171"/>
      <c r="W375" s="171">
        <f t="shared" ref="W375:W378" si="1257">U375+V375</f>
        <v>0</v>
      </c>
      <c r="X375" s="528">
        <f t="shared" ref="X375:X378" si="1258">C375+F375+I375+L375+O375+R375+U375</f>
        <v>1041</v>
      </c>
      <c r="Y375" s="528">
        <f t="shared" ref="Y375:Y378" si="1259">D375+G375+J375+M375+P375+S375+V375</f>
        <v>925</v>
      </c>
      <c r="Z375" s="528">
        <f t="shared" ref="Z375:Z378" si="1260">E375+H375+K375+N375+Q375+T375+W375</f>
        <v>1966</v>
      </c>
      <c r="AA375" s="1196">
        <v>8</v>
      </c>
      <c r="AB375" s="1196">
        <v>9</v>
      </c>
      <c r="AC375" s="171">
        <f>AA375+AB375</f>
        <v>17</v>
      </c>
      <c r="AD375" s="171">
        <f t="shared" ref="AD375:AE378" si="1261">X375+AA375</f>
        <v>1049</v>
      </c>
      <c r="AE375" s="171">
        <f t="shared" si="1261"/>
        <v>934</v>
      </c>
      <c r="AF375" s="171">
        <f>AD375+AE375</f>
        <v>1983</v>
      </c>
      <c r="AG375" s="1384">
        <v>25</v>
      </c>
      <c r="AH375" s="1384">
        <v>17</v>
      </c>
      <c r="AI375" s="171">
        <f>AG375+AH375</f>
        <v>42</v>
      </c>
      <c r="AL375" s="193"/>
    </row>
    <row r="376" spans="1:38" s="194" customFormat="1" ht="28.5" customHeight="1">
      <c r="A376" s="23">
        <v>158</v>
      </c>
      <c r="B376" s="921" t="s">
        <v>817</v>
      </c>
      <c r="C376" s="1196">
        <v>763</v>
      </c>
      <c r="D376" s="1196">
        <v>601</v>
      </c>
      <c r="E376" s="171">
        <f t="shared" si="1251"/>
        <v>1364</v>
      </c>
      <c r="F376" s="1196">
        <v>527</v>
      </c>
      <c r="G376" s="1196">
        <v>497</v>
      </c>
      <c r="H376" s="171">
        <f t="shared" si="1252"/>
        <v>1024</v>
      </c>
      <c r="I376" s="1196">
        <v>17</v>
      </c>
      <c r="J376" s="1196">
        <v>22</v>
      </c>
      <c r="K376" s="171">
        <f t="shared" si="1253"/>
        <v>39</v>
      </c>
      <c r="L376" s="1196">
        <v>12</v>
      </c>
      <c r="M376" s="1196">
        <v>9</v>
      </c>
      <c r="N376" s="171">
        <f t="shared" si="1254"/>
        <v>21</v>
      </c>
      <c r="O376" s="171"/>
      <c r="P376" s="171"/>
      <c r="Q376" s="176">
        <f t="shared" si="1255"/>
        <v>0</v>
      </c>
      <c r="R376" s="1196"/>
      <c r="S376" s="1196"/>
      <c r="T376" s="171">
        <f t="shared" si="1256"/>
        <v>0</v>
      </c>
      <c r="U376" s="171"/>
      <c r="V376" s="171"/>
      <c r="W376" s="171">
        <f t="shared" si="1257"/>
        <v>0</v>
      </c>
      <c r="X376" s="528">
        <f t="shared" si="1258"/>
        <v>1319</v>
      </c>
      <c r="Y376" s="528">
        <f t="shared" si="1259"/>
        <v>1129</v>
      </c>
      <c r="Z376" s="528">
        <f t="shared" si="1260"/>
        <v>2448</v>
      </c>
      <c r="AA376" s="1196">
        <v>30</v>
      </c>
      <c r="AB376" s="1196">
        <v>22</v>
      </c>
      <c r="AC376" s="171">
        <f>AA376+AB376</f>
        <v>52</v>
      </c>
      <c r="AD376" s="171">
        <f t="shared" si="1261"/>
        <v>1349</v>
      </c>
      <c r="AE376" s="171">
        <f t="shared" si="1261"/>
        <v>1151</v>
      </c>
      <c r="AF376" s="171">
        <f>AD376+AE376</f>
        <v>2500</v>
      </c>
      <c r="AG376" s="1384">
        <v>17</v>
      </c>
      <c r="AH376" s="1384">
        <v>9</v>
      </c>
      <c r="AI376" s="171">
        <f>AG376+AH376</f>
        <v>26</v>
      </c>
      <c r="AL376" s="193"/>
    </row>
    <row r="377" spans="1:38" s="194" customFormat="1" ht="28.5" customHeight="1">
      <c r="A377" s="23">
        <v>159</v>
      </c>
      <c r="B377" s="194" t="s">
        <v>883</v>
      </c>
      <c r="C377" s="1196">
        <v>133</v>
      </c>
      <c r="D377" s="1196">
        <v>123</v>
      </c>
      <c r="E377" s="171">
        <f t="shared" si="1251"/>
        <v>256</v>
      </c>
      <c r="F377" s="1196">
        <v>14</v>
      </c>
      <c r="G377" s="1196">
        <v>13</v>
      </c>
      <c r="H377" s="171">
        <f t="shared" si="1252"/>
        <v>27</v>
      </c>
      <c r="I377" s="1196">
        <v>10</v>
      </c>
      <c r="J377" s="1196">
        <v>13</v>
      </c>
      <c r="K377" s="171">
        <f t="shared" si="1253"/>
        <v>23</v>
      </c>
      <c r="L377" s="1196"/>
      <c r="M377" s="1196"/>
      <c r="N377" s="171">
        <f t="shared" si="1254"/>
        <v>0</v>
      </c>
      <c r="O377" s="171"/>
      <c r="P377" s="171"/>
      <c r="Q377" s="176">
        <f t="shared" si="1255"/>
        <v>0</v>
      </c>
      <c r="R377" s="1196"/>
      <c r="S377" s="1196"/>
      <c r="T377" s="171">
        <f t="shared" si="1256"/>
        <v>0</v>
      </c>
      <c r="U377" s="171">
        <v>51</v>
      </c>
      <c r="V377" s="171">
        <v>53</v>
      </c>
      <c r="W377" s="171">
        <f t="shared" si="1257"/>
        <v>104</v>
      </c>
      <c r="X377" s="528">
        <f t="shared" si="1258"/>
        <v>208</v>
      </c>
      <c r="Y377" s="528">
        <f t="shared" si="1259"/>
        <v>202</v>
      </c>
      <c r="Z377" s="528">
        <f t="shared" si="1260"/>
        <v>410</v>
      </c>
      <c r="AA377" s="1196">
        <v>15</v>
      </c>
      <c r="AB377" s="1196">
        <v>12</v>
      </c>
      <c r="AC377" s="171">
        <f>AA377+AB377</f>
        <v>27</v>
      </c>
      <c r="AD377" s="171">
        <f t="shared" si="1261"/>
        <v>223</v>
      </c>
      <c r="AE377" s="171">
        <f t="shared" si="1261"/>
        <v>214</v>
      </c>
      <c r="AF377" s="171">
        <f>AD377+AE377</f>
        <v>437</v>
      </c>
      <c r="AG377" s="1384">
        <v>3</v>
      </c>
      <c r="AH377" s="1384">
        <v>2</v>
      </c>
      <c r="AI377" s="171">
        <f>AG377+AH377</f>
        <v>5</v>
      </c>
      <c r="AL377" s="193"/>
    </row>
    <row r="378" spans="1:38" s="194" customFormat="1" ht="28.5" customHeight="1">
      <c r="A378" s="23">
        <v>160</v>
      </c>
      <c r="B378" s="921" t="s">
        <v>816</v>
      </c>
      <c r="C378" s="1196">
        <v>859</v>
      </c>
      <c r="D378" s="1196">
        <v>859</v>
      </c>
      <c r="E378" s="171">
        <f t="shared" si="1251"/>
        <v>1718</v>
      </c>
      <c r="F378" s="1196">
        <v>271</v>
      </c>
      <c r="G378" s="1302">
        <v>243</v>
      </c>
      <c r="H378" s="171">
        <f t="shared" si="1252"/>
        <v>514</v>
      </c>
      <c r="I378" s="1196">
        <v>33</v>
      </c>
      <c r="J378" s="1196">
        <v>28</v>
      </c>
      <c r="K378" s="171">
        <f t="shared" si="1253"/>
        <v>61</v>
      </c>
      <c r="L378" s="1196">
        <v>1</v>
      </c>
      <c r="M378" s="1196"/>
      <c r="N378" s="171">
        <f t="shared" si="1254"/>
        <v>1</v>
      </c>
      <c r="O378" s="171"/>
      <c r="P378" s="171"/>
      <c r="Q378" s="176">
        <f t="shared" si="1255"/>
        <v>0</v>
      </c>
      <c r="R378" s="1196"/>
      <c r="S378" s="1196"/>
      <c r="T378" s="171">
        <f t="shared" si="1256"/>
        <v>0</v>
      </c>
      <c r="U378" s="171">
        <v>2</v>
      </c>
      <c r="V378" s="171">
        <v>1</v>
      </c>
      <c r="W378" s="171">
        <f t="shared" si="1257"/>
        <v>3</v>
      </c>
      <c r="X378" s="528">
        <f t="shared" si="1258"/>
        <v>1166</v>
      </c>
      <c r="Y378" s="528">
        <f t="shared" si="1259"/>
        <v>1131</v>
      </c>
      <c r="Z378" s="528">
        <f t="shared" si="1260"/>
        <v>2297</v>
      </c>
      <c r="AA378" s="1196">
        <v>24</v>
      </c>
      <c r="AB378" s="1196">
        <v>9</v>
      </c>
      <c r="AC378" s="171">
        <f>AA378+AB378</f>
        <v>33</v>
      </c>
      <c r="AD378" s="171">
        <f t="shared" si="1261"/>
        <v>1190</v>
      </c>
      <c r="AE378" s="171">
        <f t="shared" si="1261"/>
        <v>1140</v>
      </c>
      <c r="AF378" s="171">
        <f>AD378+AE378</f>
        <v>2330</v>
      </c>
      <c r="AG378" s="1384">
        <v>8</v>
      </c>
      <c r="AH378" s="1384">
        <v>10</v>
      </c>
      <c r="AI378" s="171">
        <f>AG378+AH378</f>
        <v>18</v>
      </c>
      <c r="AL378" s="193"/>
    </row>
    <row r="379" spans="1:38" s="194" customFormat="1" ht="28.5" customHeight="1">
      <c r="A379" s="91"/>
      <c r="B379" s="548" t="s">
        <v>6</v>
      </c>
      <c r="C379" s="203">
        <f>SUM(C375:C378)</f>
        <v>2282</v>
      </c>
      <c r="D379" s="203">
        <f t="shared" ref="D379:AI379" si="1262">SUM(D375:D378)</f>
        <v>2052</v>
      </c>
      <c r="E379" s="203">
        <f t="shared" si="1262"/>
        <v>4334</v>
      </c>
      <c r="F379" s="203">
        <f t="shared" si="1262"/>
        <v>1306</v>
      </c>
      <c r="G379" s="203">
        <f>SUM(G375:G378)</f>
        <v>1197</v>
      </c>
      <c r="H379" s="203">
        <f t="shared" si="1262"/>
        <v>2503</v>
      </c>
      <c r="I379" s="203">
        <f t="shared" si="1262"/>
        <v>72</v>
      </c>
      <c r="J379" s="203">
        <f t="shared" si="1262"/>
        <v>71</v>
      </c>
      <c r="K379" s="203">
        <f t="shared" si="1262"/>
        <v>143</v>
      </c>
      <c r="L379" s="203">
        <f t="shared" si="1262"/>
        <v>21</v>
      </c>
      <c r="M379" s="203">
        <f t="shared" si="1262"/>
        <v>13</v>
      </c>
      <c r="N379" s="203">
        <f t="shared" si="1262"/>
        <v>34</v>
      </c>
      <c r="O379" s="203">
        <f t="shared" si="1262"/>
        <v>0</v>
      </c>
      <c r="P379" s="203">
        <f t="shared" si="1262"/>
        <v>0</v>
      </c>
      <c r="Q379" s="203">
        <f t="shared" si="1262"/>
        <v>0</v>
      </c>
      <c r="R379" s="203">
        <f t="shared" si="1262"/>
        <v>0</v>
      </c>
      <c r="S379" s="203">
        <f t="shared" si="1262"/>
        <v>0</v>
      </c>
      <c r="T379" s="203">
        <f t="shared" si="1262"/>
        <v>0</v>
      </c>
      <c r="U379" s="203">
        <f t="shared" si="1262"/>
        <v>53</v>
      </c>
      <c r="V379" s="203">
        <f t="shared" si="1262"/>
        <v>54</v>
      </c>
      <c r="W379" s="203">
        <f t="shared" si="1262"/>
        <v>107</v>
      </c>
      <c r="X379" s="203">
        <f t="shared" si="1262"/>
        <v>3734</v>
      </c>
      <c r="Y379" s="203">
        <f t="shared" si="1262"/>
        <v>3387</v>
      </c>
      <c r="Z379" s="203">
        <f t="shared" si="1262"/>
        <v>7121</v>
      </c>
      <c r="AA379" s="203">
        <f t="shared" si="1262"/>
        <v>77</v>
      </c>
      <c r="AB379" s="203">
        <f t="shared" si="1262"/>
        <v>52</v>
      </c>
      <c r="AC379" s="203">
        <f t="shared" si="1262"/>
        <v>129</v>
      </c>
      <c r="AD379" s="203">
        <f t="shared" si="1262"/>
        <v>3811</v>
      </c>
      <c r="AE379" s="203">
        <f t="shared" si="1262"/>
        <v>3439</v>
      </c>
      <c r="AF379" s="203">
        <f t="shared" si="1262"/>
        <v>7250</v>
      </c>
      <c r="AG379" s="203">
        <f t="shared" si="1262"/>
        <v>53</v>
      </c>
      <c r="AH379" s="203">
        <f t="shared" si="1262"/>
        <v>38</v>
      </c>
      <c r="AI379" s="203">
        <f t="shared" si="1262"/>
        <v>91</v>
      </c>
      <c r="AL379" s="193"/>
    </row>
    <row r="380" spans="1:38" s="194" customFormat="1" ht="28.5" customHeight="1">
      <c r="A380" s="201" t="s">
        <v>145</v>
      </c>
      <c r="B380" s="546"/>
      <c r="C380" s="19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207"/>
      <c r="Y380" s="207"/>
      <c r="Z380" s="199"/>
      <c r="AA380" s="199"/>
      <c r="AB380" s="199"/>
      <c r="AC380" s="199"/>
      <c r="AD380" s="199"/>
      <c r="AE380" s="199"/>
      <c r="AF380" s="199"/>
      <c r="AG380" s="199"/>
      <c r="AH380" s="199"/>
      <c r="AI380" s="208"/>
      <c r="AL380" s="193"/>
    </row>
    <row r="381" spans="1:38" s="194" customFormat="1" ht="28.5" customHeight="1">
      <c r="A381" s="23">
        <v>161</v>
      </c>
      <c r="B381" s="949" t="s">
        <v>842</v>
      </c>
      <c r="C381" s="376">
        <v>68</v>
      </c>
      <c r="D381" s="376">
        <v>65</v>
      </c>
      <c r="E381" s="171">
        <f t="shared" ref="E381:E384" si="1263">C381+D381</f>
        <v>133</v>
      </c>
      <c r="F381" s="376">
        <v>1374</v>
      </c>
      <c r="G381" s="376">
        <v>1338</v>
      </c>
      <c r="H381" s="171">
        <f t="shared" ref="H381:H384" si="1264">F381+G381</f>
        <v>2712</v>
      </c>
      <c r="I381" s="376">
        <v>2</v>
      </c>
      <c r="J381" s="376">
        <v>1</v>
      </c>
      <c r="K381" s="171">
        <f t="shared" ref="K381:K384" si="1265">I381+J381</f>
        <v>3</v>
      </c>
      <c r="L381" s="376">
        <v>2</v>
      </c>
      <c r="M381" s="376">
        <v>2</v>
      </c>
      <c r="N381" s="171">
        <f t="shared" ref="N381:N384" si="1266">L381+M381</f>
        <v>4</v>
      </c>
      <c r="O381" s="171"/>
      <c r="P381" s="171"/>
      <c r="Q381" s="176">
        <f t="shared" ref="Q381:Q384" si="1267">O381+P381</f>
        <v>0</v>
      </c>
      <c r="R381" s="376"/>
      <c r="S381" s="376"/>
      <c r="T381" s="171">
        <f t="shared" ref="T381:T384" si="1268">R381+S381</f>
        <v>0</v>
      </c>
      <c r="U381" s="171">
        <v>10</v>
      </c>
      <c r="V381" s="171">
        <v>13</v>
      </c>
      <c r="W381" s="171">
        <f t="shared" ref="W381:W384" si="1269">U381+V381</f>
        <v>23</v>
      </c>
      <c r="X381" s="528">
        <f t="shared" ref="X381" si="1270">C381+F381+I381+L381+O381+R381+U381</f>
        <v>1456</v>
      </c>
      <c r="Y381" s="528">
        <f t="shared" ref="Y381" si="1271">D381+G381+J381+M381+P381+S381+V381</f>
        <v>1419</v>
      </c>
      <c r="Z381" s="528">
        <f t="shared" ref="Z381" si="1272">E381+H381+K381+N381+Q381+T381+W381</f>
        <v>2875</v>
      </c>
      <c r="AA381" s="376"/>
      <c r="AB381" s="376"/>
      <c r="AC381" s="171">
        <f>SUM(AA381:AB381)</f>
        <v>0</v>
      </c>
      <c r="AD381" s="171">
        <f t="shared" ref="AD381:AE384" si="1273">X381+AA381</f>
        <v>1456</v>
      </c>
      <c r="AE381" s="171">
        <f t="shared" si="1273"/>
        <v>1419</v>
      </c>
      <c r="AF381" s="171">
        <f>SUM(AD381:AE381)</f>
        <v>2875</v>
      </c>
      <c r="AG381" s="376"/>
      <c r="AH381" s="376"/>
      <c r="AI381" s="171">
        <f>SUM(AG381:AH381)</f>
        <v>0</v>
      </c>
      <c r="AL381" s="193"/>
    </row>
    <row r="382" spans="1:38" s="194" customFormat="1" ht="28.5" customHeight="1">
      <c r="A382" s="23">
        <v>162</v>
      </c>
      <c r="B382" s="949" t="s">
        <v>843</v>
      </c>
      <c r="C382" s="376">
        <v>5</v>
      </c>
      <c r="D382" s="376">
        <v>2</v>
      </c>
      <c r="E382" s="171">
        <f t="shared" si="1263"/>
        <v>7</v>
      </c>
      <c r="F382" s="376">
        <v>18</v>
      </c>
      <c r="G382" s="376">
        <v>25</v>
      </c>
      <c r="H382" s="171">
        <f t="shared" si="1264"/>
        <v>43</v>
      </c>
      <c r="I382" s="376">
        <v>0</v>
      </c>
      <c r="J382" s="376">
        <v>0</v>
      </c>
      <c r="K382" s="171">
        <f t="shared" si="1265"/>
        <v>0</v>
      </c>
      <c r="L382" s="376">
        <v>3</v>
      </c>
      <c r="M382" s="376">
        <v>1</v>
      </c>
      <c r="N382" s="171">
        <f t="shared" si="1266"/>
        <v>4</v>
      </c>
      <c r="O382" s="171"/>
      <c r="P382" s="171"/>
      <c r="Q382" s="176">
        <f t="shared" si="1267"/>
        <v>0</v>
      </c>
      <c r="R382" s="376"/>
      <c r="S382" s="376"/>
      <c r="T382" s="171">
        <f t="shared" si="1268"/>
        <v>0</v>
      </c>
      <c r="U382" s="171"/>
      <c r="V382" s="171"/>
      <c r="W382" s="171">
        <f t="shared" si="1269"/>
        <v>0</v>
      </c>
      <c r="X382" s="528">
        <f t="shared" ref="X382:X384" si="1274">C382+F382+I382+L382+O382+R382+U382</f>
        <v>26</v>
      </c>
      <c r="Y382" s="528">
        <f t="shared" ref="Y382:Y384" si="1275">D382+G382+J382+M382+P382+S382+V382</f>
        <v>28</v>
      </c>
      <c r="Z382" s="528">
        <f t="shared" ref="Z382:Z384" si="1276">E382+H382+K382+N382+Q382+T382+W382</f>
        <v>54</v>
      </c>
      <c r="AA382" s="376"/>
      <c r="AB382" s="376"/>
      <c r="AC382" s="171">
        <f>SUM(AA382:AB382)</f>
        <v>0</v>
      </c>
      <c r="AD382" s="171">
        <f t="shared" si="1273"/>
        <v>26</v>
      </c>
      <c r="AE382" s="171">
        <f t="shared" si="1273"/>
        <v>28</v>
      </c>
      <c r="AF382" s="171">
        <f>SUM(AD382:AE382)</f>
        <v>54</v>
      </c>
      <c r="AG382" s="376"/>
      <c r="AH382" s="376"/>
      <c r="AI382" s="171">
        <f>SUM(AG382:AH382)</f>
        <v>0</v>
      </c>
      <c r="AL382" s="193"/>
    </row>
    <row r="383" spans="1:38" s="194" customFormat="1" ht="28.5" customHeight="1">
      <c r="A383" s="23">
        <v>163</v>
      </c>
      <c r="B383" s="949" t="s">
        <v>844</v>
      </c>
      <c r="C383" s="376">
        <v>37</v>
      </c>
      <c r="D383" s="376">
        <v>1</v>
      </c>
      <c r="E383" s="171">
        <f t="shared" si="1263"/>
        <v>38</v>
      </c>
      <c r="F383" s="376">
        <v>476</v>
      </c>
      <c r="G383" s="376">
        <v>380</v>
      </c>
      <c r="H383" s="171">
        <f t="shared" si="1264"/>
        <v>856</v>
      </c>
      <c r="I383" s="376">
        <v>8</v>
      </c>
      <c r="J383" s="376">
        <v>0</v>
      </c>
      <c r="K383" s="171">
        <f t="shared" si="1265"/>
        <v>8</v>
      </c>
      <c r="L383" s="376">
        <v>11</v>
      </c>
      <c r="M383" s="376">
        <v>2</v>
      </c>
      <c r="N383" s="171">
        <f t="shared" si="1266"/>
        <v>13</v>
      </c>
      <c r="O383" s="171"/>
      <c r="P383" s="171"/>
      <c r="Q383" s="176">
        <f t="shared" si="1267"/>
        <v>0</v>
      </c>
      <c r="R383" s="376"/>
      <c r="S383" s="376"/>
      <c r="T383" s="171">
        <f t="shared" si="1268"/>
        <v>0</v>
      </c>
      <c r="U383" s="171"/>
      <c r="V383" s="171"/>
      <c r="W383" s="171">
        <f t="shared" si="1269"/>
        <v>0</v>
      </c>
      <c r="X383" s="528">
        <f t="shared" si="1274"/>
        <v>532</v>
      </c>
      <c r="Y383" s="528">
        <f t="shared" si="1275"/>
        <v>383</v>
      </c>
      <c r="Z383" s="528">
        <f t="shared" si="1276"/>
        <v>915</v>
      </c>
      <c r="AA383" s="376"/>
      <c r="AB383" s="376"/>
      <c r="AC383" s="171">
        <f>SUM(AA383:AB383)</f>
        <v>0</v>
      </c>
      <c r="AD383" s="171">
        <f t="shared" si="1273"/>
        <v>532</v>
      </c>
      <c r="AE383" s="171">
        <f t="shared" si="1273"/>
        <v>383</v>
      </c>
      <c r="AF383" s="171">
        <f>SUM(AD383:AE383)</f>
        <v>915</v>
      </c>
      <c r="AG383" s="376"/>
      <c r="AH383" s="376"/>
      <c r="AI383" s="171">
        <f>SUM(AG383:AH383)</f>
        <v>0</v>
      </c>
      <c r="AL383" s="193"/>
    </row>
    <row r="384" spans="1:38" s="194" customFormat="1" ht="28.5" customHeight="1">
      <c r="A384" s="23">
        <v>164</v>
      </c>
      <c r="B384" s="949" t="s">
        <v>845</v>
      </c>
      <c r="C384" s="376">
        <v>463</v>
      </c>
      <c r="D384" s="376">
        <v>392</v>
      </c>
      <c r="E384" s="171">
        <f t="shared" si="1263"/>
        <v>855</v>
      </c>
      <c r="F384" s="376">
        <v>2013</v>
      </c>
      <c r="G384" s="376">
        <v>1878</v>
      </c>
      <c r="H384" s="171">
        <f t="shared" si="1264"/>
        <v>3891</v>
      </c>
      <c r="I384" s="376">
        <v>3</v>
      </c>
      <c r="J384" s="376">
        <v>5</v>
      </c>
      <c r="K384" s="171">
        <f t="shared" si="1265"/>
        <v>8</v>
      </c>
      <c r="L384" s="376">
        <v>322</v>
      </c>
      <c r="M384" s="376">
        <v>251</v>
      </c>
      <c r="N384" s="171">
        <f t="shared" si="1266"/>
        <v>573</v>
      </c>
      <c r="O384" s="171"/>
      <c r="P384" s="171"/>
      <c r="Q384" s="176">
        <f t="shared" si="1267"/>
        <v>0</v>
      </c>
      <c r="R384" s="376"/>
      <c r="S384" s="376"/>
      <c r="T384" s="171">
        <f t="shared" si="1268"/>
        <v>0</v>
      </c>
      <c r="U384" s="171"/>
      <c r="V384" s="171"/>
      <c r="W384" s="171">
        <f t="shared" si="1269"/>
        <v>0</v>
      </c>
      <c r="X384" s="528">
        <f t="shared" si="1274"/>
        <v>2801</v>
      </c>
      <c r="Y384" s="528">
        <f t="shared" si="1275"/>
        <v>2526</v>
      </c>
      <c r="Z384" s="528">
        <f t="shared" si="1276"/>
        <v>5327</v>
      </c>
      <c r="AA384" s="376"/>
      <c r="AB384" s="376"/>
      <c r="AC384" s="171">
        <f>SUM(AA384:AB384)</f>
        <v>0</v>
      </c>
      <c r="AD384" s="171">
        <f t="shared" si="1273"/>
        <v>2801</v>
      </c>
      <c r="AE384" s="171">
        <f t="shared" si="1273"/>
        <v>2526</v>
      </c>
      <c r="AF384" s="171">
        <f>SUM(AD384:AE384)</f>
        <v>5327</v>
      </c>
      <c r="AG384" s="376"/>
      <c r="AH384" s="376"/>
      <c r="AI384" s="171">
        <f>SUM(AG384:AH384)</f>
        <v>0</v>
      </c>
      <c r="AL384" s="193"/>
    </row>
    <row r="385" spans="1:38" s="194" customFormat="1" ht="28.5" customHeight="1">
      <c r="A385" s="91"/>
      <c r="B385" s="548" t="s">
        <v>6</v>
      </c>
      <c r="C385" s="203">
        <f>SUM(C381:C384)</f>
        <v>573</v>
      </c>
      <c r="D385" s="203">
        <f t="shared" ref="D385:AI385" si="1277">SUM(D381:D384)</f>
        <v>460</v>
      </c>
      <c r="E385" s="203">
        <f t="shared" si="1277"/>
        <v>1033</v>
      </c>
      <c r="F385" s="203">
        <f t="shared" si="1277"/>
        <v>3881</v>
      </c>
      <c r="G385" s="203">
        <f t="shared" si="1277"/>
        <v>3621</v>
      </c>
      <c r="H385" s="203">
        <f t="shared" si="1277"/>
        <v>7502</v>
      </c>
      <c r="I385" s="203">
        <f t="shared" si="1277"/>
        <v>13</v>
      </c>
      <c r="J385" s="203">
        <f t="shared" si="1277"/>
        <v>6</v>
      </c>
      <c r="K385" s="203">
        <f t="shared" si="1277"/>
        <v>19</v>
      </c>
      <c r="L385" s="203">
        <f t="shared" si="1277"/>
        <v>338</v>
      </c>
      <c r="M385" s="203">
        <f t="shared" si="1277"/>
        <v>256</v>
      </c>
      <c r="N385" s="203">
        <f t="shared" si="1277"/>
        <v>594</v>
      </c>
      <c r="O385" s="203">
        <f t="shared" si="1277"/>
        <v>0</v>
      </c>
      <c r="P385" s="203">
        <f t="shared" si="1277"/>
        <v>0</v>
      </c>
      <c r="Q385" s="203">
        <f t="shared" si="1277"/>
        <v>0</v>
      </c>
      <c r="R385" s="203">
        <f t="shared" si="1277"/>
        <v>0</v>
      </c>
      <c r="S385" s="203">
        <f t="shared" si="1277"/>
        <v>0</v>
      </c>
      <c r="T385" s="203">
        <f t="shared" si="1277"/>
        <v>0</v>
      </c>
      <c r="U385" s="203">
        <f t="shared" si="1277"/>
        <v>10</v>
      </c>
      <c r="V385" s="203">
        <f t="shared" si="1277"/>
        <v>13</v>
      </c>
      <c r="W385" s="203">
        <f t="shared" si="1277"/>
        <v>23</v>
      </c>
      <c r="X385" s="203">
        <f t="shared" si="1277"/>
        <v>4815</v>
      </c>
      <c r="Y385" s="203">
        <f t="shared" si="1277"/>
        <v>4356</v>
      </c>
      <c r="Z385" s="203">
        <f t="shared" si="1277"/>
        <v>9171</v>
      </c>
      <c r="AA385" s="203">
        <f t="shared" si="1277"/>
        <v>0</v>
      </c>
      <c r="AB385" s="203">
        <f t="shared" si="1277"/>
        <v>0</v>
      </c>
      <c r="AC385" s="203">
        <f t="shared" si="1277"/>
        <v>0</v>
      </c>
      <c r="AD385" s="203">
        <f t="shared" si="1277"/>
        <v>4815</v>
      </c>
      <c r="AE385" s="203">
        <f t="shared" si="1277"/>
        <v>4356</v>
      </c>
      <c r="AF385" s="203">
        <f t="shared" si="1277"/>
        <v>9171</v>
      </c>
      <c r="AG385" s="203">
        <f t="shared" si="1277"/>
        <v>0</v>
      </c>
      <c r="AH385" s="203">
        <f t="shared" si="1277"/>
        <v>0</v>
      </c>
      <c r="AI385" s="203">
        <f t="shared" si="1277"/>
        <v>0</v>
      </c>
      <c r="AL385" s="193"/>
    </row>
    <row r="386" spans="1:38" s="194" customFormat="1" ht="28.5" customHeight="1" thickBot="1">
      <c r="A386" s="1620" t="s">
        <v>14</v>
      </c>
      <c r="B386" s="1621"/>
      <c r="C386" s="213">
        <f t="shared" ref="C386:AI386" si="1278">C187+C194+C213+C218+C223+C230+C241+C251+C263+C279+C288+C301+C310+C319+C325+C330+C341+C349+C363+C373+C379+C385</f>
        <v>70929</v>
      </c>
      <c r="D386" s="213">
        <f t="shared" si="1278"/>
        <v>66654</v>
      </c>
      <c r="E386" s="213">
        <f t="shared" si="1278"/>
        <v>137583</v>
      </c>
      <c r="F386" s="213">
        <f t="shared" si="1278"/>
        <v>81066</v>
      </c>
      <c r="G386" s="213">
        <f t="shared" si="1278"/>
        <v>74751</v>
      </c>
      <c r="H386" s="213">
        <f t="shared" si="1278"/>
        <v>155817</v>
      </c>
      <c r="I386" s="213">
        <f t="shared" si="1278"/>
        <v>6534</v>
      </c>
      <c r="J386" s="213">
        <f t="shared" si="1278"/>
        <v>5719</v>
      </c>
      <c r="K386" s="213">
        <f t="shared" si="1278"/>
        <v>12253</v>
      </c>
      <c r="L386" s="213">
        <f t="shared" si="1278"/>
        <v>3517</v>
      </c>
      <c r="M386" s="213">
        <f t="shared" si="1278"/>
        <v>2893</v>
      </c>
      <c r="N386" s="213">
        <f t="shared" si="1278"/>
        <v>6410</v>
      </c>
      <c r="O386" s="213">
        <f t="shared" si="1278"/>
        <v>53</v>
      </c>
      <c r="P386" s="213">
        <f t="shared" si="1278"/>
        <v>33</v>
      </c>
      <c r="Q386" s="213">
        <f t="shared" si="1278"/>
        <v>86</v>
      </c>
      <c r="R386" s="213">
        <f t="shared" si="1278"/>
        <v>175</v>
      </c>
      <c r="S386" s="213">
        <f t="shared" si="1278"/>
        <v>159</v>
      </c>
      <c r="T386" s="213">
        <f t="shared" si="1278"/>
        <v>334</v>
      </c>
      <c r="U386" s="213">
        <f t="shared" si="1278"/>
        <v>2518</v>
      </c>
      <c r="V386" s="213">
        <f t="shared" si="1278"/>
        <v>2314</v>
      </c>
      <c r="W386" s="213">
        <f t="shared" si="1278"/>
        <v>4832</v>
      </c>
      <c r="X386" s="213">
        <f t="shared" si="1278"/>
        <v>164792</v>
      </c>
      <c r="Y386" s="213">
        <f t="shared" si="1278"/>
        <v>152523</v>
      </c>
      <c r="Z386" s="213">
        <f t="shared" si="1278"/>
        <v>317315</v>
      </c>
      <c r="AA386" s="213">
        <f t="shared" si="1278"/>
        <v>3926</v>
      </c>
      <c r="AB386" s="213">
        <f t="shared" si="1278"/>
        <v>2676</v>
      </c>
      <c r="AC386" s="213">
        <f t="shared" si="1278"/>
        <v>6602</v>
      </c>
      <c r="AD386" s="213">
        <f t="shared" si="1278"/>
        <v>168718</v>
      </c>
      <c r="AE386" s="213">
        <f t="shared" si="1278"/>
        <v>155199</v>
      </c>
      <c r="AF386" s="213">
        <f t="shared" si="1278"/>
        <v>323917</v>
      </c>
      <c r="AG386" s="213">
        <f t="shared" si="1278"/>
        <v>1045</v>
      </c>
      <c r="AH386" s="213">
        <f t="shared" si="1278"/>
        <v>955</v>
      </c>
      <c r="AI386" s="213">
        <f t="shared" si="1278"/>
        <v>2000</v>
      </c>
      <c r="AL386" s="193"/>
    </row>
  </sheetData>
  <mergeCells count="86">
    <mergeCell ref="AL2:BK2"/>
    <mergeCell ref="AL32:BK32"/>
    <mergeCell ref="AL34:AL35"/>
    <mergeCell ref="AM34:AM35"/>
    <mergeCell ref="AN34:AP34"/>
    <mergeCell ref="AQ34:AS34"/>
    <mergeCell ref="AT34:AV34"/>
    <mergeCell ref="AW34:AY34"/>
    <mergeCell ref="BF34:BH34"/>
    <mergeCell ref="BI34:BK34"/>
    <mergeCell ref="AW5:AY5"/>
    <mergeCell ref="BF5:BH5"/>
    <mergeCell ref="BI5:BK5"/>
    <mergeCell ref="AL3:BK3"/>
    <mergeCell ref="AZ5:BB5"/>
    <mergeCell ref="BC5:BE5"/>
    <mergeCell ref="C174:N174"/>
    <mergeCell ref="C175:N175"/>
    <mergeCell ref="AG5:AI5"/>
    <mergeCell ref="AL4:BK4"/>
    <mergeCell ref="AL33:BK33"/>
    <mergeCell ref="AL62:BK62"/>
    <mergeCell ref="AN5:AP5"/>
    <mergeCell ref="AQ5:AS5"/>
    <mergeCell ref="AT5:AV5"/>
    <mergeCell ref="AL61:BK61"/>
    <mergeCell ref="AL58:AM58"/>
    <mergeCell ref="AL29:AM29"/>
    <mergeCell ref="AL5:AL6"/>
    <mergeCell ref="AM5:AM6"/>
    <mergeCell ref="AW63:AY63"/>
    <mergeCell ref="BF63:BH63"/>
    <mergeCell ref="A90:B90"/>
    <mergeCell ref="C1:AF1"/>
    <mergeCell ref="C2:AF2"/>
    <mergeCell ref="X5:Z5"/>
    <mergeCell ref="A170:B170"/>
    <mergeCell ref="R5:T5"/>
    <mergeCell ref="A5:A6"/>
    <mergeCell ref="B5:B6"/>
    <mergeCell ref="C5:E5"/>
    <mergeCell ref="F5:H5"/>
    <mergeCell ref="O5:Q5"/>
    <mergeCell ref="U5:W5"/>
    <mergeCell ref="A386:B386"/>
    <mergeCell ref="AG176:AI176"/>
    <mergeCell ref="L176:N176"/>
    <mergeCell ref="X176:Z176"/>
    <mergeCell ref="I5:K5"/>
    <mergeCell ref="L5:N5"/>
    <mergeCell ref="I176:K176"/>
    <mergeCell ref="AA5:AC5"/>
    <mergeCell ref="AD5:AF5"/>
    <mergeCell ref="AA176:AC176"/>
    <mergeCell ref="AD176:AF176"/>
    <mergeCell ref="R176:T176"/>
    <mergeCell ref="A176:A177"/>
    <mergeCell ref="B176:B177"/>
    <mergeCell ref="C176:E176"/>
    <mergeCell ref="F176:H176"/>
    <mergeCell ref="AL88:AM88"/>
    <mergeCell ref="AL91:AM91"/>
    <mergeCell ref="AL92:AM92"/>
    <mergeCell ref="BI63:BK63"/>
    <mergeCell ref="AL87:AM87"/>
    <mergeCell ref="AL63:AL64"/>
    <mergeCell ref="AM63:AM64"/>
    <mergeCell ref="AN63:AP63"/>
    <mergeCell ref="AQ63:AS63"/>
    <mergeCell ref="AT63:AV63"/>
    <mergeCell ref="O176:Q176"/>
    <mergeCell ref="U176:W176"/>
    <mergeCell ref="AZ34:BB34"/>
    <mergeCell ref="BC34:BE34"/>
    <mergeCell ref="AZ63:BB63"/>
    <mergeCell ref="BC63:BE63"/>
    <mergeCell ref="AL98:AM98"/>
    <mergeCell ref="AL99:AM99"/>
    <mergeCell ref="AL100:AM100"/>
    <mergeCell ref="AL93:AM93"/>
    <mergeCell ref="AL94:AM94"/>
    <mergeCell ref="AL95:AM95"/>
    <mergeCell ref="AL96:AM96"/>
    <mergeCell ref="AL97:AM97"/>
    <mergeCell ref="AL59:AM59"/>
    <mergeCell ref="AL60:AM60"/>
  </mergeCells>
  <printOptions verticalCentered="1"/>
  <pageMargins left="0.35433070866141736" right="0.23622047244094491" top="0.35433070866141736" bottom="0.31496062992125984" header="0.31496062992125984" footer="0.15748031496062992"/>
  <pageSetup paperSize="5" scale="61" orientation="landscape" r:id="rId1"/>
  <headerFooter alignWithMargins="0"/>
  <rowBreaks count="1" manualBreakCount="1">
    <brk id="124" max="16383" man="1"/>
  </rowBreaks>
  <colBreaks count="1" manualBreakCount="1">
    <brk id="3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336600"/>
  </sheetPr>
  <dimension ref="A1:AR391"/>
  <sheetViews>
    <sheetView zoomScaleSheetLayoutView="80" workbookViewId="0">
      <pane ySplit="6" topLeftCell="A303" activePane="bottomLeft" state="frozen"/>
      <selection pane="bottomLeft" activeCell="AH206" sqref="AH206:AI206"/>
    </sheetView>
  </sheetViews>
  <sheetFormatPr defaultColWidth="9.140625" defaultRowHeight="15" customHeight="1"/>
  <cols>
    <col min="1" max="1" width="9.140625" style="1037" bestFit="1" customWidth="1"/>
    <col min="2" max="2" width="25" style="1030" customWidth="1"/>
    <col min="3" max="3" width="10.140625" style="1030" customWidth="1"/>
    <col min="4" max="17" width="10" style="1030" customWidth="1"/>
    <col min="18" max="20" width="6" style="1037" bestFit="1" customWidth="1"/>
    <col min="21" max="21" width="9.140625" style="1030"/>
    <col min="22" max="22" width="6.7109375" style="1030" customWidth="1"/>
    <col min="23" max="23" width="8.28515625" style="1030" customWidth="1"/>
    <col min="24" max="24" width="8.7109375" style="1030" bestFit="1" customWidth="1"/>
    <col min="25" max="25" width="10.42578125" style="1030" customWidth="1"/>
    <col min="26" max="26" width="9.28515625" style="1030" customWidth="1"/>
    <col min="27" max="28" width="7.42578125" style="1030" bestFit="1" customWidth="1"/>
    <col min="29" max="29" width="8.7109375" style="1030" bestFit="1" customWidth="1"/>
    <col min="30" max="30" width="8.85546875" style="1030" customWidth="1"/>
    <col min="31" max="31" width="7.42578125" style="1030" bestFit="1" customWidth="1"/>
    <col min="32" max="32" width="8.7109375" style="1030" bestFit="1" customWidth="1"/>
    <col min="33" max="38" width="7.42578125" style="1030" bestFit="1" customWidth="1"/>
    <col min="39" max="39" width="9.140625" style="1030" bestFit="1" customWidth="1"/>
    <col min="40" max="41" width="8.7109375" style="1030" bestFit="1" customWidth="1"/>
    <col min="42" max="16384" width="9.140625" style="1030"/>
  </cols>
  <sheetData>
    <row r="1" spans="1:35" ht="15" customHeight="1">
      <c r="Q1" s="1038"/>
    </row>
    <row r="2" spans="1:35" ht="15" customHeight="1">
      <c r="A2" s="1030"/>
      <c r="B2" s="1037"/>
      <c r="C2" s="1638" t="s">
        <v>297</v>
      </c>
      <c r="D2" s="1638"/>
      <c r="E2" s="1638"/>
      <c r="F2" s="1638"/>
      <c r="G2" s="1638"/>
      <c r="H2" s="1638"/>
      <c r="I2" s="1638"/>
      <c r="J2" s="1638"/>
      <c r="K2" s="1638"/>
      <c r="L2" s="1638"/>
      <c r="M2" s="1638"/>
      <c r="N2" s="1638"/>
    </row>
    <row r="3" spans="1:35" ht="15" customHeight="1">
      <c r="A3" s="1039" t="s">
        <v>279</v>
      </c>
      <c r="B3" s="1037"/>
      <c r="C3" s="1639" t="s">
        <v>881</v>
      </c>
      <c r="D3" s="1639"/>
      <c r="E3" s="1639"/>
      <c r="F3" s="1639"/>
      <c r="G3" s="1639"/>
      <c r="H3" s="1639"/>
      <c r="I3" s="1639"/>
      <c r="J3" s="1639"/>
      <c r="K3" s="1639"/>
      <c r="L3" s="1639"/>
      <c r="M3" s="1639"/>
      <c r="N3" s="1639"/>
    </row>
    <row r="4" spans="1:35" ht="15.75" customHeight="1">
      <c r="A4" s="1642" t="s">
        <v>1</v>
      </c>
      <c r="B4" s="1640" t="s">
        <v>287</v>
      </c>
      <c r="C4" s="1641" t="s">
        <v>148</v>
      </c>
      <c r="D4" s="1641"/>
      <c r="E4" s="1641"/>
      <c r="F4" s="1641"/>
      <c r="G4" s="1641"/>
      <c r="H4" s="1641"/>
      <c r="I4" s="1641" t="s">
        <v>149</v>
      </c>
      <c r="J4" s="1641"/>
      <c r="K4" s="1641"/>
      <c r="L4" s="1641"/>
      <c r="M4" s="1641"/>
      <c r="N4" s="1641"/>
      <c r="O4" s="1640" t="s">
        <v>6</v>
      </c>
      <c r="P4" s="1640"/>
      <c r="Q4" s="1640"/>
      <c r="R4" s="1657" t="s">
        <v>6</v>
      </c>
      <c r="S4" s="1657"/>
      <c r="T4" s="1657"/>
    </row>
    <row r="5" spans="1:35" s="1040" customFormat="1" ht="14.25">
      <c r="A5" s="1643"/>
      <c r="B5" s="1640"/>
      <c r="C5" s="1640" t="s">
        <v>150</v>
      </c>
      <c r="D5" s="1640"/>
      <c r="E5" s="1640"/>
      <c r="F5" s="1640" t="s">
        <v>151</v>
      </c>
      <c r="G5" s="1640"/>
      <c r="H5" s="1640"/>
      <c r="I5" s="1640" t="s">
        <v>152</v>
      </c>
      <c r="J5" s="1640"/>
      <c r="K5" s="1640"/>
      <c r="L5" s="1640" t="s">
        <v>153</v>
      </c>
      <c r="M5" s="1640"/>
      <c r="N5" s="1640"/>
      <c r="O5" s="1640"/>
      <c r="P5" s="1640"/>
      <c r="Q5" s="1640"/>
      <c r="R5" s="1657"/>
      <c r="S5" s="1657"/>
      <c r="T5" s="1657"/>
      <c r="V5" s="1657" t="s">
        <v>6</v>
      </c>
      <c r="W5" s="1657"/>
      <c r="X5" s="1657"/>
      <c r="AI5" s="1040">
        <f>AI182+AL182</f>
        <v>3680</v>
      </c>
    </row>
    <row r="6" spans="1:35" s="1040" customFormat="1" ht="14.25">
      <c r="A6" s="1644"/>
      <c r="B6" s="1640"/>
      <c r="C6" s="115" t="s">
        <v>242</v>
      </c>
      <c r="D6" s="115" t="s">
        <v>243</v>
      </c>
      <c r="E6" s="115" t="s">
        <v>236</v>
      </c>
      <c r="F6" s="115" t="s">
        <v>242</v>
      </c>
      <c r="G6" s="115" t="s">
        <v>243</v>
      </c>
      <c r="H6" s="115" t="s">
        <v>236</v>
      </c>
      <c r="I6" s="115" t="s">
        <v>242</v>
      </c>
      <c r="J6" s="115" t="s">
        <v>243</v>
      </c>
      <c r="K6" s="115" t="s">
        <v>236</v>
      </c>
      <c r="L6" s="115" t="s">
        <v>242</v>
      </c>
      <c r="M6" s="115" t="s">
        <v>243</v>
      </c>
      <c r="N6" s="115" t="s">
        <v>236</v>
      </c>
      <c r="O6" s="115" t="s">
        <v>242</v>
      </c>
      <c r="P6" s="115" t="s">
        <v>243</v>
      </c>
      <c r="Q6" s="115" t="s">
        <v>236</v>
      </c>
      <c r="R6" s="1119" t="s">
        <v>242</v>
      </c>
      <c r="S6" s="1119" t="s">
        <v>243</v>
      </c>
      <c r="T6" s="1119" t="s">
        <v>236</v>
      </c>
      <c r="V6" s="1657"/>
      <c r="W6" s="1657"/>
      <c r="X6" s="1657"/>
    </row>
    <row r="7" spans="1:35" s="1045" customFormat="1" ht="15" customHeight="1">
      <c r="A7" s="1041" t="s">
        <v>15</v>
      </c>
      <c r="B7" s="1042"/>
      <c r="C7" s="1042"/>
      <c r="D7" s="1042"/>
      <c r="E7" s="1042"/>
      <c r="F7" s="1042"/>
      <c r="G7" s="1042"/>
      <c r="H7" s="1042"/>
      <c r="I7" s="1042"/>
      <c r="J7" s="1042"/>
      <c r="K7" s="1042"/>
      <c r="L7" s="1042"/>
      <c r="M7" s="1042"/>
      <c r="N7" s="1042"/>
      <c r="O7" s="1042"/>
      <c r="P7" s="1042"/>
      <c r="Q7" s="1043"/>
      <c r="R7" s="1044"/>
      <c r="S7" s="1044"/>
      <c r="T7" s="1044"/>
      <c r="V7" s="1119" t="s">
        <v>242</v>
      </c>
      <c r="W7" s="1119" t="s">
        <v>243</v>
      </c>
      <c r="X7" s="1119" t="s">
        <v>236</v>
      </c>
    </row>
    <row r="8" spans="1:35" ht="15" customHeight="1">
      <c r="A8" s="1046">
        <v>1</v>
      </c>
      <c r="B8" s="1047" t="s">
        <v>97</v>
      </c>
      <c r="C8" s="177">
        <v>416</v>
      </c>
      <c r="D8" s="177">
        <v>408</v>
      </c>
      <c r="E8" s="1133">
        <f t="shared" ref="E8:E14" si="0">C8+D8</f>
        <v>824</v>
      </c>
      <c r="F8" s="177">
        <v>635</v>
      </c>
      <c r="G8" s="177">
        <v>640</v>
      </c>
      <c r="H8" s="1133">
        <f t="shared" ref="H8:H14" si="1">F8+G8</f>
        <v>1275</v>
      </c>
      <c r="I8" s="1132">
        <v>6</v>
      </c>
      <c r="J8" s="1132">
        <v>6</v>
      </c>
      <c r="K8" s="1133">
        <f t="shared" ref="K8:K14" si="2">I8+J8</f>
        <v>12</v>
      </c>
      <c r="L8" s="177"/>
      <c r="M8" s="177"/>
      <c r="N8" s="1133">
        <f t="shared" ref="N8:N14" si="3">L8+M8</f>
        <v>0</v>
      </c>
      <c r="O8" s="1130">
        <f>C8+F8+I8+L8</f>
        <v>1057</v>
      </c>
      <c r="P8" s="1130">
        <f>D8+G8+J8+M8</f>
        <v>1054</v>
      </c>
      <c r="Q8" s="1130">
        <f t="shared" ref="Q8:Q14" si="4">O8+P8</f>
        <v>2111</v>
      </c>
      <c r="R8" s="1037" t="str">
        <f>IF(O8=V8,"TRUE","FALSE")</f>
        <v>TRUE</v>
      </c>
      <c r="S8" s="1286" t="str">
        <f t="shared" ref="S8:T8" si="5">IF(P8=W8,"TRUE","FALSE")</f>
        <v>TRUE</v>
      </c>
      <c r="T8" s="1286" t="str">
        <f t="shared" si="5"/>
        <v>TRUE</v>
      </c>
      <c r="V8" s="1030">
        <f>Birth!X8</f>
        <v>1057</v>
      </c>
      <c r="W8" s="1030">
        <f>Birth!Y8</f>
        <v>1054</v>
      </c>
      <c r="X8" s="1030">
        <f>Birth!Z8</f>
        <v>2111</v>
      </c>
    </row>
    <row r="9" spans="1:35" ht="15" customHeight="1">
      <c r="A9" s="1046">
        <v>2</v>
      </c>
      <c r="B9" s="1047" t="s">
        <v>98</v>
      </c>
      <c r="C9" s="177">
        <v>475</v>
      </c>
      <c r="D9" s="177">
        <v>473</v>
      </c>
      <c r="E9" s="1133">
        <f t="shared" si="0"/>
        <v>948</v>
      </c>
      <c r="F9" s="177">
        <v>816</v>
      </c>
      <c r="G9" s="177">
        <v>832</v>
      </c>
      <c r="H9" s="1133">
        <f t="shared" si="1"/>
        <v>1648</v>
      </c>
      <c r="I9" s="1132">
        <v>0</v>
      </c>
      <c r="J9" s="1132">
        <v>0</v>
      </c>
      <c r="K9" s="1133">
        <f t="shared" si="2"/>
        <v>0</v>
      </c>
      <c r="L9" s="177"/>
      <c r="M9" s="177"/>
      <c r="N9" s="1133">
        <f t="shared" si="3"/>
        <v>0</v>
      </c>
      <c r="O9" s="1130">
        <f t="shared" ref="O9:P14" si="6">C9+F9+I9+L9</f>
        <v>1291</v>
      </c>
      <c r="P9" s="1130">
        <f t="shared" si="6"/>
        <v>1305</v>
      </c>
      <c r="Q9" s="1130">
        <f t="shared" si="4"/>
        <v>2596</v>
      </c>
      <c r="R9" s="1286" t="str">
        <f t="shared" ref="R9:R72" si="7">IF(O9=V9,"TRUE","FALSE")</f>
        <v>TRUE</v>
      </c>
      <c r="S9" s="1286" t="str">
        <f t="shared" ref="S9:S72" si="8">IF(P9=W9,"TRUE","FALSE")</f>
        <v>TRUE</v>
      </c>
      <c r="T9" s="1286" t="str">
        <f t="shared" ref="T9:T72" si="9">IF(Q9=X9,"TRUE","FALSE")</f>
        <v>TRUE</v>
      </c>
      <c r="V9" s="1030">
        <f>Birth!X9</f>
        <v>1291</v>
      </c>
      <c r="W9" s="1030">
        <f>Birth!Y9</f>
        <v>1305</v>
      </c>
      <c r="X9" s="1030">
        <f>Birth!Z9</f>
        <v>2596</v>
      </c>
    </row>
    <row r="10" spans="1:35" ht="15" customHeight="1">
      <c r="A10" s="1046">
        <v>3</v>
      </c>
      <c r="B10" s="1047" t="s">
        <v>99</v>
      </c>
      <c r="C10" s="177">
        <v>466</v>
      </c>
      <c r="D10" s="177">
        <v>404</v>
      </c>
      <c r="E10" s="1133">
        <f t="shared" si="0"/>
        <v>870</v>
      </c>
      <c r="F10" s="177">
        <v>199</v>
      </c>
      <c r="G10" s="177">
        <v>163</v>
      </c>
      <c r="H10" s="1133">
        <f t="shared" si="1"/>
        <v>362</v>
      </c>
      <c r="I10" s="1132">
        <v>8</v>
      </c>
      <c r="J10" s="1132">
        <v>5</v>
      </c>
      <c r="K10" s="1133">
        <f t="shared" si="2"/>
        <v>13</v>
      </c>
      <c r="L10" s="177"/>
      <c r="M10" s="177"/>
      <c r="N10" s="1133">
        <f t="shared" si="3"/>
        <v>0</v>
      </c>
      <c r="O10" s="1130">
        <f t="shared" si="6"/>
        <v>673</v>
      </c>
      <c r="P10" s="1130">
        <f t="shared" si="6"/>
        <v>572</v>
      </c>
      <c r="Q10" s="1130">
        <f t="shared" si="4"/>
        <v>1245</v>
      </c>
      <c r="R10" s="1286" t="str">
        <f t="shared" si="7"/>
        <v>TRUE</v>
      </c>
      <c r="S10" s="1286" t="str">
        <f t="shared" si="8"/>
        <v>TRUE</v>
      </c>
      <c r="T10" s="1286" t="str">
        <f t="shared" si="9"/>
        <v>TRUE</v>
      </c>
      <c r="V10" s="1030">
        <f>Birth!X10</f>
        <v>673</v>
      </c>
      <c r="W10" s="1030">
        <f>Birth!Y10</f>
        <v>572</v>
      </c>
      <c r="X10" s="1030">
        <f>Birth!Z10</f>
        <v>1245</v>
      </c>
    </row>
    <row r="11" spans="1:35" ht="15" customHeight="1">
      <c r="A11" s="1046">
        <v>4</v>
      </c>
      <c r="B11" s="1048" t="s">
        <v>100</v>
      </c>
      <c r="C11" s="177">
        <v>44</v>
      </c>
      <c r="D11" s="177">
        <v>57</v>
      </c>
      <c r="E11" s="1133">
        <f t="shared" si="0"/>
        <v>101</v>
      </c>
      <c r="F11" s="177">
        <v>227</v>
      </c>
      <c r="G11" s="177">
        <v>197</v>
      </c>
      <c r="H11" s="1133">
        <f t="shared" si="1"/>
        <v>424</v>
      </c>
      <c r="I11" s="1132">
        <v>7</v>
      </c>
      <c r="J11" s="1132">
        <v>3</v>
      </c>
      <c r="K11" s="1133">
        <f t="shared" si="2"/>
        <v>10</v>
      </c>
      <c r="L11" s="177"/>
      <c r="M11" s="177"/>
      <c r="N11" s="1133">
        <f t="shared" si="3"/>
        <v>0</v>
      </c>
      <c r="O11" s="1130">
        <f t="shared" si="6"/>
        <v>278</v>
      </c>
      <c r="P11" s="1130">
        <f t="shared" si="6"/>
        <v>257</v>
      </c>
      <c r="Q11" s="1130">
        <f t="shared" si="4"/>
        <v>535</v>
      </c>
      <c r="R11" s="1286" t="str">
        <f t="shared" si="7"/>
        <v>TRUE</v>
      </c>
      <c r="S11" s="1286" t="str">
        <f t="shared" si="8"/>
        <v>TRUE</v>
      </c>
      <c r="T11" s="1286" t="str">
        <f t="shared" si="9"/>
        <v>TRUE</v>
      </c>
      <c r="V11" s="1030">
        <f>Birth!X11</f>
        <v>278</v>
      </c>
      <c r="W11" s="1030">
        <f>Birth!Y11</f>
        <v>257</v>
      </c>
      <c r="X11" s="1030">
        <f>Birth!Z11</f>
        <v>535</v>
      </c>
    </row>
    <row r="12" spans="1:35" ht="15" customHeight="1">
      <c r="A12" s="1046">
        <v>5</v>
      </c>
      <c r="B12" s="1047" t="s">
        <v>101</v>
      </c>
      <c r="C12" s="177">
        <v>181</v>
      </c>
      <c r="D12" s="177">
        <v>195</v>
      </c>
      <c r="E12" s="1133">
        <f t="shared" si="0"/>
        <v>376</v>
      </c>
      <c r="F12" s="177">
        <v>200</v>
      </c>
      <c r="G12" s="177">
        <v>175</v>
      </c>
      <c r="H12" s="1133">
        <f t="shared" si="1"/>
        <v>375</v>
      </c>
      <c r="I12" s="1132">
        <v>9</v>
      </c>
      <c r="J12" s="1132">
        <v>6</v>
      </c>
      <c r="K12" s="1133">
        <f t="shared" si="2"/>
        <v>15</v>
      </c>
      <c r="L12" s="177"/>
      <c r="M12" s="177"/>
      <c r="N12" s="1133">
        <f t="shared" si="3"/>
        <v>0</v>
      </c>
      <c r="O12" s="1130">
        <f t="shared" si="6"/>
        <v>390</v>
      </c>
      <c r="P12" s="1130">
        <f t="shared" si="6"/>
        <v>376</v>
      </c>
      <c r="Q12" s="1130">
        <f t="shared" si="4"/>
        <v>766</v>
      </c>
      <c r="R12" s="1286" t="str">
        <f t="shared" si="7"/>
        <v>TRUE</v>
      </c>
      <c r="S12" s="1286" t="str">
        <f t="shared" si="8"/>
        <v>TRUE</v>
      </c>
      <c r="T12" s="1286" t="str">
        <f t="shared" si="9"/>
        <v>TRUE</v>
      </c>
      <c r="V12" s="1030">
        <f>Birth!X12</f>
        <v>390</v>
      </c>
      <c r="W12" s="1030">
        <f>Birth!Y12</f>
        <v>376</v>
      </c>
      <c r="X12" s="1030">
        <f>Birth!Z12</f>
        <v>766</v>
      </c>
    </row>
    <row r="13" spans="1:35" ht="15" customHeight="1">
      <c r="A13" s="1046">
        <v>6</v>
      </c>
      <c r="B13" s="1047" t="s">
        <v>102</v>
      </c>
      <c r="C13" s="177">
        <v>157</v>
      </c>
      <c r="D13" s="177">
        <v>139</v>
      </c>
      <c r="E13" s="1133">
        <f t="shared" si="0"/>
        <v>296</v>
      </c>
      <c r="F13" s="177">
        <v>638</v>
      </c>
      <c r="G13" s="177">
        <v>582</v>
      </c>
      <c r="H13" s="1133">
        <f t="shared" si="1"/>
        <v>1220</v>
      </c>
      <c r="I13" s="1132">
        <v>3</v>
      </c>
      <c r="J13" s="1132">
        <v>1</v>
      </c>
      <c r="K13" s="1133">
        <f t="shared" si="2"/>
        <v>4</v>
      </c>
      <c r="L13" s="177"/>
      <c r="M13" s="177"/>
      <c r="N13" s="1133">
        <f t="shared" si="3"/>
        <v>0</v>
      </c>
      <c r="O13" s="1130">
        <f t="shared" si="6"/>
        <v>798</v>
      </c>
      <c r="P13" s="1130">
        <f t="shared" si="6"/>
        <v>722</v>
      </c>
      <c r="Q13" s="1130">
        <f t="shared" si="4"/>
        <v>1520</v>
      </c>
      <c r="R13" s="1286" t="str">
        <f t="shared" si="7"/>
        <v>TRUE</v>
      </c>
      <c r="S13" s="1286" t="str">
        <f t="shared" si="8"/>
        <v>TRUE</v>
      </c>
      <c r="T13" s="1286" t="str">
        <f t="shared" si="9"/>
        <v>TRUE</v>
      </c>
      <c r="V13" s="1030">
        <f>Birth!X13</f>
        <v>798</v>
      </c>
      <c r="W13" s="1030">
        <f>Birth!Y13</f>
        <v>722</v>
      </c>
      <c r="X13" s="1030">
        <f>Birth!Z13</f>
        <v>1520</v>
      </c>
    </row>
    <row r="14" spans="1:35" ht="15" customHeight="1">
      <c r="A14" s="1046">
        <v>7</v>
      </c>
      <c r="B14" s="1049" t="s">
        <v>103</v>
      </c>
      <c r="C14" s="177">
        <v>0</v>
      </c>
      <c r="D14" s="177">
        <v>0</v>
      </c>
      <c r="E14" s="1133">
        <f t="shared" si="0"/>
        <v>0</v>
      </c>
      <c r="F14" s="177">
        <v>216</v>
      </c>
      <c r="G14" s="177">
        <v>177</v>
      </c>
      <c r="H14" s="1133">
        <f t="shared" si="1"/>
        <v>393</v>
      </c>
      <c r="I14" s="1132">
        <v>11</v>
      </c>
      <c r="J14" s="1132">
        <v>10</v>
      </c>
      <c r="K14" s="1133">
        <f t="shared" si="2"/>
        <v>21</v>
      </c>
      <c r="L14" s="177"/>
      <c r="M14" s="177"/>
      <c r="N14" s="1133">
        <f t="shared" si="3"/>
        <v>0</v>
      </c>
      <c r="O14" s="1130">
        <f t="shared" si="6"/>
        <v>227</v>
      </c>
      <c r="P14" s="1130">
        <f t="shared" si="6"/>
        <v>187</v>
      </c>
      <c r="Q14" s="1130">
        <f t="shared" si="4"/>
        <v>414</v>
      </c>
      <c r="R14" s="1286" t="str">
        <f t="shared" si="7"/>
        <v>TRUE</v>
      </c>
      <c r="S14" s="1286" t="str">
        <f t="shared" si="8"/>
        <v>TRUE</v>
      </c>
      <c r="T14" s="1286" t="str">
        <f t="shared" si="9"/>
        <v>TRUE</v>
      </c>
      <c r="V14" s="1030">
        <f>Birth!X14</f>
        <v>227</v>
      </c>
      <c r="W14" s="1030">
        <f>Birth!Y14</f>
        <v>187</v>
      </c>
      <c r="X14" s="1030">
        <f>Birth!Z14</f>
        <v>414</v>
      </c>
    </row>
    <row r="15" spans="1:35" s="1045" customFormat="1" ht="15" customHeight="1">
      <c r="A15" s="1050"/>
      <c r="B15" s="1051" t="s">
        <v>6</v>
      </c>
      <c r="C15" s="1052">
        <f>SUM(C8:C14)</f>
        <v>1739</v>
      </c>
      <c r="D15" s="1052">
        <f t="shared" ref="D15:P15" si="10">SUM(D8:D14)</f>
        <v>1676</v>
      </c>
      <c r="E15" s="1052">
        <f t="shared" si="10"/>
        <v>3415</v>
      </c>
      <c r="F15" s="1052">
        <f t="shared" si="10"/>
        <v>2931</v>
      </c>
      <c r="G15" s="1052">
        <f t="shared" si="10"/>
        <v>2766</v>
      </c>
      <c r="H15" s="1052">
        <f t="shared" si="10"/>
        <v>5697</v>
      </c>
      <c r="I15" s="1052">
        <f t="shared" si="10"/>
        <v>44</v>
      </c>
      <c r="J15" s="1052">
        <f t="shared" si="10"/>
        <v>31</v>
      </c>
      <c r="K15" s="1052">
        <f t="shared" si="10"/>
        <v>75</v>
      </c>
      <c r="L15" s="1052">
        <f t="shared" si="10"/>
        <v>0</v>
      </c>
      <c r="M15" s="1052">
        <f t="shared" si="10"/>
        <v>0</v>
      </c>
      <c r="N15" s="1052">
        <f t="shared" si="10"/>
        <v>0</v>
      </c>
      <c r="O15" s="1052">
        <f t="shared" si="10"/>
        <v>4714</v>
      </c>
      <c r="P15" s="1052">
        <f t="shared" si="10"/>
        <v>4473</v>
      </c>
      <c r="Q15" s="1052">
        <f>SUM(Q8:Q14)</f>
        <v>9187</v>
      </c>
      <c r="R15" s="1286" t="str">
        <f t="shared" si="7"/>
        <v>TRUE</v>
      </c>
      <c r="S15" s="1286" t="str">
        <f t="shared" si="8"/>
        <v>TRUE</v>
      </c>
      <c r="T15" s="1286" t="str">
        <f t="shared" si="9"/>
        <v>TRUE</v>
      </c>
      <c r="V15" s="1045">
        <f>Birth!X15</f>
        <v>4714</v>
      </c>
      <c r="W15" s="1045">
        <f>Birth!Y15</f>
        <v>4473</v>
      </c>
      <c r="X15" s="1045">
        <f>Birth!Z15</f>
        <v>9187</v>
      </c>
    </row>
    <row r="16" spans="1:35" s="1045" customFormat="1" ht="15" customHeight="1">
      <c r="A16" s="1053" t="s">
        <v>20</v>
      </c>
      <c r="B16" s="1054"/>
      <c r="C16" s="1055"/>
      <c r="D16" s="1055"/>
      <c r="E16" s="1055"/>
      <c r="F16" s="1055"/>
      <c r="G16" s="1055"/>
      <c r="H16" s="1055"/>
      <c r="I16" s="1055"/>
      <c r="J16" s="1055"/>
      <c r="K16" s="1055"/>
      <c r="L16" s="1055"/>
      <c r="M16" s="1055"/>
      <c r="N16" s="1055"/>
      <c r="O16" s="1055"/>
      <c r="P16" s="1055"/>
      <c r="Q16" s="1056"/>
      <c r="R16" s="1286" t="str">
        <f t="shared" si="7"/>
        <v>TRUE</v>
      </c>
      <c r="S16" s="1286" t="str">
        <f t="shared" si="8"/>
        <v>TRUE</v>
      </c>
      <c r="T16" s="1286" t="str">
        <f t="shared" si="9"/>
        <v>TRUE</v>
      </c>
      <c r="V16" s="1045">
        <f>Birth!X16</f>
        <v>0</v>
      </c>
      <c r="W16" s="1045">
        <f>Birth!Y16</f>
        <v>0</v>
      </c>
      <c r="X16" s="1045">
        <f>Birth!Z16</f>
        <v>0</v>
      </c>
    </row>
    <row r="17" spans="1:24" s="1045" customFormat="1" ht="15" customHeight="1">
      <c r="A17" s="1057">
        <v>8</v>
      </c>
      <c r="B17" s="921" t="s">
        <v>641</v>
      </c>
      <c r="C17" s="1132">
        <v>70</v>
      </c>
      <c r="D17" s="1132">
        <v>60</v>
      </c>
      <c r="E17" s="176">
        <f t="shared" ref="E17:E19" si="11">C17+D17</f>
        <v>130</v>
      </c>
      <c r="F17" s="1132">
        <v>8</v>
      </c>
      <c r="G17" s="1132">
        <v>5</v>
      </c>
      <c r="H17" s="176">
        <f t="shared" ref="H17:H19" si="12">F17+G17</f>
        <v>13</v>
      </c>
      <c r="I17" s="1132">
        <v>0</v>
      </c>
      <c r="J17" s="1132">
        <v>1</v>
      </c>
      <c r="K17" s="176">
        <f t="shared" ref="K17:K19" si="13">I17+J17</f>
        <v>1</v>
      </c>
      <c r="L17" s="1132">
        <v>0</v>
      </c>
      <c r="M17" s="1132">
        <v>0</v>
      </c>
      <c r="N17" s="176">
        <f t="shared" ref="N17:N19" si="14">L17+M17</f>
        <v>0</v>
      </c>
      <c r="O17" s="1130">
        <f>C17+F17+I17+L17</f>
        <v>78</v>
      </c>
      <c r="P17" s="1130">
        <f t="shared" ref="O17:P19" si="15">D17+G17+J17+M17</f>
        <v>66</v>
      </c>
      <c r="Q17" s="1130">
        <f>O17+P17</f>
        <v>144</v>
      </c>
      <c r="R17" s="1286" t="str">
        <f t="shared" si="7"/>
        <v>TRUE</v>
      </c>
      <c r="S17" s="1286" t="str">
        <f t="shared" si="8"/>
        <v>TRUE</v>
      </c>
      <c r="T17" s="1286" t="str">
        <f t="shared" si="9"/>
        <v>TRUE</v>
      </c>
      <c r="V17" s="1045">
        <f>Birth!X17</f>
        <v>78</v>
      </c>
      <c r="W17" s="1045">
        <f>Birth!Y17</f>
        <v>66</v>
      </c>
      <c r="X17" s="1045">
        <f>Birth!Z17</f>
        <v>144</v>
      </c>
    </row>
    <row r="18" spans="1:24" s="1045" customFormat="1" ht="15" customHeight="1">
      <c r="A18" s="1057">
        <v>9</v>
      </c>
      <c r="B18" s="921" t="s">
        <v>642</v>
      </c>
      <c r="C18" s="1132">
        <v>53</v>
      </c>
      <c r="D18" s="1132">
        <v>46</v>
      </c>
      <c r="E18" s="176">
        <f t="shared" si="11"/>
        <v>99</v>
      </c>
      <c r="F18" s="1132">
        <v>0</v>
      </c>
      <c r="G18" s="1132">
        <v>0</v>
      </c>
      <c r="H18" s="176">
        <f t="shared" si="12"/>
        <v>0</v>
      </c>
      <c r="I18" s="1132">
        <v>0</v>
      </c>
      <c r="J18" s="1132">
        <v>0</v>
      </c>
      <c r="K18" s="176">
        <f t="shared" si="13"/>
        <v>0</v>
      </c>
      <c r="L18" s="1132">
        <v>0</v>
      </c>
      <c r="M18" s="1132">
        <v>0</v>
      </c>
      <c r="N18" s="176">
        <f t="shared" si="14"/>
        <v>0</v>
      </c>
      <c r="O18" s="1130">
        <f t="shared" si="15"/>
        <v>53</v>
      </c>
      <c r="P18" s="1130">
        <f t="shared" si="15"/>
        <v>46</v>
      </c>
      <c r="Q18" s="1130">
        <f>O18+P18</f>
        <v>99</v>
      </c>
      <c r="R18" s="1286" t="str">
        <f t="shared" si="7"/>
        <v>TRUE</v>
      </c>
      <c r="S18" s="1286" t="str">
        <f t="shared" si="8"/>
        <v>TRUE</v>
      </c>
      <c r="T18" s="1286" t="str">
        <f t="shared" si="9"/>
        <v>TRUE</v>
      </c>
      <c r="V18" s="1045">
        <f>Birth!X18</f>
        <v>53</v>
      </c>
      <c r="W18" s="1045">
        <f>Birth!Y18</f>
        <v>46</v>
      </c>
      <c r="X18" s="1045">
        <f>Birth!Z18</f>
        <v>99</v>
      </c>
    </row>
    <row r="19" spans="1:24" s="1045" customFormat="1" ht="15" customHeight="1">
      <c r="A19" s="1057">
        <v>10</v>
      </c>
      <c r="B19" s="921" t="s">
        <v>788</v>
      </c>
      <c r="C19" s="1132">
        <v>15</v>
      </c>
      <c r="D19" s="1132">
        <v>11</v>
      </c>
      <c r="E19" s="176">
        <f t="shared" si="11"/>
        <v>26</v>
      </c>
      <c r="F19" s="1132">
        <v>0</v>
      </c>
      <c r="G19" s="1132">
        <v>0</v>
      </c>
      <c r="H19" s="176">
        <f t="shared" si="12"/>
        <v>0</v>
      </c>
      <c r="I19" s="1132">
        <v>0</v>
      </c>
      <c r="J19" s="1132">
        <v>1</v>
      </c>
      <c r="K19" s="176">
        <f t="shared" si="13"/>
        <v>1</v>
      </c>
      <c r="L19" s="1132">
        <v>0</v>
      </c>
      <c r="M19" s="1132">
        <v>0</v>
      </c>
      <c r="N19" s="176">
        <f t="shared" si="14"/>
        <v>0</v>
      </c>
      <c r="O19" s="1130">
        <f t="shared" si="15"/>
        <v>15</v>
      </c>
      <c r="P19" s="1130">
        <f t="shared" si="15"/>
        <v>12</v>
      </c>
      <c r="Q19" s="1130">
        <f>O19+P19</f>
        <v>27</v>
      </c>
      <c r="R19" s="1286" t="str">
        <f t="shared" si="7"/>
        <v>TRUE</v>
      </c>
      <c r="S19" s="1286" t="str">
        <f t="shared" si="8"/>
        <v>TRUE</v>
      </c>
      <c r="T19" s="1286" t="str">
        <f t="shared" si="9"/>
        <v>TRUE</v>
      </c>
      <c r="V19" s="1045">
        <f>Birth!X19</f>
        <v>15</v>
      </c>
      <c r="W19" s="1045">
        <f>Birth!Y19</f>
        <v>12</v>
      </c>
      <c r="X19" s="1045">
        <f>Birth!Z19</f>
        <v>27</v>
      </c>
    </row>
    <row r="20" spans="1:24" s="1045" customFormat="1" ht="15" customHeight="1">
      <c r="A20" s="1050"/>
      <c r="B20" s="1059" t="s">
        <v>6</v>
      </c>
      <c r="C20" s="1052">
        <f t="shared" ref="C20:Q20" si="16">SUM(C17:C19)</f>
        <v>138</v>
      </c>
      <c r="D20" s="1052">
        <f t="shared" si="16"/>
        <v>117</v>
      </c>
      <c r="E20" s="1052">
        <f t="shared" si="16"/>
        <v>255</v>
      </c>
      <c r="F20" s="1052">
        <f t="shared" si="16"/>
        <v>8</v>
      </c>
      <c r="G20" s="1052">
        <f t="shared" si="16"/>
        <v>5</v>
      </c>
      <c r="H20" s="1052">
        <f t="shared" si="16"/>
        <v>13</v>
      </c>
      <c r="I20" s="1052">
        <f t="shared" si="16"/>
        <v>0</v>
      </c>
      <c r="J20" s="1052">
        <f t="shared" si="16"/>
        <v>2</v>
      </c>
      <c r="K20" s="1052">
        <f t="shared" si="16"/>
        <v>2</v>
      </c>
      <c r="L20" s="1052">
        <f t="shared" si="16"/>
        <v>0</v>
      </c>
      <c r="M20" s="1052">
        <f t="shared" si="16"/>
        <v>0</v>
      </c>
      <c r="N20" s="1052">
        <f t="shared" si="16"/>
        <v>0</v>
      </c>
      <c r="O20" s="1052">
        <f t="shared" si="16"/>
        <v>146</v>
      </c>
      <c r="P20" s="1052">
        <f t="shared" si="16"/>
        <v>124</v>
      </c>
      <c r="Q20" s="1052">
        <f t="shared" si="16"/>
        <v>270</v>
      </c>
      <c r="R20" s="1286" t="str">
        <f t="shared" si="7"/>
        <v>TRUE</v>
      </c>
      <c r="S20" s="1286" t="str">
        <f t="shared" si="8"/>
        <v>TRUE</v>
      </c>
      <c r="T20" s="1286" t="str">
        <f t="shared" si="9"/>
        <v>TRUE</v>
      </c>
      <c r="V20" s="1045">
        <f>Birth!X20</f>
        <v>146</v>
      </c>
      <c r="W20" s="1045">
        <f>Birth!Y20</f>
        <v>124</v>
      </c>
      <c r="X20" s="1045">
        <f>Birth!Z20</f>
        <v>270</v>
      </c>
    </row>
    <row r="21" spans="1:24" s="1045" customFormat="1" ht="15" customHeight="1">
      <c r="A21" s="1060" t="s">
        <v>21</v>
      </c>
      <c r="B21" s="1042"/>
      <c r="C21" s="1055"/>
      <c r="D21" s="1055"/>
      <c r="E21" s="1055"/>
      <c r="F21" s="1055"/>
      <c r="G21" s="1055"/>
      <c r="H21" s="1055"/>
      <c r="I21" s="1055"/>
      <c r="J21" s="1055"/>
      <c r="K21" s="1055"/>
      <c r="L21" s="1055"/>
      <c r="M21" s="1055"/>
      <c r="N21" s="1055"/>
      <c r="O21" s="1055"/>
      <c r="P21" s="1055"/>
      <c r="Q21" s="1056"/>
      <c r="R21" s="1286" t="str">
        <f t="shared" si="7"/>
        <v>TRUE</v>
      </c>
      <c r="S21" s="1286" t="str">
        <f t="shared" si="8"/>
        <v>TRUE</v>
      </c>
      <c r="T21" s="1286" t="str">
        <f t="shared" si="9"/>
        <v>TRUE</v>
      </c>
      <c r="V21" s="1045">
        <f>Birth!X21</f>
        <v>0</v>
      </c>
      <c r="W21" s="1045">
        <f>Birth!Y21</f>
        <v>0</v>
      </c>
      <c r="X21" s="1045">
        <f>Birth!Z21</f>
        <v>0</v>
      </c>
    </row>
    <row r="22" spans="1:24" s="1045" customFormat="1" ht="15" customHeight="1">
      <c r="A22" s="1057">
        <v>11</v>
      </c>
      <c r="B22" s="1061" t="s">
        <v>22</v>
      </c>
      <c r="C22" s="1134">
        <v>105</v>
      </c>
      <c r="D22" s="1134">
        <v>71</v>
      </c>
      <c r="E22" s="1133">
        <f>SUM(C22:D22)</f>
        <v>176</v>
      </c>
      <c r="F22" s="1134">
        <v>0</v>
      </c>
      <c r="G22" s="1134">
        <v>0</v>
      </c>
      <c r="H22" s="1133">
        <f>SUM(F22:G22)</f>
        <v>0</v>
      </c>
      <c r="I22" s="1134">
        <v>0</v>
      </c>
      <c r="J22" s="1134">
        <v>0</v>
      </c>
      <c r="K22" s="1133">
        <f>SUM(I22:J22)</f>
        <v>0</v>
      </c>
      <c r="L22" s="1134">
        <v>4</v>
      </c>
      <c r="M22" s="1134">
        <v>4</v>
      </c>
      <c r="N22" s="1133">
        <f>SUM(L22:M22)</f>
        <v>8</v>
      </c>
      <c r="O22" s="1130">
        <f>C22+F22+I22+L22</f>
        <v>109</v>
      </c>
      <c r="P22" s="1130">
        <f>D22+G22+J22+M22</f>
        <v>75</v>
      </c>
      <c r="Q22" s="1130">
        <f t="shared" ref="Q22:Q27" si="17">O22+P22</f>
        <v>184</v>
      </c>
      <c r="R22" s="1286" t="str">
        <f t="shared" si="7"/>
        <v>TRUE</v>
      </c>
      <c r="S22" s="1286" t="str">
        <f t="shared" si="8"/>
        <v>TRUE</v>
      </c>
      <c r="T22" s="1286" t="str">
        <f t="shared" si="9"/>
        <v>TRUE</v>
      </c>
      <c r="V22" s="1045">
        <f>Birth!X22</f>
        <v>109</v>
      </c>
      <c r="W22" s="1045">
        <f>Birth!Y22</f>
        <v>75</v>
      </c>
      <c r="X22" s="1045">
        <f>Birth!Z22</f>
        <v>184</v>
      </c>
    </row>
    <row r="23" spans="1:24" s="1045" customFormat="1" ht="15" customHeight="1">
      <c r="A23" s="1057">
        <v>12</v>
      </c>
      <c r="B23" s="1061" t="s">
        <v>23</v>
      </c>
      <c r="C23" s="1134">
        <v>125</v>
      </c>
      <c r="D23" s="1134">
        <v>137</v>
      </c>
      <c r="E23" s="1133">
        <f t="shared" ref="E23:E27" si="18">SUM(C23:D23)</f>
        <v>262</v>
      </c>
      <c r="F23" s="1134">
        <v>0</v>
      </c>
      <c r="G23" s="1134">
        <v>0</v>
      </c>
      <c r="H23" s="1133">
        <f t="shared" ref="H23:H27" si="19">SUM(F23:G23)</f>
        <v>0</v>
      </c>
      <c r="I23" s="1134">
        <v>0</v>
      </c>
      <c r="J23" s="1134">
        <v>0</v>
      </c>
      <c r="K23" s="1133">
        <f t="shared" ref="K23:K27" si="20">SUM(I23:J23)</f>
        <v>0</v>
      </c>
      <c r="L23" s="1134">
        <v>0</v>
      </c>
      <c r="M23" s="1134">
        <v>1</v>
      </c>
      <c r="N23" s="1133">
        <f t="shared" ref="N23:N27" si="21">SUM(L23:M23)</f>
        <v>1</v>
      </c>
      <c r="O23" s="1130">
        <f t="shared" ref="O23:P27" si="22">C23+F23+I23+L23</f>
        <v>125</v>
      </c>
      <c r="P23" s="1130">
        <f t="shared" si="22"/>
        <v>138</v>
      </c>
      <c r="Q23" s="1130">
        <f t="shared" si="17"/>
        <v>263</v>
      </c>
      <c r="R23" s="1286" t="str">
        <f t="shared" si="7"/>
        <v>TRUE</v>
      </c>
      <c r="S23" s="1286" t="str">
        <f t="shared" si="8"/>
        <v>TRUE</v>
      </c>
      <c r="T23" s="1286" t="str">
        <f t="shared" si="9"/>
        <v>TRUE</v>
      </c>
      <c r="V23" s="1045">
        <f>Birth!X23</f>
        <v>125</v>
      </c>
      <c r="W23" s="1045">
        <f>Birth!Y23</f>
        <v>138</v>
      </c>
      <c r="X23" s="1045">
        <f>Birth!Z23</f>
        <v>263</v>
      </c>
    </row>
    <row r="24" spans="1:24" s="1045" customFormat="1" ht="15" customHeight="1">
      <c r="A24" s="1057">
        <v>13</v>
      </c>
      <c r="B24" s="1061" t="s">
        <v>106</v>
      </c>
      <c r="C24" s="1134">
        <v>0</v>
      </c>
      <c r="D24" s="1134">
        <v>0</v>
      </c>
      <c r="E24" s="1133">
        <f t="shared" si="18"/>
        <v>0</v>
      </c>
      <c r="F24" s="1134">
        <v>162</v>
      </c>
      <c r="G24" s="1134">
        <v>117</v>
      </c>
      <c r="H24" s="1133">
        <f t="shared" si="19"/>
        <v>279</v>
      </c>
      <c r="I24" s="1134">
        <v>35</v>
      </c>
      <c r="J24" s="1134">
        <v>23</v>
      </c>
      <c r="K24" s="1133">
        <f t="shared" si="20"/>
        <v>58</v>
      </c>
      <c r="L24" s="1134">
        <v>0</v>
      </c>
      <c r="M24" s="1134">
        <v>0</v>
      </c>
      <c r="N24" s="1133">
        <f t="shared" si="21"/>
        <v>0</v>
      </c>
      <c r="O24" s="1130">
        <f t="shared" si="22"/>
        <v>197</v>
      </c>
      <c r="P24" s="1130">
        <f t="shared" si="22"/>
        <v>140</v>
      </c>
      <c r="Q24" s="1130">
        <f t="shared" si="17"/>
        <v>337</v>
      </c>
      <c r="R24" s="1286" t="str">
        <f t="shared" si="7"/>
        <v>TRUE</v>
      </c>
      <c r="S24" s="1286" t="str">
        <f t="shared" si="8"/>
        <v>TRUE</v>
      </c>
      <c r="T24" s="1286" t="str">
        <f t="shared" si="9"/>
        <v>TRUE</v>
      </c>
      <c r="V24" s="1045">
        <f>Birth!X24</f>
        <v>197</v>
      </c>
      <c r="W24" s="1045">
        <f>Birth!Y24</f>
        <v>140</v>
      </c>
      <c r="X24" s="1045">
        <f>Birth!Z24</f>
        <v>337</v>
      </c>
    </row>
    <row r="25" spans="1:24" s="1045" customFormat="1" ht="15" customHeight="1">
      <c r="A25" s="1057">
        <v>14</v>
      </c>
      <c r="B25" s="1061" t="s">
        <v>457</v>
      </c>
      <c r="C25" s="1134">
        <v>179</v>
      </c>
      <c r="D25" s="1134">
        <v>149</v>
      </c>
      <c r="E25" s="1133">
        <f t="shared" si="18"/>
        <v>328</v>
      </c>
      <c r="F25" s="1134">
        <v>0</v>
      </c>
      <c r="G25" s="1134">
        <v>0</v>
      </c>
      <c r="H25" s="1133">
        <f t="shared" si="19"/>
        <v>0</v>
      </c>
      <c r="I25" s="1134">
        <v>0</v>
      </c>
      <c r="J25" s="1134">
        <v>0</v>
      </c>
      <c r="K25" s="1133">
        <f t="shared" si="20"/>
        <v>0</v>
      </c>
      <c r="L25" s="1134">
        <v>10</v>
      </c>
      <c r="M25" s="1134">
        <v>6</v>
      </c>
      <c r="N25" s="1133">
        <f t="shared" si="21"/>
        <v>16</v>
      </c>
      <c r="O25" s="1130">
        <f t="shared" si="22"/>
        <v>189</v>
      </c>
      <c r="P25" s="1130">
        <f t="shared" si="22"/>
        <v>155</v>
      </c>
      <c r="Q25" s="1130">
        <f t="shared" si="17"/>
        <v>344</v>
      </c>
      <c r="R25" s="1286" t="str">
        <f t="shared" si="7"/>
        <v>TRUE</v>
      </c>
      <c r="S25" s="1286" t="str">
        <f t="shared" si="8"/>
        <v>TRUE</v>
      </c>
      <c r="T25" s="1286" t="str">
        <f t="shared" si="9"/>
        <v>TRUE</v>
      </c>
      <c r="V25" s="1045">
        <f>Birth!X25</f>
        <v>189</v>
      </c>
      <c r="W25" s="1045">
        <f>Birth!Y25</f>
        <v>155</v>
      </c>
      <c r="X25" s="1045">
        <f>Birth!Z25</f>
        <v>344</v>
      </c>
    </row>
    <row r="26" spans="1:24" s="1045" customFormat="1" ht="15" customHeight="1">
      <c r="A26" s="1057">
        <v>15</v>
      </c>
      <c r="B26" s="1061" t="s">
        <v>24</v>
      </c>
      <c r="C26" s="1134">
        <v>0</v>
      </c>
      <c r="D26" s="1134">
        <v>0</v>
      </c>
      <c r="E26" s="1133">
        <f t="shared" si="18"/>
        <v>0</v>
      </c>
      <c r="F26" s="1134">
        <v>0</v>
      </c>
      <c r="G26" s="1134">
        <v>0</v>
      </c>
      <c r="H26" s="1133">
        <f t="shared" si="19"/>
        <v>0</v>
      </c>
      <c r="I26" s="1134">
        <v>0</v>
      </c>
      <c r="J26" s="1134">
        <v>0</v>
      </c>
      <c r="K26" s="1133">
        <f t="shared" si="20"/>
        <v>0</v>
      </c>
      <c r="L26" s="1134">
        <v>11</v>
      </c>
      <c r="M26" s="1134">
        <v>7</v>
      </c>
      <c r="N26" s="1133">
        <f t="shared" si="21"/>
        <v>18</v>
      </c>
      <c r="O26" s="1130">
        <f t="shared" si="22"/>
        <v>11</v>
      </c>
      <c r="P26" s="1130">
        <f t="shared" si="22"/>
        <v>7</v>
      </c>
      <c r="Q26" s="1130">
        <f t="shared" si="17"/>
        <v>18</v>
      </c>
      <c r="R26" s="1286" t="str">
        <f t="shared" si="7"/>
        <v>TRUE</v>
      </c>
      <c r="S26" s="1286" t="str">
        <f t="shared" si="8"/>
        <v>TRUE</v>
      </c>
      <c r="T26" s="1286" t="str">
        <f t="shared" si="9"/>
        <v>TRUE</v>
      </c>
      <c r="V26" s="1045">
        <f>Birth!X26</f>
        <v>11</v>
      </c>
      <c r="W26" s="1045">
        <f>Birth!Y26</f>
        <v>7</v>
      </c>
      <c r="X26" s="1045">
        <f>Birth!Z26</f>
        <v>18</v>
      </c>
    </row>
    <row r="27" spans="1:24" s="1045" customFormat="1" ht="15" customHeight="1">
      <c r="A27" s="1057">
        <v>16</v>
      </c>
      <c r="B27" s="1061" t="s">
        <v>105</v>
      </c>
      <c r="C27" s="1134">
        <v>0</v>
      </c>
      <c r="D27" s="1134">
        <v>0</v>
      </c>
      <c r="E27" s="1133">
        <f t="shared" si="18"/>
        <v>0</v>
      </c>
      <c r="F27" s="1134">
        <v>0</v>
      </c>
      <c r="G27" s="1134">
        <v>0</v>
      </c>
      <c r="H27" s="1133">
        <f t="shared" si="19"/>
        <v>0</v>
      </c>
      <c r="I27" s="1134">
        <v>0</v>
      </c>
      <c r="J27" s="1134">
        <v>0</v>
      </c>
      <c r="K27" s="1133">
        <f t="shared" si="20"/>
        <v>0</v>
      </c>
      <c r="L27" s="1134">
        <v>14</v>
      </c>
      <c r="M27" s="1134">
        <v>12</v>
      </c>
      <c r="N27" s="1133">
        <f t="shared" si="21"/>
        <v>26</v>
      </c>
      <c r="O27" s="1130">
        <f t="shared" si="22"/>
        <v>14</v>
      </c>
      <c r="P27" s="1130">
        <f t="shared" si="22"/>
        <v>12</v>
      </c>
      <c r="Q27" s="1130">
        <f t="shared" si="17"/>
        <v>26</v>
      </c>
      <c r="R27" s="1286" t="str">
        <f t="shared" si="7"/>
        <v>TRUE</v>
      </c>
      <c r="S27" s="1286" t="str">
        <f t="shared" si="8"/>
        <v>TRUE</v>
      </c>
      <c r="T27" s="1286" t="str">
        <f t="shared" si="9"/>
        <v>TRUE</v>
      </c>
      <c r="V27" s="1045">
        <f>Birth!X27</f>
        <v>14</v>
      </c>
      <c r="W27" s="1045">
        <f>Birth!Y27</f>
        <v>12</v>
      </c>
      <c r="X27" s="1045">
        <f>Birth!Z27</f>
        <v>26</v>
      </c>
    </row>
    <row r="28" spans="1:24" s="1045" customFormat="1" ht="15" customHeight="1">
      <c r="A28" s="1050"/>
      <c r="B28" s="1059" t="s">
        <v>6</v>
      </c>
      <c r="C28" s="1052">
        <f>SUM(C22:C27)</f>
        <v>409</v>
      </c>
      <c r="D28" s="1052">
        <f t="shared" ref="D28:Q28" si="23">SUM(D22:D27)</f>
        <v>357</v>
      </c>
      <c r="E28" s="1052">
        <f t="shared" si="23"/>
        <v>766</v>
      </c>
      <c r="F28" s="1052">
        <f t="shared" si="23"/>
        <v>162</v>
      </c>
      <c r="G28" s="1052">
        <f t="shared" si="23"/>
        <v>117</v>
      </c>
      <c r="H28" s="1052">
        <f t="shared" si="23"/>
        <v>279</v>
      </c>
      <c r="I28" s="1052">
        <f t="shared" si="23"/>
        <v>35</v>
      </c>
      <c r="J28" s="1052">
        <f t="shared" si="23"/>
        <v>23</v>
      </c>
      <c r="K28" s="1052">
        <f t="shared" si="23"/>
        <v>58</v>
      </c>
      <c r="L28" s="1052">
        <f t="shared" si="23"/>
        <v>39</v>
      </c>
      <c r="M28" s="1052">
        <f t="shared" si="23"/>
        <v>30</v>
      </c>
      <c r="N28" s="1052">
        <f t="shared" si="23"/>
        <v>69</v>
      </c>
      <c r="O28" s="1052">
        <f t="shared" si="23"/>
        <v>645</v>
      </c>
      <c r="P28" s="1052">
        <f t="shared" si="23"/>
        <v>527</v>
      </c>
      <c r="Q28" s="1052">
        <f t="shared" si="23"/>
        <v>1172</v>
      </c>
      <c r="R28" s="1286" t="str">
        <f t="shared" si="7"/>
        <v>TRUE</v>
      </c>
      <c r="S28" s="1286" t="str">
        <f t="shared" si="8"/>
        <v>TRUE</v>
      </c>
      <c r="T28" s="1286" t="str">
        <f t="shared" si="9"/>
        <v>TRUE</v>
      </c>
      <c r="V28" s="1045">
        <f>Birth!X28</f>
        <v>645</v>
      </c>
      <c r="W28" s="1045">
        <f>Birth!Y28</f>
        <v>527</v>
      </c>
      <c r="X28" s="1045">
        <f>Birth!Z28</f>
        <v>1172</v>
      </c>
    </row>
    <row r="29" spans="1:24" s="1045" customFormat="1" ht="15" customHeight="1">
      <c r="A29" s="1062" t="s">
        <v>25</v>
      </c>
      <c r="B29" s="1063"/>
      <c r="C29" s="1055"/>
      <c r="D29" s="1055"/>
      <c r="E29" s="1055"/>
      <c r="F29" s="1055"/>
      <c r="G29" s="1055"/>
      <c r="H29" s="1055"/>
      <c r="I29" s="1055"/>
      <c r="J29" s="1055"/>
      <c r="K29" s="1055"/>
      <c r="L29" s="1055"/>
      <c r="M29" s="1055"/>
      <c r="N29" s="1055"/>
      <c r="O29" s="1055"/>
      <c r="P29" s="1055"/>
      <c r="Q29" s="1056"/>
      <c r="R29" s="1286" t="str">
        <f t="shared" si="7"/>
        <v>TRUE</v>
      </c>
      <c r="S29" s="1286" t="str">
        <f t="shared" si="8"/>
        <v>TRUE</v>
      </c>
      <c r="T29" s="1286" t="str">
        <f t="shared" si="9"/>
        <v>TRUE</v>
      </c>
      <c r="V29" s="1045">
        <f>Birth!X29</f>
        <v>0</v>
      </c>
      <c r="W29" s="1045">
        <f>Birth!Y29</f>
        <v>0</v>
      </c>
      <c r="X29" s="1045">
        <f>Birth!Z29</f>
        <v>0</v>
      </c>
    </row>
    <row r="30" spans="1:24" s="1045" customFormat="1" ht="15" customHeight="1">
      <c r="A30" s="1057">
        <v>17</v>
      </c>
      <c r="B30" s="1064" t="s">
        <v>107</v>
      </c>
      <c r="C30" s="1132">
        <v>446</v>
      </c>
      <c r="D30" s="1132">
        <v>433</v>
      </c>
      <c r="E30" s="1129">
        <f>+C30+D30</f>
        <v>879</v>
      </c>
      <c r="F30" s="1134"/>
      <c r="G30" s="1134"/>
      <c r="H30" s="1129">
        <f>+F30+G30</f>
        <v>0</v>
      </c>
      <c r="I30" s="1132">
        <v>13</v>
      </c>
      <c r="J30" s="1132">
        <v>9</v>
      </c>
      <c r="K30" s="1129">
        <f>+I30+J30</f>
        <v>22</v>
      </c>
      <c r="L30" s="1134">
        <v>15</v>
      </c>
      <c r="M30" s="1134">
        <v>12</v>
      </c>
      <c r="N30" s="1129">
        <f>+L30+M30</f>
        <v>27</v>
      </c>
      <c r="O30" s="1130">
        <f>C30+F30+I30+L30</f>
        <v>474</v>
      </c>
      <c r="P30" s="1130">
        <f t="shared" ref="P30:Q30" si="24">D30+G30+J30+M30</f>
        <v>454</v>
      </c>
      <c r="Q30" s="1130">
        <f t="shared" si="24"/>
        <v>928</v>
      </c>
      <c r="R30" s="1286" t="str">
        <f t="shared" si="7"/>
        <v>TRUE</v>
      </c>
      <c r="S30" s="1286" t="str">
        <f t="shared" si="8"/>
        <v>TRUE</v>
      </c>
      <c r="T30" s="1286" t="str">
        <f t="shared" si="9"/>
        <v>TRUE</v>
      </c>
      <c r="V30" s="1045">
        <f>Birth!X30</f>
        <v>474</v>
      </c>
      <c r="W30" s="1045">
        <f>Birth!Y30</f>
        <v>454</v>
      </c>
      <c r="X30" s="1045">
        <f>Birth!Z30</f>
        <v>928</v>
      </c>
    </row>
    <row r="31" spans="1:24" s="1045" customFormat="1" ht="15" customHeight="1">
      <c r="A31" s="1057">
        <v>18</v>
      </c>
      <c r="B31" s="1064" t="s">
        <v>108</v>
      </c>
      <c r="C31" s="1132">
        <v>133</v>
      </c>
      <c r="D31" s="1132">
        <v>168</v>
      </c>
      <c r="E31" s="1129">
        <f>+C31+D31</f>
        <v>301</v>
      </c>
      <c r="F31" s="1134"/>
      <c r="G31" s="1134"/>
      <c r="H31" s="1129">
        <f>+F31+G31</f>
        <v>0</v>
      </c>
      <c r="I31" s="1132"/>
      <c r="J31" s="1132"/>
      <c r="K31" s="1129">
        <f>+I31+J31</f>
        <v>0</v>
      </c>
      <c r="L31" s="1134"/>
      <c r="M31" s="1134"/>
      <c r="N31" s="1129">
        <f>+L31+M31</f>
        <v>0</v>
      </c>
      <c r="O31" s="1130">
        <f>C31+F31+I31+L31</f>
        <v>133</v>
      </c>
      <c r="P31" s="1130">
        <f t="shared" ref="P31" si="25">D31+G31+J31+M31</f>
        <v>168</v>
      </c>
      <c r="Q31" s="1130">
        <f t="shared" ref="Q31" si="26">E31+H31+K31+N31</f>
        <v>301</v>
      </c>
      <c r="R31" s="1286" t="str">
        <f t="shared" si="7"/>
        <v>TRUE</v>
      </c>
      <c r="S31" s="1286" t="str">
        <f t="shared" si="8"/>
        <v>TRUE</v>
      </c>
      <c r="T31" s="1286" t="str">
        <f t="shared" si="9"/>
        <v>TRUE</v>
      </c>
      <c r="V31" s="1045">
        <f>Birth!X31</f>
        <v>133</v>
      </c>
      <c r="W31" s="1045">
        <f>Birth!Y31</f>
        <v>168</v>
      </c>
      <c r="X31" s="1045">
        <f>Birth!Z31</f>
        <v>301</v>
      </c>
    </row>
    <row r="32" spans="1:24" s="1339" customFormat="1" ht="15" customHeight="1">
      <c r="A32" s="1050"/>
      <c r="B32" s="1059" t="s">
        <v>6</v>
      </c>
      <c r="C32" s="1068">
        <f t="shared" ref="C32:Q32" si="27">SUM(C30:C31)</f>
        <v>579</v>
      </c>
      <c r="D32" s="1068">
        <f t="shared" si="27"/>
        <v>601</v>
      </c>
      <c r="E32" s="1068">
        <f t="shared" si="27"/>
        <v>1180</v>
      </c>
      <c r="F32" s="1068">
        <f t="shared" si="27"/>
        <v>0</v>
      </c>
      <c r="G32" s="1068">
        <f t="shared" si="27"/>
        <v>0</v>
      </c>
      <c r="H32" s="1068">
        <f t="shared" si="27"/>
        <v>0</v>
      </c>
      <c r="I32" s="1068">
        <f t="shared" si="27"/>
        <v>13</v>
      </c>
      <c r="J32" s="1068">
        <f t="shared" si="27"/>
        <v>9</v>
      </c>
      <c r="K32" s="1068">
        <f t="shared" si="27"/>
        <v>22</v>
      </c>
      <c r="L32" s="1068">
        <f t="shared" si="27"/>
        <v>15</v>
      </c>
      <c r="M32" s="1068">
        <f t="shared" si="27"/>
        <v>12</v>
      </c>
      <c r="N32" s="1068">
        <f t="shared" si="27"/>
        <v>27</v>
      </c>
      <c r="O32" s="1068">
        <f t="shared" si="27"/>
        <v>607</v>
      </c>
      <c r="P32" s="1068">
        <f t="shared" si="27"/>
        <v>622</v>
      </c>
      <c r="Q32" s="1068">
        <f t="shared" si="27"/>
        <v>1229</v>
      </c>
      <c r="R32" s="1332" t="str">
        <f t="shared" si="7"/>
        <v>TRUE</v>
      </c>
      <c r="S32" s="1332" t="str">
        <f t="shared" si="8"/>
        <v>TRUE</v>
      </c>
      <c r="T32" s="1332" t="str">
        <f t="shared" si="9"/>
        <v>TRUE</v>
      </c>
      <c r="V32" s="1339">
        <f>Birth!X32</f>
        <v>607</v>
      </c>
      <c r="W32" s="1339">
        <f>Birth!Y32</f>
        <v>622</v>
      </c>
      <c r="X32" s="1339">
        <f>Birth!Z32</f>
        <v>1229</v>
      </c>
    </row>
    <row r="33" spans="1:24" s="1045" customFormat="1" ht="15" customHeight="1">
      <c r="A33" s="1053" t="s">
        <v>27</v>
      </c>
      <c r="B33" s="1054"/>
      <c r="C33" s="1055"/>
      <c r="D33" s="1055"/>
      <c r="E33" s="1055"/>
      <c r="F33" s="1055"/>
      <c r="G33" s="1055"/>
      <c r="H33" s="1055"/>
      <c r="I33" s="1055"/>
      <c r="J33" s="1055"/>
      <c r="K33" s="1055"/>
      <c r="L33" s="1055"/>
      <c r="M33" s="1055"/>
      <c r="N33" s="1055"/>
      <c r="O33" s="1055"/>
      <c r="P33" s="1055"/>
      <c r="Q33" s="1056"/>
      <c r="R33" s="1286" t="str">
        <f t="shared" si="7"/>
        <v>TRUE</v>
      </c>
      <c r="S33" s="1286" t="str">
        <f t="shared" si="8"/>
        <v>TRUE</v>
      </c>
      <c r="T33" s="1286" t="str">
        <f t="shared" si="9"/>
        <v>TRUE</v>
      </c>
      <c r="V33" s="1045">
        <f>Birth!X33</f>
        <v>0</v>
      </c>
      <c r="W33" s="1045">
        <f>Birth!Y33</f>
        <v>0</v>
      </c>
      <c r="X33" s="1045">
        <f>Birth!Z33</f>
        <v>0</v>
      </c>
    </row>
    <row r="34" spans="1:24" s="1045" customFormat="1" ht="15" customHeight="1">
      <c r="A34" s="1057">
        <v>19</v>
      </c>
      <c r="B34" s="1029" t="s">
        <v>447</v>
      </c>
      <c r="C34" s="1131">
        <v>272</v>
      </c>
      <c r="D34" s="1131">
        <v>271</v>
      </c>
      <c r="E34" s="1129">
        <f t="shared" ref="E34:E37" si="28">+C34+D34</f>
        <v>543</v>
      </c>
      <c r="F34" s="1131">
        <v>0</v>
      </c>
      <c r="G34" s="1131">
        <v>0</v>
      </c>
      <c r="H34" s="1129">
        <f t="shared" ref="H34:H37" si="29">+F34+G34</f>
        <v>0</v>
      </c>
      <c r="I34" s="1131">
        <v>0</v>
      </c>
      <c r="J34" s="1131">
        <v>0</v>
      </c>
      <c r="K34" s="1129">
        <f t="shared" ref="K34:K37" si="30">+I34+J34</f>
        <v>0</v>
      </c>
      <c r="L34" s="1131">
        <v>16</v>
      </c>
      <c r="M34" s="1131">
        <v>9</v>
      </c>
      <c r="N34" s="1129">
        <f t="shared" ref="N34:N37" si="31">+L34+M34</f>
        <v>25</v>
      </c>
      <c r="O34" s="1130">
        <f t="shared" ref="O34:P37" si="32">C34+F34+I34+L34</f>
        <v>288</v>
      </c>
      <c r="P34" s="1130">
        <f t="shared" si="32"/>
        <v>280</v>
      </c>
      <c r="Q34" s="1129">
        <f>O34+P34</f>
        <v>568</v>
      </c>
      <c r="R34" s="1286" t="str">
        <f t="shared" si="7"/>
        <v>TRUE</v>
      </c>
      <c r="S34" s="1286" t="str">
        <f t="shared" si="8"/>
        <v>TRUE</v>
      </c>
      <c r="T34" s="1286" t="str">
        <f t="shared" si="9"/>
        <v>TRUE</v>
      </c>
      <c r="V34" s="1045">
        <f>Birth!X34</f>
        <v>288</v>
      </c>
      <c r="W34" s="1045">
        <f>Birth!Y34</f>
        <v>280</v>
      </c>
      <c r="X34" s="1045">
        <f>Birth!Z34</f>
        <v>568</v>
      </c>
    </row>
    <row r="35" spans="1:24" s="1045" customFormat="1" ht="15" customHeight="1">
      <c r="A35" s="1057">
        <v>20</v>
      </c>
      <c r="B35" s="1029" t="s">
        <v>448</v>
      </c>
      <c r="C35" s="1131">
        <v>276</v>
      </c>
      <c r="D35" s="1131">
        <v>278</v>
      </c>
      <c r="E35" s="1129">
        <f t="shared" si="28"/>
        <v>554</v>
      </c>
      <c r="F35" s="1131">
        <v>0</v>
      </c>
      <c r="G35" s="1131">
        <v>0</v>
      </c>
      <c r="H35" s="1129">
        <f t="shared" si="29"/>
        <v>0</v>
      </c>
      <c r="I35" s="1131">
        <v>20</v>
      </c>
      <c r="J35" s="1131">
        <v>25</v>
      </c>
      <c r="K35" s="1129">
        <f t="shared" si="30"/>
        <v>45</v>
      </c>
      <c r="L35" s="1131">
        <v>48</v>
      </c>
      <c r="M35" s="1131">
        <v>37</v>
      </c>
      <c r="N35" s="1129">
        <f t="shared" si="31"/>
        <v>85</v>
      </c>
      <c r="O35" s="1130">
        <f t="shared" si="32"/>
        <v>344</v>
      </c>
      <c r="P35" s="1130">
        <f t="shared" si="32"/>
        <v>340</v>
      </c>
      <c r="Q35" s="1129">
        <f t="shared" ref="Q35:Q37" si="33">O35+P35</f>
        <v>684</v>
      </c>
      <c r="R35" s="1286" t="str">
        <f t="shared" si="7"/>
        <v>TRUE</v>
      </c>
      <c r="S35" s="1286" t="str">
        <f t="shared" si="8"/>
        <v>TRUE</v>
      </c>
      <c r="T35" s="1286" t="str">
        <f t="shared" si="9"/>
        <v>TRUE</v>
      </c>
      <c r="V35" s="1045">
        <f>Birth!X35</f>
        <v>344</v>
      </c>
      <c r="W35" s="1045">
        <f>Birth!Y35</f>
        <v>340</v>
      </c>
      <c r="X35" s="1045">
        <f>Birth!Z35</f>
        <v>684</v>
      </c>
    </row>
    <row r="36" spans="1:24" s="1045" customFormat="1" ht="15" customHeight="1">
      <c r="A36" s="1057">
        <v>21</v>
      </c>
      <c r="B36" s="1029" t="s">
        <v>109</v>
      </c>
      <c r="C36" s="1131">
        <v>178</v>
      </c>
      <c r="D36" s="1131">
        <v>146</v>
      </c>
      <c r="E36" s="1129">
        <f t="shared" si="28"/>
        <v>324</v>
      </c>
      <c r="F36" s="1131">
        <v>62</v>
      </c>
      <c r="G36" s="1131">
        <v>51</v>
      </c>
      <c r="H36" s="1129">
        <f t="shared" si="29"/>
        <v>113</v>
      </c>
      <c r="I36" s="1131">
        <v>0</v>
      </c>
      <c r="J36" s="1131">
        <v>0</v>
      </c>
      <c r="K36" s="1129">
        <f t="shared" si="30"/>
        <v>0</v>
      </c>
      <c r="L36" s="1131">
        <v>37</v>
      </c>
      <c r="M36" s="1131">
        <v>40</v>
      </c>
      <c r="N36" s="1129">
        <f t="shared" si="31"/>
        <v>77</v>
      </c>
      <c r="O36" s="1130">
        <f t="shared" si="32"/>
        <v>277</v>
      </c>
      <c r="P36" s="1130">
        <f t="shared" si="32"/>
        <v>237</v>
      </c>
      <c r="Q36" s="1129">
        <f t="shared" si="33"/>
        <v>514</v>
      </c>
      <c r="R36" s="1286" t="str">
        <f t="shared" si="7"/>
        <v>TRUE</v>
      </c>
      <c r="S36" s="1286" t="str">
        <f t="shared" si="8"/>
        <v>TRUE</v>
      </c>
      <c r="T36" s="1286" t="str">
        <f t="shared" si="9"/>
        <v>TRUE</v>
      </c>
      <c r="V36" s="1045">
        <f>Birth!X36</f>
        <v>277</v>
      </c>
      <c r="W36" s="1045">
        <f>Birth!Y36</f>
        <v>237</v>
      </c>
      <c r="X36" s="1045">
        <f>Birth!Z36</f>
        <v>514</v>
      </c>
    </row>
    <row r="37" spans="1:24" s="1045" customFormat="1" ht="15" customHeight="1">
      <c r="A37" s="1057">
        <v>22</v>
      </c>
      <c r="B37" s="1029" t="s">
        <v>450</v>
      </c>
      <c r="C37" s="1131">
        <v>35</v>
      </c>
      <c r="D37" s="1131">
        <v>25</v>
      </c>
      <c r="E37" s="1129">
        <f t="shared" si="28"/>
        <v>60</v>
      </c>
      <c r="F37" s="1131">
        <v>0</v>
      </c>
      <c r="G37" s="1131">
        <v>0</v>
      </c>
      <c r="H37" s="1129">
        <f t="shared" si="29"/>
        <v>0</v>
      </c>
      <c r="I37" s="1131">
        <v>0</v>
      </c>
      <c r="J37" s="1131">
        <v>0</v>
      </c>
      <c r="K37" s="1129">
        <f t="shared" si="30"/>
        <v>0</v>
      </c>
      <c r="L37" s="1131">
        <v>147</v>
      </c>
      <c r="M37" s="1131">
        <v>152</v>
      </c>
      <c r="N37" s="1129">
        <f t="shared" si="31"/>
        <v>299</v>
      </c>
      <c r="O37" s="1130">
        <f t="shared" si="32"/>
        <v>182</v>
      </c>
      <c r="P37" s="1130">
        <f t="shared" si="32"/>
        <v>177</v>
      </c>
      <c r="Q37" s="1129">
        <f t="shared" si="33"/>
        <v>359</v>
      </c>
      <c r="R37" s="1286" t="str">
        <f t="shared" si="7"/>
        <v>TRUE</v>
      </c>
      <c r="S37" s="1286" t="str">
        <f t="shared" si="8"/>
        <v>TRUE</v>
      </c>
      <c r="T37" s="1286" t="str">
        <f t="shared" si="9"/>
        <v>TRUE</v>
      </c>
      <c r="V37" s="1045">
        <f>Birth!X37</f>
        <v>182</v>
      </c>
      <c r="W37" s="1045">
        <f>Birth!Y37</f>
        <v>177</v>
      </c>
      <c r="X37" s="1045">
        <f>Birth!Z37</f>
        <v>359</v>
      </c>
    </row>
    <row r="38" spans="1:24" s="1045" customFormat="1" ht="15" customHeight="1">
      <c r="A38" s="1050"/>
      <c r="B38" s="1059" t="s">
        <v>6</v>
      </c>
      <c r="C38" s="1052">
        <f t="shared" ref="C38:Q38" si="34">SUM(C34:C37)</f>
        <v>761</v>
      </c>
      <c r="D38" s="1052">
        <f t="shared" si="34"/>
        <v>720</v>
      </c>
      <c r="E38" s="1052">
        <f t="shared" si="34"/>
        <v>1481</v>
      </c>
      <c r="F38" s="1052">
        <f t="shared" si="34"/>
        <v>62</v>
      </c>
      <c r="G38" s="1052">
        <f t="shared" si="34"/>
        <v>51</v>
      </c>
      <c r="H38" s="1052">
        <f t="shared" si="34"/>
        <v>113</v>
      </c>
      <c r="I38" s="1052">
        <f t="shared" si="34"/>
        <v>20</v>
      </c>
      <c r="J38" s="1052">
        <f t="shared" si="34"/>
        <v>25</v>
      </c>
      <c r="K38" s="1052">
        <f t="shared" si="34"/>
        <v>45</v>
      </c>
      <c r="L38" s="1052">
        <f t="shared" si="34"/>
        <v>248</v>
      </c>
      <c r="M38" s="1052">
        <f t="shared" si="34"/>
        <v>238</v>
      </c>
      <c r="N38" s="1052">
        <f t="shared" si="34"/>
        <v>486</v>
      </c>
      <c r="O38" s="1052">
        <f t="shared" si="34"/>
        <v>1091</v>
      </c>
      <c r="P38" s="1052">
        <f t="shared" si="34"/>
        <v>1034</v>
      </c>
      <c r="Q38" s="1052">
        <f t="shared" si="34"/>
        <v>2125</v>
      </c>
      <c r="R38" s="1286" t="str">
        <f t="shared" si="7"/>
        <v>TRUE</v>
      </c>
      <c r="S38" s="1286" t="str">
        <f t="shared" si="8"/>
        <v>TRUE</v>
      </c>
      <c r="T38" s="1286" t="str">
        <f t="shared" si="9"/>
        <v>TRUE</v>
      </c>
      <c r="V38" s="1045">
        <f>Birth!X38</f>
        <v>1091</v>
      </c>
      <c r="W38" s="1045">
        <f>Birth!Y38</f>
        <v>1034</v>
      </c>
      <c r="X38" s="1045">
        <f>Birth!Z38</f>
        <v>2125</v>
      </c>
    </row>
    <row r="39" spans="1:24" s="1045" customFormat="1" ht="18" customHeight="1">
      <c r="A39" s="1060" t="s">
        <v>29</v>
      </c>
      <c r="B39" s="1042"/>
      <c r="C39" s="1055"/>
      <c r="D39" s="1055"/>
      <c r="E39" s="1055"/>
      <c r="F39" s="1055"/>
      <c r="G39" s="1055"/>
      <c r="H39" s="1055"/>
      <c r="I39" s="1055"/>
      <c r="J39" s="1055"/>
      <c r="K39" s="1055"/>
      <c r="L39" s="1055"/>
      <c r="M39" s="1055"/>
      <c r="N39" s="1055"/>
      <c r="O39" s="1055"/>
      <c r="P39" s="1055"/>
      <c r="Q39" s="1056"/>
      <c r="R39" s="1286" t="str">
        <f t="shared" si="7"/>
        <v>TRUE</v>
      </c>
      <c r="S39" s="1286" t="str">
        <f t="shared" si="8"/>
        <v>TRUE</v>
      </c>
      <c r="T39" s="1286" t="str">
        <f t="shared" si="9"/>
        <v>TRUE</v>
      </c>
      <c r="V39" s="1045">
        <f>Birth!X39</f>
        <v>0</v>
      </c>
      <c r="W39" s="1045">
        <f>Birth!Y39</f>
        <v>0</v>
      </c>
      <c r="X39" s="1045">
        <f>Birth!Z39</f>
        <v>0</v>
      </c>
    </row>
    <row r="40" spans="1:24" s="1045" customFormat="1" ht="15" customHeight="1">
      <c r="A40" s="1057">
        <v>23</v>
      </c>
      <c r="B40" s="1064" t="s">
        <v>484</v>
      </c>
      <c r="C40" s="560">
        <v>25</v>
      </c>
      <c r="D40" s="560">
        <v>33</v>
      </c>
      <c r="E40" s="1129">
        <f t="shared" ref="E40:E42" si="35">+C40+D40</f>
        <v>58</v>
      </c>
      <c r="F40" s="560">
        <v>76</v>
      </c>
      <c r="G40" s="560">
        <v>63</v>
      </c>
      <c r="H40" s="1129">
        <f t="shared" ref="H40:H42" si="36">+F40+G40</f>
        <v>139</v>
      </c>
      <c r="I40" s="560">
        <v>0</v>
      </c>
      <c r="J40" s="560">
        <v>1</v>
      </c>
      <c r="K40" s="1129">
        <f t="shared" ref="K40:K42" si="37">+I40+J40</f>
        <v>1</v>
      </c>
      <c r="L40" s="1134"/>
      <c r="M40" s="1134"/>
      <c r="N40" s="1129">
        <f>+L40+M40</f>
        <v>0</v>
      </c>
      <c r="O40" s="1130">
        <f t="shared" ref="O40:P42" si="38">C40+F40+I40+L40</f>
        <v>101</v>
      </c>
      <c r="P40" s="1130">
        <f t="shared" si="38"/>
        <v>97</v>
      </c>
      <c r="Q40" s="1130">
        <f>O40+P40</f>
        <v>198</v>
      </c>
      <c r="R40" s="1286" t="str">
        <f t="shared" si="7"/>
        <v>TRUE</v>
      </c>
      <c r="S40" s="1286" t="str">
        <f t="shared" si="8"/>
        <v>TRUE</v>
      </c>
      <c r="T40" s="1286" t="str">
        <f t="shared" si="9"/>
        <v>TRUE</v>
      </c>
      <c r="V40" s="1045">
        <f>Birth!X40</f>
        <v>101</v>
      </c>
      <c r="W40" s="1045">
        <f>Birth!Y40</f>
        <v>97</v>
      </c>
      <c r="X40" s="1045">
        <f>Birth!Z40</f>
        <v>198</v>
      </c>
    </row>
    <row r="41" spans="1:24" s="1045" customFormat="1" ht="15" customHeight="1">
      <c r="A41" s="1057">
        <v>24</v>
      </c>
      <c r="B41" s="1064" t="s">
        <v>485</v>
      </c>
      <c r="C41" s="560">
        <v>58</v>
      </c>
      <c r="D41" s="560">
        <v>38</v>
      </c>
      <c r="E41" s="1129">
        <f t="shared" si="35"/>
        <v>96</v>
      </c>
      <c r="F41" s="560">
        <v>1</v>
      </c>
      <c r="G41" s="560">
        <v>3</v>
      </c>
      <c r="H41" s="1129">
        <f t="shared" si="36"/>
        <v>4</v>
      </c>
      <c r="I41" s="560">
        <v>1</v>
      </c>
      <c r="J41" s="560">
        <v>4</v>
      </c>
      <c r="K41" s="1129">
        <f t="shared" si="37"/>
        <v>5</v>
      </c>
      <c r="L41" s="1134"/>
      <c r="M41" s="1134"/>
      <c r="N41" s="1129">
        <f>+L41+M41</f>
        <v>0</v>
      </c>
      <c r="O41" s="1130">
        <f t="shared" si="38"/>
        <v>60</v>
      </c>
      <c r="P41" s="1130">
        <f t="shared" si="38"/>
        <v>45</v>
      </c>
      <c r="Q41" s="1130">
        <f>O41+P41</f>
        <v>105</v>
      </c>
      <c r="R41" s="1286" t="str">
        <f t="shared" si="7"/>
        <v>TRUE</v>
      </c>
      <c r="S41" s="1286" t="str">
        <f t="shared" si="8"/>
        <v>TRUE</v>
      </c>
      <c r="T41" s="1286" t="str">
        <f t="shared" si="9"/>
        <v>TRUE</v>
      </c>
      <c r="V41" s="1045">
        <f>Birth!X41</f>
        <v>60</v>
      </c>
      <c r="W41" s="1045">
        <f>Birth!Y41</f>
        <v>45</v>
      </c>
      <c r="X41" s="1045">
        <f>Birth!Z41</f>
        <v>105</v>
      </c>
    </row>
    <row r="42" spans="1:24" s="1045" customFormat="1" ht="15" customHeight="1">
      <c r="A42" s="1057"/>
      <c r="B42" s="1065" t="s">
        <v>486</v>
      </c>
      <c r="C42" s="560">
        <v>1</v>
      </c>
      <c r="D42" s="560">
        <v>0</v>
      </c>
      <c r="E42" s="1129">
        <f t="shared" si="35"/>
        <v>1</v>
      </c>
      <c r="F42" s="560">
        <v>24</v>
      </c>
      <c r="G42" s="560">
        <v>7</v>
      </c>
      <c r="H42" s="1129">
        <f t="shared" si="36"/>
        <v>31</v>
      </c>
      <c r="I42" s="560">
        <v>2</v>
      </c>
      <c r="J42" s="560">
        <v>9</v>
      </c>
      <c r="K42" s="1129">
        <f t="shared" si="37"/>
        <v>11</v>
      </c>
      <c r="L42" s="1134"/>
      <c r="M42" s="1134"/>
      <c r="N42" s="1129">
        <f>+L42+M42</f>
        <v>0</v>
      </c>
      <c r="O42" s="1130">
        <f t="shared" si="38"/>
        <v>27</v>
      </c>
      <c r="P42" s="1130">
        <f t="shared" si="38"/>
        <v>16</v>
      </c>
      <c r="Q42" s="1130">
        <f>O42+P42</f>
        <v>43</v>
      </c>
      <c r="R42" s="1286" t="str">
        <f t="shared" si="7"/>
        <v>TRUE</v>
      </c>
      <c r="S42" s="1286" t="str">
        <f t="shared" si="8"/>
        <v>TRUE</v>
      </c>
      <c r="T42" s="1286" t="str">
        <f t="shared" si="9"/>
        <v>TRUE</v>
      </c>
      <c r="V42" s="1045">
        <f>Birth!X42</f>
        <v>27</v>
      </c>
      <c r="W42" s="1045">
        <f>Birth!Y42</f>
        <v>16</v>
      </c>
      <c r="X42" s="1045">
        <f>Birth!Z42</f>
        <v>43</v>
      </c>
    </row>
    <row r="43" spans="1:24" s="1045" customFormat="1" ht="15" customHeight="1">
      <c r="A43" s="1050"/>
      <c r="B43" s="1066" t="s">
        <v>6</v>
      </c>
      <c r="C43" s="1052">
        <f>SUM(C40:C42)</f>
        <v>84</v>
      </c>
      <c r="D43" s="1052">
        <f t="shared" ref="D43:Q43" si="39">SUM(D40:D42)</f>
        <v>71</v>
      </c>
      <c r="E43" s="1052">
        <f t="shared" si="39"/>
        <v>155</v>
      </c>
      <c r="F43" s="1052">
        <f t="shared" si="39"/>
        <v>101</v>
      </c>
      <c r="G43" s="1052">
        <f t="shared" si="39"/>
        <v>73</v>
      </c>
      <c r="H43" s="1052">
        <f t="shared" si="39"/>
        <v>174</v>
      </c>
      <c r="I43" s="1052">
        <f t="shared" si="39"/>
        <v>3</v>
      </c>
      <c r="J43" s="1052">
        <f t="shared" si="39"/>
        <v>14</v>
      </c>
      <c r="K43" s="1052">
        <f t="shared" si="39"/>
        <v>17</v>
      </c>
      <c r="L43" s="1052">
        <f t="shared" si="39"/>
        <v>0</v>
      </c>
      <c r="M43" s="1052">
        <f t="shared" si="39"/>
        <v>0</v>
      </c>
      <c r="N43" s="1052">
        <f t="shared" si="39"/>
        <v>0</v>
      </c>
      <c r="O43" s="1052">
        <f t="shared" si="39"/>
        <v>188</v>
      </c>
      <c r="P43" s="1052">
        <f t="shared" si="39"/>
        <v>158</v>
      </c>
      <c r="Q43" s="1052">
        <f t="shared" si="39"/>
        <v>346</v>
      </c>
      <c r="R43" s="1286" t="str">
        <f t="shared" si="7"/>
        <v>TRUE</v>
      </c>
      <c r="S43" s="1286" t="str">
        <f t="shared" si="8"/>
        <v>TRUE</v>
      </c>
      <c r="T43" s="1286" t="str">
        <f t="shared" si="9"/>
        <v>TRUE</v>
      </c>
      <c r="V43" s="1045">
        <f>Birth!X43</f>
        <v>188</v>
      </c>
      <c r="W43" s="1045">
        <f>Birth!Y43</f>
        <v>158</v>
      </c>
      <c r="X43" s="1045">
        <f>Birth!Z43</f>
        <v>346</v>
      </c>
    </row>
    <row r="44" spans="1:24" s="1045" customFormat="1" ht="15" customHeight="1">
      <c r="A44" s="1060" t="s">
        <v>33</v>
      </c>
      <c r="B44" s="1042"/>
      <c r="C44" s="1055"/>
      <c r="D44" s="1055"/>
      <c r="E44" s="1055"/>
      <c r="F44" s="1055"/>
      <c r="G44" s="1055"/>
      <c r="H44" s="1055"/>
      <c r="I44" s="1055"/>
      <c r="J44" s="1055"/>
      <c r="K44" s="1055"/>
      <c r="L44" s="1055"/>
      <c r="M44" s="1055"/>
      <c r="N44" s="1055"/>
      <c r="O44" s="1055"/>
      <c r="P44" s="1055"/>
      <c r="Q44" s="1056"/>
      <c r="R44" s="1286" t="str">
        <f t="shared" si="7"/>
        <v>TRUE</v>
      </c>
      <c r="S44" s="1286" t="str">
        <f t="shared" si="8"/>
        <v>TRUE</v>
      </c>
      <c r="T44" s="1286" t="str">
        <f t="shared" si="9"/>
        <v>TRUE</v>
      </c>
      <c r="V44" s="1045">
        <f>Birth!X44</f>
        <v>0</v>
      </c>
      <c r="W44" s="1045">
        <f>Birth!Y44</f>
        <v>0</v>
      </c>
      <c r="X44" s="1045">
        <f>Birth!Z44</f>
        <v>0</v>
      </c>
    </row>
    <row r="45" spans="1:24" s="1045" customFormat="1" ht="15" customHeight="1">
      <c r="A45" s="1057">
        <v>25</v>
      </c>
      <c r="B45" s="1058" t="s">
        <v>110</v>
      </c>
      <c r="C45" s="1132">
        <v>9</v>
      </c>
      <c r="D45" s="1132">
        <v>16</v>
      </c>
      <c r="E45" s="1129">
        <f>+C45+D45</f>
        <v>25</v>
      </c>
      <c r="F45" s="1134"/>
      <c r="G45" s="1134"/>
      <c r="H45" s="1129">
        <f>+F45+G45</f>
        <v>0</v>
      </c>
      <c r="I45" s="1132">
        <v>32</v>
      </c>
      <c r="J45" s="1132">
        <v>14</v>
      </c>
      <c r="K45" s="1129">
        <f>+I45+J45</f>
        <v>46</v>
      </c>
      <c r="L45" s="1134"/>
      <c r="M45" s="1134"/>
      <c r="N45" s="1129">
        <f>+L45+M45</f>
        <v>0</v>
      </c>
      <c r="O45" s="1130">
        <f t="shared" ref="O45:P48" si="40">C45+F45+I45+L45</f>
        <v>41</v>
      </c>
      <c r="P45" s="1130">
        <f t="shared" si="40"/>
        <v>30</v>
      </c>
      <c r="Q45" s="1129">
        <f>+O45+P45</f>
        <v>71</v>
      </c>
      <c r="R45" s="1286" t="str">
        <f t="shared" si="7"/>
        <v>TRUE</v>
      </c>
      <c r="S45" s="1286" t="str">
        <f t="shared" si="8"/>
        <v>TRUE</v>
      </c>
      <c r="T45" s="1286" t="str">
        <f t="shared" si="9"/>
        <v>TRUE</v>
      </c>
      <c r="V45" s="1045">
        <f>Birth!X45</f>
        <v>41</v>
      </c>
      <c r="W45" s="1045">
        <f>Birth!Y45</f>
        <v>30</v>
      </c>
      <c r="X45" s="1045">
        <f>Birth!Z45</f>
        <v>71</v>
      </c>
    </row>
    <row r="46" spans="1:24" s="1045" customFormat="1" ht="15" customHeight="1">
      <c r="A46" s="1057">
        <v>26</v>
      </c>
      <c r="B46" s="1058" t="s">
        <v>469</v>
      </c>
      <c r="C46" s="1132">
        <v>121</v>
      </c>
      <c r="D46" s="1132">
        <v>103</v>
      </c>
      <c r="E46" s="1129">
        <f>+C46+D46</f>
        <v>224</v>
      </c>
      <c r="F46" s="1134"/>
      <c r="G46" s="1134"/>
      <c r="H46" s="1129">
        <f>+F46+G46</f>
        <v>0</v>
      </c>
      <c r="I46" s="1132">
        <v>59</v>
      </c>
      <c r="J46" s="1132">
        <v>71</v>
      </c>
      <c r="K46" s="1129">
        <f>+I46+J46</f>
        <v>130</v>
      </c>
      <c r="L46" s="1134"/>
      <c r="M46" s="1134"/>
      <c r="N46" s="1129">
        <f>+L46+M46</f>
        <v>0</v>
      </c>
      <c r="O46" s="1130">
        <f t="shared" si="40"/>
        <v>180</v>
      </c>
      <c r="P46" s="1130">
        <f t="shared" si="40"/>
        <v>174</v>
      </c>
      <c r="Q46" s="1129">
        <f>+O46+P46</f>
        <v>354</v>
      </c>
      <c r="R46" s="1286" t="str">
        <f t="shared" si="7"/>
        <v>TRUE</v>
      </c>
      <c r="S46" s="1286" t="str">
        <f t="shared" si="8"/>
        <v>TRUE</v>
      </c>
      <c r="T46" s="1286" t="str">
        <f t="shared" si="9"/>
        <v>TRUE</v>
      </c>
      <c r="V46" s="1045">
        <f>Birth!X46</f>
        <v>180</v>
      </c>
      <c r="W46" s="1045">
        <f>Birth!Y46</f>
        <v>174</v>
      </c>
      <c r="X46" s="1045">
        <f>Birth!Z46</f>
        <v>354</v>
      </c>
    </row>
    <row r="47" spans="1:24" s="1045" customFormat="1" ht="15" customHeight="1">
      <c r="A47" s="1057">
        <v>27</v>
      </c>
      <c r="B47" s="1058" t="s">
        <v>34</v>
      </c>
      <c r="C47" s="1132">
        <v>12</v>
      </c>
      <c r="D47" s="1132">
        <v>16</v>
      </c>
      <c r="E47" s="1129">
        <f>+C47+D47</f>
        <v>28</v>
      </c>
      <c r="F47" s="1134"/>
      <c r="G47" s="1134"/>
      <c r="H47" s="1129">
        <f>+F47+G47</f>
        <v>0</v>
      </c>
      <c r="I47" s="1132">
        <v>347</v>
      </c>
      <c r="J47" s="1132">
        <v>296</v>
      </c>
      <c r="K47" s="1129">
        <f>+I47+J47</f>
        <v>643</v>
      </c>
      <c r="L47" s="1134"/>
      <c r="M47" s="1134"/>
      <c r="N47" s="1129">
        <f>+L47+M47</f>
        <v>0</v>
      </c>
      <c r="O47" s="1130">
        <f t="shared" si="40"/>
        <v>359</v>
      </c>
      <c r="P47" s="1130">
        <f t="shared" si="40"/>
        <v>312</v>
      </c>
      <c r="Q47" s="1129">
        <f>+O47+P47</f>
        <v>671</v>
      </c>
      <c r="R47" s="1286" t="str">
        <f t="shared" si="7"/>
        <v>TRUE</v>
      </c>
      <c r="S47" s="1286" t="str">
        <f t="shared" si="8"/>
        <v>TRUE</v>
      </c>
      <c r="T47" s="1286" t="str">
        <f t="shared" si="9"/>
        <v>TRUE</v>
      </c>
      <c r="V47" s="1045">
        <f>Birth!X47</f>
        <v>359</v>
      </c>
      <c r="W47" s="1045">
        <f>Birth!Y47</f>
        <v>312</v>
      </c>
      <c r="X47" s="1045">
        <f>Birth!Z47</f>
        <v>671</v>
      </c>
    </row>
    <row r="48" spans="1:24" s="1045" customFormat="1" ht="15" customHeight="1">
      <c r="A48" s="1057">
        <v>28</v>
      </c>
      <c r="B48" s="1058" t="s">
        <v>111</v>
      </c>
      <c r="C48" s="1132">
        <v>116</v>
      </c>
      <c r="D48" s="1132">
        <v>64</v>
      </c>
      <c r="E48" s="1129">
        <f>+C48+D48</f>
        <v>180</v>
      </c>
      <c r="F48" s="1134"/>
      <c r="G48" s="1134"/>
      <c r="H48" s="1129">
        <f>+F48+G48</f>
        <v>0</v>
      </c>
      <c r="I48" s="1132">
        <v>143</v>
      </c>
      <c r="J48" s="1132">
        <v>140</v>
      </c>
      <c r="K48" s="1129">
        <f>+I48+J48</f>
        <v>283</v>
      </c>
      <c r="L48" s="1134"/>
      <c r="M48" s="1134"/>
      <c r="N48" s="1129">
        <f>+L48+M48</f>
        <v>0</v>
      </c>
      <c r="O48" s="1130">
        <f t="shared" si="40"/>
        <v>259</v>
      </c>
      <c r="P48" s="1130">
        <f t="shared" si="40"/>
        <v>204</v>
      </c>
      <c r="Q48" s="1129">
        <f>+O48+P48</f>
        <v>463</v>
      </c>
      <c r="R48" s="1286" t="str">
        <f t="shared" si="7"/>
        <v>TRUE</v>
      </c>
      <c r="S48" s="1286" t="str">
        <f t="shared" si="8"/>
        <v>TRUE</v>
      </c>
      <c r="T48" s="1286" t="str">
        <f t="shared" si="9"/>
        <v>TRUE</v>
      </c>
      <c r="V48" s="1045">
        <f>Birth!X48</f>
        <v>259</v>
      </c>
      <c r="W48" s="1045">
        <f>Birth!Y48</f>
        <v>204</v>
      </c>
      <c r="X48" s="1045">
        <f>Birth!Z48</f>
        <v>463</v>
      </c>
    </row>
    <row r="49" spans="1:24" s="1045" customFormat="1" ht="15" customHeight="1">
      <c r="A49" s="1050"/>
      <c r="B49" s="1051" t="s">
        <v>6</v>
      </c>
      <c r="C49" s="1052">
        <f t="shared" ref="C49:Q49" si="41">SUM(C45:C48)</f>
        <v>258</v>
      </c>
      <c r="D49" s="1052">
        <f t="shared" si="41"/>
        <v>199</v>
      </c>
      <c r="E49" s="1052">
        <f t="shared" si="41"/>
        <v>457</v>
      </c>
      <c r="F49" s="1052">
        <f t="shared" si="41"/>
        <v>0</v>
      </c>
      <c r="G49" s="1052">
        <f t="shared" si="41"/>
        <v>0</v>
      </c>
      <c r="H49" s="1052">
        <f t="shared" si="41"/>
        <v>0</v>
      </c>
      <c r="I49" s="1052">
        <f t="shared" si="41"/>
        <v>581</v>
      </c>
      <c r="J49" s="1052">
        <f t="shared" si="41"/>
        <v>521</v>
      </c>
      <c r="K49" s="1052">
        <f t="shared" si="41"/>
        <v>1102</v>
      </c>
      <c r="L49" s="1052">
        <f t="shared" si="41"/>
        <v>0</v>
      </c>
      <c r="M49" s="1052">
        <f t="shared" si="41"/>
        <v>0</v>
      </c>
      <c r="N49" s="1052">
        <f t="shared" si="41"/>
        <v>0</v>
      </c>
      <c r="O49" s="1052">
        <f t="shared" si="41"/>
        <v>839</v>
      </c>
      <c r="P49" s="1052">
        <f t="shared" si="41"/>
        <v>720</v>
      </c>
      <c r="Q49" s="1052">
        <f t="shared" si="41"/>
        <v>1559</v>
      </c>
      <c r="R49" s="1286" t="str">
        <f t="shared" si="7"/>
        <v>TRUE</v>
      </c>
      <c r="S49" s="1286" t="str">
        <f t="shared" si="8"/>
        <v>TRUE</v>
      </c>
      <c r="T49" s="1286" t="str">
        <f t="shared" si="9"/>
        <v>TRUE</v>
      </c>
      <c r="V49" s="1045">
        <f>Birth!X49</f>
        <v>839</v>
      </c>
      <c r="W49" s="1045">
        <f>Birth!Y49</f>
        <v>720</v>
      </c>
      <c r="X49" s="1045">
        <f>Birth!Z49</f>
        <v>1559</v>
      </c>
    </row>
    <row r="50" spans="1:24" s="1045" customFormat="1" ht="15" customHeight="1">
      <c r="A50" s="1060" t="s">
        <v>40</v>
      </c>
      <c r="B50" s="1042"/>
      <c r="C50" s="1055"/>
      <c r="D50" s="1055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056"/>
      <c r="R50" s="1286" t="str">
        <f t="shared" si="7"/>
        <v>TRUE</v>
      </c>
      <c r="S50" s="1286" t="str">
        <f t="shared" si="8"/>
        <v>TRUE</v>
      </c>
      <c r="T50" s="1286" t="str">
        <f t="shared" si="9"/>
        <v>TRUE</v>
      </c>
      <c r="V50" s="1045">
        <f>Birth!X50</f>
        <v>0</v>
      </c>
      <c r="W50" s="1045">
        <f>Birth!Y50</f>
        <v>0</v>
      </c>
      <c r="X50" s="1045">
        <f>Birth!Z50</f>
        <v>0</v>
      </c>
    </row>
    <row r="51" spans="1:24" s="1045" customFormat="1" ht="15" customHeight="1">
      <c r="A51" s="1057">
        <v>29</v>
      </c>
      <c r="B51" s="1058" t="s">
        <v>114</v>
      </c>
      <c r="C51" s="948">
        <v>73</v>
      </c>
      <c r="D51" s="948">
        <v>101</v>
      </c>
      <c r="E51" s="1129">
        <f t="shared" ref="E51:E60" si="42">+C51+D51</f>
        <v>174</v>
      </c>
      <c r="F51" s="948">
        <v>27</v>
      </c>
      <c r="G51" s="948">
        <v>18</v>
      </c>
      <c r="H51" s="1129">
        <f t="shared" ref="H51:H60" si="43">+F51+G51</f>
        <v>45</v>
      </c>
      <c r="I51" s="948">
        <v>0</v>
      </c>
      <c r="J51" s="948">
        <v>0</v>
      </c>
      <c r="K51" s="1129">
        <f t="shared" ref="K51:K60" si="44">+I51+J51</f>
        <v>0</v>
      </c>
      <c r="L51" s="948">
        <v>113</v>
      </c>
      <c r="M51" s="948">
        <v>128</v>
      </c>
      <c r="N51" s="1129">
        <f t="shared" ref="N51:N60" si="45">+L51+M51</f>
        <v>241</v>
      </c>
      <c r="O51" s="1130">
        <f>C51+F51+I51+L51</f>
        <v>213</v>
      </c>
      <c r="P51" s="1130">
        <f>D51+G51+J51+M51</f>
        <v>247</v>
      </c>
      <c r="Q51" s="1130">
        <f t="shared" ref="Q51:Q60" si="46">O51+P51</f>
        <v>460</v>
      </c>
      <c r="R51" s="1286" t="str">
        <f t="shared" si="7"/>
        <v>TRUE</v>
      </c>
      <c r="S51" s="1286" t="str">
        <f t="shared" si="8"/>
        <v>TRUE</v>
      </c>
      <c r="T51" s="1286" t="str">
        <f t="shared" si="9"/>
        <v>TRUE</v>
      </c>
      <c r="V51" s="1045">
        <f>Birth!X51</f>
        <v>213</v>
      </c>
      <c r="W51" s="1045">
        <f>Birth!Y51</f>
        <v>247</v>
      </c>
      <c r="X51" s="1045">
        <f>Birth!Z51</f>
        <v>460</v>
      </c>
    </row>
    <row r="52" spans="1:24" s="1045" customFormat="1" ht="15" customHeight="1">
      <c r="A52" s="1057">
        <v>30</v>
      </c>
      <c r="B52" s="1058" t="s">
        <v>452</v>
      </c>
      <c r="C52" s="948">
        <v>69</v>
      </c>
      <c r="D52" s="948">
        <v>67</v>
      </c>
      <c r="E52" s="1129">
        <f t="shared" si="42"/>
        <v>136</v>
      </c>
      <c r="F52" s="948">
        <v>21</v>
      </c>
      <c r="G52" s="948">
        <v>24</v>
      </c>
      <c r="H52" s="1129">
        <f t="shared" si="43"/>
        <v>45</v>
      </c>
      <c r="I52" s="948">
        <v>0</v>
      </c>
      <c r="J52" s="948">
        <v>0</v>
      </c>
      <c r="K52" s="1129">
        <f t="shared" si="44"/>
        <v>0</v>
      </c>
      <c r="L52" s="948">
        <v>0</v>
      </c>
      <c r="M52" s="948">
        <v>0</v>
      </c>
      <c r="N52" s="1129">
        <f t="shared" si="45"/>
        <v>0</v>
      </c>
      <c r="O52" s="1130">
        <f t="shared" ref="O52:P54" si="47">C52+F52+I52+L52</f>
        <v>90</v>
      </c>
      <c r="P52" s="1130">
        <f t="shared" si="47"/>
        <v>91</v>
      </c>
      <c r="Q52" s="1130">
        <f t="shared" si="46"/>
        <v>181</v>
      </c>
      <c r="R52" s="1286" t="str">
        <f t="shared" si="7"/>
        <v>TRUE</v>
      </c>
      <c r="S52" s="1286" t="str">
        <f t="shared" si="8"/>
        <v>TRUE</v>
      </c>
      <c r="T52" s="1286" t="str">
        <f t="shared" si="9"/>
        <v>TRUE</v>
      </c>
      <c r="V52" s="1045">
        <f>Birth!X52</f>
        <v>90</v>
      </c>
      <c r="W52" s="1045">
        <f>Birth!Y52</f>
        <v>91</v>
      </c>
      <c r="X52" s="1045">
        <f>Birth!Z52</f>
        <v>181</v>
      </c>
    </row>
    <row r="53" spans="1:24" s="1045" customFormat="1" ht="15" customHeight="1">
      <c r="A53" s="1057">
        <v>31</v>
      </c>
      <c r="B53" s="1058" t="s">
        <v>113</v>
      </c>
      <c r="C53" s="948">
        <v>297</v>
      </c>
      <c r="D53" s="948">
        <v>259</v>
      </c>
      <c r="E53" s="1129">
        <f t="shared" si="42"/>
        <v>556</v>
      </c>
      <c r="F53" s="948">
        <v>50</v>
      </c>
      <c r="G53" s="948">
        <v>46</v>
      </c>
      <c r="H53" s="1129">
        <f t="shared" si="43"/>
        <v>96</v>
      </c>
      <c r="I53" s="948">
        <v>0</v>
      </c>
      <c r="J53" s="948">
        <v>0</v>
      </c>
      <c r="K53" s="1129">
        <f t="shared" si="44"/>
        <v>0</v>
      </c>
      <c r="L53" s="948">
        <v>16</v>
      </c>
      <c r="M53" s="948">
        <v>12</v>
      </c>
      <c r="N53" s="1129">
        <f t="shared" si="45"/>
        <v>28</v>
      </c>
      <c r="O53" s="1130">
        <f t="shared" si="47"/>
        <v>363</v>
      </c>
      <c r="P53" s="1130">
        <f t="shared" si="47"/>
        <v>317</v>
      </c>
      <c r="Q53" s="1130">
        <f t="shared" si="46"/>
        <v>680</v>
      </c>
      <c r="R53" s="1286" t="str">
        <f t="shared" si="7"/>
        <v>TRUE</v>
      </c>
      <c r="S53" s="1286" t="str">
        <f t="shared" si="8"/>
        <v>TRUE</v>
      </c>
      <c r="T53" s="1286" t="str">
        <f t="shared" si="9"/>
        <v>TRUE</v>
      </c>
      <c r="V53" s="1045">
        <f>Birth!X53</f>
        <v>363</v>
      </c>
      <c r="W53" s="1045">
        <f>Birth!Y53</f>
        <v>317</v>
      </c>
      <c r="X53" s="1045">
        <f>Birth!Z53</f>
        <v>680</v>
      </c>
    </row>
    <row r="54" spans="1:24" s="1045" customFormat="1" ht="15" customHeight="1">
      <c r="A54" s="1057">
        <v>32</v>
      </c>
      <c r="B54" s="1058" t="s">
        <v>453</v>
      </c>
      <c r="C54" s="948">
        <v>544</v>
      </c>
      <c r="D54" s="948">
        <v>558</v>
      </c>
      <c r="E54" s="1129">
        <f t="shared" si="42"/>
        <v>1102</v>
      </c>
      <c r="F54" s="948">
        <v>99</v>
      </c>
      <c r="G54" s="948">
        <v>82</v>
      </c>
      <c r="H54" s="1129">
        <f t="shared" si="43"/>
        <v>181</v>
      </c>
      <c r="I54" s="948">
        <v>0</v>
      </c>
      <c r="J54" s="948">
        <v>0</v>
      </c>
      <c r="K54" s="1129">
        <f t="shared" si="44"/>
        <v>0</v>
      </c>
      <c r="L54" s="948">
        <v>2</v>
      </c>
      <c r="M54" s="948">
        <v>0</v>
      </c>
      <c r="N54" s="1129">
        <f t="shared" si="45"/>
        <v>2</v>
      </c>
      <c r="O54" s="1130">
        <f t="shared" si="47"/>
        <v>645</v>
      </c>
      <c r="P54" s="1130">
        <f t="shared" si="47"/>
        <v>640</v>
      </c>
      <c r="Q54" s="1130">
        <f t="shared" si="46"/>
        <v>1285</v>
      </c>
      <c r="R54" s="1286" t="str">
        <f t="shared" si="7"/>
        <v>TRUE</v>
      </c>
      <c r="S54" s="1286" t="str">
        <f t="shared" si="8"/>
        <v>TRUE</v>
      </c>
      <c r="T54" s="1286" t="str">
        <f t="shared" si="9"/>
        <v>TRUE</v>
      </c>
      <c r="V54" s="1045">
        <f>Birth!X54</f>
        <v>645</v>
      </c>
      <c r="W54" s="1045">
        <f>Birth!Y54</f>
        <v>640</v>
      </c>
      <c r="X54" s="1045">
        <f>Birth!Z54</f>
        <v>1285</v>
      </c>
    </row>
    <row r="55" spans="1:24" s="1045" customFormat="1" ht="15" customHeight="1">
      <c r="A55" s="1057">
        <v>33</v>
      </c>
      <c r="B55" s="1058" t="s">
        <v>117</v>
      </c>
      <c r="C55" s="948">
        <v>39</v>
      </c>
      <c r="D55" s="948">
        <v>36</v>
      </c>
      <c r="E55" s="1129">
        <f t="shared" si="42"/>
        <v>75</v>
      </c>
      <c r="F55" s="948">
        <v>117</v>
      </c>
      <c r="G55" s="948">
        <v>77</v>
      </c>
      <c r="H55" s="1129">
        <f t="shared" si="43"/>
        <v>194</v>
      </c>
      <c r="I55" s="948">
        <v>0</v>
      </c>
      <c r="J55" s="948">
        <v>0</v>
      </c>
      <c r="K55" s="1129">
        <f t="shared" si="44"/>
        <v>0</v>
      </c>
      <c r="L55" s="948">
        <v>29</v>
      </c>
      <c r="M55" s="948">
        <v>11</v>
      </c>
      <c r="N55" s="1129">
        <f t="shared" si="45"/>
        <v>40</v>
      </c>
      <c r="O55" s="1130">
        <f>C55+F55+I55+L55</f>
        <v>185</v>
      </c>
      <c r="P55" s="1130">
        <f>D55+G55+J55+M55</f>
        <v>124</v>
      </c>
      <c r="Q55" s="1130">
        <f t="shared" si="46"/>
        <v>309</v>
      </c>
      <c r="R55" s="1286" t="str">
        <f t="shared" si="7"/>
        <v>TRUE</v>
      </c>
      <c r="S55" s="1286" t="str">
        <f t="shared" si="8"/>
        <v>TRUE</v>
      </c>
      <c r="T55" s="1286" t="str">
        <f t="shared" si="9"/>
        <v>TRUE</v>
      </c>
      <c r="V55" s="1045">
        <f>Birth!X55</f>
        <v>185</v>
      </c>
      <c r="W55" s="1045">
        <f>Birth!Y55</f>
        <v>124</v>
      </c>
      <c r="X55" s="1045">
        <f>Birth!Z55</f>
        <v>309</v>
      </c>
    </row>
    <row r="56" spans="1:24" s="1045" customFormat="1" ht="15" customHeight="1">
      <c r="A56" s="1057">
        <v>34</v>
      </c>
      <c r="B56" s="1058" t="s">
        <v>454</v>
      </c>
      <c r="C56" s="948">
        <v>127</v>
      </c>
      <c r="D56" s="948">
        <v>114</v>
      </c>
      <c r="E56" s="1129">
        <f t="shared" si="42"/>
        <v>241</v>
      </c>
      <c r="F56" s="948">
        <v>94</v>
      </c>
      <c r="G56" s="948">
        <v>68</v>
      </c>
      <c r="H56" s="1129">
        <f t="shared" si="43"/>
        <v>162</v>
      </c>
      <c r="I56" s="948">
        <v>0</v>
      </c>
      <c r="J56" s="948">
        <v>0</v>
      </c>
      <c r="K56" s="1129">
        <f t="shared" si="44"/>
        <v>0</v>
      </c>
      <c r="L56" s="948">
        <v>22</v>
      </c>
      <c r="M56" s="948">
        <v>13</v>
      </c>
      <c r="N56" s="1129">
        <f t="shared" si="45"/>
        <v>35</v>
      </c>
      <c r="O56" s="1130">
        <f t="shared" ref="O56:P60" si="48">C56+F56+I56+L56</f>
        <v>243</v>
      </c>
      <c r="P56" s="1130">
        <f t="shared" si="48"/>
        <v>195</v>
      </c>
      <c r="Q56" s="1130">
        <f t="shared" si="46"/>
        <v>438</v>
      </c>
      <c r="R56" s="1286" t="str">
        <f t="shared" si="7"/>
        <v>TRUE</v>
      </c>
      <c r="S56" s="1286" t="str">
        <f t="shared" si="8"/>
        <v>TRUE</v>
      </c>
      <c r="T56" s="1286" t="str">
        <f t="shared" si="9"/>
        <v>TRUE</v>
      </c>
      <c r="V56" s="1045">
        <f>Birth!X56</f>
        <v>243</v>
      </c>
      <c r="W56" s="1045">
        <f>Birth!Y56</f>
        <v>195</v>
      </c>
      <c r="X56" s="1045">
        <f>Birth!Z56</f>
        <v>438</v>
      </c>
    </row>
    <row r="57" spans="1:24" s="1045" customFormat="1" ht="15" customHeight="1">
      <c r="A57" s="1057">
        <v>35</v>
      </c>
      <c r="B57" s="1058" t="s">
        <v>455</v>
      </c>
      <c r="C57" s="948">
        <v>40</v>
      </c>
      <c r="D57" s="948">
        <v>37</v>
      </c>
      <c r="E57" s="1129">
        <f t="shared" si="42"/>
        <v>77</v>
      </c>
      <c r="F57" s="948">
        <v>71</v>
      </c>
      <c r="G57" s="948">
        <v>74</v>
      </c>
      <c r="H57" s="1129">
        <f t="shared" si="43"/>
        <v>145</v>
      </c>
      <c r="I57" s="948">
        <v>0</v>
      </c>
      <c r="J57" s="948">
        <v>0</v>
      </c>
      <c r="K57" s="1129">
        <f t="shared" si="44"/>
        <v>0</v>
      </c>
      <c r="L57" s="948">
        <v>3</v>
      </c>
      <c r="M57" s="948">
        <v>2</v>
      </c>
      <c r="N57" s="1129">
        <f t="shared" si="45"/>
        <v>5</v>
      </c>
      <c r="O57" s="1130">
        <f t="shared" si="48"/>
        <v>114</v>
      </c>
      <c r="P57" s="1130">
        <f t="shared" si="48"/>
        <v>113</v>
      </c>
      <c r="Q57" s="1130">
        <f t="shared" si="46"/>
        <v>227</v>
      </c>
      <c r="R57" s="1286" t="str">
        <f t="shared" si="7"/>
        <v>TRUE</v>
      </c>
      <c r="S57" s="1286" t="str">
        <f t="shared" si="8"/>
        <v>TRUE</v>
      </c>
      <c r="T57" s="1286" t="str">
        <f t="shared" si="9"/>
        <v>TRUE</v>
      </c>
      <c r="V57" s="1045">
        <f>Birth!X57</f>
        <v>114</v>
      </c>
      <c r="W57" s="1045">
        <f>Birth!Y57</f>
        <v>113</v>
      </c>
      <c r="X57" s="1045">
        <f>Birth!Z57</f>
        <v>227</v>
      </c>
    </row>
    <row r="58" spans="1:24" s="1045" customFormat="1" ht="15" customHeight="1">
      <c r="A58" s="1057">
        <v>36</v>
      </c>
      <c r="B58" s="1058" t="s">
        <v>115</v>
      </c>
      <c r="C58" s="948">
        <v>26</v>
      </c>
      <c r="D58" s="948">
        <v>26</v>
      </c>
      <c r="E58" s="1129">
        <f t="shared" si="42"/>
        <v>52</v>
      </c>
      <c r="F58" s="948">
        <v>0</v>
      </c>
      <c r="G58" s="948">
        <v>1</v>
      </c>
      <c r="H58" s="1129">
        <f t="shared" si="43"/>
        <v>1</v>
      </c>
      <c r="I58" s="948">
        <v>0</v>
      </c>
      <c r="J58" s="948">
        <v>0</v>
      </c>
      <c r="K58" s="1129">
        <f t="shared" si="44"/>
        <v>0</v>
      </c>
      <c r="L58" s="948">
        <v>10</v>
      </c>
      <c r="M58" s="948">
        <v>9</v>
      </c>
      <c r="N58" s="1129">
        <f t="shared" si="45"/>
        <v>19</v>
      </c>
      <c r="O58" s="1130">
        <f t="shared" si="48"/>
        <v>36</v>
      </c>
      <c r="P58" s="1130">
        <f t="shared" si="48"/>
        <v>36</v>
      </c>
      <c r="Q58" s="1130">
        <f t="shared" si="46"/>
        <v>72</v>
      </c>
      <c r="R58" s="1286" t="str">
        <f t="shared" si="7"/>
        <v>TRUE</v>
      </c>
      <c r="S58" s="1286" t="str">
        <f t="shared" si="8"/>
        <v>TRUE</v>
      </c>
      <c r="T58" s="1286" t="str">
        <f t="shared" si="9"/>
        <v>TRUE</v>
      </c>
      <c r="V58" s="1045">
        <f>Birth!X58</f>
        <v>36</v>
      </c>
      <c r="W58" s="1045">
        <f>Birth!Y58</f>
        <v>36</v>
      </c>
      <c r="X58" s="1045">
        <f>Birth!Z58</f>
        <v>72</v>
      </c>
    </row>
    <row r="59" spans="1:24" s="1045" customFormat="1" ht="15" customHeight="1">
      <c r="A59" s="1057">
        <v>37</v>
      </c>
      <c r="B59" s="1058" t="s">
        <v>116</v>
      </c>
      <c r="C59" s="948">
        <v>245</v>
      </c>
      <c r="D59" s="948">
        <v>231</v>
      </c>
      <c r="E59" s="1129">
        <f t="shared" si="42"/>
        <v>476</v>
      </c>
      <c r="F59" s="948">
        <v>227</v>
      </c>
      <c r="G59" s="948">
        <v>209</v>
      </c>
      <c r="H59" s="1129">
        <f t="shared" si="43"/>
        <v>436</v>
      </c>
      <c r="I59" s="948">
        <v>0</v>
      </c>
      <c r="J59" s="948">
        <v>0</v>
      </c>
      <c r="K59" s="1129">
        <f t="shared" si="44"/>
        <v>0</v>
      </c>
      <c r="L59" s="948">
        <v>2</v>
      </c>
      <c r="M59" s="948">
        <v>2</v>
      </c>
      <c r="N59" s="1129">
        <f t="shared" si="45"/>
        <v>4</v>
      </c>
      <c r="O59" s="1130">
        <f t="shared" si="48"/>
        <v>474</v>
      </c>
      <c r="P59" s="1130">
        <f t="shared" si="48"/>
        <v>442</v>
      </c>
      <c r="Q59" s="1130">
        <f t="shared" si="46"/>
        <v>916</v>
      </c>
      <c r="R59" s="1286" t="str">
        <f t="shared" si="7"/>
        <v>TRUE</v>
      </c>
      <c r="S59" s="1286" t="str">
        <f t="shared" si="8"/>
        <v>TRUE</v>
      </c>
      <c r="T59" s="1286" t="str">
        <f t="shared" si="9"/>
        <v>TRUE</v>
      </c>
      <c r="V59" s="1045">
        <f>Birth!X59</f>
        <v>474</v>
      </c>
      <c r="W59" s="1045">
        <f>Birth!Y59</f>
        <v>442</v>
      </c>
      <c r="X59" s="1045">
        <f>Birth!Z59</f>
        <v>916</v>
      </c>
    </row>
    <row r="60" spans="1:24" s="1045" customFormat="1" ht="15" customHeight="1">
      <c r="A60" s="1057">
        <v>38</v>
      </c>
      <c r="B60" s="1058" t="s">
        <v>112</v>
      </c>
      <c r="C60" s="948">
        <v>129</v>
      </c>
      <c r="D60" s="948">
        <v>135</v>
      </c>
      <c r="E60" s="1129">
        <f t="shared" si="42"/>
        <v>264</v>
      </c>
      <c r="F60" s="948">
        <v>72</v>
      </c>
      <c r="G60" s="948">
        <v>61</v>
      </c>
      <c r="H60" s="1129">
        <f t="shared" si="43"/>
        <v>133</v>
      </c>
      <c r="I60" s="948">
        <v>0</v>
      </c>
      <c r="J60" s="948">
        <v>0</v>
      </c>
      <c r="K60" s="1129">
        <f t="shared" si="44"/>
        <v>0</v>
      </c>
      <c r="L60" s="948">
        <v>30</v>
      </c>
      <c r="M60" s="948">
        <v>25</v>
      </c>
      <c r="N60" s="1129">
        <f t="shared" si="45"/>
        <v>55</v>
      </c>
      <c r="O60" s="1130">
        <f t="shared" si="48"/>
        <v>231</v>
      </c>
      <c r="P60" s="1130">
        <f t="shared" si="48"/>
        <v>221</v>
      </c>
      <c r="Q60" s="1130">
        <f t="shared" si="46"/>
        <v>452</v>
      </c>
      <c r="R60" s="1286" t="str">
        <f t="shared" si="7"/>
        <v>TRUE</v>
      </c>
      <c r="S60" s="1286" t="str">
        <f t="shared" si="8"/>
        <v>TRUE</v>
      </c>
      <c r="T60" s="1286" t="str">
        <f t="shared" si="9"/>
        <v>TRUE</v>
      </c>
      <c r="V60" s="1045">
        <f>Birth!X60</f>
        <v>231</v>
      </c>
      <c r="W60" s="1045">
        <f>Birth!Y60</f>
        <v>221</v>
      </c>
      <c r="X60" s="1045">
        <f>Birth!Z60</f>
        <v>452</v>
      </c>
    </row>
    <row r="61" spans="1:24" s="1045" customFormat="1" ht="15" customHeight="1">
      <c r="A61" s="1050"/>
      <c r="B61" s="1051" t="s">
        <v>6</v>
      </c>
      <c r="C61" s="1052">
        <f>SUM(C51:C60)</f>
        <v>1589</v>
      </c>
      <c r="D61" s="1052">
        <f t="shared" ref="D61:N61" si="49">SUM(D51:D60)</f>
        <v>1564</v>
      </c>
      <c r="E61" s="1052">
        <f t="shared" si="49"/>
        <v>3153</v>
      </c>
      <c r="F61" s="1052">
        <f t="shared" si="49"/>
        <v>778</v>
      </c>
      <c r="G61" s="1052">
        <f t="shared" si="49"/>
        <v>660</v>
      </c>
      <c r="H61" s="1052">
        <f t="shared" si="49"/>
        <v>1438</v>
      </c>
      <c r="I61" s="1052">
        <f t="shared" si="49"/>
        <v>0</v>
      </c>
      <c r="J61" s="1052">
        <f t="shared" si="49"/>
        <v>0</v>
      </c>
      <c r="K61" s="1052">
        <f t="shared" si="49"/>
        <v>0</v>
      </c>
      <c r="L61" s="1052">
        <f t="shared" si="49"/>
        <v>227</v>
      </c>
      <c r="M61" s="1052">
        <f t="shared" si="49"/>
        <v>202</v>
      </c>
      <c r="N61" s="1052">
        <f t="shared" si="49"/>
        <v>429</v>
      </c>
      <c r="O61" s="1052">
        <f>SUM(O51:O60)</f>
        <v>2594</v>
      </c>
      <c r="P61" s="1052">
        <f>SUM(P51:P60)</f>
        <v>2426</v>
      </c>
      <c r="Q61" s="1052">
        <f>SUM(Q51:Q60)</f>
        <v>5020</v>
      </c>
      <c r="R61" s="1286" t="str">
        <f t="shared" si="7"/>
        <v>TRUE</v>
      </c>
      <c r="S61" s="1286" t="str">
        <f t="shared" si="8"/>
        <v>TRUE</v>
      </c>
      <c r="T61" s="1286" t="str">
        <f t="shared" si="9"/>
        <v>TRUE</v>
      </c>
      <c r="V61" s="1045">
        <f>Birth!X61</f>
        <v>2594</v>
      </c>
      <c r="W61" s="1045">
        <f>Birth!Y61</f>
        <v>2426</v>
      </c>
      <c r="X61" s="1045">
        <f>Birth!Z61</f>
        <v>5020</v>
      </c>
    </row>
    <row r="62" spans="1:24" s="1045" customFormat="1" ht="15" customHeight="1">
      <c r="A62" s="1060" t="s">
        <v>44</v>
      </c>
      <c r="B62" s="1042"/>
      <c r="C62" s="1055"/>
      <c r="D62" s="1055"/>
      <c r="E62" s="1055"/>
      <c r="F62" s="1055"/>
      <c r="G62" s="1055"/>
      <c r="H62" s="1055"/>
      <c r="I62" s="1055"/>
      <c r="J62" s="1055"/>
      <c r="K62" s="1055"/>
      <c r="L62" s="1055"/>
      <c r="M62" s="1055"/>
      <c r="N62" s="1055"/>
      <c r="O62" s="1055"/>
      <c r="P62" s="1055"/>
      <c r="Q62" s="1056"/>
      <c r="R62" s="1286" t="str">
        <f t="shared" si="7"/>
        <v>TRUE</v>
      </c>
      <c r="S62" s="1286" t="str">
        <f t="shared" si="8"/>
        <v>TRUE</v>
      </c>
      <c r="T62" s="1286" t="str">
        <f t="shared" si="9"/>
        <v>TRUE</v>
      </c>
      <c r="V62" s="1045">
        <f>Birth!X62</f>
        <v>0</v>
      </c>
      <c r="W62" s="1045">
        <f>Birth!Y62</f>
        <v>0</v>
      </c>
      <c r="X62" s="1045">
        <f>Birth!Z62</f>
        <v>0</v>
      </c>
    </row>
    <row r="63" spans="1:24" s="1045" customFormat="1" ht="15" customHeight="1">
      <c r="A63" s="1057">
        <v>39</v>
      </c>
      <c r="B63" s="1058" t="s">
        <v>459</v>
      </c>
      <c r="C63" s="1134">
        <v>29</v>
      </c>
      <c r="D63" s="1134">
        <v>34</v>
      </c>
      <c r="E63" s="1129">
        <f t="shared" ref="E63:E71" si="50">+C63+D63</f>
        <v>63</v>
      </c>
      <c r="F63" s="1134">
        <v>495</v>
      </c>
      <c r="G63" s="1134">
        <v>487</v>
      </c>
      <c r="H63" s="1129">
        <f t="shared" ref="H63:H71" si="51">+F63+G63</f>
        <v>982</v>
      </c>
      <c r="I63" s="1134"/>
      <c r="J63" s="1134"/>
      <c r="K63" s="1129">
        <f t="shared" ref="K63:K71" si="52">+I63+J63</f>
        <v>0</v>
      </c>
      <c r="L63" s="1134">
        <v>0</v>
      </c>
      <c r="M63" s="1134">
        <v>0</v>
      </c>
      <c r="N63" s="1129">
        <f t="shared" ref="N63:N71" si="53">+L63+M63</f>
        <v>0</v>
      </c>
      <c r="O63" s="1130">
        <f>C63+F63+I63+L63</f>
        <v>524</v>
      </c>
      <c r="P63" s="1130">
        <f>D63+G63+J63+M63</f>
        <v>521</v>
      </c>
      <c r="Q63" s="1130">
        <f t="shared" ref="Q63:Q71" si="54">O63+P63</f>
        <v>1045</v>
      </c>
      <c r="R63" s="1286" t="str">
        <f t="shared" si="7"/>
        <v>TRUE</v>
      </c>
      <c r="S63" s="1286" t="str">
        <f t="shared" si="8"/>
        <v>TRUE</v>
      </c>
      <c r="T63" s="1286" t="str">
        <f t="shared" si="9"/>
        <v>TRUE</v>
      </c>
      <c r="V63" s="1045">
        <f>Birth!X63</f>
        <v>524</v>
      </c>
      <c r="W63" s="1045">
        <f>Birth!Y63</f>
        <v>521</v>
      </c>
      <c r="X63" s="1045">
        <f>Birth!Z63</f>
        <v>1045</v>
      </c>
    </row>
    <row r="64" spans="1:24" s="1045" customFormat="1" ht="15" customHeight="1">
      <c r="A64" s="1057">
        <v>40</v>
      </c>
      <c r="B64" s="1058" t="s">
        <v>50</v>
      </c>
      <c r="C64" s="1134">
        <v>0</v>
      </c>
      <c r="D64" s="1134">
        <v>0</v>
      </c>
      <c r="E64" s="1129">
        <f t="shared" si="50"/>
        <v>0</v>
      </c>
      <c r="F64" s="1134">
        <v>17</v>
      </c>
      <c r="G64" s="1134">
        <v>20</v>
      </c>
      <c r="H64" s="1129">
        <f t="shared" si="51"/>
        <v>37</v>
      </c>
      <c r="I64" s="1134"/>
      <c r="J64" s="1134"/>
      <c r="K64" s="1129">
        <f t="shared" si="52"/>
        <v>0</v>
      </c>
      <c r="L64" s="1135">
        <v>0</v>
      </c>
      <c r="M64" s="1135">
        <v>0</v>
      </c>
      <c r="N64" s="1129">
        <f t="shared" si="53"/>
        <v>0</v>
      </c>
      <c r="O64" s="1130">
        <f t="shared" ref="O64:P66" si="55">C64+F64+I64+L64</f>
        <v>17</v>
      </c>
      <c r="P64" s="1130">
        <f t="shared" si="55"/>
        <v>20</v>
      </c>
      <c r="Q64" s="1130">
        <f t="shared" si="54"/>
        <v>37</v>
      </c>
      <c r="R64" s="1286" t="str">
        <f t="shared" si="7"/>
        <v>TRUE</v>
      </c>
      <c r="S64" s="1286" t="str">
        <f t="shared" si="8"/>
        <v>TRUE</v>
      </c>
      <c r="T64" s="1286" t="str">
        <f t="shared" si="9"/>
        <v>TRUE</v>
      </c>
      <c r="V64" s="1045">
        <f>Birth!X64</f>
        <v>17</v>
      </c>
      <c r="W64" s="1045">
        <f>Birth!Y64</f>
        <v>20</v>
      </c>
      <c r="X64" s="1045">
        <f>Birth!Z64</f>
        <v>37</v>
      </c>
    </row>
    <row r="65" spans="1:24" s="1045" customFormat="1" ht="15" customHeight="1">
      <c r="A65" s="1057">
        <v>41</v>
      </c>
      <c r="B65" s="1058" t="s">
        <v>119</v>
      </c>
      <c r="C65" s="1134">
        <v>104</v>
      </c>
      <c r="D65" s="1134">
        <v>92</v>
      </c>
      <c r="E65" s="1129">
        <f t="shared" si="50"/>
        <v>196</v>
      </c>
      <c r="F65" s="1134">
        <v>262</v>
      </c>
      <c r="G65" s="1134">
        <v>236</v>
      </c>
      <c r="H65" s="1129">
        <f t="shared" si="51"/>
        <v>498</v>
      </c>
      <c r="I65" s="1134"/>
      <c r="J65" s="1134"/>
      <c r="K65" s="1129">
        <f t="shared" si="52"/>
        <v>0</v>
      </c>
      <c r="L65" s="1134">
        <v>9</v>
      </c>
      <c r="M65" s="1134">
        <v>8</v>
      </c>
      <c r="N65" s="1129">
        <f t="shared" si="53"/>
        <v>17</v>
      </c>
      <c r="O65" s="1130">
        <f t="shared" si="55"/>
        <v>375</v>
      </c>
      <c r="P65" s="1130">
        <f t="shared" si="55"/>
        <v>336</v>
      </c>
      <c r="Q65" s="1130">
        <f t="shared" si="54"/>
        <v>711</v>
      </c>
      <c r="R65" s="1286" t="str">
        <f t="shared" si="7"/>
        <v>TRUE</v>
      </c>
      <c r="S65" s="1286" t="str">
        <f t="shared" si="8"/>
        <v>TRUE</v>
      </c>
      <c r="T65" s="1286" t="str">
        <f t="shared" si="9"/>
        <v>TRUE</v>
      </c>
      <c r="V65" s="1045">
        <f>Birth!X65</f>
        <v>375</v>
      </c>
      <c r="W65" s="1045">
        <f>Birth!Y65</f>
        <v>336</v>
      </c>
      <c r="X65" s="1045">
        <f>Birth!Z65</f>
        <v>711</v>
      </c>
    </row>
    <row r="66" spans="1:24" s="1045" customFormat="1" ht="15" customHeight="1">
      <c r="A66" s="1057">
        <v>42</v>
      </c>
      <c r="B66" s="1058" t="s">
        <v>629</v>
      </c>
      <c r="C66" s="1134">
        <v>498</v>
      </c>
      <c r="D66" s="1134">
        <v>442</v>
      </c>
      <c r="E66" s="1129">
        <f t="shared" si="50"/>
        <v>940</v>
      </c>
      <c r="F66" s="1134">
        <v>0</v>
      </c>
      <c r="G66" s="1134">
        <v>0</v>
      </c>
      <c r="H66" s="1129">
        <f t="shared" si="51"/>
        <v>0</v>
      </c>
      <c r="I66" s="1134"/>
      <c r="J66" s="1134"/>
      <c r="K66" s="1129">
        <f t="shared" si="52"/>
        <v>0</v>
      </c>
      <c r="L66" s="1134">
        <v>8</v>
      </c>
      <c r="M66" s="1134">
        <v>13</v>
      </c>
      <c r="N66" s="1129">
        <f t="shared" si="53"/>
        <v>21</v>
      </c>
      <c r="O66" s="1130">
        <f t="shared" si="55"/>
        <v>506</v>
      </c>
      <c r="P66" s="1130">
        <f t="shared" si="55"/>
        <v>455</v>
      </c>
      <c r="Q66" s="1130">
        <f t="shared" si="54"/>
        <v>961</v>
      </c>
      <c r="R66" s="1286" t="str">
        <f t="shared" si="7"/>
        <v>TRUE</v>
      </c>
      <c r="S66" s="1286" t="str">
        <f t="shared" si="8"/>
        <v>TRUE</v>
      </c>
      <c r="T66" s="1286" t="str">
        <f t="shared" si="9"/>
        <v>TRUE</v>
      </c>
      <c r="V66" s="1045">
        <f>Birth!X66</f>
        <v>506</v>
      </c>
      <c r="W66" s="1045">
        <f>Birth!Y66</f>
        <v>455</v>
      </c>
      <c r="X66" s="1045">
        <f>Birth!Z66</f>
        <v>961</v>
      </c>
    </row>
    <row r="67" spans="1:24" s="1045" customFormat="1" ht="15" customHeight="1">
      <c r="A67" s="1057">
        <v>43</v>
      </c>
      <c r="B67" s="1058" t="s">
        <v>121</v>
      </c>
      <c r="C67" s="1134">
        <v>114</v>
      </c>
      <c r="D67" s="1134">
        <v>131</v>
      </c>
      <c r="E67" s="1129">
        <f t="shared" si="50"/>
        <v>245</v>
      </c>
      <c r="F67" s="1134">
        <v>87</v>
      </c>
      <c r="G67" s="1134">
        <v>78</v>
      </c>
      <c r="H67" s="1129">
        <f t="shared" si="51"/>
        <v>165</v>
      </c>
      <c r="I67" s="1134"/>
      <c r="J67" s="1134"/>
      <c r="K67" s="1129">
        <f t="shared" si="52"/>
        <v>0</v>
      </c>
      <c r="L67" s="1134">
        <v>0</v>
      </c>
      <c r="M67" s="1134">
        <v>1</v>
      </c>
      <c r="N67" s="1129">
        <f t="shared" si="53"/>
        <v>1</v>
      </c>
      <c r="O67" s="1130">
        <f>C67+F67+I67+L67</f>
        <v>201</v>
      </c>
      <c r="P67" s="1130">
        <f>D67+G67+J67+M67</f>
        <v>210</v>
      </c>
      <c r="Q67" s="1130">
        <f t="shared" si="54"/>
        <v>411</v>
      </c>
      <c r="R67" s="1286" t="str">
        <f t="shared" si="7"/>
        <v>TRUE</v>
      </c>
      <c r="S67" s="1286" t="str">
        <f t="shared" si="8"/>
        <v>TRUE</v>
      </c>
      <c r="T67" s="1286" t="str">
        <f t="shared" si="9"/>
        <v>TRUE</v>
      </c>
      <c r="V67" s="1045">
        <f>Birth!X67</f>
        <v>201</v>
      </c>
      <c r="W67" s="1045">
        <f>Birth!Y67</f>
        <v>210</v>
      </c>
      <c r="X67" s="1045">
        <f>Birth!Z67</f>
        <v>411</v>
      </c>
    </row>
    <row r="68" spans="1:24" s="1045" customFormat="1" ht="15" customHeight="1">
      <c r="A68" s="1057">
        <v>44</v>
      </c>
      <c r="B68" s="1058" t="s">
        <v>630</v>
      </c>
      <c r="C68" s="1134">
        <v>16</v>
      </c>
      <c r="D68" s="1134">
        <v>10</v>
      </c>
      <c r="E68" s="1129">
        <f t="shared" si="50"/>
        <v>26</v>
      </c>
      <c r="F68" s="1134">
        <v>0</v>
      </c>
      <c r="G68" s="1134">
        <v>0</v>
      </c>
      <c r="H68" s="1129">
        <f t="shared" si="51"/>
        <v>0</v>
      </c>
      <c r="I68" s="1134"/>
      <c r="J68" s="1134"/>
      <c r="K68" s="1129">
        <f t="shared" si="52"/>
        <v>0</v>
      </c>
      <c r="L68" s="1134">
        <v>0</v>
      </c>
      <c r="M68" s="1134">
        <v>0</v>
      </c>
      <c r="N68" s="1129">
        <f t="shared" si="53"/>
        <v>0</v>
      </c>
      <c r="O68" s="1130">
        <f t="shared" ref="O68:P71" si="56">C68+F68+I68+L68</f>
        <v>16</v>
      </c>
      <c r="P68" s="1130">
        <f t="shared" si="56"/>
        <v>10</v>
      </c>
      <c r="Q68" s="1130">
        <f t="shared" si="54"/>
        <v>26</v>
      </c>
      <c r="R68" s="1286" t="str">
        <f t="shared" si="7"/>
        <v>TRUE</v>
      </c>
      <c r="S68" s="1286" t="str">
        <f t="shared" si="8"/>
        <v>TRUE</v>
      </c>
      <c r="T68" s="1286" t="str">
        <f t="shared" si="9"/>
        <v>TRUE</v>
      </c>
      <c r="V68" s="1045">
        <f>Birth!X68</f>
        <v>16</v>
      </c>
      <c r="W68" s="1045">
        <f>Birth!Y68</f>
        <v>10</v>
      </c>
      <c r="X68" s="1045">
        <f>Birth!Z68</f>
        <v>26</v>
      </c>
    </row>
    <row r="69" spans="1:24" s="1045" customFormat="1" ht="15" customHeight="1">
      <c r="A69" s="1057">
        <v>45</v>
      </c>
      <c r="B69" s="1058" t="s">
        <v>120</v>
      </c>
      <c r="C69" s="1134">
        <v>186</v>
      </c>
      <c r="D69" s="1134">
        <v>161</v>
      </c>
      <c r="E69" s="1129">
        <f t="shared" si="50"/>
        <v>347</v>
      </c>
      <c r="F69" s="1134">
        <v>28</v>
      </c>
      <c r="G69" s="1134">
        <v>24</v>
      </c>
      <c r="H69" s="1129">
        <f t="shared" si="51"/>
        <v>52</v>
      </c>
      <c r="I69" s="1134"/>
      <c r="J69" s="1134"/>
      <c r="K69" s="1129">
        <f t="shared" si="52"/>
        <v>0</v>
      </c>
      <c r="L69" s="1134">
        <v>2</v>
      </c>
      <c r="M69" s="1134">
        <v>2</v>
      </c>
      <c r="N69" s="1129">
        <f t="shared" si="53"/>
        <v>4</v>
      </c>
      <c r="O69" s="1130">
        <f t="shared" si="56"/>
        <v>216</v>
      </c>
      <c r="P69" s="1130">
        <f t="shared" si="56"/>
        <v>187</v>
      </c>
      <c r="Q69" s="1130">
        <f t="shared" si="54"/>
        <v>403</v>
      </c>
      <c r="R69" s="1286" t="str">
        <f t="shared" si="7"/>
        <v>TRUE</v>
      </c>
      <c r="S69" s="1286" t="str">
        <f t="shared" si="8"/>
        <v>TRUE</v>
      </c>
      <c r="T69" s="1286" t="str">
        <f t="shared" si="9"/>
        <v>TRUE</v>
      </c>
      <c r="V69" s="1045">
        <f>Birth!X69</f>
        <v>216</v>
      </c>
      <c r="W69" s="1045">
        <f>Birth!Y69</f>
        <v>187</v>
      </c>
      <c r="X69" s="1045">
        <f>Birth!Z69</f>
        <v>403</v>
      </c>
    </row>
    <row r="70" spans="1:24" s="1045" customFormat="1" ht="15" customHeight="1">
      <c r="A70" s="1057">
        <v>46</v>
      </c>
      <c r="B70" s="1058" t="s">
        <v>631</v>
      </c>
      <c r="C70" s="1134">
        <v>121</v>
      </c>
      <c r="D70" s="1134">
        <v>90</v>
      </c>
      <c r="E70" s="1129">
        <f t="shared" si="50"/>
        <v>211</v>
      </c>
      <c r="F70" s="1134">
        <v>194</v>
      </c>
      <c r="G70" s="1134">
        <v>194</v>
      </c>
      <c r="H70" s="1129">
        <f t="shared" si="51"/>
        <v>388</v>
      </c>
      <c r="I70" s="1134">
        <v>4</v>
      </c>
      <c r="J70" s="1134">
        <v>4</v>
      </c>
      <c r="K70" s="1129">
        <f t="shared" si="52"/>
        <v>8</v>
      </c>
      <c r="L70" s="1134">
        <v>0</v>
      </c>
      <c r="M70" s="1134">
        <v>0</v>
      </c>
      <c r="N70" s="1129">
        <f t="shared" si="53"/>
        <v>0</v>
      </c>
      <c r="O70" s="1130">
        <f t="shared" si="56"/>
        <v>319</v>
      </c>
      <c r="P70" s="1130">
        <f t="shared" si="56"/>
        <v>288</v>
      </c>
      <c r="Q70" s="1130">
        <f t="shared" si="54"/>
        <v>607</v>
      </c>
      <c r="R70" s="1286" t="str">
        <f t="shared" si="7"/>
        <v>TRUE</v>
      </c>
      <c r="S70" s="1286" t="str">
        <f t="shared" si="8"/>
        <v>TRUE</v>
      </c>
      <c r="T70" s="1286" t="str">
        <f t="shared" si="9"/>
        <v>TRUE</v>
      </c>
      <c r="V70" s="1045">
        <f>Birth!X70</f>
        <v>319</v>
      </c>
      <c r="W70" s="1045">
        <f>Birth!Y70</f>
        <v>288</v>
      </c>
      <c r="X70" s="1045">
        <f>Birth!Z70</f>
        <v>607</v>
      </c>
    </row>
    <row r="71" spans="1:24" s="1045" customFormat="1" ht="15" customHeight="1">
      <c r="A71" s="1057">
        <v>47</v>
      </c>
      <c r="B71" s="1058" t="s">
        <v>118</v>
      </c>
      <c r="C71" s="1134">
        <v>139</v>
      </c>
      <c r="D71" s="1134">
        <v>143</v>
      </c>
      <c r="E71" s="1129">
        <f t="shared" si="50"/>
        <v>282</v>
      </c>
      <c r="F71" s="1134">
        <v>6</v>
      </c>
      <c r="G71" s="1134">
        <v>7</v>
      </c>
      <c r="H71" s="1129">
        <f t="shared" si="51"/>
        <v>13</v>
      </c>
      <c r="I71" s="1134"/>
      <c r="J71" s="1134"/>
      <c r="K71" s="1129">
        <f t="shared" si="52"/>
        <v>0</v>
      </c>
      <c r="L71" s="1134">
        <v>3</v>
      </c>
      <c r="M71" s="1134">
        <v>3</v>
      </c>
      <c r="N71" s="1129">
        <f t="shared" si="53"/>
        <v>6</v>
      </c>
      <c r="O71" s="1130">
        <f t="shared" si="56"/>
        <v>148</v>
      </c>
      <c r="P71" s="1130">
        <f t="shared" si="56"/>
        <v>153</v>
      </c>
      <c r="Q71" s="1130">
        <f t="shared" si="54"/>
        <v>301</v>
      </c>
      <c r="R71" s="1286" t="str">
        <f t="shared" si="7"/>
        <v>TRUE</v>
      </c>
      <c r="S71" s="1286" t="str">
        <f t="shared" si="8"/>
        <v>TRUE</v>
      </c>
      <c r="T71" s="1286" t="str">
        <f t="shared" si="9"/>
        <v>TRUE</v>
      </c>
      <c r="V71" s="1045">
        <f>Birth!X71</f>
        <v>148</v>
      </c>
      <c r="W71" s="1045">
        <f>Birth!Y71</f>
        <v>153</v>
      </c>
      <c r="X71" s="1045">
        <f>Birth!Z71</f>
        <v>301</v>
      </c>
    </row>
    <row r="72" spans="1:24" s="1045" customFormat="1" ht="15" customHeight="1">
      <c r="A72" s="1050"/>
      <c r="B72" s="1051" t="s">
        <v>6</v>
      </c>
      <c r="C72" s="1052">
        <f>SUM(C63:C71)</f>
        <v>1207</v>
      </c>
      <c r="D72" s="1052">
        <f t="shared" ref="D72:P72" si="57">SUM(D63:D71)</f>
        <v>1103</v>
      </c>
      <c r="E72" s="1052">
        <f t="shared" si="57"/>
        <v>2310</v>
      </c>
      <c r="F72" s="1052">
        <f t="shared" si="57"/>
        <v>1089</v>
      </c>
      <c r="G72" s="1052">
        <f t="shared" si="57"/>
        <v>1046</v>
      </c>
      <c r="H72" s="1052">
        <f t="shared" si="57"/>
        <v>2135</v>
      </c>
      <c r="I72" s="1052">
        <f t="shared" si="57"/>
        <v>4</v>
      </c>
      <c r="J72" s="1052">
        <f t="shared" si="57"/>
        <v>4</v>
      </c>
      <c r="K72" s="1052">
        <f t="shared" si="57"/>
        <v>8</v>
      </c>
      <c r="L72" s="1052">
        <f t="shared" si="57"/>
        <v>22</v>
      </c>
      <c r="M72" s="1052">
        <f t="shared" si="57"/>
        <v>27</v>
      </c>
      <c r="N72" s="1052">
        <f t="shared" si="57"/>
        <v>49</v>
      </c>
      <c r="O72" s="1068">
        <f t="shared" si="57"/>
        <v>2322</v>
      </c>
      <c r="P72" s="1068">
        <f t="shared" si="57"/>
        <v>2180</v>
      </c>
      <c r="Q72" s="1068">
        <f>SUM(Q63:Q71)</f>
        <v>4502</v>
      </c>
      <c r="R72" s="1286" t="str">
        <f t="shared" si="7"/>
        <v>TRUE</v>
      </c>
      <c r="S72" s="1286" t="str">
        <f t="shared" si="8"/>
        <v>TRUE</v>
      </c>
      <c r="T72" s="1286" t="str">
        <f t="shared" si="9"/>
        <v>TRUE</v>
      </c>
      <c r="V72" s="1045">
        <f>Birth!X72</f>
        <v>2322</v>
      </c>
      <c r="W72" s="1045">
        <f>Birth!Y72</f>
        <v>2180</v>
      </c>
      <c r="X72" s="1045">
        <f>Birth!Z72</f>
        <v>4502</v>
      </c>
    </row>
    <row r="73" spans="1:24" s="1045" customFormat="1" ht="15" customHeight="1">
      <c r="A73" s="1060" t="s">
        <v>51</v>
      </c>
      <c r="B73" s="1042"/>
      <c r="C73" s="1055"/>
      <c r="D73" s="1055"/>
      <c r="E73" s="1055"/>
      <c r="F73" s="1055"/>
      <c r="G73" s="1055"/>
      <c r="H73" s="1055"/>
      <c r="I73" s="1055"/>
      <c r="J73" s="1055"/>
      <c r="K73" s="1055"/>
      <c r="L73" s="1055"/>
      <c r="M73" s="1055"/>
      <c r="N73" s="1055"/>
      <c r="O73" s="1055"/>
      <c r="P73" s="1055"/>
      <c r="Q73" s="1056"/>
      <c r="R73" s="1286" t="str">
        <f t="shared" ref="R73:R136" si="58">IF(O73=V73,"TRUE","FALSE")</f>
        <v>TRUE</v>
      </c>
      <c r="S73" s="1286" t="str">
        <f t="shared" ref="S73:S136" si="59">IF(P73=W73,"TRUE","FALSE")</f>
        <v>TRUE</v>
      </c>
      <c r="T73" s="1286" t="str">
        <f t="shared" ref="T73:T136" si="60">IF(Q73=X73,"TRUE","FALSE")</f>
        <v>TRUE</v>
      </c>
      <c r="V73" s="1045">
        <f>Birth!X73</f>
        <v>0</v>
      </c>
      <c r="W73" s="1045">
        <f>Birth!Y73</f>
        <v>0</v>
      </c>
      <c r="X73" s="1045">
        <f>Birth!Z73</f>
        <v>0</v>
      </c>
    </row>
    <row r="74" spans="1:24" s="1045" customFormat="1" ht="15" customHeight="1">
      <c r="A74" s="1057">
        <v>48</v>
      </c>
      <c r="B74" s="1069" t="s">
        <v>632</v>
      </c>
      <c r="C74" s="1135">
        <v>230</v>
      </c>
      <c r="D74" s="1135">
        <v>211</v>
      </c>
      <c r="E74" s="1129">
        <f t="shared" ref="E74:E81" si="61">+C74+D74</f>
        <v>441</v>
      </c>
      <c r="F74" s="1135"/>
      <c r="G74" s="1135"/>
      <c r="H74" s="1129">
        <f t="shared" ref="H74:H82" si="62">+F74+G74</f>
        <v>0</v>
      </c>
      <c r="I74" s="1135">
        <v>0</v>
      </c>
      <c r="J74" s="1135">
        <v>14</v>
      </c>
      <c r="K74" s="1129">
        <f t="shared" ref="K74:K82" si="63">+I74+J74</f>
        <v>14</v>
      </c>
      <c r="L74" s="1135"/>
      <c r="M74" s="1135"/>
      <c r="N74" s="1129">
        <f t="shared" ref="N74:N82" si="64">+L74+M74</f>
        <v>0</v>
      </c>
      <c r="O74" s="1130">
        <f>C74+F74+I74+L74</f>
        <v>230</v>
      </c>
      <c r="P74" s="1130">
        <f>D74+G74+J74+M74</f>
        <v>225</v>
      </c>
      <c r="Q74" s="1130">
        <f t="shared" ref="Q74:Q82" si="65">O74+P74</f>
        <v>455</v>
      </c>
      <c r="R74" s="1286" t="str">
        <f t="shared" si="58"/>
        <v>TRUE</v>
      </c>
      <c r="S74" s="1286" t="str">
        <f t="shared" si="59"/>
        <v>TRUE</v>
      </c>
      <c r="T74" s="1286" t="str">
        <f t="shared" si="60"/>
        <v>TRUE</v>
      </c>
      <c r="V74" s="1045">
        <f>Birth!X74</f>
        <v>230</v>
      </c>
      <c r="W74" s="1045">
        <f>Birth!Y74</f>
        <v>225</v>
      </c>
      <c r="X74" s="1045">
        <f>Birth!Z74</f>
        <v>455</v>
      </c>
    </row>
    <row r="75" spans="1:24" s="1045" customFormat="1" ht="15" customHeight="1">
      <c r="A75" s="1057">
        <v>49</v>
      </c>
      <c r="B75" s="1069" t="s">
        <v>633</v>
      </c>
      <c r="C75" s="1135">
        <v>112</v>
      </c>
      <c r="D75" s="1135">
        <v>110</v>
      </c>
      <c r="E75" s="1129">
        <f t="shared" si="61"/>
        <v>222</v>
      </c>
      <c r="F75" s="1135">
        <v>4</v>
      </c>
      <c r="G75" s="1135">
        <v>9</v>
      </c>
      <c r="H75" s="1129">
        <f t="shared" si="62"/>
        <v>13</v>
      </c>
      <c r="I75" s="1135">
        <v>9</v>
      </c>
      <c r="J75" s="1135">
        <v>8</v>
      </c>
      <c r="K75" s="1129">
        <f t="shared" si="63"/>
        <v>17</v>
      </c>
      <c r="L75" s="1135"/>
      <c r="M75" s="1135"/>
      <c r="N75" s="1129">
        <f t="shared" si="64"/>
        <v>0</v>
      </c>
      <c r="O75" s="1130">
        <f t="shared" ref="O75:P77" si="66">C75+F75+I75+L75</f>
        <v>125</v>
      </c>
      <c r="P75" s="1130">
        <f t="shared" si="66"/>
        <v>127</v>
      </c>
      <c r="Q75" s="1130">
        <f t="shared" si="65"/>
        <v>252</v>
      </c>
      <c r="R75" s="1286" t="str">
        <f t="shared" si="58"/>
        <v>TRUE</v>
      </c>
      <c r="S75" s="1286" t="str">
        <f t="shared" si="59"/>
        <v>TRUE</v>
      </c>
      <c r="T75" s="1286" t="str">
        <f t="shared" si="60"/>
        <v>TRUE</v>
      </c>
      <c r="V75" s="1045">
        <f>Birth!X75</f>
        <v>125</v>
      </c>
      <c r="W75" s="1045">
        <f>Birth!Y75</f>
        <v>127</v>
      </c>
      <c r="X75" s="1045">
        <f>Birth!Z75</f>
        <v>252</v>
      </c>
    </row>
    <row r="76" spans="1:24" s="1045" customFormat="1" ht="15" customHeight="1">
      <c r="A76" s="1057">
        <v>50</v>
      </c>
      <c r="B76" s="1069" t="s">
        <v>634</v>
      </c>
      <c r="C76" s="1135">
        <v>112</v>
      </c>
      <c r="D76" s="1135">
        <v>107</v>
      </c>
      <c r="E76" s="1129">
        <f t="shared" si="61"/>
        <v>219</v>
      </c>
      <c r="F76" s="1135"/>
      <c r="G76" s="1135">
        <v>1</v>
      </c>
      <c r="H76" s="1129">
        <f t="shared" si="62"/>
        <v>1</v>
      </c>
      <c r="I76" s="1135">
        <v>12</v>
      </c>
      <c r="J76" s="1135">
        <v>17</v>
      </c>
      <c r="K76" s="1129">
        <f t="shared" si="63"/>
        <v>29</v>
      </c>
      <c r="L76" s="1135"/>
      <c r="M76" s="1135"/>
      <c r="N76" s="1129">
        <f t="shared" si="64"/>
        <v>0</v>
      </c>
      <c r="O76" s="1130">
        <f t="shared" si="66"/>
        <v>124</v>
      </c>
      <c r="P76" s="1130">
        <f t="shared" si="66"/>
        <v>125</v>
      </c>
      <c r="Q76" s="1130">
        <f t="shared" si="65"/>
        <v>249</v>
      </c>
      <c r="R76" s="1286" t="str">
        <f t="shared" si="58"/>
        <v>TRUE</v>
      </c>
      <c r="S76" s="1286" t="str">
        <f t="shared" si="59"/>
        <v>TRUE</v>
      </c>
      <c r="T76" s="1286" t="str">
        <f t="shared" si="60"/>
        <v>TRUE</v>
      </c>
      <c r="V76" s="1045">
        <f>Birth!X76</f>
        <v>124</v>
      </c>
      <c r="W76" s="1045">
        <f>Birth!Y76</f>
        <v>125</v>
      </c>
      <c r="X76" s="1045">
        <f>Birth!Z76</f>
        <v>249</v>
      </c>
    </row>
    <row r="77" spans="1:24" s="1045" customFormat="1" ht="15" customHeight="1">
      <c r="A77" s="1057">
        <v>51</v>
      </c>
      <c r="B77" s="1069" t="s">
        <v>635</v>
      </c>
      <c r="C77" s="1135">
        <v>113</v>
      </c>
      <c r="D77" s="1135">
        <v>85</v>
      </c>
      <c r="E77" s="1129">
        <f t="shared" si="61"/>
        <v>198</v>
      </c>
      <c r="F77" s="1135"/>
      <c r="G77" s="1135"/>
      <c r="H77" s="1129">
        <f t="shared" si="62"/>
        <v>0</v>
      </c>
      <c r="I77" s="1135">
        <v>1</v>
      </c>
      <c r="J77" s="1135">
        <v>2</v>
      </c>
      <c r="K77" s="1129">
        <f t="shared" si="63"/>
        <v>3</v>
      </c>
      <c r="L77" s="1135"/>
      <c r="M77" s="1135"/>
      <c r="N77" s="1129">
        <f t="shared" si="64"/>
        <v>0</v>
      </c>
      <c r="O77" s="1130">
        <f t="shared" si="66"/>
        <v>114</v>
      </c>
      <c r="P77" s="1130">
        <f t="shared" si="66"/>
        <v>87</v>
      </c>
      <c r="Q77" s="1130">
        <f t="shared" si="65"/>
        <v>201</v>
      </c>
      <c r="R77" s="1286" t="str">
        <f t="shared" si="58"/>
        <v>TRUE</v>
      </c>
      <c r="S77" s="1286" t="str">
        <f t="shared" si="59"/>
        <v>TRUE</v>
      </c>
      <c r="T77" s="1286" t="str">
        <f t="shared" si="60"/>
        <v>TRUE</v>
      </c>
      <c r="V77" s="1045">
        <f>Birth!X77</f>
        <v>114</v>
      </c>
      <c r="W77" s="1045">
        <f>Birth!Y77</f>
        <v>87</v>
      </c>
      <c r="X77" s="1045">
        <f>Birth!Z77</f>
        <v>201</v>
      </c>
    </row>
    <row r="78" spans="1:24" s="1045" customFormat="1" ht="15" customHeight="1">
      <c r="A78" s="1057">
        <v>52</v>
      </c>
      <c r="B78" s="1069" t="s">
        <v>636</v>
      </c>
      <c r="C78" s="1135">
        <v>79</v>
      </c>
      <c r="D78" s="1135">
        <v>84</v>
      </c>
      <c r="E78" s="1129">
        <f t="shared" si="61"/>
        <v>163</v>
      </c>
      <c r="F78" s="1135"/>
      <c r="G78" s="1135"/>
      <c r="H78" s="1129">
        <f t="shared" si="62"/>
        <v>0</v>
      </c>
      <c r="I78" s="1135"/>
      <c r="J78" s="1135"/>
      <c r="K78" s="1129">
        <f t="shared" si="63"/>
        <v>0</v>
      </c>
      <c r="L78" s="1135"/>
      <c r="M78" s="1135"/>
      <c r="N78" s="1129">
        <f t="shared" si="64"/>
        <v>0</v>
      </c>
      <c r="O78" s="1130">
        <f>C78+F78+I78+L78</f>
        <v>79</v>
      </c>
      <c r="P78" s="1130">
        <f>D78+G78+J78+M78</f>
        <v>84</v>
      </c>
      <c r="Q78" s="1130">
        <f t="shared" si="65"/>
        <v>163</v>
      </c>
      <c r="R78" s="1286" t="str">
        <f t="shared" si="58"/>
        <v>TRUE</v>
      </c>
      <c r="S78" s="1286" t="str">
        <f t="shared" si="59"/>
        <v>TRUE</v>
      </c>
      <c r="T78" s="1286" t="str">
        <f t="shared" si="60"/>
        <v>TRUE</v>
      </c>
      <c r="V78" s="1045">
        <f>Birth!X78</f>
        <v>79</v>
      </c>
      <c r="W78" s="1045">
        <f>Birth!Y78</f>
        <v>84</v>
      </c>
      <c r="X78" s="1045">
        <f>Birth!Z78</f>
        <v>163</v>
      </c>
    </row>
    <row r="79" spans="1:24" s="1045" customFormat="1" ht="15" customHeight="1">
      <c r="A79" s="1057">
        <v>53</v>
      </c>
      <c r="B79" s="1069" t="s">
        <v>637</v>
      </c>
      <c r="C79" s="1135">
        <v>155</v>
      </c>
      <c r="D79" s="1135">
        <v>151</v>
      </c>
      <c r="E79" s="1129">
        <f t="shared" si="61"/>
        <v>306</v>
      </c>
      <c r="F79" s="1135"/>
      <c r="G79" s="1135"/>
      <c r="H79" s="1129">
        <f t="shared" si="62"/>
        <v>0</v>
      </c>
      <c r="I79" s="1135"/>
      <c r="J79" s="1135"/>
      <c r="K79" s="1129">
        <f t="shared" si="63"/>
        <v>0</v>
      </c>
      <c r="L79" s="1135"/>
      <c r="M79" s="1135"/>
      <c r="N79" s="1129">
        <f t="shared" si="64"/>
        <v>0</v>
      </c>
      <c r="O79" s="1130">
        <f t="shared" ref="O79:P81" si="67">C79+F79+I79+L79</f>
        <v>155</v>
      </c>
      <c r="P79" s="1130">
        <f t="shared" si="67"/>
        <v>151</v>
      </c>
      <c r="Q79" s="1130">
        <f t="shared" si="65"/>
        <v>306</v>
      </c>
      <c r="R79" s="1286" t="str">
        <f t="shared" si="58"/>
        <v>TRUE</v>
      </c>
      <c r="S79" s="1286" t="str">
        <f t="shared" si="59"/>
        <v>TRUE</v>
      </c>
      <c r="T79" s="1286" t="str">
        <f t="shared" si="60"/>
        <v>TRUE</v>
      </c>
      <c r="V79" s="1045">
        <f>Birth!X79</f>
        <v>155</v>
      </c>
      <c r="W79" s="1045">
        <f>Birth!Y79</f>
        <v>151</v>
      </c>
      <c r="X79" s="1045">
        <f>Birth!Z79</f>
        <v>306</v>
      </c>
    </row>
    <row r="80" spans="1:24" s="1045" customFormat="1" ht="15" customHeight="1">
      <c r="A80" s="1057">
        <v>54</v>
      </c>
      <c r="B80" s="1069" t="s">
        <v>638</v>
      </c>
      <c r="C80" s="1135">
        <v>89</v>
      </c>
      <c r="D80" s="1135">
        <v>107</v>
      </c>
      <c r="E80" s="1129">
        <f t="shared" si="61"/>
        <v>196</v>
      </c>
      <c r="F80" s="1135"/>
      <c r="G80" s="1135"/>
      <c r="H80" s="1129">
        <f t="shared" si="62"/>
        <v>0</v>
      </c>
      <c r="I80" s="1135"/>
      <c r="J80" s="1135"/>
      <c r="K80" s="1129">
        <f t="shared" si="63"/>
        <v>0</v>
      </c>
      <c r="L80" s="1135"/>
      <c r="M80" s="1135"/>
      <c r="N80" s="1129">
        <f t="shared" si="64"/>
        <v>0</v>
      </c>
      <c r="O80" s="1130">
        <f t="shared" si="67"/>
        <v>89</v>
      </c>
      <c r="P80" s="1130">
        <f t="shared" si="67"/>
        <v>107</v>
      </c>
      <c r="Q80" s="1130">
        <f t="shared" si="65"/>
        <v>196</v>
      </c>
      <c r="R80" s="1286" t="str">
        <f t="shared" si="58"/>
        <v>TRUE</v>
      </c>
      <c r="S80" s="1286" t="str">
        <f t="shared" si="59"/>
        <v>TRUE</v>
      </c>
      <c r="T80" s="1286" t="str">
        <f t="shared" si="60"/>
        <v>TRUE</v>
      </c>
      <c r="V80" s="1045">
        <f>Birth!X80</f>
        <v>89</v>
      </c>
      <c r="W80" s="1045">
        <f>Birth!Y80</f>
        <v>107</v>
      </c>
      <c r="X80" s="1045">
        <f>Birth!Z80</f>
        <v>196</v>
      </c>
    </row>
    <row r="81" spans="1:24" s="1045" customFormat="1" ht="15" customHeight="1">
      <c r="A81" s="1057">
        <v>55</v>
      </c>
      <c r="B81" s="1069" t="s">
        <v>639</v>
      </c>
      <c r="C81" s="1135">
        <v>341</v>
      </c>
      <c r="D81" s="1135">
        <v>309</v>
      </c>
      <c r="E81" s="1129">
        <f t="shared" si="61"/>
        <v>650</v>
      </c>
      <c r="F81" s="1135"/>
      <c r="G81" s="1135"/>
      <c r="H81" s="1129">
        <f t="shared" si="62"/>
        <v>0</v>
      </c>
      <c r="I81" s="1135"/>
      <c r="J81" s="1135"/>
      <c r="K81" s="1129">
        <f t="shared" si="63"/>
        <v>0</v>
      </c>
      <c r="L81" s="1135"/>
      <c r="M81" s="1135"/>
      <c r="N81" s="1129">
        <f t="shared" si="64"/>
        <v>0</v>
      </c>
      <c r="O81" s="1130">
        <f t="shared" si="67"/>
        <v>341</v>
      </c>
      <c r="P81" s="1130">
        <f t="shared" si="67"/>
        <v>309</v>
      </c>
      <c r="Q81" s="1130">
        <f t="shared" si="65"/>
        <v>650</v>
      </c>
      <c r="R81" s="1286" t="str">
        <f t="shared" si="58"/>
        <v>TRUE</v>
      </c>
      <c r="S81" s="1286" t="str">
        <f t="shared" si="59"/>
        <v>TRUE</v>
      </c>
      <c r="T81" s="1286" t="str">
        <f t="shared" si="60"/>
        <v>TRUE</v>
      </c>
      <c r="V81" s="1045">
        <f>Birth!X81</f>
        <v>341</v>
      </c>
      <c r="W81" s="1045">
        <f>Birth!Y81</f>
        <v>309</v>
      </c>
      <c r="X81" s="1045">
        <f>Birth!Z81</f>
        <v>650</v>
      </c>
    </row>
    <row r="82" spans="1:24" s="1045" customFormat="1" ht="15" customHeight="1">
      <c r="A82" s="1057">
        <v>56</v>
      </c>
      <c r="B82" s="1069" t="s">
        <v>640</v>
      </c>
      <c r="C82" s="1135">
        <v>2</v>
      </c>
      <c r="D82" s="1135">
        <v>3</v>
      </c>
      <c r="E82" s="1129">
        <f>+C82+D82</f>
        <v>5</v>
      </c>
      <c r="F82" s="1135">
        <v>3</v>
      </c>
      <c r="G82" s="1135">
        <v>1</v>
      </c>
      <c r="H82" s="1129">
        <f t="shared" si="62"/>
        <v>4</v>
      </c>
      <c r="I82" s="1135">
        <v>304</v>
      </c>
      <c r="J82" s="1135">
        <v>282</v>
      </c>
      <c r="K82" s="1129">
        <f t="shared" si="63"/>
        <v>586</v>
      </c>
      <c r="L82" s="1135"/>
      <c r="M82" s="1135"/>
      <c r="N82" s="1129">
        <f t="shared" si="64"/>
        <v>0</v>
      </c>
      <c r="O82" s="1130">
        <f>C82+F82+I82+L82</f>
        <v>309</v>
      </c>
      <c r="P82" s="1130">
        <f>D82+G82+J82+M82</f>
        <v>286</v>
      </c>
      <c r="Q82" s="1130">
        <f t="shared" si="65"/>
        <v>595</v>
      </c>
      <c r="R82" s="1286" t="str">
        <f t="shared" si="58"/>
        <v>TRUE</v>
      </c>
      <c r="S82" s="1286" t="str">
        <f t="shared" si="59"/>
        <v>TRUE</v>
      </c>
      <c r="T82" s="1286" t="str">
        <f t="shared" si="60"/>
        <v>TRUE</v>
      </c>
      <c r="V82" s="1045">
        <f>Birth!X82</f>
        <v>309</v>
      </c>
      <c r="W82" s="1045">
        <f>Birth!Y82</f>
        <v>286</v>
      </c>
      <c r="X82" s="1045">
        <f>Birth!Z82</f>
        <v>595</v>
      </c>
    </row>
    <row r="83" spans="1:24" s="1045" customFormat="1" ht="15" customHeight="1">
      <c r="A83" s="1050"/>
      <c r="B83" s="1051" t="s">
        <v>6</v>
      </c>
      <c r="C83" s="1052">
        <f>SUM(C74:C82)</f>
        <v>1233</v>
      </c>
      <c r="D83" s="1052">
        <f t="shared" ref="D83:P83" si="68">SUM(D74:D82)</f>
        <v>1167</v>
      </c>
      <c r="E83" s="1052">
        <f t="shared" si="68"/>
        <v>2400</v>
      </c>
      <c r="F83" s="1052">
        <f t="shared" si="68"/>
        <v>7</v>
      </c>
      <c r="G83" s="1052">
        <f t="shared" si="68"/>
        <v>11</v>
      </c>
      <c r="H83" s="1052">
        <f t="shared" si="68"/>
        <v>18</v>
      </c>
      <c r="I83" s="1052">
        <f t="shared" si="68"/>
        <v>326</v>
      </c>
      <c r="J83" s="1052">
        <f t="shared" si="68"/>
        <v>323</v>
      </c>
      <c r="K83" s="1052">
        <f t="shared" si="68"/>
        <v>649</v>
      </c>
      <c r="L83" s="1052">
        <f t="shared" si="68"/>
        <v>0</v>
      </c>
      <c r="M83" s="1052">
        <f t="shared" si="68"/>
        <v>0</v>
      </c>
      <c r="N83" s="1052">
        <f t="shared" si="68"/>
        <v>0</v>
      </c>
      <c r="O83" s="1068">
        <f t="shared" si="68"/>
        <v>1566</v>
      </c>
      <c r="P83" s="1068">
        <f t="shared" si="68"/>
        <v>1501</v>
      </c>
      <c r="Q83" s="1068">
        <f>SUM(Q74:Q82)</f>
        <v>3067</v>
      </c>
      <c r="R83" s="1332" t="str">
        <f t="shared" si="58"/>
        <v>TRUE</v>
      </c>
      <c r="S83" s="1332" t="str">
        <f t="shared" si="59"/>
        <v>TRUE</v>
      </c>
      <c r="T83" s="1332" t="str">
        <f t="shared" si="60"/>
        <v>TRUE</v>
      </c>
      <c r="U83" s="1339"/>
      <c r="V83" s="1339">
        <f>Birth!X83</f>
        <v>1566</v>
      </c>
      <c r="W83" s="1339">
        <f>Birth!Y83</f>
        <v>1501</v>
      </c>
      <c r="X83" s="1339">
        <f>Birth!Z83</f>
        <v>3067</v>
      </c>
    </row>
    <row r="84" spans="1:24" s="1045" customFormat="1" ht="15" customHeight="1">
      <c r="A84" s="1060" t="s">
        <v>57</v>
      </c>
      <c r="B84" s="1042"/>
      <c r="C84" s="1055"/>
      <c r="D84" s="1055"/>
      <c r="E84" s="1055"/>
      <c r="F84" s="1055"/>
      <c r="G84" s="1055"/>
      <c r="H84" s="1055"/>
      <c r="I84" s="1055"/>
      <c r="J84" s="1055"/>
      <c r="K84" s="1055"/>
      <c r="L84" s="1055"/>
      <c r="M84" s="1055"/>
      <c r="N84" s="1055"/>
      <c r="O84" s="1055"/>
      <c r="P84" s="1055"/>
      <c r="Q84" s="1056"/>
      <c r="R84" s="1286" t="str">
        <f t="shared" si="58"/>
        <v>TRUE</v>
      </c>
      <c r="S84" s="1286" t="str">
        <f t="shared" si="59"/>
        <v>TRUE</v>
      </c>
      <c r="T84" s="1286" t="str">
        <f t="shared" si="60"/>
        <v>TRUE</v>
      </c>
      <c r="V84" s="1045">
        <f>Birth!X84</f>
        <v>0</v>
      </c>
      <c r="W84" s="1045">
        <f>Birth!Y84</f>
        <v>0</v>
      </c>
      <c r="X84" s="1045">
        <f>Birth!Z84</f>
        <v>0</v>
      </c>
    </row>
    <row r="85" spans="1:24" s="1045" customFormat="1" ht="15" customHeight="1">
      <c r="A85" s="1057">
        <v>57</v>
      </c>
      <c r="B85" s="1058" t="s">
        <v>123</v>
      </c>
      <c r="C85" s="1134">
        <v>90</v>
      </c>
      <c r="D85" s="1134">
        <v>86</v>
      </c>
      <c r="E85" s="1129">
        <f t="shared" ref="E85:E88" si="69">+C85+D85</f>
        <v>176</v>
      </c>
      <c r="F85" s="1134">
        <v>27</v>
      </c>
      <c r="G85" s="1134">
        <v>18</v>
      </c>
      <c r="H85" s="1129">
        <f t="shared" ref="H85:H88" si="70">+F85+G85</f>
        <v>45</v>
      </c>
      <c r="I85" s="1134">
        <v>10</v>
      </c>
      <c r="J85" s="1134">
        <v>7</v>
      </c>
      <c r="K85" s="1129">
        <f t="shared" ref="K85:K88" si="71">+I85+J85</f>
        <v>17</v>
      </c>
      <c r="L85" s="1134">
        <v>0</v>
      </c>
      <c r="M85" s="1134">
        <v>0</v>
      </c>
      <c r="N85" s="1129">
        <f t="shared" ref="N85:N88" si="72">+L85+M85</f>
        <v>0</v>
      </c>
      <c r="O85" s="1130">
        <f t="shared" ref="O85:P88" si="73">C85+F85+I85+L85</f>
        <v>127</v>
      </c>
      <c r="P85" s="1130">
        <f t="shared" si="73"/>
        <v>111</v>
      </c>
      <c r="Q85" s="1130">
        <f>O85+P85</f>
        <v>238</v>
      </c>
      <c r="R85" s="1286" t="str">
        <f t="shared" si="58"/>
        <v>TRUE</v>
      </c>
      <c r="S85" s="1286" t="str">
        <f t="shared" si="59"/>
        <v>TRUE</v>
      </c>
      <c r="T85" s="1286" t="str">
        <f t="shared" si="60"/>
        <v>TRUE</v>
      </c>
      <c r="V85" s="1045">
        <f>Birth!X85</f>
        <v>127</v>
      </c>
      <c r="W85" s="1045">
        <f>Birth!Y85</f>
        <v>111</v>
      </c>
      <c r="X85" s="1045">
        <f>Birth!Z85</f>
        <v>238</v>
      </c>
    </row>
    <row r="86" spans="1:24" s="1045" customFormat="1" ht="15" customHeight="1">
      <c r="A86" s="1057">
        <v>58</v>
      </c>
      <c r="B86" s="1058" t="s">
        <v>124</v>
      </c>
      <c r="C86" s="1134">
        <v>31</v>
      </c>
      <c r="D86" s="1134">
        <v>39</v>
      </c>
      <c r="E86" s="1129">
        <f t="shared" si="69"/>
        <v>70</v>
      </c>
      <c r="F86" s="1134">
        <v>2</v>
      </c>
      <c r="G86" s="1134">
        <v>2</v>
      </c>
      <c r="H86" s="1129">
        <f t="shared" si="70"/>
        <v>4</v>
      </c>
      <c r="I86" s="1134">
        <v>10</v>
      </c>
      <c r="J86" s="1134">
        <v>11</v>
      </c>
      <c r="K86" s="1129">
        <f t="shared" si="71"/>
        <v>21</v>
      </c>
      <c r="L86" s="1134">
        <v>2</v>
      </c>
      <c r="M86" s="1134">
        <v>0</v>
      </c>
      <c r="N86" s="1129">
        <f t="shared" si="72"/>
        <v>2</v>
      </c>
      <c r="O86" s="1130">
        <f t="shared" si="73"/>
        <v>45</v>
      </c>
      <c r="P86" s="1130">
        <f t="shared" si="73"/>
        <v>52</v>
      </c>
      <c r="Q86" s="1130">
        <f>O86+P86</f>
        <v>97</v>
      </c>
      <c r="R86" s="1286" t="str">
        <f t="shared" si="58"/>
        <v>TRUE</v>
      </c>
      <c r="S86" s="1286" t="str">
        <f t="shared" si="59"/>
        <v>TRUE</v>
      </c>
      <c r="T86" s="1286" t="str">
        <f t="shared" si="60"/>
        <v>TRUE</v>
      </c>
      <c r="V86" s="1045">
        <f>Birth!X86</f>
        <v>45</v>
      </c>
      <c r="W86" s="1045">
        <f>Birth!Y86</f>
        <v>52</v>
      </c>
      <c r="X86" s="1045">
        <f>Birth!Z86</f>
        <v>97</v>
      </c>
    </row>
    <row r="87" spans="1:24" s="1045" customFormat="1" ht="15" customHeight="1">
      <c r="A87" s="1057">
        <v>59</v>
      </c>
      <c r="B87" s="1058" t="s">
        <v>125</v>
      </c>
      <c r="C87" s="1134">
        <v>37</v>
      </c>
      <c r="D87" s="1134">
        <v>29</v>
      </c>
      <c r="E87" s="1129">
        <f t="shared" si="69"/>
        <v>66</v>
      </c>
      <c r="F87" s="1134">
        <v>3</v>
      </c>
      <c r="G87" s="1134">
        <v>2</v>
      </c>
      <c r="H87" s="1129">
        <f t="shared" si="70"/>
        <v>5</v>
      </c>
      <c r="I87" s="1134">
        <v>3</v>
      </c>
      <c r="J87" s="1134">
        <v>0</v>
      </c>
      <c r="K87" s="1129">
        <f t="shared" si="71"/>
        <v>3</v>
      </c>
      <c r="L87" s="1134">
        <v>0</v>
      </c>
      <c r="M87" s="1134">
        <v>2</v>
      </c>
      <c r="N87" s="1129">
        <f t="shared" si="72"/>
        <v>2</v>
      </c>
      <c r="O87" s="1130">
        <f t="shared" si="73"/>
        <v>43</v>
      </c>
      <c r="P87" s="1130">
        <f t="shared" si="73"/>
        <v>33</v>
      </c>
      <c r="Q87" s="1130">
        <f>O87+P87</f>
        <v>76</v>
      </c>
      <c r="R87" s="1286" t="str">
        <f t="shared" si="58"/>
        <v>TRUE</v>
      </c>
      <c r="S87" s="1286" t="str">
        <f t="shared" si="59"/>
        <v>TRUE</v>
      </c>
      <c r="T87" s="1286" t="str">
        <f t="shared" si="60"/>
        <v>TRUE</v>
      </c>
      <c r="V87" s="1045">
        <f>Birth!X87</f>
        <v>43</v>
      </c>
      <c r="W87" s="1045">
        <f>Birth!Y87</f>
        <v>33</v>
      </c>
      <c r="X87" s="1045">
        <f>Birth!Z87</f>
        <v>76</v>
      </c>
    </row>
    <row r="88" spans="1:24" s="1045" customFormat="1" ht="15" customHeight="1">
      <c r="A88" s="1057">
        <v>60</v>
      </c>
      <c r="B88" s="1058" t="s">
        <v>59</v>
      </c>
      <c r="C88" s="1134">
        <v>28</v>
      </c>
      <c r="D88" s="1134">
        <v>30</v>
      </c>
      <c r="E88" s="1129">
        <f t="shared" si="69"/>
        <v>58</v>
      </c>
      <c r="F88" s="1134">
        <v>21</v>
      </c>
      <c r="G88" s="1134">
        <v>15</v>
      </c>
      <c r="H88" s="1129">
        <f t="shared" si="70"/>
        <v>36</v>
      </c>
      <c r="I88" s="1134">
        <v>0</v>
      </c>
      <c r="J88" s="1134">
        <v>0</v>
      </c>
      <c r="K88" s="1129">
        <f t="shared" si="71"/>
        <v>0</v>
      </c>
      <c r="L88" s="1134">
        <v>1</v>
      </c>
      <c r="M88" s="1134">
        <v>1</v>
      </c>
      <c r="N88" s="1129">
        <f t="shared" si="72"/>
        <v>2</v>
      </c>
      <c r="O88" s="1130">
        <f t="shared" si="73"/>
        <v>50</v>
      </c>
      <c r="P88" s="1130">
        <f t="shared" si="73"/>
        <v>46</v>
      </c>
      <c r="Q88" s="1130">
        <f>O88+P88</f>
        <v>96</v>
      </c>
      <c r="R88" s="1286" t="str">
        <f t="shared" si="58"/>
        <v>TRUE</v>
      </c>
      <c r="S88" s="1286" t="str">
        <f t="shared" si="59"/>
        <v>TRUE</v>
      </c>
      <c r="T88" s="1286" t="str">
        <f t="shared" si="60"/>
        <v>TRUE</v>
      </c>
      <c r="V88" s="1045">
        <f>Birth!X88</f>
        <v>50</v>
      </c>
      <c r="W88" s="1045">
        <f>Birth!Y88</f>
        <v>46</v>
      </c>
      <c r="X88" s="1045">
        <f>Birth!Z88</f>
        <v>96</v>
      </c>
    </row>
    <row r="89" spans="1:24" s="1045" customFormat="1" ht="15" customHeight="1">
      <c r="A89" s="1050"/>
      <c r="B89" s="1051" t="s">
        <v>6</v>
      </c>
      <c r="C89" s="1052">
        <f>SUM(C85:C88)</f>
        <v>186</v>
      </c>
      <c r="D89" s="1052">
        <f t="shared" ref="D89:P89" si="74">SUM(D85:D88)</f>
        <v>184</v>
      </c>
      <c r="E89" s="1052">
        <f t="shared" si="74"/>
        <v>370</v>
      </c>
      <c r="F89" s="1052">
        <f t="shared" si="74"/>
        <v>53</v>
      </c>
      <c r="G89" s="1052">
        <f t="shared" si="74"/>
        <v>37</v>
      </c>
      <c r="H89" s="1052">
        <f t="shared" si="74"/>
        <v>90</v>
      </c>
      <c r="I89" s="1052">
        <f t="shared" si="74"/>
        <v>23</v>
      </c>
      <c r="J89" s="1052">
        <f t="shared" si="74"/>
        <v>18</v>
      </c>
      <c r="K89" s="1052">
        <f t="shared" si="74"/>
        <v>41</v>
      </c>
      <c r="L89" s="1052">
        <f>SUM(L85:L88)</f>
        <v>3</v>
      </c>
      <c r="M89" s="1052">
        <f>SUM(M85:M88)</f>
        <v>3</v>
      </c>
      <c r="N89" s="1052">
        <f t="shared" si="74"/>
        <v>6</v>
      </c>
      <c r="O89" s="1052">
        <f t="shared" si="74"/>
        <v>265</v>
      </c>
      <c r="P89" s="1052">
        <f t="shared" si="74"/>
        <v>242</v>
      </c>
      <c r="Q89" s="1052">
        <f>SUM(Q85:Q88)</f>
        <v>507</v>
      </c>
      <c r="R89" s="1286" t="str">
        <f t="shared" si="58"/>
        <v>TRUE</v>
      </c>
      <c r="S89" s="1286" t="str">
        <f t="shared" si="59"/>
        <v>TRUE</v>
      </c>
      <c r="T89" s="1286" t="str">
        <f t="shared" si="60"/>
        <v>TRUE</v>
      </c>
      <c r="V89" s="1045">
        <f>Birth!X89</f>
        <v>265</v>
      </c>
      <c r="W89" s="1045">
        <f>Birth!Y89</f>
        <v>242</v>
      </c>
      <c r="X89" s="1045">
        <f>Birth!Z89</f>
        <v>507</v>
      </c>
    </row>
    <row r="90" spans="1:24" s="1045" customFormat="1" ht="15" customHeight="1">
      <c r="A90" s="1060" t="s">
        <v>61</v>
      </c>
      <c r="B90" s="1042"/>
      <c r="C90" s="1055"/>
      <c r="D90" s="1055"/>
      <c r="E90" s="1055"/>
      <c r="F90" s="1055"/>
      <c r="G90" s="1055"/>
      <c r="H90" s="1055"/>
      <c r="I90" s="1055"/>
      <c r="J90" s="1055"/>
      <c r="K90" s="1055"/>
      <c r="L90" s="1055"/>
      <c r="M90" s="1055"/>
      <c r="N90" s="1055"/>
      <c r="O90" s="1055"/>
      <c r="P90" s="1055"/>
      <c r="Q90" s="1056"/>
      <c r="R90" s="1286" t="str">
        <f t="shared" si="58"/>
        <v>TRUE</v>
      </c>
      <c r="S90" s="1286" t="str">
        <f t="shared" si="59"/>
        <v>TRUE</v>
      </c>
      <c r="T90" s="1286" t="str">
        <f t="shared" si="60"/>
        <v>TRUE</v>
      </c>
      <c r="V90" s="1045">
        <f>Birth!X90</f>
        <v>0</v>
      </c>
      <c r="W90" s="1045">
        <f>Birth!Y90</f>
        <v>0</v>
      </c>
      <c r="X90" s="1045">
        <f>Birth!Z90</f>
        <v>0</v>
      </c>
    </row>
    <row r="91" spans="1:24" s="1045" customFormat="1" ht="15" customHeight="1">
      <c r="A91" s="1057">
        <v>61</v>
      </c>
      <c r="B91" s="1070" t="s">
        <v>654</v>
      </c>
      <c r="C91" s="1136">
        <v>220</v>
      </c>
      <c r="D91" s="1136">
        <v>194</v>
      </c>
      <c r="E91" s="1129">
        <f t="shared" ref="E91:E100" si="75">+C91+D91</f>
        <v>414</v>
      </c>
      <c r="F91" s="1136">
        <v>123</v>
      </c>
      <c r="G91" s="1136">
        <v>112</v>
      </c>
      <c r="H91" s="1129">
        <f t="shared" ref="H91:H100" si="76">+F91+G91</f>
        <v>235</v>
      </c>
      <c r="I91" s="1136">
        <v>3</v>
      </c>
      <c r="J91" s="1136">
        <v>5</v>
      </c>
      <c r="K91" s="1129">
        <f t="shared" ref="K91:K100" si="77">+I91+J91</f>
        <v>8</v>
      </c>
      <c r="L91" s="1136">
        <v>1</v>
      </c>
      <c r="M91" s="1136">
        <v>1</v>
      </c>
      <c r="N91" s="1129">
        <f t="shared" ref="N91:N100" si="78">+L91+M91</f>
        <v>2</v>
      </c>
      <c r="O91" s="1130">
        <f>C91+F91+I91+L91</f>
        <v>347</v>
      </c>
      <c r="P91" s="1130">
        <f>D91+G91+J91+M91</f>
        <v>312</v>
      </c>
      <c r="Q91" s="1130">
        <f t="shared" ref="Q91:Q100" si="79">O91+P91</f>
        <v>659</v>
      </c>
      <c r="R91" s="1286" t="str">
        <f t="shared" si="58"/>
        <v>TRUE</v>
      </c>
      <c r="S91" s="1286" t="str">
        <f t="shared" si="59"/>
        <v>TRUE</v>
      </c>
      <c r="T91" s="1286" t="str">
        <f t="shared" si="60"/>
        <v>TRUE</v>
      </c>
      <c r="V91" s="1045">
        <f>Birth!X91</f>
        <v>347</v>
      </c>
      <c r="W91" s="1045">
        <f>Birth!Y91</f>
        <v>312</v>
      </c>
      <c r="X91" s="1045">
        <f>Birth!Z91</f>
        <v>659</v>
      </c>
    </row>
    <row r="92" spans="1:24" s="1045" customFormat="1" ht="15" customHeight="1">
      <c r="A92" s="1057">
        <v>62</v>
      </c>
      <c r="B92" s="1070" t="s">
        <v>846</v>
      </c>
      <c r="C92" s="1132">
        <v>0</v>
      </c>
      <c r="D92" s="1132">
        <v>0</v>
      </c>
      <c r="E92" s="1129">
        <f t="shared" si="75"/>
        <v>0</v>
      </c>
      <c r="F92" s="1132">
        <v>59</v>
      </c>
      <c r="G92" s="1132">
        <v>54</v>
      </c>
      <c r="H92" s="1129">
        <f t="shared" si="76"/>
        <v>113</v>
      </c>
      <c r="I92" s="1132">
        <v>10</v>
      </c>
      <c r="J92" s="1132">
        <v>17</v>
      </c>
      <c r="K92" s="1129">
        <f t="shared" si="77"/>
        <v>27</v>
      </c>
      <c r="L92" s="1132">
        <v>0</v>
      </c>
      <c r="M92" s="1132">
        <v>8</v>
      </c>
      <c r="N92" s="1129">
        <f t="shared" si="78"/>
        <v>8</v>
      </c>
      <c r="O92" s="1130">
        <f t="shared" ref="O92:P94" si="80">C92+F92+I92+L92</f>
        <v>69</v>
      </c>
      <c r="P92" s="1130">
        <f t="shared" si="80"/>
        <v>79</v>
      </c>
      <c r="Q92" s="1130">
        <f t="shared" si="79"/>
        <v>148</v>
      </c>
      <c r="R92" s="1286" t="str">
        <f t="shared" si="58"/>
        <v>TRUE</v>
      </c>
      <c r="S92" s="1286" t="str">
        <f t="shared" si="59"/>
        <v>TRUE</v>
      </c>
      <c r="T92" s="1286" t="str">
        <f t="shared" si="60"/>
        <v>TRUE</v>
      </c>
      <c r="V92" s="1045">
        <f>Birth!X92</f>
        <v>69</v>
      </c>
      <c r="W92" s="1045">
        <f>Birth!Y92</f>
        <v>79</v>
      </c>
      <c r="X92" s="1045">
        <f>Birth!Z92</f>
        <v>148</v>
      </c>
    </row>
    <row r="93" spans="1:24" s="1045" customFormat="1" ht="15" customHeight="1">
      <c r="A93" s="1057">
        <v>63</v>
      </c>
      <c r="B93" s="1070" t="s">
        <v>653</v>
      </c>
      <c r="C93" s="1132">
        <v>1</v>
      </c>
      <c r="D93" s="1132">
        <v>0</v>
      </c>
      <c r="E93" s="1129">
        <f t="shared" si="75"/>
        <v>1</v>
      </c>
      <c r="F93" s="1132">
        <v>89</v>
      </c>
      <c r="G93" s="1132">
        <v>89</v>
      </c>
      <c r="H93" s="1129">
        <f t="shared" si="76"/>
        <v>178</v>
      </c>
      <c r="I93" s="1132">
        <v>3</v>
      </c>
      <c r="J93" s="1132"/>
      <c r="K93" s="1129">
        <f t="shared" si="77"/>
        <v>3</v>
      </c>
      <c r="L93" s="1132">
        <v>2</v>
      </c>
      <c r="M93" s="1132">
        <v>27</v>
      </c>
      <c r="N93" s="1129">
        <f t="shared" si="78"/>
        <v>29</v>
      </c>
      <c r="O93" s="1130">
        <f t="shared" si="80"/>
        <v>95</v>
      </c>
      <c r="P93" s="1130">
        <f t="shared" si="80"/>
        <v>116</v>
      </c>
      <c r="Q93" s="1130">
        <f t="shared" si="79"/>
        <v>211</v>
      </c>
      <c r="R93" s="1286" t="str">
        <f t="shared" si="58"/>
        <v>TRUE</v>
      </c>
      <c r="S93" s="1286" t="str">
        <f t="shared" si="59"/>
        <v>TRUE</v>
      </c>
      <c r="T93" s="1286" t="str">
        <f t="shared" si="60"/>
        <v>TRUE</v>
      </c>
      <c r="V93" s="1045">
        <f>Birth!X93</f>
        <v>95</v>
      </c>
      <c r="W93" s="1045">
        <f>Birth!Y93</f>
        <v>116</v>
      </c>
      <c r="X93" s="1045">
        <f>Birth!Z93</f>
        <v>211</v>
      </c>
    </row>
    <row r="94" spans="1:24" s="1045" customFormat="1" ht="15" customHeight="1">
      <c r="A94" s="1057">
        <v>64</v>
      </c>
      <c r="B94" s="1070" t="s">
        <v>651</v>
      </c>
      <c r="C94" s="1132">
        <v>338</v>
      </c>
      <c r="D94" s="1132">
        <v>315</v>
      </c>
      <c r="E94" s="1129">
        <f t="shared" si="75"/>
        <v>653</v>
      </c>
      <c r="F94" s="1132">
        <v>80</v>
      </c>
      <c r="G94" s="1132">
        <v>86</v>
      </c>
      <c r="H94" s="1129">
        <f t="shared" si="76"/>
        <v>166</v>
      </c>
      <c r="I94" s="1132">
        <v>2</v>
      </c>
      <c r="J94" s="1132"/>
      <c r="K94" s="1129">
        <f t="shared" si="77"/>
        <v>2</v>
      </c>
      <c r="L94" s="1132">
        <v>0</v>
      </c>
      <c r="M94" s="1132">
        <v>0</v>
      </c>
      <c r="N94" s="1129">
        <f t="shared" si="78"/>
        <v>0</v>
      </c>
      <c r="O94" s="1130">
        <f t="shared" si="80"/>
        <v>420</v>
      </c>
      <c r="P94" s="1130">
        <f t="shared" si="80"/>
        <v>401</v>
      </c>
      <c r="Q94" s="1130">
        <f t="shared" si="79"/>
        <v>821</v>
      </c>
      <c r="R94" s="1286" t="str">
        <f t="shared" si="58"/>
        <v>TRUE</v>
      </c>
      <c r="S94" s="1286" t="str">
        <f t="shared" si="59"/>
        <v>TRUE</v>
      </c>
      <c r="T94" s="1286" t="str">
        <f t="shared" si="60"/>
        <v>TRUE</v>
      </c>
      <c r="V94" s="1045">
        <f>Birth!X94</f>
        <v>420</v>
      </c>
      <c r="W94" s="1045">
        <f>Birth!Y94</f>
        <v>401</v>
      </c>
      <c r="X94" s="1045">
        <f>Birth!Z94</f>
        <v>821</v>
      </c>
    </row>
    <row r="95" spans="1:24" s="1045" customFormat="1" ht="15" customHeight="1">
      <c r="A95" s="1057">
        <v>65</v>
      </c>
      <c r="B95" s="1070" t="s">
        <v>847</v>
      </c>
      <c r="C95" s="1132">
        <v>283</v>
      </c>
      <c r="D95" s="1132">
        <v>220</v>
      </c>
      <c r="E95" s="1129">
        <f t="shared" si="75"/>
        <v>503</v>
      </c>
      <c r="F95" s="1132">
        <v>129</v>
      </c>
      <c r="G95" s="1132">
        <v>96</v>
      </c>
      <c r="H95" s="1129">
        <f t="shared" si="76"/>
        <v>225</v>
      </c>
      <c r="I95" s="1132"/>
      <c r="J95" s="1132"/>
      <c r="K95" s="1129">
        <f t="shared" si="77"/>
        <v>0</v>
      </c>
      <c r="L95" s="1132">
        <v>22</v>
      </c>
      <c r="M95" s="1132">
        <v>23</v>
      </c>
      <c r="N95" s="1129">
        <f t="shared" si="78"/>
        <v>45</v>
      </c>
      <c r="O95" s="1130">
        <f>C95+F95+I95+L95</f>
        <v>434</v>
      </c>
      <c r="P95" s="1130">
        <f>D95+G95+J95+M95</f>
        <v>339</v>
      </c>
      <c r="Q95" s="1130">
        <f t="shared" si="79"/>
        <v>773</v>
      </c>
      <c r="R95" s="1286" t="str">
        <f t="shared" si="58"/>
        <v>TRUE</v>
      </c>
      <c r="S95" s="1286" t="str">
        <f t="shared" si="59"/>
        <v>TRUE</v>
      </c>
      <c r="T95" s="1286" t="str">
        <f t="shared" si="60"/>
        <v>TRUE</v>
      </c>
      <c r="V95" s="1045">
        <f>Birth!X95</f>
        <v>434</v>
      </c>
      <c r="W95" s="1045">
        <f>Birth!Y95</f>
        <v>339</v>
      </c>
      <c r="X95" s="1045">
        <f>Birth!Z95</f>
        <v>773</v>
      </c>
    </row>
    <row r="96" spans="1:24" s="1045" customFormat="1" ht="15" customHeight="1">
      <c r="A96" s="1057">
        <v>66</v>
      </c>
      <c r="B96" s="1071" t="s">
        <v>848</v>
      </c>
      <c r="C96" s="1132">
        <v>59</v>
      </c>
      <c r="D96" s="1132">
        <v>57</v>
      </c>
      <c r="E96" s="1129">
        <f t="shared" si="75"/>
        <v>116</v>
      </c>
      <c r="F96" s="1132">
        <v>74</v>
      </c>
      <c r="G96" s="1132">
        <v>46</v>
      </c>
      <c r="H96" s="1129">
        <f t="shared" si="76"/>
        <v>120</v>
      </c>
      <c r="I96" s="1132"/>
      <c r="J96" s="1132"/>
      <c r="K96" s="1129">
        <f t="shared" si="77"/>
        <v>0</v>
      </c>
      <c r="L96" s="1132">
        <v>0</v>
      </c>
      <c r="M96" s="1132">
        <v>0</v>
      </c>
      <c r="N96" s="1129">
        <f t="shared" si="78"/>
        <v>0</v>
      </c>
      <c r="O96" s="1130">
        <f t="shared" ref="O96:P98" si="81">C96+F96+I96+L96</f>
        <v>133</v>
      </c>
      <c r="P96" s="1130">
        <f t="shared" si="81"/>
        <v>103</v>
      </c>
      <c r="Q96" s="1130">
        <f t="shared" si="79"/>
        <v>236</v>
      </c>
      <c r="R96" s="1286" t="str">
        <f t="shared" si="58"/>
        <v>TRUE</v>
      </c>
      <c r="S96" s="1286" t="str">
        <f t="shared" si="59"/>
        <v>TRUE</v>
      </c>
      <c r="T96" s="1286" t="str">
        <f t="shared" si="60"/>
        <v>TRUE</v>
      </c>
      <c r="V96" s="1045">
        <f>Birth!X96</f>
        <v>133</v>
      </c>
      <c r="W96" s="1045">
        <f>Birth!Y96</f>
        <v>103</v>
      </c>
      <c r="X96" s="1045">
        <f>Birth!Z96</f>
        <v>236</v>
      </c>
    </row>
    <row r="97" spans="1:24" s="1045" customFormat="1" ht="15" customHeight="1">
      <c r="A97" s="1057">
        <v>67</v>
      </c>
      <c r="B97" s="1071" t="s">
        <v>652</v>
      </c>
      <c r="C97" s="1132">
        <v>96</v>
      </c>
      <c r="D97" s="1132">
        <v>85</v>
      </c>
      <c r="E97" s="1129">
        <f t="shared" si="75"/>
        <v>181</v>
      </c>
      <c r="F97" s="1132">
        <v>21</v>
      </c>
      <c r="G97" s="1132">
        <v>23</v>
      </c>
      <c r="H97" s="1129">
        <f t="shared" si="76"/>
        <v>44</v>
      </c>
      <c r="I97" s="1132"/>
      <c r="J97" s="1132"/>
      <c r="K97" s="1129">
        <f t="shared" si="77"/>
        <v>0</v>
      </c>
      <c r="L97" s="1132">
        <v>0</v>
      </c>
      <c r="M97" s="1132">
        <v>0</v>
      </c>
      <c r="N97" s="1129">
        <f t="shared" si="78"/>
        <v>0</v>
      </c>
      <c r="O97" s="1130">
        <f t="shared" si="81"/>
        <v>117</v>
      </c>
      <c r="P97" s="1130">
        <f t="shared" si="81"/>
        <v>108</v>
      </c>
      <c r="Q97" s="1130">
        <f t="shared" si="79"/>
        <v>225</v>
      </c>
      <c r="R97" s="1286" t="str">
        <f t="shared" si="58"/>
        <v>TRUE</v>
      </c>
      <c r="S97" s="1286" t="str">
        <f t="shared" si="59"/>
        <v>TRUE</v>
      </c>
      <c r="T97" s="1286" t="str">
        <f t="shared" si="60"/>
        <v>TRUE</v>
      </c>
      <c r="V97" s="1045">
        <f>Birth!X97</f>
        <v>117</v>
      </c>
      <c r="W97" s="1045">
        <f>Birth!Y97</f>
        <v>108</v>
      </c>
      <c r="X97" s="1045">
        <f>Birth!Z97</f>
        <v>225</v>
      </c>
    </row>
    <row r="98" spans="1:24" s="1045" customFormat="1" ht="15" customHeight="1">
      <c r="A98" s="1057">
        <v>68</v>
      </c>
      <c r="B98" s="1071" t="s">
        <v>849</v>
      </c>
      <c r="C98" s="1132">
        <v>74</v>
      </c>
      <c r="D98" s="1132">
        <v>67</v>
      </c>
      <c r="E98" s="1129">
        <f t="shared" si="75"/>
        <v>141</v>
      </c>
      <c r="F98" s="1132">
        <v>9</v>
      </c>
      <c r="G98" s="1132">
        <v>12</v>
      </c>
      <c r="H98" s="1129">
        <f t="shared" si="76"/>
        <v>21</v>
      </c>
      <c r="I98" s="1132">
        <v>1</v>
      </c>
      <c r="J98" s="1132"/>
      <c r="K98" s="1129">
        <f t="shared" si="77"/>
        <v>1</v>
      </c>
      <c r="L98" s="1132">
        <v>0</v>
      </c>
      <c r="M98" s="1132">
        <v>0</v>
      </c>
      <c r="N98" s="1129">
        <f t="shared" si="78"/>
        <v>0</v>
      </c>
      <c r="O98" s="1130">
        <f t="shared" si="81"/>
        <v>84</v>
      </c>
      <c r="P98" s="1130">
        <f t="shared" si="81"/>
        <v>79</v>
      </c>
      <c r="Q98" s="1130">
        <f t="shared" si="79"/>
        <v>163</v>
      </c>
      <c r="R98" s="1286" t="str">
        <f t="shared" si="58"/>
        <v>TRUE</v>
      </c>
      <c r="S98" s="1286" t="str">
        <f t="shared" si="59"/>
        <v>TRUE</v>
      </c>
      <c r="T98" s="1286" t="str">
        <f t="shared" si="60"/>
        <v>TRUE</v>
      </c>
      <c r="V98" s="1045">
        <f>Birth!X98</f>
        <v>84</v>
      </c>
      <c r="W98" s="1045">
        <f>Birth!Y98</f>
        <v>79</v>
      </c>
      <c r="X98" s="1045">
        <f>Birth!Z98</f>
        <v>163</v>
      </c>
    </row>
    <row r="99" spans="1:24" s="1045" customFormat="1" ht="15" customHeight="1">
      <c r="A99" s="1057">
        <v>69</v>
      </c>
      <c r="B99" s="1071" t="s">
        <v>655</v>
      </c>
      <c r="C99" s="1132">
        <v>0</v>
      </c>
      <c r="D99" s="1132">
        <v>0</v>
      </c>
      <c r="E99" s="1129">
        <f t="shared" si="75"/>
        <v>0</v>
      </c>
      <c r="F99" s="1132">
        <v>0</v>
      </c>
      <c r="G99" s="1132">
        <v>0</v>
      </c>
      <c r="H99" s="1129">
        <f t="shared" si="76"/>
        <v>0</v>
      </c>
      <c r="I99" s="1132"/>
      <c r="J99" s="1132">
        <v>1</v>
      </c>
      <c r="K99" s="1129">
        <f t="shared" si="77"/>
        <v>1</v>
      </c>
      <c r="L99" s="1132">
        <v>0</v>
      </c>
      <c r="M99" s="1132">
        <v>0</v>
      </c>
      <c r="N99" s="1129">
        <f t="shared" si="78"/>
        <v>0</v>
      </c>
      <c r="O99" s="1130">
        <f>C99+F99+I99+L99</f>
        <v>0</v>
      </c>
      <c r="P99" s="1130">
        <f>D99+G99+J99+M99</f>
        <v>1</v>
      </c>
      <c r="Q99" s="1130">
        <f t="shared" si="79"/>
        <v>1</v>
      </c>
      <c r="R99" s="1286" t="str">
        <f t="shared" si="58"/>
        <v>TRUE</v>
      </c>
      <c r="S99" s="1286" t="str">
        <f t="shared" si="59"/>
        <v>TRUE</v>
      </c>
      <c r="T99" s="1286" t="str">
        <f t="shared" si="60"/>
        <v>TRUE</v>
      </c>
      <c r="V99" s="1045">
        <f>Birth!X99</f>
        <v>0</v>
      </c>
      <c r="W99" s="1045">
        <f>Birth!Y99</f>
        <v>1</v>
      </c>
      <c r="X99" s="1045">
        <f>Birth!Z99</f>
        <v>1</v>
      </c>
    </row>
    <row r="100" spans="1:24" s="1045" customFormat="1" ht="15" customHeight="1">
      <c r="A100" s="1057">
        <v>70</v>
      </c>
      <c r="B100" s="1071" t="s">
        <v>541</v>
      </c>
      <c r="C100" s="1137">
        <v>420</v>
      </c>
      <c r="D100" s="1137">
        <v>399</v>
      </c>
      <c r="E100" s="1129">
        <f t="shared" si="75"/>
        <v>819</v>
      </c>
      <c r="F100" s="1137">
        <v>277</v>
      </c>
      <c r="G100" s="1137">
        <v>231</v>
      </c>
      <c r="H100" s="1129">
        <f t="shared" si="76"/>
        <v>508</v>
      </c>
      <c r="I100" s="1137"/>
      <c r="J100" s="1137"/>
      <c r="K100" s="1129">
        <f t="shared" si="77"/>
        <v>0</v>
      </c>
      <c r="L100" s="1137">
        <v>0</v>
      </c>
      <c r="M100" s="1137">
        <v>0</v>
      </c>
      <c r="N100" s="1129">
        <f t="shared" si="78"/>
        <v>0</v>
      </c>
      <c r="O100" s="1130">
        <f>C100+F100+I100+L100</f>
        <v>697</v>
      </c>
      <c r="P100" s="1130">
        <f>D100+G100+J100+M100</f>
        <v>630</v>
      </c>
      <c r="Q100" s="1130">
        <f t="shared" si="79"/>
        <v>1327</v>
      </c>
      <c r="R100" s="1286" t="str">
        <f t="shared" si="58"/>
        <v>TRUE</v>
      </c>
      <c r="S100" s="1286" t="str">
        <f t="shared" si="59"/>
        <v>TRUE</v>
      </c>
      <c r="T100" s="1286" t="str">
        <f t="shared" si="60"/>
        <v>TRUE</v>
      </c>
      <c r="V100" s="1045">
        <f>Birth!X100</f>
        <v>697</v>
      </c>
      <c r="W100" s="1045">
        <f>Birth!Y100</f>
        <v>630</v>
      </c>
      <c r="X100" s="1045">
        <f>Birth!Z100</f>
        <v>1327</v>
      </c>
    </row>
    <row r="101" spans="1:24" s="1045" customFormat="1" ht="15" customHeight="1">
      <c r="A101" s="1050"/>
      <c r="B101" s="1051" t="s">
        <v>6</v>
      </c>
      <c r="C101" s="1052">
        <f>SUM(C91:C100)</f>
        <v>1491</v>
      </c>
      <c r="D101" s="1052">
        <f t="shared" ref="D101:P101" si="82">SUM(D91:D100)</f>
        <v>1337</v>
      </c>
      <c r="E101" s="1052">
        <f t="shared" si="82"/>
        <v>2828</v>
      </c>
      <c r="F101" s="1052">
        <f t="shared" si="82"/>
        <v>861</v>
      </c>
      <c r="G101" s="1052">
        <f t="shared" si="82"/>
        <v>749</v>
      </c>
      <c r="H101" s="1052">
        <f t="shared" si="82"/>
        <v>1610</v>
      </c>
      <c r="I101" s="1052">
        <f t="shared" si="82"/>
        <v>19</v>
      </c>
      <c r="J101" s="1052">
        <f t="shared" si="82"/>
        <v>23</v>
      </c>
      <c r="K101" s="1052">
        <f t="shared" si="82"/>
        <v>42</v>
      </c>
      <c r="L101" s="1052">
        <f t="shared" si="82"/>
        <v>25</v>
      </c>
      <c r="M101" s="1052">
        <f t="shared" si="82"/>
        <v>59</v>
      </c>
      <c r="N101" s="1052">
        <f t="shared" si="82"/>
        <v>84</v>
      </c>
      <c r="O101" s="1052">
        <f t="shared" si="82"/>
        <v>2396</v>
      </c>
      <c r="P101" s="1052">
        <f t="shared" si="82"/>
        <v>2168</v>
      </c>
      <c r="Q101" s="1052">
        <f>SUM(Q91:Q100)</f>
        <v>4564</v>
      </c>
      <c r="R101" s="1286" t="str">
        <f t="shared" si="58"/>
        <v>TRUE</v>
      </c>
      <c r="S101" s="1286" t="str">
        <f t="shared" si="59"/>
        <v>TRUE</v>
      </c>
      <c r="T101" s="1286" t="str">
        <f t="shared" si="60"/>
        <v>TRUE</v>
      </c>
      <c r="V101" s="1045">
        <f>Birth!X101</f>
        <v>2396</v>
      </c>
      <c r="W101" s="1045">
        <f>Birth!Y101</f>
        <v>2168</v>
      </c>
      <c r="X101" s="1045">
        <f>Birth!Z101</f>
        <v>4564</v>
      </c>
    </row>
    <row r="102" spans="1:24" s="1045" customFormat="1" ht="15" customHeight="1">
      <c r="A102" s="1053" t="s">
        <v>62</v>
      </c>
      <c r="B102" s="1054"/>
      <c r="C102" s="1055"/>
      <c r="D102" s="1055"/>
      <c r="E102" s="1055"/>
      <c r="F102" s="1055"/>
      <c r="G102" s="1055"/>
      <c r="H102" s="1055"/>
      <c r="I102" s="1055"/>
      <c r="J102" s="1055"/>
      <c r="K102" s="1055"/>
      <c r="L102" s="1055"/>
      <c r="M102" s="1055"/>
      <c r="N102" s="1055"/>
      <c r="O102" s="1055"/>
      <c r="P102" s="1055"/>
      <c r="Q102" s="1056"/>
      <c r="R102" s="1286" t="str">
        <f t="shared" si="58"/>
        <v>TRUE</v>
      </c>
      <c r="S102" s="1286" t="str">
        <f t="shared" si="59"/>
        <v>TRUE</v>
      </c>
      <c r="T102" s="1286" t="str">
        <f t="shared" si="60"/>
        <v>TRUE</v>
      </c>
      <c r="V102" s="1045">
        <f>Birth!X102</f>
        <v>0</v>
      </c>
      <c r="W102" s="1045">
        <f>Birth!Y102</f>
        <v>0</v>
      </c>
      <c r="X102" s="1045">
        <f>Birth!Z102</f>
        <v>0</v>
      </c>
    </row>
    <row r="103" spans="1:24" s="1045" customFormat="1" ht="15" customHeight="1">
      <c r="A103" s="1057">
        <v>71</v>
      </c>
      <c r="B103" s="1058" t="s">
        <v>65</v>
      </c>
      <c r="C103" s="1131">
        <v>0</v>
      </c>
      <c r="D103" s="1131">
        <v>0</v>
      </c>
      <c r="E103" s="1129">
        <f t="shared" ref="E103:E105" si="83">+C103+D103</f>
        <v>0</v>
      </c>
      <c r="F103" s="1131">
        <v>0</v>
      </c>
      <c r="G103" s="1131">
        <v>0</v>
      </c>
      <c r="H103" s="1129">
        <f t="shared" ref="H103:H105" si="84">+F103+G103</f>
        <v>0</v>
      </c>
      <c r="I103" s="1131"/>
      <c r="J103" s="1131"/>
      <c r="K103" s="1129">
        <f t="shared" ref="K103:K105" si="85">+I103+J103</f>
        <v>0</v>
      </c>
      <c r="L103" s="1131">
        <v>2</v>
      </c>
      <c r="M103" s="1131">
        <v>9</v>
      </c>
      <c r="N103" s="1129">
        <f t="shared" ref="N103:N105" si="86">+L103+M103</f>
        <v>11</v>
      </c>
      <c r="O103" s="1130">
        <f t="shared" ref="O103:P105" si="87">C103+F103+I103+L103</f>
        <v>2</v>
      </c>
      <c r="P103" s="1130">
        <f t="shared" si="87"/>
        <v>9</v>
      </c>
      <c r="Q103" s="1130">
        <f>O103+P103</f>
        <v>11</v>
      </c>
      <c r="R103" s="1286" t="str">
        <f t="shared" si="58"/>
        <v>TRUE</v>
      </c>
      <c r="S103" s="1286" t="str">
        <f t="shared" si="59"/>
        <v>TRUE</v>
      </c>
      <c r="T103" s="1286" t="str">
        <f t="shared" si="60"/>
        <v>TRUE</v>
      </c>
      <c r="V103" s="1045">
        <f>Birth!X103</f>
        <v>2</v>
      </c>
      <c r="W103" s="1045">
        <f>Birth!Y103</f>
        <v>9</v>
      </c>
      <c r="X103" s="1045">
        <f>Birth!Z103</f>
        <v>11</v>
      </c>
    </row>
    <row r="104" spans="1:24" s="1045" customFormat="1" ht="15" customHeight="1">
      <c r="A104" s="1057">
        <v>72</v>
      </c>
      <c r="B104" s="1058" t="s">
        <v>126</v>
      </c>
      <c r="C104" s="1131">
        <v>91</v>
      </c>
      <c r="D104" s="1131">
        <v>56</v>
      </c>
      <c r="E104" s="1129">
        <f t="shared" si="83"/>
        <v>147</v>
      </c>
      <c r="F104" s="1131">
        <v>0</v>
      </c>
      <c r="G104" s="1131">
        <v>0</v>
      </c>
      <c r="H104" s="1129">
        <f t="shared" si="84"/>
        <v>0</v>
      </c>
      <c r="I104" s="1131"/>
      <c r="J104" s="1131"/>
      <c r="K104" s="1129">
        <f t="shared" si="85"/>
        <v>0</v>
      </c>
      <c r="L104" s="1131"/>
      <c r="M104" s="1131"/>
      <c r="N104" s="1129">
        <f t="shared" si="86"/>
        <v>0</v>
      </c>
      <c r="O104" s="1130">
        <f t="shared" si="87"/>
        <v>91</v>
      </c>
      <c r="P104" s="1130">
        <f t="shared" si="87"/>
        <v>56</v>
      </c>
      <c r="Q104" s="1130">
        <f>O104+P104</f>
        <v>147</v>
      </c>
      <c r="R104" s="1286" t="str">
        <f t="shared" si="58"/>
        <v>TRUE</v>
      </c>
      <c r="S104" s="1286" t="str">
        <f t="shared" si="59"/>
        <v>TRUE</v>
      </c>
      <c r="T104" s="1286" t="str">
        <f t="shared" si="60"/>
        <v>TRUE</v>
      </c>
      <c r="V104" s="1045">
        <f>Birth!X104</f>
        <v>91</v>
      </c>
      <c r="W104" s="1045">
        <f>Birth!Y104</f>
        <v>56</v>
      </c>
      <c r="X104" s="1045">
        <f>Birth!Z104</f>
        <v>147</v>
      </c>
    </row>
    <row r="105" spans="1:24" s="1045" customFormat="1" ht="15" customHeight="1">
      <c r="A105" s="1057">
        <v>73</v>
      </c>
      <c r="B105" s="1058" t="s">
        <v>66</v>
      </c>
      <c r="C105" s="1131">
        <v>107</v>
      </c>
      <c r="D105" s="1131">
        <v>92</v>
      </c>
      <c r="E105" s="1129">
        <f t="shared" si="83"/>
        <v>199</v>
      </c>
      <c r="F105" s="1131">
        <v>18</v>
      </c>
      <c r="G105" s="1131">
        <v>21</v>
      </c>
      <c r="H105" s="1129">
        <f t="shared" si="84"/>
        <v>39</v>
      </c>
      <c r="I105" s="1131"/>
      <c r="J105" s="1131"/>
      <c r="K105" s="1129">
        <f t="shared" si="85"/>
        <v>0</v>
      </c>
      <c r="L105" s="1131"/>
      <c r="M105" s="1131"/>
      <c r="N105" s="1129">
        <f t="shared" si="86"/>
        <v>0</v>
      </c>
      <c r="O105" s="1130">
        <f t="shared" si="87"/>
        <v>125</v>
      </c>
      <c r="P105" s="1130">
        <f t="shared" si="87"/>
        <v>113</v>
      </c>
      <c r="Q105" s="1130">
        <f>O105+P105</f>
        <v>238</v>
      </c>
      <c r="R105" s="1286" t="str">
        <f t="shared" si="58"/>
        <v>TRUE</v>
      </c>
      <c r="S105" s="1286" t="str">
        <f t="shared" si="59"/>
        <v>TRUE</v>
      </c>
      <c r="T105" s="1286" t="str">
        <f t="shared" si="60"/>
        <v>TRUE</v>
      </c>
      <c r="V105" s="1045">
        <f>Birth!X105</f>
        <v>125</v>
      </c>
      <c r="W105" s="1045">
        <f>Birth!Y105</f>
        <v>113</v>
      </c>
      <c r="X105" s="1045">
        <f>Birth!Z105</f>
        <v>238</v>
      </c>
    </row>
    <row r="106" spans="1:24" s="1045" customFormat="1" ht="15" customHeight="1">
      <c r="A106" s="1050"/>
      <c r="B106" s="1051" t="s">
        <v>6</v>
      </c>
      <c r="C106" s="1052">
        <f>SUM(C103:C105)</f>
        <v>198</v>
      </c>
      <c r="D106" s="1052">
        <f t="shared" ref="D106:P106" si="88">SUM(D103:D105)</f>
        <v>148</v>
      </c>
      <c r="E106" s="1052">
        <f t="shared" si="88"/>
        <v>346</v>
      </c>
      <c r="F106" s="1052">
        <f t="shared" si="88"/>
        <v>18</v>
      </c>
      <c r="G106" s="1052">
        <f t="shared" si="88"/>
        <v>21</v>
      </c>
      <c r="H106" s="1052">
        <f t="shared" si="88"/>
        <v>39</v>
      </c>
      <c r="I106" s="1052">
        <f t="shared" si="88"/>
        <v>0</v>
      </c>
      <c r="J106" s="1052">
        <f t="shared" si="88"/>
        <v>0</v>
      </c>
      <c r="K106" s="1052">
        <f t="shared" si="88"/>
        <v>0</v>
      </c>
      <c r="L106" s="1052">
        <f t="shared" si="88"/>
        <v>2</v>
      </c>
      <c r="M106" s="1052">
        <f t="shared" si="88"/>
        <v>9</v>
      </c>
      <c r="N106" s="1052">
        <f t="shared" si="88"/>
        <v>11</v>
      </c>
      <c r="O106" s="1052">
        <f t="shared" si="88"/>
        <v>218</v>
      </c>
      <c r="P106" s="1052">
        <f t="shared" si="88"/>
        <v>178</v>
      </c>
      <c r="Q106" s="1052">
        <f>SUM(Q103:Q105)</f>
        <v>396</v>
      </c>
      <c r="R106" s="1286" t="str">
        <f t="shared" si="58"/>
        <v>TRUE</v>
      </c>
      <c r="S106" s="1286" t="str">
        <f t="shared" si="59"/>
        <v>TRUE</v>
      </c>
      <c r="T106" s="1286" t="str">
        <f t="shared" si="60"/>
        <v>TRUE</v>
      </c>
      <c r="V106" s="1045">
        <f>Birth!X106</f>
        <v>218</v>
      </c>
      <c r="W106" s="1045">
        <f>Birth!Y106</f>
        <v>178</v>
      </c>
      <c r="X106" s="1045">
        <f>Birth!Z106</f>
        <v>396</v>
      </c>
    </row>
    <row r="107" spans="1:24" s="1045" customFormat="1" ht="15" customHeight="1">
      <c r="A107" s="1053" t="s">
        <v>67</v>
      </c>
      <c r="B107" s="1054"/>
      <c r="C107" s="1072"/>
      <c r="D107" s="1055"/>
      <c r="E107" s="1055"/>
      <c r="F107" s="1055"/>
      <c r="G107" s="1055"/>
      <c r="H107" s="1055"/>
      <c r="I107" s="1055"/>
      <c r="J107" s="1055"/>
      <c r="K107" s="1055"/>
      <c r="L107" s="1055"/>
      <c r="M107" s="1055"/>
      <c r="N107" s="1055"/>
      <c r="O107" s="1055"/>
      <c r="P107" s="1055"/>
      <c r="Q107" s="1056"/>
      <c r="R107" s="1286" t="str">
        <f t="shared" si="58"/>
        <v>TRUE</v>
      </c>
      <c r="S107" s="1286" t="str">
        <f t="shared" si="59"/>
        <v>TRUE</v>
      </c>
      <c r="T107" s="1286" t="str">
        <f t="shared" si="60"/>
        <v>TRUE</v>
      </c>
      <c r="V107" s="1045">
        <f>Birth!X107</f>
        <v>0</v>
      </c>
      <c r="W107" s="1045">
        <f>Birth!Y107</f>
        <v>0</v>
      </c>
      <c r="X107" s="1045">
        <f>Birth!Z107</f>
        <v>0</v>
      </c>
    </row>
    <row r="108" spans="1:24" s="1045" customFormat="1" ht="15" customHeight="1">
      <c r="A108" s="1057">
        <v>74</v>
      </c>
      <c r="B108" s="1058" t="s">
        <v>807</v>
      </c>
      <c r="C108" s="1131">
        <v>175</v>
      </c>
      <c r="D108" s="1131">
        <v>169</v>
      </c>
      <c r="E108" s="1129">
        <f t="shared" ref="E108:E112" si="89">+C108+D108</f>
        <v>344</v>
      </c>
      <c r="F108" s="1131"/>
      <c r="G108" s="1131"/>
      <c r="H108" s="1129">
        <f t="shared" ref="H108:H112" si="90">+F108+G108</f>
        <v>0</v>
      </c>
      <c r="I108" s="1131">
        <v>10</v>
      </c>
      <c r="J108" s="1131">
        <v>9</v>
      </c>
      <c r="K108" s="1129">
        <f t="shared" ref="K108:K112" si="91">+I108+J108</f>
        <v>19</v>
      </c>
      <c r="L108" s="1131">
        <v>2</v>
      </c>
      <c r="M108" s="1131">
        <v>1</v>
      </c>
      <c r="N108" s="1129">
        <f t="shared" ref="N108:N112" si="92">+L108+M108</f>
        <v>3</v>
      </c>
      <c r="O108" s="1130">
        <f t="shared" ref="O108:P110" si="93">C108+F108+I108+L108</f>
        <v>187</v>
      </c>
      <c r="P108" s="1130">
        <f t="shared" si="93"/>
        <v>179</v>
      </c>
      <c r="Q108" s="1130">
        <f>O108+P108</f>
        <v>366</v>
      </c>
      <c r="R108" s="1286" t="str">
        <f t="shared" si="58"/>
        <v>TRUE</v>
      </c>
      <c r="S108" s="1286" t="str">
        <f t="shared" si="59"/>
        <v>TRUE</v>
      </c>
      <c r="T108" s="1286" t="str">
        <f t="shared" si="60"/>
        <v>TRUE</v>
      </c>
      <c r="V108" s="1045">
        <f>Birth!X108</f>
        <v>187</v>
      </c>
      <c r="W108" s="1045">
        <f>Birth!Y108</f>
        <v>179</v>
      </c>
      <c r="X108" s="1045">
        <f>Birth!Z108</f>
        <v>366</v>
      </c>
    </row>
    <row r="109" spans="1:24" s="1045" customFormat="1" ht="15" customHeight="1">
      <c r="A109" s="1057">
        <v>75</v>
      </c>
      <c r="B109" s="1058" t="s">
        <v>470</v>
      </c>
      <c r="C109" s="1131">
        <v>196</v>
      </c>
      <c r="D109" s="1131">
        <v>214</v>
      </c>
      <c r="E109" s="1129">
        <f t="shared" si="89"/>
        <v>410</v>
      </c>
      <c r="F109" s="1131"/>
      <c r="G109" s="1131"/>
      <c r="H109" s="1129">
        <f t="shared" si="90"/>
        <v>0</v>
      </c>
      <c r="I109" s="1131">
        <v>2</v>
      </c>
      <c r="J109" s="1131">
        <v>4</v>
      </c>
      <c r="K109" s="1129">
        <f t="shared" si="91"/>
        <v>6</v>
      </c>
      <c r="L109" s="1131"/>
      <c r="M109" s="1131"/>
      <c r="N109" s="1129">
        <f t="shared" si="92"/>
        <v>0</v>
      </c>
      <c r="O109" s="1130">
        <f t="shared" si="93"/>
        <v>198</v>
      </c>
      <c r="P109" s="1130">
        <f t="shared" si="93"/>
        <v>218</v>
      </c>
      <c r="Q109" s="1130">
        <f>O109+P109</f>
        <v>416</v>
      </c>
      <c r="R109" s="1286" t="str">
        <f t="shared" si="58"/>
        <v>TRUE</v>
      </c>
      <c r="S109" s="1286" t="str">
        <f t="shared" si="59"/>
        <v>TRUE</v>
      </c>
      <c r="T109" s="1286" t="str">
        <f t="shared" si="60"/>
        <v>TRUE</v>
      </c>
      <c r="V109" s="1045">
        <f>Birth!X109</f>
        <v>198</v>
      </c>
      <c r="W109" s="1045">
        <f>Birth!Y109</f>
        <v>218</v>
      </c>
      <c r="X109" s="1045">
        <f>Birth!Z109</f>
        <v>416</v>
      </c>
    </row>
    <row r="110" spans="1:24" s="1045" customFormat="1" ht="15" customHeight="1">
      <c r="A110" s="1057">
        <v>76</v>
      </c>
      <c r="B110" s="1058" t="s">
        <v>808</v>
      </c>
      <c r="C110" s="1131">
        <v>176</v>
      </c>
      <c r="D110" s="1131">
        <v>144</v>
      </c>
      <c r="E110" s="1129">
        <f t="shared" si="89"/>
        <v>320</v>
      </c>
      <c r="F110" s="1131"/>
      <c r="G110" s="1131"/>
      <c r="H110" s="1129">
        <f t="shared" si="90"/>
        <v>0</v>
      </c>
      <c r="I110" s="1131">
        <v>4</v>
      </c>
      <c r="J110" s="1131">
        <v>5</v>
      </c>
      <c r="K110" s="1129">
        <f t="shared" si="91"/>
        <v>9</v>
      </c>
      <c r="L110" s="1131"/>
      <c r="M110" s="1131"/>
      <c r="N110" s="1129">
        <f t="shared" si="92"/>
        <v>0</v>
      </c>
      <c r="O110" s="1130">
        <f t="shared" si="93"/>
        <v>180</v>
      </c>
      <c r="P110" s="1130">
        <f t="shared" si="93"/>
        <v>149</v>
      </c>
      <c r="Q110" s="1130">
        <f>O110+P110</f>
        <v>329</v>
      </c>
      <c r="R110" s="1286" t="str">
        <f t="shared" si="58"/>
        <v>TRUE</v>
      </c>
      <c r="S110" s="1286" t="str">
        <f t="shared" si="59"/>
        <v>TRUE</v>
      </c>
      <c r="T110" s="1286" t="str">
        <f t="shared" si="60"/>
        <v>TRUE</v>
      </c>
      <c r="V110" s="1045">
        <f>Birth!X110</f>
        <v>180</v>
      </c>
      <c r="W110" s="1045">
        <f>Birth!Y110</f>
        <v>149</v>
      </c>
      <c r="X110" s="1045">
        <f>Birth!Z110</f>
        <v>329</v>
      </c>
    </row>
    <row r="111" spans="1:24" s="1045" customFormat="1" ht="15" customHeight="1">
      <c r="A111" s="1057">
        <v>77</v>
      </c>
      <c r="B111" s="1058" t="s">
        <v>472</v>
      </c>
      <c r="C111" s="1131">
        <v>31</v>
      </c>
      <c r="D111" s="1131">
        <v>39</v>
      </c>
      <c r="E111" s="1129">
        <f t="shared" si="89"/>
        <v>70</v>
      </c>
      <c r="F111" s="1131"/>
      <c r="G111" s="1131"/>
      <c r="H111" s="1129">
        <f t="shared" si="90"/>
        <v>0</v>
      </c>
      <c r="I111" s="1131">
        <v>7</v>
      </c>
      <c r="J111" s="1131">
        <v>8</v>
      </c>
      <c r="K111" s="1129">
        <f t="shared" si="91"/>
        <v>15</v>
      </c>
      <c r="L111" s="1131"/>
      <c r="M111" s="1131"/>
      <c r="N111" s="1129">
        <f t="shared" si="92"/>
        <v>0</v>
      </c>
      <c r="O111" s="1130">
        <f>C111+F111+I111+L111</f>
        <v>38</v>
      </c>
      <c r="P111" s="1130">
        <f>D111+G111+J111+M111</f>
        <v>47</v>
      </c>
      <c r="Q111" s="1130">
        <f>O111+P111</f>
        <v>85</v>
      </c>
      <c r="R111" s="1286" t="str">
        <f t="shared" si="58"/>
        <v>TRUE</v>
      </c>
      <c r="S111" s="1286" t="str">
        <f t="shared" si="59"/>
        <v>TRUE</v>
      </c>
      <c r="T111" s="1286" t="str">
        <f t="shared" si="60"/>
        <v>TRUE</v>
      </c>
      <c r="V111" s="1045">
        <f>Birth!X111</f>
        <v>38</v>
      </c>
      <c r="W111" s="1045">
        <f>Birth!Y111</f>
        <v>47</v>
      </c>
      <c r="X111" s="1045">
        <f>Birth!Z111</f>
        <v>85</v>
      </c>
    </row>
    <row r="112" spans="1:24" s="1045" customFormat="1" ht="15" customHeight="1">
      <c r="A112" s="1057">
        <v>78</v>
      </c>
      <c r="B112" s="1058" t="s">
        <v>471</v>
      </c>
      <c r="C112" s="1131">
        <v>16</v>
      </c>
      <c r="D112" s="1131">
        <v>19</v>
      </c>
      <c r="E112" s="1129">
        <f t="shared" si="89"/>
        <v>35</v>
      </c>
      <c r="F112" s="1131">
        <v>50</v>
      </c>
      <c r="G112" s="1131">
        <v>55</v>
      </c>
      <c r="H112" s="1129">
        <f t="shared" si="90"/>
        <v>105</v>
      </c>
      <c r="I112" s="1131">
        <v>2</v>
      </c>
      <c r="J112" s="1131">
        <v>3</v>
      </c>
      <c r="K112" s="1129">
        <f t="shared" si="91"/>
        <v>5</v>
      </c>
      <c r="L112" s="1131"/>
      <c r="M112" s="1131"/>
      <c r="N112" s="1129">
        <f t="shared" si="92"/>
        <v>0</v>
      </c>
      <c r="O112" s="1130">
        <f>C112+F112+I112+L112</f>
        <v>68</v>
      </c>
      <c r="P112" s="1130">
        <f>D112+G112+J112+M112</f>
        <v>77</v>
      </c>
      <c r="Q112" s="1130">
        <f>O112+P112</f>
        <v>145</v>
      </c>
      <c r="R112" s="1286" t="str">
        <f t="shared" si="58"/>
        <v>TRUE</v>
      </c>
      <c r="S112" s="1286" t="str">
        <f t="shared" si="59"/>
        <v>TRUE</v>
      </c>
      <c r="T112" s="1286" t="str">
        <f t="shared" si="60"/>
        <v>TRUE</v>
      </c>
      <c r="V112" s="1045">
        <f>Birth!X112</f>
        <v>68</v>
      </c>
      <c r="W112" s="1045">
        <f>Birth!Y112</f>
        <v>77</v>
      </c>
      <c r="X112" s="1045">
        <f>Birth!Z112</f>
        <v>145</v>
      </c>
    </row>
    <row r="113" spans="1:24" s="1045" customFormat="1" ht="15" customHeight="1">
      <c r="A113" s="1050"/>
      <c r="B113" s="1051" t="s">
        <v>6</v>
      </c>
      <c r="C113" s="1052">
        <f>SUM(C108:C112)</f>
        <v>594</v>
      </c>
      <c r="D113" s="1052">
        <f t="shared" ref="D113:P113" si="94">SUM(D108:D112)</f>
        <v>585</v>
      </c>
      <c r="E113" s="1052">
        <f t="shared" si="94"/>
        <v>1179</v>
      </c>
      <c r="F113" s="1052">
        <f t="shared" si="94"/>
        <v>50</v>
      </c>
      <c r="G113" s="1052">
        <f t="shared" si="94"/>
        <v>55</v>
      </c>
      <c r="H113" s="1052">
        <f t="shared" si="94"/>
        <v>105</v>
      </c>
      <c r="I113" s="1052">
        <f t="shared" si="94"/>
        <v>25</v>
      </c>
      <c r="J113" s="1052">
        <f t="shared" si="94"/>
        <v>29</v>
      </c>
      <c r="K113" s="1052">
        <f t="shared" si="94"/>
        <v>54</v>
      </c>
      <c r="L113" s="1052">
        <f t="shared" si="94"/>
        <v>2</v>
      </c>
      <c r="M113" s="1052">
        <f t="shared" si="94"/>
        <v>1</v>
      </c>
      <c r="N113" s="1052">
        <f t="shared" si="94"/>
        <v>3</v>
      </c>
      <c r="O113" s="1052">
        <f t="shared" si="94"/>
        <v>671</v>
      </c>
      <c r="P113" s="1052">
        <f t="shared" si="94"/>
        <v>670</v>
      </c>
      <c r="Q113" s="1052">
        <f>SUM(Q108:Q112)</f>
        <v>1341</v>
      </c>
      <c r="R113" s="1286" t="str">
        <f t="shared" si="58"/>
        <v>TRUE</v>
      </c>
      <c r="S113" s="1286" t="str">
        <f t="shared" si="59"/>
        <v>TRUE</v>
      </c>
      <c r="T113" s="1286" t="str">
        <f t="shared" si="60"/>
        <v>TRUE</v>
      </c>
      <c r="V113" s="1045">
        <f>Birth!X113</f>
        <v>671</v>
      </c>
      <c r="W113" s="1045">
        <f>Birth!Y113</f>
        <v>670</v>
      </c>
      <c r="X113" s="1045">
        <f>Birth!Z113</f>
        <v>1341</v>
      </c>
    </row>
    <row r="114" spans="1:24" s="1045" customFormat="1" ht="15" customHeight="1">
      <c r="A114" s="1053" t="s">
        <v>256</v>
      </c>
      <c r="B114" s="1054"/>
      <c r="C114" s="1072"/>
      <c r="D114" s="1055"/>
      <c r="E114" s="1055"/>
      <c r="F114" s="1055"/>
      <c r="G114" s="1055"/>
      <c r="H114" s="1055"/>
      <c r="I114" s="1055"/>
      <c r="J114" s="1055"/>
      <c r="K114" s="1055"/>
      <c r="L114" s="1055"/>
      <c r="M114" s="1055"/>
      <c r="N114" s="1055"/>
      <c r="O114" s="1055"/>
      <c r="P114" s="1055"/>
      <c r="Q114" s="1056"/>
      <c r="R114" s="1286" t="str">
        <f t="shared" si="58"/>
        <v>TRUE</v>
      </c>
      <c r="S114" s="1286" t="str">
        <f t="shared" si="59"/>
        <v>TRUE</v>
      </c>
      <c r="T114" s="1286" t="str">
        <f t="shared" si="60"/>
        <v>TRUE</v>
      </c>
      <c r="V114" s="1045">
        <f>Birth!X114</f>
        <v>0</v>
      </c>
      <c r="W114" s="1045">
        <f>Birth!Y114</f>
        <v>0</v>
      </c>
      <c r="X114" s="1045">
        <f>Birth!Z114</f>
        <v>0</v>
      </c>
    </row>
    <row r="115" spans="1:24" s="1045" customFormat="1" ht="15" customHeight="1">
      <c r="A115" s="1057">
        <v>79</v>
      </c>
      <c r="B115" s="1058" t="s">
        <v>443</v>
      </c>
      <c r="C115" s="934">
        <v>27</v>
      </c>
      <c r="D115" s="1268">
        <v>23</v>
      </c>
      <c r="E115" s="1129">
        <f t="shared" ref="E115:E118" si="95">+C115+D115</f>
        <v>50</v>
      </c>
      <c r="F115" s="1134">
        <v>153</v>
      </c>
      <c r="G115" s="1134">
        <v>139</v>
      </c>
      <c r="H115" s="1129">
        <f t="shared" ref="H115:H118" si="96">+F115+G115</f>
        <v>292</v>
      </c>
      <c r="I115" s="1134">
        <v>20</v>
      </c>
      <c r="J115" s="1134">
        <v>10</v>
      </c>
      <c r="K115" s="1129">
        <f t="shared" ref="K115:K118" si="97">+I115+J115</f>
        <v>30</v>
      </c>
      <c r="L115" s="1134"/>
      <c r="M115" s="1134"/>
      <c r="N115" s="1129">
        <f t="shared" ref="N115:N118" si="98">+L115+M115</f>
        <v>0</v>
      </c>
      <c r="O115" s="1130">
        <f t="shared" ref="O115:P117" si="99">C115+F115+I115+L115</f>
        <v>200</v>
      </c>
      <c r="P115" s="1130">
        <f t="shared" si="99"/>
        <v>172</v>
      </c>
      <c r="Q115" s="1130">
        <f>O115+P115</f>
        <v>372</v>
      </c>
      <c r="R115" s="1286" t="str">
        <f t="shared" si="58"/>
        <v>TRUE</v>
      </c>
      <c r="S115" s="1286" t="str">
        <f t="shared" si="59"/>
        <v>TRUE</v>
      </c>
      <c r="T115" s="1286" t="str">
        <f t="shared" si="60"/>
        <v>TRUE</v>
      </c>
      <c r="V115" s="1045">
        <f>Birth!X115</f>
        <v>200</v>
      </c>
      <c r="W115" s="1045">
        <f>Birth!Y115</f>
        <v>172</v>
      </c>
      <c r="X115" s="1045">
        <f>Birth!Z115</f>
        <v>372</v>
      </c>
    </row>
    <row r="116" spans="1:24" s="1045" customFormat="1" ht="15" customHeight="1">
      <c r="A116" s="1057">
        <v>80</v>
      </c>
      <c r="B116" s="1058" t="s">
        <v>446</v>
      </c>
      <c r="C116" s="934">
        <v>151</v>
      </c>
      <c r="D116" s="934">
        <v>155</v>
      </c>
      <c r="E116" s="1129">
        <f t="shared" si="95"/>
        <v>306</v>
      </c>
      <c r="F116" s="1134"/>
      <c r="G116" s="1134"/>
      <c r="H116" s="1129">
        <f t="shared" si="96"/>
        <v>0</v>
      </c>
      <c r="I116" s="1134"/>
      <c r="J116" s="1134"/>
      <c r="K116" s="1129">
        <f t="shared" si="97"/>
        <v>0</v>
      </c>
      <c r="L116" s="1134">
        <v>1</v>
      </c>
      <c r="M116" s="1134">
        <v>2</v>
      </c>
      <c r="N116" s="1129">
        <f t="shared" si="98"/>
        <v>3</v>
      </c>
      <c r="O116" s="1130">
        <f t="shared" si="99"/>
        <v>152</v>
      </c>
      <c r="P116" s="1130">
        <f t="shared" si="99"/>
        <v>157</v>
      </c>
      <c r="Q116" s="1130">
        <f>O116+P116</f>
        <v>309</v>
      </c>
      <c r="R116" s="1286" t="str">
        <f t="shared" si="58"/>
        <v>TRUE</v>
      </c>
      <c r="S116" s="1286" t="str">
        <f t="shared" si="59"/>
        <v>TRUE</v>
      </c>
      <c r="T116" s="1286" t="str">
        <f t="shared" si="60"/>
        <v>TRUE</v>
      </c>
      <c r="V116" s="1045">
        <f>Birth!X116</f>
        <v>152</v>
      </c>
      <c r="W116" s="1045">
        <f>Birth!Y116</f>
        <v>157</v>
      </c>
      <c r="X116" s="1045">
        <f>Birth!Z116</f>
        <v>309</v>
      </c>
    </row>
    <row r="117" spans="1:24" s="1045" customFormat="1" ht="15" customHeight="1">
      <c r="A117" s="1057">
        <v>81</v>
      </c>
      <c r="B117" s="1058" t="s">
        <v>445</v>
      </c>
      <c r="C117" s="934">
        <v>355</v>
      </c>
      <c r="D117" s="934">
        <v>291</v>
      </c>
      <c r="E117" s="1129">
        <f t="shared" si="95"/>
        <v>646</v>
      </c>
      <c r="F117" s="1134"/>
      <c r="G117" s="1134"/>
      <c r="H117" s="1129">
        <f t="shared" si="96"/>
        <v>0</v>
      </c>
      <c r="I117" s="1134"/>
      <c r="J117" s="1134"/>
      <c r="K117" s="1129">
        <f t="shared" si="97"/>
        <v>0</v>
      </c>
      <c r="L117" s="1134">
        <v>1</v>
      </c>
      <c r="M117" s="1134">
        <v>1</v>
      </c>
      <c r="N117" s="1129">
        <f t="shared" si="98"/>
        <v>2</v>
      </c>
      <c r="O117" s="1130">
        <f t="shared" si="99"/>
        <v>356</v>
      </c>
      <c r="P117" s="1130">
        <f t="shared" si="99"/>
        <v>292</v>
      </c>
      <c r="Q117" s="1130">
        <f>O117+P117</f>
        <v>648</v>
      </c>
      <c r="R117" s="1286" t="str">
        <f t="shared" si="58"/>
        <v>TRUE</v>
      </c>
      <c r="S117" s="1286" t="str">
        <f t="shared" si="59"/>
        <v>TRUE</v>
      </c>
      <c r="T117" s="1286" t="str">
        <f t="shared" si="60"/>
        <v>TRUE</v>
      </c>
      <c r="V117" s="1045">
        <f>Birth!X117</f>
        <v>356</v>
      </c>
      <c r="W117" s="1045">
        <f>Birth!Y117</f>
        <v>292</v>
      </c>
      <c r="X117" s="1045">
        <f>Birth!Z117</f>
        <v>648</v>
      </c>
    </row>
    <row r="118" spans="1:24" s="1045" customFormat="1" ht="15" customHeight="1">
      <c r="A118" s="1057">
        <v>82</v>
      </c>
      <c r="B118" s="1058" t="s">
        <v>444</v>
      </c>
      <c r="C118" s="934">
        <v>355</v>
      </c>
      <c r="D118" s="934">
        <v>369</v>
      </c>
      <c r="E118" s="1129">
        <f t="shared" si="95"/>
        <v>724</v>
      </c>
      <c r="F118" s="1134">
        <v>275</v>
      </c>
      <c r="G118" s="1134">
        <v>249</v>
      </c>
      <c r="H118" s="1129">
        <f t="shared" si="96"/>
        <v>524</v>
      </c>
      <c r="I118" s="1134"/>
      <c r="J118" s="1134"/>
      <c r="K118" s="1129">
        <f t="shared" si="97"/>
        <v>0</v>
      </c>
      <c r="L118" s="1134">
        <v>13</v>
      </c>
      <c r="M118" s="1134">
        <v>9</v>
      </c>
      <c r="N118" s="1129">
        <f t="shared" si="98"/>
        <v>22</v>
      </c>
      <c r="O118" s="1130">
        <f>C118+F118+I118+L118</f>
        <v>643</v>
      </c>
      <c r="P118" s="1130">
        <f>D118+G118+J118+M118</f>
        <v>627</v>
      </c>
      <c r="Q118" s="1130">
        <f>O118+P118</f>
        <v>1270</v>
      </c>
      <c r="R118" s="1286" t="str">
        <f t="shared" si="58"/>
        <v>TRUE</v>
      </c>
      <c r="S118" s="1286" t="str">
        <f t="shared" si="59"/>
        <v>TRUE</v>
      </c>
      <c r="T118" s="1286" t="str">
        <f t="shared" si="60"/>
        <v>TRUE</v>
      </c>
      <c r="V118" s="1045">
        <f>Birth!X118</f>
        <v>643</v>
      </c>
      <c r="W118" s="1045">
        <f>Birth!Y118</f>
        <v>627</v>
      </c>
      <c r="X118" s="1045">
        <f>Birth!Z118</f>
        <v>1270</v>
      </c>
    </row>
    <row r="119" spans="1:24" s="1045" customFormat="1" ht="15" customHeight="1">
      <c r="A119" s="1050"/>
      <c r="B119" s="1051" t="s">
        <v>6</v>
      </c>
      <c r="C119" s="1052">
        <f t="shared" ref="C119:P119" si="100">SUM(C115:C118)</f>
        <v>888</v>
      </c>
      <c r="D119" s="1052">
        <f t="shared" si="100"/>
        <v>838</v>
      </c>
      <c r="E119" s="1052">
        <f t="shared" si="100"/>
        <v>1726</v>
      </c>
      <c r="F119" s="1052">
        <f t="shared" si="100"/>
        <v>428</v>
      </c>
      <c r="G119" s="1052">
        <f t="shared" si="100"/>
        <v>388</v>
      </c>
      <c r="H119" s="1052">
        <f t="shared" si="100"/>
        <v>816</v>
      </c>
      <c r="I119" s="1052">
        <f t="shared" si="100"/>
        <v>20</v>
      </c>
      <c r="J119" s="1052">
        <f t="shared" si="100"/>
        <v>10</v>
      </c>
      <c r="K119" s="1052">
        <f t="shared" si="100"/>
        <v>30</v>
      </c>
      <c r="L119" s="1052">
        <f t="shared" si="100"/>
        <v>15</v>
      </c>
      <c r="M119" s="1052">
        <f t="shared" si="100"/>
        <v>12</v>
      </c>
      <c r="N119" s="1052">
        <f t="shared" si="100"/>
        <v>27</v>
      </c>
      <c r="O119" s="1052">
        <f t="shared" si="100"/>
        <v>1351</v>
      </c>
      <c r="P119" s="1052">
        <f t="shared" si="100"/>
        <v>1248</v>
      </c>
      <c r="Q119" s="1052">
        <f>SUM(Q115:Q118)</f>
        <v>2599</v>
      </c>
      <c r="R119" s="1286" t="str">
        <f t="shared" si="58"/>
        <v>TRUE</v>
      </c>
      <c r="S119" s="1286" t="str">
        <f t="shared" si="59"/>
        <v>TRUE</v>
      </c>
      <c r="T119" s="1286" t="str">
        <f t="shared" si="60"/>
        <v>TRUE</v>
      </c>
      <c r="V119" s="1045">
        <f>Birth!X119</f>
        <v>1351</v>
      </c>
      <c r="W119" s="1045">
        <f>Birth!Y119</f>
        <v>1248</v>
      </c>
      <c r="X119" s="1045">
        <f>Birth!Z119</f>
        <v>2599</v>
      </c>
    </row>
    <row r="120" spans="1:24" s="1045" customFormat="1" ht="15" customHeight="1">
      <c r="A120" s="1060" t="s">
        <v>73</v>
      </c>
      <c r="B120" s="1042"/>
      <c r="C120" s="1055"/>
      <c r="D120" s="1055"/>
      <c r="E120" s="1055"/>
      <c r="F120" s="1055"/>
      <c r="G120" s="1055"/>
      <c r="H120" s="1055"/>
      <c r="I120" s="1055"/>
      <c r="J120" s="1055"/>
      <c r="K120" s="1055"/>
      <c r="L120" s="1055"/>
      <c r="M120" s="1055"/>
      <c r="N120" s="1055"/>
      <c r="O120" s="1055"/>
      <c r="P120" s="1055"/>
      <c r="Q120" s="1056"/>
      <c r="R120" s="1286" t="str">
        <f t="shared" si="58"/>
        <v>TRUE</v>
      </c>
      <c r="S120" s="1286" t="str">
        <f t="shared" si="59"/>
        <v>TRUE</v>
      </c>
      <c r="T120" s="1286" t="str">
        <f t="shared" si="60"/>
        <v>TRUE</v>
      </c>
      <c r="V120" s="1045">
        <f>Birth!X120</f>
        <v>0</v>
      </c>
      <c r="W120" s="1045">
        <f>Birth!Y120</f>
        <v>0</v>
      </c>
      <c r="X120" s="1045">
        <f>Birth!Z120</f>
        <v>0</v>
      </c>
    </row>
    <row r="121" spans="1:24" s="1045" customFormat="1" ht="15" customHeight="1">
      <c r="A121" s="1057">
        <v>83</v>
      </c>
      <c r="B121" s="1058" t="s">
        <v>132</v>
      </c>
      <c r="C121" s="1134">
        <v>379</v>
      </c>
      <c r="D121" s="1134">
        <v>338</v>
      </c>
      <c r="E121" s="1129">
        <f>+C121+D121</f>
        <v>717</v>
      </c>
      <c r="F121" s="1134">
        <v>166</v>
      </c>
      <c r="G121" s="1134">
        <v>160</v>
      </c>
      <c r="H121" s="1129">
        <f>+F121+G121</f>
        <v>326</v>
      </c>
      <c r="I121" s="1134"/>
      <c r="J121" s="1134"/>
      <c r="K121" s="1129">
        <f>+I121+J121</f>
        <v>0</v>
      </c>
      <c r="L121" s="1134">
        <v>16</v>
      </c>
      <c r="M121" s="1134">
        <v>22</v>
      </c>
      <c r="N121" s="1129">
        <f>+L121+M121</f>
        <v>38</v>
      </c>
      <c r="O121" s="1130">
        <f t="shared" ref="O121:P123" si="101">C121+F121+I121+L121</f>
        <v>561</v>
      </c>
      <c r="P121" s="1130">
        <f t="shared" si="101"/>
        <v>520</v>
      </c>
      <c r="Q121" s="1130">
        <f>O121+P121</f>
        <v>1081</v>
      </c>
      <c r="R121" s="1286" t="str">
        <f t="shared" si="58"/>
        <v>TRUE</v>
      </c>
      <c r="S121" s="1286" t="str">
        <f t="shared" si="59"/>
        <v>TRUE</v>
      </c>
      <c r="T121" s="1286" t="str">
        <f t="shared" si="60"/>
        <v>TRUE</v>
      </c>
      <c r="V121" s="1045">
        <f>Birth!X121</f>
        <v>561</v>
      </c>
      <c r="W121" s="1045">
        <f>Birth!Y121</f>
        <v>520</v>
      </c>
      <c r="X121" s="1045">
        <f>Birth!Z121</f>
        <v>1081</v>
      </c>
    </row>
    <row r="122" spans="1:24" s="1045" customFormat="1" ht="15" customHeight="1">
      <c r="A122" s="1057">
        <v>84</v>
      </c>
      <c r="B122" s="1058" t="s">
        <v>133</v>
      </c>
      <c r="C122" s="1134">
        <v>87</v>
      </c>
      <c r="D122" s="1134">
        <v>107</v>
      </c>
      <c r="E122" s="1129">
        <f>+C122+D122</f>
        <v>194</v>
      </c>
      <c r="F122" s="1134">
        <v>787</v>
      </c>
      <c r="G122" s="1134">
        <v>682</v>
      </c>
      <c r="H122" s="1129">
        <f>+F122+G122</f>
        <v>1469</v>
      </c>
      <c r="I122" s="1134"/>
      <c r="J122" s="1134"/>
      <c r="K122" s="1129">
        <f>+I122+J122</f>
        <v>0</v>
      </c>
      <c r="L122" s="1134">
        <v>33</v>
      </c>
      <c r="M122" s="1134">
        <v>19</v>
      </c>
      <c r="N122" s="1129">
        <f>+L122+M122</f>
        <v>52</v>
      </c>
      <c r="O122" s="1130">
        <f t="shared" si="101"/>
        <v>907</v>
      </c>
      <c r="P122" s="1130">
        <f t="shared" si="101"/>
        <v>808</v>
      </c>
      <c r="Q122" s="1130">
        <f>O122+P122</f>
        <v>1715</v>
      </c>
      <c r="R122" s="1286" t="str">
        <f t="shared" si="58"/>
        <v>TRUE</v>
      </c>
      <c r="S122" s="1286" t="str">
        <f t="shared" si="59"/>
        <v>TRUE</v>
      </c>
      <c r="T122" s="1286" t="str">
        <f t="shared" si="60"/>
        <v>TRUE</v>
      </c>
      <c r="V122" s="1045">
        <f>Birth!X122</f>
        <v>907</v>
      </c>
      <c r="W122" s="1045">
        <f>Birth!Y122</f>
        <v>808</v>
      </c>
      <c r="X122" s="1045">
        <f>Birth!Z122</f>
        <v>1715</v>
      </c>
    </row>
    <row r="123" spans="1:24" s="1045" customFormat="1" ht="15" customHeight="1">
      <c r="A123" s="1057">
        <v>85</v>
      </c>
      <c r="B123" s="1058" t="s">
        <v>134</v>
      </c>
      <c r="C123" s="1134">
        <v>20</v>
      </c>
      <c r="D123" s="1134">
        <v>26</v>
      </c>
      <c r="E123" s="1129">
        <f>+C123+D123</f>
        <v>46</v>
      </c>
      <c r="F123" s="1134">
        <v>131</v>
      </c>
      <c r="G123" s="1134">
        <v>99</v>
      </c>
      <c r="H123" s="1129">
        <f>+F123+G123</f>
        <v>230</v>
      </c>
      <c r="I123" s="1134"/>
      <c r="J123" s="1134"/>
      <c r="K123" s="1129">
        <f>+I123+J123</f>
        <v>0</v>
      </c>
      <c r="L123" s="1134">
        <v>22</v>
      </c>
      <c r="M123" s="1134">
        <v>12</v>
      </c>
      <c r="N123" s="1129">
        <f>+L123+M123</f>
        <v>34</v>
      </c>
      <c r="O123" s="1130">
        <f t="shared" si="101"/>
        <v>173</v>
      </c>
      <c r="P123" s="1130">
        <f t="shared" si="101"/>
        <v>137</v>
      </c>
      <c r="Q123" s="1130">
        <f>O123+P123</f>
        <v>310</v>
      </c>
      <c r="R123" s="1286" t="str">
        <f t="shared" si="58"/>
        <v>TRUE</v>
      </c>
      <c r="S123" s="1286" t="str">
        <f t="shared" si="59"/>
        <v>TRUE</v>
      </c>
      <c r="T123" s="1286" t="str">
        <f t="shared" si="60"/>
        <v>TRUE</v>
      </c>
      <c r="V123" s="1045">
        <f>Birth!X123</f>
        <v>173</v>
      </c>
      <c r="W123" s="1045">
        <f>Birth!Y123</f>
        <v>137</v>
      </c>
      <c r="X123" s="1045">
        <f>Birth!Z123</f>
        <v>310</v>
      </c>
    </row>
    <row r="124" spans="1:24" s="1045" customFormat="1" ht="15" customHeight="1">
      <c r="A124" s="1050"/>
      <c r="B124" s="1051" t="s">
        <v>6</v>
      </c>
      <c r="C124" s="1138">
        <f>SUM(C121:C123)</f>
        <v>486</v>
      </c>
      <c r="D124" s="1138">
        <f t="shared" ref="D124:P124" si="102">SUM(D121:D123)</f>
        <v>471</v>
      </c>
      <c r="E124" s="1138">
        <f t="shared" si="102"/>
        <v>957</v>
      </c>
      <c r="F124" s="1138">
        <f t="shared" si="102"/>
        <v>1084</v>
      </c>
      <c r="G124" s="1138">
        <f t="shared" si="102"/>
        <v>941</v>
      </c>
      <c r="H124" s="1138">
        <f t="shared" si="102"/>
        <v>2025</v>
      </c>
      <c r="I124" s="1138">
        <f t="shared" si="102"/>
        <v>0</v>
      </c>
      <c r="J124" s="1138">
        <f t="shared" si="102"/>
        <v>0</v>
      </c>
      <c r="K124" s="1138">
        <f t="shared" si="102"/>
        <v>0</v>
      </c>
      <c r="L124" s="1138">
        <f t="shared" si="102"/>
        <v>71</v>
      </c>
      <c r="M124" s="1138">
        <f t="shared" si="102"/>
        <v>53</v>
      </c>
      <c r="N124" s="1138">
        <f t="shared" si="102"/>
        <v>124</v>
      </c>
      <c r="O124" s="1138">
        <f t="shared" si="102"/>
        <v>1641</v>
      </c>
      <c r="P124" s="1138">
        <f t="shared" si="102"/>
        <v>1465</v>
      </c>
      <c r="Q124" s="1138">
        <f>SUM(Q120:Q123)</f>
        <v>3106</v>
      </c>
      <c r="R124" s="1286" t="str">
        <f t="shared" si="58"/>
        <v>TRUE</v>
      </c>
      <c r="S124" s="1286" t="str">
        <f t="shared" si="59"/>
        <v>TRUE</v>
      </c>
      <c r="T124" s="1286" t="str">
        <f t="shared" si="60"/>
        <v>TRUE</v>
      </c>
      <c r="V124" s="1045">
        <f>Birth!X124</f>
        <v>1641</v>
      </c>
      <c r="W124" s="1045">
        <f>Birth!Y124</f>
        <v>1465</v>
      </c>
      <c r="X124" s="1045">
        <f>Birth!Z124</f>
        <v>3106</v>
      </c>
    </row>
    <row r="125" spans="1:24" s="1045" customFormat="1" ht="15" customHeight="1">
      <c r="A125" s="1053" t="s">
        <v>75</v>
      </c>
      <c r="B125" s="1054"/>
      <c r="C125" s="1139"/>
      <c r="D125" s="1139"/>
      <c r="E125" s="1139"/>
      <c r="F125" s="1139"/>
      <c r="G125" s="1139"/>
      <c r="H125" s="1139"/>
      <c r="I125" s="1139"/>
      <c r="J125" s="1139"/>
      <c r="K125" s="1139"/>
      <c r="L125" s="1139"/>
      <c r="M125" s="1139"/>
      <c r="N125" s="1139"/>
      <c r="O125" s="1139"/>
      <c r="P125" s="1139"/>
      <c r="Q125" s="1140"/>
      <c r="R125" s="1286" t="str">
        <f t="shared" si="58"/>
        <v>TRUE</v>
      </c>
      <c r="S125" s="1286" t="str">
        <f t="shared" si="59"/>
        <v>TRUE</v>
      </c>
      <c r="T125" s="1286" t="str">
        <f t="shared" si="60"/>
        <v>TRUE</v>
      </c>
      <c r="V125" s="1045">
        <f>Birth!X125</f>
        <v>0</v>
      </c>
      <c r="W125" s="1045">
        <f>Birth!Y125</f>
        <v>0</v>
      </c>
      <c r="X125" s="1045">
        <f>Birth!Z125</f>
        <v>0</v>
      </c>
    </row>
    <row r="126" spans="1:24" s="1045" customFormat="1" ht="15" customHeight="1">
      <c r="A126" s="1057">
        <v>86</v>
      </c>
      <c r="B126" s="1103" t="s">
        <v>460</v>
      </c>
      <c r="C126" s="1134">
        <v>143</v>
      </c>
      <c r="D126" s="1134">
        <v>131</v>
      </c>
      <c r="E126" s="1129">
        <f t="shared" ref="E126:E131" si="103">+C126+D126</f>
        <v>274</v>
      </c>
      <c r="F126" s="1134">
        <v>359</v>
      </c>
      <c r="G126" s="1134">
        <v>324</v>
      </c>
      <c r="H126" s="1129">
        <f t="shared" ref="H126:H131" si="104">+F126+G126</f>
        <v>683</v>
      </c>
      <c r="I126" s="1134"/>
      <c r="J126" s="1134"/>
      <c r="K126" s="1129">
        <f t="shared" ref="K126:K131" si="105">+I126+J126</f>
        <v>0</v>
      </c>
      <c r="L126" s="1134">
        <v>1</v>
      </c>
      <c r="M126" s="1134">
        <v>1</v>
      </c>
      <c r="N126" s="1129">
        <f t="shared" ref="N126:N131" si="106">+L126+M126</f>
        <v>2</v>
      </c>
      <c r="O126" s="1130">
        <f t="shared" ref="O126" si="107">C126+F126+I126+L126</f>
        <v>503</v>
      </c>
      <c r="P126" s="1130">
        <f t="shared" ref="P126" si="108">D126+G126+J126+M126</f>
        <v>456</v>
      </c>
      <c r="Q126" s="1130">
        <f t="shared" ref="Q126" si="109">E126+H126+K126+N126</f>
        <v>959</v>
      </c>
      <c r="R126" s="1286" t="str">
        <f t="shared" si="58"/>
        <v>TRUE</v>
      </c>
      <c r="S126" s="1286" t="str">
        <f t="shared" si="59"/>
        <v>TRUE</v>
      </c>
      <c r="T126" s="1286" t="str">
        <f t="shared" si="60"/>
        <v>TRUE</v>
      </c>
      <c r="V126" s="1045">
        <f>Birth!X126</f>
        <v>503</v>
      </c>
      <c r="W126" s="1045">
        <f>Birth!Y126</f>
        <v>456</v>
      </c>
      <c r="X126" s="1045">
        <f>Birth!Z126</f>
        <v>959</v>
      </c>
    </row>
    <row r="127" spans="1:24" s="1045" customFormat="1" ht="15" customHeight="1">
      <c r="A127" s="1057">
        <v>87</v>
      </c>
      <c r="B127" s="1103" t="s">
        <v>461</v>
      </c>
      <c r="C127" s="1134">
        <v>19</v>
      </c>
      <c r="D127" s="1134">
        <v>24</v>
      </c>
      <c r="E127" s="1129">
        <f t="shared" si="103"/>
        <v>43</v>
      </c>
      <c r="F127" s="1134">
        <v>88</v>
      </c>
      <c r="G127" s="1134">
        <v>84</v>
      </c>
      <c r="H127" s="1129">
        <f t="shared" si="104"/>
        <v>172</v>
      </c>
      <c r="I127" s="1134"/>
      <c r="J127" s="1134"/>
      <c r="K127" s="1129">
        <f t="shared" si="105"/>
        <v>0</v>
      </c>
      <c r="L127" s="1134">
        <v>1</v>
      </c>
      <c r="M127" s="1134"/>
      <c r="N127" s="1129">
        <f t="shared" si="106"/>
        <v>1</v>
      </c>
      <c r="O127" s="1130">
        <f t="shared" ref="O127:O131" si="110">C127+F127+I127+L127</f>
        <v>108</v>
      </c>
      <c r="P127" s="1130">
        <f t="shared" ref="P127:P131" si="111">D127+G127+J127+M127</f>
        <v>108</v>
      </c>
      <c r="Q127" s="1130">
        <f t="shared" ref="Q127:Q131" si="112">E127+H127+K127+N127</f>
        <v>216</v>
      </c>
      <c r="R127" s="1286" t="str">
        <f t="shared" si="58"/>
        <v>TRUE</v>
      </c>
      <c r="S127" s="1286" t="str">
        <f t="shared" si="59"/>
        <v>TRUE</v>
      </c>
      <c r="T127" s="1286" t="str">
        <f t="shared" si="60"/>
        <v>TRUE</v>
      </c>
      <c r="V127" s="1045">
        <f>Birth!X127</f>
        <v>108</v>
      </c>
      <c r="W127" s="1045">
        <f>Birth!Y127</f>
        <v>108</v>
      </c>
      <c r="X127" s="1045">
        <f>Birth!Z127</f>
        <v>216</v>
      </c>
    </row>
    <row r="128" spans="1:24" s="1045" customFormat="1" ht="15" customHeight="1">
      <c r="A128" s="1057">
        <v>88</v>
      </c>
      <c r="B128" s="1103" t="s">
        <v>462</v>
      </c>
      <c r="C128" s="1134">
        <v>77</v>
      </c>
      <c r="D128" s="1134">
        <v>71</v>
      </c>
      <c r="E128" s="1129">
        <f t="shared" si="103"/>
        <v>148</v>
      </c>
      <c r="F128" s="1134">
        <v>122</v>
      </c>
      <c r="G128" s="1134">
        <v>100</v>
      </c>
      <c r="H128" s="1129">
        <f t="shared" si="104"/>
        <v>222</v>
      </c>
      <c r="I128" s="1134"/>
      <c r="J128" s="1134"/>
      <c r="K128" s="1129">
        <f t="shared" si="105"/>
        <v>0</v>
      </c>
      <c r="L128" s="1134"/>
      <c r="M128" s="1134"/>
      <c r="N128" s="1129">
        <f t="shared" si="106"/>
        <v>0</v>
      </c>
      <c r="O128" s="1130">
        <f t="shared" si="110"/>
        <v>199</v>
      </c>
      <c r="P128" s="1130">
        <f t="shared" si="111"/>
        <v>171</v>
      </c>
      <c r="Q128" s="1130">
        <f t="shared" si="112"/>
        <v>370</v>
      </c>
      <c r="R128" s="1286" t="str">
        <f t="shared" si="58"/>
        <v>TRUE</v>
      </c>
      <c r="S128" s="1286" t="str">
        <f t="shared" si="59"/>
        <v>TRUE</v>
      </c>
      <c r="T128" s="1286" t="str">
        <f t="shared" si="60"/>
        <v>TRUE</v>
      </c>
      <c r="V128" s="1045">
        <f>Birth!X128</f>
        <v>199</v>
      </c>
      <c r="W128" s="1045">
        <f>Birth!Y128</f>
        <v>171</v>
      </c>
      <c r="X128" s="1045">
        <f>Birth!Z128</f>
        <v>370</v>
      </c>
    </row>
    <row r="129" spans="1:24" s="1045" customFormat="1" ht="15" customHeight="1">
      <c r="A129" s="1057">
        <v>89</v>
      </c>
      <c r="B129" s="1103" t="s">
        <v>463</v>
      </c>
      <c r="C129" s="1134">
        <v>45</v>
      </c>
      <c r="D129" s="1134">
        <v>47</v>
      </c>
      <c r="E129" s="1129">
        <f t="shared" si="103"/>
        <v>92</v>
      </c>
      <c r="F129" s="1134">
        <v>0</v>
      </c>
      <c r="G129" s="1134">
        <v>0</v>
      </c>
      <c r="H129" s="1129">
        <f t="shared" si="104"/>
        <v>0</v>
      </c>
      <c r="I129" s="1134"/>
      <c r="J129" s="1134"/>
      <c r="K129" s="1129">
        <f t="shared" si="105"/>
        <v>0</v>
      </c>
      <c r="L129" s="1134"/>
      <c r="M129" s="1134"/>
      <c r="N129" s="1129">
        <f t="shared" si="106"/>
        <v>0</v>
      </c>
      <c r="O129" s="1130">
        <f t="shared" si="110"/>
        <v>45</v>
      </c>
      <c r="P129" s="1130">
        <f t="shared" si="111"/>
        <v>47</v>
      </c>
      <c r="Q129" s="1130">
        <f t="shared" si="112"/>
        <v>92</v>
      </c>
      <c r="R129" s="1286" t="str">
        <f t="shared" si="58"/>
        <v>TRUE</v>
      </c>
      <c r="S129" s="1286" t="str">
        <f t="shared" si="59"/>
        <v>TRUE</v>
      </c>
      <c r="T129" s="1286" t="str">
        <f t="shared" si="60"/>
        <v>TRUE</v>
      </c>
      <c r="V129" s="1045">
        <f>Birth!X129</f>
        <v>45</v>
      </c>
      <c r="W129" s="1045">
        <f>Birth!Y129</f>
        <v>47</v>
      </c>
      <c r="X129" s="1045">
        <f>Birth!Z129</f>
        <v>92</v>
      </c>
    </row>
    <row r="130" spans="1:24" s="1045" customFormat="1" ht="15" customHeight="1">
      <c r="A130" s="1057">
        <v>90</v>
      </c>
      <c r="B130" s="1103" t="s">
        <v>464</v>
      </c>
      <c r="C130" s="1134">
        <v>249</v>
      </c>
      <c r="D130" s="1134">
        <v>205</v>
      </c>
      <c r="E130" s="1129">
        <f t="shared" si="103"/>
        <v>454</v>
      </c>
      <c r="F130" s="1134">
        <v>0</v>
      </c>
      <c r="G130" s="1134">
        <v>0</v>
      </c>
      <c r="H130" s="1129">
        <f t="shared" si="104"/>
        <v>0</v>
      </c>
      <c r="I130" s="1134"/>
      <c r="J130" s="1134"/>
      <c r="K130" s="1129">
        <f t="shared" si="105"/>
        <v>0</v>
      </c>
      <c r="L130" s="1134"/>
      <c r="M130" s="1134"/>
      <c r="N130" s="1129">
        <f t="shared" si="106"/>
        <v>0</v>
      </c>
      <c r="O130" s="1130">
        <f t="shared" si="110"/>
        <v>249</v>
      </c>
      <c r="P130" s="1130">
        <f t="shared" si="111"/>
        <v>205</v>
      </c>
      <c r="Q130" s="1130">
        <f t="shared" si="112"/>
        <v>454</v>
      </c>
      <c r="R130" s="1286" t="str">
        <f t="shared" si="58"/>
        <v>TRUE</v>
      </c>
      <c r="S130" s="1286" t="str">
        <f t="shared" si="59"/>
        <v>TRUE</v>
      </c>
      <c r="T130" s="1286" t="str">
        <f t="shared" si="60"/>
        <v>TRUE</v>
      </c>
      <c r="V130" s="1045">
        <f>Birth!X130</f>
        <v>249</v>
      </c>
      <c r="W130" s="1045">
        <f>Birth!Y130</f>
        <v>205</v>
      </c>
      <c r="X130" s="1045">
        <f>Birth!Z130</f>
        <v>454</v>
      </c>
    </row>
    <row r="131" spans="1:24" s="1045" customFormat="1" ht="15" customHeight="1">
      <c r="A131" s="1057">
        <v>91</v>
      </c>
      <c r="B131" s="1103" t="s">
        <v>465</v>
      </c>
      <c r="C131" s="1134">
        <v>56</v>
      </c>
      <c r="D131" s="1134">
        <v>66</v>
      </c>
      <c r="E131" s="1129">
        <f t="shared" si="103"/>
        <v>122</v>
      </c>
      <c r="F131" s="1134">
        <v>0</v>
      </c>
      <c r="G131" s="1134">
        <v>0</v>
      </c>
      <c r="H131" s="1129">
        <f t="shared" si="104"/>
        <v>0</v>
      </c>
      <c r="I131" s="1134"/>
      <c r="J131" s="1134"/>
      <c r="K131" s="1129">
        <f t="shared" si="105"/>
        <v>0</v>
      </c>
      <c r="L131" s="1134"/>
      <c r="M131" s="1134"/>
      <c r="N131" s="1129">
        <f t="shared" si="106"/>
        <v>0</v>
      </c>
      <c r="O131" s="1130">
        <f t="shared" si="110"/>
        <v>56</v>
      </c>
      <c r="P131" s="1130">
        <f t="shared" si="111"/>
        <v>66</v>
      </c>
      <c r="Q131" s="1130">
        <f t="shared" si="112"/>
        <v>122</v>
      </c>
      <c r="R131" s="1286" t="str">
        <f t="shared" si="58"/>
        <v>TRUE</v>
      </c>
      <c r="S131" s="1286" t="str">
        <f t="shared" si="59"/>
        <v>TRUE</v>
      </c>
      <c r="T131" s="1286" t="str">
        <f t="shared" si="60"/>
        <v>TRUE</v>
      </c>
      <c r="V131" s="1045">
        <f>Birth!X131</f>
        <v>56</v>
      </c>
      <c r="W131" s="1045">
        <f>Birth!Y131</f>
        <v>66</v>
      </c>
      <c r="X131" s="1045">
        <f>Birth!Z131</f>
        <v>122</v>
      </c>
    </row>
    <row r="132" spans="1:24" s="1045" customFormat="1" ht="15" customHeight="1">
      <c r="A132" s="1050"/>
      <c r="B132" s="1051" t="s">
        <v>6</v>
      </c>
      <c r="C132" s="1138">
        <f>SUM(C126:C131)</f>
        <v>589</v>
      </c>
      <c r="D132" s="1138">
        <f t="shared" ref="D132:N132" si="113">SUM(D126:D131)</f>
        <v>544</v>
      </c>
      <c r="E132" s="1138">
        <f t="shared" si="113"/>
        <v>1133</v>
      </c>
      <c r="F132" s="1138">
        <f t="shared" si="113"/>
        <v>569</v>
      </c>
      <c r="G132" s="1138">
        <f t="shared" si="113"/>
        <v>508</v>
      </c>
      <c r="H132" s="1138">
        <f t="shared" si="113"/>
        <v>1077</v>
      </c>
      <c r="I132" s="1138">
        <f t="shared" si="113"/>
        <v>0</v>
      </c>
      <c r="J132" s="1138">
        <f t="shared" si="113"/>
        <v>0</v>
      </c>
      <c r="K132" s="1138">
        <f t="shared" si="113"/>
        <v>0</v>
      </c>
      <c r="L132" s="1138">
        <f t="shared" si="113"/>
        <v>2</v>
      </c>
      <c r="M132" s="1138">
        <f t="shared" si="113"/>
        <v>1</v>
      </c>
      <c r="N132" s="1138">
        <f t="shared" si="113"/>
        <v>3</v>
      </c>
      <c r="O132" s="1138">
        <f>SUM(O126:O131)</f>
        <v>1160</v>
      </c>
      <c r="P132" s="1138">
        <f>SUM(P126:P131)</f>
        <v>1053</v>
      </c>
      <c r="Q132" s="1138">
        <f>SUM(Q126:Q131)</f>
        <v>2213</v>
      </c>
      <c r="R132" s="1286" t="str">
        <f t="shared" si="58"/>
        <v>TRUE</v>
      </c>
      <c r="S132" s="1286" t="str">
        <f t="shared" si="59"/>
        <v>TRUE</v>
      </c>
      <c r="T132" s="1286" t="str">
        <f t="shared" si="60"/>
        <v>TRUE</v>
      </c>
      <c r="V132" s="1045">
        <f>Birth!X132</f>
        <v>1160</v>
      </c>
      <c r="W132" s="1045">
        <f>Birth!Y132</f>
        <v>1053</v>
      </c>
      <c r="X132" s="1045">
        <f>Birth!Z132</f>
        <v>2213</v>
      </c>
    </row>
    <row r="133" spans="1:24" s="1045" customFormat="1" ht="15" customHeight="1">
      <c r="A133" s="1060" t="s">
        <v>286</v>
      </c>
      <c r="B133" s="1042"/>
      <c r="C133" s="1139"/>
      <c r="D133" s="1139"/>
      <c r="E133" s="1139"/>
      <c r="F133" s="1139"/>
      <c r="G133" s="1139"/>
      <c r="H133" s="1139"/>
      <c r="I133" s="1139"/>
      <c r="J133" s="1139"/>
      <c r="K133" s="1139"/>
      <c r="L133" s="1139"/>
      <c r="M133" s="1139"/>
      <c r="N133" s="1139"/>
      <c r="O133" s="1139"/>
      <c r="P133" s="1139"/>
      <c r="Q133" s="1140"/>
      <c r="R133" s="1286" t="str">
        <f t="shared" si="58"/>
        <v>TRUE</v>
      </c>
      <c r="S133" s="1286" t="str">
        <f t="shared" si="59"/>
        <v>TRUE</v>
      </c>
      <c r="T133" s="1286" t="str">
        <f t="shared" si="60"/>
        <v>TRUE</v>
      </c>
      <c r="V133" s="1045">
        <f>Birth!X133</f>
        <v>0</v>
      </c>
      <c r="W133" s="1045">
        <f>Birth!Y133</f>
        <v>0</v>
      </c>
      <c r="X133" s="1045">
        <f>Birth!Z133</f>
        <v>0</v>
      </c>
    </row>
    <row r="134" spans="1:24" s="1045" customFormat="1" ht="15" customHeight="1">
      <c r="A134" s="1057">
        <v>92</v>
      </c>
      <c r="B134" s="1073" t="s">
        <v>82</v>
      </c>
      <c r="C134" s="1183">
        <v>14</v>
      </c>
      <c r="D134" s="1183">
        <v>21</v>
      </c>
      <c r="E134" s="1129">
        <f t="shared" ref="E134:E137" si="114">+C134+D134</f>
        <v>35</v>
      </c>
      <c r="F134" s="1183">
        <v>286</v>
      </c>
      <c r="G134" s="1183">
        <v>234</v>
      </c>
      <c r="H134" s="1129">
        <f t="shared" ref="H134:H137" si="115">+F134+G134</f>
        <v>520</v>
      </c>
      <c r="I134" s="1134"/>
      <c r="J134" s="1134"/>
      <c r="K134" s="1129">
        <f t="shared" ref="K134:K137" si="116">SUM(I134:J134)</f>
        <v>0</v>
      </c>
      <c r="L134" s="1183"/>
      <c r="M134" s="1183">
        <v>1</v>
      </c>
      <c r="N134" s="1129">
        <f t="shared" ref="N134:N137" si="117">SUM(L134:M134)</f>
        <v>1</v>
      </c>
      <c r="O134" s="1130">
        <f t="shared" ref="O134:P136" si="118">C134+F134+I134+L134</f>
        <v>300</v>
      </c>
      <c r="P134" s="1130">
        <f t="shared" si="118"/>
        <v>256</v>
      </c>
      <c r="Q134" s="1130">
        <f>O134+P134</f>
        <v>556</v>
      </c>
      <c r="R134" s="1286" t="str">
        <f t="shared" si="58"/>
        <v>TRUE</v>
      </c>
      <c r="S134" s="1286" t="str">
        <f t="shared" si="59"/>
        <v>TRUE</v>
      </c>
      <c r="T134" s="1286" t="str">
        <f t="shared" si="60"/>
        <v>TRUE</v>
      </c>
      <c r="V134" s="1045">
        <f>Birth!X134</f>
        <v>300</v>
      </c>
      <c r="W134" s="1045">
        <f>Birth!Y134</f>
        <v>256</v>
      </c>
      <c r="X134" s="1045">
        <f>Birth!Z134</f>
        <v>556</v>
      </c>
    </row>
    <row r="135" spans="1:24" s="1045" customFormat="1" ht="15" customHeight="1">
      <c r="A135" s="1057">
        <v>93</v>
      </c>
      <c r="B135" s="1031" t="s">
        <v>442</v>
      </c>
      <c r="C135" s="160">
        <v>28</v>
      </c>
      <c r="D135" s="160">
        <v>34</v>
      </c>
      <c r="E135" s="1129">
        <f t="shared" si="114"/>
        <v>62</v>
      </c>
      <c r="F135" s="160">
        <v>0</v>
      </c>
      <c r="G135" s="160">
        <v>0</v>
      </c>
      <c r="H135" s="1129">
        <f t="shared" si="115"/>
        <v>0</v>
      </c>
      <c r="I135" s="1134"/>
      <c r="J135" s="1134"/>
      <c r="K135" s="1129">
        <f t="shared" si="116"/>
        <v>0</v>
      </c>
      <c r="L135" s="160">
        <v>1</v>
      </c>
      <c r="M135" s="160">
        <v>3</v>
      </c>
      <c r="N135" s="1129">
        <f t="shared" si="117"/>
        <v>4</v>
      </c>
      <c r="O135" s="1130">
        <f t="shared" si="118"/>
        <v>29</v>
      </c>
      <c r="P135" s="1130">
        <f t="shared" si="118"/>
        <v>37</v>
      </c>
      <c r="Q135" s="1130">
        <f>O135+P135</f>
        <v>66</v>
      </c>
      <c r="R135" s="1286" t="str">
        <f t="shared" si="58"/>
        <v>TRUE</v>
      </c>
      <c r="S135" s="1286" t="str">
        <f t="shared" si="59"/>
        <v>TRUE</v>
      </c>
      <c r="T135" s="1286" t="str">
        <f t="shared" si="60"/>
        <v>TRUE</v>
      </c>
      <c r="V135" s="1045">
        <f>Birth!X135</f>
        <v>29</v>
      </c>
      <c r="W135" s="1045">
        <f>Birth!Y135</f>
        <v>37</v>
      </c>
      <c r="X135" s="1045">
        <f>Birth!Z135</f>
        <v>66</v>
      </c>
    </row>
    <row r="136" spans="1:24" s="1045" customFormat="1" ht="15" customHeight="1">
      <c r="A136" s="1057">
        <v>94</v>
      </c>
      <c r="B136" s="1031" t="s">
        <v>135</v>
      </c>
      <c r="C136" s="160">
        <v>108</v>
      </c>
      <c r="D136" s="160">
        <v>103</v>
      </c>
      <c r="E136" s="1129">
        <f t="shared" si="114"/>
        <v>211</v>
      </c>
      <c r="F136" s="160">
        <v>218</v>
      </c>
      <c r="G136" s="160">
        <v>225</v>
      </c>
      <c r="H136" s="1129">
        <f t="shared" si="115"/>
        <v>443</v>
      </c>
      <c r="I136" s="1134"/>
      <c r="J136" s="1134"/>
      <c r="K136" s="1129">
        <f t="shared" si="116"/>
        <v>0</v>
      </c>
      <c r="L136" s="160"/>
      <c r="M136" s="160"/>
      <c r="N136" s="1129">
        <f t="shared" si="117"/>
        <v>0</v>
      </c>
      <c r="O136" s="1130">
        <f t="shared" si="118"/>
        <v>326</v>
      </c>
      <c r="P136" s="1130">
        <f t="shared" si="118"/>
        <v>328</v>
      </c>
      <c r="Q136" s="1130">
        <f>O136+P136</f>
        <v>654</v>
      </c>
      <c r="R136" s="1286" t="str">
        <f t="shared" si="58"/>
        <v>TRUE</v>
      </c>
      <c r="S136" s="1286" t="str">
        <f t="shared" si="59"/>
        <v>TRUE</v>
      </c>
      <c r="T136" s="1286" t="str">
        <f t="shared" si="60"/>
        <v>TRUE</v>
      </c>
      <c r="V136" s="1045">
        <f>Birth!X136</f>
        <v>326</v>
      </c>
      <c r="W136" s="1045">
        <f>Birth!Y136</f>
        <v>328</v>
      </c>
      <c r="X136" s="1045">
        <f>Birth!Z136</f>
        <v>654</v>
      </c>
    </row>
    <row r="137" spans="1:24" s="1045" customFormat="1" ht="15" customHeight="1">
      <c r="A137" s="1057">
        <v>95</v>
      </c>
      <c r="B137" s="1031" t="s">
        <v>81</v>
      </c>
      <c r="C137" s="160">
        <v>0</v>
      </c>
      <c r="D137" s="160">
        <v>0</v>
      </c>
      <c r="E137" s="1129">
        <f t="shared" si="114"/>
        <v>0</v>
      </c>
      <c r="F137" s="160">
        <v>2</v>
      </c>
      <c r="G137" s="160">
        <v>1</v>
      </c>
      <c r="H137" s="1129">
        <f t="shared" si="115"/>
        <v>3</v>
      </c>
      <c r="I137" s="1134"/>
      <c r="J137" s="1134"/>
      <c r="K137" s="1129">
        <f t="shared" si="116"/>
        <v>0</v>
      </c>
      <c r="L137" s="160">
        <v>2</v>
      </c>
      <c r="M137" s="160"/>
      <c r="N137" s="1129">
        <f t="shared" si="117"/>
        <v>2</v>
      </c>
      <c r="O137" s="1130">
        <f>C137+F137+I137+L137</f>
        <v>4</v>
      </c>
      <c r="P137" s="1130">
        <f>D137+G137+J137+M137</f>
        <v>1</v>
      </c>
      <c r="Q137" s="1130">
        <f>O137+P137</f>
        <v>5</v>
      </c>
      <c r="R137" s="1286" t="str">
        <f t="shared" ref="R137:R170" si="119">IF(O137=V137,"TRUE","FALSE")</f>
        <v>TRUE</v>
      </c>
      <c r="S137" s="1286" t="str">
        <f t="shared" ref="S137:S170" si="120">IF(P137=W137,"TRUE","FALSE")</f>
        <v>TRUE</v>
      </c>
      <c r="T137" s="1286" t="str">
        <f t="shared" ref="T137:T170" si="121">IF(Q137=X137,"TRUE","FALSE")</f>
        <v>TRUE</v>
      </c>
      <c r="V137" s="1045">
        <f>Birth!X137</f>
        <v>4</v>
      </c>
      <c r="W137" s="1045">
        <f>Birth!Y137</f>
        <v>1</v>
      </c>
      <c r="X137" s="1045">
        <f>Birth!Z137</f>
        <v>5</v>
      </c>
    </row>
    <row r="138" spans="1:24" s="1045" customFormat="1" ht="15" customHeight="1">
      <c r="A138" s="1050"/>
      <c r="B138" s="1074" t="s">
        <v>6</v>
      </c>
      <c r="C138" s="1138">
        <f t="shared" ref="C138:P138" si="122">SUM(C134:C137)</f>
        <v>150</v>
      </c>
      <c r="D138" s="1138">
        <f t="shared" si="122"/>
        <v>158</v>
      </c>
      <c r="E138" s="1138">
        <f t="shared" si="122"/>
        <v>308</v>
      </c>
      <c r="F138" s="1138">
        <f t="shared" si="122"/>
        <v>506</v>
      </c>
      <c r="G138" s="1138">
        <f t="shared" si="122"/>
        <v>460</v>
      </c>
      <c r="H138" s="1138">
        <f t="shared" si="122"/>
        <v>966</v>
      </c>
      <c r="I138" s="1138">
        <f t="shared" si="122"/>
        <v>0</v>
      </c>
      <c r="J138" s="1138">
        <f t="shared" si="122"/>
        <v>0</v>
      </c>
      <c r="K138" s="1138">
        <f t="shared" si="122"/>
        <v>0</v>
      </c>
      <c r="L138" s="1138">
        <f t="shared" si="122"/>
        <v>3</v>
      </c>
      <c r="M138" s="1138">
        <f t="shared" si="122"/>
        <v>4</v>
      </c>
      <c r="N138" s="1138">
        <f t="shared" si="122"/>
        <v>7</v>
      </c>
      <c r="O138" s="1138">
        <f t="shared" si="122"/>
        <v>659</v>
      </c>
      <c r="P138" s="1138">
        <f t="shared" si="122"/>
        <v>622</v>
      </c>
      <c r="Q138" s="1138">
        <f>SUM(Q134:Q137)</f>
        <v>1281</v>
      </c>
      <c r="R138" s="1286" t="str">
        <f t="shared" si="119"/>
        <v>TRUE</v>
      </c>
      <c r="S138" s="1286" t="str">
        <f t="shared" si="120"/>
        <v>TRUE</v>
      </c>
      <c r="T138" s="1286" t="str">
        <f t="shared" si="121"/>
        <v>TRUE</v>
      </c>
      <c r="V138" s="1045">
        <f>Birth!X138</f>
        <v>659</v>
      </c>
      <c r="W138" s="1045">
        <f>Birth!Y138</f>
        <v>622</v>
      </c>
      <c r="X138" s="1045">
        <f>Birth!Z138</f>
        <v>1281</v>
      </c>
    </row>
    <row r="139" spans="1:24" s="1045" customFormat="1" ht="15" customHeight="1">
      <c r="A139" s="1075" t="s">
        <v>86</v>
      </c>
      <c r="B139" s="1054"/>
      <c r="C139" s="1139"/>
      <c r="D139" s="1139"/>
      <c r="E139" s="1139"/>
      <c r="F139" s="1139"/>
      <c r="G139" s="1139"/>
      <c r="H139" s="1139"/>
      <c r="I139" s="1139"/>
      <c r="J139" s="1139"/>
      <c r="K139" s="1139"/>
      <c r="L139" s="1139"/>
      <c r="M139" s="1139"/>
      <c r="N139" s="1139"/>
      <c r="O139" s="1139"/>
      <c r="P139" s="1139"/>
      <c r="Q139" s="1140"/>
      <c r="R139" s="1286" t="str">
        <f t="shared" si="119"/>
        <v>TRUE</v>
      </c>
      <c r="S139" s="1286" t="str">
        <f t="shared" si="120"/>
        <v>TRUE</v>
      </c>
      <c r="T139" s="1286" t="str">
        <f t="shared" si="121"/>
        <v>TRUE</v>
      </c>
      <c r="V139" s="1045">
        <f>Birth!X139</f>
        <v>0</v>
      </c>
      <c r="W139" s="1045">
        <f>Birth!Y139</f>
        <v>0</v>
      </c>
      <c r="X139" s="1045">
        <f>Birth!Z139</f>
        <v>0</v>
      </c>
    </row>
    <row r="140" spans="1:24" s="1045" customFormat="1" ht="15" customHeight="1">
      <c r="A140" s="1057">
        <v>96</v>
      </c>
      <c r="B140" s="1058" t="s">
        <v>643</v>
      </c>
      <c r="C140" s="1134"/>
      <c r="D140" s="1134"/>
      <c r="E140" s="1129">
        <f t="shared" ref="E140:E146" si="123">+C140+D140</f>
        <v>0</v>
      </c>
      <c r="F140" s="1134"/>
      <c r="G140" s="1134"/>
      <c r="H140" s="1129">
        <f t="shared" ref="H140:H146" si="124">+F140+G140</f>
        <v>0</v>
      </c>
      <c r="I140" s="1134"/>
      <c r="J140" s="1134"/>
      <c r="K140" s="1129">
        <f t="shared" ref="K140:K146" si="125">+I140+J140</f>
        <v>0</v>
      </c>
      <c r="L140" s="1134">
        <v>2</v>
      </c>
      <c r="M140" s="1134"/>
      <c r="N140" s="1129">
        <f t="shared" ref="N140:N146" si="126">+L140+M140</f>
        <v>2</v>
      </c>
      <c r="O140" s="1130">
        <f t="shared" ref="O140:P142" si="127">C140+F140+I140+L140</f>
        <v>2</v>
      </c>
      <c r="P140" s="1130">
        <f t="shared" si="127"/>
        <v>0</v>
      </c>
      <c r="Q140" s="1130">
        <f>O140+P140</f>
        <v>2</v>
      </c>
      <c r="R140" s="1286" t="str">
        <f t="shared" si="119"/>
        <v>TRUE</v>
      </c>
      <c r="S140" s="1286" t="str">
        <f t="shared" si="120"/>
        <v>TRUE</v>
      </c>
      <c r="T140" s="1286" t="str">
        <f t="shared" si="121"/>
        <v>TRUE</v>
      </c>
      <c r="V140" s="1045">
        <f>Birth!X140</f>
        <v>2</v>
      </c>
      <c r="W140" s="1045">
        <f>Birth!Y140</f>
        <v>0</v>
      </c>
      <c r="X140" s="1045">
        <f>Birth!Z140</f>
        <v>2</v>
      </c>
    </row>
    <row r="141" spans="1:24" s="1045" customFormat="1" ht="15" customHeight="1">
      <c r="A141" s="1057">
        <v>97</v>
      </c>
      <c r="B141" s="1058" t="s">
        <v>644</v>
      </c>
      <c r="C141" s="1134">
        <v>120</v>
      </c>
      <c r="D141" s="1134">
        <v>113</v>
      </c>
      <c r="E141" s="1129">
        <f t="shared" si="123"/>
        <v>233</v>
      </c>
      <c r="F141" s="1134">
        <v>127</v>
      </c>
      <c r="G141" s="1134">
        <v>93</v>
      </c>
      <c r="H141" s="1129">
        <f t="shared" si="124"/>
        <v>220</v>
      </c>
      <c r="I141" s="1134"/>
      <c r="J141" s="1134"/>
      <c r="K141" s="1129">
        <f t="shared" si="125"/>
        <v>0</v>
      </c>
      <c r="L141" s="1134"/>
      <c r="M141" s="1134"/>
      <c r="N141" s="1129">
        <f t="shared" si="126"/>
        <v>0</v>
      </c>
      <c r="O141" s="1130">
        <f t="shared" si="127"/>
        <v>247</v>
      </c>
      <c r="P141" s="1130">
        <f t="shared" si="127"/>
        <v>206</v>
      </c>
      <c r="Q141" s="1130">
        <f t="shared" ref="Q141:Q146" si="128">O141+P141</f>
        <v>453</v>
      </c>
      <c r="R141" s="1286" t="str">
        <f t="shared" si="119"/>
        <v>TRUE</v>
      </c>
      <c r="S141" s="1286" t="str">
        <f t="shared" si="120"/>
        <v>TRUE</v>
      </c>
      <c r="T141" s="1286" t="str">
        <f t="shared" si="121"/>
        <v>TRUE</v>
      </c>
      <c r="V141" s="1045">
        <f>Birth!X141</f>
        <v>247</v>
      </c>
      <c r="W141" s="1045">
        <f>Birth!Y141</f>
        <v>206</v>
      </c>
      <c r="X141" s="1045">
        <f>Birth!Z141</f>
        <v>453</v>
      </c>
    </row>
    <row r="142" spans="1:24" s="1045" customFormat="1" ht="15" customHeight="1">
      <c r="A142" s="1057">
        <v>98</v>
      </c>
      <c r="B142" s="1058" t="s">
        <v>645</v>
      </c>
      <c r="C142" s="1134">
        <v>43</v>
      </c>
      <c r="D142" s="1134">
        <v>50</v>
      </c>
      <c r="E142" s="1129">
        <f t="shared" si="123"/>
        <v>93</v>
      </c>
      <c r="F142" s="1134">
        <v>49</v>
      </c>
      <c r="G142" s="1134">
        <v>40</v>
      </c>
      <c r="H142" s="1129">
        <f t="shared" si="124"/>
        <v>89</v>
      </c>
      <c r="I142" s="1134"/>
      <c r="J142" s="1134"/>
      <c r="K142" s="1129">
        <f t="shared" si="125"/>
        <v>0</v>
      </c>
      <c r="L142" s="1134"/>
      <c r="M142" s="1134"/>
      <c r="N142" s="1129">
        <f t="shared" si="126"/>
        <v>0</v>
      </c>
      <c r="O142" s="1130">
        <f t="shared" si="127"/>
        <v>92</v>
      </c>
      <c r="P142" s="1130">
        <f t="shared" si="127"/>
        <v>90</v>
      </c>
      <c r="Q142" s="1130">
        <f t="shared" si="128"/>
        <v>182</v>
      </c>
      <c r="R142" s="1286" t="str">
        <f t="shared" si="119"/>
        <v>TRUE</v>
      </c>
      <c r="S142" s="1286" t="str">
        <f t="shared" si="120"/>
        <v>TRUE</v>
      </c>
      <c r="T142" s="1286" t="str">
        <f t="shared" si="121"/>
        <v>TRUE</v>
      </c>
      <c r="V142" s="1045">
        <f>Birth!X142</f>
        <v>92</v>
      </c>
      <c r="W142" s="1045">
        <f>Birth!Y142</f>
        <v>90</v>
      </c>
      <c r="X142" s="1045">
        <f>Birth!Z142</f>
        <v>182</v>
      </c>
    </row>
    <row r="143" spans="1:24" s="1045" customFormat="1" ht="15" customHeight="1">
      <c r="A143" s="1057">
        <v>99</v>
      </c>
      <c r="B143" s="1058" t="s">
        <v>646</v>
      </c>
      <c r="C143" s="1134">
        <v>160</v>
      </c>
      <c r="D143" s="1134">
        <v>210</v>
      </c>
      <c r="E143" s="1129">
        <f t="shared" si="123"/>
        <v>370</v>
      </c>
      <c r="F143" s="1134">
        <v>2</v>
      </c>
      <c r="G143" s="1134">
        <v>1</v>
      </c>
      <c r="H143" s="1129">
        <f t="shared" si="124"/>
        <v>3</v>
      </c>
      <c r="I143" s="1134"/>
      <c r="J143" s="1134"/>
      <c r="K143" s="1129">
        <f t="shared" si="125"/>
        <v>0</v>
      </c>
      <c r="L143" s="1134"/>
      <c r="M143" s="1134"/>
      <c r="N143" s="1129">
        <f t="shared" si="126"/>
        <v>0</v>
      </c>
      <c r="O143" s="1130">
        <f t="shared" ref="O143:P146" si="129">C143+F143+I143+L143</f>
        <v>162</v>
      </c>
      <c r="P143" s="1130">
        <f t="shared" si="129"/>
        <v>211</v>
      </c>
      <c r="Q143" s="1130">
        <f t="shared" si="128"/>
        <v>373</v>
      </c>
      <c r="R143" s="1286" t="str">
        <f t="shared" si="119"/>
        <v>TRUE</v>
      </c>
      <c r="S143" s="1286" t="str">
        <f t="shared" si="120"/>
        <v>TRUE</v>
      </c>
      <c r="T143" s="1286" t="str">
        <f t="shared" si="121"/>
        <v>TRUE</v>
      </c>
      <c r="V143" s="1045">
        <f>Birth!X143</f>
        <v>162</v>
      </c>
      <c r="W143" s="1045">
        <f>Birth!Y143</f>
        <v>211</v>
      </c>
      <c r="X143" s="1045">
        <f>Birth!Z143</f>
        <v>373</v>
      </c>
    </row>
    <row r="144" spans="1:24" s="1045" customFormat="1" ht="15" customHeight="1">
      <c r="A144" s="1057">
        <v>100</v>
      </c>
      <c r="B144" s="1058" t="s">
        <v>647</v>
      </c>
      <c r="C144" s="1134">
        <v>0</v>
      </c>
      <c r="D144" s="1134">
        <v>0</v>
      </c>
      <c r="E144" s="1129">
        <f t="shared" si="123"/>
        <v>0</v>
      </c>
      <c r="F144" s="1134">
        <v>18</v>
      </c>
      <c r="G144" s="1134">
        <v>10</v>
      </c>
      <c r="H144" s="1129">
        <f t="shared" si="124"/>
        <v>28</v>
      </c>
      <c r="I144" s="1134"/>
      <c r="J144" s="1134">
        <v>1</v>
      </c>
      <c r="K144" s="1129">
        <f t="shared" si="125"/>
        <v>1</v>
      </c>
      <c r="L144" s="1134"/>
      <c r="M144" s="1134"/>
      <c r="N144" s="1129">
        <f t="shared" si="126"/>
        <v>0</v>
      </c>
      <c r="O144" s="1130">
        <f t="shared" si="129"/>
        <v>18</v>
      </c>
      <c r="P144" s="1130">
        <f t="shared" si="129"/>
        <v>11</v>
      </c>
      <c r="Q144" s="1130">
        <f t="shared" si="128"/>
        <v>29</v>
      </c>
      <c r="R144" s="1286" t="str">
        <f t="shared" si="119"/>
        <v>TRUE</v>
      </c>
      <c r="S144" s="1286" t="str">
        <f t="shared" si="120"/>
        <v>TRUE</v>
      </c>
      <c r="T144" s="1286" t="str">
        <f t="shared" si="121"/>
        <v>TRUE</v>
      </c>
      <c r="V144" s="1045">
        <f>Birth!X144</f>
        <v>18</v>
      </c>
      <c r="W144" s="1045">
        <f>Birth!Y144</f>
        <v>11</v>
      </c>
      <c r="X144" s="1045">
        <f>Birth!Z144</f>
        <v>29</v>
      </c>
    </row>
    <row r="145" spans="1:24" s="1045" customFormat="1" ht="15" customHeight="1">
      <c r="A145" s="1057">
        <v>101</v>
      </c>
      <c r="B145" s="1058" t="s">
        <v>648</v>
      </c>
      <c r="C145" s="1134">
        <v>127</v>
      </c>
      <c r="D145" s="1134">
        <v>132</v>
      </c>
      <c r="E145" s="1129">
        <f t="shared" si="123"/>
        <v>259</v>
      </c>
      <c r="F145" s="1134">
        <v>37</v>
      </c>
      <c r="G145" s="1134">
        <v>37</v>
      </c>
      <c r="H145" s="1129">
        <f t="shared" si="124"/>
        <v>74</v>
      </c>
      <c r="I145" s="1134">
        <v>1</v>
      </c>
      <c r="J145" s="1134"/>
      <c r="K145" s="1129">
        <f t="shared" si="125"/>
        <v>1</v>
      </c>
      <c r="L145" s="1134"/>
      <c r="M145" s="1134"/>
      <c r="N145" s="1129">
        <f t="shared" si="126"/>
        <v>0</v>
      </c>
      <c r="O145" s="1130">
        <f t="shared" si="129"/>
        <v>165</v>
      </c>
      <c r="P145" s="1130">
        <f t="shared" si="129"/>
        <v>169</v>
      </c>
      <c r="Q145" s="1130">
        <f t="shared" si="128"/>
        <v>334</v>
      </c>
      <c r="R145" s="1286" t="str">
        <f t="shared" si="119"/>
        <v>TRUE</v>
      </c>
      <c r="S145" s="1286" t="str">
        <f t="shared" si="120"/>
        <v>TRUE</v>
      </c>
      <c r="T145" s="1286" t="str">
        <f t="shared" si="121"/>
        <v>TRUE</v>
      </c>
      <c r="V145" s="1045">
        <f>Birth!X145</f>
        <v>165</v>
      </c>
      <c r="W145" s="1045">
        <f>Birth!Y145</f>
        <v>169</v>
      </c>
      <c r="X145" s="1045">
        <f>Birth!Z145</f>
        <v>334</v>
      </c>
    </row>
    <row r="146" spans="1:24" s="1045" customFormat="1" ht="15" customHeight="1">
      <c r="A146" s="1057">
        <v>102</v>
      </c>
      <c r="B146" s="1058" t="s">
        <v>649</v>
      </c>
      <c r="C146" s="1134">
        <v>0</v>
      </c>
      <c r="D146" s="1134">
        <v>0</v>
      </c>
      <c r="E146" s="1129">
        <f t="shared" si="123"/>
        <v>0</v>
      </c>
      <c r="F146" s="1134">
        <v>66</v>
      </c>
      <c r="G146" s="1134">
        <v>43</v>
      </c>
      <c r="H146" s="1129">
        <f t="shared" si="124"/>
        <v>109</v>
      </c>
      <c r="I146" s="1134"/>
      <c r="J146" s="1134"/>
      <c r="K146" s="1129">
        <f t="shared" si="125"/>
        <v>0</v>
      </c>
      <c r="L146" s="1134">
        <v>8</v>
      </c>
      <c r="M146" s="1134">
        <v>8</v>
      </c>
      <c r="N146" s="1129">
        <f t="shared" si="126"/>
        <v>16</v>
      </c>
      <c r="O146" s="1130">
        <f t="shared" si="129"/>
        <v>74</v>
      </c>
      <c r="P146" s="1130">
        <f t="shared" si="129"/>
        <v>51</v>
      </c>
      <c r="Q146" s="1130">
        <f t="shared" si="128"/>
        <v>125</v>
      </c>
      <c r="R146" s="1286" t="str">
        <f t="shared" si="119"/>
        <v>TRUE</v>
      </c>
      <c r="S146" s="1286" t="str">
        <f t="shared" si="120"/>
        <v>TRUE</v>
      </c>
      <c r="T146" s="1286" t="str">
        <f t="shared" si="121"/>
        <v>TRUE</v>
      </c>
      <c r="V146" s="1045">
        <f>Birth!X146</f>
        <v>74</v>
      </c>
      <c r="W146" s="1045">
        <f>Birth!Y146</f>
        <v>51</v>
      </c>
      <c r="X146" s="1045">
        <f>Birth!Z146</f>
        <v>125</v>
      </c>
    </row>
    <row r="147" spans="1:24" s="1045" customFormat="1" ht="15" customHeight="1">
      <c r="A147" s="1050"/>
      <c r="B147" s="1051" t="s">
        <v>6</v>
      </c>
      <c r="C147" s="1138">
        <f>SUM(C140:C146)</f>
        <v>450</v>
      </c>
      <c r="D147" s="1138">
        <f t="shared" ref="D147:P147" si="130">SUM(D140:D146)</f>
        <v>505</v>
      </c>
      <c r="E147" s="1138">
        <f t="shared" si="130"/>
        <v>955</v>
      </c>
      <c r="F147" s="1138">
        <f t="shared" si="130"/>
        <v>299</v>
      </c>
      <c r="G147" s="1138">
        <f t="shared" si="130"/>
        <v>224</v>
      </c>
      <c r="H147" s="1138">
        <f t="shared" si="130"/>
        <v>523</v>
      </c>
      <c r="I147" s="1138">
        <f t="shared" si="130"/>
        <v>1</v>
      </c>
      <c r="J147" s="1138">
        <f t="shared" si="130"/>
        <v>1</v>
      </c>
      <c r="K147" s="1138">
        <f t="shared" si="130"/>
        <v>2</v>
      </c>
      <c r="L147" s="1138">
        <f t="shared" si="130"/>
        <v>10</v>
      </c>
      <c r="M147" s="1138">
        <f t="shared" si="130"/>
        <v>8</v>
      </c>
      <c r="N147" s="1138">
        <f t="shared" si="130"/>
        <v>18</v>
      </c>
      <c r="O147" s="1138">
        <f t="shared" si="130"/>
        <v>760</v>
      </c>
      <c r="P147" s="1138">
        <f t="shared" si="130"/>
        <v>738</v>
      </c>
      <c r="Q147" s="1138">
        <f>SUM(Q140:Q146)</f>
        <v>1498</v>
      </c>
      <c r="R147" s="1286" t="str">
        <f t="shared" si="119"/>
        <v>TRUE</v>
      </c>
      <c r="S147" s="1286" t="str">
        <f t="shared" si="120"/>
        <v>TRUE</v>
      </c>
      <c r="T147" s="1286" t="str">
        <f t="shared" si="121"/>
        <v>TRUE</v>
      </c>
      <c r="V147" s="1045">
        <f>Birth!X147</f>
        <v>760</v>
      </c>
      <c r="W147" s="1045">
        <f>Birth!Y147</f>
        <v>738</v>
      </c>
      <c r="X147" s="1045">
        <f>Birth!Z147</f>
        <v>1498</v>
      </c>
    </row>
    <row r="148" spans="1:24" s="1045" customFormat="1" ht="15" customHeight="1">
      <c r="A148" s="1060" t="s">
        <v>143</v>
      </c>
      <c r="B148" s="1042"/>
      <c r="C148" s="1139"/>
      <c r="D148" s="1139"/>
      <c r="E148" s="1139"/>
      <c r="F148" s="1139"/>
      <c r="G148" s="1139"/>
      <c r="H148" s="1139"/>
      <c r="I148" s="1139"/>
      <c r="J148" s="1139"/>
      <c r="K148" s="1139"/>
      <c r="L148" s="1139"/>
      <c r="M148" s="1139"/>
      <c r="N148" s="1139"/>
      <c r="O148" s="1139"/>
      <c r="P148" s="1139"/>
      <c r="Q148" s="1140"/>
      <c r="R148" s="1286" t="str">
        <f t="shared" si="119"/>
        <v>TRUE</v>
      </c>
      <c r="S148" s="1286" t="str">
        <f t="shared" si="120"/>
        <v>TRUE</v>
      </c>
      <c r="T148" s="1286" t="str">
        <f t="shared" si="121"/>
        <v>TRUE</v>
      </c>
      <c r="V148" s="1045">
        <f>Birth!X148</f>
        <v>0</v>
      </c>
      <c r="W148" s="1045">
        <f>Birth!Y148</f>
        <v>0</v>
      </c>
      <c r="X148" s="1045">
        <f>Birth!Z148</f>
        <v>0</v>
      </c>
    </row>
    <row r="149" spans="1:24" s="1045" customFormat="1" ht="15" customHeight="1">
      <c r="A149" s="1057">
        <v>103</v>
      </c>
      <c r="B149" s="1076" t="s">
        <v>796</v>
      </c>
      <c r="C149" s="1110">
        <v>123</v>
      </c>
      <c r="D149" s="1110">
        <v>90</v>
      </c>
      <c r="E149" s="1129">
        <f t="shared" ref="E149:E151" si="131">+C149+D149</f>
        <v>213</v>
      </c>
      <c r="F149" s="1134">
        <v>0</v>
      </c>
      <c r="G149" s="1134">
        <v>0</v>
      </c>
      <c r="H149" s="1129">
        <f t="shared" ref="H149:H151" si="132">+F149+G149</f>
        <v>0</v>
      </c>
      <c r="I149" s="1134"/>
      <c r="J149" s="1134"/>
      <c r="K149" s="1129">
        <f t="shared" ref="K149:K151" si="133">+I149+J149</f>
        <v>0</v>
      </c>
      <c r="L149" s="1110">
        <v>1</v>
      </c>
      <c r="M149" s="1110">
        <v>5</v>
      </c>
      <c r="N149" s="1129">
        <f t="shared" ref="N149:N151" si="134">+L149+M149</f>
        <v>6</v>
      </c>
      <c r="O149" s="1130">
        <f t="shared" ref="O149:P151" si="135">C149+F149+I149+L149</f>
        <v>124</v>
      </c>
      <c r="P149" s="1130">
        <f t="shared" si="135"/>
        <v>95</v>
      </c>
      <c r="Q149" s="1130">
        <f>O149+P149</f>
        <v>219</v>
      </c>
      <c r="R149" s="1286" t="str">
        <f t="shared" si="119"/>
        <v>TRUE</v>
      </c>
      <c r="S149" s="1286" t="str">
        <f t="shared" si="120"/>
        <v>TRUE</v>
      </c>
      <c r="T149" s="1286" t="str">
        <f t="shared" si="121"/>
        <v>TRUE</v>
      </c>
      <c r="V149" s="1045">
        <f>Birth!X149</f>
        <v>124</v>
      </c>
      <c r="W149" s="1045">
        <f>Birth!Y149</f>
        <v>95</v>
      </c>
      <c r="X149" s="1045">
        <f>Birth!Z149</f>
        <v>219</v>
      </c>
    </row>
    <row r="150" spans="1:24" s="1045" customFormat="1" ht="15" customHeight="1">
      <c r="A150" s="1057">
        <v>104</v>
      </c>
      <c r="B150" s="1076" t="s">
        <v>797</v>
      </c>
      <c r="C150" s="1110">
        <v>0</v>
      </c>
      <c r="D150" s="1110">
        <v>0</v>
      </c>
      <c r="E150" s="1129">
        <f t="shared" si="131"/>
        <v>0</v>
      </c>
      <c r="F150" s="1134">
        <v>0</v>
      </c>
      <c r="G150" s="1134">
        <v>0</v>
      </c>
      <c r="H150" s="1129">
        <f t="shared" si="132"/>
        <v>0</v>
      </c>
      <c r="I150" s="1134"/>
      <c r="J150" s="1134"/>
      <c r="K150" s="1129">
        <f t="shared" si="133"/>
        <v>0</v>
      </c>
      <c r="L150" s="1110">
        <v>11</v>
      </c>
      <c r="M150" s="1110">
        <v>13</v>
      </c>
      <c r="N150" s="1129">
        <f t="shared" si="134"/>
        <v>24</v>
      </c>
      <c r="O150" s="1130">
        <f t="shared" si="135"/>
        <v>11</v>
      </c>
      <c r="P150" s="1130">
        <f t="shared" si="135"/>
        <v>13</v>
      </c>
      <c r="Q150" s="1130">
        <f>O150+P150</f>
        <v>24</v>
      </c>
      <c r="R150" s="1286" t="str">
        <f t="shared" si="119"/>
        <v>TRUE</v>
      </c>
      <c r="S150" s="1286" t="str">
        <f t="shared" si="120"/>
        <v>TRUE</v>
      </c>
      <c r="T150" s="1286" t="str">
        <f t="shared" si="121"/>
        <v>TRUE</v>
      </c>
      <c r="V150" s="1045">
        <f>Birth!X150</f>
        <v>11</v>
      </c>
      <c r="W150" s="1045">
        <f>Birth!Y150</f>
        <v>13</v>
      </c>
      <c r="X150" s="1045">
        <f>Birth!Z150</f>
        <v>24</v>
      </c>
    </row>
    <row r="151" spans="1:24" s="1045" customFormat="1" ht="15" customHeight="1">
      <c r="A151" s="1057">
        <v>105</v>
      </c>
      <c r="B151" s="1076" t="s">
        <v>798</v>
      </c>
      <c r="C151" s="1110">
        <v>22</v>
      </c>
      <c r="D151" s="1110">
        <v>29</v>
      </c>
      <c r="E151" s="1129">
        <f t="shared" si="131"/>
        <v>51</v>
      </c>
      <c r="F151" s="1134">
        <v>100</v>
      </c>
      <c r="G151" s="1134">
        <v>87</v>
      </c>
      <c r="H151" s="1129">
        <f t="shared" si="132"/>
        <v>187</v>
      </c>
      <c r="I151" s="1134"/>
      <c r="J151" s="1134"/>
      <c r="K151" s="1129">
        <f t="shared" si="133"/>
        <v>0</v>
      </c>
      <c r="L151" s="1110">
        <v>56</v>
      </c>
      <c r="M151" s="1110">
        <v>30</v>
      </c>
      <c r="N151" s="1129">
        <f t="shared" si="134"/>
        <v>86</v>
      </c>
      <c r="O151" s="1130">
        <f t="shared" si="135"/>
        <v>178</v>
      </c>
      <c r="P151" s="1130">
        <f t="shared" si="135"/>
        <v>146</v>
      </c>
      <c r="Q151" s="1130">
        <f>O151+P151</f>
        <v>324</v>
      </c>
      <c r="R151" s="1286" t="str">
        <f t="shared" si="119"/>
        <v>TRUE</v>
      </c>
      <c r="S151" s="1286" t="str">
        <f t="shared" si="120"/>
        <v>TRUE</v>
      </c>
      <c r="T151" s="1286" t="str">
        <f t="shared" si="121"/>
        <v>TRUE</v>
      </c>
      <c r="V151" s="1045">
        <f>Birth!X151</f>
        <v>178</v>
      </c>
      <c r="W151" s="1045">
        <f>Birth!Y151</f>
        <v>146</v>
      </c>
      <c r="X151" s="1045">
        <f>Birth!Z151</f>
        <v>324</v>
      </c>
    </row>
    <row r="152" spans="1:24" s="1045" customFormat="1" ht="15" customHeight="1">
      <c r="A152" s="1050"/>
      <c r="B152" s="1051" t="s">
        <v>6</v>
      </c>
      <c r="C152" s="1138">
        <f>SUM(C149:C151)</f>
        <v>145</v>
      </c>
      <c r="D152" s="1138">
        <f t="shared" ref="D152:P152" si="136">SUM(D149:D151)</f>
        <v>119</v>
      </c>
      <c r="E152" s="1138">
        <f t="shared" si="136"/>
        <v>264</v>
      </c>
      <c r="F152" s="1138">
        <f t="shared" si="136"/>
        <v>100</v>
      </c>
      <c r="G152" s="1138">
        <f t="shared" si="136"/>
        <v>87</v>
      </c>
      <c r="H152" s="1138">
        <f t="shared" si="136"/>
        <v>187</v>
      </c>
      <c r="I152" s="1138">
        <f t="shared" si="136"/>
        <v>0</v>
      </c>
      <c r="J152" s="1138">
        <f t="shared" si="136"/>
        <v>0</v>
      </c>
      <c r="K152" s="1138">
        <f t="shared" si="136"/>
        <v>0</v>
      </c>
      <c r="L152" s="1138">
        <f t="shared" si="136"/>
        <v>68</v>
      </c>
      <c r="M152" s="1138">
        <f t="shared" si="136"/>
        <v>48</v>
      </c>
      <c r="N152" s="1138">
        <f t="shared" si="136"/>
        <v>116</v>
      </c>
      <c r="O152" s="1138">
        <f t="shared" si="136"/>
        <v>313</v>
      </c>
      <c r="P152" s="1138">
        <f t="shared" si="136"/>
        <v>254</v>
      </c>
      <c r="Q152" s="1138">
        <f>SUM(Q148:Q151)</f>
        <v>567</v>
      </c>
      <c r="R152" s="1286" t="str">
        <f t="shared" si="119"/>
        <v>TRUE</v>
      </c>
      <c r="S152" s="1286" t="str">
        <f t="shared" si="120"/>
        <v>TRUE</v>
      </c>
      <c r="T152" s="1286" t="str">
        <f t="shared" si="121"/>
        <v>TRUE</v>
      </c>
      <c r="V152" s="1045">
        <f>Birth!X152</f>
        <v>313</v>
      </c>
      <c r="W152" s="1045">
        <f>Birth!Y152</f>
        <v>254</v>
      </c>
      <c r="X152" s="1045">
        <f>Birth!Z152</f>
        <v>567</v>
      </c>
    </row>
    <row r="153" spans="1:24" s="1045" customFormat="1" ht="15" customHeight="1">
      <c r="A153" s="1060" t="s">
        <v>191</v>
      </c>
      <c r="B153" s="1042"/>
      <c r="C153" s="1055"/>
      <c r="D153" s="1055"/>
      <c r="E153" s="1055"/>
      <c r="F153" s="1055"/>
      <c r="G153" s="1055"/>
      <c r="H153" s="1055"/>
      <c r="I153" s="1055"/>
      <c r="J153" s="1055"/>
      <c r="K153" s="1055"/>
      <c r="L153" s="1055"/>
      <c r="M153" s="1055"/>
      <c r="N153" s="1055"/>
      <c r="O153" s="1055"/>
      <c r="P153" s="1055"/>
      <c r="Q153" s="1056"/>
      <c r="R153" s="1286" t="str">
        <f t="shared" si="119"/>
        <v>TRUE</v>
      </c>
      <c r="S153" s="1286" t="str">
        <f t="shared" si="120"/>
        <v>TRUE</v>
      </c>
      <c r="T153" s="1286" t="str">
        <f t="shared" si="121"/>
        <v>TRUE</v>
      </c>
      <c r="V153" s="1045">
        <f>Birth!X153</f>
        <v>0</v>
      </c>
      <c r="W153" s="1045">
        <f>Birth!Y153</f>
        <v>0</v>
      </c>
      <c r="X153" s="1045">
        <f>Birth!Z153</f>
        <v>0</v>
      </c>
    </row>
    <row r="154" spans="1:24" s="1045" customFormat="1" ht="15" customHeight="1">
      <c r="A154" s="1057">
        <v>106</v>
      </c>
      <c r="B154" s="921" t="s">
        <v>810</v>
      </c>
      <c r="C154" s="1141"/>
      <c r="D154" s="1141"/>
      <c r="E154" s="1129">
        <f t="shared" ref="E154:E158" si="137">+C154+D154</f>
        <v>0</v>
      </c>
      <c r="F154" s="1141">
        <v>54</v>
      </c>
      <c r="G154" s="1141">
        <v>56</v>
      </c>
      <c r="H154" s="1129">
        <f t="shared" ref="H154:H158" si="138">+F154+G154</f>
        <v>110</v>
      </c>
      <c r="I154" s="1141"/>
      <c r="J154" s="1141"/>
      <c r="K154" s="1129">
        <f t="shared" ref="K154:K158" si="139">+I154+J154</f>
        <v>0</v>
      </c>
      <c r="L154" s="1134"/>
      <c r="M154" s="1134">
        <v>1</v>
      </c>
      <c r="N154" s="1129">
        <f t="shared" ref="N154:N158" si="140">+L154+M154</f>
        <v>1</v>
      </c>
      <c r="O154" s="1130">
        <f t="shared" ref="O154:P158" si="141">C154+F154+I154+L154</f>
        <v>54</v>
      </c>
      <c r="P154" s="1130">
        <f t="shared" si="141"/>
        <v>57</v>
      </c>
      <c r="Q154" s="1130">
        <f>O154+P154</f>
        <v>111</v>
      </c>
      <c r="R154" s="1286" t="str">
        <f t="shared" si="119"/>
        <v>TRUE</v>
      </c>
      <c r="S154" s="1286" t="str">
        <f t="shared" si="120"/>
        <v>TRUE</v>
      </c>
      <c r="T154" s="1286" t="str">
        <f t="shared" si="121"/>
        <v>TRUE</v>
      </c>
      <c r="V154" s="1045">
        <f>Birth!X154</f>
        <v>54</v>
      </c>
      <c r="W154" s="1045">
        <f>Birth!Y154</f>
        <v>57</v>
      </c>
      <c r="X154" s="1045">
        <f>Birth!Z154</f>
        <v>111</v>
      </c>
    </row>
    <row r="155" spans="1:24" s="1045" customFormat="1" ht="15" customHeight="1">
      <c r="A155" s="1057">
        <v>107</v>
      </c>
      <c r="B155" s="921" t="s">
        <v>809</v>
      </c>
      <c r="C155" s="1141">
        <v>188</v>
      </c>
      <c r="D155" s="1141">
        <v>181</v>
      </c>
      <c r="E155" s="1129">
        <f t="shared" si="137"/>
        <v>369</v>
      </c>
      <c r="F155" s="1141">
        <v>29</v>
      </c>
      <c r="G155" s="1141">
        <v>19</v>
      </c>
      <c r="H155" s="1129">
        <f t="shared" si="138"/>
        <v>48</v>
      </c>
      <c r="I155" s="1141"/>
      <c r="J155" s="1141"/>
      <c r="K155" s="1129">
        <f t="shared" si="139"/>
        <v>0</v>
      </c>
      <c r="L155" s="1134"/>
      <c r="M155" s="1134"/>
      <c r="N155" s="1129">
        <f t="shared" si="140"/>
        <v>0</v>
      </c>
      <c r="O155" s="1130">
        <f t="shared" si="141"/>
        <v>217</v>
      </c>
      <c r="P155" s="1130">
        <f t="shared" si="141"/>
        <v>200</v>
      </c>
      <c r="Q155" s="1130">
        <f>O155+P155</f>
        <v>417</v>
      </c>
      <c r="R155" s="1286" t="str">
        <f t="shared" si="119"/>
        <v>TRUE</v>
      </c>
      <c r="S155" s="1286" t="str">
        <f t="shared" si="120"/>
        <v>TRUE</v>
      </c>
      <c r="T155" s="1286" t="str">
        <f t="shared" si="121"/>
        <v>TRUE</v>
      </c>
      <c r="V155" s="1045">
        <f>Birth!X155</f>
        <v>217</v>
      </c>
      <c r="W155" s="1045">
        <f>Birth!Y155</f>
        <v>200</v>
      </c>
      <c r="X155" s="1045">
        <f>Birth!Z155</f>
        <v>417</v>
      </c>
    </row>
    <row r="156" spans="1:24" s="1045" customFormat="1" ht="15" customHeight="1">
      <c r="A156" s="1057">
        <v>108</v>
      </c>
      <c r="B156" s="921" t="s">
        <v>812</v>
      </c>
      <c r="C156" s="1141">
        <v>24</v>
      </c>
      <c r="D156" s="1141">
        <v>25</v>
      </c>
      <c r="E156" s="1129">
        <f t="shared" si="137"/>
        <v>49</v>
      </c>
      <c r="F156" s="1141">
        <v>20</v>
      </c>
      <c r="G156" s="1141">
        <v>15</v>
      </c>
      <c r="H156" s="1129">
        <f t="shared" si="138"/>
        <v>35</v>
      </c>
      <c r="I156" s="1141"/>
      <c r="J156" s="1141"/>
      <c r="K156" s="1129">
        <f t="shared" si="139"/>
        <v>0</v>
      </c>
      <c r="L156" s="1134"/>
      <c r="M156" s="1134">
        <v>1</v>
      </c>
      <c r="N156" s="1129">
        <f t="shared" si="140"/>
        <v>1</v>
      </c>
      <c r="O156" s="1130">
        <f t="shared" si="141"/>
        <v>44</v>
      </c>
      <c r="P156" s="1130">
        <f t="shared" si="141"/>
        <v>41</v>
      </c>
      <c r="Q156" s="1130">
        <f>O156+P156</f>
        <v>85</v>
      </c>
      <c r="R156" s="1286" t="str">
        <f t="shared" si="119"/>
        <v>TRUE</v>
      </c>
      <c r="S156" s="1286" t="str">
        <f t="shared" si="120"/>
        <v>TRUE</v>
      </c>
      <c r="T156" s="1286" t="str">
        <f t="shared" si="121"/>
        <v>TRUE</v>
      </c>
      <c r="V156" s="1045">
        <f>Birth!X156</f>
        <v>44</v>
      </c>
      <c r="W156" s="1045">
        <f>Birth!Y156</f>
        <v>41</v>
      </c>
      <c r="X156" s="1045">
        <f>Birth!Z156</f>
        <v>85</v>
      </c>
    </row>
    <row r="157" spans="1:24" s="1045" customFormat="1" ht="15" customHeight="1">
      <c r="A157" s="1057">
        <v>109</v>
      </c>
      <c r="B157" s="921" t="s">
        <v>811</v>
      </c>
      <c r="C157" s="1141">
        <v>34</v>
      </c>
      <c r="D157" s="1141">
        <v>43</v>
      </c>
      <c r="E157" s="1129">
        <f t="shared" si="137"/>
        <v>77</v>
      </c>
      <c r="F157" s="1141">
        <v>221</v>
      </c>
      <c r="G157" s="1141">
        <v>220</v>
      </c>
      <c r="H157" s="1129">
        <f t="shared" si="138"/>
        <v>441</v>
      </c>
      <c r="I157" s="1141"/>
      <c r="J157" s="1141"/>
      <c r="K157" s="1129">
        <f t="shared" si="139"/>
        <v>0</v>
      </c>
      <c r="L157" s="1134"/>
      <c r="M157" s="1134"/>
      <c r="N157" s="1129">
        <f t="shared" si="140"/>
        <v>0</v>
      </c>
      <c r="O157" s="1130">
        <f t="shared" si="141"/>
        <v>255</v>
      </c>
      <c r="P157" s="1130">
        <f t="shared" si="141"/>
        <v>263</v>
      </c>
      <c r="Q157" s="1130">
        <f>O157+P157</f>
        <v>518</v>
      </c>
      <c r="R157" s="1286" t="str">
        <f t="shared" si="119"/>
        <v>TRUE</v>
      </c>
      <c r="S157" s="1286" t="str">
        <f t="shared" si="120"/>
        <v>TRUE</v>
      </c>
      <c r="T157" s="1286" t="str">
        <f t="shared" si="121"/>
        <v>TRUE</v>
      </c>
      <c r="V157" s="1045">
        <f>Birth!X157</f>
        <v>255</v>
      </c>
      <c r="W157" s="1045">
        <f>Birth!Y157</f>
        <v>263</v>
      </c>
      <c r="X157" s="1045">
        <f>Birth!Z157</f>
        <v>518</v>
      </c>
    </row>
    <row r="158" spans="1:24" s="1045" customFormat="1" ht="15" customHeight="1">
      <c r="A158" s="1057">
        <v>110</v>
      </c>
      <c r="B158" s="921" t="s">
        <v>813</v>
      </c>
      <c r="C158" s="1141"/>
      <c r="D158" s="1141"/>
      <c r="E158" s="1129">
        <f t="shared" si="137"/>
        <v>0</v>
      </c>
      <c r="F158" s="1141">
        <v>65</v>
      </c>
      <c r="G158" s="1141">
        <v>78</v>
      </c>
      <c r="H158" s="1129">
        <f t="shared" si="138"/>
        <v>143</v>
      </c>
      <c r="I158" s="1141"/>
      <c r="J158" s="1141"/>
      <c r="K158" s="1129">
        <f t="shared" si="139"/>
        <v>0</v>
      </c>
      <c r="L158" s="1134"/>
      <c r="M158" s="1134"/>
      <c r="N158" s="1129">
        <f t="shared" si="140"/>
        <v>0</v>
      </c>
      <c r="O158" s="1130">
        <f t="shared" si="141"/>
        <v>65</v>
      </c>
      <c r="P158" s="1130">
        <f t="shared" si="141"/>
        <v>78</v>
      </c>
      <c r="Q158" s="1130">
        <f>O158+P158</f>
        <v>143</v>
      </c>
      <c r="R158" s="1286" t="str">
        <f t="shared" si="119"/>
        <v>TRUE</v>
      </c>
      <c r="S158" s="1286" t="str">
        <f t="shared" si="120"/>
        <v>TRUE</v>
      </c>
      <c r="T158" s="1286" t="str">
        <f t="shared" si="121"/>
        <v>TRUE</v>
      </c>
      <c r="V158" s="1045">
        <f>Birth!X158</f>
        <v>65</v>
      </c>
      <c r="W158" s="1045">
        <f>Birth!Y158</f>
        <v>78</v>
      </c>
      <c r="X158" s="1045">
        <f>Birth!Z158</f>
        <v>143</v>
      </c>
    </row>
    <row r="159" spans="1:24" s="1045" customFormat="1" ht="15" customHeight="1">
      <c r="A159" s="1050"/>
      <c r="B159" s="1051" t="s">
        <v>6</v>
      </c>
      <c r="C159" s="1138">
        <f>SUM(C154:C158)</f>
        <v>246</v>
      </c>
      <c r="D159" s="1138">
        <f t="shared" ref="D159:N159" si="142">SUM(D154:D158)</f>
        <v>249</v>
      </c>
      <c r="E159" s="1138">
        <f t="shared" si="142"/>
        <v>495</v>
      </c>
      <c r="F159" s="1138">
        <f t="shared" si="142"/>
        <v>389</v>
      </c>
      <c r="G159" s="1138">
        <f t="shared" si="142"/>
        <v>388</v>
      </c>
      <c r="H159" s="1138">
        <f t="shared" si="142"/>
        <v>777</v>
      </c>
      <c r="I159" s="1138">
        <f t="shared" si="142"/>
        <v>0</v>
      </c>
      <c r="J159" s="1138">
        <f t="shared" si="142"/>
        <v>0</v>
      </c>
      <c r="K159" s="1138">
        <f t="shared" si="142"/>
        <v>0</v>
      </c>
      <c r="L159" s="1138">
        <f t="shared" si="142"/>
        <v>0</v>
      </c>
      <c r="M159" s="1138">
        <f t="shared" si="142"/>
        <v>2</v>
      </c>
      <c r="N159" s="1138">
        <f t="shared" si="142"/>
        <v>2</v>
      </c>
      <c r="O159" s="1138">
        <f>SUM(O154:O158)</f>
        <v>635</v>
      </c>
      <c r="P159" s="1138">
        <f>SUM(P154:P158)</f>
        <v>639</v>
      </c>
      <c r="Q159" s="1138">
        <f>SUM(Q154:Q158)</f>
        <v>1274</v>
      </c>
      <c r="R159" s="1286" t="str">
        <f t="shared" si="119"/>
        <v>TRUE</v>
      </c>
      <c r="S159" s="1286" t="str">
        <f t="shared" si="120"/>
        <v>TRUE</v>
      </c>
      <c r="T159" s="1286" t="str">
        <f t="shared" si="121"/>
        <v>TRUE</v>
      </c>
      <c r="V159" s="1045">
        <f>Birth!X159</f>
        <v>635</v>
      </c>
      <c r="W159" s="1045">
        <f>Birth!Y159</f>
        <v>639</v>
      </c>
      <c r="X159" s="1045">
        <f>Birth!Z159</f>
        <v>1274</v>
      </c>
    </row>
    <row r="160" spans="1:24" s="1045" customFormat="1" ht="15" customHeight="1">
      <c r="A160" s="1060" t="s">
        <v>145</v>
      </c>
      <c r="B160" s="1042"/>
      <c r="C160" s="1139"/>
      <c r="D160" s="1139"/>
      <c r="E160" s="1139"/>
      <c r="F160" s="1139"/>
      <c r="G160" s="1139"/>
      <c r="H160" s="1139"/>
      <c r="I160" s="1139"/>
      <c r="J160" s="1139"/>
      <c r="K160" s="1139"/>
      <c r="L160" s="1139"/>
      <c r="M160" s="1139"/>
      <c r="N160" s="1139"/>
      <c r="O160" s="1139"/>
      <c r="P160" s="1139"/>
      <c r="Q160" s="1140"/>
      <c r="R160" s="1286" t="str">
        <f t="shared" si="119"/>
        <v>TRUE</v>
      </c>
      <c r="S160" s="1286" t="str">
        <f t="shared" si="120"/>
        <v>TRUE</v>
      </c>
      <c r="T160" s="1286" t="str">
        <f t="shared" si="121"/>
        <v>TRUE</v>
      </c>
      <c r="V160" s="1045">
        <f>Birth!X160</f>
        <v>0</v>
      </c>
      <c r="W160" s="1045">
        <f>Birth!Y160</f>
        <v>0</v>
      </c>
      <c r="X160" s="1045">
        <f>Birth!Z160</f>
        <v>0</v>
      </c>
    </row>
    <row r="161" spans="1:44" s="1045" customFormat="1" ht="15" customHeight="1">
      <c r="A161" s="1057">
        <v>111</v>
      </c>
      <c r="B161" s="948" t="s">
        <v>834</v>
      </c>
      <c r="C161" s="1131">
        <v>201</v>
      </c>
      <c r="D161" s="1131">
        <v>195</v>
      </c>
      <c r="E161" s="1129">
        <f t="shared" ref="E161:E168" si="143">+C161+D161</f>
        <v>396</v>
      </c>
      <c r="F161" s="1131">
        <v>142</v>
      </c>
      <c r="G161" s="1131">
        <v>128</v>
      </c>
      <c r="H161" s="1129">
        <f t="shared" ref="H161:H168" si="144">+F161+G161</f>
        <v>270</v>
      </c>
      <c r="I161" s="1131"/>
      <c r="J161" s="1131"/>
      <c r="K161" s="1129">
        <f t="shared" ref="K161:K168" si="145">+I161+J161</f>
        <v>0</v>
      </c>
      <c r="L161" s="1131">
        <v>3</v>
      </c>
      <c r="M161" s="1131">
        <v>4</v>
      </c>
      <c r="N161" s="1129">
        <f t="shared" ref="N161:N168" si="146">+L161+M161</f>
        <v>7</v>
      </c>
      <c r="O161" s="1130">
        <f>C161+F161+I161+L161</f>
        <v>346</v>
      </c>
      <c r="P161" s="1130">
        <f>D161+G161+J161+M161</f>
        <v>327</v>
      </c>
      <c r="Q161" s="1130">
        <f t="shared" ref="Q161:Q168" si="147">O161+P161</f>
        <v>673</v>
      </c>
      <c r="R161" s="1286" t="str">
        <f t="shared" si="119"/>
        <v>TRUE</v>
      </c>
      <c r="S161" s="1286" t="str">
        <f t="shared" si="120"/>
        <v>TRUE</v>
      </c>
      <c r="T161" s="1286" t="str">
        <f t="shared" si="121"/>
        <v>TRUE</v>
      </c>
      <c r="V161" s="1045">
        <f>Birth!X161</f>
        <v>346</v>
      </c>
      <c r="W161" s="1045">
        <f>Birth!Y161</f>
        <v>327</v>
      </c>
      <c r="X161" s="1045">
        <f>Birth!Z161</f>
        <v>673</v>
      </c>
    </row>
    <row r="162" spans="1:44" s="1045" customFormat="1" ht="15" customHeight="1">
      <c r="A162" s="1057">
        <v>112</v>
      </c>
      <c r="B162" s="948" t="s">
        <v>835</v>
      </c>
      <c r="C162" s="1131">
        <v>598</v>
      </c>
      <c r="D162" s="1131">
        <v>533</v>
      </c>
      <c r="E162" s="1129">
        <f t="shared" si="143"/>
        <v>1131</v>
      </c>
      <c r="F162" s="1131">
        <v>498</v>
      </c>
      <c r="G162" s="1131">
        <v>352</v>
      </c>
      <c r="H162" s="1129">
        <f t="shared" si="144"/>
        <v>850</v>
      </c>
      <c r="I162" s="1131"/>
      <c r="J162" s="1131"/>
      <c r="K162" s="1129">
        <f t="shared" si="145"/>
        <v>0</v>
      </c>
      <c r="L162" s="1131">
        <v>0</v>
      </c>
      <c r="M162" s="1131"/>
      <c r="N162" s="1129">
        <f t="shared" si="146"/>
        <v>0</v>
      </c>
      <c r="O162" s="1130">
        <f t="shared" ref="O162:O168" si="148">C162+F162+I162+L162</f>
        <v>1096</v>
      </c>
      <c r="P162" s="1130">
        <f t="shared" ref="P162:P168" si="149">D162+G162+J162+M162</f>
        <v>885</v>
      </c>
      <c r="Q162" s="1130">
        <f t="shared" si="147"/>
        <v>1981</v>
      </c>
      <c r="R162" s="1286" t="str">
        <f t="shared" si="119"/>
        <v>TRUE</v>
      </c>
      <c r="S162" s="1286" t="str">
        <f t="shared" si="120"/>
        <v>TRUE</v>
      </c>
      <c r="T162" s="1286" t="str">
        <f t="shared" si="121"/>
        <v>TRUE</v>
      </c>
      <c r="V162" s="1045">
        <f>Birth!X162</f>
        <v>1096</v>
      </c>
      <c r="W162" s="1045">
        <f>Birth!Y162</f>
        <v>885</v>
      </c>
      <c r="X162" s="1045">
        <f>Birth!Z162</f>
        <v>1981</v>
      </c>
    </row>
    <row r="163" spans="1:44" s="1045" customFormat="1" ht="15" customHeight="1">
      <c r="A163" s="1057">
        <v>113</v>
      </c>
      <c r="B163" s="948" t="s">
        <v>836</v>
      </c>
      <c r="C163" s="1131">
        <v>287</v>
      </c>
      <c r="D163" s="1131">
        <v>252</v>
      </c>
      <c r="E163" s="1129">
        <f t="shared" si="143"/>
        <v>539</v>
      </c>
      <c r="F163" s="1131">
        <v>304</v>
      </c>
      <c r="G163" s="1131">
        <v>273</v>
      </c>
      <c r="H163" s="1129">
        <f t="shared" si="144"/>
        <v>577</v>
      </c>
      <c r="I163" s="1131"/>
      <c r="J163" s="1131"/>
      <c r="K163" s="1129">
        <f t="shared" si="145"/>
        <v>0</v>
      </c>
      <c r="L163" s="1131">
        <v>0</v>
      </c>
      <c r="M163" s="1131">
        <v>0</v>
      </c>
      <c r="N163" s="1129">
        <f t="shared" si="146"/>
        <v>0</v>
      </c>
      <c r="O163" s="1130">
        <f t="shared" si="148"/>
        <v>591</v>
      </c>
      <c r="P163" s="1130">
        <f t="shared" si="149"/>
        <v>525</v>
      </c>
      <c r="Q163" s="1130">
        <f t="shared" si="147"/>
        <v>1116</v>
      </c>
      <c r="R163" s="1286" t="str">
        <f t="shared" si="119"/>
        <v>TRUE</v>
      </c>
      <c r="S163" s="1332" t="str">
        <f t="shared" si="120"/>
        <v>TRUE</v>
      </c>
      <c r="T163" s="1286" t="str">
        <f t="shared" si="121"/>
        <v>TRUE</v>
      </c>
      <c r="V163" s="1045">
        <f>Birth!X163</f>
        <v>591</v>
      </c>
      <c r="W163" s="1045">
        <f>Birth!Y163</f>
        <v>525</v>
      </c>
      <c r="X163" s="1045">
        <f>Birth!Z163</f>
        <v>1116</v>
      </c>
    </row>
    <row r="164" spans="1:44" s="1045" customFormat="1" ht="15" customHeight="1">
      <c r="A164" s="1057">
        <v>114</v>
      </c>
      <c r="B164" s="948" t="s">
        <v>837</v>
      </c>
      <c r="C164" s="1131">
        <v>122</v>
      </c>
      <c r="D164" s="1131">
        <v>117</v>
      </c>
      <c r="E164" s="1129">
        <f t="shared" si="143"/>
        <v>239</v>
      </c>
      <c r="F164" s="1131">
        <v>15</v>
      </c>
      <c r="G164" s="1131">
        <v>18</v>
      </c>
      <c r="H164" s="1129">
        <f t="shared" si="144"/>
        <v>33</v>
      </c>
      <c r="I164" s="1131"/>
      <c r="J164" s="1131"/>
      <c r="K164" s="1129">
        <f t="shared" si="145"/>
        <v>0</v>
      </c>
      <c r="L164" s="1131">
        <v>7</v>
      </c>
      <c r="M164" s="1131">
        <v>6</v>
      </c>
      <c r="N164" s="1129">
        <f t="shared" si="146"/>
        <v>13</v>
      </c>
      <c r="O164" s="1130">
        <f t="shared" si="148"/>
        <v>144</v>
      </c>
      <c r="P164" s="1130">
        <f t="shared" si="149"/>
        <v>141</v>
      </c>
      <c r="Q164" s="1130">
        <f t="shared" si="147"/>
        <v>285</v>
      </c>
      <c r="R164" s="1286" t="str">
        <f t="shared" si="119"/>
        <v>TRUE</v>
      </c>
      <c r="S164" s="1332" t="str">
        <f t="shared" si="120"/>
        <v>TRUE</v>
      </c>
      <c r="T164" s="1286" t="str">
        <f t="shared" si="121"/>
        <v>TRUE</v>
      </c>
      <c r="V164" s="1045">
        <f>Birth!X164</f>
        <v>144</v>
      </c>
      <c r="W164" s="1045">
        <f>Birth!Y164</f>
        <v>141</v>
      </c>
      <c r="X164" s="1045">
        <f>Birth!Z164</f>
        <v>285</v>
      </c>
    </row>
    <row r="165" spans="1:44" s="1045" customFormat="1" ht="15" customHeight="1">
      <c r="A165" s="1057">
        <v>115</v>
      </c>
      <c r="B165" s="1077" t="s">
        <v>838</v>
      </c>
      <c r="C165" s="1131">
        <v>329</v>
      </c>
      <c r="D165" s="1131">
        <v>103</v>
      </c>
      <c r="E165" s="1129">
        <f t="shared" si="143"/>
        <v>432</v>
      </c>
      <c r="F165" s="1131">
        <v>98</v>
      </c>
      <c r="G165" s="1131">
        <v>90</v>
      </c>
      <c r="H165" s="1129">
        <f t="shared" si="144"/>
        <v>188</v>
      </c>
      <c r="I165" s="1131"/>
      <c r="J165" s="1131"/>
      <c r="K165" s="1129">
        <f t="shared" si="145"/>
        <v>0</v>
      </c>
      <c r="L165" s="1131">
        <v>11</v>
      </c>
      <c r="M165" s="1131">
        <v>8</v>
      </c>
      <c r="N165" s="1129">
        <f t="shared" si="146"/>
        <v>19</v>
      </c>
      <c r="O165" s="1130">
        <f t="shared" si="148"/>
        <v>438</v>
      </c>
      <c r="P165" s="1130">
        <f t="shared" si="149"/>
        <v>201</v>
      </c>
      <c r="Q165" s="1130">
        <f t="shared" si="147"/>
        <v>639</v>
      </c>
      <c r="R165" s="1286" t="str">
        <f t="shared" si="119"/>
        <v>TRUE</v>
      </c>
      <c r="S165" s="1332" t="str">
        <f t="shared" si="120"/>
        <v>TRUE</v>
      </c>
      <c r="T165" s="1286" t="str">
        <f t="shared" si="121"/>
        <v>TRUE</v>
      </c>
      <c r="V165" s="1045">
        <f>Birth!X165</f>
        <v>438</v>
      </c>
      <c r="W165" s="1045">
        <f>Birth!Y165</f>
        <v>201</v>
      </c>
      <c r="X165" s="1045">
        <f>Birth!Z165</f>
        <v>639</v>
      </c>
    </row>
    <row r="166" spans="1:44" s="1045" customFormat="1" ht="15" customHeight="1">
      <c r="A166" s="1057">
        <v>116</v>
      </c>
      <c r="B166" s="948" t="s">
        <v>839</v>
      </c>
      <c r="C166" s="1131">
        <v>284</v>
      </c>
      <c r="D166" s="1131">
        <v>261</v>
      </c>
      <c r="E166" s="1129">
        <f t="shared" si="143"/>
        <v>545</v>
      </c>
      <c r="F166" s="1131">
        <v>0</v>
      </c>
      <c r="G166" s="1131">
        <v>0</v>
      </c>
      <c r="H166" s="1129">
        <f t="shared" si="144"/>
        <v>0</v>
      </c>
      <c r="I166" s="1131"/>
      <c r="J166" s="1131"/>
      <c r="K166" s="1129">
        <f t="shared" si="145"/>
        <v>0</v>
      </c>
      <c r="L166" s="1131"/>
      <c r="M166" s="1131"/>
      <c r="N166" s="1129">
        <f t="shared" si="146"/>
        <v>0</v>
      </c>
      <c r="O166" s="1130">
        <f t="shared" si="148"/>
        <v>284</v>
      </c>
      <c r="P166" s="1130">
        <f t="shared" si="149"/>
        <v>261</v>
      </c>
      <c r="Q166" s="1130">
        <f t="shared" si="147"/>
        <v>545</v>
      </c>
      <c r="R166" s="1286" t="str">
        <f t="shared" si="119"/>
        <v>TRUE</v>
      </c>
      <c r="S166" s="1286" t="str">
        <f t="shared" si="120"/>
        <v>TRUE</v>
      </c>
      <c r="T166" s="1286" t="str">
        <f t="shared" si="121"/>
        <v>TRUE</v>
      </c>
      <c r="V166" s="1045">
        <f>Birth!X166</f>
        <v>284</v>
      </c>
      <c r="W166" s="1045">
        <f>Birth!Y166</f>
        <v>261</v>
      </c>
      <c r="X166" s="1045">
        <f>Birth!Z166</f>
        <v>545</v>
      </c>
    </row>
    <row r="167" spans="1:44" s="1045" customFormat="1" ht="15" customHeight="1">
      <c r="A167" s="1057">
        <v>117</v>
      </c>
      <c r="B167" s="948" t="s">
        <v>840</v>
      </c>
      <c r="C167" s="1131">
        <v>992</v>
      </c>
      <c r="D167" s="1131">
        <v>864</v>
      </c>
      <c r="E167" s="1129">
        <f t="shared" si="143"/>
        <v>1856</v>
      </c>
      <c r="F167" s="1131">
        <v>194</v>
      </c>
      <c r="G167" s="1131">
        <v>145</v>
      </c>
      <c r="H167" s="1129">
        <f t="shared" si="144"/>
        <v>339</v>
      </c>
      <c r="I167" s="1131"/>
      <c r="J167" s="1131"/>
      <c r="K167" s="1129">
        <f t="shared" si="145"/>
        <v>0</v>
      </c>
      <c r="L167" s="1131"/>
      <c r="M167" s="1131"/>
      <c r="N167" s="1129">
        <f t="shared" si="146"/>
        <v>0</v>
      </c>
      <c r="O167" s="1130">
        <f t="shared" si="148"/>
        <v>1186</v>
      </c>
      <c r="P167" s="1130">
        <f t="shared" si="149"/>
        <v>1009</v>
      </c>
      <c r="Q167" s="1130">
        <f t="shared" si="147"/>
        <v>2195</v>
      </c>
      <c r="R167" s="1286" t="str">
        <f t="shared" si="119"/>
        <v>TRUE</v>
      </c>
      <c r="S167" s="1286" t="str">
        <f t="shared" si="120"/>
        <v>TRUE</v>
      </c>
      <c r="T167" s="1286" t="str">
        <f t="shared" si="121"/>
        <v>TRUE</v>
      </c>
      <c r="V167" s="1045">
        <f>Birth!X167</f>
        <v>1186</v>
      </c>
      <c r="W167" s="1045">
        <f>Birth!Y167</f>
        <v>1009</v>
      </c>
      <c r="X167" s="1045">
        <f>Birth!Z167</f>
        <v>2195</v>
      </c>
    </row>
    <row r="168" spans="1:44" s="1045" customFormat="1" ht="15" customHeight="1">
      <c r="A168" s="1057">
        <v>118</v>
      </c>
      <c r="B168" s="948" t="s">
        <v>841</v>
      </c>
      <c r="C168" s="1131">
        <v>153</v>
      </c>
      <c r="D168" s="1131">
        <v>138</v>
      </c>
      <c r="E168" s="1129">
        <f t="shared" si="143"/>
        <v>291</v>
      </c>
      <c r="F168" s="1131">
        <v>152</v>
      </c>
      <c r="G168" s="1131">
        <v>141</v>
      </c>
      <c r="H168" s="1129">
        <f t="shared" si="144"/>
        <v>293</v>
      </c>
      <c r="I168" s="1131">
        <v>15</v>
      </c>
      <c r="J168" s="1131">
        <v>18</v>
      </c>
      <c r="K168" s="1129">
        <f t="shared" si="145"/>
        <v>33</v>
      </c>
      <c r="L168" s="1131"/>
      <c r="M168" s="1131"/>
      <c r="N168" s="1129">
        <f t="shared" si="146"/>
        <v>0</v>
      </c>
      <c r="O168" s="1130">
        <f t="shared" si="148"/>
        <v>320</v>
      </c>
      <c r="P168" s="1130">
        <f t="shared" si="149"/>
        <v>297</v>
      </c>
      <c r="Q168" s="1130">
        <f t="shared" si="147"/>
        <v>617</v>
      </c>
      <c r="R168" s="1286" t="str">
        <f t="shared" si="119"/>
        <v>TRUE</v>
      </c>
      <c r="S168" s="1286" t="str">
        <f t="shared" si="120"/>
        <v>TRUE</v>
      </c>
      <c r="T168" s="1286" t="str">
        <f t="shared" si="121"/>
        <v>TRUE</v>
      </c>
      <c r="V168" s="1045">
        <f>Birth!X168</f>
        <v>320</v>
      </c>
      <c r="W168" s="1045">
        <f>Birth!Y168</f>
        <v>297</v>
      </c>
      <c r="X168" s="1045">
        <f>Birth!Z168</f>
        <v>617</v>
      </c>
    </row>
    <row r="169" spans="1:44" s="1045" customFormat="1" ht="15" customHeight="1">
      <c r="A169" s="1050"/>
      <c r="B169" s="1051" t="s">
        <v>145</v>
      </c>
      <c r="C169" s="1138">
        <f>SUM(C161:C168)</f>
        <v>2966</v>
      </c>
      <c r="D169" s="1138">
        <f t="shared" ref="D169:Q169" si="150">SUM(D161:D168)</f>
        <v>2463</v>
      </c>
      <c r="E169" s="1138">
        <f t="shared" si="150"/>
        <v>5429</v>
      </c>
      <c r="F169" s="1138">
        <f t="shared" si="150"/>
        <v>1403</v>
      </c>
      <c r="G169" s="1138">
        <f t="shared" si="150"/>
        <v>1147</v>
      </c>
      <c r="H169" s="1138">
        <f t="shared" si="150"/>
        <v>2550</v>
      </c>
      <c r="I169" s="1138">
        <f t="shared" si="150"/>
        <v>15</v>
      </c>
      <c r="J169" s="1138">
        <f t="shared" si="150"/>
        <v>18</v>
      </c>
      <c r="K169" s="1138">
        <f t="shared" si="150"/>
        <v>33</v>
      </c>
      <c r="L169" s="1138">
        <f t="shared" si="150"/>
        <v>21</v>
      </c>
      <c r="M169" s="1138">
        <f t="shared" si="150"/>
        <v>18</v>
      </c>
      <c r="N169" s="1138">
        <f t="shared" si="150"/>
        <v>39</v>
      </c>
      <c r="O169" s="1138">
        <f t="shared" si="150"/>
        <v>4405</v>
      </c>
      <c r="P169" s="1138">
        <f t="shared" si="150"/>
        <v>3646</v>
      </c>
      <c r="Q169" s="1138">
        <f t="shared" si="150"/>
        <v>8051</v>
      </c>
      <c r="R169" s="1286" t="str">
        <f t="shared" si="119"/>
        <v>TRUE</v>
      </c>
      <c r="S169" s="1286" t="str">
        <f t="shared" si="120"/>
        <v>TRUE</v>
      </c>
      <c r="T169" s="1286" t="str">
        <f t="shared" si="121"/>
        <v>TRUE</v>
      </c>
      <c r="V169" s="1045">
        <f>Birth!X169</f>
        <v>4405</v>
      </c>
      <c r="W169" s="1045">
        <f>Birth!Y169</f>
        <v>3646</v>
      </c>
      <c r="X169" s="1045">
        <f>Birth!Z169</f>
        <v>8051</v>
      </c>
    </row>
    <row r="170" spans="1:44" s="1045" customFormat="1" ht="15" customHeight="1">
      <c r="A170" s="1651" t="s">
        <v>14</v>
      </c>
      <c r="B170" s="1652"/>
      <c r="C170" s="1120">
        <f>C15+C20+C28+C32+C38+C43+C49+C61+C72+C83+C89+C101+C106+C113+C119+C124+C132+C138+C147+C152+C159+C169</f>
        <v>16386</v>
      </c>
      <c r="D170" s="1120">
        <f t="shared" ref="D170:Q170" si="151">D15+D20+D28+D32+D38+D43+D49+D61+D72+D83+D89+D101+D106+D113+D119+D124+D132+D138+D147+D152+D159+D169</f>
        <v>15176</v>
      </c>
      <c r="E170" s="1120">
        <f t="shared" si="151"/>
        <v>31562</v>
      </c>
      <c r="F170" s="1120">
        <f t="shared" si="151"/>
        <v>10898</v>
      </c>
      <c r="G170" s="1120">
        <f t="shared" si="151"/>
        <v>9734</v>
      </c>
      <c r="H170" s="1120">
        <f t="shared" si="151"/>
        <v>20632</v>
      </c>
      <c r="I170" s="1120">
        <f t="shared" si="151"/>
        <v>1129</v>
      </c>
      <c r="J170" s="1120">
        <f t="shared" si="151"/>
        <v>1051</v>
      </c>
      <c r="K170" s="1120">
        <f t="shared" si="151"/>
        <v>2180</v>
      </c>
      <c r="L170" s="1120">
        <f t="shared" si="151"/>
        <v>773</v>
      </c>
      <c r="M170" s="1120">
        <f t="shared" si="151"/>
        <v>727</v>
      </c>
      <c r="N170" s="1120">
        <f t="shared" si="151"/>
        <v>1500</v>
      </c>
      <c r="O170" s="1120">
        <f t="shared" si="151"/>
        <v>29186</v>
      </c>
      <c r="P170" s="1120">
        <f t="shared" si="151"/>
        <v>26688</v>
      </c>
      <c r="Q170" s="1120">
        <f t="shared" si="151"/>
        <v>55874</v>
      </c>
      <c r="R170" s="1286" t="str">
        <f t="shared" si="119"/>
        <v>TRUE</v>
      </c>
      <c r="S170" s="1286" t="str">
        <f t="shared" si="120"/>
        <v>TRUE</v>
      </c>
      <c r="T170" s="1286" t="str">
        <f t="shared" si="121"/>
        <v>TRUE</v>
      </c>
      <c r="V170" s="1045">
        <f>Birth!X170</f>
        <v>29186</v>
      </c>
      <c r="W170" s="1045">
        <f>Birth!Y170</f>
        <v>26688</v>
      </c>
      <c r="X170" s="1045">
        <f>Birth!Z170</f>
        <v>55874</v>
      </c>
    </row>
    <row r="173" spans="1:44" s="1078" customFormat="1" ht="15" customHeight="1">
      <c r="C173" s="1653" t="s">
        <v>298</v>
      </c>
      <c r="D173" s="1653"/>
      <c r="E173" s="1653"/>
      <c r="F173" s="1653"/>
      <c r="G173" s="1653"/>
      <c r="H173" s="1653"/>
      <c r="I173" s="1653"/>
      <c r="J173" s="1653"/>
      <c r="K173" s="1653"/>
      <c r="L173" s="1653"/>
      <c r="M173" s="1653"/>
      <c r="N173" s="1653"/>
      <c r="Q173" s="1079"/>
      <c r="R173" s="1080"/>
      <c r="S173" s="1080"/>
      <c r="T173" s="1080"/>
    </row>
    <row r="174" spans="1:44" s="1078" customFormat="1" ht="15" customHeight="1">
      <c r="A174" s="1081" t="s">
        <v>280</v>
      </c>
      <c r="B174" s="1080"/>
      <c r="C174" s="1645" t="s">
        <v>881</v>
      </c>
      <c r="D174" s="1645"/>
      <c r="E174" s="1645"/>
      <c r="F174" s="1645"/>
      <c r="G174" s="1645"/>
      <c r="H174" s="1645"/>
      <c r="I174" s="1645"/>
      <c r="J174" s="1645"/>
      <c r="K174" s="1645"/>
      <c r="L174" s="1645"/>
      <c r="M174" s="1645"/>
      <c r="N174" s="1645"/>
      <c r="R174" s="1080"/>
      <c r="S174" s="1080"/>
      <c r="T174" s="1080"/>
    </row>
    <row r="175" spans="1:44" s="1078" customFormat="1" ht="15" customHeight="1">
      <c r="A175" s="1647" t="s">
        <v>1</v>
      </c>
      <c r="B175" s="1646" t="s">
        <v>296</v>
      </c>
      <c r="C175" s="1650" t="s">
        <v>148</v>
      </c>
      <c r="D175" s="1650"/>
      <c r="E175" s="1650"/>
      <c r="F175" s="1650"/>
      <c r="G175" s="1650"/>
      <c r="H175" s="1650"/>
      <c r="I175" s="1650" t="s">
        <v>149</v>
      </c>
      <c r="J175" s="1650"/>
      <c r="K175" s="1650"/>
      <c r="L175" s="1650"/>
      <c r="M175" s="1650"/>
      <c r="N175" s="1650"/>
      <c r="O175" s="1646" t="s">
        <v>6</v>
      </c>
      <c r="P175" s="1646"/>
      <c r="Q175" s="1646"/>
      <c r="R175" s="1661" t="s">
        <v>6</v>
      </c>
      <c r="S175" s="1662"/>
      <c r="T175" s="1663"/>
    </row>
    <row r="176" spans="1:44" s="1082" customFormat="1" ht="30.75" customHeight="1">
      <c r="A176" s="1648"/>
      <c r="B176" s="1646"/>
      <c r="C176" s="1646" t="s">
        <v>150</v>
      </c>
      <c r="D176" s="1646"/>
      <c r="E176" s="1646"/>
      <c r="F176" s="1646" t="s">
        <v>151</v>
      </c>
      <c r="G176" s="1646"/>
      <c r="H176" s="1646"/>
      <c r="I176" s="1646" t="s">
        <v>152</v>
      </c>
      <c r="J176" s="1646"/>
      <c r="K176" s="1646"/>
      <c r="L176" s="1646" t="s">
        <v>153</v>
      </c>
      <c r="M176" s="1646"/>
      <c r="N176" s="1646"/>
      <c r="O176" s="1646"/>
      <c r="P176" s="1646"/>
      <c r="Q176" s="1646"/>
      <c r="R176" s="1664"/>
      <c r="S176" s="1665"/>
      <c r="T176" s="1666"/>
      <c r="V176" s="1658" t="str">
        <f>Birth!X176</f>
        <v>Total</v>
      </c>
      <c r="W176" s="1659"/>
      <c r="X176" s="1660"/>
      <c r="Z176" s="1667" t="s">
        <v>508</v>
      </c>
      <c r="AA176" s="1667"/>
      <c r="AB176" s="1667"/>
      <c r="AC176" s="1667"/>
      <c r="AD176" s="1667"/>
      <c r="AE176" s="1667"/>
      <c r="AF176" s="1667"/>
      <c r="AG176" s="1667"/>
      <c r="AH176" s="1667"/>
      <c r="AI176" s="1667"/>
      <c r="AJ176" s="1667"/>
      <c r="AK176" s="1667"/>
      <c r="AL176" s="1667"/>
      <c r="AM176" s="1667"/>
      <c r="AN176" s="1667"/>
      <c r="AO176" s="1667"/>
      <c r="AP176" s="1030"/>
      <c r="AQ176" s="1030"/>
      <c r="AR176" s="1030"/>
    </row>
    <row r="177" spans="1:44" s="1082" customFormat="1" ht="21" customHeight="1">
      <c r="A177" s="1649"/>
      <c r="B177" s="1646"/>
      <c r="C177" s="1121" t="s">
        <v>242</v>
      </c>
      <c r="D177" s="1121" t="s">
        <v>243</v>
      </c>
      <c r="E177" s="1121" t="s">
        <v>236</v>
      </c>
      <c r="F177" s="1121" t="s">
        <v>242</v>
      </c>
      <c r="G177" s="1121" t="s">
        <v>243</v>
      </c>
      <c r="H177" s="1121" t="s">
        <v>236</v>
      </c>
      <c r="I177" s="1121" t="s">
        <v>242</v>
      </c>
      <c r="J177" s="1121" t="s">
        <v>243</v>
      </c>
      <c r="K177" s="1121" t="s">
        <v>236</v>
      </c>
      <c r="L177" s="1121" t="s">
        <v>242</v>
      </c>
      <c r="M177" s="1121" t="s">
        <v>243</v>
      </c>
      <c r="N177" s="1121" t="s">
        <v>236</v>
      </c>
      <c r="O177" s="1121" t="s">
        <v>242</v>
      </c>
      <c r="P177" s="1121" t="s">
        <v>243</v>
      </c>
      <c r="Q177" s="1121" t="s">
        <v>236</v>
      </c>
      <c r="R177" s="1122" t="s">
        <v>242</v>
      </c>
      <c r="S177" s="1122" t="s">
        <v>243</v>
      </c>
      <c r="T177" s="1122" t="s">
        <v>236</v>
      </c>
      <c r="V177" s="1083" t="str">
        <f>Birth!X177</f>
        <v>M</v>
      </c>
      <c r="W177" s="1083" t="str">
        <f>Birth!Y177</f>
        <v>F</v>
      </c>
      <c r="X177" s="1083" t="str">
        <f>Birth!Z177</f>
        <v>T</v>
      </c>
      <c r="Z177" s="1667" t="s">
        <v>867</v>
      </c>
      <c r="AA177" s="1667"/>
      <c r="AB177" s="1667"/>
      <c r="AC177" s="1667"/>
      <c r="AD177" s="1667"/>
      <c r="AE177" s="1667"/>
      <c r="AF177" s="1667"/>
      <c r="AG177" s="1667"/>
      <c r="AH177" s="1667"/>
      <c r="AI177" s="1667"/>
      <c r="AJ177" s="1667"/>
      <c r="AK177" s="1667"/>
      <c r="AL177" s="1667"/>
      <c r="AM177" s="1667"/>
      <c r="AN177" s="1667"/>
      <c r="AO177" s="1667"/>
      <c r="AP177" s="1030"/>
      <c r="AQ177" s="1030"/>
      <c r="AR177" s="1030"/>
    </row>
    <row r="178" spans="1:44" s="1078" customFormat="1" ht="15" customHeight="1">
      <c r="A178" s="1084" t="s">
        <v>15</v>
      </c>
      <c r="B178" s="1084"/>
      <c r="C178" s="1084"/>
      <c r="D178" s="1084"/>
      <c r="E178" s="1084"/>
      <c r="F178" s="1084"/>
      <c r="G178" s="1084"/>
      <c r="H178" s="1084"/>
      <c r="I178" s="1084"/>
      <c r="J178" s="1084"/>
      <c r="K178" s="1084"/>
      <c r="L178" s="1084"/>
      <c r="M178" s="1084"/>
      <c r="N178" s="1084"/>
      <c r="O178" s="1084"/>
      <c r="P178" s="1084"/>
      <c r="Q178" s="1084"/>
      <c r="R178" s="1080"/>
      <c r="S178" s="1080"/>
      <c r="T178" s="1080"/>
      <c r="Z178" s="1085" t="s">
        <v>509</v>
      </c>
      <c r="AA178" s="1030"/>
      <c r="AB178" s="1030"/>
      <c r="AC178" s="1030"/>
      <c r="AD178" s="1030"/>
      <c r="AE178" s="1030"/>
      <c r="AF178" s="1030"/>
      <c r="AG178" s="1030"/>
      <c r="AH178" s="1030"/>
      <c r="AI178" s="1030"/>
      <c r="AJ178" s="1030"/>
      <c r="AK178" s="1030"/>
      <c r="AL178" s="1030"/>
      <c r="AM178" s="1030"/>
      <c r="AN178" s="1030"/>
      <c r="AO178" s="1030"/>
      <c r="AP178" s="1030"/>
      <c r="AQ178" s="1030"/>
      <c r="AR178" s="1030"/>
    </row>
    <row r="179" spans="1:44" s="1078" customFormat="1" ht="24" customHeight="1">
      <c r="A179" s="1067">
        <v>1</v>
      </c>
      <c r="B179" s="1031" t="s">
        <v>15</v>
      </c>
      <c r="C179" s="1086">
        <v>4377</v>
      </c>
      <c r="D179" s="1086">
        <v>4021</v>
      </c>
      <c r="E179" s="1087">
        <f t="shared" ref="E179:E186" si="152">SUM(C179:D179)</f>
        <v>8398</v>
      </c>
      <c r="F179" s="1086">
        <v>6008</v>
      </c>
      <c r="G179" s="1086">
        <v>5488</v>
      </c>
      <c r="H179" s="1087">
        <f t="shared" ref="H179:H186" si="153">SUM(F179:G179)</f>
        <v>11496</v>
      </c>
      <c r="I179" s="1086">
        <v>1393</v>
      </c>
      <c r="J179" s="1086">
        <v>1318</v>
      </c>
      <c r="K179" s="1087">
        <f t="shared" ref="K179:K186" si="154">I179+J179</f>
        <v>2711</v>
      </c>
      <c r="L179" s="1086"/>
      <c r="M179" s="1086"/>
      <c r="N179" s="1087">
        <f t="shared" ref="N179:N186" si="155">SUM(L179:M179)</f>
        <v>0</v>
      </c>
      <c r="O179" s="1087">
        <f>C179+F179+I179+L179</f>
        <v>11778</v>
      </c>
      <c r="P179" s="1087">
        <f>D179+G179+J179+M179</f>
        <v>10827</v>
      </c>
      <c r="Q179" s="1087">
        <f>O179+P179</f>
        <v>22605</v>
      </c>
      <c r="R179" s="1080" t="str">
        <f t="shared" ref="R179:R209" si="156">IF(O179=V179,"TRUE","FALSE")</f>
        <v>TRUE</v>
      </c>
      <c r="S179" s="1080" t="str">
        <f t="shared" ref="S179:S209" si="157">IF(P179=W179,"TRUE","FALSE")</f>
        <v>TRUE</v>
      </c>
      <c r="T179" s="1080" t="str">
        <f t="shared" ref="T179:T209" si="158">IF(Q179=X179,"TRUE","FALSE")</f>
        <v>TRUE</v>
      </c>
      <c r="V179" s="1078">
        <f>Birth!X179</f>
        <v>11778</v>
      </c>
      <c r="W179" s="1078">
        <f>Birth!Y179</f>
        <v>10827</v>
      </c>
      <c r="X179" s="1078">
        <f>Birth!Z179</f>
        <v>22605</v>
      </c>
      <c r="Z179" s="1642" t="s">
        <v>495</v>
      </c>
      <c r="AA179" s="1668" t="s">
        <v>496</v>
      </c>
      <c r="AB179" s="1668"/>
      <c r="AC179" s="1668"/>
      <c r="AD179" s="1668"/>
      <c r="AE179" s="1668"/>
      <c r="AF179" s="1668"/>
      <c r="AG179" s="1640" t="s">
        <v>497</v>
      </c>
      <c r="AH179" s="1640"/>
      <c r="AI179" s="1640"/>
      <c r="AJ179" s="1640" t="s">
        <v>153</v>
      </c>
      <c r="AK179" s="1640"/>
      <c r="AL179" s="1640"/>
      <c r="AM179" s="1668" t="s">
        <v>6</v>
      </c>
      <c r="AN179" s="1668"/>
      <c r="AO179" s="1668"/>
    </row>
    <row r="180" spans="1:44" s="1078" customFormat="1" ht="24" customHeight="1">
      <c r="A180" s="1067">
        <v>2</v>
      </c>
      <c r="B180" s="1031" t="s">
        <v>502</v>
      </c>
      <c r="C180" s="1086">
        <v>323</v>
      </c>
      <c r="D180" s="1086">
        <v>283</v>
      </c>
      <c r="E180" s="1087">
        <f t="shared" si="152"/>
        <v>606</v>
      </c>
      <c r="F180" s="1086">
        <v>0</v>
      </c>
      <c r="G180" s="1086">
        <v>0</v>
      </c>
      <c r="H180" s="1087">
        <f t="shared" si="153"/>
        <v>0</v>
      </c>
      <c r="I180" s="1086">
        <v>0</v>
      </c>
      <c r="J180" s="1086">
        <v>0</v>
      </c>
      <c r="K180" s="1087">
        <f t="shared" si="154"/>
        <v>0</v>
      </c>
      <c r="L180" s="1086"/>
      <c r="M180" s="1086"/>
      <c r="N180" s="1087">
        <f t="shared" si="155"/>
        <v>0</v>
      </c>
      <c r="O180" s="1087">
        <f t="shared" ref="O180:P186" si="159">C180+F180+I180+L180</f>
        <v>323</v>
      </c>
      <c r="P180" s="1087">
        <f t="shared" si="159"/>
        <v>283</v>
      </c>
      <c r="Q180" s="1087">
        <f t="shared" ref="Q180:Q186" si="160">O180+P180</f>
        <v>606</v>
      </c>
      <c r="R180" s="1080" t="str">
        <f t="shared" si="156"/>
        <v>TRUE</v>
      </c>
      <c r="S180" s="1080" t="str">
        <f t="shared" si="157"/>
        <v>TRUE</v>
      </c>
      <c r="T180" s="1080" t="str">
        <f t="shared" si="158"/>
        <v>TRUE</v>
      </c>
      <c r="V180" s="1078">
        <f>Birth!X180</f>
        <v>323</v>
      </c>
      <c r="W180" s="1078">
        <f>Birth!Y180</f>
        <v>283</v>
      </c>
      <c r="X180" s="1078">
        <f>Birth!Z180</f>
        <v>606</v>
      </c>
      <c r="Z180" s="1643"/>
      <c r="AA180" s="1668" t="s">
        <v>498</v>
      </c>
      <c r="AB180" s="1668"/>
      <c r="AC180" s="1668"/>
      <c r="AD180" s="1640" t="s">
        <v>499</v>
      </c>
      <c r="AE180" s="1640"/>
      <c r="AF180" s="1640"/>
      <c r="AG180" s="1640"/>
      <c r="AH180" s="1640"/>
      <c r="AI180" s="1640"/>
      <c r="AJ180" s="1640"/>
      <c r="AK180" s="1640"/>
      <c r="AL180" s="1640"/>
      <c r="AM180" s="1668"/>
      <c r="AN180" s="1668"/>
      <c r="AO180" s="1668"/>
    </row>
    <row r="181" spans="1:44" s="1078" customFormat="1" ht="24" customHeight="1">
      <c r="A181" s="1067">
        <v>3</v>
      </c>
      <c r="B181" s="1031" t="s">
        <v>16</v>
      </c>
      <c r="C181" s="1086">
        <v>463</v>
      </c>
      <c r="D181" s="1086">
        <v>439</v>
      </c>
      <c r="E181" s="1087">
        <f t="shared" si="152"/>
        <v>902</v>
      </c>
      <c r="F181" s="1086">
        <v>813</v>
      </c>
      <c r="G181" s="1086">
        <v>731</v>
      </c>
      <c r="H181" s="1087">
        <f t="shared" si="153"/>
        <v>1544</v>
      </c>
      <c r="I181" s="1086">
        <v>0</v>
      </c>
      <c r="J181" s="1086">
        <v>0</v>
      </c>
      <c r="K181" s="1087">
        <f t="shared" si="154"/>
        <v>0</v>
      </c>
      <c r="L181" s="1086"/>
      <c r="M181" s="1086"/>
      <c r="N181" s="1087">
        <f t="shared" si="155"/>
        <v>0</v>
      </c>
      <c r="O181" s="1087">
        <f t="shared" si="159"/>
        <v>1276</v>
      </c>
      <c r="P181" s="1087">
        <f t="shared" si="159"/>
        <v>1170</v>
      </c>
      <c r="Q181" s="1087">
        <f t="shared" si="160"/>
        <v>2446</v>
      </c>
      <c r="R181" s="1080" t="str">
        <f t="shared" si="156"/>
        <v>TRUE</v>
      </c>
      <c r="S181" s="1080" t="str">
        <f t="shared" si="157"/>
        <v>TRUE</v>
      </c>
      <c r="T181" s="1080" t="str">
        <f t="shared" si="158"/>
        <v>TRUE</v>
      </c>
      <c r="V181" s="1078">
        <f>Birth!X181</f>
        <v>1276</v>
      </c>
      <c r="W181" s="1078">
        <f>Birth!Y181</f>
        <v>1170</v>
      </c>
      <c r="X181" s="1078">
        <f>Birth!Z181</f>
        <v>2446</v>
      </c>
      <c r="Z181" s="1644"/>
      <c r="AA181" s="1123" t="s">
        <v>242</v>
      </c>
      <c r="AB181" s="1123" t="s">
        <v>243</v>
      </c>
      <c r="AC181" s="1124" t="s">
        <v>236</v>
      </c>
      <c r="AD181" s="1123" t="s">
        <v>242</v>
      </c>
      <c r="AE181" s="1123" t="s">
        <v>243</v>
      </c>
      <c r="AF181" s="1124" t="s">
        <v>236</v>
      </c>
      <c r="AG181" s="1123" t="s">
        <v>242</v>
      </c>
      <c r="AH181" s="1123" t="s">
        <v>243</v>
      </c>
      <c r="AI181" s="1124" t="s">
        <v>236</v>
      </c>
      <c r="AJ181" s="1123" t="s">
        <v>242</v>
      </c>
      <c r="AK181" s="1123" t="s">
        <v>243</v>
      </c>
      <c r="AL181" s="1124" t="s">
        <v>236</v>
      </c>
      <c r="AM181" s="1123" t="s">
        <v>242</v>
      </c>
      <c r="AN181" s="1123" t="s">
        <v>243</v>
      </c>
      <c r="AO181" s="1124" t="s">
        <v>236</v>
      </c>
    </row>
    <row r="182" spans="1:44" s="1078" customFormat="1" ht="24" customHeight="1">
      <c r="A182" s="1088">
        <v>4</v>
      </c>
      <c r="B182" s="1031" t="s">
        <v>690</v>
      </c>
      <c r="C182" s="1086">
        <v>63</v>
      </c>
      <c r="D182" s="1086">
        <v>69</v>
      </c>
      <c r="E182" s="1087">
        <f t="shared" si="152"/>
        <v>132</v>
      </c>
      <c r="F182" s="1086">
        <v>232</v>
      </c>
      <c r="G182" s="1086">
        <v>173</v>
      </c>
      <c r="H182" s="1087">
        <f t="shared" si="153"/>
        <v>405</v>
      </c>
      <c r="I182" s="1086">
        <v>9</v>
      </c>
      <c r="J182" s="1086">
        <v>14</v>
      </c>
      <c r="K182" s="1087">
        <f t="shared" si="154"/>
        <v>23</v>
      </c>
      <c r="L182" s="1086"/>
      <c r="M182" s="1086"/>
      <c r="N182" s="1087">
        <f t="shared" si="155"/>
        <v>0</v>
      </c>
      <c r="O182" s="1087">
        <f t="shared" si="159"/>
        <v>304</v>
      </c>
      <c r="P182" s="1087">
        <f t="shared" si="159"/>
        <v>256</v>
      </c>
      <c r="Q182" s="1087">
        <f t="shared" si="160"/>
        <v>560</v>
      </c>
      <c r="R182" s="1080" t="str">
        <f t="shared" si="156"/>
        <v>TRUE</v>
      </c>
      <c r="S182" s="1080" t="str">
        <f t="shared" si="157"/>
        <v>TRUE</v>
      </c>
      <c r="T182" s="1080" t="str">
        <f t="shared" si="158"/>
        <v>TRUE</v>
      </c>
      <c r="V182" s="1078">
        <f>Birth!X182</f>
        <v>304</v>
      </c>
      <c r="W182" s="1078">
        <f>Birth!Y182</f>
        <v>256</v>
      </c>
      <c r="X182" s="1078">
        <f>Birth!Z182</f>
        <v>560</v>
      </c>
      <c r="Z182" s="1125" t="s">
        <v>224</v>
      </c>
      <c r="AA182" s="1089">
        <f>C170</f>
        <v>16386</v>
      </c>
      <c r="AB182" s="1089">
        <f t="shared" ref="AB182:AO182" si="161">D170</f>
        <v>15176</v>
      </c>
      <c r="AC182" s="1089">
        <f t="shared" si="161"/>
        <v>31562</v>
      </c>
      <c r="AD182" s="1089">
        <f t="shared" si="161"/>
        <v>10898</v>
      </c>
      <c r="AE182" s="1089">
        <f t="shared" si="161"/>
        <v>9734</v>
      </c>
      <c r="AF182" s="1089">
        <f t="shared" si="161"/>
        <v>20632</v>
      </c>
      <c r="AG182" s="1089">
        <f t="shared" si="161"/>
        <v>1129</v>
      </c>
      <c r="AH182" s="1089">
        <f t="shared" si="161"/>
        <v>1051</v>
      </c>
      <c r="AI182" s="1089">
        <f t="shared" si="161"/>
        <v>2180</v>
      </c>
      <c r="AJ182" s="1089">
        <f t="shared" si="161"/>
        <v>773</v>
      </c>
      <c r="AK182" s="1089">
        <f t="shared" si="161"/>
        <v>727</v>
      </c>
      <c r="AL182" s="1089">
        <f t="shared" si="161"/>
        <v>1500</v>
      </c>
      <c r="AM182" s="1089">
        <f t="shared" si="161"/>
        <v>29186</v>
      </c>
      <c r="AN182" s="1089">
        <f t="shared" si="161"/>
        <v>26688</v>
      </c>
      <c r="AO182" s="1089">
        <f t="shared" si="161"/>
        <v>55874</v>
      </c>
    </row>
    <row r="183" spans="1:44" s="1078" customFormat="1" ht="22.5" customHeight="1">
      <c r="A183" s="1088">
        <v>5</v>
      </c>
      <c r="B183" s="1031" t="s">
        <v>17</v>
      </c>
      <c r="C183" s="1086">
        <v>116</v>
      </c>
      <c r="D183" s="1086">
        <v>128</v>
      </c>
      <c r="E183" s="1087">
        <f t="shared" si="152"/>
        <v>244</v>
      </c>
      <c r="F183" s="1086">
        <v>165</v>
      </c>
      <c r="G183" s="1086">
        <v>145</v>
      </c>
      <c r="H183" s="1087">
        <f t="shared" si="153"/>
        <v>310</v>
      </c>
      <c r="I183" s="1086">
        <v>26</v>
      </c>
      <c r="J183" s="1086">
        <v>13</v>
      </c>
      <c r="K183" s="1087">
        <f t="shared" si="154"/>
        <v>39</v>
      </c>
      <c r="L183" s="1086"/>
      <c r="M183" s="1086"/>
      <c r="N183" s="1087">
        <f t="shared" si="155"/>
        <v>0</v>
      </c>
      <c r="O183" s="1087">
        <f t="shared" si="159"/>
        <v>307</v>
      </c>
      <c r="P183" s="1087">
        <f t="shared" si="159"/>
        <v>286</v>
      </c>
      <c r="Q183" s="1087">
        <f t="shared" si="160"/>
        <v>593</v>
      </c>
      <c r="R183" s="1080" t="str">
        <f t="shared" si="156"/>
        <v>TRUE</v>
      </c>
      <c r="S183" s="1080" t="str">
        <f t="shared" si="157"/>
        <v>TRUE</v>
      </c>
      <c r="T183" s="1080" t="str">
        <f t="shared" si="158"/>
        <v>TRUE</v>
      </c>
      <c r="V183" s="1078">
        <f>Birth!X183</f>
        <v>307</v>
      </c>
      <c r="W183" s="1078">
        <f>Birth!Y183</f>
        <v>286</v>
      </c>
      <c r="X183" s="1078">
        <f>Birth!Z183</f>
        <v>593</v>
      </c>
      <c r="Z183" s="1654" t="s">
        <v>604</v>
      </c>
      <c r="AA183" s="1655"/>
      <c r="AB183" s="1655"/>
      <c r="AC183" s="1655"/>
      <c r="AD183" s="1655"/>
      <c r="AE183" s="1655"/>
      <c r="AF183" s="1655"/>
      <c r="AG183" s="1655"/>
      <c r="AH183" s="1655"/>
      <c r="AI183" s="1655"/>
      <c r="AJ183" s="1655"/>
      <c r="AK183" s="1655"/>
      <c r="AL183" s="1655"/>
      <c r="AM183" s="1655"/>
      <c r="AN183" s="1655"/>
      <c r="AO183" s="1656"/>
    </row>
    <row r="184" spans="1:44" s="1078" customFormat="1" ht="22.5" customHeight="1">
      <c r="A184" s="1088">
        <v>6</v>
      </c>
      <c r="B184" s="1031" t="s">
        <v>670</v>
      </c>
      <c r="C184" s="1086">
        <v>73</v>
      </c>
      <c r="D184" s="1086">
        <v>101</v>
      </c>
      <c r="E184" s="1087">
        <f t="shared" si="152"/>
        <v>174</v>
      </c>
      <c r="F184" s="1086">
        <v>138</v>
      </c>
      <c r="G184" s="1086">
        <v>119</v>
      </c>
      <c r="H184" s="1087">
        <f t="shared" si="153"/>
        <v>257</v>
      </c>
      <c r="I184" s="1086">
        <v>2</v>
      </c>
      <c r="J184" s="1086">
        <v>4</v>
      </c>
      <c r="K184" s="1087">
        <f t="shared" si="154"/>
        <v>6</v>
      </c>
      <c r="L184" s="1086"/>
      <c r="M184" s="1086"/>
      <c r="N184" s="1087">
        <f t="shared" si="155"/>
        <v>0</v>
      </c>
      <c r="O184" s="1087">
        <f t="shared" si="159"/>
        <v>213</v>
      </c>
      <c r="P184" s="1087">
        <f t="shared" si="159"/>
        <v>224</v>
      </c>
      <c r="Q184" s="1087">
        <f t="shared" si="160"/>
        <v>437</v>
      </c>
      <c r="R184" s="1080" t="str">
        <f t="shared" si="156"/>
        <v>TRUE</v>
      </c>
      <c r="S184" s="1080" t="str">
        <f t="shared" si="157"/>
        <v>TRUE</v>
      </c>
      <c r="T184" s="1080" t="str">
        <f t="shared" si="158"/>
        <v>TRUE</v>
      </c>
      <c r="V184" s="1078">
        <f>Birth!X184</f>
        <v>213</v>
      </c>
      <c r="W184" s="1078">
        <f>Birth!Y184</f>
        <v>224</v>
      </c>
      <c r="X184" s="1078">
        <f>Birth!Z184</f>
        <v>437</v>
      </c>
      <c r="Z184" s="1090" t="s">
        <v>503</v>
      </c>
      <c r="AA184" s="1091">
        <f>C179</f>
        <v>4377</v>
      </c>
      <c r="AB184" s="1091">
        <f t="shared" ref="AB184:AO184" si="162">D179</f>
        <v>4021</v>
      </c>
      <c r="AC184" s="1091">
        <f t="shared" si="162"/>
        <v>8398</v>
      </c>
      <c r="AD184" s="1091">
        <f t="shared" si="162"/>
        <v>6008</v>
      </c>
      <c r="AE184" s="1091">
        <f t="shared" si="162"/>
        <v>5488</v>
      </c>
      <c r="AF184" s="1091">
        <f t="shared" si="162"/>
        <v>11496</v>
      </c>
      <c r="AG184" s="1091">
        <f t="shared" si="162"/>
        <v>1393</v>
      </c>
      <c r="AH184" s="1091">
        <f t="shared" si="162"/>
        <v>1318</v>
      </c>
      <c r="AI184" s="1091">
        <f t="shared" si="162"/>
        <v>2711</v>
      </c>
      <c r="AJ184" s="1091">
        <f t="shared" si="162"/>
        <v>0</v>
      </c>
      <c r="AK184" s="1091">
        <f t="shared" si="162"/>
        <v>0</v>
      </c>
      <c r="AL184" s="1091">
        <f t="shared" si="162"/>
        <v>0</v>
      </c>
      <c r="AM184" s="1091">
        <f t="shared" si="162"/>
        <v>11778</v>
      </c>
      <c r="AN184" s="1091">
        <f t="shared" si="162"/>
        <v>10827</v>
      </c>
      <c r="AO184" s="1091">
        <f t="shared" si="162"/>
        <v>22605</v>
      </c>
    </row>
    <row r="185" spans="1:44" s="1078" customFormat="1" ht="22.5" customHeight="1">
      <c r="A185" s="1088">
        <v>7</v>
      </c>
      <c r="B185" s="1031" t="s">
        <v>18</v>
      </c>
      <c r="C185" s="1086">
        <v>24</v>
      </c>
      <c r="D185" s="1086">
        <v>28</v>
      </c>
      <c r="E185" s="1087">
        <f t="shared" si="152"/>
        <v>52</v>
      </c>
      <c r="F185" s="1086">
        <v>47</v>
      </c>
      <c r="G185" s="1086">
        <v>53</v>
      </c>
      <c r="H185" s="1087">
        <f t="shared" si="153"/>
        <v>100</v>
      </c>
      <c r="I185" s="1086">
        <v>0</v>
      </c>
      <c r="J185" s="1086">
        <v>2</v>
      </c>
      <c r="K185" s="1087">
        <f t="shared" si="154"/>
        <v>2</v>
      </c>
      <c r="L185" s="1086"/>
      <c r="M185" s="1086"/>
      <c r="N185" s="1087">
        <f t="shared" si="155"/>
        <v>0</v>
      </c>
      <c r="O185" s="1087">
        <f t="shared" si="159"/>
        <v>71</v>
      </c>
      <c r="P185" s="1087">
        <f t="shared" si="159"/>
        <v>83</v>
      </c>
      <c r="Q185" s="1087">
        <f t="shared" si="160"/>
        <v>154</v>
      </c>
      <c r="R185" s="1080" t="str">
        <f t="shared" si="156"/>
        <v>TRUE</v>
      </c>
      <c r="S185" s="1080" t="str">
        <f t="shared" si="157"/>
        <v>TRUE</v>
      </c>
      <c r="T185" s="1080" t="str">
        <f t="shared" si="158"/>
        <v>TRUE</v>
      </c>
      <c r="V185" s="1078">
        <f>Birth!X185</f>
        <v>71</v>
      </c>
      <c r="W185" s="1078">
        <f>Birth!Y185</f>
        <v>83</v>
      </c>
      <c r="X185" s="1078">
        <f>Birth!Z185</f>
        <v>154</v>
      </c>
      <c r="Z185" s="1090" t="s">
        <v>514</v>
      </c>
      <c r="AA185" s="1091">
        <f>C189</f>
        <v>2548</v>
      </c>
      <c r="AB185" s="1091">
        <f t="shared" ref="AB185:AO185" si="163">D189</f>
        <v>2323</v>
      </c>
      <c r="AC185" s="1091">
        <f t="shared" si="163"/>
        <v>4871</v>
      </c>
      <c r="AD185" s="1091">
        <f t="shared" si="163"/>
        <v>1148</v>
      </c>
      <c r="AE185" s="1091">
        <f t="shared" si="163"/>
        <v>997</v>
      </c>
      <c r="AF185" s="1091">
        <f t="shared" si="163"/>
        <v>2145</v>
      </c>
      <c r="AG185" s="1091">
        <f t="shared" si="163"/>
        <v>0</v>
      </c>
      <c r="AH185" s="1091">
        <f t="shared" si="163"/>
        <v>0</v>
      </c>
      <c r="AI185" s="1091">
        <f t="shared" si="163"/>
        <v>0</v>
      </c>
      <c r="AJ185" s="1091">
        <f t="shared" si="163"/>
        <v>16</v>
      </c>
      <c r="AK185" s="1091">
        <f t="shared" si="163"/>
        <v>13</v>
      </c>
      <c r="AL185" s="1091">
        <f t="shared" si="163"/>
        <v>29</v>
      </c>
      <c r="AM185" s="1091">
        <f t="shared" si="163"/>
        <v>3712</v>
      </c>
      <c r="AN185" s="1091">
        <f t="shared" si="163"/>
        <v>3333</v>
      </c>
      <c r="AO185" s="1091">
        <f t="shared" si="163"/>
        <v>7045</v>
      </c>
    </row>
    <row r="186" spans="1:44" s="1078" customFormat="1" ht="22.5" customHeight="1">
      <c r="A186" s="1088">
        <v>8</v>
      </c>
      <c r="B186" s="1031" t="s">
        <v>19</v>
      </c>
      <c r="C186" s="1086">
        <v>85</v>
      </c>
      <c r="D186" s="1086">
        <v>71</v>
      </c>
      <c r="E186" s="1087">
        <f t="shared" si="152"/>
        <v>156</v>
      </c>
      <c r="F186" s="1086">
        <v>152</v>
      </c>
      <c r="G186" s="1086">
        <v>112</v>
      </c>
      <c r="H186" s="1087">
        <f t="shared" si="153"/>
        <v>264</v>
      </c>
      <c r="I186" s="1086">
        <v>3</v>
      </c>
      <c r="J186" s="1086">
        <v>1</v>
      </c>
      <c r="K186" s="1087">
        <f t="shared" si="154"/>
        <v>4</v>
      </c>
      <c r="L186" s="1086"/>
      <c r="M186" s="1086"/>
      <c r="N186" s="1087">
        <f t="shared" si="155"/>
        <v>0</v>
      </c>
      <c r="O186" s="1087">
        <f t="shared" si="159"/>
        <v>240</v>
      </c>
      <c r="P186" s="1087">
        <f t="shared" si="159"/>
        <v>184</v>
      </c>
      <c r="Q186" s="1087">
        <f t="shared" si="160"/>
        <v>424</v>
      </c>
      <c r="R186" s="1080" t="str">
        <f t="shared" si="156"/>
        <v>TRUE</v>
      </c>
      <c r="S186" s="1080" t="str">
        <f t="shared" si="157"/>
        <v>TRUE</v>
      </c>
      <c r="T186" s="1080" t="str">
        <f t="shared" si="158"/>
        <v>TRUE</v>
      </c>
      <c r="V186" s="1078">
        <f>Birth!X186</f>
        <v>240</v>
      </c>
      <c r="W186" s="1078">
        <f>Birth!Y186</f>
        <v>184</v>
      </c>
      <c r="X186" s="1078">
        <f>Birth!Z186</f>
        <v>424</v>
      </c>
      <c r="Z186" s="1090" t="s">
        <v>504</v>
      </c>
      <c r="AA186" s="1091">
        <f>C196</f>
        <v>2712</v>
      </c>
      <c r="AB186" s="1091">
        <f t="shared" ref="AB186:AO186" si="164">D196</f>
        <v>2542</v>
      </c>
      <c r="AC186" s="1091">
        <f t="shared" si="164"/>
        <v>5254</v>
      </c>
      <c r="AD186" s="1091">
        <f t="shared" si="164"/>
        <v>2789</v>
      </c>
      <c r="AE186" s="1091">
        <f t="shared" si="164"/>
        <v>2541</v>
      </c>
      <c r="AF186" s="1091">
        <f t="shared" si="164"/>
        <v>5330</v>
      </c>
      <c r="AG186" s="1091">
        <f t="shared" si="164"/>
        <v>317</v>
      </c>
      <c r="AH186" s="1091">
        <f t="shared" si="164"/>
        <v>289</v>
      </c>
      <c r="AI186" s="1091">
        <f t="shared" si="164"/>
        <v>606</v>
      </c>
      <c r="AJ186" s="1091">
        <f t="shared" si="164"/>
        <v>0</v>
      </c>
      <c r="AK186" s="1091">
        <f t="shared" si="164"/>
        <v>0</v>
      </c>
      <c r="AL186" s="1091">
        <f t="shared" si="164"/>
        <v>0</v>
      </c>
      <c r="AM186" s="1091">
        <f t="shared" si="164"/>
        <v>5818</v>
      </c>
      <c r="AN186" s="1091">
        <f t="shared" si="164"/>
        <v>5372</v>
      </c>
      <c r="AO186" s="1091">
        <f t="shared" si="164"/>
        <v>11190</v>
      </c>
    </row>
    <row r="187" spans="1:44" s="1078" customFormat="1" ht="22.5" customHeight="1">
      <c r="A187" s="1050"/>
      <c r="B187" s="1092" t="s">
        <v>6</v>
      </c>
      <c r="C187" s="1093">
        <f>SUM(C179:C186)</f>
        <v>5524</v>
      </c>
      <c r="D187" s="1093">
        <f t="shared" ref="D187:Q187" si="165">SUM(D179:D186)</f>
        <v>5140</v>
      </c>
      <c r="E187" s="1093">
        <f t="shared" si="165"/>
        <v>10664</v>
      </c>
      <c r="F187" s="1093">
        <f t="shared" si="165"/>
        <v>7555</v>
      </c>
      <c r="G187" s="1093">
        <f t="shared" si="165"/>
        <v>6821</v>
      </c>
      <c r="H187" s="1093">
        <f t="shared" si="165"/>
        <v>14376</v>
      </c>
      <c r="I187" s="1093">
        <f t="shared" si="165"/>
        <v>1433</v>
      </c>
      <c r="J187" s="1093">
        <f t="shared" si="165"/>
        <v>1352</v>
      </c>
      <c r="K187" s="1093">
        <f t="shared" si="165"/>
        <v>2785</v>
      </c>
      <c r="L187" s="1093">
        <f t="shared" si="165"/>
        <v>0</v>
      </c>
      <c r="M187" s="1093">
        <f t="shared" si="165"/>
        <v>0</v>
      </c>
      <c r="N187" s="1093">
        <f t="shared" si="165"/>
        <v>0</v>
      </c>
      <c r="O187" s="1093">
        <f t="shared" si="165"/>
        <v>14512</v>
      </c>
      <c r="P187" s="1093">
        <f t="shared" si="165"/>
        <v>13313</v>
      </c>
      <c r="Q187" s="1093">
        <f t="shared" si="165"/>
        <v>27825</v>
      </c>
      <c r="R187" s="1080" t="str">
        <f t="shared" si="156"/>
        <v>TRUE</v>
      </c>
      <c r="S187" s="1080" t="str">
        <f t="shared" si="157"/>
        <v>TRUE</v>
      </c>
      <c r="T187" s="1080" t="str">
        <f t="shared" si="158"/>
        <v>TRUE</v>
      </c>
      <c r="V187" s="1078">
        <f>Birth!X187</f>
        <v>14512</v>
      </c>
      <c r="W187" s="1078">
        <f>Birth!Y187</f>
        <v>13313</v>
      </c>
      <c r="X187" s="1078">
        <f>Birth!Z187</f>
        <v>27825</v>
      </c>
      <c r="Z187" s="1090" t="s">
        <v>505</v>
      </c>
      <c r="AA187" s="1091">
        <f>C220</f>
        <v>1508</v>
      </c>
      <c r="AB187" s="1091">
        <f t="shared" ref="AB187:AO187" si="166">D220</f>
        <v>1390</v>
      </c>
      <c r="AC187" s="1091">
        <f t="shared" si="166"/>
        <v>2898</v>
      </c>
      <c r="AD187" s="1091">
        <f t="shared" si="166"/>
        <v>1891</v>
      </c>
      <c r="AE187" s="1091">
        <f t="shared" si="166"/>
        <v>1635</v>
      </c>
      <c r="AF187" s="1091">
        <f t="shared" si="166"/>
        <v>3526</v>
      </c>
      <c r="AG187" s="1091">
        <f t="shared" si="166"/>
        <v>0</v>
      </c>
      <c r="AH187" s="1091">
        <f t="shared" si="166"/>
        <v>0</v>
      </c>
      <c r="AI187" s="1091">
        <f t="shared" si="166"/>
        <v>0</v>
      </c>
      <c r="AJ187" s="1091">
        <f t="shared" si="166"/>
        <v>46</v>
      </c>
      <c r="AK187" s="1091">
        <f t="shared" si="166"/>
        <v>65</v>
      </c>
      <c r="AL187" s="1091">
        <f t="shared" si="166"/>
        <v>111</v>
      </c>
      <c r="AM187" s="1091">
        <f t="shared" si="166"/>
        <v>3445</v>
      </c>
      <c r="AN187" s="1091">
        <f t="shared" si="166"/>
        <v>3090</v>
      </c>
      <c r="AO187" s="1091">
        <f t="shared" si="166"/>
        <v>6535</v>
      </c>
    </row>
    <row r="188" spans="1:44" s="1078" customFormat="1" ht="22.5" customHeight="1">
      <c r="A188" s="1094" t="s">
        <v>20</v>
      </c>
      <c r="B188" s="1095"/>
      <c r="C188" s="1084"/>
      <c r="D188" s="1084"/>
      <c r="E188" s="1084"/>
      <c r="F188" s="1084"/>
      <c r="G188" s="1084"/>
      <c r="H188" s="1084"/>
      <c r="I188" s="1084"/>
      <c r="J188" s="1084"/>
      <c r="K188" s="1084"/>
      <c r="L188" s="1084"/>
      <c r="M188" s="1084"/>
      <c r="N188" s="1084"/>
      <c r="O188" s="1096"/>
      <c r="P188" s="1096"/>
      <c r="Q188" s="1084"/>
      <c r="R188" s="1080" t="str">
        <f t="shared" si="156"/>
        <v>TRUE</v>
      </c>
      <c r="S188" s="1080" t="str">
        <f t="shared" si="157"/>
        <v>TRUE</v>
      </c>
      <c r="T188" s="1080" t="str">
        <f t="shared" si="158"/>
        <v>TRUE</v>
      </c>
      <c r="V188" s="1078">
        <f>Birth!X188</f>
        <v>0</v>
      </c>
      <c r="W188" s="1078">
        <f>Birth!Y188</f>
        <v>0</v>
      </c>
      <c r="X188" s="1078">
        <f>Birth!Z188</f>
        <v>0</v>
      </c>
      <c r="Z188" s="1090" t="s">
        <v>506</v>
      </c>
      <c r="AA188" s="1091">
        <f>C244</f>
        <v>564</v>
      </c>
      <c r="AB188" s="1091">
        <f t="shared" ref="AB188:AO188" si="167">D244</f>
        <v>554</v>
      </c>
      <c r="AC188" s="1091">
        <f t="shared" si="167"/>
        <v>1118</v>
      </c>
      <c r="AD188" s="1091">
        <f t="shared" si="167"/>
        <v>2667</v>
      </c>
      <c r="AE188" s="1091">
        <f t="shared" si="167"/>
        <v>2147</v>
      </c>
      <c r="AF188" s="1091">
        <f t="shared" si="167"/>
        <v>4814</v>
      </c>
      <c r="AG188" s="1091">
        <f t="shared" si="167"/>
        <v>0</v>
      </c>
      <c r="AH188" s="1091">
        <f t="shared" si="167"/>
        <v>0</v>
      </c>
      <c r="AI188" s="1091">
        <f t="shared" si="167"/>
        <v>0</v>
      </c>
      <c r="AJ188" s="1091">
        <f t="shared" si="167"/>
        <v>335</v>
      </c>
      <c r="AK188" s="1091">
        <f t="shared" si="167"/>
        <v>279</v>
      </c>
      <c r="AL188" s="1091">
        <f t="shared" si="167"/>
        <v>614</v>
      </c>
      <c r="AM188" s="1091">
        <f t="shared" si="167"/>
        <v>3566</v>
      </c>
      <c r="AN188" s="1091">
        <f t="shared" si="167"/>
        <v>2980</v>
      </c>
      <c r="AO188" s="1091">
        <f t="shared" si="167"/>
        <v>6546</v>
      </c>
    </row>
    <row r="189" spans="1:44" s="1078" customFormat="1" ht="22.5" customHeight="1">
      <c r="A189" s="1057">
        <v>9</v>
      </c>
      <c r="B189" s="889" t="s">
        <v>789</v>
      </c>
      <c r="C189" s="948">
        <v>2548</v>
      </c>
      <c r="D189" s="948">
        <v>2323</v>
      </c>
      <c r="E189" s="1087">
        <f>SUM(C189:D189)</f>
        <v>4871</v>
      </c>
      <c r="F189" s="948">
        <v>1148</v>
      </c>
      <c r="G189" s="948">
        <v>997</v>
      </c>
      <c r="H189" s="1087">
        <f>SUM(F189:G189)</f>
        <v>2145</v>
      </c>
      <c r="I189" s="948">
        <v>0</v>
      </c>
      <c r="J189" s="948">
        <v>0</v>
      </c>
      <c r="K189" s="1087">
        <f>SUM(I189:J189)</f>
        <v>0</v>
      </c>
      <c r="L189" s="948">
        <v>16</v>
      </c>
      <c r="M189" s="948">
        <v>13</v>
      </c>
      <c r="N189" s="1087">
        <f>SUM(L189:M189)</f>
        <v>29</v>
      </c>
      <c r="O189" s="1087">
        <f>C189+F189+I189+L189</f>
        <v>3712</v>
      </c>
      <c r="P189" s="1087">
        <f t="shared" ref="P189" si="168">D189+G189+J189+M189</f>
        <v>3333</v>
      </c>
      <c r="Q189" s="1087">
        <f t="shared" ref="Q189:Q193" si="169">O189+P189</f>
        <v>7045</v>
      </c>
      <c r="R189" s="1080" t="str">
        <f t="shared" si="156"/>
        <v>TRUE</v>
      </c>
      <c r="S189" s="1080" t="str">
        <f t="shared" si="157"/>
        <v>TRUE</v>
      </c>
      <c r="T189" s="1080" t="str">
        <f t="shared" si="158"/>
        <v>TRUE</v>
      </c>
      <c r="V189" s="1078">
        <f>Birth!X189</f>
        <v>3712</v>
      </c>
      <c r="W189" s="1078">
        <f>Birth!Y189</f>
        <v>3333</v>
      </c>
      <c r="X189" s="1078">
        <f>Birth!Z189</f>
        <v>7045</v>
      </c>
      <c r="Z189" s="1090" t="s">
        <v>729</v>
      </c>
      <c r="AA189" s="1091">
        <f>C253</f>
        <v>1191</v>
      </c>
      <c r="AB189" s="1091">
        <f t="shared" ref="AB189:AO189" si="170">D253</f>
        <v>1160</v>
      </c>
      <c r="AC189" s="1091">
        <f t="shared" si="170"/>
        <v>2351</v>
      </c>
      <c r="AD189" s="1091">
        <f t="shared" si="170"/>
        <v>2570</v>
      </c>
      <c r="AE189" s="1091">
        <f t="shared" si="170"/>
        <v>2396</v>
      </c>
      <c r="AF189" s="1091">
        <f t="shared" si="170"/>
        <v>4966</v>
      </c>
      <c r="AG189" s="1091">
        <f t="shared" si="170"/>
        <v>0</v>
      </c>
      <c r="AH189" s="1091">
        <f t="shared" si="170"/>
        <v>0</v>
      </c>
      <c r="AI189" s="1091">
        <f t="shared" si="170"/>
        <v>0</v>
      </c>
      <c r="AJ189" s="1091">
        <f t="shared" si="170"/>
        <v>95</v>
      </c>
      <c r="AK189" s="1091">
        <f t="shared" si="170"/>
        <v>83</v>
      </c>
      <c r="AL189" s="1091">
        <f t="shared" si="170"/>
        <v>178</v>
      </c>
      <c r="AM189" s="1091">
        <f t="shared" si="170"/>
        <v>3856</v>
      </c>
      <c r="AN189" s="1091">
        <f t="shared" si="170"/>
        <v>3639</v>
      </c>
      <c r="AO189" s="1091">
        <f t="shared" si="170"/>
        <v>7495</v>
      </c>
    </row>
    <row r="190" spans="1:44" s="1078" customFormat="1" ht="22.5" customHeight="1">
      <c r="A190" s="1057">
        <v>10</v>
      </c>
      <c r="B190" s="927" t="s">
        <v>790</v>
      </c>
      <c r="C190" s="948">
        <v>185</v>
      </c>
      <c r="D190" s="948">
        <v>152</v>
      </c>
      <c r="E190" s="1087">
        <f t="shared" ref="E190:E193" si="171">SUM(C190:D190)</f>
        <v>337</v>
      </c>
      <c r="F190" s="948">
        <v>12</v>
      </c>
      <c r="G190" s="948">
        <v>23</v>
      </c>
      <c r="H190" s="1087">
        <f t="shared" ref="H190:H193" si="172">SUM(F190:G190)</f>
        <v>35</v>
      </c>
      <c r="I190" s="948">
        <v>0</v>
      </c>
      <c r="J190" s="948">
        <v>0</v>
      </c>
      <c r="K190" s="1087">
        <f t="shared" ref="K190:K193" si="173">SUM(I190:J190)</f>
        <v>0</v>
      </c>
      <c r="L190" s="948">
        <v>1</v>
      </c>
      <c r="M190" s="948">
        <v>0</v>
      </c>
      <c r="N190" s="1087">
        <f t="shared" ref="N190:N193" si="174">SUM(L190:M190)</f>
        <v>1</v>
      </c>
      <c r="O190" s="1087">
        <f t="shared" ref="O190:O193" si="175">C190+F190+I190+L190</f>
        <v>198</v>
      </c>
      <c r="P190" s="1087">
        <f t="shared" ref="P190:P193" si="176">D190+G190+J190+M190</f>
        <v>175</v>
      </c>
      <c r="Q190" s="1087">
        <f t="shared" si="169"/>
        <v>373</v>
      </c>
      <c r="R190" s="1080" t="str">
        <f t="shared" si="156"/>
        <v>TRUE</v>
      </c>
      <c r="S190" s="1080" t="str">
        <f t="shared" si="157"/>
        <v>TRUE</v>
      </c>
      <c r="T190" s="1080" t="str">
        <f t="shared" si="158"/>
        <v>TRUE</v>
      </c>
      <c r="V190" s="1078">
        <f>Birth!X190</f>
        <v>198</v>
      </c>
      <c r="W190" s="1078">
        <f>Birth!Y190</f>
        <v>175</v>
      </c>
      <c r="X190" s="1078">
        <f>Birth!Z190</f>
        <v>373</v>
      </c>
      <c r="Z190" s="1090" t="s">
        <v>756</v>
      </c>
      <c r="AA190" s="1091">
        <f>C260</f>
        <v>198</v>
      </c>
      <c r="AB190" s="1091">
        <f t="shared" ref="AB190:AO190" si="177">D260</f>
        <v>193</v>
      </c>
      <c r="AC190" s="1091">
        <f t="shared" si="177"/>
        <v>391</v>
      </c>
      <c r="AD190" s="1091">
        <f t="shared" si="177"/>
        <v>456</v>
      </c>
      <c r="AE190" s="1091">
        <f t="shared" si="177"/>
        <v>435</v>
      </c>
      <c r="AF190" s="1091">
        <f t="shared" si="177"/>
        <v>891</v>
      </c>
      <c r="AG190" s="1091">
        <f t="shared" si="177"/>
        <v>0</v>
      </c>
      <c r="AH190" s="1091">
        <f t="shared" si="177"/>
        <v>0</v>
      </c>
      <c r="AI190" s="1091">
        <f t="shared" si="177"/>
        <v>0</v>
      </c>
      <c r="AJ190" s="1091">
        <f t="shared" si="177"/>
        <v>0</v>
      </c>
      <c r="AK190" s="1091">
        <f t="shared" si="177"/>
        <v>0</v>
      </c>
      <c r="AL190" s="1091">
        <f t="shared" si="177"/>
        <v>0</v>
      </c>
      <c r="AM190" s="1091">
        <f t="shared" si="177"/>
        <v>654</v>
      </c>
      <c r="AN190" s="1091">
        <f t="shared" si="177"/>
        <v>628</v>
      </c>
      <c r="AO190" s="1091">
        <f t="shared" si="177"/>
        <v>1282</v>
      </c>
    </row>
    <row r="191" spans="1:44" s="1078" customFormat="1" ht="22.5" customHeight="1">
      <c r="A191" s="1057">
        <v>11</v>
      </c>
      <c r="B191" s="889" t="s">
        <v>791</v>
      </c>
      <c r="C191" s="948">
        <v>232</v>
      </c>
      <c r="D191" s="948">
        <v>201</v>
      </c>
      <c r="E191" s="1087">
        <f t="shared" si="171"/>
        <v>433</v>
      </c>
      <c r="F191" s="948">
        <v>50</v>
      </c>
      <c r="G191" s="948">
        <v>46</v>
      </c>
      <c r="H191" s="1087">
        <f t="shared" si="172"/>
        <v>96</v>
      </c>
      <c r="I191" s="948">
        <v>21</v>
      </c>
      <c r="J191" s="948">
        <v>11</v>
      </c>
      <c r="K191" s="1087">
        <f t="shared" si="173"/>
        <v>32</v>
      </c>
      <c r="L191" s="948">
        <v>2</v>
      </c>
      <c r="M191" s="948">
        <v>4</v>
      </c>
      <c r="N191" s="1087">
        <f t="shared" si="174"/>
        <v>6</v>
      </c>
      <c r="O191" s="1087">
        <f t="shared" si="175"/>
        <v>305</v>
      </c>
      <c r="P191" s="1087">
        <f t="shared" si="176"/>
        <v>262</v>
      </c>
      <c r="Q191" s="1087">
        <f t="shared" si="169"/>
        <v>567</v>
      </c>
      <c r="R191" s="1080" t="str">
        <f t="shared" si="156"/>
        <v>TRUE</v>
      </c>
      <c r="S191" s="1080" t="str">
        <f t="shared" si="157"/>
        <v>TRUE</v>
      </c>
      <c r="T191" s="1080" t="str">
        <f t="shared" si="158"/>
        <v>TRUE</v>
      </c>
      <c r="V191" s="1078">
        <f>Birth!X191</f>
        <v>305</v>
      </c>
      <c r="W191" s="1078">
        <f>Birth!Y191</f>
        <v>262</v>
      </c>
      <c r="X191" s="1078">
        <f>Birth!Z191</f>
        <v>567</v>
      </c>
      <c r="Z191" s="1090" t="s">
        <v>757</v>
      </c>
      <c r="AA191" s="1091">
        <f>C265</f>
        <v>2511</v>
      </c>
      <c r="AB191" s="1091">
        <f t="shared" ref="AB191:AO191" si="178">D265</f>
        <v>2362</v>
      </c>
      <c r="AC191" s="1091">
        <f t="shared" si="178"/>
        <v>4873</v>
      </c>
      <c r="AD191" s="1091">
        <f t="shared" si="178"/>
        <v>6779</v>
      </c>
      <c r="AE191" s="1091">
        <f t="shared" si="178"/>
        <v>6078</v>
      </c>
      <c r="AF191" s="1091">
        <f t="shared" si="178"/>
        <v>12857</v>
      </c>
      <c r="AG191" s="1091">
        <f t="shared" si="178"/>
        <v>664</v>
      </c>
      <c r="AH191" s="1091">
        <f t="shared" si="178"/>
        <v>644</v>
      </c>
      <c r="AI191" s="1091">
        <f t="shared" si="178"/>
        <v>1308</v>
      </c>
      <c r="AJ191" s="1091">
        <f t="shared" si="178"/>
        <v>2</v>
      </c>
      <c r="AK191" s="1091">
        <f t="shared" si="178"/>
        <v>0</v>
      </c>
      <c r="AL191" s="1091">
        <f t="shared" si="178"/>
        <v>2</v>
      </c>
      <c r="AM191" s="1091">
        <f t="shared" si="178"/>
        <v>9956</v>
      </c>
      <c r="AN191" s="1091">
        <f t="shared" si="178"/>
        <v>9084</v>
      </c>
      <c r="AO191" s="1091">
        <f t="shared" si="178"/>
        <v>19040</v>
      </c>
    </row>
    <row r="192" spans="1:44" s="1078" customFormat="1" ht="22.5" customHeight="1">
      <c r="A192" s="1057">
        <v>12</v>
      </c>
      <c r="B192" s="889" t="s">
        <v>792</v>
      </c>
      <c r="C192" s="948">
        <v>57</v>
      </c>
      <c r="D192" s="948">
        <v>61</v>
      </c>
      <c r="E192" s="1087">
        <f t="shared" si="171"/>
        <v>118</v>
      </c>
      <c r="F192" s="948">
        <v>5</v>
      </c>
      <c r="G192" s="948">
        <v>8</v>
      </c>
      <c r="H192" s="1087">
        <f t="shared" si="172"/>
        <v>13</v>
      </c>
      <c r="I192" s="948">
        <v>0</v>
      </c>
      <c r="J192" s="948">
        <v>0</v>
      </c>
      <c r="K192" s="1087">
        <f t="shared" si="173"/>
        <v>0</v>
      </c>
      <c r="L192" s="948">
        <v>5</v>
      </c>
      <c r="M192" s="948">
        <v>5</v>
      </c>
      <c r="N192" s="1087">
        <f t="shared" si="174"/>
        <v>10</v>
      </c>
      <c r="O192" s="1087">
        <f t="shared" si="175"/>
        <v>67</v>
      </c>
      <c r="P192" s="1087">
        <f t="shared" si="176"/>
        <v>74</v>
      </c>
      <c r="Q192" s="1087">
        <f t="shared" si="169"/>
        <v>141</v>
      </c>
      <c r="R192" s="1080" t="str">
        <f t="shared" si="156"/>
        <v>TRUE</v>
      </c>
      <c r="S192" s="1080" t="str">
        <f t="shared" si="157"/>
        <v>TRUE</v>
      </c>
      <c r="T192" s="1080" t="str">
        <f t="shared" si="158"/>
        <v>TRUE</v>
      </c>
      <c r="V192" s="1078">
        <f>Birth!X192</f>
        <v>67</v>
      </c>
      <c r="W192" s="1078">
        <f>Birth!Y192</f>
        <v>74</v>
      </c>
      <c r="X192" s="1078">
        <f>Birth!Z192</f>
        <v>141</v>
      </c>
      <c r="Z192" s="1090" t="s">
        <v>758</v>
      </c>
      <c r="AA192" s="1091">
        <f>C282</f>
        <v>1182</v>
      </c>
      <c r="AB192" s="1091">
        <f t="shared" ref="AB192:AO192" si="179">D282</f>
        <v>1049</v>
      </c>
      <c r="AC192" s="1091">
        <f t="shared" si="179"/>
        <v>2231</v>
      </c>
      <c r="AD192" s="1091">
        <f t="shared" si="179"/>
        <v>1216</v>
      </c>
      <c r="AE192" s="1091">
        <f t="shared" si="179"/>
        <v>1135</v>
      </c>
      <c r="AF192" s="1091">
        <f t="shared" si="179"/>
        <v>2351</v>
      </c>
      <c r="AG192" s="1091">
        <f t="shared" si="179"/>
        <v>29</v>
      </c>
      <c r="AH192" s="1091">
        <f t="shared" si="179"/>
        <v>28</v>
      </c>
      <c r="AI192" s="1091">
        <f t="shared" si="179"/>
        <v>57</v>
      </c>
      <c r="AJ192" s="1091">
        <f t="shared" si="179"/>
        <v>1</v>
      </c>
      <c r="AK192" s="1091">
        <f t="shared" si="179"/>
        <v>2</v>
      </c>
      <c r="AL192" s="1091">
        <f t="shared" si="179"/>
        <v>3</v>
      </c>
      <c r="AM192" s="1091">
        <f t="shared" si="179"/>
        <v>2428</v>
      </c>
      <c r="AN192" s="1091">
        <f t="shared" si="179"/>
        <v>2214</v>
      </c>
      <c r="AO192" s="1091">
        <f t="shared" si="179"/>
        <v>4642</v>
      </c>
    </row>
    <row r="193" spans="1:41" s="1078" customFormat="1" ht="22.5" customHeight="1">
      <c r="A193" s="1057">
        <v>13</v>
      </c>
      <c r="B193" s="889" t="s">
        <v>793</v>
      </c>
      <c r="C193" s="948">
        <v>0</v>
      </c>
      <c r="D193" s="948">
        <v>0</v>
      </c>
      <c r="E193" s="1087">
        <f t="shared" si="171"/>
        <v>0</v>
      </c>
      <c r="F193" s="948">
        <v>0</v>
      </c>
      <c r="G193" s="948">
        <v>0</v>
      </c>
      <c r="H193" s="1087">
        <f t="shared" si="172"/>
        <v>0</v>
      </c>
      <c r="I193" s="948">
        <v>0</v>
      </c>
      <c r="J193" s="948">
        <v>0</v>
      </c>
      <c r="K193" s="1087">
        <f t="shared" si="173"/>
        <v>0</v>
      </c>
      <c r="L193" s="948">
        <v>4</v>
      </c>
      <c r="M193" s="948">
        <v>0</v>
      </c>
      <c r="N193" s="1087">
        <f t="shared" si="174"/>
        <v>4</v>
      </c>
      <c r="O193" s="1087">
        <f t="shared" si="175"/>
        <v>4</v>
      </c>
      <c r="P193" s="1087">
        <f t="shared" si="176"/>
        <v>0</v>
      </c>
      <c r="Q193" s="1087">
        <f t="shared" si="169"/>
        <v>4</v>
      </c>
      <c r="R193" s="1080" t="str">
        <f t="shared" si="156"/>
        <v>TRUE</v>
      </c>
      <c r="S193" s="1080" t="str">
        <f t="shared" si="157"/>
        <v>TRUE</v>
      </c>
      <c r="T193" s="1080" t="str">
        <f t="shared" si="158"/>
        <v>TRUE</v>
      </c>
      <c r="V193" s="1078">
        <f>Birth!X193</f>
        <v>4</v>
      </c>
      <c r="W193" s="1078">
        <f>Birth!Y193</f>
        <v>0</v>
      </c>
      <c r="X193" s="1078">
        <f>Birth!Z193</f>
        <v>4</v>
      </c>
      <c r="Z193" s="1090" t="s">
        <v>759</v>
      </c>
      <c r="AA193" s="1097">
        <f>C293</f>
        <v>360</v>
      </c>
      <c r="AB193" s="1097">
        <f t="shared" ref="AB193:AO193" si="180">D293</f>
        <v>343</v>
      </c>
      <c r="AC193" s="1097">
        <f t="shared" si="180"/>
        <v>703</v>
      </c>
      <c r="AD193" s="1097">
        <f t="shared" si="180"/>
        <v>1240</v>
      </c>
      <c r="AE193" s="1097">
        <f t="shared" si="180"/>
        <v>1140</v>
      </c>
      <c r="AF193" s="1097">
        <f t="shared" si="180"/>
        <v>2380</v>
      </c>
      <c r="AG193" s="1097">
        <f t="shared" si="180"/>
        <v>83</v>
      </c>
      <c r="AH193" s="1097">
        <f t="shared" si="180"/>
        <v>72</v>
      </c>
      <c r="AI193" s="1097">
        <f t="shared" si="180"/>
        <v>155</v>
      </c>
      <c r="AJ193" s="1097">
        <f t="shared" si="180"/>
        <v>26</v>
      </c>
      <c r="AK193" s="1097">
        <f t="shared" si="180"/>
        <v>27</v>
      </c>
      <c r="AL193" s="1097">
        <f t="shared" si="180"/>
        <v>53</v>
      </c>
      <c r="AM193" s="1097">
        <f t="shared" si="180"/>
        <v>1709</v>
      </c>
      <c r="AN193" s="1097">
        <f t="shared" si="180"/>
        <v>1582</v>
      </c>
      <c r="AO193" s="1097">
        <f t="shared" si="180"/>
        <v>3291</v>
      </c>
    </row>
    <row r="194" spans="1:41" s="1078" customFormat="1" ht="22.5" customHeight="1">
      <c r="A194" s="1050"/>
      <c r="B194" s="1092" t="s">
        <v>6</v>
      </c>
      <c r="C194" s="1093">
        <f>SUM(C189:C193)</f>
        <v>3022</v>
      </c>
      <c r="D194" s="1093">
        <f t="shared" ref="D194:Q194" si="181">SUM(D189:D193)</f>
        <v>2737</v>
      </c>
      <c r="E194" s="1093">
        <f t="shared" si="181"/>
        <v>5759</v>
      </c>
      <c r="F194" s="1093">
        <f t="shared" si="181"/>
        <v>1215</v>
      </c>
      <c r="G194" s="1093">
        <f t="shared" si="181"/>
        <v>1074</v>
      </c>
      <c r="H194" s="1093">
        <f t="shared" si="181"/>
        <v>2289</v>
      </c>
      <c r="I194" s="1093">
        <f t="shared" si="181"/>
        <v>21</v>
      </c>
      <c r="J194" s="1093">
        <f t="shared" si="181"/>
        <v>11</v>
      </c>
      <c r="K194" s="1093">
        <f t="shared" si="181"/>
        <v>32</v>
      </c>
      <c r="L194" s="1093">
        <f t="shared" si="181"/>
        <v>28</v>
      </c>
      <c r="M194" s="1093">
        <f t="shared" si="181"/>
        <v>22</v>
      </c>
      <c r="N194" s="1093">
        <f t="shared" si="181"/>
        <v>50</v>
      </c>
      <c r="O194" s="1093">
        <f t="shared" si="181"/>
        <v>4286</v>
      </c>
      <c r="P194" s="1093">
        <f t="shared" si="181"/>
        <v>3844</v>
      </c>
      <c r="Q194" s="1093">
        <f t="shared" si="181"/>
        <v>8130</v>
      </c>
      <c r="R194" s="1080" t="str">
        <f t="shared" si="156"/>
        <v>TRUE</v>
      </c>
      <c r="S194" s="1080" t="str">
        <f t="shared" si="157"/>
        <v>TRUE</v>
      </c>
      <c r="T194" s="1080" t="str">
        <f t="shared" si="158"/>
        <v>TRUE</v>
      </c>
      <c r="V194" s="1078">
        <f>Birth!X194</f>
        <v>4286</v>
      </c>
      <c r="W194" s="1078">
        <f>Birth!Y194</f>
        <v>3844</v>
      </c>
      <c r="X194" s="1078">
        <f>Birth!Z194</f>
        <v>8130</v>
      </c>
      <c r="Z194" s="1090" t="s">
        <v>760</v>
      </c>
      <c r="AA194" s="1097">
        <f>C290</f>
        <v>4254</v>
      </c>
      <c r="AB194" s="1097">
        <f t="shared" ref="AB194:AO194" si="182">D290</f>
        <v>4118</v>
      </c>
      <c r="AC194" s="1097">
        <f t="shared" si="182"/>
        <v>8372</v>
      </c>
      <c r="AD194" s="1097">
        <f t="shared" si="182"/>
        <v>9254</v>
      </c>
      <c r="AE194" s="1097">
        <f t="shared" si="182"/>
        <v>9164</v>
      </c>
      <c r="AF194" s="1097">
        <f t="shared" si="182"/>
        <v>18418</v>
      </c>
      <c r="AG194" s="1097">
        <f t="shared" si="182"/>
        <v>418</v>
      </c>
      <c r="AH194" s="1097">
        <f t="shared" si="182"/>
        <v>261</v>
      </c>
      <c r="AI194" s="1097">
        <f t="shared" si="182"/>
        <v>679</v>
      </c>
      <c r="AJ194" s="1097">
        <f t="shared" si="182"/>
        <v>23</v>
      </c>
      <c r="AK194" s="1097">
        <f t="shared" si="182"/>
        <v>10</v>
      </c>
      <c r="AL194" s="1097">
        <f t="shared" si="182"/>
        <v>33</v>
      </c>
      <c r="AM194" s="1097">
        <f t="shared" si="182"/>
        <v>13949</v>
      </c>
      <c r="AN194" s="1097">
        <f t="shared" si="182"/>
        <v>13553</v>
      </c>
      <c r="AO194" s="1097">
        <f t="shared" si="182"/>
        <v>27502</v>
      </c>
    </row>
    <row r="195" spans="1:41" s="1078" customFormat="1" ht="22.5" customHeight="1">
      <c r="A195" s="1094" t="s">
        <v>21</v>
      </c>
      <c r="B195" s="1095"/>
      <c r="C195" s="1084"/>
      <c r="D195" s="1084"/>
      <c r="E195" s="1084"/>
      <c r="F195" s="1084"/>
      <c r="G195" s="1084"/>
      <c r="H195" s="1084"/>
      <c r="I195" s="1084"/>
      <c r="J195" s="1084"/>
      <c r="K195" s="1084"/>
      <c r="L195" s="1084"/>
      <c r="M195" s="1084"/>
      <c r="N195" s="1084"/>
      <c r="O195" s="1096"/>
      <c r="P195" s="1096"/>
      <c r="Q195" s="1084"/>
      <c r="R195" s="1080" t="str">
        <f t="shared" si="156"/>
        <v>TRUE</v>
      </c>
      <c r="S195" s="1080" t="str">
        <f t="shared" si="157"/>
        <v>TRUE</v>
      </c>
      <c r="T195" s="1080" t="str">
        <f t="shared" si="158"/>
        <v>TRUE</v>
      </c>
      <c r="V195" s="1078">
        <f>Birth!X195</f>
        <v>0</v>
      </c>
      <c r="W195" s="1078">
        <f>Birth!Y195</f>
        <v>0</v>
      </c>
      <c r="X195" s="1078">
        <f>Birth!Z195</f>
        <v>0</v>
      </c>
      <c r="Z195" s="1090" t="s">
        <v>761</v>
      </c>
      <c r="AA195" s="1091">
        <f>C312</f>
        <v>1985</v>
      </c>
      <c r="AB195" s="1091">
        <f t="shared" ref="AB195:AO195" si="183">D312</f>
        <v>1845</v>
      </c>
      <c r="AC195" s="1091">
        <f t="shared" si="183"/>
        <v>3830</v>
      </c>
      <c r="AD195" s="1091">
        <f t="shared" si="183"/>
        <v>3436</v>
      </c>
      <c r="AE195" s="1091">
        <f t="shared" si="183"/>
        <v>2998</v>
      </c>
      <c r="AF195" s="1091">
        <f t="shared" si="183"/>
        <v>6434</v>
      </c>
      <c r="AG195" s="1091">
        <f t="shared" si="183"/>
        <v>34</v>
      </c>
      <c r="AH195" s="1091">
        <f t="shared" si="183"/>
        <v>282</v>
      </c>
      <c r="AI195" s="1091">
        <f t="shared" si="183"/>
        <v>316</v>
      </c>
      <c r="AJ195" s="1091">
        <f t="shared" si="183"/>
        <v>0</v>
      </c>
      <c r="AK195" s="1091">
        <f t="shared" si="183"/>
        <v>0</v>
      </c>
      <c r="AL195" s="1091">
        <f t="shared" si="183"/>
        <v>0</v>
      </c>
      <c r="AM195" s="1091">
        <f t="shared" si="183"/>
        <v>5455</v>
      </c>
      <c r="AN195" s="1091">
        <f t="shared" si="183"/>
        <v>5125</v>
      </c>
      <c r="AO195" s="1091">
        <f t="shared" si="183"/>
        <v>10580</v>
      </c>
    </row>
    <row r="196" spans="1:41" s="1078" customFormat="1" ht="22.5" customHeight="1">
      <c r="A196" s="1057">
        <v>14</v>
      </c>
      <c r="B196" s="1033" t="s">
        <v>818</v>
      </c>
      <c r="C196" s="1128">
        <v>2712</v>
      </c>
      <c r="D196" s="1128">
        <v>2542</v>
      </c>
      <c r="E196" s="1087">
        <f>SUM(C196:D196)</f>
        <v>5254</v>
      </c>
      <c r="F196" s="1128">
        <v>2789</v>
      </c>
      <c r="G196" s="1128">
        <v>2541</v>
      </c>
      <c r="H196" s="1087">
        <f>SUM(F196:G196)</f>
        <v>5330</v>
      </c>
      <c r="I196" s="1128">
        <v>317</v>
      </c>
      <c r="J196" s="1128">
        <v>289</v>
      </c>
      <c r="K196" s="1087">
        <f>SUM(I196:J196)</f>
        <v>606</v>
      </c>
      <c r="L196" s="1128">
        <v>0</v>
      </c>
      <c r="M196" s="1128">
        <v>0</v>
      </c>
      <c r="N196" s="1087">
        <f>SUM(L196:M196)</f>
        <v>0</v>
      </c>
      <c r="O196" s="1110">
        <f>C196+F196+I196+L196</f>
        <v>5818</v>
      </c>
      <c r="P196" s="1110">
        <f>D196+G196+J196+M196</f>
        <v>5372</v>
      </c>
      <c r="Q196" s="1110">
        <f>O196+P196</f>
        <v>11190</v>
      </c>
      <c r="R196" s="1080" t="str">
        <f t="shared" si="156"/>
        <v>TRUE</v>
      </c>
      <c r="S196" s="1080" t="str">
        <f t="shared" si="157"/>
        <v>TRUE</v>
      </c>
      <c r="T196" s="1080" t="str">
        <f t="shared" si="158"/>
        <v>TRUE</v>
      </c>
      <c r="V196" s="1078">
        <f>Birth!X196</f>
        <v>5818</v>
      </c>
      <c r="W196" s="1078">
        <f>Birth!Y196</f>
        <v>5372</v>
      </c>
      <c r="X196" s="1078">
        <f>Birth!Z196</f>
        <v>11190</v>
      </c>
      <c r="Z196" s="1090" t="s">
        <v>762</v>
      </c>
      <c r="AA196" s="1091">
        <f>C323</f>
        <v>444</v>
      </c>
      <c r="AB196" s="1091">
        <f t="shared" ref="AB196:AO196" si="184">D323</f>
        <v>431</v>
      </c>
      <c r="AC196" s="1091">
        <f t="shared" si="184"/>
        <v>875</v>
      </c>
      <c r="AD196" s="1091">
        <f t="shared" si="184"/>
        <v>2622</v>
      </c>
      <c r="AE196" s="1091">
        <f t="shared" si="184"/>
        <v>2284</v>
      </c>
      <c r="AF196" s="1091">
        <f t="shared" si="184"/>
        <v>4906</v>
      </c>
      <c r="AG196" s="1091">
        <f t="shared" si="184"/>
        <v>59</v>
      </c>
      <c r="AH196" s="1091">
        <f t="shared" si="184"/>
        <v>72</v>
      </c>
      <c r="AI196" s="1091">
        <f t="shared" si="184"/>
        <v>131</v>
      </c>
      <c r="AJ196" s="1091">
        <f t="shared" si="184"/>
        <v>1</v>
      </c>
      <c r="AK196" s="1091">
        <f t="shared" si="184"/>
        <v>0</v>
      </c>
      <c r="AL196" s="1091">
        <f t="shared" si="184"/>
        <v>1</v>
      </c>
      <c r="AM196" s="1091">
        <f t="shared" si="184"/>
        <v>3126</v>
      </c>
      <c r="AN196" s="1091">
        <f t="shared" si="184"/>
        <v>2787</v>
      </c>
      <c r="AO196" s="1091">
        <f t="shared" si="184"/>
        <v>5913</v>
      </c>
    </row>
    <row r="197" spans="1:41" s="1078" customFormat="1" ht="22.5" customHeight="1">
      <c r="A197" s="1057">
        <v>15</v>
      </c>
      <c r="B197" s="1033" t="s">
        <v>819</v>
      </c>
      <c r="C197" s="1128">
        <v>358</v>
      </c>
      <c r="D197" s="1128">
        <v>312</v>
      </c>
      <c r="E197" s="1087">
        <f t="shared" ref="E197:E211" si="185">SUM(C197:D197)</f>
        <v>670</v>
      </c>
      <c r="F197" s="1128">
        <v>265</v>
      </c>
      <c r="G197" s="1128">
        <v>257</v>
      </c>
      <c r="H197" s="1087">
        <f t="shared" ref="H197:H211" si="186">SUM(F197:G197)</f>
        <v>522</v>
      </c>
      <c r="I197" s="1128">
        <v>18</v>
      </c>
      <c r="J197" s="1128">
        <v>16</v>
      </c>
      <c r="K197" s="1087">
        <f t="shared" ref="K197:K211" si="187">SUM(I197:J197)</f>
        <v>34</v>
      </c>
      <c r="L197" s="1128">
        <v>0</v>
      </c>
      <c r="M197" s="1128">
        <v>0</v>
      </c>
      <c r="N197" s="1087">
        <f t="shared" ref="N197:N211" si="188">SUM(L197:M197)</f>
        <v>0</v>
      </c>
      <c r="O197" s="1110">
        <f t="shared" ref="O197:P199" si="189">C197+F197+I197+L197</f>
        <v>641</v>
      </c>
      <c r="P197" s="1110">
        <f t="shared" si="189"/>
        <v>585</v>
      </c>
      <c r="Q197" s="1110">
        <f>O197+P197</f>
        <v>1226</v>
      </c>
      <c r="R197" s="1080" t="str">
        <f t="shared" si="156"/>
        <v>TRUE</v>
      </c>
      <c r="S197" s="1080" t="str">
        <f t="shared" si="157"/>
        <v>TRUE</v>
      </c>
      <c r="T197" s="1080" t="str">
        <f t="shared" si="158"/>
        <v>TRUE</v>
      </c>
      <c r="V197" s="1078">
        <f>Birth!X197</f>
        <v>641</v>
      </c>
      <c r="W197" s="1078">
        <f>Birth!Y197</f>
        <v>585</v>
      </c>
      <c r="X197" s="1078">
        <f>Birth!Z197</f>
        <v>1226</v>
      </c>
      <c r="Z197" s="1090" t="s">
        <v>763</v>
      </c>
      <c r="AA197" s="1091">
        <f>C327</f>
        <v>2790</v>
      </c>
      <c r="AB197" s="1091">
        <f t="shared" ref="AB197:AO197" si="190">D327</f>
        <v>2729</v>
      </c>
      <c r="AC197" s="1091">
        <f t="shared" si="190"/>
        <v>5519</v>
      </c>
      <c r="AD197" s="1091">
        <f t="shared" si="190"/>
        <v>2062</v>
      </c>
      <c r="AE197" s="1091">
        <f t="shared" si="190"/>
        <v>1839</v>
      </c>
      <c r="AF197" s="1091">
        <f t="shared" si="190"/>
        <v>3901</v>
      </c>
      <c r="AG197" s="1091">
        <f t="shared" si="190"/>
        <v>54</v>
      </c>
      <c r="AH197" s="1091">
        <f t="shared" si="190"/>
        <v>52</v>
      </c>
      <c r="AI197" s="1091">
        <f t="shared" si="190"/>
        <v>106</v>
      </c>
      <c r="AJ197" s="1091">
        <f t="shared" si="190"/>
        <v>2</v>
      </c>
      <c r="AK197" s="1091">
        <f t="shared" si="190"/>
        <v>2</v>
      </c>
      <c r="AL197" s="1091">
        <f t="shared" si="190"/>
        <v>4</v>
      </c>
      <c r="AM197" s="1091">
        <f t="shared" si="190"/>
        <v>4908</v>
      </c>
      <c r="AN197" s="1091">
        <f t="shared" si="190"/>
        <v>4622</v>
      </c>
      <c r="AO197" s="1091">
        <f t="shared" si="190"/>
        <v>9530</v>
      </c>
    </row>
    <row r="198" spans="1:41" s="1078" customFormat="1" ht="22.5" customHeight="1">
      <c r="A198" s="1057">
        <v>16</v>
      </c>
      <c r="B198" s="1033" t="s">
        <v>820</v>
      </c>
      <c r="C198" s="1128">
        <v>79</v>
      </c>
      <c r="D198" s="1128">
        <v>59</v>
      </c>
      <c r="E198" s="1087">
        <f t="shared" si="185"/>
        <v>138</v>
      </c>
      <c r="F198" s="1128">
        <v>121</v>
      </c>
      <c r="G198" s="1128">
        <v>126</v>
      </c>
      <c r="H198" s="1087">
        <f t="shared" si="186"/>
        <v>247</v>
      </c>
      <c r="I198" s="1128">
        <v>25</v>
      </c>
      <c r="J198" s="1128">
        <v>38</v>
      </c>
      <c r="K198" s="1087">
        <f t="shared" si="187"/>
        <v>63</v>
      </c>
      <c r="L198" s="1128">
        <v>3</v>
      </c>
      <c r="M198" s="1128">
        <v>1</v>
      </c>
      <c r="N198" s="1087">
        <f t="shared" si="188"/>
        <v>4</v>
      </c>
      <c r="O198" s="1110">
        <f t="shared" si="189"/>
        <v>228</v>
      </c>
      <c r="P198" s="1110">
        <f t="shared" si="189"/>
        <v>224</v>
      </c>
      <c r="Q198" s="1110">
        <f>O198+P198</f>
        <v>452</v>
      </c>
      <c r="R198" s="1080" t="str">
        <f>IF(O198=V198,"TRUE","FALSE")</f>
        <v>TRUE</v>
      </c>
      <c r="S198" s="1080" t="str">
        <f t="shared" si="157"/>
        <v>TRUE</v>
      </c>
      <c r="T198" s="1080" t="str">
        <f t="shared" si="158"/>
        <v>TRUE</v>
      </c>
      <c r="V198" s="1078">
        <f>Birth!X198</f>
        <v>228</v>
      </c>
      <c r="W198" s="1078">
        <f>Birth!Y198</f>
        <v>224</v>
      </c>
      <c r="X198" s="1078">
        <f>Birth!Z198</f>
        <v>452</v>
      </c>
      <c r="Z198" s="1090" t="s">
        <v>764</v>
      </c>
      <c r="AA198" s="1091">
        <f>C332</f>
        <v>3853</v>
      </c>
      <c r="AB198" s="1091">
        <f t="shared" ref="AB198:AO198" si="191">D332</f>
        <v>3612</v>
      </c>
      <c r="AC198" s="1091">
        <f t="shared" si="191"/>
        <v>7465</v>
      </c>
      <c r="AD198" s="1091">
        <f t="shared" si="191"/>
        <v>2562</v>
      </c>
      <c r="AE198" s="1091">
        <f t="shared" si="191"/>
        <v>2677</v>
      </c>
      <c r="AF198" s="1091">
        <f t="shared" si="191"/>
        <v>5239</v>
      </c>
      <c r="AG198" s="1091">
        <f t="shared" si="191"/>
        <v>0</v>
      </c>
      <c r="AH198" s="1091">
        <f t="shared" si="191"/>
        <v>0</v>
      </c>
      <c r="AI198" s="1091">
        <f t="shared" si="191"/>
        <v>0</v>
      </c>
      <c r="AJ198" s="1091">
        <f t="shared" si="191"/>
        <v>18</v>
      </c>
      <c r="AK198" s="1091">
        <f t="shared" si="191"/>
        <v>13</v>
      </c>
      <c r="AL198" s="1091">
        <f t="shared" si="191"/>
        <v>31</v>
      </c>
      <c r="AM198" s="1091">
        <f t="shared" si="191"/>
        <v>6433</v>
      </c>
      <c r="AN198" s="1091">
        <f t="shared" si="191"/>
        <v>6302</v>
      </c>
      <c r="AO198" s="1091">
        <f t="shared" si="191"/>
        <v>12735</v>
      </c>
    </row>
    <row r="199" spans="1:41" s="1078" customFormat="1" ht="22.5" customHeight="1">
      <c r="A199" s="1057">
        <v>17</v>
      </c>
      <c r="B199" s="1033" t="s">
        <v>821</v>
      </c>
      <c r="C199" s="1128">
        <v>0</v>
      </c>
      <c r="D199" s="1128">
        <v>0</v>
      </c>
      <c r="E199" s="1087">
        <f t="shared" si="185"/>
        <v>0</v>
      </c>
      <c r="F199" s="1128">
        <v>59</v>
      </c>
      <c r="G199" s="1128">
        <v>61</v>
      </c>
      <c r="H199" s="1087">
        <f t="shared" si="186"/>
        <v>120</v>
      </c>
      <c r="I199" s="1128">
        <v>0</v>
      </c>
      <c r="J199" s="1128">
        <v>0</v>
      </c>
      <c r="K199" s="1087">
        <f t="shared" si="187"/>
        <v>0</v>
      </c>
      <c r="L199" s="1128">
        <v>0</v>
      </c>
      <c r="M199" s="1128">
        <v>0</v>
      </c>
      <c r="N199" s="1087">
        <f t="shared" si="188"/>
        <v>0</v>
      </c>
      <c r="O199" s="1110">
        <f t="shared" si="189"/>
        <v>59</v>
      </c>
      <c r="P199" s="1110">
        <f t="shared" si="189"/>
        <v>61</v>
      </c>
      <c r="Q199" s="1110">
        <f>O199+P199</f>
        <v>120</v>
      </c>
      <c r="R199" s="1080" t="str">
        <f t="shared" si="156"/>
        <v>TRUE</v>
      </c>
      <c r="S199" s="1080" t="str">
        <f t="shared" si="157"/>
        <v>TRUE</v>
      </c>
      <c r="T199" s="1080" t="str">
        <f t="shared" si="158"/>
        <v>TRUE</v>
      </c>
      <c r="V199" s="1078">
        <f>Birth!X199</f>
        <v>59</v>
      </c>
      <c r="W199" s="1078">
        <f>Birth!Y199</f>
        <v>61</v>
      </c>
      <c r="X199" s="1078">
        <f>Birth!Z199</f>
        <v>120</v>
      </c>
      <c r="Z199" s="1090" t="s">
        <v>765</v>
      </c>
      <c r="AA199" s="1091">
        <f>C354</f>
        <v>1587</v>
      </c>
      <c r="AB199" s="1091">
        <f t="shared" ref="AB199:AO199" si="192">D354</f>
        <v>1459</v>
      </c>
      <c r="AC199" s="1091">
        <f t="shared" si="192"/>
        <v>3046</v>
      </c>
      <c r="AD199" s="1091">
        <f t="shared" si="192"/>
        <v>1004</v>
      </c>
      <c r="AE199" s="1091">
        <f t="shared" si="192"/>
        <v>914</v>
      </c>
      <c r="AF199" s="1091">
        <f t="shared" si="192"/>
        <v>1918</v>
      </c>
      <c r="AG199" s="1091">
        <f t="shared" si="192"/>
        <v>0</v>
      </c>
      <c r="AH199" s="1091">
        <f t="shared" si="192"/>
        <v>0</v>
      </c>
      <c r="AI199" s="1091">
        <f t="shared" si="192"/>
        <v>0</v>
      </c>
      <c r="AJ199" s="1091">
        <f t="shared" si="192"/>
        <v>121</v>
      </c>
      <c r="AK199" s="1091">
        <f t="shared" si="192"/>
        <v>132</v>
      </c>
      <c r="AL199" s="1091">
        <f t="shared" si="192"/>
        <v>253</v>
      </c>
      <c r="AM199" s="1091">
        <f t="shared" si="192"/>
        <v>2712</v>
      </c>
      <c r="AN199" s="1091">
        <f t="shared" si="192"/>
        <v>2505</v>
      </c>
      <c r="AO199" s="1091">
        <f t="shared" si="192"/>
        <v>5217</v>
      </c>
    </row>
    <row r="200" spans="1:41" s="1078" customFormat="1" ht="22.5" customHeight="1">
      <c r="A200" s="1057">
        <v>18</v>
      </c>
      <c r="B200" s="1033" t="s">
        <v>903</v>
      </c>
      <c r="C200" s="560">
        <v>64</v>
      </c>
      <c r="D200" s="560">
        <v>68</v>
      </c>
      <c r="E200" s="1087">
        <f t="shared" si="185"/>
        <v>132</v>
      </c>
      <c r="F200" s="560">
        <v>0</v>
      </c>
      <c r="G200" s="560">
        <v>0</v>
      </c>
      <c r="H200" s="1087">
        <f t="shared" si="186"/>
        <v>0</v>
      </c>
      <c r="I200" s="560">
        <v>0</v>
      </c>
      <c r="J200" s="560">
        <v>0</v>
      </c>
      <c r="K200" s="1087">
        <f t="shared" si="187"/>
        <v>0</v>
      </c>
      <c r="L200" s="560">
        <v>3</v>
      </c>
      <c r="M200" s="560">
        <v>3</v>
      </c>
      <c r="N200" s="1087">
        <f t="shared" si="188"/>
        <v>6</v>
      </c>
      <c r="O200" s="1110">
        <f>C200+F200+I200+L200</f>
        <v>67</v>
      </c>
      <c r="P200" s="1110">
        <f>D200+G200+J200+M200</f>
        <v>71</v>
      </c>
      <c r="Q200" s="1110">
        <f>O200+P200</f>
        <v>138</v>
      </c>
      <c r="R200" s="1080" t="str">
        <f t="shared" si="156"/>
        <v>TRUE</v>
      </c>
      <c r="S200" s="1080" t="str">
        <f t="shared" si="157"/>
        <v>TRUE</v>
      </c>
      <c r="T200" s="1080" t="str">
        <f t="shared" si="158"/>
        <v>TRUE</v>
      </c>
      <c r="V200" s="1078">
        <f>Birth!X200</f>
        <v>67</v>
      </c>
      <c r="W200" s="1078">
        <f>Birth!Y200</f>
        <v>71</v>
      </c>
      <c r="X200" s="1078">
        <f>Birth!Z200</f>
        <v>138</v>
      </c>
      <c r="Z200" s="1090" t="s">
        <v>766</v>
      </c>
      <c r="AA200" s="1091">
        <f>C368</f>
        <v>2583</v>
      </c>
      <c r="AB200" s="1091">
        <f t="shared" ref="AB200:AO200" si="193">D368</f>
        <v>2475</v>
      </c>
      <c r="AC200" s="1091">
        <f t="shared" si="193"/>
        <v>5058</v>
      </c>
      <c r="AD200" s="1091">
        <f t="shared" si="193"/>
        <v>1373</v>
      </c>
      <c r="AE200" s="1091">
        <f t="shared" si="193"/>
        <v>1258</v>
      </c>
      <c r="AF200" s="1091">
        <f t="shared" si="193"/>
        <v>2631</v>
      </c>
      <c r="AG200" s="1091">
        <f t="shared" si="193"/>
        <v>33</v>
      </c>
      <c r="AH200" s="1091">
        <f t="shared" si="193"/>
        <v>24</v>
      </c>
      <c r="AI200" s="1091">
        <f t="shared" si="193"/>
        <v>57</v>
      </c>
      <c r="AJ200" s="1091">
        <f t="shared" si="193"/>
        <v>0</v>
      </c>
      <c r="AK200" s="1091">
        <f t="shared" si="193"/>
        <v>0</v>
      </c>
      <c r="AL200" s="1091">
        <f t="shared" si="193"/>
        <v>0</v>
      </c>
      <c r="AM200" s="1091">
        <f t="shared" si="193"/>
        <v>3989</v>
      </c>
      <c r="AN200" s="1091">
        <f t="shared" si="193"/>
        <v>3757</v>
      </c>
      <c r="AO200" s="1091">
        <f t="shared" si="193"/>
        <v>7746</v>
      </c>
    </row>
    <row r="201" spans="1:41" s="1078" customFormat="1" ht="22.5" customHeight="1">
      <c r="A201" s="1057">
        <v>19</v>
      </c>
      <c r="B201" s="1033" t="s">
        <v>822</v>
      </c>
      <c r="C201" s="560">
        <v>620</v>
      </c>
      <c r="D201" s="560">
        <v>592</v>
      </c>
      <c r="E201" s="1087">
        <f t="shared" si="185"/>
        <v>1212</v>
      </c>
      <c r="F201" s="560">
        <v>376</v>
      </c>
      <c r="G201" s="560">
        <v>289</v>
      </c>
      <c r="H201" s="1087">
        <f t="shared" si="186"/>
        <v>665</v>
      </c>
      <c r="I201" s="560">
        <v>5</v>
      </c>
      <c r="J201" s="560">
        <v>7</v>
      </c>
      <c r="K201" s="1087">
        <f t="shared" si="187"/>
        <v>12</v>
      </c>
      <c r="L201" s="560">
        <v>0</v>
      </c>
      <c r="M201" s="560">
        <v>0</v>
      </c>
      <c r="N201" s="1087">
        <f t="shared" si="188"/>
        <v>0</v>
      </c>
      <c r="O201" s="1110">
        <f t="shared" ref="O201:P209" si="194">C201+F201+I201+L201</f>
        <v>1001</v>
      </c>
      <c r="P201" s="1110">
        <f t="shared" si="194"/>
        <v>888</v>
      </c>
      <c r="Q201" s="1110">
        <f t="shared" ref="Q201:Q209" si="195">O201+P201</f>
        <v>1889</v>
      </c>
      <c r="R201" s="1080" t="str">
        <f t="shared" si="156"/>
        <v>TRUE</v>
      </c>
      <c r="S201" s="1080" t="str">
        <f t="shared" si="157"/>
        <v>TRUE</v>
      </c>
      <c r="T201" s="1080" t="str">
        <f t="shared" si="158"/>
        <v>TRUE</v>
      </c>
      <c r="V201" s="1078">
        <f>Birth!X201</f>
        <v>1001</v>
      </c>
      <c r="W201" s="1078">
        <f>Birth!Y201</f>
        <v>888</v>
      </c>
      <c r="X201" s="1078">
        <f>Birth!Z201</f>
        <v>1889</v>
      </c>
      <c r="Z201" s="1090" t="s">
        <v>6</v>
      </c>
      <c r="AA201" s="1091">
        <f t="shared" ref="AA201" si="196">SUM(AA184:AA200)</f>
        <v>34647</v>
      </c>
      <c r="AB201" s="1091">
        <f t="shared" ref="AB201:AO201" si="197">SUM(AB184:AB200)</f>
        <v>32606</v>
      </c>
      <c r="AC201" s="1091">
        <f t="shared" si="197"/>
        <v>67253</v>
      </c>
      <c r="AD201" s="1091">
        <f t="shared" si="197"/>
        <v>49077</v>
      </c>
      <c r="AE201" s="1091">
        <f t="shared" si="197"/>
        <v>45126</v>
      </c>
      <c r="AF201" s="1091">
        <f t="shared" si="197"/>
        <v>94203</v>
      </c>
      <c r="AG201" s="1091">
        <f t="shared" si="197"/>
        <v>3084</v>
      </c>
      <c r="AH201" s="1091">
        <f t="shared" si="197"/>
        <v>3042</v>
      </c>
      <c r="AI201" s="1091">
        <f t="shared" si="197"/>
        <v>6126</v>
      </c>
      <c r="AJ201" s="1091">
        <f t="shared" si="197"/>
        <v>686</v>
      </c>
      <c r="AK201" s="1091">
        <f t="shared" si="197"/>
        <v>626</v>
      </c>
      <c r="AL201" s="1091">
        <f t="shared" si="197"/>
        <v>1312</v>
      </c>
      <c r="AM201" s="1091">
        <f t="shared" si="197"/>
        <v>87494</v>
      </c>
      <c r="AN201" s="1091">
        <f t="shared" si="197"/>
        <v>81400</v>
      </c>
      <c r="AO201" s="1091">
        <f t="shared" si="197"/>
        <v>168894</v>
      </c>
    </row>
    <row r="202" spans="1:41" s="1078" customFormat="1" ht="22.5" customHeight="1">
      <c r="A202" s="1057">
        <v>20</v>
      </c>
      <c r="B202" s="1033" t="s">
        <v>823</v>
      </c>
      <c r="C202" s="560">
        <v>0</v>
      </c>
      <c r="D202" s="560">
        <v>0</v>
      </c>
      <c r="E202" s="1087">
        <f t="shared" si="185"/>
        <v>0</v>
      </c>
      <c r="F202" s="560">
        <v>0</v>
      </c>
      <c r="G202" s="560">
        <v>0</v>
      </c>
      <c r="H202" s="1087">
        <f t="shared" si="186"/>
        <v>0</v>
      </c>
      <c r="I202" s="560">
        <v>0</v>
      </c>
      <c r="J202" s="560">
        <v>0</v>
      </c>
      <c r="K202" s="1087">
        <f t="shared" si="187"/>
        <v>0</v>
      </c>
      <c r="L202" s="560">
        <v>1</v>
      </c>
      <c r="M202" s="560">
        <v>0</v>
      </c>
      <c r="N202" s="1087">
        <f t="shared" si="188"/>
        <v>1</v>
      </c>
      <c r="O202" s="1110">
        <f t="shared" si="194"/>
        <v>1</v>
      </c>
      <c r="P202" s="1110">
        <f t="shared" si="194"/>
        <v>0</v>
      </c>
      <c r="Q202" s="1110">
        <f t="shared" si="195"/>
        <v>1</v>
      </c>
      <c r="R202" s="1080" t="str">
        <f t="shared" si="156"/>
        <v>TRUE</v>
      </c>
      <c r="S202" s="1080" t="str">
        <f t="shared" si="157"/>
        <v>TRUE</v>
      </c>
      <c r="T202" s="1080" t="str">
        <f t="shared" si="158"/>
        <v>TRUE</v>
      </c>
      <c r="V202" s="1078">
        <f>Birth!X202</f>
        <v>1</v>
      </c>
      <c r="W202" s="1078">
        <f>Birth!Y202</f>
        <v>0</v>
      </c>
      <c r="X202" s="1078">
        <f>Birth!Z202</f>
        <v>1</v>
      </c>
      <c r="Z202" s="1090" t="s">
        <v>513</v>
      </c>
      <c r="AA202" s="1091">
        <f>AA203-AA201</f>
        <v>32575</v>
      </c>
      <c r="AB202" s="1091">
        <f t="shared" ref="AB202:AO202" si="198">AB203-AB201</f>
        <v>30500</v>
      </c>
      <c r="AC202" s="1091">
        <f t="shared" si="198"/>
        <v>63075</v>
      </c>
      <c r="AD202" s="1091">
        <f t="shared" si="198"/>
        <v>41335</v>
      </c>
      <c r="AE202" s="1091">
        <f t="shared" si="198"/>
        <v>37300</v>
      </c>
      <c r="AF202" s="1091">
        <f t="shared" si="198"/>
        <v>78635</v>
      </c>
      <c r="AG202" s="1091">
        <f t="shared" si="198"/>
        <v>2039</v>
      </c>
      <c r="AH202" s="1091">
        <f t="shared" si="198"/>
        <v>2096</v>
      </c>
      <c r="AI202" s="1091">
        <f t="shared" si="198"/>
        <v>4135</v>
      </c>
      <c r="AJ202" s="1091">
        <f t="shared" si="198"/>
        <v>1349</v>
      </c>
      <c r="AK202" s="1091">
        <f t="shared" si="198"/>
        <v>1227</v>
      </c>
      <c r="AL202" s="1091">
        <f t="shared" si="198"/>
        <v>2576</v>
      </c>
      <c r="AM202" s="1091">
        <f t="shared" si="198"/>
        <v>77298</v>
      </c>
      <c r="AN202" s="1091">
        <f t="shared" si="198"/>
        <v>71123</v>
      </c>
      <c r="AO202" s="1091">
        <f t="shared" si="198"/>
        <v>148421</v>
      </c>
    </row>
    <row r="203" spans="1:41" s="1078" customFormat="1" ht="22.5" customHeight="1">
      <c r="A203" s="1057">
        <v>21</v>
      </c>
      <c r="B203" s="1033" t="s">
        <v>824</v>
      </c>
      <c r="C203" s="560">
        <v>323</v>
      </c>
      <c r="D203" s="560">
        <v>315</v>
      </c>
      <c r="E203" s="1087">
        <f t="shared" si="185"/>
        <v>638</v>
      </c>
      <c r="F203" s="560">
        <v>313</v>
      </c>
      <c r="G203" s="560">
        <v>255</v>
      </c>
      <c r="H203" s="1087">
        <f t="shared" si="186"/>
        <v>568</v>
      </c>
      <c r="I203" s="560">
        <v>8</v>
      </c>
      <c r="J203" s="560">
        <v>14</v>
      </c>
      <c r="K203" s="1087">
        <f t="shared" si="187"/>
        <v>22</v>
      </c>
      <c r="L203" s="560">
        <v>0</v>
      </c>
      <c r="M203" s="560">
        <v>0</v>
      </c>
      <c r="N203" s="1087">
        <f t="shared" si="188"/>
        <v>0</v>
      </c>
      <c r="O203" s="1110">
        <f t="shared" si="194"/>
        <v>644</v>
      </c>
      <c r="P203" s="1110">
        <f t="shared" si="194"/>
        <v>584</v>
      </c>
      <c r="Q203" s="1110">
        <f t="shared" si="195"/>
        <v>1228</v>
      </c>
      <c r="R203" s="1080" t="str">
        <f t="shared" si="156"/>
        <v>TRUE</v>
      </c>
      <c r="S203" s="1080" t="str">
        <f t="shared" si="157"/>
        <v>TRUE</v>
      </c>
      <c r="T203" s="1080" t="str">
        <f t="shared" si="158"/>
        <v>TRUE</v>
      </c>
      <c r="V203" s="1078">
        <f>Birth!X203</f>
        <v>644</v>
      </c>
      <c r="W203" s="1078">
        <f>Birth!Y203</f>
        <v>584</v>
      </c>
      <c r="X203" s="1078">
        <f>Birth!Z203</f>
        <v>1228</v>
      </c>
      <c r="Z203" s="1125" t="s">
        <v>164</v>
      </c>
      <c r="AA203" s="1089">
        <f>C386</f>
        <v>67222</v>
      </c>
      <c r="AB203" s="1089">
        <f t="shared" ref="AB203:AO203" si="199">D386</f>
        <v>63106</v>
      </c>
      <c r="AC203" s="1089">
        <f t="shared" si="199"/>
        <v>130328</v>
      </c>
      <c r="AD203" s="1089">
        <f t="shared" si="199"/>
        <v>90412</v>
      </c>
      <c r="AE203" s="1089">
        <f t="shared" si="199"/>
        <v>82426</v>
      </c>
      <c r="AF203" s="1089">
        <f t="shared" si="199"/>
        <v>172838</v>
      </c>
      <c r="AG203" s="1089">
        <f t="shared" si="199"/>
        <v>5123</v>
      </c>
      <c r="AH203" s="1089">
        <f t="shared" si="199"/>
        <v>5138</v>
      </c>
      <c r="AI203" s="1089">
        <f t="shared" si="199"/>
        <v>10261</v>
      </c>
      <c r="AJ203" s="1089">
        <f t="shared" si="199"/>
        <v>2035</v>
      </c>
      <c r="AK203" s="1089">
        <f t="shared" si="199"/>
        <v>1853</v>
      </c>
      <c r="AL203" s="1089">
        <f t="shared" si="199"/>
        <v>3888</v>
      </c>
      <c r="AM203" s="1089">
        <f t="shared" si="199"/>
        <v>164792</v>
      </c>
      <c r="AN203" s="1089">
        <f t="shared" si="199"/>
        <v>152523</v>
      </c>
      <c r="AO203" s="1089">
        <f t="shared" si="199"/>
        <v>317315</v>
      </c>
    </row>
    <row r="204" spans="1:41" s="1078" customFormat="1" ht="22.5" customHeight="1">
      <c r="A204" s="1057">
        <v>22</v>
      </c>
      <c r="B204" s="1033" t="s">
        <v>825</v>
      </c>
      <c r="C204" s="560">
        <v>201</v>
      </c>
      <c r="D204" s="560">
        <v>201</v>
      </c>
      <c r="E204" s="1087">
        <f t="shared" si="185"/>
        <v>402</v>
      </c>
      <c r="F204" s="560">
        <v>0</v>
      </c>
      <c r="G204" s="560">
        <v>1</v>
      </c>
      <c r="H204" s="1087">
        <f t="shared" si="186"/>
        <v>1</v>
      </c>
      <c r="I204" s="560">
        <v>0</v>
      </c>
      <c r="J204" s="560">
        <v>0</v>
      </c>
      <c r="K204" s="1087">
        <f t="shared" si="187"/>
        <v>0</v>
      </c>
      <c r="L204" s="560">
        <v>0</v>
      </c>
      <c r="M204" s="560">
        <v>0</v>
      </c>
      <c r="N204" s="1087">
        <f t="shared" si="188"/>
        <v>0</v>
      </c>
      <c r="O204" s="1110">
        <f t="shared" si="194"/>
        <v>201</v>
      </c>
      <c r="P204" s="1110">
        <f t="shared" si="194"/>
        <v>202</v>
      </c>
      <c r="Q204" s="1110">
        <f t="shared" si="195"/>
        <v>403</v>
      </c>
      <c r="R204" s="1080" t="str">
        <f t="shared" si="156"/>
        <v>TRUE</v>
      </c>
      <c r="S204" s="1080" t="str">
        <f t="shared" si="157"/>
        <v>TRUE</v>
      </c>
      <c r="T204" s="1080" t="str">
        <f t="shared" si="158"/>
        <v>TRUE</v>
      </c>
      <c r="V204" s="1078">
        <f>Birth!X204</f>
        <v>201</v>
      </c>
      <c r="W204" s="1078">
        <f>Birth!Y204</f>
        <v>202</v>
      </c>
      <c r="X204" s="1078">
        <f>Birth!Z204</f>
        <v>403</v>
      </c>
      <c r="Z204" s="1126" t="s">
        <v>507</v>
      </c>
      <c r="AA204" s="1098">
        <f>AA182+AA203</f>
        <v>83608</v>
      </c>
      <c r="AB204" s="1098">
        <f t="shared" ref="AB204:AO204" si="200">AB182+AB203</f>
        <v>78282</v>
      </c>
      <c r="AC204" s="1098">
        <f t="shared" si="200"/>
        <v>161890</v>
      </c>
      <c r="AD204" s="1098">
        <f t="shared" si="200"/>
        <v>101310</v>
      </c>
      <c r="AE204" s="1098">
        <f t="shared" si="200"/>
        <v>92160</v>
      </c>
      <c r="AF204" s="1098">
        <f t="shared" si="200"/>
        <v>193470</v>
      </c>
      <c r="AG204" s="1098">
        <f t="shared" si="200"/>
        <v>6252</v>
      </c>
      <c r="AH204" s="1098">
        <f t="shared" si="200"/>
        <v>6189</v>
      </c>
      <c r="AI204" s="1098">
        <f t="shared" si="200"/>
        <v>12441</v>
      </c>
      <c r="AJ204" s="1098">
        <f t="shared" si="200"/>
        <v>2808</v>
      </c>
      <c r="AK204" s="1098">
        <f t="shared" si="200"/>
        <v>2580</v>
      </c>
      <c r="AL204" s="1098">
        <f t="shared" si="200"/>
        <v>5388</v>
      </c>
      <c r="AM204" s="1098">
        <f t="shared" si="200"/>
        <v>193978</v>
      </c>
      <c r="AN204" s="1098">
        <f t="shared" si="200"/>
        <v>179211</v>
      </c>
      <c r="AO204" s="1098">
        <f t="shared" si="200"/>
        <v>373189</v>
      </c>
    </row>
    <row r="205" spans="1:41" s="1078" customFormat="1" ht="22.5" customHeight="1">
      <c r="A205" s="1057">
        <v>23</v>
      </c>
      <c r="B205" s="1033" t="s">
        <v>826</v>
      </c>
      <c r="C205" s="560">
        <v>81</v>
      </c>
      <c r="D205" s="560">
        <v>79</v>
      </c>
      <c r="E205" s="1087">
        <f t="shared" si="185"/>
        <v>160</v>
      </c>
      <c r="F205" s="560">
        <v>51</v>
      </c>
      <c r="G205" s="560">
        <v>40</v>
      </c>
      <c r="H205" s="1087">
        <f t="shared" si="186"/>
        <v>91</v>
      </c>
      <c r="I205" s="560">
        <v>0</v>
      </c>
      <c r="J205" s="560">
        <v>0</v>
      </c>
      <c r="K205" s="1087">
        <f t="shared" si="187"/>
        <v>0</v>
      </c>
      <c r="L205" s="560">
        <v>1</v>
      </c>
      <c r="M205" s="560">
        <v>4</v>
      </c>
      <c r="N205" s="1087">
        <f t="shared" si="188"/>
        <v>5</v>
      </c>
      <c r="O205" s="1110">
        <f t="shared" si="194"/>
        <v>133</v>
      </c>
      <c r="P205" s="1110">
        <f t="shared" si="194"/>
        <v>123</v>
      </c>
      <c r="Q205" s="1110">
        <f t="shared" si="195"/>
        <v>256</v>
      </c>
      <c r="R205" s="1080" t="str">
        <f t="shared" si="156"/>
        <v>TRUE</v>
      </c>
      <c r="S205" s="1080" t="str">
        <f t="shared" si="157"/>
        <v>TRUE</v>
      </c>
      <c r="T205" s="1080" t="str">
        <f t="shared" si="158"/>
        <v>TRUE</v>
      </c>
      <c r="V205" s="1078">
        <f>Birth!X205</f>
        <v>133</v>
      </c>
      <c r="W205" s="1078">
        <f>Birth!Y205</f>
        <v>123</v>
      </c>
      <c r="X205" s="1078">
        <f>Birth!Z205</f>
        <v>256</v>
      </c>
    </row>
    <row r="206" spans="1:41" s="1078" customFormat="1" ht="15" customHeight="1">
      <c r="A206" s="1057">
        <v>24</v>
      </c>
      <c r="B206" s="1033" t="s">
        <v>827</v>
      </c>
      <c r="C206" s="1128">
        <v>35</v>
      </c>
      <c r="D206" s="1128">
        <v>26</v>
      </c>
      <c r="E206" s="1087">
        <f t="shared" si="185"/>
        <v>61</v>
      </c>
      <c r="F206" s="1128">
        <v>7</v>
      </c>
      <c r="G206" s="1128">
        <v>8</v>
      </c>
      <c r="H206" s="1087">
        <f t="shared" si="186"/>
        <v>15</v>
      </c>
      <c r="I206" s="1128">
        <v>0</v>
      </c>
      <c r="J206" s="1128">
        <v>0</v>
      </c>
      <c r="K206" s="1087">
        <f t="shared" si="187"/>
        <v>0</v>
      </c>
      <c r="L206" s="1128">
        <v>3</v>
      </c>
      <c r="M206" s="1128">
        <v>4</v>
      </c>
      <c r="N206" s="1087">
        <f t="shared" si="188"/>
        <v>7</v>
      </c>
      <c r="O206" s="1110">
        <f t="shared" si="194"/>
        <v>45</v>
      </c>
      <c r="P206" s="1110">
        <f t="shared" si="194"/>
        <v>38</v>
      </c>
      <c r="Q206" s="1110">
        <f t="shared" si="195"/>
        <v>83</v>
      </c>
      <c r="R206" s="1080" t="str">
        <f t="shared" si="156"/>
        <v>TRUE</v>
      </c>
      <c r="S206" s="1080" t="str">
        <f t="shared" si="157"/>
        <v>TRUE</v>
      </c>
      <c r="T206" s="1080" t="str">
        <f t="shared" si="158"/>
        <v>TRUE</v>
      </c>
      <c r="V206" s="1078">
        <f>Birth!X206</f>
        <v>45</v>
      </c>
      <c r="W206" s="1078">
        <f>Birth!Y206</f>
        <v>38</v>
      </c>
      <c r="X206" s="1078">
        <f>Birth!Z206</f>
        <v>83</v>
      </c>
    </row>
    <row r="207" spans="1:41" s="1078" customFormat="1" ht="15" customHeight="1">
      <c r="A207" s="1057">
        <v>25</v>
      </c>
      <c r="B207" s="1033" t="s">
        <v>828</v>
      </c>
      <c r="C207" s="1128">
        <v>0</v>
      </c>
      <c r="D207" s="1128">
        <v>0</v>
      </c>
      <c r="E207" s="1087">
        <f t="shared" si="185"/>
        <v>0</v>
      </c>
      <c r="F207" s="1128">
        <v>0</v>
      </c>
      <c r="G207" s="1128">
        <v>0</v>
      </c>
      <c r="H207" s="1087">
        <f t="shared" si="186"/>
        <v>0</v>
      </c>
      <c r="I207" s="1128">
        <v>3</v>
      </c>
      <c r="J207" s="1128">
        <v>2</v>
      </c>
      <c r="K207" s="1087">
        <f t="shared" si="187"/>
        <v>5</v>
      </c>
      <c r="L207" s="1128">
        <v>0</v>
      </c>
      <c r="M207" s="1128">
        <v>0</v>
      </c>
      <c r="N207" s="1087">
        <f t="shared" si="188"/>
        <v>0</v>
      </c>
      <c r="O207" s="1110">
        <f t="shared" si="194"/>
        <v>3</v>
      </c>
      <c r="P207" s="1110">
        <f t="shared" si="194"/>
        <v>2</v>
      </c>
      <c r="Q207" s="1110">
        <f t="shared" si="195"/>
        <v>5</v>
      </c>
      <c r="R207" s="1080" t="str">
        <f t="shared" si="156"/>
        <v>TRUE</v>
      </c>
      <c r="S207" s="1080" t="str">
        <f t="shared" si="157"/>
        <v>TRUE</v>
      </c>
      <c r="T207" s="1080" t="str">
        <f t="shared" si="158"/>
        <v>TRUE</v>
      </c>
      <c r="V207" s="1078">
        <f>Birth!X207</f>
        <v>3</v>
      </c>
      <c r="W207" s="1078">
        <f>Birth!Y207</f>
        <v>2</v>
      </c>
      <c r="X207" s="1078">
        <f>Birth!Z207</f>
        <v>5</v>
      </c>
    </row>
    <row r="208" spans="1:41" s="1078" customFormat="1" ht="15" customHeight="1">
      <c r="A208" s="1057">
        <v>26</v>
      </c>
      <c r="B208" s="1033" t="s">
        <v>829</v>
      </c>
      <c r="C208" s="1128">
        <v>149</v>
      </c>
      <c r="D208" s="1128">
        <v>136</v>
      </c>
      <c r="E208" s="1087">
        <f t="shared" si="185"/>
        <v>285</v>
      </c>
      <c r="F208" s="1128">
        <v>28</v>
      </c>
      <c r="G208" s="1128">
        <v>30</v>
      </c>
      <c r="H208" s="1087">
        <f t="shared" si="186"/>
        <v>58</v>
      </c>
      <c r="I208" s="1128">
        <v>14</v>
      </c>
      <c r="J208" s="1128">
        <v>14</v>
      </c>
      <c r="K208" s="1087">
        <f t="shared" si="187"/>
        <v>28</v>
      </c>
      <c r="L208" s="1128">
        <v>0</v>
      </c>
      <c r="M208" s="1128">
        <v>0</v>
      </c>
      <c r="N208" s="1087">
        <f t="shared" si="188"/>
        <v>0</v>
      </c>
      <c r="O208" s="1110">
        <f t="shared" si="194"/>
        <v>191</v>
      </c>
      <c r="P208" s="1110">
        <f t="shared" si="194"/>
        <v>180</v>
      </c>
      <c r="Q208" s="1110">
        <f t="shared" si="195"/>
        <v>371</v>
      </c>
      <c r="R208" s="1080" t="str">
        <f t="shared" si="156"/>
        <v>TRUE</v>
      </c>
      <c r="S208" s="1080" t="str">
        <f t="shared" si="157"/>
        <v>TRUE</v>
      </c>
      <c r="T208" s="1080" t="str">
        <f t="shared" si="158"/>
        <v>TRUE</v>
      </c>
      <c r="V208" s="1078">
        <f>Birth!X208</f>
        <v>191</v>
      </c>
      <c r="W208" s="1078">
        <f>Birth!Y208</f>
        <v>180</v>
      </c>
      <c r="X208" s="1078">
        <f>Birth!Z208</f>
        <v>371</v>
      </c>
    </row>
    <row r="209" spans="1:24" s="1078" customFormat="1" ht="15" customHeight="1">
      <c r="A209" s="1057">
        <v>27</v>
      </c>
      <c r="B209" s="1033" t="s">
        <v>830</v>
      </c>
      <c r="C209" s="1128">
        <v>10</v>
      </c>
      <c r="D209" s="1128">
        <v>13</v>
      </c>
      <c r="E209" s="1087">
        <f t="shared" si="185"/>
        <v>23</v>
      </c>
      <c r="F209" s="1128">
        <v>0</v>
      </c>
      <c r="G209" s="1128">
        <v>0</v>
      </c>
      <c r="H209" s="1087">
        <f t="shared" si="186"/>
        <v>0</v>
      </c>
      <c r="I209" s="1128">
        <v>0</v>
      </c>
      <c r="J209" s="1128">
        <v>1</v>
      </c>
      <c r="K209" s="1087">
        <f t="shared" si="187"/>
        <v>1</v>
      </c>
      <c r="L209" s="1128">
        <v>0</v>
      </c>
      <c r="M209" s="1128">
        <v>0</v>
      </c>
      <c r="N209" s="1087">
        <f t="shared" si="188"/>
        <v>0</v>
      </c>
      <c r="O209" s="1110">
        <f t="shared" si="194"/>
        <v>10</v>
      </c>
      <c r="P209" s="1110">
        <f t="shared" si="194"/>
        <v>14</v>
      </c>
      <c r="Q209" s="1110">
        <f t="shared" si="195"/>
        <v>24</v>
      </c>
      <c r="R209" s="1080" t="str">
        <f t="shared" si="156"/>
        <v>TRUE</v>
      </c>
      <c r="S209" s="1080" t="str">
        <f t="shared" si="157"/>
        <v>TRUE</v>
      </c>
      <c r="T209" s="1080" t="str">
        <f t="shared" si="158"/>
        <v>TRUE</v>
      </c>
      <c r="V209" s="1078">
        <f>Birth!X209</f>
        <v>10</v>
      </c>
      <c r="W209" s="1078">
        <f>Birth!Y209</f>
        <v>14</v>
      </c>
      <c r="X209" s="1078">
        <f>Birth!Z209</f>
        <v>24</v>
      </c>
    </row>
    <row r="210" spans="1:24" s="1078" customFormat="1" ht="15" customHeight="1">
      <c r="A210" s="1057">
        <v>28</v>
      </c>
      <c r="B210" s="1033" t="s">
        <v>831</v>
      </c>
      <c r="C210" s="1128">
        <v>204</v>
      </c>
      <c r="D210" s="1128">
        <v>223</v>
      </c>
      <c r="E210" s="1087">
        <f t="shared" si="185"/>
        <v>427</v>
      </c>
      <c r="F210" s="1128">
        <v>0</v>
      </c>
      <c r="G210" s="1128">
        <v>0</v>
      </c>
      <c r="H210" s="1087">
        <f t="shared" si="186"/>
        <v>0</v>
      </c>
      <c r="I210" s="1128">
        <v>0</v>
      </c>
      <c r="J210" s="1128">
        <v>0</v>
      </c>
      <c r="K210" s="1087">
        <f t="shared" si="187"/>
        <v>0</v>
      </c>
      <c r="L210" s="1128">
        <v>0</v>
      </c>
      <c r="M210" s="1128">
        <v>0</v>
      </c>
      <c r="N210" s="1087">
        <f t="shared" si="188"/>
        <v>0</v>
      </c>
      <c r="O210" s="1110">
        <f t="shared" ref="O210:O212" si="201">C210+F210+I210+L210</f>
        <v>204</v>
      </c>
      <c r="P210" s="1110">
        <f t="shared" ref="P210:P212" si="202">D210+G210+J210+M210</f>
        <v>223</v>
      </c>
      <c r="Q210" s="1110">
        <f t="shared" ref="Q210:Q212" si="203">O210+P210</f>
        <v>427</v>
      </c>
      <c r="R210" s="1080" t="str">
        <f t="shared" ref="R210:R238" si="204">IF(O210=V210,"TRUE","FALSE")</f>
        <v>TRUE</v>
      </c>
      <c r="S210" s="1080" t="str">
        <f t="shared" ref="S210:S238" si="205">IF(P210=W210,"TRUE","FALSE")</f>
        <v>TRUE</v>
      </c>
      <c r="T210" s="1080" t="str">
        <f t="shared" ref="T210:T238" si="206">IF(Q210=X210,"TRUE","FALSE")</f>
        <v>TRUE</v>
      </c>
      <c r="V210" s="1078">
        <f>Birth!X210</f>
        <v>204</v>
      </c>
      <c r="W210" s="1078">
        <f>Birth!Y210</f>
        <v>223</v>
      </c>
      <c r="X210" s="1078">
        <f>Birth!Z210</f>
        <v>427</v>
      </c>
    </row>
    <row r="211" spans="1:24" s="1078" customFormat="1" ht="15" customHeight="1">
      <c r="A211" s="1057">
        <v>29</v>
      </c>
      <c r="B211" s="1033" t="s">
        <v>832</v>
      </c>
      <c r="C211" s="1128">
        <v>4</v>
      </c>
      <c r="D211" s="1128">
        <v>2</v>
      </c>
      <c r="E211" s="1087">
        <f t="shared" si="185"/>
        <v>6</v>
      </c>
      <c r="F211" s="1128">
        <v>0</v>
      </c>
      <c r="G211" s="1128">
        <v>0</v>
      </c>
      <c r="H211" s="1087">
        <f t="shared" si="186"/>
        <v>0</v>
      </c>
      <c r="I211" s="1128">
        <v>0</v>
      </c>
      <c r="J211" s="1128">
        <v>0</v>
      </c>
      <c r="K211" s="1087">
        <f t="shared" si="187"/>
        <v>0</v>
      </c>
      <c r="L211" s="1128">
        <v>13</v>
      </c>
      <c r="M211" s="1128">
        <v>10</v>
      </c>
      <c r="N211" s="1087">
        <f t="shared" si="188"/>
        <v>23</v>
      </c>
      <c r="O211" s="1110">
        <f t="shared" si="201"/>
        <v>17</v>
      </c>
      <c r="P211" s="1110">
        <f t="shared" si="202"/>
        <v>12</v>
      </c>
      <c r="Q211" s="1110">
        <f t="shared" si="203"/>
        <v>29</v>
      </c>
      <c r="R211" s="1080" t="str">
        <f t="shared" si="204"/>
        <v>TRUE</v>
      </c>
      <c r="S211" s="1080" t="str">
        <f t="shared" si="205"/>
        <v>TRUE</v>
      </c>
      <c r="T211" s="1080" t="str">
        <f t="shared" si="206"/>
        <v>TRUE</v>
      </c>
      <c r="V211" s="1078">
        <f>Birth!X211</f>
        <v>17</v>
      </c>
      <c r="W211" s="1078">
        <f>Birth!Y211</f>
        <v>12</v>
      </c>
      <c r="X211" s="1078">
        <f>Birth!Z211</f>
        <v>29</v>
      </c>
    </row>
    <row r="212" spans="1:24" s="1078" customFormat="1" ht="15" customHeight="1">
      <c r="A212" s="1057">
        <v>30</v>
      </c>
      <c r="B212" s="1033" t="s">
        <v>833</v>
      </c>
      <c r="C212" s="1128"/>
      <c r="D212" s="1128"/>
      <c r="E212" s="1087">
        <f t="shared" ref="E212" si="207">SUM(C212:D212)</f>
        <v>0</v>
      </c>
      <c r="F212" s="1128">
        <v>0</v>
      </c>
      <c r="G212" s="1128">
        <v>0</v>
      </c>
      <c r="H212" s="1087">
        <f t="shared" ref="H212" si="208">SUM(F212:G212)</f>
        <v>0</v>
      </c>
      <c r="I212" s="1128">
        <v>0</v>
      </c>
      <c r="J212" s="1128">
        <v>0</v>
      </c>
      <c r="K212" s="1087">
        <f t="shared" ref="K212" si="209">SUM(I212:J212)</f>
        <v>0</v>
      </c>
      <c r="L212" s="1128"/>
      <c r="M212" s="1128"/>
      <c r="N212" s="1087">
        <f t="shared" ref="N212" si="210">SUM(L212:M212)</f>
        <v>0</v>
      </c>
      <c r="O212" s="1110">
        <f t="shared" si="201"/>
        <v>0</v>
      </c>
      <c r="P212" s="1110">
        <f t="shared" si="202"/>
        <v>0</v>
      </c>
      <c r="Q212" s="1110">
        <f t="shared" si="203"/>
        <v>0</v>
      </c>
      <c r="R212" s="1381" t="str">
        <f t="shared" ref="R212" si="211">IF(O212=V212,"TRUE","FALSE")</f>
        <v>TRUE</v>
      </c>
      <c r="S212" s="1381" t="str">
        <f t="shared" ref="S212" si="212">IF(P212=W212,"TRUE","FALSE")</f>
        <v>TRUE</v>
      </c>
      <c r="T212" s="1381" t="str">
        <f t="shared" ref="T212" si="213">IF(Q212=X212,"TRUE","FALSE")</f>
        <v>TRUE</v>
      </c>
      <c r="V212" s="1078">
        <f>Birth!X212</f>
        <v>0</v>
      </c>
      <c r="W212" s="1078">
        <f>Birth!Y212</f>
        <v>0</v>
      </c>
      <c r="X212" s="1078">
        <f>Birth!Z212</f>
        <v>0</v>
      </c>
    </row>
    <row r="213" spans="1:24" s="1078" customFormat="1" ht="15" customHeight="1">
      <c r="A213" s="1050"/>
      <c r="B213" s="1092" t="s">
        <v>6</v>
      </c>
      <c r="C213" s="1093">
        <f>SUM(C196:C212)</f>
        <v>4840</v>
      </c>
      <c r="D213" s="1093">
        <f t="shared" ref="D213:Q213" si="214">SUM(D196:D212)</f>
        <v>4568</v>
      </c>
      <c r="E213" s="1093">
        <f t="shared" si="214"/>
        <v>9408</v>
      </c>
      <c r="F213" s="1093">
        <f t="shared" si="214"/>
        <v>4009</v>
      </c>
      <c r="G213" s="1093">
        <f t="shared" si="214"/>
        <v>3608</v>
      </c>
      <c r="H213" s="1093">
        <f t="shared" si="214"/>
        <v>7617</v>
      </c>
      <c r="I213" s="1093">
        <f t="shared" si="214"/>
        <v>390</v>
      </c>
      <c r="J213" s="1093">
        <f t="shared" si="214"/>
        <v>381</v>
      </c>
      <c r="K213" s="1093">
        <f t="shared" si="214"/>
        <v>771</v>
      </c>
      <c r="L213" s="1093">
        <f t="shared" si="214"/>
        <v>24</v>
      </c>
      <c r="M213" s="1093">
        <f t="shared" si="214"/>
        <v>22</v>
      </c>
      <c r="N213" s="1093">
        <f t="shared" si="214"/>
        <v>46</v>
      </c>
      <c r="O213" s="1093">
        <f t="shared" si="214"/>
        <v>9263</v>
      </c>
      <c r="P213" s="1093">
        <f t="shared" si="214"/>
        <v>8579</v>
      </c>
      <c r="Q213" s="1093">
        <f t="shared" si="214"/>
        <v>17842</v>
      </c>
      <c r="R213" s="1080" t="str">
        <f t="shared" si="204"/>
        <v>TRUE</v>
      </c>
      <c r="S213" s="1080" t="str">
        <f t="shared" si="205"/>
        <v>TRUE</v>
      </c>
      <c r="T213" s="1080" t="str">
        <f t="shared" si="206"/>
        <v>TRUE</v>
      </c>
      <c r="V213" s="1078">
        <f>Birth!X213</f>
        <v>9263</v>
      </c>
      <c r="W213" s="1078">
        <f>Birth!Y213</f>
        <v>8579</v>
      </c>
      <c r="X213" s="1078">
        <f>Birth!Z213</f>
        <v>17842</v>
      </c>
    </row>
    <row r="214" spans="1:24" s="1078" customFormat="1" ht="15" customHeight="1">
      <c r="A214" s="1094" t="s">
        <v>25</v>
      </c>
      <c r="B214" s="1095"/>
      <c r="C214" s="1099"/>
      <c r="D214" s="1099"/>
      <c r="E214" s="1099"/>
      <c r="F214" s="1099"/>
      <c r="G214" s="1099"/>
      <c r="H214" s="1099"/>
      <c r="I214" s="1099"/>
      <c r="J214" s="1099"/>
      <c r="K214" s="1099"/>
      <c r="L214" s="1099"/>
      <c r="M214" s="1099"/>
      <c r="N214" s="1099"/>
      <c r="O214" s="1100"/>
      <c r="P214" s="1100"/>
      <c r="Q214" s="1099"/>
      <c r="R214" s="1080" t="str">
        <f t="shared" si="204"/>
        <v>TRUE</v>
      </c>
      <c r="S214" s="1080" t="str">
        <f t="shared" si="205"/>
        <v>TRUE</v>
      </c>
      <c r="T214" s="1080" t="str">
        <f t="shared" si="206"/>
        <v>TRUE</v>
      </c>
      <c r="V214" s="1078">
        <f>Birth!X214</f>
        <v>0</v>
      </c>
      <c r="W214" s="1078">
        <f>Birth!Y214</f>
        <v>0</v>
      </c>
      <c r="X214" s="1078">
        <f>Birth!Z214</f>
        <v>0</v>
      </c>
    </row>
    <row r="215" spans="1:24" s="1078" customFormat="1" ht="15" customHeight="1">
      <c r="A215" s="1057">
        <v>31</v>
      </c>
      <c r="B215" s="1101" t="s">
        <v>25</v>
      </c>
      <c r="C215" s="1086">
        <v>1871</v>
      </c>
      <c r="D215" s="1086">
        <v>1745</v>
      </c>
      <c r="E215" s="1087">
        <f>SUM(C215:D215)</f>
        <v>3616</v>
      </c>
      <c r="F215" s="1086">
        <v>607</v>
      </c>
      <c r="G215" s="1086">
        <v>569</v>
      </c>
      <c r="H215" s="1087">
        <f>SUM(F215:G215)</f>
        <v>1176</v>
      </c>
      <c r="I215" s="1086">
        <v>358</v>
      </c>
      <c r="J215" s="1086">
        <v>360</v>
      </c>
      <c r="K215" s="1087">
        <f>SUM(I215:J215)</f>
        <v>718</v>
      </c>
      <c r="L215" s="1086"/>
      <c r="M215" s="1086"/>
      <c r="N215" s="1087">
        <f>SUM(L215:M215)</f>
        <v>0</v>
      </c>
      <c r="O215" s="1087">
        <f t="shared" ref="O215:P217" si="215">C215+F215+I215+L215</f>
        <v>2836</v>
      </c>
      <c r="P215" s="1087">
        <f t="shared" si="215"/>
        <v>2674</v>
      </c>
      <c r="Q215" s="1087">
        <f>O215+P215</f>
        <v>5510</v>
      </c>
      <c r="R215" s="1080" t="str">
        <f t="shared" si="204"/>
        <v>TRUE</v>
      </c>
      <c r="S215" s="1080" t="str">
        <f t="shared" si="205"/>
        <v>TRUE</v>
      </c>
      <c r="T215" s="1080" t="str">
        <f t="shared" si="206"/>
        <v>TRUE</v>
      </c>
      <c r="V215" s="1078">
        <f>Birth!X215</f>
        <v>2836</v>
      </c>
      <c r="W215" s="1078">
        <f>Birth!Y215</f>
        <v>2674</v>
      </c>
      <c r="X215" s="1078">
        <f>Birth!Z215</f>
        <v>5510</v>
      </c>
    </row>
    <row r="216" spans="1:24" s="1078" customFormat="1" ht="15" customHeight="1">
      <c r="A216" s="1057">
        <v>32</v>
      </c>
      <c r="B216" s="1101" t="s">
        <v>671</v>
      </c>
      <c r="C216" s="1086">
        <v>514</v>
      </c>
      <c r="D216" s="1086">
        <v>562</v>
      </c>
      <c r="E216" s="1087">
        <f>SUM(C216:D216)</f>
        <v>1076</v>
      </c>
      <c r="F216" s="1086">
        <v>1249</v>
      </c>
      <c r="G216" s="1086">
        <v>1174</v>
      </c>
      <c r="H216" s="1087">
        <f>SUM(F216:G216)</f>
        <v>2423</v>
      </c>
      <c r="I216" s="1086">
        <v>86</v>
      </c>
      <c r="J216" s="1086">
        <v>72</v>
      </c>
      <c r="K216" s="1087">
        <f>SUM(I216:J216)</f>
        <v>158</v>
      </c>
      <c r="L216" s="1086"/>
      <c r="M216" s="1086"/>
      <c r="N216" s="1087">
        <f>SUM(L216:M216)</f>
        <v>0</v>
      </c>
      <c r="O216" s="1087">
        <f t="shared" si="215"/>
        <v>1849</v>
      </c>
      <c r="P216" s="1087">
        <f t="shared" si="215"/>
        <v>1808</v>
      </c>
      <c r="Q216" s="1087">
        <f>O216+P216</f>
        <v>3657</v>
      </c>
      <c r="R216" s="1080" t="str">
        <f t="shared" si="204"/>
        <v>TRUE</v>
      </c>
      <c r="S216" s="1080" t="str">
        <f t="shared" si="205"/>
        <v>TRUE</v>
      </c>
      <c r="T216" s="1080" t="str">
        <f t="shared" si="206"/>
        <v>TRUE</v>
      </c>
      <c r="V216" s="1078">
        <f>Birth!X216</f>
        <v>1849</v>
      </c>
      <c r="W216" s="1078">
        <f>Birth!Y216</f>
        <v>1808</v>
      </c>
      <c r="X216" s="1078">
        <f>Birth!Z216</f>
        <v>3657</v>
      </c>
    </row>
    <row r="217" spans="1:24" s="1078" customFormat="1" ht="15" customHeight="1">
      <c r="A217" s="1057">
        <v>33</v>
      </c>
      <c r="B217" s="1101" t="s">
        <v>26</v>
      </c>
      <c r="C217" s="1086">
        <v>65</v>
      </c>
      <c r="D217" s="1086">
        <v>57</v>
      </c>
      <c r="E217" s="1087">
        <f>SUM(C217:D217)</f>
        <v>122</v>
      </c>
      <c r="F217" s="1086">
        <v>4</v>
      </c>
      <c r="G217" s="1086">
        <v>5</v>
      </c>
      <c r="H217" s="1087">
        <f>SUM(F217:G217)</f>
        <v>9</v>
      </c>
      <c r="I217" s="1086">
        <v>5</v>
      </c>
      <c r="J217" s="1086">
        <v>4</v>
      </c>
      <c r="K217" s="1087">
        <f>SUM(I217:J217)</f>
        <v>9</v>
      </c>
      <c r="L217" s="1086"/>
      <c r="M217" s="1086"/>
      <c r="N217" s="1087">
        <f>SUM(L217:M217)</f>
        <v>0</v>
      </c>
      <c r="O217" s="1087">
        <f t="shared" si="215"/>
        <v>74</v>
      </c>
      <c r="P217" s="1087">
        <f t="shared" si="215"/>
        <v>66</v>
      </c>
      <c r="Q217" s="1087">
        <f>O217+P217</f>
        <v>140</v>
      </c>
      <c r="R217" s="1080" t="str">
        <f t="shared" si="204"/>
        <v>TRUE</v>
      </c>
      <c r="S217" s="1080" t="str">
        <f t="shared" si="205"/>
        <v>TRUE</v>
      </c>
      <c r="T217" s="1080" t="str">
        <f t="shared" si="206"/>
        <v>TRUE</v>
      </c>
      <c r="V217" s="1078">
        <f>Birth!X217</f>
        <v>74</v>
      </c>
      <c r="W217" s="1078">
        <f>Birth!Y217</f>
        <v>66</v>
      </c>
      <c r="X217" s="1078">
        <f>Birth!Z217</f>
        <v>140</v>
      </c>
    </row>
    <row r="218" spans="1:24" s="1078" customFormat="1" ht="15" customHeight="1">
      <c r="A218" s="1050"/>
      <c r="B218" s="1092" t="s">
        <v>6</v>
      </c>
      <c r="C218" s="1093">
        <f>SUM(C215:C217)</f>
        <v>2450</v>
      </c>
      <c r="D218" s="1093">
        <f t="shared" ref="D218:Q218" si="216">SUM(D215:D217)</f>
        <v>2364</v>
      </c>
      <c r="E218" s="1093">
        <f t="shared" si="216"/>
        <v>4814</v>
      </c>
      <c r="F218" s="1093">
        <f t="shared" si="216"/>
        <v>1860</v>
      </c>
      <c r="G218" s="1093">
        <f t="shared" si="216"/>
        <v>1748</v>
      </c>
      <c r="H218" s="1093">
        <f t="shared" si="216"/>
        <v>3608</v>
      </c>
      <c r="I218" s="1093">
        <f t="shared" si="216"/>
        <v>449</v>
      </c>
      <c r="J218" s="1093">
        <f t="shared" si="216"/>
        <v>436</v>
      </c>
      <c r="K218" s="1093">
        <f t="shared" si="216"/>
        <v>885</v>
      </c>
      <c r="L218" s="1093">
        <f t="shared" si="216"/>
        <v>0</v>
      </c>
      <c r="M218" s="1093">
        <f t="shared" si="216"/>
        <v>0</v>
      </c>
      <c r="N218" s="1093">
        <f t="shared" si="216"/>
        <v>0</v>
      </c>
      <c r="O218" s="1093">
        <f t="shared" si="216"/>
        <v>4759</v>
      </c>
      <c r="P218" s="1093">
        <f t="shared" si="216"/>
        <v>4548</v>
      </c>
      <c r="Q218" s="1093">
        <f t="shared" si="216"/>
        <v>9307</v>
      </c>
      <c r="R218" s="1080" t="str">
        <f t="shared" si="204"/>
        <v>TRUE</v>
      </c>
      <c r="S218" s="1080" t="str">
        <f t="shared" si="205"/>
        <v>TRUE</v>
      </c>
      <c r="T218" s="1080" t="str">
        <f t="shared" si="206"/>
        <v>TRUE</v>
      </c>
      <c r="V218" s="1078">
        <f>Birth!X218</f>
        <v>4759</v>
      </c>
      <c r="W218" s="1078">
        <f>Birth!Y218</f>
        <v>4548</v>
      </c>
      <c r="X218" s="1078">
        <f>Birth!Z218</f>
        <v>9307</v>
      </c>
    </row>
    <row r="219" spans="1:24" s="1078" customFormat="1" ht="15" customHeight="1">
      <c r="A219" s="1099" t="s">
        <v>27</v>
      </c>
      <c r="B219" s="1095"/>
      <c r="C219" s="1084"/>
      <c r="D219" s="1084"/>
      <c r="E219" s="1084"/>
      <c r="F219" s="1084"/>
      <c r="G219" s="1084"/>
      <c r="H219" s="1084"/>
      <c r="I219" s="1084"/>
      <c r="J219" s="1084"/>
      <c r="K219" s="1084"/>
      <c r="L219" s="1084"/>
      <c r="M219" s="1084"/>
      <c r="N219" s="1084"/>
      <c r="O219" s="1096"/>
      <c r="P219" s="1096"/>
      <c r="Q219" s="1084"/>
      <c r="R219" s="1080" t="str">
        <f t="shared" si="204"/>
        <v>TRUE</v>
      </c>
      <c r="S219" s="1080" t="str">
        <f t="shared" si="205"/>
        <v>TRUE</v>
      </c>
      <c r="T219" s="1080" t="str">
        <f t="shared" si="206"/>
        <v>TRUE</v>
      </c>
      <c r="V219" s="1078">
        <f>Birth!X219</f>
        <v>0</v>
      </c>
      <c r="W219" s="1078">
        <f>Birth!Y219</f>
        <v>0</v>
      </c>
      <c r="X219" s="1078">
        <f>Birth!Z219</f>
        <v>0</v>
      </c>
    </row>
    <row r="220" spans="1:24" s="1078" customFormat="1" ht="15" customHeight="1">
      <c r="A220" s="1057">
        <v>34</v>
      </c>
      <c r="B220" s="1034" t="s">
        <v>28</v>
      </c>
      <c r="C220" s="934">
        <v>1508</v>
      </c>
      <c r="D220" s="934">
        <v>1390</v>
      </c>
      <c r="E220" s="1087">
        <f t="shared" ref="E220:E222" si="217">SUM(C220:D220)</f>
        <v>2898</v>
      </c>
      <c r="F220" s="934">
        <v>1891</v>
      </c>
      <c r="G220" s="934">
        <v>1635</v>
      </c>
      <c r="H220" s="1087">
        <f t="shared" ref="H220:H222" si="218">SUM(F220:G220)</f>
        <v>3526</v>
      </c>
      <c r="I220" s="934">
        <v>0</v>
      </c>
      <c r="J220" s="934">
        <v>0</v>
      </c>
      <c r="K220" s="1087">
        <f t="shared" ref="K220:K222" si="219">SUM(I220:J220)</f>
        <v>0</v>
      </c>
      <c r="L220" s="934">
        <v>46</v>
      </c>
      <c r="M220" s="934">
        <v>65</v>
      </c>
      <c r="N220" s="1087">
        <f>SUM(L220:M220)</f>
        <v>111</v>
      </c>
      <c r="O220" s="1087">
        <f t="shared" ref="O220:P222" si="220">C220+F220+I220+L220</f>
        <v>3445</v>
      </c>
      <c r="P220" s="1087">
        <f t="shared" si="220"/>
        <v>3090</v>
      </c>
      <c r="Q220" s="1087">
        <f>O220+P220</f>
        <v>6535</v>
      </c>
      <c r="R220" s="1080" t="str">
        <f t="shared" si="204"/>
        <v>TRUE</v>
      </c>
      <c r="S220" s="1080" t="str">
        <f t="shared" si="205"/>
        <v>TRUE</v>
      </c>
      <c r="T220" s="1080" t="str">
        <f t="shared" si="206"/>
        <v>TRUE</v>
      </c>
      <c r="V220" s="1078">
        <f>Birth!X220</f>
        <v>3445</v>
      </c>
      <c r="W220" s="1078">
        <f>Birth!Y220</f>
        <v>3090</v>
      </c>
      <c r="X220" s="1078">
        <f>Birth!Z220</f>
        <v>6535</v>
      </c>
    </row>
    <row r="221" spans="1:24" s="1078" customFormat="1" ht="15" customHeight="1">
      <c r="A221" s="1057">
        <v>35</v>
      </c>
      <c r="B221" s="1029" t="s">
        <v>27</v>
      </c>
      <c r="C221" s="934">
        <v>732</v>
      </c>
      <c r="D221" s="934">
        <v>653</v>
      </c>
      <c r="E221" s="1087">
        <f t="shared" si="217"/>
        <v>1385</v>
      </c>
      <c r="F221" s="934">
        <v>1304</v>
      </c>
      <c r="G221" s="934">
        <v>1208</v>
      </c>
      <c r="H221" s="1087">
        <f t="shared" si="218"/>
        <v>2512</v>
      </c>
      <c r="I221" s="934">
        <v>0</v>
      </c>
      <c r="J221" s="934">
        <v>0</v>
      </c>
      <c r="K221" s="1087">
        <f t="shared" si="219"/>
        <v>0</v>
      </c>
      <c r="L221" s="934">
        <v>44</v>
      </c>
      <c r="M221" s="934">
        <v>55</v>
      </c>
      <c r="N221" s="1087">
        <f>SUM(L221:M221)</f>
        <v>99</v>
      </c>
      <c r="O221" s="1087">
        <f t="shared" si="220"/>
        <v>2080</v>
      </c>
      <c r="P221" s="1087">
        <f t="shared" si="220"/>
        <v>1916</v>
      </c>
      <c r="Q221" s="1087">
        <f>O221+P221</f>
        <v>3996</v>
      </c>
      <c r="R221" s="1080" t="str">
        <f t="shared" si="204"/>
        <v>TRUE</v>
      </c>
      <c r="S221" s="1080" t="str">
        <f t="shared" si="205"/>
        <v>TRUE</v>
      </c>
      <c r="T221" s="1080" t="str">
        <f t="shared" si="206"/>
        <v>TRUE</v>
      </c>
      <c r="V221" s="1078">
        <f>Birth!X221</f>
        <v>2080</v>
      </c>
      <c r="W221" s="1078">
        <f>Birth!Y221</f>
        <v>1916</v>
      </c>
      <c r="X221" s="1078">
        <f>Birth!Z221</f>
        <v>3996</v>
      </c>
    </row>
    <row r="222" spans="1:24" s="1078" customFormat="1" ht="15" customHeight="1">
      <c r="A222" s="1057">
        <v>36</v>
      </c>
      <c r="B222" s="1029" t="s">
        <v>691</v>
      </c>
      <c r="C222" s="934">
        <v>167</v>
      </c>
      <c r="D222" s="934">
        <v>155</v>
      </c>
      <c r="E222" s="1087">
        <f t="shared" si="217"/>
        <v>322</v>
      </c>
      <c r="F222" s="934">
        <v>715</v>
      </c>
      <c r="G222" s="934">
        <v>651</v>
      </c>
      <c r="H222" s="1087">
        <f t="shared" si="218"/>
        <v>1366</v>
      </c>
      <c r="I222" s="934">
        <v>345</v>
      </c>
      <c r="J222" s="934">
        <v>346</v>
      </c>
      <c r="K222" s="1087">
        <f t="shared" si="219"/>
        <v>691</v>
      </c>
      <c r="L222" s="934">
        <v>300</v>
      </c>
      <c r="M222" s="934">
        <v>300</v>
      </c>
      <c r="N222" s="1087">
        <f>SUM(L222:M222)</f>
        <v>600</v>
      </c>
      <c r="O222" s="1087">
        <f t="shared" si="220"/>
        <v>1527</v>
      </c>
      <c r="P222" s="1087">
        <f t="shared" si="220"/>
        <v>1452</v>
      </c>
      <c r="Q222" s="1087">
        <f>O222+P222</f>
        <v>2979</v>
      </c>
      <c r="R222" s="1080" t="str">
        <f t="shared" si="204"/>
        <v>TRUE</v>
      </c>
      <c r="S222" s="1080" t="str">
        <f t="shared" si="205"/>
        <v>TRUE</v>
      </c>
      <c r="T222" s="1080" t="str">
        <f t="shared" si="206"/>
        <v>TRUE</v>
      </c>
      <c r="V222" s="1078">
        <f>Birth!X222</f>
        <v>1527</v>
      </c>
      <c r="W222" s="1078">
        <f>Birth!Y222</f>
        <v>1452</v>
      </c>
      <c r="X222" s="1078">
        <f>Birth!Z222</f>
        <v>2979</v>
      </c>
    </row>
    <row r="223" spans="1:24" s="1078" customFormat="1" ht="15" customHeight="1">
      <c r="A223" s="1050"/>
      <c r="B223" s="1092" t="s">
        <v>6</v>
      </c>
      <c r="C223" s="1093">
        <f>SUM(C220:C222)</f>
        <v>2407</v>
      </c>
      <c r="D223" s="1093">
        <f t="shared" ref="D223:Q223" si="221">SUM(D220:D222)</f>
        <v>2198</v>
      </c>
      <c r="E223" s="1093">
        <f t="shared" si="221"/>
        <v>4605</v>
      </c>
      <c r="F223" s="1093">
        <f t="shared" si="221"/>
        <v>3910</v>
      </c>
      <c r="G223" s="1093">
        <f t="shared" si="221"/>
        <v>3494</v>
      </c>
      <c r="H223" s="1093">
        <f t="shared" si="221"/>
        <v>7404</v>
      </c>
      <c r="I223" s="1093">
        <f t="shared" si="221"/>
        <v>345</v>
      </c>
      <c r="J223" s="1093">
        <f t="shared" si="221"/>
        <v>346</v>
      </c>
      <c r="K223" s="1093">
        <f t="shared" si="221"/>
        <v>691</v>
      </c>
      <c r="L223" s="1093">
        <f t="shared" si="221"/>
        <v>390</v>
      </c>
      <c r="M223" s="1093">
        <f t="shared" si="221"/>
        <v>420</v>
      </c>
      <c r="N223" s="1093">
        <f t="shared" si="221"/>
        <v>810</v>
      </c>
      <c r="O223" s="1093">
        <f t="shared" si="221"/>
        <v>7052</v>
      </c>
      <c r="P223" s="1093">
        <f t="shared" si="221"/>
        <v>6458</v>
      </c>
      <c r="Q223" s="1093">
        <f t="shared" si="221"/>
        <v>13510</v>
      </c>
      <c r="R223" s="1080" t="str">
        <f t="shared" si="204"/>
        <v>TRUE</v>
      </c>
      <c r="S223" s="1080" t="str">
        <f t="shared" si="205"/>
        <v>TRUE</v>
      </c>
      <c r="T223" s="1080" t="str">
        <f t="shared" si="206"/>
        <v>TRUE</v>
      </c>
      <c r="V223" s="1078">
        <f>Birth!X223</f>
        <v>7052</v>
      </c>
      <c r="W223" s="1078">
        <f>Birth!Y223</f>
        <v>6458</v>
      </c>
      <c r="X223" s="1078">
        <f>Birth!Z223</f>
        <v>13510</v>
      </c>
    </row>
    <row r="224" spans="1:24" s="1078" customFormat="1" ht="15" customHeight="1">
      <c r="A224" s="1099" t="s">
        <v>29</v>
      </c>
      <c r="B224" s="1095"/>
      <c r="C224" s="1084"/>
      <c r="D224" s="1084"/>
      <c r="E224" s="1084"/>
      <c r="F224" s="1084"/>
      <c r="G224" s="1084"/>
      <c r="H224" s="1084"/>
      <c r="I224" s="1084"/>
      <c r="J224" s="1084"/>
      <c r="K224" s="1084"/>
      <c r="L224" s="1084"/>
      <c r="M224" s="1084"/>
      <c r="N224" s="1084"/>
      <c r="O224" s="1096"/>
      <c r="P224" s="1096"/>
      <c r="Q224" s="1084"/>
      <c r="R224" s="1080" t="str">
        <f t="shared" si="204"/>
        <v>TRUE</v>
      </c>
      <c r="S224" s="1080" t="str">
        <f t="shared" si="205"/>
        <v>TRUE</v>
      </c>
      <c r="T224" s="1080" t="str">
        <f t="shared" si="206"/>
        <v>TRUE</v>
      </c>
      <c r="V224" s="1078">
        <f>Birth!X224</f>
        <v>0</v>
      </c>
      <c r="W224" s="1078">
        <f>Birth!Y224</f>
        <v>0</v>
      </c>
      <c r="X224" s="1078">
        <f>Birth!Z224</f>
        <v>0</v>
      </c>
    </row>
    <row r="225" spans="1:24" s="1078" customFormat="1" ht="15" customHeight="1">
      <c r="A225" s="1057">
        <v>37</v>
      </c>
      <c r="B225" s="1102" t="s">
        <v>30</v>
      </c>
      <c r="C225" s="1086">
        <v>105</v>
      </c>
      <c r="D225" s="1086">
        <v>99</v>
      </c>
      <c r="E225" s="1087">
        <f t="shared" ref="E225:E229" si="222">SUM(C225:D225)</f>
        <v>204</v>
      </c>
      <c r="F225" s="1086">
        <v>210</v>
      </c>
      <c r="G225" s="1086">
        <v>150</v>
      </c>
      <c r="H225" s="1087">
        <f t="shared" ref="H225:H229" si="223">SUM(F225:G225)</f>
        <v>360</v>
      </c>
      <c r="I225" s="1086">
        <v>15</v>
      </c>
      <c r="J225" s="1086">
        <v>17</v>
      </c>
      <c r="K225" s="1087">
        <f t="shared" ref="K225:K229" si="224">SUM(I225:J225)</f>
        <v>32</v>
      </c>
      <c r="L225" s="1086"/>
      <c r="M225" s="1086">
        <v>27</v>
      </c>
      <c r="N225" s="1087">
        <f>SUM(L225:M225)</f>
        <v>27</v>
      </c>
      <c r="O225" s="1087">
        <f t="shared" ref="O225" si="225">C225+F225+I225+L225</f>
        <v>330</v>
      </c>
      <c r="P225" s="1087">
        <f t="shared" ref="P225" si="226">D225+G225+J225+M225</f>
        <v>293</v>
      </c>
      <c r="Q225" s="1087">
        <f t="shared" ref="Q225" si="227">E225+H225+K225+N225</f>
        <v>623</v>
      </c>
      <c r="R225" s="1080" t="str">
        <f t="shared" si="204"/>
        <v>TRUE</v>
      </c>
      <c r="S225" s="1080" t="str">
        <f t="shared" si="205"/>
        <v>TRUE</v>
      </c>
      <c r="T225" s="1080" t="str">
        <f t="shared" si="206"/>
        <v>TRUE</v>
      </c>
      <c r="V225" s="1078">
        <f>Birth!X225</f>
        <v>330</v>
      </c>
      <c r="W225" s="1078">
        <f>Birth!Y225</f>
        <v>293</v>
      </c>
      <c r="X225" s="1078">
        <f>Birth!Z225</f>
        <v>623</v>
      </c>
    </row>
    <row r="226" spans="1:24" s="1078" customFormat="1" ht="15" customHeight="1">
      <c r="A226" s="1057">
        <v>38</v>
      </c>
      <c r="B226" s="1102" t="s">
        <v>31</v>
      </c>
      <c r="C226" s="1086">
        <v>10</v>
      </c>
      <c r="D226" s="1086">
        <v>13</v>
      </c>
      <c r="E226" s="1087">
        <f t="shared" si="222"/>
        <v>23</v>
      </c>
      <c r="F226" s="1086">
        <v>173</v>
      </c>
      <c r="G226" s="1086">
        <v>135</v>
      </c>
      <c r="H226" s="1087">
        <f t="shared" si="223"/>
        <v>308</v>
      </c>
      <c r="I226" s="1086">
        <v>10</v>
      </c>
      <c r="J226" s="1086">
        <v>7</v>
      </c>
      <c r="K226" s="1087">
        <f t="shared" si="224"/>
        <v>17</v>
      </c>
      <c r="L226" s="1086"/>
      <c r="M226" s="1086"/>
      <c r="N226" s="1087">
        <f>SUM(L226:M226)</f>
        <v>0</v>
      </c>
      <c r="O226" s="1087">
        <f t="shared" ref="O226:O229" si="228">C226+F226+I226+L226</f>
        <v>193</v>
      </c>
      <c r="P226" s="1087">
        <f t="shared" ref="P226:P229" si="229">D226+G226+J226+M226</f>
        <v>155</v>
      </c>
      <c r="Q226" s="1087">
        <f t="shared" ref="Q226:Q229" si="230">E226+H226+K226+N226</f>
        <v>348</v>
      </c>
      <c r="R226" s="1080" t="str">
        <f t="shared" si="204"/>
        <v>TRUE</v>
      </c>
      <c r="S226" s="1080" t="str">
        <f t="shared" si="205"/>
        <v>TRUE</v>
      </c>
      <c r="T226" s="1080" t="str">
        <f t="shared" si="206"/>
        <v>TRUE</v>
      </c>
      <c r="V226" s="1078">
        <f>Birth!X226</f>
        <v>193</v>
      </c>
      <c r="W226" s="1078">
        <f>Birth!Y226</f>
        <v>155</v>
      </c>
      <c r="X226" s="1078">
        <f>Birth!Z226</f>
        <v>348</v>
      </c>
    </row>
    <row r="227" spans="1:24" s="1078" customFormat="1" ht="15" customHeight="1">
      <c r="A227" s="1057">
        <v>39</v>
      </c>
      <c r="B227" s="1032" t="s">
        <v>32</v>
      </c>
      <c r="C227" s="1086">
        <v>102</v>
      </c>
      <c r="D227" s="1086">
        <v>103</v>
      </c>
      <c r="E227" s="1087">
        <f t="shared" si="222"/>
        <v>205</v>
      </c>
      <c r="F227" s="1086">
        <v>506</v>
      </c>
      <c r="G227" s="1086">
        <v>482</v>
      </c>
      <c r="H227" s="1087">
        <f t="shared" si="223"/>
        <v>988</v>
      </c>
      <c r="I227" s="1086">
        <v>13</v>
      </c>
      <c r="J227" s="1086">
        <v>11</v>
      </c>
      <c r="K227" s="1087">
        <f t="shared" si="224"/>
        <v>24</v>
      </c>
      <c r="L227" s="1086"/>
      <c r="M227" s="1086"/>
      <c r="N227" s="1087">
        <f>SUM(L227:M227)</f>
        <v>0</v>
      </c>
      <c r="O227" s="1087">
        <f t="shared" si="228"/>
        <v>621</v>
      </c>
      <c r="P227" s="1087">
        <f t="shared" si="229"/>
        <v>596</v>
      </c>
      <c r="Q227" s="1087">
        <f t="shared" si="230"/>
        <v>1217</v>
      </c>
      <c r="R227" s="1080" t="str">
        <f t="shared" si="204"/>
        <v>TRUE</v>
      </c>
      <c r="S227" s="1080" t="str">
        <f t="shared" si="205"/>
        <v>TRUE</v>
      </c>
      <c r="T227" s="1080" t="str">
        <f t="shared" si="206"/>
        <v>TRUE</v>
      </c>
      <c r="V227" s="1078">
        <f>Birth!X227</f>
        <v>621</v>
      </c>
      <c r="W227" s="1078">
        <f>Birth!Y227</f>
        <v>596</v>
      </c>
      <c r="X227" s="1078">
        <f>Birth!Z227</f>
        <v>1217</v>
      </c>
    </row>
    <row r="228" spans="1:24" s="1078" customFormat="1" ht="15" customHeight="1">
      <c r="A228" s="1057">
        <v>40</v>
      </c>
      <c r="B228" s="1032" t="s">
        <v>672</v>
      </c>
      <c r="C228" s="1086">
        <v>48</v>
      </c>
      <c r="D228" s="1086">
        <v>50</v>
      </c>
      <c r="E228" s="1087">
        <f t="shared" si="222"/>
        <v>98</v>
      </c>
      <c r="F228" s="1086">
        <v>255</v>
      </c>
      <c r="G228" s="1086">
        <v>229</v>
      </c>
      <c r="H228" s="1087">
        <f t="shared" si="223"/>
        <v>484</v>
      </c>
      <c r="I228" s="1086">
        <v>1</v>
      </c>
      <c r="J228" s="1086">
        <v>3</v>
      </c>
      <c r="K228" s="1087">
        <f t="shared" si="224"/>
        <v>4</v>
      </c>
      <c r="L228" s="1086">
        <v>3</v>
      </c>
      <c r="M228" s="1086"/>
      <c r="N228" s="1087">
        <f t="shared" ref="N228:N229" si="231">SUM(L228:M228)</f>
        <v>3</v>
      </c>
      <c r="O228" s="1087">
        <f t="shared" si="228"/>
        <v>307</v>
      </c>
      <c r="P228" s="1087">
        <f t="shared" si="229"/>
        <v>282</v>
      </c>
      <c r="Q228" s="1087">
        <f t="shared" si="230"/>
        <v>589</v>
      </c>
      <c r="R228" s="1080" t="str">
        <f t="shared" si="204"/>
        <v>TRUE</v>
      </c>
      <c r="S228" s="1080" t="str">
        <f t="shared" si="205"/>
        <v>TRUE</v>
      </c>
      <c r="T228" s="1080" t="str">
        <f t="shared" si="206"/>
        <v>TRUE</v>
      </c>
      <c r="V228" s="1078">
        <f>Birth!X228</f>
        <v>307</v>
      </c>
      <c r="W228" s="1078">
        <f>Birth!Y228</f>
        <v>282</v>
      </c>
      <c r="X228" s="1078">
        <f>Birth!Z228</f>
        <v>589</v>
      </c>
    </row>
    <row r="229" spans="1:24" s="1078" customFormat="1" ht="15" customHeight="1">
      <c r="A229" s="1057">
        <v>41</v>
      </c>
      <c r="B229" s="1032" t="s">
        <v>673</v>
      </c>
      <c r="C229" s="1086">
        <v>539</v>
      </c>
      <c r="D229" s="1086">
        <v>520</v>
      </c>
      <c r="E229" s="1087">
        <f t="shared" si="222"/>
        <v>1059</v>
      </c>
      <c r="F229" s="1086">
        <v>396</v>
      </c>
      <c r="G229" s="1086">
        <v>323</v>
      </c>
      <c r="H229" s="1087">
        <f t="shared" si="223"/>
        <v>719</v>
      </c>
      <c r="I229" s="1086">
        <v>12</v>
      </c>
      <c r="J229" s="1086">
        <v>11</v>
      </c>
      <c r="K229" s="1087">
        <f t="shared" si="224"/>
        <v>23</v>
      </c>
      <c r="L229" s="1086"/>
      <c r="M229" s="1086"/>
      <c r="N229" s="1087">
        <f t="shared" si="231"/>
        <v>0</v>
      </c>
      <c r="O229" s="1087">
        <f t="shared" si="228"/>
        <v>947</v>
      </c>
      <c r="P229" s="1087">
        <f t="shared" si="229"/>
        <v>854</v>
      </c>
      <c r="Q229" s="1087">
        <f t="shared" si="230"/>
        <v>1801</v>
      </c>
      <c r="R229" s="1080" t="str">
        <f t="shared" si="204"/>
        <v>TRUE</v>
      </c>
      <c r="S229" s="1080" t="str">
        <f t="shared" si="205"/>
        <v>TRUE</v>
      </c>
      <c r="T229" s="1080" t="str">
        <f t="shared" si="206"/>
        <v>TRUE</v>
      </c>
      <c r="V229" s="1078">
        <f>Birth!X229</f>
        <v>947</v>
      </c>
      <c r="W229" s="1078">
        <f>Birth!Y229</f>
        <v>854</v>
      </c>
      <c r="X229" s="1078">
        <f>Birth!Z229</f>
        <v>1801</v>
      </c>
    </row>
    <row r="230" spans="1:24" s="1078" customFormat="1" ht="15" customHeight="1">
      <c r="A230" s="1050"/>
      <c r="B230" s="1092" t="s">
        <v>6</v>
      </c>
      <c r="C230" s="1093">
        <f>SUM(C225:C229)</f>
        <v>804</v>
      </c>
      <c r="D230" s="1093">
        <f t="shared" ref="D230:Q230" si="232">SUM(D225:D229)</f>
        <v>785</v>
      </c>
      <c r="E230" s="1093">
        <f t="shared" si="232"/>
        <v>1589</v>
      </c>
      <c r="F230" s="1093">
        <f t="shared" si="232"/>
        <v>1540</v>
      </c>
      <c r="G230" s="1093">
        <f t="shared" si="232"/>
        <v>1319</v>
      </c>
      <c r="H230" s="1093">
        <f t="shared" si="232"/>
        <v>2859</v>
      </c>
      <c r="I230" s="1093">
        <f t="shared" si="232"/>
        <v>51</v>
      </c>
      <c r="J230" s="1093">
        <f t="shared" si="232"/>
        <v>49</v>
      </c>
      <c r="K230" s="1093">
        <f t="shared" si="232"/>
        <v>100</v>
      </c>
      <c r="L230" s="1093">
        <f t="shared" si="232"/>
        <v>3</v>
      </c>
      <c r="M230" s="1093">
        <f t="shared" si="232"/>
        <v>27</v>
      </c>
      <c r="N230" s="1093">
        <f t="shared" si="232"/>
        <v>30</v>
      </c>
      <c r="O230" s="1093">
        <f t="shared" si="232"/>
        <v>2398</v>
      </c>
      <c r="P230" s="1093">
        <f t="shared" si="232"/>
        <v>2180</v>
      </c>
      <c r="Q230" s="1093">
        <f t="shared" si="232"/>
        <v>4578</v>
      </c>
      <c r="R230" s="1080" t="str">
        <f t="shared" si="204"/>
        <v>TRUE</v>
      </c>
      <c r="S230" s="1080" t="str">
        <f t="shared" si="205"/>
        <v>TRUE</v>
      </c>
      <c r="T230" s="1080" t="str">
        <f t="shared" si="206"/>
        <v>TRUE</v>
      </c>
      <c r="V230" s="1078">
        <f>Birth!X230</f>
        <v>2398</v>
      </c>
      <c r="W230" s="1078">
        <f>Birth!Y230</f>
        <v>2180</v>
      </c>
      <c r="X230" s="1078">
        <f>Birth!Z230</f>
        <v>4578</v>
      </c>
    </row>
    <row r="231" spans="1:24" s="1078" customFormat="1" ht="15" customHeight="1">
      <c r="A231" s="1099" t="s">
        <v>33</v>
      </c>
      <c r="B231" s="1095"/>
      <c r="C231" s="1084"/>
      <c r="D231" s="1084"/>
      <c r="E231" s="1096"/>
      <c r="F231" s="1084"/>
      <c r="G231" s="1084"/>
      <c r="H231" s="1096"/>
      <c r="I231" s="1084"/>
      <c r="J231" s="1084"/>
      <c r="K231" s="1096"/>
      <c r="L231" s="1084"/>
      <c r="M231" s="1084"/>
      <c r="N231" s="1096"/>
      <c r="O231" s="1096"/>
      <c r="P231" s="1096"/>
      <c r="Q231" s="1084"/>
      <c r="R231" s="1080" t="str">
        <f t="shared" si="204"/>
        <v>TRUE</v>
      </c>
      <c r="S231" s="1080" t="str">
        <f t="shared" si="205"/>
        <v>TRUE</v>
      </c>
      <c r="T231" s="1080" t="str">
        <f t="shared" si="206"/>
        <v>TRUE</v>
      </c>
      <c r="V231" s="1078">
        <f>Birth!X231</f>
        <v>0</v>
      </c>
      <c r="W231" s="1078">
        <f>Birth!Y231</f>
        <v>0</v>
      </c>
      <c r="X231" s="1078">
        <f>Birth!Z231</f>
        <v>0</v>
      </c>
    </row>
    <row r="232" spans="1:24" s="1078" customFormat="1" ht="15" customHeight="1">
      <c r="A232" s="1057">
        <v>42</v>
      </c>
      <c r="B232" s="1103" t="s">
        <v>692</v>
      </c>
      <c r="C232" s="948">
        <v>930</v>
      </c>
      <c r="D232" s="948">
        <v>831</v>
      </c>
      <c r="E232" s="1087">
        <f t="shared" ref="E232:E240" si="233">SUM(C232:D232)</f>
        <v>1761</v>
      </c>
      <c r="F232" s="948">
        <v>880</v>
      </c>
      <c r="G232" s="948">
        <v>776</v>
      </c>
      <c r="H232" s="1087">
        <f t="shared" ref="H232:H240" si="234">SUM(F232:G232)</f>
        <v>1656</v>
      </c>
      <c r="I232" s="948">
        <v>159</v>
      </c>
      <c r="J232" s="948">
        <v>155</v>
      </c>
      <c r="K232" s="1087">
        <f t="shared" ref="K232:K240" si="235">SUM(I232:J232)</f>
        <v>314</v>
      </c>
      <c r="L232" s="1086"/>
      <c r="M232" s="1086"/>
      <c r="N232" s="1087">
        <f t="shared" ref="N232:N240" si="236">SUM(L232:M232)</f>
        <v>0</v>
      </c>
      <c r="O232" s="1087">
        <f t="shared" ref="O232:O240" si="237">C232+F232+I232+L232</f>
        <v>1969</v>
      </c>
      <c r="P232" s="1087">
        <f t="shared" ref="P232:P240" si="238">D232+G232+J232+M232</f>
        <v>1762</v>
      </c>
      <c r="Q232" s="1087">
        <f t="shared" ref="Q232:Q240" si="239">O232+P232</f>
        <v>3731</v>
      </c>
      <c r="R232" s="1080" t="str">
        <f t="shared" si="204"/>
        <v>TRUE</v>
      </c>
      <c r="S232" s="1080" t="str">
        <f t="shared" si="205"/>
        <v>TRUE</v>
      </c>
      <c r="T232" s="1080" t="str">
        <f t="shared" si="206"/>
        <v>TRUE</v>
      </c>
      <c r="V232" s="1078">
        <f>Birth!X232</f>
        <v>1969</v>
      </c>
      <c r="W232" s="1078">
        <f>Birth!Y232</f>
        <v>1762</v>
      </c>
      <c r="X232" s="1078">
        <f>Birth!Z232</f>
        <v>3731</v>
      </c>
    </row>
    <row r="233" spans="1:24" s="1078" customFormat="1" ht="15" customHeight="1">
      <c r="A233" s="1057">
        <v>43</v>
      </c>
      <c r="B233" s="1103" t="s">
        <v>693</v>
      </c>
      <c r="C233" s="948">
        <v>141</v>
      </c>
      <c r="D233" s="948">
        <v>124</v>
      </c>
      <c r="E233" s="1087">
        <f t="shared" si="233"/>
        <v>265</v>
      </c>
      <c r="F233" s="948">
        <v>106</v>
      </c>
      <c r="G233" s="948">
        <v>89</v>
      </c>
      <c r="H233" s="1087">
        <f t="shared" si="234"/>
        <v>195</v>
      </c>
      <c r="I233" s="948">
        <v>23</v>
      </c>
      <c r="J233" s="948">
        <v>20</v>
      </c>
      <c r="K233" s="1087">
        <f t="shared" si="235"/>
        <v>43</v>
      </c>
      <c r="L233" s="1086"/>
      <c r="M233" s="1086"/>
      <c r="N233" s="1087">
        <f t="shared" si="236"/>
        <v>0</v>
      </c>
      <c r="O233" s="1087">
        <f t="shared" si="237"/>
        <v>270</v>
      </c>
      <c r="P233" s="1087">
        <f t="shared" si="238"/>
        <v>233</v>
      </c>
      <c r="Q233" s="1087">
        <f t="shared" si="239"/>
        <v>503</v>
      </c>
      <c r="R233" s="1080" t="str">
        <f t="shared" si="204"/>
        <v>TRUE</v>
      </c>
      <c r="S233" s="1080" t="str">
        <f t="shared" si="205"/>
        <v>TRUE</v>
      </c>
      <c r="T233" s="1080" t="str">
        <f t="shared" si="206"/>
        <v>TRUE</v>
      </c>
      <c r="V233" s="1078">
        <f>Birth!X233</f>
        <v>270</v>
      </c>
      <c r="W233" s="1078">
        <f>Birth!Y233</f>
        <v>233</v>
      </c>
      <c r="X233" s="1078">
        <f>Birth!Z233</f>
        <v>503</v>
      </c>
    </row>
    <row r="234" spans="1:24" s="1078" customFormat="1" ht="15" customHeight="1">
      <c r="A234" s="1057">
        <v>44</v>
      </c>
      <c r="B234" s="1103" t="s">
        <v>34</v>
      </c>
      <c r="C234" s="948">
        <v>116</v>
      </c>
      <c r="D234" s="948">
        <v>129</v>
      </c>
      <c r="E234" s="1087">
        <f t="shared" si="233"/>
        <v>245</v>
      </c>
      <c r="F234" s="948">
        <v>351</v>
      </c>
      <c r="G234" s="948">
        <v>284</v>
      </c>
      <c r="H234" s="1087">
        <f t="shared" si="234"/>
        <v>635</v>
      </c>
      <c r="I234" s="948">
        <v>68</v>
      </c>
      <c r="J234" s="948">
        <v>88</v>
      </c>
      <c r="K234" s="1087">
        <f t="shared" si="235"/>
        <v>156</v>
      </c>
      <c r="L234" s="1086"/>
      <c r="M234" s="1086"/>
      <c r="N234" s="1087">
        <f t="shared" si="236"/>
        <v>0</v>
      </c>
      <c r="O234" s="1087">
        <f t="shared" si="237"/>
        <v>535</v>
      </c>
      <c r="P234" s="1087">
        <f t="shared" si="238"/>
        <v>501</v>
      </c>
      <c r="Q234" s="1087">
        <f t="shared" si="239"/>
        <v>1036</v>
      </c>
      <c r="R234" s="1080" t="str">
        <f t="shared" si="204"/>
        <v>TRUE</v>
      </c>
      <c r="S234" s="1080" t="str">
        <f t="shared" si="205"/>
        <v>TRUE</v>
      </c>
      <c r="T234" s="1080" t="str">
        <f t="shared" si="206"/>
        <v>TRUE</v>
      </c>
      <c r="V234" s="1078">
        <f>Birth!X234</f>
        <v>535</v>
      </c>
      <c r="W234" s="1078">
        <f>Birth!Y234</f>
        <v>501</v>
      </c>
      <c r="X234" s="1078">
        <f>Birth!Z234</f>
        <v>1036</v>
      </c>
    </row>
    <row r="235" spans="1:24" s="1078" customFormat="1" ht="15" customHeight="1">
      <c r="A235" s="1057">
        <v>45</v>
      </c>
      <c r="B235" s="1103" t="s">
        <v>39</v>
      </c>
      <c r="C235" s="948">
        <v>202</v>
      </c>
      <c r="D235" s="948">
        <v>181</v>
      </c>
      <c r="E235" s="1087">
        <f t="shared" si="233"/>
        <v>383</v>
      </c>
      <c r="F235" s="948">
        <v>143</v>
      </c>
      <c r="G235" s="948">
        <v>140</v>
      </c>
      <c r="H235" s="1087">
        <f t="shared" si="234"/>
        <v>283</v>
      </c>
      <c r="I235" s="948">
        <v>49</v>
      </c>
      <c r="J235" s="948">
        <v>51</v>
      </c>
      <c r="K235" s="1087">
        <f t="shared" si="235"/>
        <v>100</v>
      </c>
      <c r="L235" s="1086"/>
      <c r="M235" s="1086"/>
      <c r="N235" s="1087">
        <f t="shared" si="236"/>
        <v>0</v>
      </c>
      <c r="O235" s="1087">
        <f t="shared" si="237"/>
        <v>394</v>
      </c>
      <c r="P235" s="1087">
        <f t="shared" si="238"/>
        <v>372</v>
      </c>
      <c r="Q235" s="1087">
        <f t="shared" si="239"/>
        <v>766</v>
      </c>
      <c r="R235" s="1080" t="str">
        <f t="shared" si="204"/>
        <v>TRUE</v>
      </c>
      <c r="S235" s="1080" t="str">
        <f t="shared" si="205"/>
        <v>TRUE</v>
      </c>
      <c r="T235" s="1080" t="str">
        <f t="shared" si="206"/>
        <v>TRUE</v>
      </c>
      <c r="V235" s="1078">
        <f>Birth!X235</f>
        <v>394</v>
      </c>
      <c r="W235" s="1078">
        <f>Birth!Y235</f>
        <v>372</v>
      </c>
      <c r="X235" s="1078">
        <f>Birth!Z235</f>
        <v>766</v>
      </c>
    </row>
    <row r="236" spans="1:24" s="1078" customFormat="1" ht="15" customHeight="1">
      <c r="A236" s="1057">
        <v>46</v>
      </c>
      <c r="B236" s="1047" t="s">
        <v>35</v>
      </c>
      <c r="C236" s="948">
        <v>104</v>
      </c>
      <c r="D236" s="948">
        <v>104</v>
      </c>
      <c r="E236" s="1087">
        <f t="shared" si="233"/>
        <v>208</v>
      </c>
      <c r="F236" s="948">
        <v>225</v>
      </c>
      <c r="G236" s="948">
        <v>202</v>
      </c>
      <c r="H236" s="1087">
        <f t="shared" si="234"/>
        <v>427</v>
      </c>
      <c r="I236" s="948">
        <v>33</v>
      </c>
      <c r="J236" s="948">
        <v>32</v>
      </c>
      <c r="K236" s="1087">
        <f t="shared" si="235"/>
        <v>65</v>
      </c>
      <c r="L236" s="1086"/>
      <c r="M236" s="1086"/>
      <c r="N236" s="1087">
        <f t="shared" si="236"/>
        <v>0</v>
      </c>
      <c r="O236" s="1087">
        <f t="shared" si="237"/>
        <v>362</v>
      </c>
      <c r="P236" s="1087">
        <f t="shared" si="238"/>
        <v>338</v>
      </c>
      <c r="Q236" s="1087">
        <f t="shared" si="239"/>
        <v>700</v>
      </c>
      <c r="R236" s="1080" t="str">
        <f t="shared" si="204"/>
        <v>TRUE</v>
      </c>
      <c r="S236" s="1080" t="str">
        <f t="shared" si="205"/>
        <v>TRUE</v>
      </c>
      <c r="T236" s="1080" t="str">
        <f t="shared" si="206"/>
        <v>TRUE</v>
      </c>
      <c r="V236" s="1078">
        <f>Birth!X236</f>
        <v>362</v>
      </c>
      <c r="W236" s="1078">
        <f>Birth!Y236</f>
        <v>338</v>
      </c>
      <c r="X236" s="1078">
        <f>Birth!Z236</f>
        <v>700</v>
      </c>
    </row>
    <row r="237" spans="1:24" s="1078" customFormat="1" ht="15" customHeight="1">
      <c r="A237" s="1057">
        <v>47</v>
      </c>
      <c r="B237" s="1047" t="s">
        <v>38</v>
      </c>
      <c r="C237" s="948">
        <v>40</v>
      </c>
      <c r="D237" s="948">
        <v>39</v>
      </c>
      <c r="E237" s="1087">
        <f t="shared" si="233"/>
        <v>79</v>
      </c>
      <c r="F237" s="948">
        <v>57</v>
      </c>
      <c r="G237" s="948">
        <v>43</v>
      </c>
      <c r="H237" s="1087">
        <f t="shared" si="234"/>
        <v>100</v>
      </c>
      <c r="I237" s="948">
        <v>6</v>
      </c>
      <c r="J237" s="948">
        <v>5</v>
      </c>
      <c r="K237" s="1087">
        <f t="shared" si="235"/>
        <v>11</v>
      </c>
      <c r="L237" s="1086"/>
      <c r="M237" s="1086"/>
      <c r="N237" s="1087">
        <f t="shared" si="236"/>
        <v>0</v>
      </c>
      <c r="O237" s="1087">
        <f t="shared" si="237"/>
        <v>103</v>
      </c>
      <c r="P237" s="1087">
        <f t="shared" si="238"/>
        <v>87</v>
      </c>
      <c r="Q237" s="1087">
        <f t="shared" si="239"/>
        <v>190</v>
      </c>
      <c r="R237" s="1080" t="str">
        <f t="shared" si="204"/>
        <v>TRUE</v>
      </c>
      <c r="S237" s="1080" t="str">
        <f t="shared" si="205"/>
        <v>TRUE</v>
      </c>
      <c r="T237" s="1080" t="str">
        <f t="shared" si="206"/>
        <v>TRUE</v>
      </c>
      <c r="V237" s="1078">
        <f>Birth!X237</f>
        <v>103</v>
      </c>
      <c r="W237" s="1078">
        <f>Birth!Y237</f>
        <v>87</v>
      </c>
      <c r="X237" s="1078">
        <f>Birth!Z237</f>
        <v>190</v>
      </c>
    </row>
    <row r="238" spans="1:24" s="1078" customFormat="1" ht="15" customHeight="1">
      <c r="A238" s="1057">
        <v>48</v>
      </c>
      <c r="B238" s="1047" t="s">
        <v>36</v>
      </c>
      <c r="C238" s="948">
        <v>43</v>
      </c>
      <c r="D238" s="948">
        <v>40</v>
      </c>
      <c r="E238" s="1087">
        <f t="shared" si="233"/>
        <v>83</v>
      </c>
      <c r="F238" s="948">
        <v>23</v>
      </c>
      <c r="G238" s="948">
        <v>17</v>
      </c>
      <c r="H238" s="1087">
        <f t="shared" si="234"/>
        <v>40</v>
      </c>
      <c r="I238" s="948">
        <v>17</v>
      </c>
      <c r="J238" s="948">
        <v>17</v>
      </c>
      <c r="K238" s="1087">
        <f t="shared" si="235"/>
        <v>34</v>
      </c>
      <c r="L238" s="1086"/>
      <c r="M238" s="1086"/>
      <c r="N238" s="1087">
        <f t="shared" si="236"/>
        <v>0</v>
      </c>
      <c r="O238" s="1087">
        <f t="shared" si="237"/>
        <v>83</v>
      </c>
      <c r="P238" s="1087">
        <f t="shared" si="238"/>
        <v>74</v>
      </c>
      <c r="Q238" s="1087">
        <f t="shared" si="239"/>
        <v>157</v>
      </c>
      <c r="R238" s="1080" t="str">
        <f t="shared" si="204"/>
        <v>TRUE</v>
      </c>
      <c r="S238" s="1080" t="str">
        <f t="shared" si="205"/>
        <v>TRUE</v>
      </c>
      <c r="T238" s="1080" t="str">
        <f t="shared" si="206"/>
        <v>TRUE</v>
      </c>
      <c r="V238" s="1078">
        <f>Birth!X238</f>
        <v>83</v>
      </c>
      <c r="W238" s="1078">
        <f>Birth!Y238</f>
        <v>74</v>
      </c>
      <c r="X238" s="1078">
        <f>Birth!Z238</f>
        <v>157</v>
      </c>
    </row>
    <row r="239" spans="1:24" s="1078" customFormat="1" ht="15" customHeight="1">
      <c r="A239" s="1057">
        <v>49</v>
      </c>
      <c r="B239" s="1048" t="s">
        <v>37</v>
      </c>
      <c r="C239" s="948">
        <v>47</v>
      </c>
      <c r="D239" s="948">
        <v>48</v>
      </c>
      <c r="E239" s="1087">
        <f t="shared" si="233"/>
        <v>95</v>
      </c>
      <c r="F239" s="948">
        <v>4</v>
      </c>
      <c r="G239" s="948">
        <v>1</v>
      </c>
      <c r="H239" s="1087">
        <f t="shared" si="234"/>
        <v>5</v>
      </c>
      <c r="I239" s="948">
        <v>7</v>
      </c>
      <c r="J239" s="948">
        <v>6</v>
      </c>
      <c r="K239" s="1087">
        <f t="shared" si="235"/>
        <v>13</v>
      </c>
      <c r="L239" s="1086"/>
      <c r="M239" s="1086"/>
      <c r="N239" s="1087">
        <f t="shared" si="236"/>
        <v>0</v>
      </c>
      <c r="O239" s="1087">
        <f t="shared" si="237"/>
        <v>58</v>
      </c>
      <c r="P239" s="1087">
        <f t="shared" si="238"/>
        <v>55</v>
      </c>
      <c r="Q239" s="1087">
        <f t="shared" si="239"/>
        <v>113</v>
      </c>
      <c r="R239" s="1080" t="str">
        <f t="shared" ref="R239:R270" si="240">IF(O239=V239,"TRUE","FALSE")</f>
        <v>TRUE</v>
      </c>
      <c r="S239" s="1080" t="str">
        <f t="shared" ref="S239:S270" si="241">IF(P239=W239,"TRUE","FALSE")</f>
        <v>TRUE</v>
      </c>
      <c r="T239" s="1080" t="str">
        <f t="shared" ref="T239:T270" si="242">IF(Q239=X239,"TRUE","FALSE")</f>
        <v>TRUE</v>
      </c>
      <c r="V239" s="1078">
        <f>Birth!X239</f>
        <v>58</v>
      </c>
      <c r="W239" s="1078">
        <f>Birth!Y239</f>
        <v>55</v>
      </c>
      <c r="X239" s="1078">
        <f>Birth!Z239</f>
        <v>113</v>
      </c>
    </row>
    <row r="240" spans="1:24" s="1078" customFormat="1" ht="15" customHeight="1">
      <c r="A240" s="1057">
        <v>50</v>
      </c>
      <c r="B240" s="1048" t="s">
        <v>111</v>
      </c>
      <c r="C240" s="948">
        <v>260</v>
      </c>
      <c r="D240" s="948">
        <v>285</v>
      </c>
      <c r="E240" s="1087">
        <f t="shared" si="233"/>
        <v>545</v>
      </c>
      <c r="F240" s="948">
        <v>2</v>
      </c>
      <c r="G240" s="948">
        <v>2</v>
      </c>
      <c r="H240" s="1087">
        <f t="shared" si="234"/>
        <v>4</v>
      </c>
      <c r="I240" s="948">
        <v>26</v>
      </c>
      <c r="J240" s="948">
        <v>21</v>
      </c>
      <c r="K240" s="1087">
        <f t="shared" si="235"/>
        <v>47</v>
      </c>
      <c r="L240" s="1086"/>
      <c r="M240" s="1086"/>
      <c r="N240" s="1087">
        <f t="shared" si="236"/>
        <v>0</v>
      </c>
      <c r="O240" s="1087">
        <f t="shared" si="237"/>
        <v>288</v>
      </c>
      <c r="P240" s="1087">
        <f t="shared" si="238"/>
        <v>308</v>
      </c>
      <c r="Q240" s="1087">
        <f t="shared" si="239"/>
        <v>596</v>
      </c>
      <c r="R240" s="1080" t="str">
        <f t="shared" si="240"/>
        <v>TRUE</v>
      </c>
      <c r="S240" s="1080" t="str">
        <f t="shared" si="241"/>
        <v>TRUE</v>
      </c>
      <c r="T240" s="1080" t="str">
        <f t="shared" si="242"/>
        <v>TRUE</v>
      </c>
      <c r="V240" s="1078">
        <f>Birth!X240</f>
        <v>288</v>
      </c>
      <c r="W240" s="1078">
        <f>Birth!Y240</f>
        <v>308</v>
      </c>
      <c r="X240" s="1078">
        <f>Birth!Z240</f>
        <v>596</v>
      </c>
    </row>
    <row r="241" spans="1:24" s="1078" customFormat="1" ht="15" customHeight="1">
      <c r="A241" s="1050"/>
      <c r="B241" s="1092" t="s">
        <v>6</v>
      </c>
      <c r="C241" s="1093">
        <f t="shared" ref="C241:Q241" si="243">SUM(C232:C240)</f>
        <v>1883</v>
      </c>
      <c r="D241" s="1093">
        <f t="shared" si="243"/>
        <v>1781</v>
      </c>
      <c r="E241" s="1093">
        <f t="shared" si="243"/>
        <v>3664</v>
      </c>
      <c r="F241" s="1093">
        <f t="shared" si="243"/>
        <v>1791</v>
      </c>
      <c r="G241" s="1093">
        <f t="shared" si="243"/>
        <v>1554</v>
      </c>
      <c r="H241" s="1093">
        <f t="shared" si="243"/>
        <v>3345</v>
      </c>
      <c r="I241" s="1093">
        <f t="shared" si="243"/>
        <v>388</v>
      </c>
      <c r="J241" s="1093">
        <f t="shared" si="243"/>
        <v>395</v>
      </c>
      <c r="K241" s="1093">
        <f t="shared" si="243"/>
        <v>783</v>
      </c>
      <c r="L241" s="1093">
        <f t="shared" si="243"/>
        <v>0</v>
      </c>
      <c r="M241" s="1093">
        <f t="shared" si="243"/>
        <v>0</v>
      </c>
      <c r="N241" s="1093">
        <f t="shared" si="243"/>
        <v>0</v>
      </c>
      <c r="O241" s="1093">
        <f t="shared" si="243"/>
        <v>4062</v>
      </c>
      <c r="P241" s="1093">
        <f t="shared" si="243"/>
        <v>3730</v>
      </c>
      <c r="Q241" s="1093">
        <f t="shared" si="243"/>
        <v>7792</v>
      </c>
      <c r="R241" s="1080" t="str">
        <f t="shared" si="240"/>
        <v>TRUE</v>
      </c>
      <c r="S241" s="1080" t="str">
        <f t="shared" si="241"/>
        <v>TRUE</v>
      </c>
      <c r="T241" s="1080" t="str">
        <f t="shared" si="242"/>
        <v>TRUE</v>
      </c>
      <c r="V241" s="1078">
        <f>Birth!X241</f>
        <v>4062</v>
      </c>
      <c r="W241" s="1078">
        <f>Birth!Y241</f>
        <v>3730</v>
      </c>
      <c r="X241" s="1078">
        <f>Birth!Z241</f>
        <v>7792</v>
      </c>
    </row>
    <row r="242" spans="1:24" s="1078" customFormat="1" ht="15" customHeight="1">
      <c r="A242" s="1099" t="s">
        <v>40</v>
      </c>
      <c r="B242" s="1095"/>
      <c r="C242" s="1084"/>
      <c r="D242" s="1084"/>
      <c r="E242" s="1084"/>
      <c r="F242" s="1084"/>
      <c r="G242" s="1084"/>
      <c r="H242" s="1084"/>
      <c r="I242" s="1084"/>
      <c r="J242" s="1084"/>
      <c r="K242" s="1084"/>
      <c r="L242" s="1084"/>
      <c r="M242" s="1084"/>
      <c r="N242" s="1084"/>
      <c r="O242" s="1096"/>
      <c r="P242" s="1096"/>
      <c r="Q242" s="1084"/>
      <c r="R242" s="1080" t="str">
        <f t="shared" si="240"/>
        <v>TRUE</v>
      </c>
      <c r="S242" s="1080" t="str">
        <f t="shared" si="241"/>
        <v>TRUE</v>
      </c>
      <c r="T242" s="1080" t="str">
        <f t="shared" si="242"/>
        <v>TRUE</v>
      </c>
      <c r="V242" s="1078">
        <f>Birth!X242</f>
        <v>0</v>
      </c>
      <c r="W242" s="1078">
        <f>Birth!Y242</f>
        <v>0</v>
      </c>
      <c r="X242" s="1078">
        <f>Birth!Z242</f>
        <v>0</v>
      </c>
    </row>
    <row r="243" spans="1:24" s="1078" customFormat="1" ht="15" customHeight="1">
      <c r="A243" s="1057">
        <v>51</v>
      </c>
      <c r="B243" s="1031" t="s">
        <v>40</v>
      </c>
      <c r="C243" s="948">
        <v>1255</v>
      </c>
      <c r="D243" s="948">
        <v>1025</v>
      </c>
      <c r="E243" s="1087">
        <f t="shared" ref="E243:E250" si="244">SUM(C243:D243)</f>
        <v>2280</v>
      </c>
      <c r="F243" s="948">
        <v>1414</v>
      </c>
      <c r="G243" s="948">
        <v>1281</v>
      </c>
      <c r="H243" s="1087">
        <f t="shared" ref="H243:H250" si="245">SUM(F243:G243)</f>
        <v>2695</v>
      </c>
      <c r="I243" s="948">
        <v>0</v>
      </c>
      <c r="J243" s="948">
        <v>0</v>
      </c>
      <c r="K243" s="1087">
        <f t="shared" ref="K243:K250" si="246">SUM(I243:J243)</f>
        <v>0</v>
      </c>
      <c r="L243" s="948">
        <v>121</v>
      </c>
      <c r="M243" s="948">
        <v>48</v>
      </c>
      <c r="N243" s="1087">
        <f t="shared" ref="N243:N250" si="247">SUM(L243:M243)</f>
        <v>169</v>
      </c>
      <c r="O243" s="1087">
        <f t="shared" ref="O243:O250" si="248">C243+F243+I243+L243</f>
        <v>2790</v>
      </c>
      <c r="P243" s="1087">
        <f t="shared" ref="P243:P250" si="249">D243+G243+J243+M243</f>
        <v>2354</v>
      </c>
      <c r="Q243" s="1087">
        <f t="shared" ref="Q243:Q250" si="250">O243+P243</f>
        <v>5144</v>
      </c>
      <c r="R243" s="1080" t="str">
        <f t="shared" si="240"/>
        <v>TRUE</v>
      </c>
      <c r="S243" s="1080" t="str">
        <f t="shared" si="241"/>
        <v>TRUE</v>
      </c>
      <c r="T243" s="1080" t="str">
        <f t="shared" si="242"/>
        <v>TRUE</v>
      </c>
      <c r="V243" s="1078">
        <f>Birth!X243</f>
        <v>2790</v>
      </c>
      <c r="W243" s="1078">
        <f>Birth!Y243</f>
        <v>2354</v>
      </c>
      <c r="X243" s="1078">
        <f>Birth!Z243</f>
        <v>5144</v>
      </c>
    </row>
    <row r="244" spans="1:24" s="1078" customFormat="1" ht="15" customHeight="1">
      <c r="A244" s="1057">
        <v>52</v>
      </c>
      <c r="B244" s="1031" t="s">
        <v>41</v>
      </c>
      <c r="C244" s="948">
        <v>564</v>
      </c>
      <c r="D244" s="948">
        <v>554</v>
      </c>
      <c r="E244" s="1087">
        <f t="shared" si="244"/>
        <v>1118</v>
      </c>
      <c r="F244" s="948">
        <v>2667</v>
      </c>
      <c r="G244" s="948">
        <v>2147</v>
      </c>
      <c r="H244" s="1087">
        <f t="shared" si="245"/>
        <v>4814</v>
      </c>
      <c r="I244" s="948">
        <v>0</v>
      </c>
      <c r="J244" s="948">
        <v>0</v>
      </c>
      <c r="K244" s="1087">
        <f t="shared" si="246"/>
        <v>0</v>
      </c>
      <c r="L244" s="948">
        <v>335</v>
      </c>
      <c r="M244" s="948">
        <v>279</v>
      </c>
      <c r="N244" s="1087">
        <f t="shared" si="247"/>
        <v>614</v>
      </c>
      <c r="O244" s="1087">
        <f t="shared" si="248"/>
        <v>3566</v>
      </c>
      <c r="P244" s="1087">
        <f t="shared" si="249"/>
        <v>2980</v>
      </c>
      <c r="Q244" s="1087">
        <f t="shared" si="250"/>
        <v>6546</v>
      </c>
      <c r="R244" s="1080" t="str">
        <f t="shared" si="240"/>
        <v>TRUE</v>
      </c>
      <c r="S244" s="1080" t="str">
        <f t="shared" si="241"/>
        <v>TRUE</v>
      </c>
      <c r="T244" s="1080" t="str">
        <f t="shared" si="242"/>
        <v>TRUE</v>
      </c>
      <c r="V244" s="1078">
        <f>Birth!X244</f>
        <v>3566</v>
      </c>
      <c r="W244" s="1078">
        <f>Birth!Y244</f>
        <v>2980</v>
      </c>
      <c r="X244" s="1078">
        <f>Birth!Z244</f>
        <v>6546</v>
      </c>
    </row>
    <row r="245" spans="1:24" s="1078" customFormat="1" ht="15" customHeight="1">
      <c r="A245" s="1057">
        <v>53</v>
      </c>
      <c r="B245" s="1031" t="s">
        <v>43</v>
      </c>
      <c r="C245" s="948">
        <v>111</v>
      </c>
      <c r="D245" s="948">
        <v>120</v>
      </c>
      <c r="E245" s="1087">
        <f t="shared" si="244"/>
        <v>231</v>
      </c>
      <c r="F245" s="948">
        <v>223</v>
      </c>
      <c r="G245" s="948">
        <v>178</v>
      </c>
      <c r="H245" s="1087">
        <f t="shared" si="245"/>
        <v>401</v>
      </c>
      <c r="I245" s="948">
        <v>0</v>
      </c>
      <c r="J245" s="948">
        <v>0</v>
      </c>
      <c r="K245" s="1087">
        <f t="shared" si="246"/>
        <v>0</v>
      </c>
      <c r="L245" s="948">
        <v>0</v>
      </c>
      <c r="M245" s="948">
        <v>0</v>
      </c>
      <c r="N245" s="1087">
        <f t="shared" si="247"/>
        <v>0</v>
      </c>
      <c r="O245" s="1087">
        <f t="shared" si="248"/>
        <v>334</v>
      </c>
      <c r="P245" s="1087">
        <f t="shared" si="249"/>
        <v>298</v>
      </c>
      <c r="Q245" s="1087">
        <f t="shared" si="250"/>
        <v>632</v>
      </c>
      <c r="R245" s="1080" t="str">
        <f t="shared" si="240"/>
        <v>TRUE</v>
      </c>
      <c r="S245" s="1080" t="str">
        <f t="shared" si="241"/>
        <v>TRUE</v>
      </c>
      <c r="T245" s="1080" t="str">
        <f t="shared" si="242"/>
        <v>TRUE</v>
      </c>
      <c r="V245" s="1078">
        <f>Birth!X245</f>
        <v>334</v>
      </c>
      <c r="W245" s="1078">
        <f>Birth!Y245</f>
        <v>298</v>
      </c>
      <c r="X245" s="1078">
        <f>Birth!Z245</f>
        <v>632</v>
      </c>
    </row>
    <row r="246" spans="1:24" s="1078" customFormat="1" ht="15" customHeight="1">
      <c r="A246" s="1057">
        <v>54</v>
      </c>
      <c r="B246" s="1031" t="s">
        <v>674</v>
      </c>
      <c r="C246" s="948">
        <v>76</v>
      </c>
      <c r="D246" s="948">
        <v>89</v>
      </c>
      <c r="E246" s="1087">
        <f t="shared" si="244"/>
        <v>165</v>
      </c>
      <c r="F246" s="948">
        <v>541</v>
      </c>
      <c r="G246" s="948">
        <v>434</v>
      </c>
      <c r="H246" s="1087">
        <f t="shared" si="245"/>
        <v>975</v>
      </c>
      <c r="I246" s="948">
        <v>0</v>
      </c>
      <c r="J246" s="948">
        <v>0</v>
      </c>
      <c r="K246" s="1087">
        <f t="shared" si="246"/>
        <v>0</v>
      </c>
      <c r="L246" s="948">
        <v>9</v>
      </c>
      <c r="M246" s="948">
        <v>11</v>
      </c>
      <c r="N246" s="1087">
        <f t="shared" si="247"/>
        <v>20</v>
      </c>
      <c r="O246" s="1087">
        <f t="shared" si="248"/>
        <v>626</v>
      </c>
      <c r="P246" s="1087">
        <f t="shared" si="249"/>
        <v>534</v>
      </c>
      <c r="Q246" s="1087">
        <f t="shared" si="250"/>
        <v>1160</v>
      </c>
      <c r="R246" s="1080" t="str">
        <f t="shared" si="240"/>
        <v>TRUE</v>
      </c>
      <c r="S246" s="1080" t="str">
        <f t="shared" si="241"/>
        <v>TRUE</v>
      </c>
      <c r="T246" s="1080" t="str">
        <f t="shared" si="242"/>
        <v>TRUE</v>
      </c>
      <c r="V246" s="1078">
        <f>Birth!X246</f>
        <v>626</v>
      </c>
      <c r="W246" s="1078">
        <f>Birth!Y246</f>
        <v>534</v>
      </c>
      <c r="X246" s="1078">
        <f>Birth!Z246</f>
        <v>1160</v>
      </c>
    </row>
    <row r="247" spans="1:24" s="1078" customFormat="1" ht="15" customHeight="1">
      <c r="A247" s="1057">
        <v>55</v>
      </c>
      <c r="B247" s="1031" t="s">
        <v>694</v>
      </c>
      <c r="C247" s="948">
        <v>0</v>
      </c>
      <c r="D247" s="948">
        <v>0</v>
      </c>
      <c r="E247" s="1087">
        <f t="shared" si="244"/>
        <v>0</v>
      </c>
      <c r="F247" s="948">
        <v>962</v>
      </c>
      <c r="G247" s="948">
        <v>987</v>
      </c>
      <c r="H247" s="1087">
        <f t="shared" si="245"/>
        <v>1949</v>
      </c>
      <c r="I247" s="948">
        <v>0</v>
      </c>
      <c r="J247" s="948">
        <v>0</v>
      </c>
      <c r="K247" s="1087">
        <f t="shared" si="246"/>
        <v>0</v>
      </c>
      <c r="L247" s="948">
        <v>2</v>
      </c>
      <c r="M247" s="948">
        <v>0</v>
      </c>
      <c r="N247" s="1087">
        <f t="shared" si="247"/>
        <v>2</v>
      </c>
      <c r="O247" s="1087">
        <f t="shared" si="248"/>
        <v>964</v>
      </c>
      <c r="P247" s="1087">
        <f t="shared" si="249"/>
        <v>987</v>
      </c>
      <c r="Q247" s="1087">
        <f t="shared" si="250"/>
        <v>1951</v>
      </c>
      <c r="R247" s="1080" t="str">
        <f t="shared" si="240"/>
        <v>TRUE</v>
      </c>
      <c r="S247" s="1080" t="str">
        <f t="shared" si="241"/>
        <v>TRUE</v>
      </c>
      <c r="T247" s="1080" t="str">
        <f t="shared" si="242"/>
        <v>TRUE</v>
      </c>
      <c r="V247" s="1078">
        <f>Birth!X247</f>
        <v>964</v>
      </c>
      <c r="W247" s="1078">
        <f>Birth!Y247</f>
        <v>987</v>
      </c>
      <c r="X247" s="1078">
        <f>Birth!Z247</f>
        <v>1951</v>
      </c>
    </row>
    <row r="248" spans="1:24" s="1078" customFormat="1" ht="15" customHeight="1">
      <c r="A248" s="1057">
        <v>56</v>
      </c>
      <c r="B248" s="1031" t="s">
        <v>42</v>
      </c>
      <c r="C248" s="948">
        <v>53</v>
      </c>
      <c r="D248" s="948">
        <v>53</v>
      </c>
      <c r="E248" s="1087">
        <f t="shared" si="244"/>
        <v>106</v>
      </c>
      <c r="F248" s="948">
        <v>263</v>
      </c>
      <c r="G248" s="948">
        <v>229</v>
      </c>
      <c r="H248" s="1087">
        <f t="shared" si="245"/>
        <v>492</v>
      </c>
      <c r="I248" s="948">
        <v>0</v>
      </c>
      <c r="J248" s="948">
        <v>0</v>
      </c>
      <c r="K248" s="1087">
        <f t="shared" si="246"/>
        <v>0</v>
      </c>
      <c r="L248" s="948">
        <v>0</v>
      </c>
      <c r="M248" s="948">
        <v>2</v>
      </c>
      <c r="N248" s="1087">
        <f t="shared" si="247"/>
        <v>2</v>
      </c>
      <c r="O248" s="1087">
        <f t="shared" si="248"/>
        <v>316</v>
      </c>
      <c r="P248" s="1087">
        <f t="shared" si="249"/>
        <v>284</v>
      </c>
      <c r="Q248" s="1087">
        <f t="shared" si="250"/>
        <v>600</v>
      </c>
      <c r="R248" s="1080" t="str">
        <f t="shared" si="240"/>
        <v>TRUE</v>
      </c>
      <c r="S248" s="1080" t="str">
        <f t="shared" si="241"/>
        <v>TRUE</v>
      </c>
      <c r="T248" s="1080" t="str">
        <f t="shared" si="242"/>
        <v>TRUE</v>
      </c>
      <c r="V248" s="1078">
        <f>Birth!X248</f>
        <v>316</v>
      </c>
      <c r="W248" s="1078">
        <f>Birth!Y248</f>
        <v>284</v>
      </c>
      <c r="X248" s="1078">
        <f>Birth!Z248</f>
        <v>600</v>
      </c>
    </row>
    <row r="249" spans="1:24" s="1078" customFormat="1" ht="15" customHeight="1">
      <c r="A249" s="1057">
        <v>57</v>
      </c>
      <c r="B249" s="1031" t="s">
        <v>675</v>
      </c>
      <c r="C249" s="948">
        <v>0</v>
      </c>
      <c r="D249" s="948">
        <v>0</v>
      </c>
      <c r="E249" s="1087">
        <f t="shared" si="244"/>
        <v>0</v>
      </c>
      <c r="F249" s="948">
        <v>365</v>
      </c>
      <c r="G249" s="948">
        <v>324</v>
      </c>
      <c r="H249" s="1087">
        <f t="shared" si="245"/>
        <v>689</v>
      </c>
      <c r="I249" s="948">
        <v>0</v>
      </c>
      <c r="J249" s="948">
        <v>0</v>
      </c>
      <c r="K249" s="1087">
        <f t="shared" si="246"/>
        <v>0</v>
      </c>
      <c r="L249" s="948">
        <v>6</v>
      </c>
      <c r="M249" s="948">
        <v>2</v>
      </c>
      <c r="N249" s="1087">
        <f t="shared" si="247"/>
        <v>8</v>
      </c>
      <c r="O249" s="1087">
        <f t="shared" si="248"/>
        <v>371</v>
      </c>
      <c r="P249" s="1087">
        <f t="shared" si="249"/>
        <v>326</v>
      </c>
      <c r="Q249" s="1087">
        <f t="shared" si="250"/>
        <v>697</v>
      </c>
      <c r="R249" s="1080" t="str">
        <f t="shared" si="240"/>
        <v>TRUE</v>
      </c>
      <c r="S249" s="1080" t="str">
        <f t="shared" si="241"/>
        <v>TRUE</v>
      </c>
      <c r="T249" s="1080" t="str">
        <f t="shared" si="242"/>
        <v>TRUE</v>
      </c>
      <c r="V249" s="1078">
        <f>Birth!X249</f>
        <v>371</v>
      </c>
      <c r="W249" s="1078">
        <f>Birth!Y249</f>
        <v>326</v>
      </c>
      <c r="X249" s="1078">
        <f>Birth!Z249</f>
        <v>697</v>
      </c>
    </row>
    <row r="250" spans="1:24" s="1078" customFormat="1" ht="15" customHeight="1">
      <c r="A250" s="1057">
        <v>58</v>
      </c>
      <c r="B250" s="1031" t="s">
        <v>695</v>
      </c>
      <c r="C250" s="948">
        <v>1</v>
      </c>
      <c r="D250" s="948">
        <v>3</v>
      </c>
      <c r="E250" s="1087">
        <f t="shared" si="244"/>
        <v>4</v>
      </c>
      <c r="F250" s="948">
        <v>1</v>
      </c>
      <c r="G250" s="948">
        <v>0</v>
      </c>
      <c r="H250" s="1087">
        <f t="shared" si="245"/>
        <v>1</v>
      </c>
      <c r="I250" s="948">
        <v>0</v>
      </c>
      <c r="J250" s="948">
        <v>0</v>
      </c>
      <c r="K250" s="1087">
        <f t="shared" si="246"/>
        <v>0</v>
      </c>
      <c r="L250" s="948">
        <v>1</v>
      </c>
      <c r="M250" s="948">
        <v>5</v>
      </c>
      <c r="N250" s="1087">
        <f t="shared" si="247"/>
        <v>6</v>
      </c>
      <c r="O250" s="1087">
        <f t="shared" si="248"/>
        <v>3</v>
      </c>
      <c r="P250" s="1087">
        <f t="shared" si="249"/>
        <v>8</v>
      </c>
      <c r="Q250" s="1087">
        <f t="shared" si="250"/>
        <v>11</v>
      </c>
      <c r="R250" s="1080" t="str">
        <f t="shared" si="240"/>
        <v>TRUE</v>
      </c>
      <c r="S250" s="1080" t="str">
        <f t="shared" si="241"/>
        <v>TRUE</v>
      </c>
      <c r="T250" s="1080" t="str">
        <f t="shared" si="242"/>
        <v>TRUE</v>
      </c>
      <c r="V250" s="1078">
        <f>Birth!X250</f>
        <v>3</v>
      </c>
      <c r="W250" s="1078">
        <f>Birth!Y250</f>
        <v>8</v>
      </c>
      <c r="X250" s="1078">
        <f>Birth!Z250</f>
        <v>11</v>
      </c>
    </row>
    <row r="251" spans="1:24" s="1078" customFormat="1" ht="15" customHeight="1">
      <c r="A251" s="1050"/>
      <c r="B251" s="1092" t="s">
        <v>6</v>
      </c>
      <c r="C251" s="1093">
        <f>SUM(C243:C250)</f>
        <v>2060</v>
      </c>
      <c r="D251" s="1093">
        <f t="shared" ref="D251:Q251" si="251">SUM(D243:D250)</f>
        <v>1844</v>
      </c>
      <c r="E251" s="1093">
        <f t="shared" si="251"/>
        <v>3904</v>
      </c>
      <c r="F251" s="1093">
        <f t="shared" si="251"/>
        <v>6436</v>
      </c>
      <c r="G251" s="1093">
        <f t="shared" si="251"/>
        <v>5580</v>
      </c>
      <c r="H251" s="1093">
        <f t="shared" si="251"/>
        <v>12016</v>
      </c>
      <c r="I251" s="1093">
        <f t="shared" si="251"/>
        <v>0</v>
      </c>
      <c r="J251" s="1093">
        <f t="shared" si="251"/>
        <v>0</v>
      </c>
      <c r="K251" s="1093">
        <f t="shared" si="251"/>
        <v>0</v>
      </c>
      <c r="L251" s="1093">
        <f t="shared" si="251"/>
        <v>474</v>
      </c>
      <c r="M251" s="1093">
        <f t="shared" si="251"/>
        <v>347</v>
      </c>
      <c r="N251" s="1093">
        <f t="shared" si="251"/>
        <v>821</v>
      </c>
      <c r="O251" s="1093">
        <f t="shared" si="251"/>
        <v>8970</v>
      </c>
      <c r="P251" s="1093">
        <f t="shared" si="251"/>
        <v>7771</v>
      </c>
      <c r="Q251" s="1093">
        <f t="shared" si="251"/>
        <v>16741</v>
      </c>
      <c r="R251" s="1080" t="str">
        <f t="shared" si="240"/>
        <v>TRUE</v>
      </c>
      <c r="S251" s="1080" t="str">
        <f t="shared" si="241"/>
        <v>TRUE</v>
      </c>
      <c r="T251" s="1080" t="str">
        <f t="shared" si="242"/>
        <v>TRUE</v>
      </c>
      <c r="V251" s="1078">
        <f>Birth!X251</f>
        <v>8970</v>
      </c>
      <c r="W251" s="1078">
        <f>Birth!Y251</f>
        <v>7771</v>
      </c>
      <c r="X251" s="1078">
        <f>Birth!Z251</f>
        <v>16741</v>
      </c>
    </row>
    <row r="252" spans="1:24" s="1078" customFormat="1" ht="15" customHeight="1">
      <c r="A252" s="1099" t="s">
        <v>44</v>
      </c>
      <c r="B252" s="1095"/>
      <c r="C252" s="1084"/>
      <c r="D252" s="1084"/>
      <c r="E252" s="1084"/>
      <c r="F252" s="1084"/>
      <c r="G252" s="1084"/>
      <c r="H252" s="1084"/>
      <c r="I252" s="1084"/>
      <c r="J252" s="1084"/>
      <c r="K252" s="1084"/>
      <c r="L252" s="1084"/>
      <c r="M252" s="1084"/>
      <c r="N252" s="1084"/>
      <c r="O252" s="1096"/>
      <c r="P252" s="1096"/>
      <c r="Q252" s="1084"/>
      <c r="R252" s="1080" t="str">
        <f t="shared" si="240"/>
        <v>TRUE</v>
      </c>
      <c r="S252" s="1080" t="str">
        <f t="shared" si="241"/>
        <v>TRUE</v>
      </c>
      <c r="T252" s="1080" t="str">
        <f t="shared" si="242"/>
        <v>TRUE</v>
      </c>
      <c r="V252" s="1078">
        <f>Birth!X252</f>
        <v>0</v>
      </c>
      <c r="W252" s="1078">
        <f>Birth!Y252</f>
        <v>0</v>
      </c>
      <c r="X252" s="1078">
        <f>Birth!Z252</f>
        <v>0</v>
      </c>
    </row>
    <row r="253" spans="1:24" s="1078" customFormat="1" ht="15" customHeight="1">
      <c r="A253" s="1057">
        <v>59</v>
      </c>
      <c r="B253" s="552" t="s">
        <v>44</v>
      </c>
      <c r="C253" s="1104">
        <v>1191</v>
      </c>
      <c r="D253" s="1104">
        <v>1160</v>
      </c>
      <c r="E253" s="1087">
        <f t="shared" ref="E253:E262" si="252">SUM(C253:D253)</f>
        <v>2351</v>
      </c>
      <c r="F253" s="1104">
        <v>2570</v>
      </c>
      <c r="G253" s="1104">
        <v>2396</v>
      </c>
      <c r="H253" s="1087">
        <f t="shared" ref="H253:H262" si="253">SUM(F253:G253)</f>
        <v>4966</v>
      </c>
      <c r="I253" s="1104"/>
      <c r="J253" s="1104"/>
      <c r="K253" s="1087">
        <f t="shared" ref="K253:K262" si="254">SUM(I253:J253)</f>
        <v>0</v>
      </c>
      <c r="L253" s="1104">
        <v>95</v>
      </c>
      <c r="M253" s="1104">
        <v>83</v>
      </c>
      <c r="N253" s="1087">
        <f t="shared" ref="N253:N262" si="255">SUM(L253:M253)</f>
        <v>178</v>
      </c>
      <c r="O253" s="1087">
        <f t="shared" ref="O253:O262" si="256">C253+F253+I253+L253</f>
        <v>3856</v>
      </c>
      <c r="P253" s="1087">
        <f t="shared" ref="P253:P262" si="257">D253+G253+J253+M253</f>
        <v>3639</v>
      </c>
      <c r="Q253" s="1087">
        <f t="shared" ref="Q253:Q262" si="258">O253+P253</f>
        <v>7495</v>
      </c>
      <c r="R253" s="1080" t="str">
        <f t="shared" si="240"/>
        <v>TRUE</v>
      </c>
      <c r="S253" s="1080" t="str">
        <f t="shared" si="241"/>
        <v>TRUE</v>
      </c>
      <c r="T253" s="1080" t="str">
        <f t="shared" si="242"/>
        <v>TRUE</v>
      </c>
      <c r="V253" s="1078">
        <f>Birth!X253</f>
        <v>3856</v>
      </c>
      <c r="W253" s="1078">
        <f>Birth!Y253</f>
        <v>3639</v>
      </c>
      <c r="X253" s="1078">
        <f>Birth!Z253</f>
        <v>7495</v>
      </c>
    </row>
    <row r="254" spans="1:24" s="1078" customFormat="1" ht="15" customHeight="1">
      <c r="A254" s="1057">
        <v>60</v>
      </c>
      <c r="B254" s="553" t="s">
        <v>49</v>
      </c>
      <c r="C254" s="1104">
        <v>303</v>
      </c>
      <c r="D254" s="1104">
        <v>279</v>
      </c>
      <c r="E254" s="1087">
        <f t="shared" si="252"/>
        <v>582</v>
      </c>
      <c r="F254" s="1104">
        <v>632</v>
      </c>
      <c r="G254" s="1104">
        <v>594</v>
      </c>
      <c r="H254" s="1087">
        <f t="shared" si="253"/>
        <v>1226</v>
      </c>
      <c r="I254" s="1104"/>
      <c r="J254" s="1104"/>
      <c r="K254" s="1087">
        <f t="shared" si="254"/>
        <v>0</v>
      </c>
      <c r="L254" s="1104">
        <v>24</v>
      </c>
      <c r="M254" s="1104">
        <v>18</v>
      </c>
      <c r="N254" s="1087">
        <f t="shared" si="255"/>
        <v>42</v>
      </c>
      <c r="O254" s="1087">
        <f t="shared" si="256"/>
        <v>959</v>
      </c>
      <c r="P254" s="1087">
        <f t="shared" si="257"/>
        <v>891</v>
      </c>
      <c r="Q254" s="1087">
        <f t="shared" si="258"/>
        <v>1850</v>
      </c>
      <c r="R254" s="1080" t="str">
        <f t="shared" si="240"/>
        <v>TRUE</v>
      </c>
      <c r="S254" s="1080" t="str">
        <f t="shared" si="241"/>
        <v>TRUE</v>
      </c>
      <c r="T254" s="1080" t="str">
        <f t="shared" si="242"/>
        <v>TRUE</v>
      </c>
      <c r="V254" s="1078">
        <f>Birth!X254</f>
        <v>959</v>
      </c>
      <c r="W254" s="1078">
        <f>Birth!Y254</f>
        <v>891</v>
      </c>
      <c r="X254" s="1078">
        <f>Birth!Z254</f>
        <v>1850</v>
      </c>
    </row>
    <row r="255" spans="1:24" s="1078" customFormat="1" ht="15" customHeight="1">
      <c r="A255" s="1057">
        <v>61</v>
      </c>
      <c r="B255" s="552" t="s">
        <v>45</v>
      </c>
      <c r="C255" s="1104">
        <v>1103</v>
      </c>
      <c r="D255" s="1104">
        <v>1025</v>
      </c>
      <c r="E255" s="1087">
        <f t="shared" si="252"/>
        <v>2128</v>
      </c>
      <c r="F255" s="1104">
        <v>1037</v>
      </c>
      <c r="G255" s="1104">
        <v>948</v>
      </c>
      <c r="H255" s="1087">
        <f t="shared" si="253"/>
        <v>1985</v>
      </c>
      <c r="I255" s="1104"/>
      <c r="J255" s="1104"/>
      <c r="K255" s="1087">
        <f t="shared" si="254"/>
        <v>0</v>
      </c>
      <c r="L255" s="1104">
        <v>5</v>
      </c>
      <c r="M255" s="1104">
        <v>2</v>
      </c>
      <c r="N255" s="1087">
        <f t="shared" si="255"/>
        <v>7</v>
      </c>
      <c r="O255" s="1087">
        <f t="shared" si="256"/>
        <v>2145</v>
      </c>
      <c r="P255" s="1087">
        <f t="shared" si="257"/>
        <v>1975</v>
      </c>
      <c r="Q255" s="1087">
        <f t="shared" si="258"/>
        <v>4120</v>
      </c>
      <c r="R255" s="1080" t="str">
        <f t="shared" si="240"/>
        <v>TRUE</v>
      </c>
      <c r="S255" s="1080" t="str">
        <f t="shared" si="241"/>
        <v>TRUE</v>
      </c>
      <c r="T255" s="1080" t="str">
        <f t="shared" si="242"/>
        <v>TRUE</v>
      </c>
      <c r="V255" s="1078">
        <f>Birth!X255</f>
        <v>2145</v>
      </c>
      <c r="W255" s="1078">
        <f>Birth!Y255</f>
        <v>1975</v>
      </c>
      <c r="X255" s="1078">
        <f>Birth!Z255</f>
        <v>4120</v>
      </c>
    </row>
    <row r="256" spans="1:24" s="1078" customFormat="1" ht="15" customHeight="1">
      <c r="A256" s="1057">
        <v>62</v>
      </c>
      <c r="B256" s="552" t="s">
        <v>676</v>
      </c>
      <c r="C256" s="1104">
        <v>2</v>
      </c>
      <c r="D256" s="1104">
        <v>3</v>
      </c>
      <c r="E256" s="1087">
        <f t="shared" si="252"/>
        <v>5</v>
      </c>
      <c r="F256" s="1104">
        <v>0</v>
      </c>
      <c r="G256" s="1104">
        <v>0</v>
      </c>
      <c r="H256" s="1087">
        <f t="shared" si="253"/>
        <v>0</v>
      </c>
      <c r="I256" s="1104">
        <v>4</v>
      </c>
      <c r="J256" s="1104">
        <v>4</v>
      </c>
      <c r="K256" s="1087">
        <f t="shared" si="254"/>
        <v>8</v>
      </c>
      <c r="L256" s="1104">
        <v>4</v>
      </c>
      <c r="M256" s="1104">
        <v>2</v>
      </c>
      <c r="N256" s="1087">
        <f t="shared" si="255"/>
        <v>6</v>
      </c>
      <c r="O256" s="1087">
        <f t="shared" si="256"/>
        <v>10</v>
      </c>
      <c r="P256" s="1087">
        <f t="shared" si="257"/>
        <v>9</v>
      </c>
      <c r="Q256" s="1087">
        <f t="shared" si="258"/>
        <v>19</v>
      </c>
      <c r="R256" s="1080" t="str">
        <f t="shared" si="240"/>
        <v>TRUE</v>
      </c>
      <c r="S256" s="1080" t="str">
        <f t="shared" si="241"/>
        <v>TRUE</v>
      </c>
      <c r="T256" s="1080" t="str">
        <f t="shared" si="242"/>
        <v>TRUE</v>
      </c>
      <c r="V256" s="1078">
        <f>Birth!X256</f>
        <v>10</v>
      </c>
      <c r="W256" s="1078">
        <f>Birth!Y256</f>
        <v>9</v>
      </c>
      <c r="X256" s="1078">
        <f>Birth!Z256</f>
        <v>19</v>
      </c>
    </row>
    <row r="257" spans="1:24" s="1078" customFormat="1" ht="15" customHeight="1">
      <c r="A257" s="1057">
        <v>63</v>
      </c>
      <c r="B257" s="552" t="s">
        <v>677</v>
      </c>
      <c r="C257" s="1104">
        <v>41</v>
      </c>
      <c r="D257" s="1104">
        <v>41</v>
      </c>
      <c r="E257" s="1087">
        <f t="shared" si="252"/>
        <v>82</v>
      </c>
      <c r="F257" s="1104">
        <v>70</v>
      </c>
      <c r="G257" s="1104">
        <v>58</v>
      </c>
      <c r="H257" s="1087">
        <f t="shared" si="253"/>
        <v>128</v>
      </c>
      <c r="I257" s="1104"/>
      <c r="J257" s="1104"/>
      <c r="K257" s="1087">
        <f t="shared" si="254"/>
        <v>0</v>
      </c>
      <c r="L257" s="1104">
        <v>13</v>
      </c>
      <c r="M257" s="1104">
        <v>11</v>
      </c>
      <c r="N257" s="1087">
        <f t="shared" si="255"/>
        <v>24</v>
      </c>
      <c r="O257" s="1087">
        <f t="shared" si="256"/>
        <v>124</v>
      </c>
      <c r="P257" s="1087">
        <f t="shared" si="257"/>
        <v>110</v>
      </c>
      <c r="Q257" s="1087">
        <f t="shared" si="258"/>
        <v>234</v>
      </c>
      <c r="R257" s="1080" t="str">
        <f t="shared" si="240"/>
        <v>TRUE</v>
      </c>
      <c r="S257" s="1080" t="str">
        <f t="shared" si="241"/>
        <v>TRUE</v>
      </c>
      <c r="T257" s="1080" t="str">
        <f t="shared" si="242"/>
        <v>TRUE</v>
      </c>
      <c r="V257" s="1078">
        <f>Birth!X257</f>
        <v>124</v>
      </c>
      <c r="W257" s="1078">
        <f>Birth!Y257</f>
        <v>110</v>
      </c>
      <c r="X257" s="1078">
        <f>Birth!Z257</f>
        <v>234</v>
      </c>
    </row>
    <row r="258" spans="1:24" s="1078" customFormat="1" ht="15" customHeight="1">
      <c r="A258" s="1057">
        <v>64</v>
      </c>
      <c r="B258" s="552" t="s">
        <v>46</v>
      </c>
      <c r="C258" s="1104">
        <v>0</v>
      </c>
      <c r="D258" s="1104">
        <v>0</v>
      </c>
      <c r="E258" s="1087">
        <f t="shared" si="252"/>
        <v>0</v>
      </c>
      <c r="F258" s="1104">
        <v>3</v>
      </c>
      <c r="G258" s="1104">
        <v>3</v>
      </c>
      <c r="H258" s="1087">
        <f t="shared" si="253"/>
        <v>6</v>
      </c>
      <c r="I258" s="1104"/>
      <c r="J258" s="1104"/>
      <c r="K258" s="1087">
        <f t="shared" si="254"/>
        <v>0</v>
      </c>
      <c r="L258" s="1104">
        <v>10</v>
      </c>
      <c r="M258" s="1104">
        <v>8</v>
      </c>
      <c r="N258" s="1087">
        <f t="shared" si="255"/>
        <v>18</v>
      </c>
      <c r="O258" s="1087">
        <f t="shared" si="256"/>
        <v>13</v>
      </c>
      <c r="P258" s="1087">
        <f t="shared" si="257"/>
        <v>11</v>
      </c>
      <c r="Q258" s="1087">
        <f t="shared" si="258"/>
        <v>24</v>
      </c>
      <c r="R258" s="1080" t="str">
        <f t="shared" si="240"/>
        <v>TRUE</v>
      </c>
      <c r="S258" s="1080" t="str">
        <f t="shared" si="241"/>
        <v>TRUE</v>
      </c>
      <c r="T258" s="1080" t="str">
        <f t="shared" si="242"/>
        <v>TRUE</v>
      </c>
      <c r="V258" s="1078">
        <f>Birth!X258</f>
        <v>13</v>
      </c>
      <c r="W258" s="1078">
        <f>Birth!Y258</f>
        <v>11</v>
      </c>
      <c r="X258" s="1078">
        <f>Birth!Z258</f>
        <v>24</v>
      </c>
    </row>
    <row r="259" spans="1:24" s="1078" customFormat="1" ht="15" customHeight="1">
      <c r="A259" s="1057">
        <v>65</v>
      </c>
      <c r="B259" s="552" t="s">
        <v>47</v>
      </c>
      <c r="C259" s="1104">
        <v>53</v>
      </c>
      <c r="D259" s="1104">
        <v>50</v>
      </c>
      <c r="E259" s="1087">
        <f t="shared" si="252"/>
        <v>103</v>
      </c>
      <c r="F259" s="1104">
        <v>141</v>
      </c>
      <c r="G259" s="1104">
        <v>137</v>
      </c>
      <c r="H259" s="1087">
        <f t="shared" si="253"/>
        <v>278</v>
      </c>
      <c r="I259" s="1104"/>
      <c r="J259" s="1104"/>
      <c r="K259" s="1087">
        <f t="shared" si="254"/>
        <v>0</v>
      </c>
      <c r="L259" s="1104">
        <v>1</v>
      </c>
      <c r="M259" s="1104">
        <v>1</v>
      </c>
      <c r="N259" s="1087">
        <f t="shared" si="255"/>
        <v>2</v>
      </c>
      <c r="O259" s="1087">
        <f t="shared" si="256"/>
        <v>195</v>
      </c>
      <c r="P259" s="1087">
        <f t="shared" si="257"/>
        <v>188</v>
      </c>
      <c r="Q259" s="1087">
        <f t="shared" si="258"/>
        <v>383</v>
      </c>
      <c r="R259" s="1080" t="str">
        <f t="shared" si="240"/>
        <v>TRUE</v>
      </c>
      <c r="S259" s="1080" t="str">
        <f t="shared" si="241"/>
        <v>TRUE</v>
      </c>
      <c r="T259" s="1080" t="str">
        <f t="shared" si="242"/>
        <v>TRUE</v>
      </c>
      <c r="V259" s="1078">
        <f>Birth!X259</f>
        <v>195</v>
      </c>
      <c r="W259" s="1078">
        <f>Birth!Y259</f>
        <v>188</v>
      </c>
      <c r="X259" s="1078">
        <f>Birth!Z259</f>
        <v>383</v>
      </c>
    </row>
    <row r="260" spans="1:24" s="1078" customFormat="1" ht="15" customHeight="1">
      <c r="A260" s="1057">
        <v>66</v>
      </c>
      <c r="B260" s="552" t="s">
        <v>678</v>
      </c>
      <c r="C260" s="1104">
        <v>198</v>
      </c>
      <c r="D260" s="1104">
        <v>193</v>
      </c>
      <c r="E260" s="1087">
        <f t="shared" si="252"/>
        <v>391</v>
      </c>
      <c r="F260" s="1104">
        <v>456</v>
      </c>
      <c r="G260" s="1104">
        <v>435</v>
      </c>
      <c r="H260" s="1087">
        <f t="shared" si="253"/>
        <v>891</v>
      </c>
      <c r="I260" s="1104"/>
      <c r="J260" s="1104"/>
      <c r="K260" s="1087">
        <f t="shared" si="254"/>
        <v>0</v>
      </c>
      <c r="L260" s="1104">
        <v>0</v>
      </c>
      <c r="M260" s="1104">
        <v>0</v>
      </c>
      <c r="N260" s="1087">
        <f t="shared" si="255"/>
        <v>0</v>
      </c>
      <c r="O260" s="1087">
        <f t="shared" si="256"/>
        <v>654</v>
      </c>
      <c r="P260" s="1087">
        <f t="shared" si="257"/>
        <v>628</v>
      </c>
      <c r="Q260" s="1087">
        <f t="shared" si="258"/>
        <v>1282</v>
      </c>
      <c r="R260" s="1080" t="str">
        <f t="shared" si="240"/>
        <v>TRUE</v>
      </c>
      <c r="S260" s="1080" t="str">
        <f t="shared" si="241"/>
        <v>TRUE</v>
      </c>
      <c r="T260" s="1080" t="str">
        <f t="shared" si="242"/>
        <v>TRUE</v>
      </c>
      <c r="V260" s="1078">
        <f>Birth!X260</f>
        <v>654</v>
      </c>
      <c r="W260" s="1078">
        <f>Birth!Y260</f>
        <v>628</v>
      </c>
      <c r="X260" s="1078">
        <f>Birth!Z260</f>
        <v>1282</v>
      </c>
    </row>
    <row r="261" spans="1:24" s="1078" customFormat="1" ht="15" customHeight="1">
      <c r="A261" s="1057">
        <v>67</v>
      </c>
      <c r="B261" s="552" t="s">
        <v>613</v>
      </c>
      <c r="C261" s="1104">
        <v>28</v>
      </c>
      <c r="D261" s="1104">
        <v>30</v>
      </c>
      <c r="E261" s="1087">
        <f t="shared" si="252"/>
        <v>58</v>
      </c>
      <c r="F261" s="1104">
        <v>0</v>
      </c>
      <c r="G261" s="1104">
        <v>0</v>
      </c>
      <c r="H261" s="1087">
        <f t="shared" si="253"/>
        <v>0</v>
      </c>
      <c r="I261" s="1104"/>
      <c r="J261" s="1104"/>
      <c r="K261" s="1087">
        <f t="shared" si="254"/>
        <v>0</v>
      </c>
      <c r="L261" s="1104">
        <v>0</v>
      </c>
      <c r="M261" s="1104">
        <v>0</v>
      </c>
      <c r="N261" s="1087">
        <f t="shared" si="255"/>
        <v>0</v>
      </c>
      <c r="O261" s="1087">
        <f t="shared" si="256"/>
        <v>28</v>
      </c>
      <c r="P261" s="1087">
        <f t="shared" si="257"/>
        <v>30</v>
      </c>
      <c r="Q261" s="1087">
        <f t="shared" si="258"/>
        <v>58</v>
      </c>
      <c r="R261" s="1080" t="str">
        <f t="shared" si="240"/>
        <v>TRUE</v>
      </c>
      <c r="S261" s="1080" t="str">
        <f t="shared" si="241"/>
        <v>TRUE</v>
      </c>
      <c r="T261" s="1080" t="str">
        <f t="shared" si="242"/>
        <v>TRUE</v>
      </c>
      <c r="V261" s="1078">
        <f>Birth!X261</f>
        <v>28</v>
      </c>
      <c r="W261" s="1078">
        <f>Birth!Y261</f>
        <v>30</v>
      </c>
      <c r="X261" s="1078">
        <f>Birth!Z261</f>
        <v>58</v>
      </c>
    </row>
    <row r="262" spans="1:24" s="1078" customFormat="1" ht="15" customHeight="1">
      <c r="A262" s="1057">
        <v>68</v>
      </c>
      <c r="B262" s="552" t="s">
        <v>48</v>
      </c>
      <c r="C262" s="1105">
        <v>60</v>
      </c>
      <c r="D262" s="1105">
        <v>72</v>
      </c>
      <c r="E262" s="1087">
        <f t="shared" si="252"/>
        <v>132</v>
      </c>
      <c r="F262" s="1105">
        <v>1</v>
      </c>
      <c r="G262" s="1105">
        <v>5</v>
      </c>
      <c r="H262" s="1087">
        <f t="shared" si="253"/>
        <v>6</v>
      </c>
      <c r="I262" s="1105"/>
      <c r="J262" s="1105"/>
      <c r="K262" s="1087">
        <f t="shared" si="254"/>
        <v>0</v>
      </c>
      <c r="L262" s="1105">
        <v>3</v>
      </c>
      <c r="M262" s="1105">
        <v>4</v>
      </c>
      <c r="N262" s="1087">
        <f t="shared" si="255"/>
        <v>7</v>
      </c>
      <c r="O262" s="1087">
        <f t="shared" si="256"/>
        <v>64</v>
      </c>
      <c r="P262" s="1087">
        <f t="shared" si="257"/>
        <v>81</v>
      </c>
      <c r="Q262" s="1087">
        <f t="shared" si="258"/>
        <v>145</v>
      </c>
      <c r="R262" s="1080" t="str">
        <f t="shared" si="240"/>
        <v>TRUE</v>
      </c>
      <c r="S262" s="1080" t="str">
        <f t="shared" si="241"/>
        <v>TRUE</v>
      </c>
      <c r="T262" s="1080" t="str">
        <f t="shared" si="242"/>
        <v>TRUE</v>
      </c>
      <c r="V262" s="1078">
        <f>Birth!X262</f>
        <v>64</v>
      </c>
      <c r="W262" s="1078">
        <f>Birth!Y262</f>
        <v>81</v>
      </c>
      <c r="X262" s="1078">
        <f>Birth!Z262</f>
        <v>145</v>
      </c>
    </row>
    <row r="263" spans="1:24" s="1078" customFormat="1" ht="15" customHeight="1">
      <c r="A263" s="1050"/>
      <c r="B263" s="1092" t="s">
        <v>6</v>
      </c>
      <c r="C263" s="1093">
        <f>SUM(C253:C262)</f>
        <v>2979</v>
      </c>
      <c r="D263" s="1093">
        <f t="shared" ref="D263:Q263" si="259">SUM(D253:D262)</f>
        <v>2853</v>
      </c>
      <c r="E263" s="1093">
        <f t="shared" si="259"/>
        <v>5832</v>
      </c>
      <c r="F263" s="1093">
        <f t="shared" si="259"/>
        <v>4910</v>
      </c>
      <c r="G263" s="1093">
        <f t="shared" si="259"/>
        <v>4576</v>
      </c>
      <c r="H263" s="1093">
        <f t="shared" si="259"/>
        <v>9486</v>
      </c>
      <c r="I263" s="1093">
        <f t="shared" si="259"/>
        <v>4</v>
      </c>
      <c r="J263" s="1093">
        <f t="shared" si="259"/>
        <v>4</v>
      </c>
      <c r="K263" s="1093">
        <f t="shared" si="259"/>
        <v>8</v>
      </c>
      <c r="L263" s="1093">
        <f t="shared" si="259"/>
        <v>155</v>
      </c>
      <c r="M263" s="1093">
        <f t="shared" si="259"/>
        <v>129</v>
      </c>
      <c r="N263" s="1093">
        <f t="shared" si="259"/>
        <v>284</v>
      </c>
      <c r="O263" s="1093">
        <f>SUM(O253:O262)</f>
        <v>8048</v>
      </c>
      <c r="P263" s="1093">
        <f t="shared" si="259"/>
        <v>7562</v>
      </c>
      <c r="Q263" s="1093">
        <f t="shared" si="259"/>
        <v>15610</v>
      </c>
      <c r="R263" s="1080" t="str">
        <f t="shared" si="240"/>
        <v>TRUE</v>
      </c>
      <c r="S263" s="1080" t="str">
        <f t="shared" si="241"/>
        <v>TRUE</v>
      </c>
      <c r="T263" s="1080" t="str">
        <f t="shared" si="242"/>
        <v>TRUE</v>
      </c>
      <c r="V263" s="1078">
        <f>Birth!X263</f>
        <v>8048</v>
      </c>
      <c r="W263" s="1078">
        <f>Birth!Y263</f>
        <v>7562</v>
      </c>
      <c r="X263" s="1078">
        <f>Birth!Z263</f>
        <v>15610</v>
      </c>
    </row>
    <row r="264" spans="1:24" s="1078" customFormat="1" ht="15" customHeight="1">
      <c r="A264" s="1099" t="s">
        <v>51</v>
      </c>
      <c r="B264" s="1095"/>
      <c r="C264" s="1084"/>
      <c r="D264" s="1084"/>
      <c r="E264" s="1084"/>
      <c r="F264" s="1084"/>
      <c r="G264" s="1084"/>
      <c r="H264" s="1084"/>
      <c r="I264" s="1084"/>
      <c r="J264" s="1084"/>
      <c r="K264" s="1084"/>
      <c r="L264" s="1084"/>
      <c r="M264" s="1084"/>
      <c r="N264" s="1084"/>
      <c r="O264" s="1096"/>
      <c r="P264" s="1096"/>
      <c r="Q264" s="1084"/>
      <c r="R264" s="1080" t="str">
        <f t="shared" si="240"/>
        <v>TRUE</v>
      </c>
      <c r="S264" s="1080" t="str">
        <f t="shared" si="241"/>
        <v>TRUE</v>
      </c>
      <c r="T264" s="1080" t="str">
        <f t="shared" si="242"/>
        <v>TRUE</v>
      </c>
      <c r="V264" s="1078">
        <f>Birth!X264</f>
        <v>0</v>
      </c>
      <c r="W264" s="1078">
        <f>Birth!Y264</f>
        <v>0</v>
      </c>
      <c r="X264" s="1078">
        <f>Birth!Z264</f>
        <v>0</v>
      </c>
    </row>
    <row r="265" spans="1:24" s="1078" customFormat="1" ht="15" customHeight="1">
      <c r="A265" s="1057">
        <v>69</v>
      </c>
      <c r="B265" s="1106" t="s">
        <v>51</v>
      </c>
      <c r="C265" s="1086">
        <v>2511</v>
      </c>
      <c r="D265" s="1086">
        <v>2362</v>
      </c>
      <c r="E265" s="1087">
        <f t="shared" ref="E265:E278" si="260">SUM(C265:D265)</f>
        <v>4873</v>
      </c>
      <c r="F265" s="1086">
        <v>6779</v>
      </c>
      <c r="G265" s="1086">
        <v>6078</v>
      </c>
      <c r="H265" s="1087">
        <f t="shared" ref="H265:H278" si="261">SUM(F265:G265)</f>
        <v>12857</v>
      </c>
      <c r="I265" s="1086">
        <v>664</v>
      </c>
      <c r="J265" s="1086">
        <v>644</v>
      </c>
      <c r="K265" s="1087">
        <f t="shared" ref="K265:K278" si="262">SUM(I265:J265)</f>
        <v>1308</v>
      </c>
      <c r="L265" s="1086">
        <v>2</v>
      </c>
      <c r="M265" s="1086">
        <v>0</v>
      </c>
      <c r="N265" s="1087">
        <f t="shared" ref="N265:N278" si="263">SUM(L265:M265)</f>
        <v>2</v>
      </c>
      <c r="O265" s="1087">
        <f>C265+F265+I265+L265</f>
        <v>9956</v>
      </c>
      <c r="P265" s="1087">
        <f t="shared" ref="P265:P276" si="264">D265+G265+J265+M265</f>
        <v>9084</v>
      </c>
      <c r="Q265" s="1087">
        <f t="shared" ref="Q265:Q276" si="265">O265+P265</f>
        <v>19040</v>
      </c>
      <c r="R265" s="1080" t="str">
        <f t="shared" si="240"/>
        <v>TRUE</v>
      </c>
      <c r="S265" s="1080" t="str">
        <f t="shared" si="241"/>
        <v>TRUE</v>
      </c>
      <c r="T265" s="1080" t="str">
        <f t="shared" si="242"/>
        <v>TRUE</v>
      </c>
      <c r="V265" s="1078">
        <f>Birth!X265</f>
        <v>9956</v>
      </c>
      <c r="W265" s="1078">
        <f>Birth!Y265</f>
        <v>9084</v>
      </c>
      <c r="X265" s="1078">
        <f>Birth!Z265</f>
        <v>19040</v>
      </c>
    </row>
    <row r="266" spans="1:24" s="1078" customFormat="1" ht="15" customHeight="1">
      <c r="A266" s="1057">
        <v>70</v>
      </c>
      <c r="B266" s="1106" t="s">
        <v>54</v>
      </c>
      <c r="C266" s="1086">
        <v>428</v>
      </c>
      <c r="D266" s="1086">
        <v>395</v>
      </c>
      <c r="E266" s="1087">
        <f t="shared" si="260"/>
        <v>823</v>
      </c>
      <c r="F266" s="1086">
        <v>90</v>
      </c>
      <c r="G266" s="1086">
        <v>103</v>
      </c>
      <c r="H266" s="1087">
        <f t="shared" si="261"/>
        <v>193</v>
      </c>
      <c r="I266" s="1086">
        <v>0</v>
      </c>
      <c r="J266" s="1086">
        <v>0</v>
      </c>
      <c r="K266" s="1087">
        <f t="shared" si="262"/>
        <v>0</v>
      </c>
      <c r="L266" s="1086">
        <v>0</v>
      </c>
      <c r="M266" s="1086">
        <v>0</v>
      </c>
      <c r="N266" s="1087">
        <f t="shared" si="263"/>
        <v>0</v>
      </c>
      <c r="O266" s="1087">
        <f t="shared" ref="O266:O276" si="266">C266+F266+I266+L266</f>
        <v>518</v>
      </c>
      <c r="P266" s="1087">
        <f t="shared" si="264"/>
        <v>498</v>
      </c>
      <c r="Q266" s="1087">
        <f t="shared" si="265"/>
        <v>1016</v>
      </c>
      <c r="R266" s="1080" t="str">
        <f t="shared" si="240"/>
        <v>TRUE</v>
      </c>
      <c r="S266" s="1080" t="str">
        <f t="shared" si="241"/>
        <v>TRUE</v>
      </c>
      <c r="T266" s="1080" t="str">
        <f t="shared" si="242"/>
        <v>TRUE</v>
      </c>
      <c r="V266" s="1078">
        <f>Birth!X266</f>
        <v>518</v>
      </c>
      <c r="W266" s="1078">
        <f>Birth!Y266</f>
        <v>498</v>
      </c>
      <c r="X266" s="1078">
        <f>Birth!Z266</f>
        <v>1016</v>
      </c>
    </row>
    <row r="267" spans="1:24" s="1078" customFormat="1" ht="15" customHeight="1">
      <c r="A267" s="1057">
        <v>71</v>
      </c>
      <c r="B267" s="1106" t="s">
        <v>55</v>
      </c>
      <c r="C267" s="1086">
        <v>146</v>
      </c>
      <c r="D267" s="1086">
        <v>148</v>
      </c>
      <c r="E267" s="1087">
        <f t="shared" si="260"/>
        <v>294</v>
      </c>
      <c r="F267" s="1086">
        <v>168</v>
      </c>
      <c r="G267" s="1086">
        <v>165</v>
      </c>
      <c r="H267" s="1087">
        <f t="shared" si="261"/>
        <v>333</v>
      </c>
      <c r="I267" s="1086">
        <v>13</v>
      </c>
      <c r="J267" s="1086">
        <v>10</v>
      </c>
      <c r="K267" s="1087">
        <f t="shared" si="262"/>
        <v>23</v>
      </c>
      <c r="L267" s="1086">
        <v>0</v>
      </c>
      <c r="M267" s="1086">
        <v>0</v>
      </c>
      <c r="N267" s="1087">
        <f t="shared" si="263"/>
        <v>0</v>
      </c>
      <c r="O267" s="1087">
        <f t="shared" si="266"/>
        <v>327</v>
      </c>
      <c r="P267" s="1087">
        <f t="shared" si="264"/>
        <v>323</v>
      </c>
      <c r="Q267" s="1087">
        <f t="shared" si="265"/>
        <v>650</v>
      </c>
      <c r="R267" s="1080" t="str">
        <f t="shared" si="240"/>
        <v>TRUE</v>
      </c>
      <c r="S267" s="1080" t="str">
        <f t="shared" si="241"/>
        <v>TRUE</v>
      </c>
      <c r="T267" s="1080" t="str">
        <f t="shared" si="242"/>
        <v>TRUE</v>
      </c>
      <c r="V267" s="1078">
        <f>Birth!X267</f>
        <v>327</v>
      </c>
      <c r="W267" s="1078">
        <f>Birth!Y267</f>
        <v>323</v>
      </c>
      <c r="X267" s="1078">
        <f>Birth!Z267</f>
        <v>650</v>
      </c>
    </row>
    <row r="268" spans="1:24" s="1078" customFormat="1" ht="15" customHeight="1">
      <c r="A268" s="1057">
        <v>72</v>
      </c>
      <c r="B268" s="1106" t="s">
        <v>696</v>
      </c>
      <c r="C268" s="1086">
        <v>0</v>
      </c>
      <c r="D268" s="1086">
        <v>0</v>
      </c>
      <c r="E268" s="1087">
        <f t="shared" si="260"/>
        <v>0</v>
      </c>
      <c r="F268" s="1086">
        <v>0</v>
      </c>
      <c r="G268" s="1086">
        <v>0</v>
      </c>
      <c r="H268" s="1087">
        <f t="shared" si="261"/>
        <v>0</v>
      </c>
      <c r="I268" s="1086">
        <v>0</v>
      </c>
      <c r="J268" s="1086">
        <v>0</v>
      </c>
      <c r="K268" s="1087">
        <f t="shared" si="262"/>
        <v>0</v>
      </c>
      <c r="L268" s="1086">
        <v>0</v>
      </c>
      <c r="M268" s="1086">
        <v>0</v>
      </c>
      <c r="N268" s="1087">
        <f t="shared" si="263"/>
        <v>0</v>
      </c>
      <c r="O268" s="1087">
        <f t="shared" si="266"/>
        <v>0</v>
      </c>
      <c r="P268" s="1087">
        <f t="shared" si="264"/>
        <v>0</v>
      </c>
      <c r="Q268" s="1087">
        <f t="shared" si="265"/>
        <v>0</v>
      </c>
      <c r="R268" s="1080" t="str">
        <f t="shared" si="240"/>
        <v>TRUE</v>
      </c>
      <c r="S268" s="1080" t="str">
        <f t="shared" si="241"/>
        <v>TRUE</v>
      </c>
      <c r="T268" s="1080" t="str">
        <f t="shared" si="242"/>
        <v>TRUE</v>
      </c>
      <c r="V268" s="1078">
        <f>Birth!X268</f>
        <v>0</v>
      </c>
      <c r="W268" s="1078">
        <f>Birth!Y268</f>
        <v>0</v>
      </c>
      <c r="X268" s="1078">
        <f>Birth!Z268</f>
        <v>0</v>
      </c>
    </row>
    <row r="269" spans="1:24" s="1078" customFormat="1" ht="15" customHeight="1">
      <c r="A269" s="1057">
        <v>73</v>
      </c>
      <c r="B269" s="1106" t="s">
        <v>53</v>
      </c>
      <c r="C269" s="1086">
        <v>0</v>
      </c>
      <c r="D269" s="1086">
        <v>0</v>
      </c>
      <c r="E269" s="1087">
        <f t="shared" si="260"/>
        <v>0</v>
      </c>
      <c r="F269" s="1086">
        <v>62</v>
      </c>
      <c r="G269" s="1086">
        <v>60</v>
      </c>
      <c r="H269" s="1087">
        <f t="shared" si="261"/>
        <v>122</v>
      </c>
      <c r="I269" s="1086">
        <v>50</v>
      </c>
      <c r="J269" s="1086">
        <v>55</v>
      </c>
      <c r="K269" s="1087">
        <f t="shared" si="262"/>
        <v>105</v>
      </c>
      <c r="L269" s="1086">
        <v>0</v>
      </c>
      <c r="M269" s="1086">
        <v>0</v>
      </c>
      <c r="N269" s="1087">
        <f t="shared" si="263"/>
        <v>0</v>
      </c>
      <c r="O269" s="1087">
        <f t="shared" si="266"/>
        <v>112</v>
      </c>
      <c r="P269" s="1087">
        <f t="shared" si="264"/>
        <v>115</v>
      </c>
      <c r="Q269" s="1087">
        <f t="shared" si="265"/>
        <v>227</v>
      </c>
      <c r="R269" s="1080" t="str">
        <f t="shared" si="240"/>
        <v>TRUE</v>
      </c>
      <c r="S269" s="1080" t="str">
        <f t="shared" si="241"/>
        <v>TRUE</v>
      </c>
      <c r="T269" s="1080" t="str">
        <f t="shared" si="242"/>
        <v>TRUE</v>
      </c>
      <c r="V269" s="1078">
        <f>Birth!X269</f>
        <v>112</v>
      </c>
      <c r="W269" s="1078">
        <f>Birth!Y269</f>
        <v>115</v>
      </c>
      <c r="X269" s="1078">
        <f>Birth!Z269</f>
        <v>227</v>
      </c>
    </row>
    <row r="270" spans="1:24" s="1078" customFormat="1" ht="15" customHeight="1">
      <c r="A270" s="1057">
        <v>74</v>
      </c>
      <c r="B270" s="1106" t="s">
        <v>52</v>
      </c>
      <c r="C270" s="1086">
        <v>259</v>
      </c>
      <c r="D270" s="1086">
        <v>214</v>
      </c>
      <c r="E270" s="1087">
        <f t="shared" si="260"/>
        <v>473</v>
      </c>
      <c r="F270" s="1086">
        <v>468</v>
      </c>
      <c r="G270" s="1086">
        <v>397</v>
      </c>
      <c r="H270" s="1087">
        <f t="shared" si="261"/>
        <v>865</v>
      </c>
      <c r="I270" s="1086">
        <v>3</v>
      </c>
      <c r="J270" s="1086">
        <v>4</v>
      </c>
      <c r="K270" s="1087">
        <f t="shared" si="262"/>
        <v>7</v>
      </c>
      <c r="L270" s="1086">
        <v>0</v>
      </c>
      <c r="M270" s="1086">
        <v>0</v>
      </c>
      <c r="N270" s="1087">
        <f t="shared" si="263"/>
        <v>0</v>
      </c>
      <c r="O270" s="1087">
        <f t="shared" si="266"/>
        <v>730</v>
      </c>
      <c r="P270" s="1087">
        <f t="shared" si="264"/>
        <v>615</v>
      </c>
      <c r="Q270" s="1087">
        <f t="shared" si="265"/>
        <v>1345</v>
      </c>
      <c r="R270" s="1080" t="str">
        <f t="shared" si="240"/>
        <v>TRUE</v>
      </c>
      <c r="S270" s="1080" t="str">
        <f t="shared" si="241"/>
        <v>TRUE</v>
      </c>
      <c r="T270" s="1080" t="str">
        <f t="shared" si="242"/>
        <v>TRUE</v>
      </c>
      <c r="V270" s="1078">
        <f>Birth!X270</f>
        <v>730</v>
      </c>
      <c r="W270" s="1078">
        <f>Birth!Y270</f>
        <v>615</v>
      </c>
      <c r="X270" s="1078">
        <f>Birth!Z270</f>
        <v>1345</v>
      </c>
    </row>
    <row r="271" spans="1:24" s="1078" customFormat="1" ht="15" customHeight="1">
      <c r="A271" s="1057">
        <v>75</v>
      </c>
      <c r="B271" s="1106" t="s">
        <v>56</v>
      </c>
      <c r="C271" s="1086">
        <v>392</v>
      </c>
      <c r="D271" s="1086">
        <v>372</v>
      </c>
      <c r="E271" s="1087">
        <f t="shared" si="260"/>
        <v>764</v>
      </c>
      <c r="F271" s="1086">
        <v>794</v>
      </c>
      <c r="G271" s="1086">
        <v>759</v>
      </c>
      <c r="H271" s="1087">
        <f t="shared" si="261"/>
        <v>1553</v>
      </c>
      <c r="I271" s="1086">
        <v>6</v>
      </c>
      <c r="J271" s="1086">
        <v>9</v>
      </c>
      <c r="K271" s="1087">
        <f t="shared" si="262"/>
        <v>15</v>
      </c>
      <c r="L271" s="1086">
        <v>10</v>
      </c>
      <c r="M271" s="1086">
        <v>19</v>
      </c>
      <c r="N271" s="1087">
        <f t="shared" si="263"/>
        <v>29</v>
      </c>
      <c r="O271" s="1087">
        <f t="shared" si="266"/>
        <v>1202</v>
      </c>
      <c r="P271" s="1087">
        <f t="shared" si="264"/>
        <v>1159</v>
      </c>
      <c r="Q271" s="1087">
        <f t="shared" si="265"/>
        <v>2361</v>
      </c>
      <c r="R271" s="1080" t="str">
        <f t="shared" ref="R271:R299" si="267">IF(O271=V271,"TRUE","FALSE")</f>
        <v>TRUE</v>
      </c>
      <c r="S271" s="1080" t="str">
        <f t="shared" ref="S271:S299" si="268">IF(P271=W271,"TRUE","FALSE")</f>
        <v>TRUE</v>
      </c>
      <c r="T271" s="1080" t="str">
        <f t="shared" ref="T271:T299" si="269">IF(Q271=X271,"TRUE","FALSE")</f>
        <v>TRUE</v>
      </c>
      <c r="V271" s="1078">
        <f>Birth!X271</f>
        <v>1202</v>
      </c>
      <c r="W271" s="1078">
        <f>Birth!Y271</f>
        <v>1159</v>
      </c>
      <c r="X271" s="1078">
        <f>Birth!Z271</f>
        <v>2361</v>
      </c>
    </row>
    <row r="272" spans="1:24" s="1078" customFormat="1" ht="15" customHeight="1">
      <c r="A272" s="1057">
        <v>76</v>
      </c>
      <c r="B272" s="1106" t="s">
        <v>697</v>
      </c>
      <c r="C272" s="1086">
        <v>0</v>
      </c>
      <c r="D272" s="1086">
        <v>1</v>
      </c>
      <c r="E272" s="1087">
        <f t="shared" si="260"/>
        <v>1</v>
      </c>
      <c r="F272" s="1086">
        <v>144</v>
      </c>
      <c r="G272" s="1086">
        <v>133</v>
      </c>
      <c r="H272" s="1087">
        <f t="shared" si="261"/>
        <v>277</v>
      </c>
      <c r="I272" s="1086">
        <v>16</v>
      </c>
      <c r="J272" s="1086">
        <v>21</v>
      </c>
      <c r="K272" s="1087">
        <f t="shared" si="262"/>
        <v>37</v>
      </c>
      <c r="L272" s="1086">
        <v>0</v>
      </c>
      <c r="M272" s="1086">
        <v>0</v>
      </c>
      <c r="N272" s="1087">
        <f t="shared" si="263"/>
        <v>0</v>
      </c>
      <c r="O272" s="1087">
        <f t="shared" si="266"/>
        <v>160</v>
      </c>
      <c r="P272" s="1087">
        <f t="shared" si="264"/>
        <v>155</v>
      </c>
      <c r="Q272" s="1087">
        <f t="shared" si="265"/>
        <v>315</v>
      </c>
      <c r="R272" s="1080" t="str">
        <f t="shared" si="267"/>
        <v>TRUE</v>
      </c>
      <c r="S272" s="1080" t="str">
        <f t="shared" si="268"/>
        <v>TRUE</v>
      </c>
      <c r="T272" s="1080" t="str">
        <f t="shared" si="269"/>
        <v>TRUE</v>
      </c>
      <c r="V272" s="1078">
        <f>Birth!X272</f>
        <v>160</v>
      </c>
      <c r="W272" s="1078">
        <f>Birth!Y272</f>
        <v>155</v>
      </c>
      <c r="X272" s="1078">
        <f>Birth!Z272</f>
        <v>315</v>
      </c>
    </row>
    <row r="273" spans="1:24" s="1078" customFormat="1" ht="15" customHeight="1">
      <c r="A273" s="1057">
        <v>77</v>
      </c>
      <c r="B273" s="1106" t="s">
        <v>698</v>
      </c>
      <c r="C273" s="1086">
        <v>88</v>
      </c>
      <c r="D273" s="1086">
        <v>56</v>
      </c>
      <c r="E273" s="1087">
        <f t="shared" si="260"/>
        <v>144</v>
      </c>
      <c r="F273" s="1086">
        <v>326</v>
      </c>
      <c r="G273" s="1086">
        <v>277</v>
      </c>
      <c r="H273" s="1087">
        <f t="shared" si="261"/>
        <v>603</v>
      </c>
      <c r="I273" s="1086">
        <v>1</v>
      </c>
      <c r="J273" s="1086">
        <v>3</v>
      </c>
      <c r="K273" s="1087">
        <f t="shared" si="262"/>
        <v>4</v>
      </c>
      <c r="L273" s="1086">
        <v>0</v>
      </c>
      <c r="M273" s="1086">
        <v>0</v>
      </c>
      <c r="N273" s="1087">
        <f t="shared" si="263"/>
        <v>0</v>
      </c>
      <c r="O273" s="1087">
        <f t="shared" si="266"/>
        <v>415</v>
      </c>
      <c r="P273" s="1087">
        <f t="shared" si="264"/>
        <v>336</v>
      </c>
      <c r="Q273" s="1087">
        <f t="shared" si="265"/>
        <v>751</v>
      </c>
      <c r="R273" s="1080" t="str">
        <f t="shared" si="267"/>
        <v>TRUE</v>
      </c>
      <c r="S273" s="1080" t="str">
        <f t="shared" si="268"/>
        <v>TRUE</v>
      </c>
      <c r="T273" s="1080" t="str">
        <f t="shared" si="269"/>
        <v>TRUE</v>
      </c>
      <c r="V273" s="1078">
        <f>Birth!X273</f>
        <v>415</v>
      </c>
      <c r="W273" s="1078">
        <f>Birth!Y273</f>
        <v>336</v>
      </c>
      <c r="X273" s="1078">
        <f>Birth!Z273</f>
        <v>751</v>
      </c>
    </row>
    <row r="274" spans="1:24" s="1078" customFormat="1" ht="15" customHeight="1">
      <c r="A274" s="1057">
        <v>78</v>
      </c>
      <c r="B274" s="1106" t="s">
        <v>699</v>
      </c>
      <c r="C274" s="1086">
        <v>0</v>
      </c>
      <c r="D274" s="1086">
        <v>0</v>
      </c>
      <c r="E274" s="1087">
        <f t="shared" si="260"/>
        <v>0</v>
      </c>
      <c r="F274" s="1086">
        <v>11</v>
      </c>
      <c r="G274" s="1086">
        <v>10</v>
      </c>
      <c r="H274" s="1087">
        <f t="shared" si="261"/>
        <v>21</v>
      </c>
      <c r="I274" s="1086">
        <v>2</v>
      </c>
      <c r="J274" s="1086">
        <v>7</v>
      </c>
      <c r="K274" s="1087">
        <f t="shared" si="262"/>
        <v>9</v>
      </c>
      <c r="L274" s="1086">
        <v>0</v>
      </c>
      <c r="M274" s="1086">
        <v>0</v>
      </c>
      <c r="N274" s="1087">
        <f t="shared" si="263"/>
        <v>0</v>
      </c>
      <c r="O274" s="1087">
        <f t="shared" si="266"/>
        <v>13</v>
      </c>
      <c r="P274" s="1087">
        <f t="shared" si="264"/>
        <v>17</v>
      </c>
      <c r="Q274" s="1087">
        <f t="shared" si="265"/>
        <v>30</v>
      </c>
      <c r="R274" s="1080" t="str">
        <f t="shared" si="267"/>
        <v>TRUE</v>
      </c>
      <c r="S274" s="1080" t="str">
        <f t="shared" si="268"/>
        <v>TRUE</v>
      </c>
      <c r="T274" s="1080" t="str">
        <f t="shared" si="269"/>
        <v>TRUE</v>
      </c>
      <c r="V274" s="1078">
        <f>Birth!X274</f>
        <v>13</v>
      </c>
      <c r="W274" s="1078">
        <f>Birth!Y274</f>
        <v>17</v>
      </c>
      <c r="X274" s="1078">
        <f>Birth!Z274</f>
        <v>30</v>
      </c>
    </row>
    <row r="275" spans="1:24" s="1078" customFormat="1" ht="15" customHeight="1">
      <c r="A275" s="1057">
        <v>79</v>
      </c>
      <c r="B275" s="1106" t="s">
        <v>700</v>
      </c>
      <c r="C275" s="1086">
        <v>49</v>
      </c>
      <c r="D275" s="1086">
        <v>43</v>
      </c>
      <c r="E275" s="1087">
        <f t="shared" si="260"/>
        <v>92</v>
      </c>
      <c r="F275" s="1086">
        <v>354</v>
      </c>
      <c r="G275" s="1086">
        <v>344</v>
      </c>
      <c r="H275" s="1087">
        <f t="shared" si="261"/>
        <v>698</v>
      </c>
      <c r="I275" s="1086">
        <v>43</v>
      </c>
      <c r="J275" s="1086">
        <v>49</v>
      </c>
      <c r="K275" s="1087">
        <f t="shared" si="262"/>
        <v>92</v>
      </c>
      <c r="L275" s="1086">
        <v>7</v>
      </c>
      <c r="M275" s="1086">
        <v>18</v>
      </c>
      <c r="N275" s="1087">
        <f t="shared" si="263"/>
        <v>25</v>
      </c>
      <c r="O275" s="1087">
        <f t="shared" si="266"/>
        <v>453</v>
      </c>
      <c r="P275" s="1087">
        <f t="shared" si="264"/>
        <v>454</v>
      </c>
      <c r="Q275" s="1087">
        <f t="shared" si="265"/>
        <v>907</v>
      </c>
      <c r="R275" s="1080" t="str">
        <f t="shared" si="267"/>
        <v>TRUE</v>
      </c>
      <c r="S275" s="1080" t="str">
        <f t="shared" si="268"/>
        <v>TRUE</v>
      </c>
      <c r="T275" s="1080" t="str">
        <f t="shared" si="269"/>
        <v>TRUE</v>
      </c>
      <c r="V275" s="1078">
        <f>Birth!X275</f>
        <v>453</v>
      </c>
      <c r="W275" s="1078">
        <f>Birth!Y275</f>
        <v>454</v>
      </c>
      <c r="X275" s="1078">
        <f>Birth!Z275</f>
        <v>907</v>
      </c>
    </row>
    <row r="276" spans="1:24" s="1078" customFormat="1" ht="15" customHeight="1">
      <c r="A276" s="1057">
        <v>80</v>
      </c>
      <c r="B276" s="1106" t="s">
        <v>701</v>
      </c>
      <c r="C276" s="1086">
        <v>0</v>
      </c>
      <c r="D276" s="1086">
        <v>0</v>
      </c>
      <c r="E276" s="1087">
        <f t="shared" si="260"/>
        <v>0</v>
      </c>
      <c r="F276" s="1086">
        <v>3</v>
      </c>
      <c r="G276" s="1086">
        <v>4</v>
      </c>
      <c r="H276" s="1087">
        <f t="shared" si="261"/>
        <v>7</v>
      </c>
      <c r="I276" s="1086">
        <v>10</v>
      </c>
      <c r="J276" s="1086">
        <v>6</v>
      </c>
      <c r="K276" s="1087">
        <f t="shared" si="262"/>
        <v>16</v>
      </c>
      <c r="L276" s="1086">
        <v>0</v>
      </c>
      <c r="M276" s="1086">
        <v>0</v>
      </c>
      <c r="N276" s="1087">
        <f t="shared" si="263"/>
        <v>0</v>
      </c>
      <c r="O276" s="1087">
        <f t="shared" si="266"/>
        <v>13</v>
      </c>
      <c r="P276" s="1087">
        <f t="shared" si="264"/>
        <v>10</v>
      </c>
      <c r="Q276" s="1087">
        <f t="shared" si="265"/>
        <v>23</v>
      </c>
      <c r="R276" s="1080" t="str">
        <f t="shared" si="267"/>
        <v>TRUE</v>
      </c>
      <c r="S276" s="1080" t="str">
        <f t="shared" si="268"/>
        <v>TRUE</v>
      </c>
      <c r="T276" s="1080" t="str">
        <f t="shared" si="269"/>
        <v>TRUE</v>
      </c>
      <c r="V276" s="1078">
        <f>Birth!X276</f>
        <v>13</v>
      </c>
      <c r="W276" s="1078">
        <f>Birth!Y276</f>
        <v>10</v>
      </c>
      <c r="X276" s="1078">
        <f>Birth!Z276</f>
        <v>23</v>
      </c>
    </row>
    <row r="277" spans="1:24" s="1078" customFormat="1" ht="15" customHeight="1">
      <c r="A277" s="1057">
        <v>81</v>
      </c>
      <c r="B277" s="1107" t="s">
        <v>122</v>
      </c>
      <c r="C277" s="1086">
        <v>0</v>
      </c>
      <c r="D277" s="1086">
        <v>0</v>
      </c>
      <c r="E277" s="1087">
        <f t="shared" si="260"/>
        <v>0</v>
      </c>
      <c r="F277" s="1086">
        <v>72</v>
      </c>
      <c r="G277" s="1086">
        <v>86</v>
      </c>
      <c r="H277" s="1087">
        <f t="shared" si="261"/>
        <v>158</v>
      </c>
      <c r="I277" s="1086">
        <v>0</v>
      </c>
      <c r="J277" s="1086">
        <v>0</v>
      </c>
      <c r="K277" s="1087">
        <f t="shared" si="262"/>
        <v>0</v>
      </c>
      <c r="L277" s="1086">
        <v>0</v>
      </c>
      <c r="M277" s="1086">
        <v>0</v>
      </c>
      <c r="N277" s="1087">
        <f t="shared" si="263"/>
        <v>0</v>
      </c>
      <c r="O277" s="1087">
        <f>C277+F277+I277+L277</f>
        <v>72</v>
      </c>
      <c r="P277" s="1087">
        <f>D277+G277+J277+M277</f>
        <v>86</v>
      </c>
      <c r="Q277" s="1087">
        <f>O277+P277</f>
        <v>158</v>
      </c>
      <c r="R277" s="1080" t="str">
        <f t="shared" ref="R277:T278" si="270">IF(O277=V277,"TRUE","FALSE")</f>
        <v>TRUE</v>
      </c>
      <c r="S277" s="1080" t="str">
        <f t="shared" si="270"/>
        <v>TRUE</v>
      </c>
      <c r="T277" s="1080" t="str">
        <f t="shared" si="270"/>
        <v>TRUE</v>
      </c>
      <c r="V277" s="1078">
        <f>Birth!X277</f>
        <v>72</v>
      </c>
      <c r="W277" s="1078">
        <f>Birth!Y277</f>
        <v>86</v>
      </c>
      <c r="X277" s="1078">
        <f>Birth!Z277</f>
        <v>158</v>
      </c>
    </row>
    <row r="278" spans="1:24" s="1078" customFormat="1" ht="15" customHeight="1">
      <c r="A278" s="1057">
        <v>82</v>
      </c>
      <c r="B278" s="1107" t="s">
        <v>783</v>
      </c>
      <c r="C278" s="1086">
        <v>0</v>
      </c>
      <c r="D278" s="1086">
        <v>0</v>
      </c>
      <c r="E278" s="1087">
        <f t="shared" si="260"/>
        <v>0</v>
      </c>
      <c r="F278" s="1086">
        <v>22</v>
      </c>
      <c r="G278" s="1086">
        <v>22</v>
      </c>
      <c r="H278" s="1087">
        <f t="shared" si="261"/>
        <v>44</v>
      </c>
      <c r="I278" s="1086">
        <v>0</v>
      </c>
      <c r="J278" s="1086">
        <v>0</v>
      </c>
      <c r="K278" s="1087">
        <f t="shared" si="262"/>
        <v>0</v>
      </c>
      <c r="L278" s="1086">
        <v>0</v>
      </c>
      <c r="M278" s="1086">
        <v>0</v>
      </c>
      <c r="N278" s="1087">
        <f t="shared" si="263"/>
        <v>0</v>
      </c>
      <c r="O278" s="1087">
        <f>C278+F278+I278+L278</f>
        <v>22</v>
      </c>
      <c r="P278" s="1087">
        <f>D278+G278+J278+M278</f>
        <v>22</v>
      </c>
      <c r="Q278" s="1087">
        <f>O278+P278</f>
        <v>44</v>
      </c>
      <c r="R278" s="1080" t="str">
        <f t="shared" si="270"/>
        <v>TRUE</v>
      </c>
      <c r="S278" s="1080" t="str">
        <f t="shared" si="270"/>
        <v>TRUE</v>
      </c>
      <c r="T278" s="1080" t="str">
        <f t="shared" si="270"/>
        <v>TRUE</v>
      </c>
      <c r="V278" s="1078">
        <f>Birth!X278</f>
        <v>22</v>
      </c>
      <c r="W278" s="1078">
        <f>Birth!Y278</f>
        <v>22</v>
      </c>
      <c r="X278" s="1078">
        <f>Birth!Z278</f>
        <v>44</v>
      </c>
    </row>
    <row r="279" spans="1:24" s="1078" customFormat="1" ht="15" customHeight="1">
      <c r="A279" s="1050"/>
      <c r="B279" s="1092" t="s">
        <v>6</v>
      </c>
      <c r="C279" s="1093">
        <f t="shared" ref="C279:Q279" si="271">SUM(C265:C278)</f>
        <v>3873</v>
      </c>
      <c r="D279" s="1093">
        <f t="shared" si="271"/>
        <v>3591</v>
      </c>
      <c r="E279" s="1093">
        <f t="shared" si="271"/>
        <v>7464</v>
      </c>
      <c r="F279" s="1093">
        <f t="shared" si="271"/>
        <v>9293</v>
      </c>
      <c r="G279" s="1093">
        <f t="shared" si="271"/>
        <v>8438</v>
      </c>
      <c r="H279" s="1093">
        <f t="shared" si="271"/>
        <v>17731</v>
      </c>
      <c r="I279" s="1093">
        <f t="shared" si="271"/>
        <v>808</v>
      </c>
      <c r="J279" s="1093">
        <f t="shared" si="271"/>
        <v>808</v>
      </c>
      <c r="K279" s="1093">
        <f t="shared" si="271"/>
        <v>1616</v>
      </c>
      <c r="L279" s="1093">
        <f t="shared" si="271"/>
        <v>19</v>
      </c>
      <c r="M279" s="1093">
        <f t="shared" si="271"/>
        <v>37</v>
      </c>
      <c r="N279" s="1093">
        <f t="shared" si="271"/>
        <v>56</v>
      </c>
      <c r="O279" s="1093">
        <f t="shared" si="271"/>
        <v>13993</v>
      </c>
      <c r="P279" s="1093">
        <f t="shared" si="271"/>
        <v>12874</v>
      </c>
      <c r="Q279" s="1093">
        <f t="shared" si="271"/>
        <v>26867</v>
      </c>
      <c r="R279" s="1080" t="str">
        <f t="shared" si="267"/>
        <v>TRUE</v>
      </c>
      <c r="S279" s="1080" t="str">
        <f t="shared" si="268"/>
        <v>TRUE</v>
      </c>
      <c r="T279" s="1080" t="str">
        <f t="shared" si="269"/>
        <v>TRUE</v>
      </c>
      <c r="V279" s="1078">
        <f>Birth!X279</f>
        <v>13993</v>
      </c>
      <c r="W279" s="1078">
        <f>Birth!Y279</f>
        <v>12874</v>
      </c>
      <c r="X279" s="1078">
        <f>Birth!Z279</f>
        <v>26867</v>
      </c>
    </row>
    <row r="280" spans="1:24" s="1078" customFormat="1" ht="15" customHeight="1">
      <c r="A280" s="1099" t="s">
        <v>57</v>
      </c>
      <c r="B280" s="1095"/>
      <c r="C280" s="1084"/>
      <c r="D280" s="1084"/>
      <c r="E280" s="1084"/>
      <c r="F280" s="1084"/>
      <c r="G280" s="1084"/>
      <c r="H280" s="1084"/>
      <c r="I280" s="1084"/>
      <c r="J280" s="1084"/>
      <c r="K280" s="1084"/>
      <c r="L280" s="1084"/>
      <c r="M280" s="1084"/>
      <c r="N280" s="1084"/>
      <c r="O280" s="1096"/>
      <c r="P280" s="1096"/>
      <c r="Q280" s="1084"/>
      <c r="R280" s="1080" t="str">
        <f t="shared" si="267"/>
        <v>TRUE</v>
      </c>
      <c r="S280" s="1080" t="str">
        <f t="shared" si="268"/>
        <v>TRUE</v>
      </c>
      <c r="T280" s="1080" t="str">
        <f t="shared" si="269"/>
        <v>TRUE</v>
      </c>
      <c r="V280" s="1078">
        <f>Birth!X280</f>
        <v>0</v>
      </c>
      <c r="W280" s="1078">
        <f>Birth!Y280</f>
        <v>0</v>
      </c>
      <c r="X280" s="1078">
        <f>Birth!Z280</f>
        <v>0</v>
      </c>
    </row>
    <row r="281" spans="1:24" s="1078" customFormat="1" ht="15" customHeight="1">
      <c r="A281" s="1057">
        <v>83</v>
      </c>
      <c r="B281" s="1029" t="s">
        <v>679</v>
      </c>
      <c r="C281" s="1086">
        <v>1225</v>
      </c>
      <c r="D281" s="1086">
        <v>1142</v>
      </c>
      <c r="E281" s="1087">
        <f t="shared" ref="E281:E287" si="272">SUM(C281:D281)</f>
        <v>2367</v>
      </c>
      <c r="F281" s="1086">
        <v>944</v>
      </c>
      <c r="G281" s="1086">
        <v>883</v>
      </c>
      <c r="H281" s="1087">
        <f t="shared" ref="H281:H287" si="273">SUM(F281:G281)</f>
        <v>1827</v>
      </c>
      <c r="I281" s="1086">
        <v>86</v>
      </c>
      <c r="J281" s="1086">
        <v>77</v>
      </c>
      <c r="K281" s="1087">
        <f t="shared" ref="K281:K287" si="274">SUM(I281:J281)</f>
        <v>163</v>
      </c>
      <c r="L281" s="1086">
        <v>0</v>
      </c>
      <c r="M281" s="1086">
        <v>0</v>
      </c>
      <c r="N281" s="1087">
        <f t="shared" ref="N281:N287" si="275">SUM(L281:M281)</f>
        <v>0</v>
      </c>
      <c r="O281" s="1087">
        <f t="shared" ref="O281:P287" si="276">C281+F281+I281+L281</f>
        <v>2255</v>
      </c>
      <c r="P281" s="1087">
        <f t="shared" si="276"/>
        <v>2102</v>
      </c>
      <c r="Q281" s="1087">
        <f t="shared" ref="Q281:Q287" si="277">O281+P281</f>
        <v>4357</v>
      </c>
      <c r="R281" s="1080" t="str">
        <f t="shared" si="267"/>
        <v>TRUE</v>
      </c>
      <c r="S281" s="1080" t="str">
        <f t="shared" si="268"/>
        <v>TRUE</v>
      </c>
      <c r="T281" s="1080" t="str">
        <f t="shared" si="269"/>
        <v>TRUE</v>
      </c>
      <c r="V281" s="1078">
        <f>Birth!X281</f>
        <v>2255</v>
      </c>
      <c r="W281" s="1078">
        <f>Birth!Y281</f>
        <v>2102</v>
      </c>
      <c r="X281" s="1078">
        <f>Birth!Z281</f>
        <v>4357</v>
      </c>
    </row>
    <row r="282" spans="1:24" s="1078" customFormat="1" ht="15" customHeight="1">
      <c r="A282" s="1057">
        <v>84</v>
      </c>
      <c r="B282" s="1029" t="s">
        <v>60</v>
      </c>
      <c r="C282" s="1086">
        <v>1182</v>
      </c>
      <c r="D282" s="1086">
        <v>1049</v>
      </c>
      <c r="E282" s="1087">
        <f t="shared" si="272"/>
        <v>2231</v>
      </c>
      <c r="F282" s="1086">
        <v>1216</v>
      </c>
      <c r="G282" s="1086">
        <v>1135</v>
      </c>
      <c r="H282" s="1087">
        <f t="shared" si="273"/>
        <v>2351</v>
      </c>
      <c r="I282" s="1086">
        <v>29</v>
      </c>
      <c r="J282" s="1086">
        <v>28</v>
      </c>
      <c r="K282" s="1087">
        <f t="shared" si="274"/>
        <v>57</v>
      </c>
      <c r="L282" s="1086">
        <v>1</v>
      </c>
      <c r="M282" s="1086">
        <v>2</v>
      </c>
      <c r="N282" s="1087">
        <f t="shared" si="275"/>
        <v>3</v>
      </c>
      <c r="O282" s="1087">
        <f t="shared" si="276"/>
        <v>2428</v>
      </c>
      <c r="P282" s="1087">
        <f t="shared" si="276"/>
        <v>2214</v>
      </c>
      <c r="Q282" s="1087">
        <f t="shared" si="277"/>
        <v>4642</v>
      </c>
      <c r="R282" s="1080" t="str">
        <f t="shared" si="267"/>
        <v>TRUE</v>
      </c>
      <c r="S282" s="1080" t="str">
        <f t="shared" si="268"/>
        <v>TRUE</v>
      </c>
      <c r="T282" s="1080" t="str">
        <f t="shared" si="269"/>
        <v>TRUE</v>
      </c>
      <c r="V282" s="1078">
        <f>Birth!X282</f>
        <v>2428</v>
      </c>
      <c r="W282" s="1078">
        <f>Birth!Y282</f>
        <v>2214</v>
      </c>
      <c r="X282" s="1078">
        <f>Birth!Z282</f>
        <v>4642</v>
      </c>
    </row>
    <row r="283" spans="1:24" s="1078" customFormat="1" ht="15" customHeight="1">
      <c r="A283" s="1057">
        <v>85</v>
      </c>
      <c r="B283" s="1029" t="s">
        <v>515</v>
      </c>
      <c r="C283" s="1086">
        <v>83</v>
      </c>
      <c r="D283" s="1086">
        <v>101</v>
      </c>
      <c r="E283" s="1087">
        <f t="shared" si="272"/>
        <v>184</v>
      </c>
      <c r="F283" s="1086">
        <v>282</v>
      </c>
      <c r="G283" s="1086">
        <v>230</v>
      </c>
      <c r="H283" s="1087">
        <f t="shared" si="273"/>
        <v>512</v>
      </c>
      <c r="I283" s="1086">
        <v>6</v>
      </c>
      <c r="J283" s="1086">
        <v>7</v>
      </c>
      <c r="K283" s="1087">
        <f t="shared" si="274"/>
        <v>13</v>
      </c>
      <c r="L283" s="1086">
        <v>1</v>
      </c>
      <c r="M283" s="1086">
        <v>1</v>
      </c>
      <c r="N283" s="1087">
        <f t="shared" si="275"/>
        <v>2</v>
      </c>
      <c r="O283" s="1087">
        <f t="shared" si="276"/>
        <v>372</v>
      </c>
      <c r="P283" s="1087">
        <f t="shared" si="276"/>
        <v>339</v>
      </c>
      <c r="Q283" s="1087">
        <f t="shared" si="277"/>
        <v>711</v>
      </c>
      <c r="R283" s="1080" t="str">
        <f t="shared" si="267"/>
        <v>TRUE</v>
      </c>
      <c r="S283" s="1080" t="str">
        <f t="shared" si="268"/>
        <v>TRUE</v>
      </c>
      <c r="T283" s="1080" t="str">
        <f t="shared" si="269"/>
        <v>TRUE</v>
      </c>
      <c r="V283" s="1078">
        <f>Birth!X283</f>
        <v>372</v>
      </c>
      <c r="W283" s="1078">
        <f>Birth!Y283</f>
        <v>339</v>
      </c>
      <c r="X283" s="1078">
        <f>Birth!Z283</f>
        <v>711</v>
      </c>
    </row>
    <row r="284" spans="1:24" s="1078" customFormat="1" ht="15" customHeight="1">
      <c r="A284" s="1057">
        <v>86</v>
      </c>
      <c r="B284" s="1029" t="s">
        <v>680</v>
      </c>
      <c r="C284" s="1086">
        <v>36</v>
      </c>
      <c r="D284" s="1086">
        <v>32</v>
      </c>
      <c r="E284" s="1087">
        <f t="shared" si="272"/>
        <v>68</v>
      </c>
      <c r="F284" s="1086">
        <v>4</v>
      </c>
      <c r="G284" s="1086">
        <v>11</v>
      </c>
      <c r="H284" s="1087">
        <f t="shared" si="273"/>
        <v>15</v>
      </c>
      <c r="I284" s="1086">
        <v>6</v>
      </c>
      <c r="J284" s="1086">
        <v>2</v>
      </c>
      <c r="K284" s="1087">
        <f t="shared" si="274"/>
        <v>8</v>
      </c>
      <c r="L284" s="1086">
        <v>0</v>
      </c>
      <c r="M284" s="1086">
        <v>0</v>
      </c>
      <c r="N284" s="1087">
        <f t="shared" si="275"/>
        <v>0</v>
      </c>
      <c r="O284" s="1087">
        <f t="shared" si="276"/>
        <v>46</v>
      </c>
      <c r="P284" s="1087">
        <f t="shared" si="276"/>
        <v>45</v>
      </c>
      <c r="Q284" s="1087">
        <f t="shared" si="277"/>
        <v>91</v>
      </c>
      <c r="R284" s="1080" t="str">
        <f t="shared" si="267"/>
        <v>TRUE</v>
      </c>
      <c r="S284" s="1080" t="str">
        <f t="shared" si="268"/>
        <v>TRUE</v>
      </c>
      <c r="T284" s="1080" t="str">
        <f t="shared" si="269"/>
        <v>TRUE</v>
      </c>
      <c r="V284" s="1078">
        <f>Birth!X284</f>
        <v>46</v>
      </c>
      <c r="W284" s="1078">
        <f>Birth!Y284</f>
        <v>45</v>
      </c>
      <c r="X284" s="1078">
        <f>Birth!Z284</f>
        <v>91</v>
      </c>
    </row>
    <row r="285" spans="1:24" s="1078" customFormat="1" ht="15" customHeight="1">
      <c r="A285" s="1057">
        <v>87</v>
      </c>
      <c r="B285" s="1029" t="s">
        <v>58</v>
      </c>
      <c r="C285" s="1086">
        <v>33</v>
      </c>
      <c r="D285" s="1086">
        <v>33</v>
      </c>
      <c r="E285" s="1087">
        <f t="shared" si="272"/>
        <v>66</v>
      </c>
      <c r="F285" s="1086">
        <v>108</v>
      </c>
      <c r="G285" s="1086">
        <v>93</v>
      </c>
      <c r="H285" s="1087">
        <f t="shared" si="273"/>
        <v>201</v>
      </c>
      <c r="I285" s="1086">
        <v>0</v>
      </c>
      <c r="J285" s="1086">
        <v>2</v>
      </c>
      <c r="K285" s="1087">
        <f t="shared" si="274"/>
        <v>2</v>
      </c>
      <c r="L285" s="1086">
        <v>0</v>
      </c>
      <c r="M285" s="1086">
        <v>0</v>
      </c>
      <c r="N285" s="1087">
        <f t="shared" si="275"/>
        <v>0</v>
      </c>
      <c r="O285" s="1087">
        <f t="shared" si="276"/>
        <v>141</v>
      </c>
      <c r="P285" s="1087">
        <f t="shared" si="276"/>
        <v>128</v>
      </c>
      <c r="Q285" s="1087">
        <f t="shared" si="277"/>
        <v>269</v>
      </c>
      <c r="R285" s="1080" t="str">
        <f t="shared" si="267"/>
        <v>TRUE</v>
      </c>
      <c r="S285" s="1080" t="str">
        <f t="shared" si="268"/>
        <v>TRUE</v>
      </c>
      <c r="T285" s="1080" t="str">
        <f t="shared" si="269"/>
        <v>TRUE</v>
      </c>
      <c r="V285" s="1078">
        <f>Birth!X285</f>
        <v>141</v>
      </c>
      <c r="W285" s="1078">
        <f>Birth!Y285</f>
        <v>128</v>
      </c>
      <c r="X285" s="1078">
        <f>Birth!Z285</f>
        <v>269</v>
      </c>
    </row>
    <row r="286" spans="1:24" s="1078" customFormat="1" ht="15" customHeight="1">
      <c r="A286" s="1057">
        <v>88</v>
      </c>
      <c r="B286" s="1029" t="s">
        <v>59</v>
      </c>
      <c r="C286" s="1086">
        <v>0</v>
      </c>
      <c r="D286" s="1086">
        <v>0</v>
      </c>
      <c r="E286" s="1087">
        <f t="shared" si="272"/>
        <v>0</v>
      </c>
      <c r="F286" s="1086">
        <v>0</v>
      </c>
      <c r="G286" s="1086">
        <v>1</v>
      </c>
      <c r="H286" s="1087">
        <f t="shared" si="273"/>
        <v>1</v>
      </c>
      <c r="I286" s="1086">
        <v>0</v>
      </c>
      <c r="J286" s="1086">
        <v>1</v>
      </c>
      <c r="K286" s="1087">
        <f t="shared" si="274"/>
        <v>1</v>
      </c>
      <c r="L286" s="1086">
        <v>0</v>
      </c>
      <c r="M286" s="1086">
        <v>0</v>
      </c>
      <c r="N286" s="1087">
        <f t="shared" si="275"/>
        <v>0</v>
      </c>
      <c r="O286" s="1087">
        <f t="shared" si="276"/>
        <v>0</v>
      </c>
      <c r="P286" s="1087">
        <f t="shared" si="276"/>
        <v>2</v>
      </c>
      <c r="Q286" s="1087">
        <f t="shared" si="277"/>
        <v>2</v>
      </c>
      <c r="R286" s="1080" t="str">
        <f t="shared" si="267"/>
        <v>TRUE</v>
      </c>
      <c r="S286" s="1080" t="str">
        <f t="shared" si="268"/>
        <v>TRUE</v>
      </c>
      <c r="T286" s="1080" t="str">
        <f t="shared" si="269"/>
        <v>TRUE</v>
      </c>
      <c r="V286" s="1078">
        <f>Birth!X286</f>
        <v>0</v>
      </c>
      <c r="W286" s="1078">
        <f>Birth!Y286</f>
        <v>2</v>
      </c>
      <c r="X286" s="1078">
        <f>Birth!Z286</f>
        <v>2</v>
      </c>
    </row>
    <row r="287" spans="1:24" s="1078" customFormat="1" ht="15" customHeight="1">
      <c r="A287" s="1057">
        <v>89</v>
      </c>
      <c r="B287" s="1031" t="s">
        <v>681</v>
      </c>
      <c r="C287" s="1086">
        <v>0</v>
      </c>
      <c r="D287" s="1086">
        <v>0</v>
      </c>
      <c r="E287" s="1087">
        <f t="shared" si="272"/>
        <v>0</v>
      </c>
      <c r="F287" s="1086">
        <v>13</v>
      </c>
      <c r="G287" s="1086">
        <v>20</v>
      </c>
      <c r="H287" s="1087">
        <f t="shared" si="273"/>
        <v>33</v>
      </c>
      <c r="I287" s="1086">
        <v>0</v>
      </c>
      <c r="J287" s="1086">
        <v>0</v>
      </c>
      <c r="K287" s="1087">
        <f t="shared" si="274"/>
        <v>0</v>
      </c>
      <c r="L287" s="1086">
        <v>3</v>
      </c>
      <c r="M287" s="1086">
        <v>0</v>
      </c>
      <c r="N287" s="1087">
        <f t="shared" si="275"/>
        <v>3</v>
      </c>
      <c r="O287" s="1087">
        <f t="shared" si="276"/>
        <v>16</v>
      </c>
      <c r="P287" s="1087">
        <f t="shared" si="276"/>
        <v>20</v>
      </c>
      <c r="Q287" s="1087">
        <f t="shared" si="277"/>
        <v>36</v>
      </c>
      <c r="R287" s="1080" t="str">
        <f t="shared" si="267"/>
        <v>TRUE</v>
      </c>
      <c r="S287" s="1080" t="str">
        <f t="shared" si="268"/>
        <v>TRUE</v>
      </c>
      <c r="T287" s="1080" t="str">
        <f t="shared" si="269"/>
        <v>TRUE</v>
      </c>
      <c r="V287" s="1078">
        <f>Birth!X287</f>
        <v>16</v>
      </c>
      <c r="W287" s="1078">
        <f>Birth!Y287</f>
        <v>20</v>
      </c>
      <c r="X287" s="1078">
        <f>Birth!Z287</f>
        <v>36</v>
      </c>
    </row>
    <row r="288" spans="1:24" s="1078" customFormat="1" ht="15" customHeight="1">
      <c r="A288" s="1050"/>
      <c r="B288" s="1092" t="s">
        <v>6</v>
      </c>
      <c r="C288" s="1093">
        <f>SUM(C281:C287)</f>
        <v>2559</v>
      </c>
      <c r="D288" s="1093">
        <f t="shared" ref="D288:Q288" si="278">SUM(D281:D287)</f>
        <v>2357</v>
      </c>
      <c r="E288" s="1093">
        <f t="shared" si="278"/>
        <v>4916</v>
      </c>
      <c r="F288" s="1093">
        <f t="shared" si="278"/>
        <v>2567</v>
      </c>
      <c r="G288" s="1093">
        <f t="shared" si="278"/>
        <v>2373</v>
      </c>
      <c r="H288" s="1093">
        <f t="shared" si="278"/>
        <v>4940</v>
      </c>
      <c r="I288" s="1093">
        <f t="shared" si="278"/>
        <v>127</v>
      </c>
      <c r="J288" s="1093">
        <f t="shared" si="278"/>
        <v>117</v>
      </c>
      <c r="K288" s="1093">
        <f t="shared" si="278"/>
        <v>244</v>
      </c>
      <c r="L288" s="1093">
        <f t="shared" si="278"/>
        <v>5</v>
      </c>
      <c r="M288" s="1093">
        <f t="shared" si="278"/>
        <v>3</v>
      </c>
      <c r="N288" s="1093">
        <f t="shared" si="278"/>
        <v>8</v>
      </c>
      <c r="O288" s="1093">
        <f t="shared" si="278"/>
        <v>5258</v>
      </c>
      <c r="P288" s="1093">
        <f t="shared" si="278"/>
        <v>4850</v>
      </c>
      <c r="Q288" s="1093">
        <f t="shared" si="278"/>
        <v>10108</v>
      </c>
      <c r="R288" s="1080" t="str">
        <f t="shared" si="267"/>
        <v>TRUE</v>
      </c>
      <c r="S288" s="1080" t="str">
        <f t="shared" si="268"/>
        <v>TRUE</v>
      </c>
      <c r="T288" s="1080" t="str">
        <f t="shared" si="269"/>
        <v>TRUE</v>
      </c>
      <c r="V288" s="1078">
        <f>Birth!X288</f>
        <v>5258</v>
      </c>
      <c r="W288" s="1078">
        <f>Birth!Y288</f>
        <v>4850</v>
      </c>
      <c r="X288" s="1078">
        <f>Birth!Z288</f>
        <v>10108</v>
      </c>
    </row>
    <row r="289" spans="1:24" s="1078" customFormat="1" ht="15" customHeight="1">
      <c r="A289" s="1099" t="s">
        <v>61</v>
      </c>
      <c r="B289" s="1095"/>
      <c r="C289" s="1084"/>
      <c r="D289" s="1084"/>
      <c r="E289" s="1084"/>
      <c r="F289" s="1084"/>
      <c r="G289" s="1084"/>
      <c r="H289" s="1084"/>
      <c r="I289" s="1084"/>
      <c r="J289" s="1084"/>
      <c r="K289" s="1084"/>
      <c r="L289" s="1084"/>
      <c r="M289" s="1084"/>
      <c r="N289" s="1084"/>
      <c r="O289" s="1096"/>
      <c r="P289" s="1096"/>
      <c r="Q289" s="1084"/>
      <c r="R289" s="1080" t="str">
        <f t="shared" si="267"/>
        <v>TRUE</v>
      </c>
      <c r="S289" s="1080" t="str">
        <f t="shared" si="268"/>
        <v>TRUE</v>
      </c>
      <c r="T289" s="1080" t="str">
        <f t="shared" si="269"/>
        <v>TRUE</v>
      </c>
      <c r="V289" s="1078">
        <f>Birth!X289</f>
        <v>0</v>
      </c>
      <c r="W289" s="1078">
        <f>Birth!Y289</f>
        <v>0</v>
      </c>
      <c r="X289" s="1078">
        <f>Birth!Z289</f>
        <v>0</v>
      </c>
    </row>
    <row r="290" spans="1:24" s="1078" customFormat="1" ht="15" customHeight="1">
      <c r="A290" s="1057">
        <v>90</v>
      </c>
      <c r="B290" s="1076" t="s">
        <v>850</v>
      </c>
      <c r="C290" s="1020">
        <v>4254</v>
      </c>
      <c r="D290" s="1020">
        <v>4118</v>
      </c>
      <c r="E290" s="1087">
        <f t="shared" ref="E290:E300" si="279">SUM(C290:D290)</f>
        <v>8372</v>
      </c>
      <c r="F290" s="1020">
        <v>9254</v>
      </c>
      <c r="G290" s="1020">
        <v>9164</v>
      </c>
      <c r="H290" s="1087">
        <f t="shared" ref="H290:H300" si="280">SUM(F290:G290)</f>
        <v>18418</v>
      </c>
      <c r="I290" s="1020">
        <v>418</v>
      </c>
      <c r="J290" s="1020">
        <v>261</v>
      </c>
      <c r="K290" s="1087">
        <f t="shared" ref="K290:K300" si="281">I290+J290</f>
        <v>679</v>
      </c>
      <c r="L290" s="1020">
        <v>23</v>
      </c>
      <c r="M290" s="1020">
        <v>10</v>
      </c>
      <c r="N290" s="1087">
        <f t="shared" ref="N290:N300" si="282">L290+M290</f>
        <v>33</v>
      </c>
      <c r="O290" s="1087">
        <f t="shared" ref="O290:Q300" si="283">C290+F290+I290+L290</f>
        <v>13949</v>
      </c>
      <c r="P290" s="1087">
        <f t="shared" si="283"/>
        <v>13553</v>
      </c>
      <c r="Q290" s="1087">
        <f t="shared" si="283"/>
        <v>27502</v>
      </c>
      <c r="R290" s="1332" t="str">
        <f t="shared" si="267"/>
        <v>TRUE</v>
      </c>
      <c r="S290" s="1332" t="str">
        <f t="shared" si="268"/>
        <v>TRUE</v>
      </c>
      <c r="T290" s="1332" t="str">
        <f t="shared" si="269"/>
        <v>TRUE</v>
      </c>
      <c r="U290" s="1109"/>
      <c r="V290" s="1109">
        <f>Birth!X290</f>
        <v>13949</v>
      </c>
      <c r="W290" s="1109">
        <f>Birth!Y290</f>
        <v>13553</v>
      </c>
      <c r="X290" s="1109">
        <f>Birth!Z290</f>
        <v>27502</v>
      </c>
    </row>
    <row r="291" spans="1:24" s="1078" customFormat="1" ht="15" customHeight="1">
      <c r="A291" s="1057">
        <v>91</v>
      </c>
      <c r="B291" s="1073" t="s">
        <v>851</v>
      </c>
      <c r="C291" s="1020">
        <v>77</v>
      </c>
      <c r="D291" s="1020">
        <v>68</v>
      </c>
      <c r="E291" s="1087">
        <f t="shared" si="279"/>
        <v>145</v>
      </c>
      <c r="F291" s="1020">
        <v>570</v>
      </c>
      <c r="G291" s="1020">
        <v>445</v>
      </c>
      <c r="H291" s="1087">
        <f t="shared" si="280"/>
        <v>1015</v>
      </c>
      <c r="I291" s="1020">
        <v>49</v>
      </c>
      <c r="J291" s="1020">
        <v>48</v>
      </c>
      <c r="K291" s="1087">
        <f t="shared" si="281"/>
        <v>97</v>
      </c>
      <c r="L291" s="1020">
        <v>0</v>
      </c>
      <c r="M291" s="1020">
        <v>0</v>
      </c>
      <c r="N291" s="1087">
        <f t="shared" si="282"/>
        <v>0</v>
      </c>
      <c r="O291" s="1087">
        <f t="shared" si="283"/>
        <v>696</v>
      </c>
      <c r="P291" s="1087">
        <f t="shared" si="283"/>
        <v>561</v>
      </c>
      <c r="Q291" s="1087">
        <f t="shared" si="283"/>
        <v>1257</v>
      </c>
      <c r="R291" s="1080" t="str">
        <f t="shared" si="267"/>
        <v>TRUE</v>
      </c>
      <c r="S291" s="1080" t="str">
        <f t="shared" si="268"/>
        <v>TRUE</v>
      </c>
      <c r="T291" s="1080" t="str">
        <f t="shared" si="269"/>
        <v>TRUE</v>
      </c>
      <c r="V291" s="1078">
        <f>Birth!X291</f>
        <v>696</v>
      </c>
      <c r="W291" s="1078">
        <f>Birth!Y291</f>
        <v>561</v>
      </c>
      <c r="X291" s="1078">
        <f>Birth!Z291</f>
        <v>1257</v>
      </c>
    </row>
    <row r="292" spans="1:24" s="1078" customFormat="1" ht="15" customHeight="1">
      <c r="A292" s="1057">
        <v>92</v>
      </c>
      <c r="B292" s="1031" t="s">
        <v>852</v>
      </c>
      <c r="C292" s="1020">
        <v>273</v>
      </c>
      <c r="D292" s="1020">
        <v>214</v>
      </c>
      <c r="E292" s="1087">
        <f t="shared" si="279"/>
        <v>487</v>
      </c>
      <c r="F292" s="1020">
        <v>476</v>
      </c>
      <c r="G292" s="1020">
        <v>426</v>
      </c>
      <c r="H292" s="1087">
        <f t="shared" si="280"/>
        <v>902</v>
      </c>
      <c r="I292" s="1020">
        <v>0</v>
      </c>
      <c r="J292" s="1020">
        <v>0</v>
      </c>
      <c r="K292" s="1087">
        <f t="shared" si="281"/>
        <v>0</v>
      </c>
      <c r="L292" s="1020">
        <v>32</v>
      </c>
      <c r="M292" s="1020">
        <v>26</v>
      </c>
      <c r="N292" s="1087">
        <f t="shared" si="282"/>
        <v>58</v>
      </c>
      <c r="O292" s="1087">
        <f t="shared" si="283"/>
        <v>781</v>
      </c>
      <c r="P292" s="1087">
        <f t="shared" si="283"/>
        <v>666</v>
      </c>
      <c r="Q292" s="1087">
        <f t="shared" si="283"/>
        <v>1447</v>
      </c>
      <c r="R292" s="1080" t="str">
        <f t="shared" si="267"/>
        <v>TRUE</v>
      </c>
      <c r="S292" s="1080" t="str">
        <f t="shared" si="268"/>
        <v>TRUE</v>
      </c>
      <c r="T292" s="1080" t="str">
        <f t="shared" si="269"/>
        <v>TRUE</v>
      </c>
      <c r="V292" s="1078">
        <f>Birth!X292</f>
        <v>781</v>
      </c>
      <c r="W292" s="1078">
        <f>Birth!Y292</f>
        <v>666</v>
      </c>
      <c r="X292" s="1078">
        <f>Birth!Z292</f>
        <v>1447</v>
      </c>
    </row>
    <row r="293" spans="1:24" s="1078" customFormat="1" ht="15" customHeight="1">
      <c r="A293" s="1057">
        <v>93</v>
      </c>
      <c r="B293" s="1076" t="s">
        <v>853</v>
      </c>
      <c r="C293" s="1020">
        <v>360</v>
      </c>
      <c r="D293" s="1020">
        <v>343</v>
      </c>
      <c r="E293" s="1087">
        <f t="shared" si="279"/>
        <v>703</v>
      </c>
      <c r="F293" s="1020">
        <v>1240</v>
      </c>
      <c r="G293" s="1020">
        <v>1140</v>
      </c>
      <c r="H293" s="1087">
        <f t="shared" si="280"/>
        <v>2380</v>
      </c>
      <c r="I293" s="1020">
        <v>83</v>
      </c>
      <c r="J293" s="1020">
        <v>72</v>
      </c>
      <c r="K293" s="1087">
        <f t="shared" si="281"/>
        <v>155</v>
      </c>
      <c r="L293" s="1020">
        <v>26</v>
      </c>
      <c r="M293" s="1020">
        <v>27</v>
      </c>
      <c r="N293" s="1087">
        <f t="shared" si="282"/>
        <v>53</v>
      </c>
      <c r="O293" s="1087">
        <f t="shared" si="283"/>
        <v>1709</v>
      </c>
      <c r="P293" s="1087">
        <f t="shared" si="283"/>
        <v>1582</v>
      </c>
      <c r="Q293" s="1087">
        <f t="shared" si="283"/>
        <v>3291</v>
      </c>
      <c r="R293" s="1080" t="str">
        <f t="shared" si="267"/>
        <v>TRUE</v>
      </c>
      <c r="S293" s="1080" t="str">
        <f t="shared" si="268"/>
        <v>TRUE</v>
      </c>
      <c r="T293" s="1080" t="str">
        <f t="shared" si="269"/>
        <v>TRUE</v>
      </c>
      <c r="V293" s="1078">
        <f>Birth!X293</f>
        <v>1709</v>
      </c>
      <c r="W293" s="1078">
        <f>Birth!Y293</f>
        <v>1582</v>
      </c>
      <c r="X293" s="1078">
        <f>Birth!Z293</f>
        <v>3291</v>
      </c>
    </row>
    <row r="294" spans="1:24" s="1078" customFormat="1" ht="15" customHeight="1">
      <c r="A294" s="1057">
        <v>94</v>
      </c>
      <c r="B294" s="1076" t="s">
        <v>653</v>
      </c>
      <c r="C294" s="1020">
        <v>184</v>
      </c>
      <c r="D294" s="1020">
        <v>156</v>
      </c>
      <c r="E294" s="1087">
        <f t="shared" si="279"/>
        <v>340</v>
      </c>
      <c r="F294" s="1020">
        <v>129</v>
      </c>
      <c r="G294" s="1020">
        <v>121</v>
      </c>
      <c r="H294" s="1087">
        <f t="shared" si="280"/>
        <v>250</v>
      </c>
      <c r="I294" s="1020">
        <v>0</v>
      </c>
      <c r="J294" s="1020">
        <v>0</v>
      </c>
      <c r="K294" s="1087">
        <f t="shared" si="281"/>
        <v>0</v>
      </c>
      <c r="L294" s="1020">
        <v>0</v>
      </c>
      <c r="M294" s="1020">
        <v>0</v>
      </c>
      <c r="N294" s="1087">
        <f t="shared" si="282"/>
        <v>0</v>
      </c>
      <c r="O294" s="1087">
        <f t="shared" si="283"/>
        <v>313</v>
      </c>
      <c r="P294" s="1087">
        <f t="shared" si="283"/>
        <v>277</v>
      </c>
      <c r="Q294" s="1087">
        <f t="shared" si="283"/>
        <v>590</v>
      </c>
      <c r="R294" s="1080" t="str">
        <f t="shared" si="267"/>
        <v>TRUE</v>
      </c>
      <c r="S294" s="1080" t="str">
        <f t="shared" si="268"/>
        <v>TRUE</v>
      </c>
      <c r="T294" s="1080" t="str">
        <f t="shared" si="269"/>
        <v>TRUE</v>
      </c>
      <c r="V294" s="1078">
        <f>Birth!X294</f>
        <v>313</v>
      </c>
      <c r="W294" s="1078">
        <f>Birth!Y294</f>
        <v>277</v>
      </c>
      <c r="X294" s="1078">
        <f>Birth!Z294</f>
        <v>590</v>
      </c>
    </row>
    <row r="295" spans="1:24" s="1078" customFormat="1" ht="15" customHeight="1">
      <c r="A295" s="1057">
        <v>95</v>
      </c>
      <c r="B295" s="1073" t="s">
        <v>848</v>
      </c>
      <c r="C295" s="1020">
        <v>105</v>
      </c>
      <c r="D295" s="1020">
        <v>117</v>
      </c>
      <c r="E295" s="1087">
        <f t="shared" si="279"/>
        <v>222</v>
      </c>
      <c r="F295" s="1020">
        <v>54</v>
      </c>
      <c r="G295" s="1020">
        <v>34</v>
      </c>
      <c r="H295" s="1087">
        <f t="shared" si="280"/>
        <v>88</v>
      </c>
      <c r="I295" s="1020">
        <v>1</v>
      </c>
      <c r="J295" s="1020">
        <v>4</v>
      </c>
      <c r="K295" s="1087">
        <f t="shared" si="281"/>
        <v>5</v>
      </c>
      <c r="L295" s="1020">
        <v>0</v>
      </c>
      <c r="M295" s="1020">
        <v>0</v>
      </c>
      <c r="N295" s="1087">
        <f t="shared" si="282"/>
        <v>0</v>
      </c>
      <c r="O295" s="1087">
        <f t="shared" si="283"/>
        <v>160</v>
      </c>
      <c r="P295" s="1087">
        <f t="shared" si="283"/>
        <v>155</v>
      </c>
      <c r="Q295" s="1087">
        <f t="shared" si="283"/>
        <v>315</v>
      </c>
      <c r="R295" s="1080" t="str">
        <f t="shared" si="267"/>
        <v>TRUE</v>
      </c>
      <c r="S295" s="1080" t="str">
        <f t="shared" si="268"/>
        <v>TRUE</v>
      </c>
      <c r="T295" s="1080" t="str">
        <f t="shared" si="269"/>
        <v>TRUE</v>
      </c>
      <c r="V295" s="1078">
        <f>Birth!X295</f>
        <v>160</v>
      </c>
      <c r="W295" s="1078">
        <f>Birth!Y295</f>
        <v>155</v>
      </c>
      <c r="X295" s="1078">
        <f>Birth!Z295</f>
        <v>315</v>
      </c>
    </row>
    <row r="296" spans="1:24" s="1078" customFormat="1" ht="15" customHeight="1">
      <c r="A296" s="1057">
        <v>96</v>
      </c>
      <c r="B296" s="1073" t="s">
        <v>854</v>
      </c>
      <c r="C296" s="1020">
        <v>218</v>
      </c>
      <c r="D296" s="1020">
        <v>221</v>
      </c>
      <c r="E296" s="1087">
        <f t="shared" si="279"/>
        <v>439</v>
      </c>
      <c r="F296" s="1020">
        <v>83</v>
      </c>
      <c r="G296" s="1020">
        <v>100</v>
      </c>
      <c r="H296" s="1087">
        <f t="shared" si="280"/>
        <v>183</v>
      </c>
      <c r="I296" s="1020">
        <v>0</v>
      </c>
      <c r="J296" s="1020">
        <v>0</v>
      </c>
      <c r="K296" s="1087">
        <f t="shared" si="281"/>
        <v>0</v>
      </c>
      <c r="L296" s="1020">
        <v>17</v>
      </c>
      <c r="M296" s="1020">
        <v>19</v>
      </c>
      <c r="N296" s="1087">
        <f t="shared" si="282"/>
        <v>36</v>
      </c>
      <c r="O296" s="1087">
        <f t="shared" si="283"/>
        <v>318</v>
      </c>
      <c r="P296" s="1087">
        <f t="shared" si="283"/>
        <v>340</v>
      </c>
      <c r="Q296" s="1087">
        <f t="shared" si="283"/>
        <v>658</v>
      </c>
      <c r="R296" s="1080" t="str">
        <f t="shared" si="267"/>
        <v>TRUE</v>
      </c>
      <c r="S296" s="1080" t="str">
        <f t="shared" si="268"/>
        <v>TRUE</v>
      </c>
      <c r="T296" s="1080" t="str">
        <f t="shared" si="269"/>
        <v>TRUE</v>
      </c>
      <c r="V296" s="1078">
        <f>Birth!X296</f>
        <v>318</v>
      </c>
      <c r="W296" s="1078">
        <f>Birth!Y296</f>
        <v>340</v>
      </c>
      <c r="X296" s="1078">
        <f>Birth!Z296</f>
        <v>658</v>
      </c>
    </row>
    <row r="297" spans="1:24" s="1078" customFormat="1" ht="15" customHeight="1">
      <c r="A297" s="1057">
        <v>97</v>
      </c>
      <c r="B297" s="1073" t="s">
        <v>846</v>
      </c>
      <c r="C297" s="1020">
        <v>180</v>
      </c>
      <c r="D297" s="1020">
        <v>198</v>
      </c>
      <c r="E297" s="1087">
        <f t="shared" si="279"/>
        <v>378</v>
      </c>
      <c r="F297" s="1020">
        <v>0</v>
      </c>
      <c r="G297" s="1020">
        <v>0</v>
      </c>
      <c r="H297" s="1087">
        <f t="shared" si="280"/>
        <v>0</v>
      </c>
      <c r="I297" s="1020">
        <v>0</v>
      </c>
      <c r="J297" s="1020">
        <v>0</v>
      </c>
      <c r="K297" s="1087">
        <f t="shared" si="281"/>
        <v>0</v>
      </c>
      <c r="L297" s="1020">
        <v>4</v>
      </c>
      <c r="M297" s="1020">
        <v>18</v>
      </c>
      <c r="N297" s="1087">
        <f t="shared" si="282"/>
        <v>22</v>
      </c>
      <c r="O297" s="1087">
        <f t="shared" si="283"/>
        <v>184</v>
      </c>
      <c r="P297" s="1087">
        <f t="shared" si="283"/>
        <v>216</v>
      </c>
      <c r="Q297" s="1087">
        <f t="shared" si="283"/>
        <v>400</v>
      </c>
      <c r="R297" s="1080" t="str">
        <f t="shared" si="267"/>
        <v>TRUE</v>
      </c>
      <c r="S297" s="1080" t="str">
        <f t="shared" si="268"/>
        <v>TRUE</v>
      </c>
      <c r="T297" s="1080" t="str">
        <f t="shared" si="269"/>
        <v>TRUE</v>
      </c>
      <c r="V297" s="1078">
        <f>Birth!X297</f>
        <v>184</v>
      </c>
      <c r="W297" s="1078">
        <f>Birth!Y297</f>
        <v>216</v>
      </c>
      <c r="X297" s="1078">
        <f>Birth!Z297</f>
        <v>400</v>
      </c>
    </row>
    <row r="298" spans="1:24" s="1078" customFormat="1" ht="15" customHeight="1">
      <c r="A298" s="1057">
        <v>98</v>
      </c>
      <c r="B298" s="1073" t="s">
        <v>855</v>
      </c>
      <c r="C298" s="1020">
        <v>0</v>
      </c>
      <c r="D298" s="1020">
        <v>0</v>
      </c>
      <c r="E298" s="1087">
        <f t="shared" si="279"/>
        <v>0</v>
      </c>
      <c r="F298" s="1020">
        <v>157</v>
      </c>
      <c r="G298" s="1020">
        <v>114</v>
      </c>
      <c r="H298" s="1087">
        <f t="shared" si="280"/>
        <v>271</v>
      </c>
      <c r="I298" s="1020">
        <v>0</v>
      </c>
      <c r="J298" s="1020">
        <v>0</v>
      </c>
      <c r="K298" s="1087">
        <f t="shared" si="281"/>
        <v>0</v>
      </c>
      <c r="L298" s="1020">
        <v>14</v>
      </c>
      <c r="M298" s="1020">
        <v>5</v>
      </c>
      <c r="N298" s="1087">
        <f t="shared" si="282"/>
        <v>19</v>
      </c>
      <c r="O298" s="1087">
        <f t="shared" si="283"/>
        <v>171</v>
      </c>
      <c r="P298" s="1087">
        <f t="shared" si="283"/>
        <v>119</v>
      </c>
      <c r="Q298" s="1087">
        <f t="shared" si="283"/>
        <v>290</v>
      </c>
      <c r="R298" s="1080" t="str">
        <f t="shared" si="267"/>
        <v>TRUE</v>
      </c>
      <c r="S298" s="1080" t="str">
        <f t="shared" si="268"/>
        <v>TRUE</v>
      </c>
      <c r="T298" s="1080" t="str">
        <f t="shared" si="269"/>
        <v>TRUE</v>
      </c>
      <c r="V298" s="1078">
        <f>Birth!X298</f>
        <v>171</v>
      </c>
      <c r="W298" s="1078">
        <f>Birth!Y298</f>
        <v>119</v>
      </c>
      <c r="X298" s="1078">
        <f>Birth!Z298</f>
        <v>290</v>
      </c>
    </row>
    <row r="299" spans="1:24" s="1078" customFormat="1" ht="15" customHeight="1">
      <c r="A299" s="1057">
        <v>99</v>
      </c>
      <c r="B299" s="1073" t="s">
        <v>856</v>
      </c>
      <c r="C299" s="1020">
        <v>188</v>
      </c>
      <c r="D299" s="1020">
        <v>157</v>
      </c>
      <c r="E299" s="1087">
        <f t="shared" si="279"/>
        <v>345</v>
      </c>
      <c r="F299" s="1020">
        <v>172</v>
      </c>
      <c r="G299" s="1020">
        <v>165</v>
      </c>
      <c r="H299" s="1087">
        <f t="shared" si="280"/>
        <v>337</v>
      </c>
      <c r="I299" s="1020">
        <v>31</v>
      </c>
      <c r="J299" s="1020">
        <v>11</v>
      </c>
      <c r="K299" s="1087">
        <f t="shared" si="281"/>
        <v>42</v>
      </c>
      <c r="L299" s="1211">
        <v>17</v>
      </c>
      <c r="M299" s="1211">
        <v>13</v>
      </c>
      <c r="N299" s="1087">
        <f t="shared" si="282"/>
        <v>30</v>
      </c>
      <c r="O299" s="1087">
        <f t="shared" si="283"/>
        <v>408</v>
      </c>
      <c r="P299" s="1087">
        <f t="shared" si="283"/>
        <v>346</v>
      </c>
      <c r="Q299" s="1087">
        <f t="shared" si="283"/>
        <v>754</v>
      </c>
      <c r="R299" s="1080" t="str">
        <f t="shared" si="267"/>
        <v>TRUE</v>
      </c>
      <c r="S299" s="1080" t="str">
        <f t="shared" si="268"/>
        <v>TRUE</v>
      </c>
      <c r="T299" s="1080" t="str">
        <f t="shared" si="269"/>
        <v>TRUE</v>
      </c>
      <c r="V299" s="1078">
        <f>Birth!X299</f>
        <v>408</v>
      </c>
      <c r="W299" s="1078">
        <f>Birth!Y299</f>
        <v>346</v>
      </c>
      <c r="X299" s="1078">
        <f>Birth!Z299</f>
        <v>754</v>
      </c>
    </row>
    <row r="300" spans="1:24" s="1078" customFormat="1" ht="15" customHeight="1">
      <c r="A300" s="1057">
        <v>100</v>
      </c>
      <c r="B300" s="1073" t="s">
        <v>857</v>
      </c>
      <c r="C300" s="1020">
        <v>333</v>
      </c>
      <c r="D300" s="1020">
        <v>330</v>
      </c>
      <c r="E300" s="1087">
        <f t="shared" si="279"/>
        <v>663</v>
      </c>
      <c r="F300" s="1020">
        <v>1378</v>
      </c>
      <c r="G300" s="1020">
        <v>1339</v>
      </c>
      <c r="H300" s="1087">
        <f t="shared" si="280"/>
        <v>2717</v>
      </c>
      <c r="I300" s="1020">
        <v>0</v>
      </c>
      <c r="J300" s="1020">
        <v>0</v>
      </c>
      <c r="K300" s="1087">
        <f t="shared" si="281"/>
        <v>0</v>
      </c>
      <c r="L300" s="1211">
        <v>5</v>
      </c>
      <c r="M300" s="1211">
        <v>15</v>
      </c>
      <c r="N300" s="1087">
        <f t="shared" si="282"/>
        <v>20</v>
      </c>
      <c r="O300" s="1087">
        <f t="shared" si="283"/>
        <v>1716</v>
      </c>
      <c r="P300" s="1087">
        <f t="shared" si="283"/>
        <v>1684</v>
      </c>
      <c r="Q300" s="1087">
        <f t="shared" si="283"/>
        <v>3400</v>
      </c>
      <c r="R300" s="1080" t="str">
        <f t="shared" ref="R300:R326" si="284">IF(O300=V300,"TRUE","FALSE")</f>
        <v>TRUE</v>
      </c>
      <c r="S300" s="1080" t="str">
        <f t="shared" ref="S300:S326" si="285">IF(P300=W300,"TRUE","FALSE")</f>
        <v>TRUE</v>
      </c>
      <c r="T300" s="1080" t="str">
        <f t="shared" ref="T300:T326" si="286">IF(Q300=X300,"TRUE","FALSE")</f>
        <v>TRUE</v>
      </c>
      <c r="V300" s="1078">
        <f>Birth!X300</f>
        <v>1716</v>
      </c>
      <c r="W300" s="1078">
        <f>Birth!Y300</f>
        <v>1684</v>
      </c>
      <c r="X300" s="1078">
        <f>Birth!Z300</f>
        <v>3400</v>
      </c>
    </row>
    <row r="301" spans="1:24" s="1078" customFormat="1" ht="15" customHeight="1">
      <c r="A301" s="1050"/>
      <c r="B301" s="1092" t="s">
        <v>6</v>
      </c>
      <c r="C301" s="1093">
        <f>SUM(C290:C300)</f>
        <v>6172</v>
      </c>
      <c r="D301" s="1093">
        <f t="shared" ref="D301:Q301" si="287">SUM(D290:D300)</f>
        <v>5922</v>
      </c>
      <c r="E301" s="1093">
        <f t="shared" si="287"/>
        <v>12094</v>
      </c>
      <c r="F301" s="1093">
        <f t="shared" si="287"/>
        <v>13513</v>
      </c>
      <c r="G301" s="1093">
        <f t="shared" si="287"/>
        <v>13048</v>
      </c>
      <c r="H301" s="1093">
        <f t="shared" si="287"/>
        <v>26561</v>
      </c>
      <c r="I301" s="1093">
        <f t="shared" si="287"/>
        <v>582</v>
      </c>
      <c r="J301" s="1093">
        <f t="shared" si="287"/>
        <v>396</v>
      </c>
      <c r="K301" s="1093">
        <f t="shared" si="287"/>
        <v>978</v>
      </c>
      <c r="L301" s="1093">
        <f t="shared" si="287"/>
        <v>138</v>
      </c>
      <c r="M301" s="1093">
        <f t="shared" si="287"/>
        <v>133</v>
      </c>
      <c r="N301" s="1093">
        <f t="shared" si="287"/>
        <v>271</v>
      </c>
      <c r="O301" s="1093">
        <f t="shared" si="287"/>
        <v>20405</v>
      </c>
      <c r="P301" s="1093">
        <f t="shared" si="287"/>
        <v>19499</v>
      </c>
      <c r="Q301" s="1093">
        <f t="shared" si="287"/>
        <v>39904</v>
      </c>
      <c r="R301" s="1080" t="str">
        <f t="shared" si="284"/>
        <v>TRUE</v>
      </c>
      <c r="S301" s="1080" t="str">
        <f t="shared" si="285"/>
        <v>TRUE</v>
      </c>
      <c r="T301" s="1080" t="str">
        <f t="shared" si="286"/>
        <v>TRUE</v>
      </c>
      <c r="V301" s="1078">
        <f>Birth!X301</f>
        <v>20405</v>
      </c>
      <c r="W301" s="1078">
        <f>Birth!Y301</f>
        <v>19499</v>
      </c>
      <c r="X301" s="1078">
        <f>Birth!Z301</f>
        <v>39904</v>
      </c>
    </row>
    <row r="302" spans="1:24" s="1078" customFormat="1" ht="15" customHeight="1">
      <c r="A302" s="1099" t="s">
        <v>62</v>
      </c>
      <c r="B302" s="1095"/>
      <c r="C302" s="1084"/>
      <c r="D302" s="1084"/>
      <c r="E302" s="1084"/>
      <c r="F302" s="1084"/>
      <c r="G302" s="1084"/>
      <c r="H302" s="1084"/>
      <c r="I302" s="1084"/>
      <c r="J302" s="1084"/>
      <c r="K302" s="1084"/>
      <c r="L302" s="1084"/>
      <c r="M302" s="1084"/>
      <c r="N302" s="1084"/>
      <c r="O302" s="1096"/>
      <c r="P302" s="1096"/>
      <c r="Q302" s="1084"/>
      <c r="R302" s="1080" t="str">
        <f t="shared" si="284"/>
        <v>TRUE</v>
      </c>
      <c r="S302" s="1080" t="str">
        <f t="shared" si="285"/>
        <v>TRUE</v>
      </c>
      <c r="T302" s="1080" t="str">
        <f t="shared" si="286"/>
        <v>TRUE</v>
      </c>
      <c r="V302" s="1078">
        <f>Birth!X302</f>
        <v>0</v>
      </c>
      <c r="W302" s="1078">
        <f>Birth!Y302</f>
        <v>0</v>
      </c>
      <c r="X302" s="1078">
        <f>Birth!Z302</f>
        <v>0</v>
      </c>
    </row>
    <row r="303" spans="1:24" s="1078" customFormat="1" ht="15" customHeight="1">
      <c r="A303" s="1057">
        <v>101</v>
      </c>
      <c r="B303" s="1031" t="s">
        <v>682</v>
      </c>
      <c r="C303" s="1086">
        <v>574</v>
      </c>
      <c r="D303" s="1086">
        <v>555</v>
      </c>
      <c r="E303" s="1087">
        <f t="shared" ref="E303:E309" si="288">SUM(C303:D303)</f>
        <v>1129</v>
      </c>
      <c r="F303" s="1086">
        <v>450</v>
      </c>
      <c r="G303" s="1086">
        <v>382</v>
      </c>
      <c r="H303" s="1087">
        <f t="shared" ref="H303:H309" si="289">SUM(F303:G303)</f>
        <v>832</v>
      </c>
      <c r="I303" s="1086"/>
      <c r="J303" s="1086"/>
      <c r="K303" s="1087">
        <f t="shared" ref="K303:K309" si="290">SUM(I303:J303)</f>
        <v>0</v>
      </c>
      <c r="L303" s="1266"/>
      <c r="M303" s="1266"/>
      <c r="N303" s="1087">
        <f t="shared" ref="N303:N309" si="291">SUM(L303:M303)</f>
        <v>0</v>
      </c>
      <c r="O303" s="1087">
        <f t="shared" ref="O303:P309" si="292">C303+F303+I303+L303</f>
        <v>1024</v>
      </c>
      <c r="P303" s="1087">
        <f t="shared" si="292"/>
        <v>937</v>
      </c>
      <c r="Q303" s="1087">
        <f t="shared" ref="Q303:Q309" si="293">O303+P303</f>
        <v>1961</v>
      </c>
      <c r="R303" s="1080" t="str">
        <f t="shared" si="284"/>
        <v>TRUE</v>
      </c>
      <c r="S303" s="1080" t="str">
        <f t="shared" si="285"/>
        <v>TRUE</v>
      </c>
      <c r="T303" s="1080" t="str">
        <f t="shared" si="286"/>
        <v>TRUE</v>
      </c>
      <c r="V303" s="1078">
        <f>Birth!X303</f>
        <v>1024</v>
      </c>
      <c r="W303" s="1078">
        <f>Birth!Y303</f>
        <v>937</v>
      </c>
      <c r="X303" s="1078">
        <f>Birth!Z303</f>
        <v>1961</v>
      </c>
    </row>
    <row r="304" spans="1:24" s="1078" customFormat="1" ht="15" customHeight="1">
      <c r="A304" s="1057">
        <v>102</v>
      </c>
      <c r="B304" s="1031" t="s">
        <v>685</v>
      </c>
      <c r="C304" s="1086">
        <v>10</v>
      </c>
      <c r="D304" s="1086">
        <v>16</v>
      </c>
      <c r="E304" s="1087">
        <f t="shared" si="288"/>
        <v>26</v>
      </c>
      <c r="F304" s="1086">
        <v>45</v>
      </c>
      <c r="G304" s="1086">
        <v>39</v>
      </c>
      <c r="H304" s="1087">
        <f t="shared" si="289"/>
        <v>84</v>
      </c>
      <c r="I304" s="1086">
        <v>1</v>
      </c>
      <c r="J304" s="1086">
        <v>1</v>
      </c>
      <c r="K304" s="1087">
        <f t="shared" si="290"/>
        <v>2</v>
      </c>
      <c r="L304" s="1266"/>
      <c r="M304" s="1266"/>
      <c r="N304" s="1087">
        <f t="shared" si="291"/>
        <v>0</v>
      </c>
      <c r="O304" s="1087">
        <f t="shared" si="292"/>
        <v>56</v>
      </c>
      <c r="P304" s="1087">
        <f t="shared" si="292"/>
        <v>56</v>
      </c>
      <c r="Q304" s="1087">
        <f t="shared" si="293"/>
        <v>112</v>
      </c>
      <c r="R304" s="1080" t="str">
        <f t="shared" si="284"/>
        <v>TRUE</v>
      </c>
      <c r="S304" s="1080" t="str">
        <f t="shared" si="285"/>
        <v>TRUE</v>
      </c>
      <c r="T304" s="1080" t="str">
        <f t="shared" si="286"/>
        <v>TRUE</v>
      </c>
      <c r="V304" s="1078">
        <f>Birth!X304</f>
        <v>56</v>
      </c>
      <c r="W304" s="1078">
        <f>Birth!Y304</f>
        <v>56</v>
      </c>
      <c r="X304" s="1078">
        <f>Birth!Z304</f>
        <v>112</v>
      </c>
    </row>
    <row r="305" spans="1:24" s="1108" customFormat="1" ht="15" customHeight="1">
      <c r="A305" s="1057">
        <v>103</v>
      </c>
      <c r="B305" s="1031" t="s">
        <v>684</v>
      </c>
      <c r="C305" s="1086">
        <v>87</v>
      </c>
      <c r="D305" s="1086">
        <v>60</v>
      </c>
      <c r="E305" s="1087">
        <f t="shared" si="288"/>
        <v>147</v>
      </c>
      <c r="F305" s="1086">
        <v>0</v>
      </c>
      <c r="G305" s="1086">
        <v>0</v>
      </c>
      <c r="H305" s="1087">
        <f t="shared" si="289"/>
        <v>0</v>
      </c>
      <c r="I305" s="1086"/>
      <c r="J305" s="1086"/>
      <c r="K305" s="1087">
        <f t="shared" si="290"/>
        <v>0</v>
      </c>
      <c r="L305" s="1266"/>
      <c r="M305" s="1266"/>
      <c r="N305" s="1087">
        <f t="shared" si="291"/>
        <v>0</v>
      </c>
      <c r="O305" s="1087">
        <f t="shared" si="292"/>
        <v>87</v>
      </c>
      <c r="P305" s="1087">
        <f t="shared" si="292"/>
        <v>60</v>
      </c>
      <c r="Q305" s="1087">
        <f t="shared" si="293"/>
        <v>147</v>
      </c>
      <c r="R305" s="1080" t="str">
        <f t="shared" si="284"/>
        <v>TRUE</v>
      </c>
      <c r="S305" s="1080" t="str">
        <f t="shared" si="285"/>
        <v>TRUE</v>
      </c>
      <c r="T305" s="1080" t="str">
        <f t="shared" si="286"/>
        <v>TRUE</v>
      </c>
      <c r="V305" s="1078">
        <f>Birth!X305</f>
        <v>87</v>
      </c>
      <c r="W305" s="1078">
        <f>Birth!Y305</f>
        <v>60</v>
      </c>
      <c r="X305" s="1078">
        <f>Birth!Z305</f>
        <v>147</v>
      </c>
    </row>
    <row r="306" spans="1:24" s="1078" customFormat="1" ht="15" customHeight="1">
      <c r="A306" s="1057">
        <v>104</v>
      </c>
      <c r="B306" s="1031" t="s">
        <v>683</v>
      </c>
      <c r="C306" s="1086">
        <v>206</v>
      </c>
      <c r="D306" s="1086">
        <v>183</v>
      </c>
      <c r="E306" s="1087">
        <f t="shared" si="288"/>
        <v>389</v>
      </c>
      <c r="F306" s="1086">
        <v>112</v>
      </c>
      <c r="G306" s="1086">
        <v>91</v>
      </c>
      <c r="H306" s="1087">
        <f t="shared" si="289"/>
        <v>203</v>
      </c>
      <c r="I306" s="1086"/>
      <c r="J306" s="1086"/>
      <c r="K306" s="1087">
        <f t="shared" si="290"/>
        <v>0</v>
      </c>
      <c r="L306" s="1266">
        <v>13</v>
      </c>
      <c r="M306" s="1266">
        <v>15</v>
      </c>
      <c r="N306" s="1087">
        <f t="shared" si="291"/>
        <v>28</v>
      </c>
      <c r="O306" s="1087">
        <f t="shared" si="292"/>
        <v>331</v>
      </c>
      <c r="P306" s="1087">
        <f t="shared" si="292"/>
        <v>289</v>
      </c>
      <c r="Q306" s="1087">
        <f t="shared" si="293"/>
        <v>620</v>
      </c>
      <c r="R306" s="1080" t="str">
        <f t="shared" si="284"/>
        <v>TRUE</v>
      </c>
      <c r="S306" s="1080" t="str">
        <f t="shared" si="285"/>
        <v>TRUE</v>
      </c>
      <c r="T306" s="1080" t="str">
        <f t="shared" si="286"/>
        <v>TRUE</v>
      </c>
      <c r="V306" s="1078">
        <f>Birth!X306</f>
        <v>331</v>
      </c>
      <c r="W306" s="1078">
        <f>Birth!Y306</f>
        <v>289</v>
      </c>
      <c r="X306" s="1078">
        <f>Birth!Z306</f>
        <v>620</v>
      </c>
    </row>
    <row r="307" spans="1:24" s="1078" customFormat="1" ht="15" customHeight="1">
      <c r="A307" s="1057">
        <v>105</v>
      </c>
      <c r="B307" s="1031" t="s">
        <v>62</v>
      </c>
      <c r="C307" s="1086">
        <v>1198</v>
      </c>
      <c r="D307" s="1086">
        <v>1040</v>
      </c>
      <c r="E307" s="1087">
        <f t="shared" si="288"/>
        <v>2238</v>
      </c>
      <c r="F307" s="1086">
        <v>1591</v>
      </c>
      <c r="G307" s="1086">
        <v>1435</v>
      </c>
      <c r="H307" s="1087">
        <f t="shared" si="289"/>
        <v>3026</v>
      </c>
      <c r="I307" s="1086"/>
      <c r="J307" s="1086"/>
      <c r="K307" s="1087">
        <f t="shared" si="290"/>
        <v>0</v>
      </c>
      <c r="L307" s="1266">
        <v>24</v>
      </c>
      <c r="M307" s="1266">
        <v>44</v>
      </c>
      <c r="N307" s="1087">
        <f t="shared" si="291"/>
        <v>68</v>
      </c>
      <c r="O307" s="1087">
        <f t="shared" si="292"/>
        <v>2813</v>
      </c>
      <c r="P307" s="1087">
        <f t="shared" si="292"/>
        <v>2519</v>
      </c>
      <c r="Q307" s="1087">
        <f t="shared" si="293"/>
        <v>5332</v>
      </c>
      <c r="R307" s="1080" t="str">
        <f t="shared" si="284"/>
        <v>TRUE</v>
      </c>
      <c r="S307" s="1080" t="str">
        <f t="shared" si="285"/>
        <v>TRUE</v>
      </c>
      <c r="T307" s="1080" t="str">
        <f t="shared" si="286"/>
        <v>TRUE</v>
      </c>
      <c r="V307" s="1078">
        <f>Birth!X307</f>
        <v>2813</v>
      </c>
      <c r="W307" s="1078">
        <f>Birth!Y307</f>
        <v>2519</v>
      </c>
      <c r="X307" s="1078">
        <f>Birth!Z307</f>
        <v>5332</v>
      </c>
    </row>
    <row r="308" spans="1:24" s="1078" customFormat="1" ht="15" customHeight="1">
      <c r="A308" s="1057">
        <v>106</v>
      </c>
      <c r="B308" s="1031" t="s">
        <v>64</v>
      </c>
      <c r="C308" s="1086">
        <v>0</v>
      </c>
      <c r="D308" s="1086">
        <v>0</v>
      </c>
      <c r="E308" s="1087">
        <f t="shared" si="288"/>
        <v>0</v>
      </c>
      <c r="F308" s="1086">
        <v>19</v>
      </c>
      <c r="G308" s="1086">
        <v>22</v>
      </c>
      <c r="H308" s="1087">
        <f t="shared" si="289"/>
        <v>41</v>
      </c>
      <c r="I308" s="1086"/>
      <c r="J308" s="1086"/>
      <c r="K308" s="1087">
        <f t="shared" si="290"/>
        <v>0</v>
      </c>
      <c r="L308" s="1267">
        <v>4</v>
      </c>
      <c r="M308" s="1267">
        <v>4</v>
      </c>
      <c r="N308" s="1087">
        <f t="shared" si="291"/>
        <v>8</v>
      </c>
      <c r="O308" s="1087">
        <f t="shared" si="292"/>
        <v>23</v>
      </c>
      <c r="P308" s="1087">
        <f t="shared" si="292"/>
        <v>26</v>
      </c>
      <c r="Q308" s="1087">
        <f t="shared" si="293"/>
        <v>49</v>
      </c>
      <c r="R308" s="1080" t="str">
        <f t="shared" si="284"/>
        <v>TRUE</v>
      </c>
      <c r="S308" s="1080" t="str">
        <f t="shared" si="285"/>
        <v>TRUE</v>
      </c>
      <c r="T308" s="1080" t="str">
        <f t="shared" si="286"/>
        <v>TRUE</v>
      </c>
      <c r="V308" s="1078">
        <f>Birth!X308</f>
        <v>23</v>
      </c>
      <c r="W308" s="1078">
        <f>Birth!Y308</f>
        <v>26</v>
      </c>
      <c r="X308" s="1078">
        <f>Birth!Z308</f>
        <v>49</v>
      </c>
    </row>
    <row r="309" spans="1:24" s="1078" customFormat="1" ht="15" customHeight="1">
      <c r="A309" s="1057">
        <v>107</v>
      </c>
      <c r="B309" s="1031" t="s">
        <v>63</v>
      </c>
      <c r="C309" s="1086">
        <v>103</v>
      </c>
      <c r="D309" s="1086">
        <v>93</v>
      </c>
      <c r="E309" s="1087">
        <f t="shared" si="288"/>
        <v>196</v>
      </c>
      <c r="F309" s="1086"/>
      <c r="G309" s="1086">
        <v>2</v>
      </c>
      <c r="H309" s="1087">
        <f t="shared" si="289"/>
        <v>2</v>
      </c>
      <c r="I309" s="1086"/>
      <c r="J309" s="1086"/>
      <c r="K309" s="1087">
        <f t="shared" si="290"/>
        <v>0</v>
      </c>
      <c r="L309" s="1266"/>
      <c r="M309" s="1266"/>
      <c r="N309" s="1087">
        <f t="shared" si="291"/>
        <v>0</v>
      </c>
      <c r="O309" s="1087">
        <f t="shared" si="292"/>
        <v>103</v>
      </c>
      <c r="P309" s="1087">
        <f t="shared" si="292"/>
        <v>95</v>
      </c>
      <c r="Q309" s="1087">
        <f t="shared" si="293"/>
        <v>198</v>
      </c>
      <c r="R309" s="1080" t="str">
        <f t="shared" si="284"/>
        <v>TRUE</v>
      </c>
      <c r="S309" s="1080" t="str">
        <f t="shared" si="285"/>
        <v>TRUE</v>
      </c>
      <c r="T309" s="1080" t="str">
        <f t="shared" si="286"/>
        <v>TRUE</v>
      </c>
      <c r="V309" s="1078">
        <f>Birth!X309</f>
        <v>103</v>
      </c>
      <c r="W309" s="1078">
        <f>Birth!Y309</f>
        <v>95</v>
      </c>
      <c r="X309" s="1078">
        <f>Birth!Z309</f>
        <v>198</v>
      </c>
    </row>
    <row r="310" spans="1:24" s="1078" customFormat="1" ht="15" customHeight="1">
      <c r="A310" s="1050"/>
      <c r="B310" s="1092" t="s">
        <v>6</v>
      </c>
      <c r="C310" s="1093">
        <f>SUM(C303:C309)</f>
        <v>2178</v>
      </c>
      <c r="D310" s="1093">
        <f t="shared" ref="D310:Q310" si="294">SUM(D303:D309)</f>
        <v>1947</v>
      </c>
      <c r="E310" s="1093">
        <f t="shared" si="294"/>
        <v>4125</v>
      </c>
      <c r="F310" s="1093">
        <f t="shared" si="294"/>
        <v>2217</v>
      </c>
      <c r="G310" s="1093">
        <f t="shared" si="294"/>
        <v>1971</v>
      </c>
      <c r="H310" s="1093">
        <f t="shared" si="294"/>
        <v>4188</v>
      </c>
      <c r="I310" s="1093">
        <f t="shared" si="294"/>
        <v>1</v>
      </c>
      <c r="J310" s="1093">
        <f t="shared" si="294"/>
        <v>1</v>
      </c>
      <c r="K310" s="1093">
        <f t="shared" si="294"/>
        <v>2</v>
      </c>
      <c r="L310" s="1093">
        <f t="shared" si="294"/>
        <v>41</v>
      </c>
      <c r="M310" s="1093">
        <f t="shared" si="294"/>
        <v>63</v>
      </c>
      <c r="N310" s="1093">
        <f t="shared" si="294"/>
        <v>104</v>
      </c>
      <c r="O310" s="1093">
        <f t="shared" si="294"/>
        <v>4437</v>
      </c>
      <c r="P310" s="1093">
        <f t="shared" si="294"/>
        <v>3982</v>
      </c>
      <c r="Q310" s="1093">
        <f t="shared" si="294"/>
        <v>8419</v>
      </c>
      <c r="R310" s="1080" t="str">
        <f t="shared" si="284"/>
        <v>TRUE</v>
      </c>
      <c r="S310" s="1080" t="str">
        <f t="shared" si="285"/>
        <v>TRUE</v>
      </c>
      <c r="T310" s="1080" t="str">
        <f t="shared" si="286"/>
        <v>TRUE</v>
      </c>
      <c r="V310" s="1078">
        <f>Birth!X310</f>
        <v>4437</v>
      </c>
      <c r="W310" s="1078">
        <f>Birth!Y310</f>
        <v>3982</v>
      </c>
      <c r="X310" s="1078">
        <f>Birth!Z310</f>
        <v>8419</v>
      </c>
    </row>
    <row r="311" spans="1:24" s="1078" customFormat="1" ht="15" customHeight="1">
      <c r="A311" s="1094" t="s">
        <v>67</v>
      </c>
      <c r="B311" s="1095"/>
      <c r="C311" s="1084"/>
      <c r="D311" s="1084"/>
      <c r="E311" s="1084"/>
      <c r="F311" s="1084"/>
      <c r="G311" s="1084"/>
      <c r="H311" s="1084"/>
      <c r="I311" s="1084"/>
      <c r="J311" s="1084"/>
      <c r="K311" s="1084"/>
      <c r="L311" s="1084"/>
      <c r="M311" s="1084"/>
      <c r="N311" s="1084"/>
      <c r="O311" s="1096"/>
      <c r="P311" s="1096"/>
      <c r="Q311" s="1084"/>
      <c r="R311" s="1080" t="str">
        <f t="shared" si="284"/>
        <v>TRUE</v>
      </c>
      <c r="S311" s="1080" t="str">
        <f t="shared" si="285"/>
        <v>TRUE</v>
      </c>
      <c r="T311" s="1080" t="str">
        <f t="shared" si="286"/>
        <v>TRUE</v>
      </c>
      <c r="V311" s="1078">
        <f>Birth!X311</f>
        <v>0</v>
      </c>
      <c r="W311" s="1078">
        <f>Birth!Y311</f>
        <v>0</v>
      </c>
      <c r="X311" s="1078">
        <f>Birth!Z311</f>
        <v>0</v>
      </c>
    </row>
    <row r="312" spans="1:24" s="1078" customFormat="1" ht="15" customHeight="1">
      <c r="A312" s="1057">
        <v>108</v>
      </c>
      <c r="B312" s="1101" t="s">
        <v>69</v>
      </c>
      <c r="C312" s="1086">
        <v>1985</v>
      </c>
      <c r="D312" s="1086">
        <v>1845</v>
      </c>
      <c r="E312" s="1087">
        <f t="shared" ref="E312:E318" si="295">SUM(C312:D312)</f>
        <v>3830</v>
      </c>
      <c r="F312" s="1086">
        <v>3436</v>
      </c>
      <c r="G312" s="1086">
        <v>2998</v>
      </c>
      <c r="H312" s="1087">
        <f t="shared" ref="H312:H318" si="296">SUM(F312:G312)</f>
        <v>6434</v>
      </c>
      <c r="I312" s="948">
        <v>34</v>
      </c>
      <c r="J312" s="948">
        <v>282</v>
      </c>
      <c r="K312" s="1087">
        <f t="shared" ref="K312:K318" si="297">SUM(I312:J312)</f>
        <v>316</v>
      </c>
      <c r="L312" s="948"/>
      <c r="M312" s="948"/>
      <c r="N312" s="1087">
        <f t="shared" ref="N312:N318" si="298">SUM(L312:M312)</f>
        <v>0</v>
      </c>
      <c r="O312" s="1087">
        <f t="shared" ref="O312:P318" si="299">C312+F312+I312+L312</f>
        <v>5455</v>
      </c>
      <c r="P312" s="1087">
        <f t="shared" si="299"/>
        <v>5125</v>
      </c>
      <c r="Q312" s="1087">
        <f t="shared" ref="Q312:Q318" si="300">O312+P312</f>
        <v>10580</v>
      </c>
      <c r="R312" s="1385" t="str">
        <f t="shared" si="284"/>
        <v>TRUE</v>
      </c>
      <c r="S312" s="1385" t="str">
        <f t="shared" si="285"/>
        <v>TRUE</v>
      </c>
      <c r="T312" s="1385" t="str">
        <f t="shared" si="286"/>
        <v>TRUE</v>
      </c>
      <c r="U312" s="1109"/>
      <c r="V312" s="1078">
        <f>Birth!X312</f>
        <v>5455</v>
      </c>
      <c r="W312" s="1078">
        <f>Birth!Y312</f>
        <v>5125</v>
      </c>
      <c r="X312" s="1078">
        <f>Birth!Z312</f>
        <v>10580</v>
      </c>
    </row>
    <row r="313" spans="1:24" s="1078" customFormat="1" ht="15" customHeight="1">
      <c r="A313" s="1057">
        <v>109</v>
      </c>
      <c r="B313" s="1101" t="s">
        <v>686</v>
      </c>
      <c r="C313" s="1020">
        <v>0</v>
      </c>
      <c r="D313" s="1020">
        <v>0</v>
      </c>
      <c r="E313" s="1087">
        <f t="shared" si="295"/>
        <v>0</v>
      </c>
      <c r="F313" s="1020">
        <v>29</v>
      </c>
      <c r="G313" s="1020">
        <v>40</v>
      </c>
      <c r="H313" s="1087">
        <f t="shared" si="296"/>
        <v>69</v>
      </c>
      <c r="I313" s="948">
        <v>75</v>
      </c>
      <c r="J313" s="948">
        <v>75</v>
      </c>
      <c r="K313" s="1087">
        <f t="shared" si="297"/>
        <v>150</v>
      </c>
      <c r="L313" s="948"/>
      <c r="M313" s="948"/>
      <c r="N313" s="1087">
        <f t="shared" si="298"/>
        <v>0</v>
      </c>
      <c r="O313" s="1087">
        <f t="shared" si="299"/>
        <v>104</v>
      </c>
      <c r="P313" s="1087">
        <f t="shared" si="299"/>
        <v>115</v>
      </c>
      <c r="Q313" s="1087">
        <f t="shared" si="300"/>
        <v>219</v>
      </c>
      <c r="R313" s="1385" t="str">
        <f t="shared" si="284"/>
        <v>TRUE</v>
      </c>
      <c r="S313" s="1385" t="str">
        <f t="shared" si="285"/>
        <v>TRUE</v>
      </c>
      <c r="T313" s="1385" t="str">
        <f t="shared" si="286"/>
        <v>TRUE</v>
      </c>
      <c r="U313" s="1109"/>
      <c r="V313" s="1078">
        <f>Birth!X313</f>
        <v>104</v>
      </c>
      <c r="W313" s="1078">
        <f>Birth!Y313</f>
        <v>115</v>
      </c>
      <c r="X313" s="1078">
        <f>Birth!Z313</f>
        <v>219</v>
      </c>
    </row>
    <row r="314" spans="1:24" s="1078" customFormat="1" ht="15" customHeight="1">
      <c r="A314" s="1057">
        <v>110</v>
      </c>
      <c r="B314" s="1101" t="s">
        <v>687</v>
      </c>
      <c r="C314" s="1086">
        <v>101</v>
      </c>
      <c r="D314" s="1086">
        <v>111</v>
      </c>
      <c r="E314" s="1087">
        <f t="shared" si="295"/>
        <v>212</v>
      </c>
      <c r="F314" s="1086">
        <v>49</v>
      </c>
      <c r="G314" s="1086">
        <v>37</v>
      </c>
      <c r="H314" s="1087">
        <f t="shared" si="296"/>
        <v>86</v>
      </c>
      <c r="I314" s="948">
        <v>71</v>
      </c>
      <c r="J314" s="948">
        <v>81</v>
      </c>
      <c r="K314" s="1087">
        <f t="shared" si="297"/>
        <v>152</v>
      </c>
      <c r="L314" s="948"/>
      <c r="M314" s="948"/>
      <c r="N314" s="1087">
        <f t="shared" si="298"/>
        <v>0</v>
      </c>
      <c r="O314" s="1087">
        <f t="shared" si="299"/>
        <v>221</v>
      </c>
      <c r="P314" s="1087">
        <f t="shared" si="299"/>
        <v>229</v>
      </c>
      <c r="Q314" s="1087">
        <f t="shared" si="300"/>
        <v>450</v>
      </c>
      <c r="R314" s="1385" t="str">
        <f t="shared" si="284"/>
        <v>TRUE</v>
      </c>
      <c r="S314" s="1385" t="str">
        <f t="shared" si="285"/>
        <v>TRUE</v>
      </c>
      <c r="T314" s="1385" t="str">
        <f t="shared" si="286"/>
        <v>TRUE</v>
      </c>
      <c r="U314" s="1109"/>
      <c r="V314" s="1078">
        <f>Birth!X314</f>
        <v>221</v>
      </c>
      <c r="W314" s="1078">
        <f>Birth!Y314</f>
        <v>229</v>
      </c>
      <c r="X314" s="1078">
        <f>Birth!Z314</f>
        <v>450</v>
      </c>
    </row>
    <row r="315" spans="1:24" s="1078" customFormat="1" ht="15" customHeight="1">
      <c r="A315" s="1057">
        <v>111</v>
      </c>
      <c r="B315" s="1101" t="s">
        <v>68</v>
      </c>
      <c r="C315" s="1020">
        <v>142</v>
      </c>
      <c r="D315" s="1020">
        <v>124</v>
      </c>
      <c r="E315" s="1087">
        <f t="shared" si="295"/>
        <v>266</v>
      </c>
      <c r="F315" s="1020"/>
      <c r="G315" s="1020"/>
      <c r="H315" s="1087">
        <f t="shared" si="296"/>
        <v>0</v>
      </c>
      <c r="I315" s="948">
        <v>0</v>
      </c>
      <c r="J315" s="948">
        <v>0</v>
      </c>
      <c r="K315" s="1087">
        <f t="shared" si="297"/>
        <v>0</v>
      </c>
      <c r="L315" s="948"/>
      <c r="M315" s="948"/>
      <c r="N315" s="1087">
        <f t="shared" si="298"/>
        <v>0</v>
      </c>
      <c r="O315" s="1087">
        <f t="shared" si="299"/>
        <v>142</v>
      </c>
      <c r="P315" s="1087">
        <f t="shared" si="299"/>
        <v>124</v>
      </c>
      <c r="Q315" s="1087">
        <f t="shared" si="300"/>
        <v>266</v>
      </c>
      <c r="R315" s="1385" t="str">
        <f t="shared" si="284"/>
        <v>TRUE</v>
      </c>
      <c r="S315" s="1385" t="str">
        <f t="shared" si="285"/>
        <v>TRUE</v>
      </c>
      <c r="T315" s="1385" t="str">
        <f t="shared" si="286"/>
        <v>TRUE</v>
      </c>
      <c r="U315" s="1109"/>
      <c r="V315" s="1078">
        <f>Birth!X315</f>
        <v>142</v>
      </c>
      <c r="W315" s="1078">
        <f>Birth!Y315</f>
        <v>124</v>
      </c>
      <c r="X315" s="1078">
        <f>Birth!Z315</f>
        <v>266</v>
      </c>
    </row>
    <row r="316" spans="1:24" s="1078" customFormat="1" ht="15" customHeight="1">
      <c r="A316" s="1057">
        <v>112</v>
      </c>
      <c r="B316" s="1101" t="s">
        <v>688</v>
      </c>
      <c r="C316" s="1086">
        <v>55</v>
      </c>
      <c r="D316" s="1086">
        <v>70</v>
      </c>
      <c r="E316" s="1087">
        <f t="shared" si="295"/>
        <v>125</v>
      </c>
      <c r="F316" s="1086">
        <v>78</v>
      </c>
      <c r="G316" s="1086">
        <v>70</v>
      </c>
      <c r="H316" s="1087">
        <f t="shared" si="296"/>
        <v>148</v>
      </c>
      <c r="I316" s="948"/>
      <c r="J316" s="948">
        <v>6</v>
      </c>
      <c r="K316" s="1087">
        <f t="shared" si="297"/>
        <v>6</v>
      </c>
      <c r="L316" s="948"/>
      <c r="M316" s="948"/>
      <c r="N316" s="1087">
        <f t="shared" si="298"/>
        <v>0</v>
      </c>
      <c r="O316" s="1087">
        <f t="shared" si="299"/>
        <v>133</v>
      </c>
      <c r="P316" s="1087">
        <f t="shared" si="299"/>
        <v>146</v>
      </c>
      <c r="Q316" s="1087">
        <f t="shared" si="300"/>
        <v>279</v>
      </c>
      <c r="R316" s="1385" t="str">
        <f t="shared" si="284"/>
        <v>TRUE</v>
      </c>
      <c r="S316" s="1385" t="str">
        <f t="shared" si="285"/>
        <v>TRUE</v>
      </c>
      <c r="T316" s="1385" t="str">
        <f t="shared" si="286"/>
        <v>TRUE</v>
      </c>
      <c r="U316" s="1109"/>
      <c r="V316" s="1078">
        <f>Birth!X316</f>
        <v>133</v>
      </c>
      <c r="W316" s="1078">
        <f>Birth!Y316</f>
        <v>146</v>
      </c>
      <c r="X316" s="1078">
        <f>Birth!Z316</f>
        <v>279</v>
      </c>
    </row>
    <row r="317" spans="1:24" s="1078" customFormat="1" ht="15" customHeight="1">
      <c r="A317" s="1057">
        <v>113</v>
      </c>
      <c r="B317" s="1101" t="s">
        <v>702</v>
      </c>
      <c r="C317" s="1086">
        <v>0</v>
      </c>
      <c r="D317" s="1086">
        <v>0</v>
      </c>
      <c r="E317" s="1087">
        <f t="shared" si="295"/>
        <v>0</v>
      </c>
      <c r="F317" s="1086">
        <v>57</v>
      </c>
      <c r="G317" s="1086">
        <v>54</v>
      </c>
      <c r="H317" s="1087">
        <f t="shared" si="296"/>
        <v>111</v>
      </c>
      <c r="I317" s="948">
        <v>0</v>
      </c>
      <c r="J317" s="948">
        <v>0</v>
      </c>
      <c r="K317" s="1087">
        <f t="shared" si="297"/>
        <v>0</v>
      </c>
      <c r="L317" s="948">
        <v>20</v>
      </c>
      <c r="M317" s="948">
        <v>27</v>
      </c>
      <c r="N317" s="1087">
        <f t="shared" si="298"/>
        <v>47</v>
      </c>
      <c r="O317" s="1087">
        <f>C317+F317+I317+L317</f>
        <v>77</v>
      </c>
      <c r="P317" s="1087">
        <f>D317+G317+J317+M317</f>
        <v>81</v>
      </c>
      <c r="Q317" s="1087">
        <f>O317+P317</f>
        <v>158</v>
      </c>
      <c r="R317" s="1385" t="str">
        <f>IF(O317=V317,"TRUE","FALSE")</f>
        <v>TRUE</v>
      </c>
      <c r="S317" s="1385" t="str">
        <f>IF(P317=W317,"TRUE","FALSE")</f>
        <v>TRUE</v>
      </c>
      <c r="T317" s="1385" t="str">
        <f>IF(Q317=X317,"TRUE","FALSE")</f>
        <v>TRUE</v>
      </c>
      <c r="U317" s="1109"/>
      <c r="V317" s="1078">
        <f>Birth!X317</f>
        <v>77</v>
      </c>
      <c r="W317" s="1078">
        <f>Birth!Y317</f>
        <v>81</v>
      </c>
      <c r="X317" s="1078">
        <f>Birth!Z317</f>
        <v>158</v>
      </c>
    </row>
    <row r="318" spans="1:24" s="1078" customFormat="1" ht="15" customHeight="1">
      <c r="A318" s="1057">
        <v>114</v>
      </c>
      <c r="B318" s="1109" t="s">
        <v>774</v>
      </c>
      <c r="C318" s="1020">
        <v>0</v>
      </c>
      <c r="D318" s="1020">
        <v>0</v>
      </c>
      <c r="E318" s="1087">
        <f t="shared" si="295"/>
        <v>0</v>
      </c>
      <c r="F318" s="1020">
        <v>39</v>
      </c>
      <c r="G318" s="1020">
        <v>67</v>
      </c>
      <c r="H318" s="1087">
        <f t="shared" si="296"/>
        <v>106</v>
      </c>
      <c r="I318" s="948">
        <v>12</v>
      </c>
      <c r="J318" s="948">
        <v>22</v>
      </c>
      <c r="K318" s="1087">
        <f t="shared" si="297"/>
        <v>34</v>
      </c>
      <c r="L318" s="948"/>
      <c r="M318" s="948"/>
      <c r="N318" s="1087">
        <f t="shared" si="298"/>
        <v>0</v>
      </c>
      <c r="O318" s="1087">
        <f t="shared" si="299"/>
        <v>51</v>
      </c>
      <c r="P318" s="1087">
        <f t="shared" si="299"/>
        <v>89</v>
      </c>
      <c r="Q318" s="1087">
        <f t="shared" si="300"/>
        <v>140</v>
      </c>
      <c r="R318" s="1385" t="str">
        <f t="shared" si="284"/>
        <v>TRUE</v>
      </c>
      <c r="S318" s="1385" t="str">
        <f t="shared" si="285"/>
        <v>TRUE</v>
      </c>
      <c r="T318" s="1385" t="str">
        <f t="shared" si="286"/>
        <v>TRUE</v>
      </c>
      <c r="U318" s="1109"/>
      <c r="V318" s="1078">
        <f>Birth!X318</f>
        <v>51</v>
      </c>
      <c r="W318" s="1078">
        <f>Birth!Y318</f>
        <v>89</v>
      </c>
      <c r="X318" s="1078">
        <f>Birth!Z318</f>
        <v>140</v>
      </c>
    </row>
    <row r="319" spans="1:24" s="1078" customFormat="1" ht="15" customHeight="1">
      <c r="A319" s="1050"/>
      <c r="B319" s="1092" t="s">
        <v>6</v>
      </c>
      <c r="C319" s="1093">
        <f>SUM(C312:C318)</f>
        <v>2283</v>
      </c>
      <c r="D319" s="1093">
        <f t="shared" ref="D319:Q319" si="301">SUM(D312:D318)</f>
        <v>2150</v>
      </c>
      <c r="E319" s="1093">
        <f t="shared" si="301"/>
        <v>4433</v>
      </c>
      <c r="F319" s="1093">
        <f t="shared" si="301"/>
        <v>3688</v>
      </c>
      <c r="G319" s="1093">
        <f t="shared" si="301"/>
        <v>3266</v>
      </c>
      <c r="H319" s="1093">
        <f t="shared" si="301"/>
        <v>6954</v>
      </c>
      <c r="I319" s="1093">
        <f t="shared" si="301"/>
        <v>192</v>
      </c>
      <c r="J319" s="1093">
        <f t="shared" si="301"/>
        <v>466</v>
      </c>
      <c r="K319" s="1093">
        <f t="shared" si="301"/>
        <v>658</v>
      </c>
      <c r="L319" s="1093">
        <f t="shared" si="301"/>
        <v>20</v>
      </c>
      <c r="M319" s="1093">
        <f t="shared" si="301"/>
        <v>27</v>
      </c>
      <c r="N319" s="1093">
        <f t="shared" si="301"/>
        <v>47</v>
      </c>
      <c r="O319" s="1093">
        <f t="shared" si="301"/>
        <v>6183</v>
      </c>
      <c r="P319" s="1093">
        <f t="shared" si="301"/>
        <v>5909</v>
      </c>
      <c r="Q319" s="1093">
        <f t="shared" si="301"/>
        <v>12092</v>
      </c>
      <c r="R319" s="1080" t="str">
        <f t="shared" si="284"/>
        <v>TRUE</v>
      </c>
      <c r="S319" s="1080" t="str">
        <f t="shared" si="285"/>
        <v>TRUE</v>
      </c>
      <c r="T319" s="1080" t="str">
        <f t="shared" si="286"/>
        <v>TRUE</v>
      </c>
      <c r="V319" s="1078">
        <f>Birth!X319</f>
        <v>6183</v>
      </c>
      <c r="W319" s="1078">
        <f>Birth!Y319</f>
        <v>5909</v>
      </c>
      <c r="X319" s="1078">
        <f>Birth!Z319</f>
        <v>12092</v>
      </c>
    </row>
    <row r="320" spans="1:24" s="1078" customFormat="1" ht="15" customHeight="1">
      <c r="A320" s="1099" t="s">
        <v>70</v>
      </c>
      <c r="B320" s="1095"/>
      <c r="C320" s="1084"/>
      <c r="D320" s="1084"/>
      <c r="E320" s="1084"/>
      <c r="F320" s="1084"/>
      <c r="G320" s="1084"/>
      <c r="H320" s="1084"/>
      <c r="I320" s="1084"/>
      <c r="J320" s="1084"/>
      <c r="K320" s="1084"/>
      <c r="L320" s="1084"/>
      <c r="M320" s="1084"/>
      <c r="N320" s="1084"/>
      <c r="O320" s="1096"/>
      <c r="P320" s="1096"/>
      <c r="Q320" s="1084"/>
      <c r="R320" s="1080" t="str">
        <f t="shared" si="284"/>
        <v>TRUE</v>
      </c>
      <c r="S320" s="1080" t="str">
        <f t="shared" si="285"/>
        <v>TRUE</v>
      </c>
      <c r="T320" s="1080" t="str">
        <f t="shared" si="286"/>
        <v>TRUE</v>
      </c>
      <c r="V320" s="1078">
        <f>Birth!X320</f>
        <v>0</v>
      </c>
      <c r="W320" s="1078">
        <f>Birth!Y320</f>
        <v>0</v>
      </c>
      <c r="X320" s="1078">
        <f>Birth!Z320</f>
        <v>0</v>
      </c>
    </row>
    <row r="321" spans="1:24" s="1078" customFormat="1" ht="15" customHeight="1">
      <c r="A321" s="1057">
        <v>115</v>
      </c>
      <c r="B321" s="1101" t="s">
        <v>689</v>
      </c>
      <c r="C321" s="1086">
        <v>277</v>
      </c>
      <c r="D321" s="1086">
        <v>247</v>
      </c>
      <c r="E321" s="1087">
        <f t="shared" ref="E321:E324" si="302">SUM(C321:D321)</f>
        <v>524</v>
      </c>
      <c r="F321" s="1086">
        <v>235</v>
      </c>
      <c r="G321" s="1086">
        <v>223</v>
      </c>
      <c r="H321" s="1087">
        <f t="shared" ref="H321:H324" si="303">SUM(F321:G321)</f>
        <v>458</v>
      </c>
      <c r="I321" s="1086">
        <v>1</v>
      </c>
      <c r="J321" s="1086">
        <v>3</v>
      </c>
      <c r="K321" s="1087">
        <f t="shared" ref="K321:K324" si="304">SUM(I321:J321)</f>
        <v>4</v>
      </c>
      <c r="L321" s="1086"/>
      <c r="M321" s="1086"/>
      <c r="N321" s="1087">
        <f t="shared" ref="N321:N324" si="305">SUM(L321:M321)</f>
        <v>0</v>
      </c>
      <c r="O321" s="1087">
        <f t="shared" ref="O321:P324" si="306">C321+F321+I321+L321</f>
        <v>513</v>
      </c>
      <c r="P321" s="1087">
        <f t="shared" si="306"/>
        <v>473</v>
      </c>
      <c r="Q321" s="1087">
        <f>O321+P321</f>
        <v>986</v>
      </c>
      <c r="R321" s="1080" t="str">
        <f t="shared" si="284"/>
        <v>TRUE</v>
      </c>
      <c r="S321" s="1080" t="str">
        <f t="shared" si="285"/>
        <v>TRUE</v>
      </c>
      <c r="T321" s="1080" t="str">
        <f t="shared" si="286"/>
        <v>TRUE</v>
      </c>
      <c r="V321" s="1078">
        <f>Birth!X321</f>
        <v>513</v>
      </c>
      <c r="W321" s="1078">
        <f>Birth!Y321</f>
        <v>473</v>
      </c>
      <c r="X321" s="1078">
        <f>Birth!Z321</f>
        <v>986</v>
      </c>
    </row>
    <row r="322" spans="1:24" s="1078" customFormat="1" ht="15" customHeight="1">
      <c r="A322" s="1057">
        <v>116</v>
      </c>
      <c r="B322" s="1101" t="s">
        <v>71</v>
      </c>
      <c r="C322" s="1086">
        <v>140</v>
      </c>
      <c r="D322" s="1086">
        <v>95</v>
      </c>
      <c r="E322" s="1087">
        <f t="shared" si="302"/>
        <v>235</v>
      </c>
      <c r="F322" s="1086">
        <v>18</v>
      </c>
      <c r="G322" s="1086">
        <v>23</v>
      </c>
      <c r="H322" s="1087">
        <f t="shared" si="303"/>
        <v>41</v>
      </c>
      <c r="I322" s="1086"/>
      <c r="J322" s="1086"/>
      <c r="K322" s="1087">
        <f t="shared" si="304"/>
        <v>0</v>
      </c>
      <c r="L322" s="1086"/>
      <c r="M322" s="1086"/>
      <c r="N322" s="1087">
        <f t="shared" si="305"/>
        <v>0</v>
      </c>
      <c r="O322" s="1087">
        <f t="shared" si="306"/>
        <v>158</v>
      </c>
      <c r="P322" s="1087">
        <f t="shared" si="306"/>
        <v>118</v>
      </c>
      <c r="Q322" s="1087">
        <f>O322+P322</f>
        <v>276</v>
      </c>
      <c r="R322" s="1080" t="str">
        <f t="shared" si="284"/>
        <v>TRUE</v>
      </c>
      <c r="S322" s="1080" t="str">
        <f t="shared" si="285"/>
        <v>TRUE</v>
      </c>
      <c r="T322" s="1080" t="str">
        <f t="shared" si="286"/>
        <v>TRUE</v>
      </c>
      <c r="V322" s="1078">
        <f>Birth!X322</f>
        <v>158</v>
      </c>
      <c r="W322" s="1078">
        <f>Birth!Y322</f>
        <v>118</v>
      </c>
      <c r="X322" s="1078">
        <f>Birth!Z322</f>
        <v>276</v>
      </c>
    </row>
    <row r="323" spans="1:24" s="1078" customFormat="1" ht="15" customHeight="1">
      <c r="A323" s="1057">
        <v>117</v>
      </c>
      <c r="B323" s="1101" t="s">
        <v>787</v>
      </c>
      <c r="C323" s="1086">
        <v>444</v>
      </c>
      <c r="D323" s="1086">
        <v>431</v>
      </c>
      <c r="E323" s="1087">
        <f t="shared" si="302"/>
        <v>875</v>
      </c>
      <c r="F323" s="1086">
        <v>2622</v>
      </c>
      <c r="G323" s="1086">
        <v>2284</v>
      </c>
      <c r="H323" s="1087">
        <f t="shared" si="303"/>
        <v>4906</v>
      </c>
      <c r="I323" s="1086">
        <v>59</v>
      </c>
      <c r="J323" s="1086">
        <v>72</v>
      </c>
      <c r="K323" s="1087">
        <f t="shared" si="304"/>
        <v>131</v>
      </c>
      <c r="L323" s="1086">
        <v>1</v>
      </c>
      <c r="M323" s="1086"/>
      <c r="N323" s="1087">
        <f t="shared" si="305"/>
        <v>1</v>
      </c>
      <c r="O323" s="1087">
        <f t="shared" si="306"/>
        <v>3126</v>
      </c>
      <c r="P323" s="1087">
        <f t="shared" si="306"/>
        <v>2787</v>
      </c>
      <c r="Q323" s="1087">
        <f>O323+P323</f>
        <v>5913</v>
      </c>
      <c r="R323" s="1080" t="str">
        <f t="shared" si="284"/>
        <v>TRUE</v>
      </c>
      <c r="S323" s="1080" t="str">
        <f t="shared" si="285"/>
        <v>TRUE</v>
      </c>
      <c r="T323" s="1080" t="str">
        <f t="shared" si="286"/>
        <v>TRUE</v>
      </c>
      <c r="V323" s="1078">
        <f>Birth!X323</f>
        <v>3126</v>
      </c>
      <c r="W323" s="1078">
        <f>Birth!Y323</f>
        <v>2787</v>
      </c>
      <c r="X323" s="1078">
        <f>Birth!Z323</f>
        <v>5913</v>
      </c>
    </row>
    <row r="324" spans="1:24" s="1078" customFormat="1" ht="15" customHeight="1">
      <c r="A324" s="1057">
        <v>118</v>
      </c>
      <c r="B324" s="1101" t="s">
        <v>72</v>
      </c>
      <c r="C324" s="1086">
        <v>662</v>
      </c>
      <c r="D324" s="1086">
        <v>593</v>
      </c>
      <c r="E324" s="1087">
        <f t="shared" si="302"/>
        <v>1255</v>
      </c>
      <c r="F324" s="1086">
        <v>618</v>
      </c>
      <c r="G324" s="1086">
        <v>487</v>
      </c>
      <c r="H324" s="1087">
        <f t="shared" si="303"/>
        <v>1105</v>
      </c>
      <c r="I324" s="1086">
        <v>18</v>
      </c>
      <c r="J324" s="1086">
        <v>14</v>
      </c>
      <c r="K324" s="1087">
        <f t="shared" si="304"/>
        <v>32</v>
      </c>
      <c r="L324" s="1086"/>
      <c r="M324" s="1086"/>
      <c r="N324" s="1087">
        <f t="shared" si="305"/>
        <v>0</v>
      </c>
      <c r="O324" s="1087">
        <f t="shared" si="306"/>
        <v>1298</v>
      </c>
      <c r="P324" s="1087">
        <f t="shared" si="306"/>
        <v>1094</v>
      </c>
      <c r="Q324" s="1087">
        <f>O324+P324</f>
        <v>2392</v>
      </c>
      <c r="R324" s="1080" t="str">
        <f t="shared" si="284"/>
        <v>TRUE</v>
      </c>
      <c r="S324" s="1080" t="str">
        <f t="shared" si="285"/>
        <v>TRUE</v>
      </c>
      <c r="T324" s="1080" t="str">
        <f t="shared" si="286"/>
        <v>TRUE</v>
      </c>
      <c r="V324" s="1078">
        <f>Birth!X324</f>
        <v>1298</v>
      </c>
      <c r="W324" s="1078">
        <f>Birth!Y324</f>
        <v>1094</v>
      </c>
      <c r="X324" s="1078">
        <f>Birth!Z324</f>
        <v>2392</v>
      </c>
    </row>
    <row r="325" spans="1:24" s="1078" customFormat="1" ht="15" customHeight="1">
      <c r="A325" s="1050"/>
      <c r="B325" s="1092" t="s">
        <v>6</v>
      </c>
      <c r="C325" s="1093">
        <f>SUM(C321:C324)</f>
        <v>1523</v>
      </c>
      <c r="D325" s="1093">
        <f t="shared" ref="D325:Q325" si="307">SUM(D321:D324)</f>
        <v>1366</v>
      </c>
      <c r="E325" s="1093">
        <f t="shared" si="307"/>
        <v>2889</v>
      </c>
      <c r="F325" s="1093">
        <f t="shared" si="307"/>
        <v>3493</v>
      </c>
      <c r="G325" s="1093">
        <f t="shared" si="307"/>
        <v>3017</v>
      </c>
      <c r="H325" s="1093">
        <f t="shared" si="307"/>
        <v>6510</v>
      </c>
      <c r="I325" s="1093">
        <f t="shared" si="307"/>
        <v>78</v>
      </c>
      <c r="J325" s="1093">
        <f t="shared" si="307"/>
        <v>89</v>
      </c>
      <c r="K325" s="1093">
        <f t="shared" si="307"/>
        <v>167</v>
      </c>
      <c r="L325" s="1093">
        <f t="shared" si="307"/>
        <v>1</v>
      </c>
      <c r="M325" s="1093">
        <f t="shared" si="307"/>
        <v>0</v>
      </c>
      <c r="N325" s="1093">
        <f t="shared" si="307"/>
        <v>1</v>
      </c>
      <c r="O325" s="1093">
        <f t="shared" si="307"/>
        <v>5095</v>
      </c>
      <c r="P325" s="1093">
        <f t="shared" si="307"/>
        <v>4472</v>
      </c>
      <c r="Q325" s="1093">
        <f t="shared" si="307"/>
        <v>9567</v>
      </c>
      <c r="R325" s="1080" t="str">
        <f t="shared" si="284"/>
        <v>TRUE</v>
      </c>
      <c r="S325" s="1080" t="str">
        <f t="shared" si="285"/>
        <v>TRUE</v>
      </c>
      <c r="T325" s="1080" t="str">
        <f t="shared" si="286"/>
        <v>TRUE</v>
      </c>
      <c r="V325" s="1078">
        <f>Birth!X325</f>
        <v>5095</v>
      </c>
      <c r="W325" s="1078">
        <f>Birth!Y325</f>
        <v>4472</v>
      </c>
      <c r="X325" s="1078">
        <f>Birth!Z325</f>
        <v>9567</v>
      </c>
    </row>
    <row r="326" spans="1:24" s="1078" customFormat="1" ht="15" customHeight="1">
      <c r="A326" s="1099" t="s">
        <v>73</v>
      </c>
      <c r="B326" s="1095"/>
      <c r="C326" s="1084"/>
      <c r="D326" s="1084"/>
      <c r="E326" s="1084"/>
      <c r="F326" s="1084"/>
      <c r="G326" s="1084"/>
      <c r="H326" s="1084"/>
      <c r="I326" s="1084"/>
      <c r="J326" s="1084"/>
      <c r="K326" s="1084"/>
      <c r="L326" s="1084"/>
      <c r="M326" s="1084"/>
      <c r="N326" s="1084"/>
      <c r="O326" s="1096"/>
      <c r="P326" s="1096"/>
      <c r="Q326" s="1084"/>
      <c r="R326" s="1080" t="str">
        <f t="shared" si="284"/>
        <v>TRUE</v>
      </c>
      <c r="S326" s="1080" t="str">
        <f t="shared" si="285"/>
        <v>TRUE</v>
      </c>
      <c r="T326" s="1080" t="str">
        <f t="shared" si="286"/>
        <v>TRUE</v>
      </c>
      <c r="V326" s="1078">
        <f>Birth!X326</f>
        <v>0</v>
      </c>
      <c r="W326" s="1078">
        <f>Birth!Y326</f>
        <v>0</v>
      </c>
      <c r="X326" s="1078">
        <f>Birth!Z326</f>
        <v>0</v>
      </c>
    </row>
    <row r="327" spans="1:24" s="1078" customFormat="1" ht="15" customHeight="1">
      <c r="A327" s="1057">
        <v>119</v>
      </c>
      <c r="B327" s="1035" t="s">
        <v>73</v>
      </c>
      <c r="C327" s="1086">
        <v>2790</v>
      </c>
      <c r="D327" s="1086">
        <v>2729</v>
      </c>
      <c r="E327" s="1087">
        <f>C327+D327</f>
        <v>5519</v>
      </c>
      <c r="F327" s="1086">
        <v>2062</v>
      </c>
      <c r="G327" s="1086">
        <v>1839</v>
      </c>
      <c r="H327" s="1087">
        <f>F327+G327</f>
        <v>3901</v>
      </c>
      <c r="I327" s="1086">
        <v>54</v>
      </c>
      <c r="J327" s="1086">
        <v>52</v>
      </c>
      <c r="K327" s="1087">
        <f>I327+J327</f>
        <v>106</v>
      </c>
      <c r="L327" s="1086">
        <v>2</v>
      </c>
      <c r="M327" s="1086">
        <v>2</v>
      </c>
      <c r="N327" s="1087">
        <f>L327+M327</f>
        <v>4</v>
      </c>
      <c r="O327" s="1087">
        <f t="shared" ref="O327:P329" si="308">C327+F327+I327+L327</f>
        <v>4908</v>
      </c>
      <c r="P327" s="1087">
        <f t="shared" si="308"/>
        <v>4622</v>
      </c>
      <c r="Q327" s="1087">
        <f>O327+P327</f>
        <v>9530</v>
      </c>
      <c r="R327" s="1080" t="str">
        <f t="shared" ref="R327:R376" si="309">IF(O327=V327,"TRUE","FALSE")</f>
        <v>TRUE</v>
      </c>
      <c r="S327" s="1080" t="str">
        <f t="shared" ref="S327:S376" si="310">IF(P327=W327,"TRUE","FALSE")</f>
        <v>TRUE</v>
      </c>
      <c r="T327" s="1080" t="str">
        <f t="shared" ref="T327:T376" si="311">IF(Q327=X327,"TRUE","FALSE")</f>
        <v>TRUE</v>
      </c>
      <c r="V327" s="1078">
        <f>Birth!X327</f>
        <v>4908</v>
      </c>
      <c r="W327" s="1078">
        <f>Birth!Y327</f>
        <v>4622</v>
      </c>
      <c r="X327" s="1078">
        <f>Birth!Z327</f>
        <v>9530</v>
      </c>
    </row>
    <row r="328" spans="1:24" s="1078" customFormat="1" ht="15" customHeight="1">
      <c r="A328" s="1057">
        <v>120</v>
      </c>
      <c r="B328" s="1035" t="s">
        <v>74</v>
      </c>
      <c r="C328" s="1086">
        <v>65</v>
      </c>
      <c r="D328" s="1086">
        <v>65</v>
      </c>
      <c r="E328" s="1087">
        <f>C328+D328</f>
        <v>130</v>
      </c>
      <c r="F328" s="1086">
        <v>134</v>
      </c>
      <c r="G328" s="1086">
        <v>109</v>
      </c>
      <c r="H328" s="1087">
        <f>F328+G328</f>
        <v>243</v>
      </c>
      <c r="I328" s="1086"/>
      <c r="J328" s="1086"/>
      <c r="K328" s="1087">
        <f>I328+J328</f>
        <v>0</v>
      </c>
      <c r="L328" s="1086">
        <v>13</v>
      </c>
      <c r="M328" s="1086">
        <v>12</v>
      </c>
      <c r="N328" s="1087">
        <f>L328+M328</f>
        <v>25</v>
      </c>
      <c r="O328" s="1087">
        <f t="shared" si="308"/>
        <v>212</v>
      </c>
      <c r="P328" s="1087">
        <f t="shared" si="308"/>
        <v>186</v>
      </c>
      <c r="Q328" s="1087">
        <f>O328+P328</f>
        <v>398</v>
      </c>
      <c r="R328" s="1080" t="str">
        <f t="shared" si="309"/>
        <v>TRUE</v>
      </c>
      <c r="S328" s="1080" t="str">
        <f t="shared" si="310"/>
        <v>TRUE</v>
      </c>
      <c r="T328" s="1080" t="str">
        <f t="shared" si="311"/>
        <v>TRUE</v>
      </c>
      <c r="V328" s="1078">
        <f>Birth!X328</f>
        <v>212</v>
      </c>
      <c r="W328" s="1078">
        <f>Birth!Y328</f>
        <v>186</v>
      </c>
      <c r="X328" s="1078">
        <f>Birth!Z328</f>
        <v>398</v>
      </c>
    </row>
    <row r="329" spans="1:24" s="1078" customFormat="1" ht="15" customHeight="1">
      <c r="A329" s="1057">
        <v>121</v>
      </c>
      <c r="B329" s="1035" t="s">
        <v>785</v>
      </c>
      <c r="C329" s="1086">
        <v>0</v>
      </c>
      <c r="D329" s="1086">
        <v>0</v>
      </c>
      <c r="E329" s="1087">
        <f>C329+D329</f>
        <v>0</v>
      </c>
      <c r="F329" s="1086">
        <v>0</v>
      </c>
      <c r="G329" s="1086">
        <v>0</v>
      </c>
      <c r="H329" s="1087">
        <f>F329+G329</f>
        <v>0</v>
      </c>
      <c r="I329" s="1086"/>
      <c r="J329" s="1086"/>
      <c r="K329" s="1087">
        <f>I329+J329</f>
        <v>0</v>
      </c>
      <c r="L329" s="1086">
        <v>1</v>
      </c>
      <c r="M329" s="1086">
        <v>1</v>
      </c>
      <c r="N329" s="1087">
        <f>L329+M329</f>
        <v>2</v>
      </c>
      <c r="O329" s="1087">
        <f t="shared" si="308"/>
        <v>1</v>
      </c>
      <c r="P329" s="1087">
        <f t="shared" si="308"/>
        <v>1</v>
      </c>
      <c r="Q329" s="1087">
        <f>O329+P329</f>
        <v>2</v>
      </c>
      <c r="R329" s="1080" t="str">
        <f>IF(O329=V329,"TRUE","FALSE")</f>
        <v>TRUE</v>
      </c>
      <c r="S329" s="1080" t="str">
        <f>IF(P329=W329,"TRUE","FALSE")</f>
        <v>TRUE</v>
      </c>
      <c r="T329" s="1080" t="str">
        <f>IF(Q329=X329,"TRUE","FALSE")</f>
        <v>TRUE</v>
      </c>
      <c r="V329" s="1078">
        <f>Birth!X329</f>
        <v>1</v>
      </c>
      <c r="W329" s="1078">
        <f>Birth!Y329</f>
        <v>1</v>
      </c>
      <c r="X329" s="1078">
        <f>Birth!Z329</f>
        <v>2</v>
      </c>
    </row>
    <row r="330" spans="1:24" s="1078" customFormat="1" ht="15" customHeight="1">
      <c r="A330" s="1050"/>
      <c r="B330" s="1092" t="s">
        <v>6</v>
      </c>
      <c r="C330" s="1093">
        <f>SUM(C327:C329)</f>
        <v>2855</v>
      </c>
      <c r="D330" s="1093">
        <f t="shared" ref="D330:Q330" si="312">SUM(D327:D329)</f>
        <v>2794</v>
      </c>
      <c r="E330" s="1093">
        <f t="shared" si="312"/>
        <v>5649</v>
      </c>
      <c r="F330" s="1093">
        <f t="shared" si="312"/>
        <v>2196</v>
      </c>
      <c r="G330" s="1093">
        <f t="shared" si="312"/>
        <v>1948</v>
      </c>
      <c r="H330" s="1093">
        <f t="shared" si="312"/>
        <v>4144</v>
      </c>
      <c r="I330" s="1093">
        <f t="shared" si="312"/>
        <v>54</v>
      </c>
      <c r="J330" s="1093">
        <f t="shared" si="312"/>
        <v>52</v>
      </c>
      <c r="K330" s="1093">
        <f t="shared" si="312"/>
        <v>106</v>
      </c>
      <c r="L330" s="1093">
        <f t="shared" si="312"/>
        <v>16</v>
      </c>
      <c r="M330" s="1093">
        <f t="shared" si="312"/>
        <v>15</v>
      </c>
      <c r="N330" s="1093">
        <f t="shared" si="312"/>
        <v>31</v>
      </c>
      <c r="O330" s="1093">
        <f t="shared" si="312"/>
        <v>5121</v>
      </c>
      <c r="P330" s="1093">
        <f t="shared" si="312"/>
        <v>4809</v>
      </c>
      <c r="Q330" s="1093">
        <f t="shared" si="312"/>
        <v>9930</v>
      </c>
      <c r="R330" s="1080" t="str">
        <f t="shared" si="309"/>
        <v>TRUE</v>
      </c>
      <c r="S330" s="1080" t="str">
        <f t="shared" si="310"/>
        <v>TRUE</v>
      </c>
      <c r="T330" s="1080" t="str">
        <f t="shared" si="311"/>
        <v>TRUE</v>
      </c>
      <c r="V330" s="1078">
        <f>Birth!X330</f>
        <v>5121</v>
      </c>
      <c r="W330" s="1078">
        <f>Birth!Y330</f>
        <v>4809</v>
      </c>
      <c r="X330" s="1078">
        <f>Birth!Z330</f>
        <v>9930</v>
      </c>
    </row>
    <row r="331" spans="1:24" s="1078" customFormat="1" ht="15" customHeight="1">
      <c r="A331" s="1099" t="s">
        <v>75</v>
      </c>
      <c r="B331" s="1095"/>
      <c r="C331" s="1084"/>
      <c r="D331" s="1084"/>
      <c r="E331" s="1084"/>
      <c r="F331" s="1084"/>
      <c r="G331" s="1084"/>
      <c r="H331" s="1084"/>
      <c r="I331" s="1084"/>
      <c r="J331" s="1084"/>
      <c r="K331" s="1084"/>
      <c r="L331" s="1084"/>
      <c r="M331" s="1084"/>
      <c r="N331" s="1084"/>
      <c r="O331" s="1096"/>
      <c r="P331" s="1096"/>
      <c r="Q331" s="1084"/>
      <c r="R331" s="1080" t="str">
        <f t="shared" si="309"/>
        <v>TRUE</v>
      </c>
      <c r="S331" s="1080" t="str">
        <f t="shared" si="310"/>
        <v>TRUE</v>
      </c>
      <c r="T331" s="1080" t="str">
        <f t="shared" si="311"/>
        <v>TRUE</v>
      </c>
      <c r="V331" s="1078">
        <f>Birth!X331</f>
        <v>0</v>
      </c>
      <c r="W331" s="1078">
        <f>Birth!Y331</f>
        <v>0</v>
      </c>
      <c r="X331" s="1078">
        <f>Birth!Z331</f>
        <v>0</v>
      </c>
    </row>
    <row r="332" spans="1:24" s="1078" customFormat="1" ht="15" customHeight="1">
      <c r="A332" s="1057">
        <v>122</v>
      </c>
      <c r="B332" s="1127" t="s">
        <v>75</v>
      </c>
      <c r="C332" s="1032">
        <v>3853</v>
      </c>
      <c r="D332" s="1032">
        <v>3612</v>
      </c>
      <c r="E332" s="1087">
        <f t="shared" ref="E332:E340" si="313">C332+D332</f>
        <v>7465</v>
      </c>
      <c r="F332" s="1032">
        <v>2562</v>
      </c>
      <c r="G332" s="1032">
        <v>2677</v>
      </c>
      <c r="H332" s="1087">
        <f t="shared" ref="H332:H340" si="314">F332+G332</f>
        <v>5239</v>
      </c>
      <c r="I332" s="1032"/>
      <c r="J332" s="1032"/>
      <c r="K332" s="1087">
        <f t="shared" ref="K332:K340" si="315">I332+J332</f>
        <v>0</v>
      </c>
      <c r="L332" s="1281">
        <v>18</v>
      </c>
      <c r="M332" s="1281">
        <v>13</v>
      </c>
      <c r="N332" s="1087">
        <f t="shared" ref="N332:N340" si="316">L332+M332</f>
        <v>31</v>
      </c>
      <c r="O332" s="1087">
        <f t="shared" ref="O332:P339" si="317">C332+F332+I332+L332</f>
        <v>6433</v>
      </c>
      <c r="P332" s="1087">
        <f t="shared" si="317"/>
        <v>6302</v>
      </c>
      <c r="Q332" s="1087">
        <f t="shared" ref="Q332:Q339" si="318">O332+P332</f>
        <v>12735</v>
      </c>
      <c r="R332" s="1080" t="str">
        <f t="shared" si="309"/>
        <v>TRUE</v>
      </c>
      <c r="S332" s="1080" t="str">
        <f t="shared" si="310"/>
        <v>TRUE</v>
      </c>
      <c r="T332" s="1080" t="str">
        <f t="shared" si="311"/>
        <v>TRUE</v>
      </c>
      <c r="V332" s="1078">
        <f>Birth!X332</f>
        <v>6433</v>
      </c>
      <c r="W332" s="1078">
        <f>Birth!Y332</f>
        <v>6302</v>
      </c>
      <c r="X332" s="1078">
        <f>Birth!Z332</f>
        <v>12735</v>
      </c>
    </row>
    <row r="333" spans="1:24" s="1078" customFormat="1" ht="15" customHeight="1">
      <c r="A333" s="1057">
        <v>123</v>
      </c>
      <c r="B333" s="1127" t="s">
        <v>78</v>
      </c>
      <c r="C333" s="1032">
        <v>493</v>
      </c>
      <c r="D333" s="1032">
        <v>425</v>
      </c>
      <c r="E333" s="1087">
        <f t="shared" si="313"/>
        <v>918</v>
      </c>
      <c r="F333" s="1032">
        <v>1098</v>
      </c>
      <c r="G333" s="1032">
        <v>999</v>
      </c>
      <c r="H333" s="1087">
        <f t="shared" si="314"/>
        <v>2097</v>
      </c>
      <c r="I333" s="1032"/>
      <c r="J333" s="1032"/>
      <c r="K333" s="1087">
        <f t="shared" si="315"/>
        <v>0</v>
      </c>
      <c r="L333" s="1281">
        <v>8</v>
      </c>
      <c r="M333" s="1281">
        <v>5</v>
      </c>
      <c r="N333" s="1087">
        <f t="shared" si="316"/>
        <v>13</v>
      </c>
      <c r="O333" s="1087">
        <f t="shared" si="317"/>
        <v>1599</v>
      </c>
      <c r="P333" s="1087">
        <f t="shared" si="317"/>
        <v>1429</v>
      </c>
      <c r="Q333" s="1087">
        <f t="shared" si="318"/>
        <v>3028</v>
      </c>
      <c r="R333" s="1080" t="str">
        <f t="shared" si="309"/>
        <v>TRUE</v>
      </c>
      <c r="S333" s="1080" t="str">
        <f t="shared" si="310"/>
        <v>TRUE</v>
      </c>
      <c r="T333" s="1080" t="str">
        <f t="shared" si="311"/>
        <v>TRUE</v>
      </c>
      <c r="V333" s="1078">
        <f>Birth!X333</f>
        <v>1599</v>
      </c>
      <c r="W333" s="1078">
        <f>Birth!Y333</f>
        <v>1429</v>
      </c>
      <c r="X333" s="1078">
        <f>Birth!Z333</f>
        <v>3028</v>
      </c>
    </row>
    <row r="334" spans="1:24" s="1078" customFormat="1" ht="15" customHeight="1">
      <c r="A334" s="1057">
        <v>124</v>
      </c>
      <c r="B334" s="1127" t="s">
        <v>76</v>
      </c>
      <c r="C334" s="1032">
        <v>216</v>
      </c>
      <c r="D334" s="1032">
        <v>188</v>
      </c>
      <c r="E334" s="1087">
        <f t="shared" si="313"/>
        <v>404</v>
      </c>
      <c r="F334" s="1032">
        <v>751</v>
      </c>
      <c r="G334" s="1032">
        <v>654</v>
      </c>
      <c r="H334" s="1087">
        <f t="shared" si="314"/>
        <v>1405</v>
      </c>
      <c r="I334" s="1032"/>
      <c r="J334" s="1032"/>
      <c r="K334" s="1087">
        <f t="shared" si="315"/>
        <v>0</v>
      </c>
      <c r="L334" s="1281">
        <v>1</v>
      </c>
      <c r="M334" s="1281">
        <v>2</v>
      </c>
      <c r="N334" s="1087">
        <f t="shared" si="316"/>
        <v>3</v>
      </c>
      <c r="O334" s="1087">
        <f t="shared" si="317"/>
        <v>968</v>
      </c>
      <c r="P334" s="1087">
        <f t="shared" si="317"/>
        <v>844</v>
      </c>
      <c r="Q334" s="1087">
        <f t="shared" si="318"/>
        <v>1812</v>
      </c>
      <c r="R334" s="1080" t="str">
        <f t="shared" si="309"/>
        <v>TRUE</v>
      </c>
      <c r="S334" s="1080" t="str">
        <f t="shared" si="310"/>
        <v>TRUE</v>
      </c>
      <c r="T334" s="1080" t="str">
        <f t="shared" si="311"/>
        <v>TRUE</v>
      </c>
      <c r="V334" s="1078">
        <f>Birth!X334</f>
        <v>968</v>
      </c>
      <c r="W334" s="1078">
        <f>Birth!Y334</f>
        <v>844</v>
      </c>
      <c r="X334" s="1078">
        <f>Birth!Z334</f>
        <v>1812</v>
      </c>
    </row>
    <row r="335" spans="1:24" s="1078" customFormat="1" ht="15" customHeight="1">
      <c r="A335" s="1057">
        <v>125</v>
      </c>
      <c r="B335" s="1127" t="s">
        <v>79</v>
      </c>
      <c r="C335" s="1032">
        <v>592</v>
      </c>
      <c r="D335" s="1032">
        <v>541</v>
      </c>
      <c r="E335" s="1087">
        <f t="shared" si="313"/>
        <v>1133</v>
      </c>
      <c r="F335" s="1032">
        <v>476</v>
      </c>
      <c r="G335" s="1032">
        <v>434</v>
      </c>
      <c r="H335" s="1087">
        <f t="shared" si="314"/>
        <v>910</v>
      </c>
      <c r="I335" s="1032"/>
      <c r="J335" s="1032"/>
      <c r="K335" s="1087">
        <f t="shared" si="315"/>
        <v>0</v>
      </c>
      <c r="L335" s="1281">
        <v>11</v>
      </c>
      <c r="M335" s="1281">
        <v>8</v>
      </c>
      <c r="N335" s="1087">
        <f t="shared" si="316"/>
        <v>19</v>
      </c>
      <c r="O335" s="1087">
        <f t="shared" si="317"/>
        <v>1079</v>
      </c>
      <c r="P335" s="1087">
        <f t="shared" si="317"/>
        <v>983</v>
      </c>
      <c r="Q335" s="1087">
        <f t="shared" si="318"/>
        <v>2062</v>
      </c>
      <c r="R335" s="1080" t="str">
        <f t="shared" si="309"/>
        <v>TRUE</v>
      </c>
      <c r="S335" s="1080" t="str">
        <f t="shared" si="310"/>
        <v>TRUE</v>
      </c>
      <c r="T335" s="1080" t="str">
        <f t="shared" si="311"/>
        <v>TRUE</v>
      </c>
      <c r="V335" s="1078">
        <f>Birth!X335</f>
        <v>1079</v>
      </c>
      <c r="W335" s="1078">
        <f>Birth!Y335</f>
        <v>983</v>
      </c>
      <c r="X335" s="1078">
        <f>Birth!Z335</f>
        <v>2062</v>
      </c>
    </row>
    <row r="336" spans="1:24" s="1078" customFormat="1" ht="15" customHeight="1">
      <c r="A336" s="1057">
        <v>126</v>
      </c>
      <c r="B336" s="1127" t="s">
        <v>77</v>
      </c>
      <c r="C336" s="1032">
        <v>33</v>
      </c>
      <c r="D336" s="1032">
        <v>37</v>
      </c>
      <c r="E336" s="1087">
        <f t="shared" si="313"/>
        <v>70</v>
      </c>
      <c r="F336" s="1032">
        <v>416</v>
      </c>
      <c r="G336" s="1032">
        <v>396</v>
      </c>
      <c r="H336" s="1087">
        <f t="shared" si="314"/>
        <v>812</v>
      </c>
      <c r="I336" s="1032"/>
      <c r="J336" s="1032"/>
      <c r="K336" s="1087">
        <f t="shared" si="315"/>
        <v>0</v>
      </c>
      <c r="L336" s="1281">
        <v>6</v>
      </c>
      <c r="M336" s="1281">
        <v>5</v>
      </c>
      <c r="N336" s="1087">
        <f t="shared" si="316"/>
        <v>11</v>
      </c>
      <c r="O336" s="1087">
        <f t="shared" si="317"/>
        <v>455</v>
      </c>
      <c r="P336" s="1087">
        <f t="shared" si="317"/>
        <v>438</v>
      </c>
      <c r="Q336" s="1087">
        <f t="shared" si="318"/>
        <v>893</v>
      </c>
      <c r="R336" s="1080" t="str">
        <f t="shared" si="309"/>
        <v>TRUE</v>
      </c>
      <c r="S336" s="1080" t="str">
        <f t="shared" si="310"/>
        <v>TRUE</v>
      </c>
      <c r="T336" s="1080" t="str">
        <f t="shared" si="311"/>
        <v>TRUE</v>
      </c>
      <c r="V336" s="1078">
        <f>Birth!X336</f>
        <v>455</v>
      </c>
      <c r="W336" s="1078">
        <f>Birth!Y336</f>
        <v>438</v>
      </c>
      <c r="X336" s="1078">
        <f>Birth!Z336</f>
        <v>893</v>
      </c>
    </row>
    <row r="337" spans="1:24" s="1078" customFormat="1" ht="15" customHeight="1">
      <c r="A337" s="1057">
        <v>127</v>
      </c>
      <c r="B337" s="1127" t="s">
        <v>794</v>
      </c>
      <c r="C337" s="1032">
        <v>0</v>
      </c>
      <c r="D337" s="1032">
        <v>0</v>
      </c>
      <c r="E337" s="1087">
        <f t="shared" si="313"/>
        <v>0</v>
      </c>
      <c r="F337" s="1032">
        <v>4</v>
      </c>
      <c r="G337" s="1032">
        <v>13</v>
      </c>
      <c r="H337" s="1087">
        <f t="shared" si="314"/>
        <v>17</v>
      </c>
      <c r="I337" s="1032"/>
      <c r="J337" s="1032"/>
      <c r="K337" s="1087">
        <f t="shared" si="315"/>
        <v>0</v>
      </c>
      <c r="L337" s="1281">
        <v>3</v>
      </c>
      <c r="M337" s="1281">
        <v>3</v>
      </c>
      <c r="N337" s="1087">
        <f t="shared" si="316"/>
        <v>6</v>
      </c>
      <c r="O337" s="1087">
        <f t="shared" si="317"/>
        <v>7</v>
      </c>
      <c r="P337" s="1087">
        <f t="shared" si="317"/>
        <v>16</v>
      </c>
      <c r="Q337" s="1087">
        <f t="shared" si="318"/>
        <v>23</v>
      </c>
      <c r="R337" s="1080" t="str">
        <f t="shared" si="309"/>
        <v>TRUE</v>
      </c>
      <c r="S337" s="1080" t="str">
        <f t="shared" si="310"/>
        <v>TRUE</v>
      </c>
      <c r="T337" s="1080" t="str">
        <f t="shared" si="311"/>
        <v>TRUE</v>
      </c>
      <c r="V337" s="1078">
        <f>Birth!X337</f>
        <v>7</v>
      </c>
      <c r="W337" s="1078">
        <f>Birth!Y337</f>
        <v>16</v>
      </c>
      <c r="X337" s="1078">
        <f>Birth!Z337</f>
        <v>23</v>
      </c>
    </row>
    <row r="338" spans="1:24" s="1078" customFormat="1" ht="15" customHeight="1">
      <c r="A338" s="1057">
        <v>128</v>
      </c>
      <c r="B338" s="1127" t="s">
        <v>703</v>
      </c>
      <c r="C338" s="1032">
        <v>0</v>
      </c>
      <c r="D338" s="1032">
        <v>0</v>
      </c>
      <c r="E338" s="1087">
        <f t="shared" si="313"/>
        <v>0</v>
      </c>
      <c r="F338" s="1032">
        <v>0</v>
      </c>
      <c r="G338" s="1032">
        <v>0</v>
      </c>
      <c r="H338" s="1087">
        <f t="shared" si="314"/>
        <v>0</v>
      </c>
      <c r="I338" s="1032"/>
      <c r="J338" s="1032"/>
      <c r="K338" s="1087">
        <f t="shared" si="315"/>
        <v>0</v>
      </c>
      <c r="L338" s="1281">
        <v>2</v>
      </c>
      <c r="M338" s="1281">
        <v>1</v>
      </c>
      <c r="N338" s="1087">
        <f t="shared" si="316"/>
        <v>3</v>
      </c>
      <c r="O338" s="1087">
        <f t="shared" si="317"/>
        <v>2</v>
      </c>
      <c r="P338" s="1087">
        <f t="shared" si="317"/>
        <v>1</v>
      </c>
      <c r="Q338" s="1087">
        <f t="shared" si="318"/>
        <v>3</v>
      </c>
      <c r="R338" s="1080" t="str">
        <f t="shared" si="309"/>
        <v>TRUE</v>
      </c>
      <c r="S338" s="1080" t="str">
        <f t="shared" si="310"/>
        <v>TRUE</v>
      </c>
      <c r="T338" s="1080" t="str">
        <f t="shared" si="311"/>
        <v>TRUE</v>
      </c>
      <c r="V338" s="1078">
        <f>Birth!X338</f>
        <v>2</v>
      </c>
      <c r="W338" s="1078">
        <f>Birth!Y338</f>
        <v>1</v>
      </c>
      <c r="X338" s="1078">
        <f>Birth!Z338</f>
        <v>3</v>
      </c>
    </row>
    <row r="339" spans="1:24" s="1078" customFormat="1" ht="15" customHeight="1">
      <c r="A339" s="1057">
        <v>129</v>
      </c>
      <c r="B339" s="1127" t="s">
        <v>704</v>
      </c>
      <c r="C339" s="1032">
        <v>55</v>
      </c>
      <c r="D339" s="1032">
        <v>48</v>
      </c>
      <c r="E339" s="1087">
        <f t="shared" si="313"/>
        <v>103</v>
      </c>
      <c r="F339" s="1032">
        <v>5</v>
      </c>
      <c r="G339" s="1032">
        <v>9</v>
      </c>
      <c r="H339" s="1087">
        <f t="shared" si="314"/>
        <v>14</v>
      </c>
      <c r="I339" s="1032"/>
      <c r="J339" s="1032"/>
      <c r="K339" s="1087">
        <f t="shared" si="315"/>
        <v>0</v>
      </c>
      <c r="L339" s="1281">
        <v>31</v>
      </c>
      <c r="M339" s="1281">
        <v>10</v>
      </c>
      <c r="N339" s="1087">
        <f t="shared" si="316"/>
        <v>41</v>
      </c>
      <c r="O339" s="1087">
        <f t="shared" si="317"/>
        <v>91</v>
      </c>
      <c r="P339" s="1087">
        <f t="shared" si="317"/>
        <v>67</v>
      </c>
      <c r="Q339" s="1087">
        <f t="shared" si="318"/>
        <v>158</v>
      </c>
      <c r="R339" s="1080" t="str">
        <f t="shared" si="309"/>
        <v>TRUE</v>
      </c>
      <c r="S339" s="1080" t="str">
        <f t="shared" si="310"/>
        <v>TRUE</v>
      </c>
      <c r="T339" s="1080" t="str">
        <f t="shared" si="311"/>
        <v>TRUE</v>
      </c>
      <c r="V339" s="1078">
        <f>Birth!X339</f>
        <v>91</v>
      </c>
      <c r="W339" s="1078">
        <f>Birth!Y339</f>
        <v>67</v>
      </c>
      <c r="X339" s="1078">
        <f>Birth!Z339</f>
        <v>158</v>
      </c>
    </row>
    <row r="340" spans="1:24" s="1078" customFormat="1" ht="15" customHeight="1">
      <c r="A340" s="1057">
        <v>130</v>
      </c>
      <c r="B340" s="1032" t="s">
        <v>795</v>
      </c>
      <c r="C340" s="1032">
        <v>0</v>
      </c>
      <c r="D340" s="1032">
        <v>0</v>
      </c>
      <c r="E340" s="1087">
        <f t="shared" si="313"/>
        <v>0</v>
      </c>
      <c r="F340" s="1032">
        <v>1</v>
      </c>
      <c r="G340" s="1032">
        <v>2</v>
      </c>
      <c r="H340" s="1087">
        <f t="shared" si="314"/>
        <v>3</v>
      </c>
      <c r="I340" s="1032"/>
      <c r="J340" s="1032"/>
      <c r="K340" s="1087">
        <f t="shared" si="315"/>
        <v>0</v>
      </c>
      <c r="L340" s="1281">
        <v>1</v>
      </c>
      <c r="M340" s="1281">
        <v>1</v>
      </c>
      <c r="N340" s="1087">
        <f t="shared" si="316"/>
        <v>2</v>
      </c>
      <c r="O340" s="1087">
        <f>C340+F340+I340+L340</f>
        <v>2</v>
      </c>
      <c r="P340" s="1087">
        <f>D340+G340+J340+M340</f>
        <v>3</v>
      </c>
      <c r="Q340" s="1087">
        <f>O340+P340</f>
        <v>5</v>
      </c>
      <c r="R340" s="1080" t="str">
        <f>IF(O340=V340,"TRUE","FALSE")</f>
        <v>TRUE</v>
      </c>
      <c r="S340" s="1080" t="str">
        <f>IF(P340=W340,"TRUE","FALSE")</f>
        <v>TRUE</v>
      </c>
      <c r="T340" s="1080" t="str">
        <f>IF(Q340=X340,"TRUE","FALSE")</f>
        <v>TRUE</v>
      </c>
      <c r="V340" s="1078">
        <f>Birth!X340</f>
        <v>2</v>
      </c>
      <c r="W340" s="1078">
        <f>Birth!Y340</f>
        <v>3</v>
      </c>
      <c r="X340" s="1078">
        <f>Birth!Z340</f>
        <v>5</v>
      </c>
    </row>
    <row r="341" spans="1:24" s="1078" customFormat="1" ht="15" customHeight="1">
      <c r="A341" s="1050"/>
      <c r="B341" s="1092" t="s">
        <v>6</v>
      </c>
      <c r="C341" s="1093">
        <f>SUM(C332:C340)</f>
        <v>5242</v>
      </c>
      <c r="D341" s="1093">
        <f t="shared" ref="D341:Q341" si="319">SUM(D332:D340)</f>
        <v>4851</v>
      </c>
      <c r="E341" s="1093">
        <f t="shared" si="319"/>
        <v>10093</v>
      </c>
      <c r="F341" s="1093">
        <f t="shared" si="319"/>
        <v>5313</v>
      </c>
      <c r="G341" s="1093">
        <f t="shared" si="319"/>
        <v>5184</v>
      </c>
      <c r="H341" s="1093">
        <f t="shared" si="319"/>
        <v>10497</v>
      </c>
      <c r="I341" s="1093">
        <f t="shared" si="319"/>
        <v>0</v>
      </c>
      <c r="J341" s="1093">
        <f t="shared" si="319"/>
        <v>0</v>
      </c>
      <c r="K341" s="1093">
        <f t="shared" si="319"/>
        <v>0</v>
      </c>
      <c r="L341" s="1093">
        <f t="shared" si="319"/>
        <v>81</v>
      </c>
      <c r="M341" s="1093">
        <f t="shared" si="319"/>
        <v>48</v>
      </c>
      <c r="N341" s="1093">
        <f t="shared" si="319"/>
        <v>129</v>
      </c>
      <c r="O341" s="1093">
        <f t="shared" si="319"/>
        <v>10636</v>
      </c>
      <c r="P341" s="1093">
        <f t="shared" si="319"/>
        <v>10083</v>
      </c>
      <c r="Q341" s="1093">
        <f t="shared" si="319"/>
        <v>20719</v>
      </c>
      <c r="R341" s="1080" t="str">
        <f t="shared" si="309"/>
        <v>TRUE</v>
      </c>
      <c r="S341" s="1080" t="str">
        <f t="shared" si="310"/>
        <v>TRUE</v>
      </c>
      <c r="T341" s="1080" t="str">
        <f t="shared" si="311"/>
        <v>TRUE</v>
      </c>
      <c r="V341" s="1078">
        <f>Birth!X341</f>
        <v>10636</v>
      </c>
      <c r="W341" s="1078">
        <f>Birth!Y341</f>
        <v>10083</v>
      </c>
      <c r="X341" s="1078">
        <f>Birth!Z341</f>
        <v>20719</v>
      </c>
    </row>
    <row r="342" spans="1:24" s="1078" customFormat="1" ht="15" customHeight="1">
      <c r="A342" s="1099" t="s">
        <v>161</v>
      </c>
      <c r="B342" s="1095"/>
      <c r="C342" s="1084"/>
      <c r="D342" s="1084"/>
      <c r="E342" s="1084"/>
      <c r="F342" s="1084"/>
      <c r="G342" s="1084"/>
      <c r="H342" s="1084"/>
      <c r="I342" s="1084"/>
      <c r="J342" s="1084"/>
      <c r="K342" s="1084"/>
      <c r="L342" s="1084"/>
      <c r="M342" s="1084"/>
      <c r="N342" s="1084"/>
      <c r="O342" s="1096"/>
      <c r="P342" s="1096"/>
      <c r="Q342" s="1084"/>
      <c r="R342" s="1080" t="str">
        <f t="shared" si="309"/>
        <v>TRUE</v>
      </c>
      <c r="S342" s="1080" t="str">
        <f t="shared" si="310"/>
        <v>TRUE</v>
      </c>
      <c r="T342" s="1080" t="str">
        <f t="shared" si="311"/>
        <v>TRUE</v>
      </c>
      <c r="V342" s="1078">
        <f>Birth!X342</f>
        <v>0</v>
      </c>
      <c r="W342" s="1078">
        <f>Birth!Y342</f>
        <v>0</v>
      </c>
      <c r="X342" s="1078">
        <f>Birth!Z342</f>
        <v>0</v>
      </c>
    </row>
    <row r="343" spans="1:24" s="1078" customFormat="1" ht="15" customHeight="1">
      <c r="A343" s="1057">
        <v>131</v>
      </c>
      <c r="B343" s="1076" t="s">
        <v>309</v>
      </c>
      <c r="C343" s="1036">
        <v>786</v>
      </c>
      <c r="D343" s="1036">
        <v>750</v>
      </c>
      <c r="E343" s="1087">
        <f t="shared" ref="E343:E348" si="320">C343+D343</f>
        <v>1536</v>
      </c>
      <c r="F343" s="1036">
        <v>1554</v>
      </c>
      <c r="G343" s="1036">
        <v>1492</v>
      </c>
      <c r="H343" s="1087">
        <f t="shared" ref="H343:H348" si="321">F343+G343</f>
        <v>3046</v>
      </c>
      <c r="I343" s="1036"/>
      <c r="J343" s="1036"/>
      <c r="K343" s="1087">
        <f t="shared" ref="K343:K348" si="322">I343+J343</f>
        <v>0</v>
      </c>
      <c r="L343" s="451">
        <v>12</v>
      </c>
      <c r="M343" s="451">
        <v>10</v>
      </c>
      <c r="N343" s="1087">
        <f t="shared" ref="N343:N348" si="323">L343+M343</f>
        <v>22</v>
      </c>
      <c r="O343" s="1110">
        <f t="shared" ref="O343:P348" si="324">C343+F343+I343+L343</f>
        <v>2352</v>
      </c>
      <c r="P343" s="1110">
        <f t="shared" si="324"/>
        <v>2252</v>
      </c>
      <c r="Q343" s="1110">
        <f t="shared" ref="Q343:Q348" si="325">O343+P343</f>
        <v>4604</v>
      </c>
      <c r="R343" s="1080" t="str">
        <f t="shared" si="309"/>
        <v>TRUE</v>
      </c>
      <c r="S343" s="1080" t="str">
        <f t="shared" si="310"/>
        <v>TRUE</v>
      </c>
      <c r="T343" s="1080" t="str">
        <f t="shared" si="311"/>
        <v>TRUE</v>
      </c>
      <c r="V343" s="1078">
        <f>Birth!X343</f>
        <v>2352</v>
      </c>
      <c r="W343" s="1078">
        <f>Birth!Y343</f>
        <v>2252</v>
      </c>
      <c r="X343" s="1078">
        <f>Birth!Z343</f>
        <v>4604</v>
      </c>
    </row>
    <row r="344" spans="1:24" s="1078" customFormat="1" ht="15" customHeight="1">
      <c r="A344" s="1057">
        <v>132</v>
      </c>
      <c r="B344" s="1076" t="s">
        <v>83</v>
      </c>
      <c r="C344" s="1036">
        <v>157</v>
      </c>
      <c r="D344" s="1036">
        <v>123</v>
      </c>
      <c r="E344" s="1087">
        <f t="shared" si="320"/>
        <v>280</v>
      </c>
      <c r="F344" s="1036">
        <v>5</v>
      </c>
      <c r="G344" s="1036">
        <v>4</v>
      </c>
      <c r="H344" s="1087">
        <f t="shared" si="321"/>
        <v>9</v>
      </c>
      <c r="I344" s="1036"/>
      <c r="J344" s="1036"/>
      <c r="K344" s="1087">
        <f t="shared" si="322"/>
        <v>0</v>
      </c>
      <c r="L344" s="451">
        <v>8</v>
      </c>
      <c r="M344" s="451">
        <v>2</v>
      </c>
      <c r="N344" s="1087">
        <f t="shared" si="323"/>
        <v>10</v>
      </c>
      <c r="O344" s="1110">
        <f t="shared" si="324"/>
        <v>170</v>
      </c>
      <c r="P344" s="1110">
        <f t="shared" si="324"/>
        <v>129</v>
      </c>
      <c r="Q344" s="1110">
        <f t="shared" si="325"/>
        <v>299</v>
      </c>
      <c r="R344" s="1080" t="str">
        <f t="shared" si="309"/>
        <v>TRUE</v>
      </c>
      <c r="S344" s="1080" t="str">
        <f t="shared" si="310"/>
        <v>TRUE</v>
      </c>
      <c r="T344" s="1080" t="str">
        <f t="shared" si="311"/>
        <v>TRUE</v>
      </c>
      <c r="V344" s="1078">
        <f>Birth!X344</f>
        <v>170</v>
      </c>
      <c r="W344" s="1078">
        <f>Birth!Y344</f>
        <v>129</v>
      </c>
      <c r="X344" s="1078">
        <f>Birth!Z344</f>
        <v>299</v>
      </c>
    </row>
    <row r="345" spans="1:24" s="1078" customFormat="1" ht="15" customHeight="1">
      <c r="A345" s="1057">
        <v>133</v>
      </c>
      <c r="B345" s="1076" t="s">
        <v>80</v>
      </c>
      <c r="C345" s="1036">
        <v>214</v>
      </c>
      <c r="D345" s="1036">
        <v>187</v>
      </c>
      <c r="E345" s="1087">
        <f t="shared" si="320"/>
        <v>401</v>
      </c>
      <c r="F345" s="1036">
        <v>834</v>
      </c>
      <c r="G345" s="1036">
        <v>752</v>
      </c>
      <c r="H345" s="1087">
        <f t="shared" si="321"/>
        <v>1586</v>
      </c>
      <c r="I345" s="1036"/>
      <c r="J345" s="1036"/>
      <c r="K345" s="1087">
        <f t="shared" si="322"/>
        <v>0</v>
      </c>
      <c r="L345" s="451">
        <v>2</v>
      </c>
      <c r="M345" s="451">
        <v>2</v>
      </c>
      <c r="N345" s="1087">
        <f t="shared" si="323"/>
        <v>4</v>
      </c>
      <c r="O345" s="1110">
        <f t="shared" si="324"/>
        <v>1050</v>
      </c>
      <c r="P345" s="1110">
        <f t="shared" si="324"/>
        <v>941</v>
      </c>
      <c r="Q345" s="1110">
        <f t="shared" si="325"/>
        <v>1991</v>
      </c>
      <c r="R345" s="1080" t="str">
        <f t="shared" si="309"/>
        <v>TRUE</v>
      </c>
      <c r="S345" s="1080" t="str">
        <f t="shared" si="310"/>
        <v>TRUE</v>
      </c>
      <c r="T345" s="1080" t="str">
        <f t="shared" si="311"/>
        <v>TRUE</v>
      </c>
      <c r="V345" s="1078">
        <f>Birth!X345</f>
        <v>1050</v>
      </c>
      <c r="W345" s="1078">
        <f>Birth!Y345</f>
        <v>941</v>
      </c>
      <c r="X345" s="1078">
        <f>Birth!Z345</f>
        <v>1991</v>
      </c>
    </row>
    <row r="346" spans="1:24" s="1078" customFormat="1" ht="15" customHeight="1">
      <c r="A346" s="1057">
        <v>134</v>
      </c>
      <c r="B346" s="1076" t="s">
        <v>84</v>
      </c>
      <c r="C346" s="1036">
        <v>231</v>
      </c>
      <c r="D346" s="1036">
        <v>229</v>
      </c>
      <c r="E346" s="1087">
        <f t="shared" si="320"/>
        <v>460</v>
      </c>
      <c r="F346" s="1036">
        <v>290</v>
      </c>
      <c r="G346" s="1036">
        <v>279</v>
      </c>
      <c r="H346" s="1087">
        <f t="shared" si="321"/>
        <v>569</v>
      </c>
      <c r="I346" s="1036"/>
      <c r="J346" s="1036"/>
      <c r="K346" s="1087">
        <f t="shared" si="322"/>
        <v>0</v>
      </c>
      <c r="L346" s="451">
        <v>2</v>
      </c>
      <c r="M346" s="451">
        <v>0</v>
      </c>
      <c r="N346" s="1087">
        <f t="shared" si="323"/>
        <v>2</v>
      </c>
      <c r="O346" s="1110">
        <f t="shared" si="324"/>
        <v>523</v>
      </c>
      <c r="P346" s="1110">
        <f t="shared" si="324"/>
        <v>508</v>
      </c>
      <c r="Q346" s="1110">
        <f t="shared" si="325"/>
        <v>1031</v>
      </c>
      <c r="R346" s="1080" t="str">
        <f t="shared" si="309"/>
        <v>TRUE</v>
      </c>
      <c r="S346" s="1080" t="str">
        <f t="shared" si="310"/>
        <v>TRUE</v>
      </c>
      <c r="T346" s="1080" t="str">
        <f t="shared" si="311"/>
        <v>TRUE</v>
      </c>
      <c r="V346" s="1078">
        <f>Birth!X346</f>
        <v>523</v>
      </c>
      <c r="W346" s="1078">
        <f>Birth!Y346</f>
        <v>508</v>
      </c>
      <c r="X346" s="1078">
        <f>Birth!Z346</f>
        <v>1031</v>
      </c>
    </row>
    <row r="347" spans="1:24" s="1078" customFormat="1" ht="15" customHeight="1">
      <c r="A347" s="1057">
        <v>135</v>
      </c>
      <c r="B347" s="1076" t="s">
        <v>81</v>
      </c>
      <c r="C347" s="1036">
        <v>113</v>
      </c>
      <c r="D347" s="1036">
        <v>99</v>
      </c>
      <c r="E347" s="1087">
        <f t="shared" si="320"/>
        <v>212</v>
      </c>
      <c r="F347" s="1036">
        <v>1</v>
      </c>
      <c r="G347" s="1036">
        <v>3</v>
      </c>
      <c r="H347" s="1087">
        <f t="shared" si="321"/>
        <v>4</v>
      </c>
      <c r="I347" s="1036"/>
      <c r="J347" s="1036"/>
      <c r="K347" s="1087">
        <f t="shared" si="322"/>
        <v>0</v>
      </c>
      <c r="L347" s="451">
        <v>4</v>
      </c>
      <c r="M347" s="451">
        <v>3</v>
      </c>
      <c r="N347" s="1087">
        <f t="shared" si="323"/>
        <v>7</v>
      </c>
      <c r="O347" s="1110">
        <f t="shared" si="324"/>
        <v>118</v>
      </c>
      <c r="P347" s="1110">
        <f t="shared" si="324"/>
        <v>105</v>
      </c>
      <c r="Q347" s="1110">
        <f t="shared" si="325"/>
        <v>223</v>
      </c>
      <c r="R347" s="1080" t="str">
        <f t="shared" si="309"/>
        <v>TRUE</v>
      </c>
      <c r="S347" s="1080" t="str">
        <f t="shared" si="310"/>
        <v>TRUE</v>
      </c>
      <c r="T347" s="1080" t="str">
        <f t="shared" si="311"/>
        <v>TRUE</v>
      </c>
      <c r="V347" s="1078">
        <f>Birth!X347</f>
        <v>118</v>
      </c>
      <c r="W347" s="1078">
        <f>Birth!Y347</f>
        <v>105</v>
      </c>
      <c r="X347" s="1078">
        <f>Birth!Z347</f>
        <v>223</v>
      </c>
    </row>
    <row r="348" spans="1:24" s="1078" customFormat="1" ht="15" customHeight="1">
      <c r="A348" s="1057">
        <v>136</v>
      </c>
      <c r="B348" s="1076" t="s">
        <v>82</v>
      </c>
      <c r="C348" s="1036">
        <v>9</v>
      </c>
      <c r="D348" s="1036">
        <v>16</v>
      </c>
      <c r="E348" s="1087">
        <f t="shared" si="320"/>
        <v>25</v>
      </c>
      <c r="F348" s="1036">
        <v>3</v>
      </c>
      <c r="G348" s="1036">
        <v>4</v>
      </c>
      <c r="H348" s="1087">
        <f t="shared" si="321"/>
        <v>7</v>
      </c>
      <c r="I348" s="1036"/>
      <c r="J348" s="1036"/>
      <c r="K348" s="1087">
        <f t="shared" si="322"/>
        <v>0</v>
      </c>
      <c r="L348" s="451">
        <v>0</v>
      </c>
      <c r="M348" s="451">
        <v>1</v>
      </c>
      <c r="N348" s="1087">
        <f t="shared" si="323"/>
        <v>1</v>
      </c>
      <c r="O348" s="1110">
        <f t="shared" si="324"/>
        <v>12</v>
      </c>
      <c r="P348" s="1110">
        <f t="shared" si="324"/>
        <v>21</v>
      </c>
      <c r="Q348" s="1110">
        <f t="shared" si="325"/>
        <v>33</v>
      </c>
      <c r="R348" s="1080" t="str">
        <f t="shared" si="309"/>
        <v>TRUE</v>
      </c>
      <c r="S348" s="1080" t="str">
        <f t="shared" si="310"/>
        <v>TRUE</v>
      </c>
      <c r="T348" s="1080" t="str">
        <f t="shared" si="311"/>
        <v>TRUE</v>
      </c>
      <c r="V348" s="1078">
        <f>Birth!X348</f>
        <v>12</v>
      </c>
      <c r="W348" s="1078">
        <f>Birth!Y348</f>
        <v>21</v>
      </c>
      <c r="X348" s="1078">
        <f>Birth!Z348</f>
        <v>33</v>
      </c>
    </row>
    <row r="349" spans="1:24" s="1078" customFormat="1" ht="15" customHeight="1">
      <c r="A349" s="1050"/>
      <c r="B349" s="1092" t="s">
        <v>6</v>
      </c>
      <c r="C349" s="1093">
        <f t="shared" ref="C349:Q349" si="326">SUM(C343:C348)</f>
        <v>1510</v>
      </c>
      <c r="D349" s="1093">
        <f t="shared" si="326"/>
        <v>1404</v>
      </c>
      <c r="E349" s="1093">
        <f t="shared" si="326"/>
        <v>2914</v>
      </c>
      <c r="F349" s="1093">
        <f t="shared" si="326"/>
        <v>2687</v>
      </c>
      <c r="G349" s="1093">
        <f t="shared" si="326"/>
        <v>2534</v>
      </c>
      <c r="H349" s="1093">
        <f t="shared" si="326"/>
        <v>5221</v>
      </c>
      <c r="I349" s="1093">
        <f t="shared" si="326"/>
        <v>0</v>
      </c>
      <c r="J349" s="1093">
        <f t="shared" si="326"/>
        <v>0</v>
      </c>
      <c r="K349" s="1093">
        <f t="shared" si="326"/>
        <v>0</v>
      </c>
      <c r="L349" s="1093">
        <f t="shared" si="326"/>
        <v>28</v>
      </c>
      <c r="M349" s="1093">
        <f t="shared" si="326"/>
        <v>18</v>
      </c>
      <c r="N349" s="1093">
        <f t="shared" si="326"/>
        <v>46</v>
      </c>
      <c r="O349" s="1093">
        <f t="shared" si="326"/>
        <v>4225</v>
      </c>
      <c r="P349" s="1093">
        <f t="shared" si="326"/>
        <v>3956</v>
      </c>
      <c r="Q349" s="1093">
        <f t="shared" si="326"/>
        <v>8181</v>
      </c>
      <c r="R349" s="1080" t="str">
        <f t="shared" si="309"/>
        <v>TRUE</v>
      </c>
      <c r="S349" s="1080" t="str">
        <f t="shared" si="310"/>
        <v>TRUE</v>
      </c>
      <c r="T349" s="1080" t="str">
        <f t="shared" si="311"/>
        <v>TRUE</v>
      </c>
      <c r="V349" s="1078">
        <f>Birth!X349</f>
        <v>4225</v>
      </c>
      <c r="W349" s="1078">
        <f>Birth!Y349</f>
        <v>3956</v>
      </c>
      <c r="X349" s="1078">
        <f>Birth!Z349</f>
        <v>8181</v>
      </c>
    </row>
    <row r="350" spans="1:24" s="1078" customFormat="1" ht="15" customHeight="1">
      <c r="A350" s="1099" t="s">
        <v>86</v>
      </c>
      <c r="B350" s="1095"/>
      <c r="C350" s="1084"/>
      <c r="D350" s="1084"/>
      <c r="E350" s="1084"/>
      <c r="F350" s="1084"/>
      <c r="G350" s="1084"/>
      <c r="H350" s="1084"/>
      <c r="I350" s="1084"/>
      <c r="J350" s="1084"/>
      <c r="K350" s="1084"/>
      <c r="L350" s="1084"/>
      <c r="M350" s="1084"/>
      <c r="N350" s="1084"/>
      <c r="O350" s="1096"/>
      <c r="P350" s="1096"/>
      <c r="Q350" s="1084"/>
      <c r="R350" s="1080" t="str">
        <f t="shared" si="309"/>
        <v>TRUE</v>
      </c>
      <c r="S350" s="1080" t="str">
        <f t="shared" si="310"/>
        <v>TRUE</v>
      </c>
      <c r="T350" s="1080" t="str">
        <f t="shared" si="311"/>
        <v>TRUE</v>
      </c>
      <c r="V350" s="1078">
        <f>Birth!X350</f>
        <v>0</v>
      </c>
      <c r="W350" s="1078">
        <f>Birth!Y350</f>
        <v>0</v>
      </c>
      <c r="X350" s="1078">
        <f>Birth!Z350</f>
        <v>0</v>
      </c>
    </row>
    <row r="351" spans="1:24" s="1078" customFormat="1" ht="15" customHeight="1">
      <c r="A351" s="1057">
        <v>137</v>
      </c>
      <c r="B351" s="1111" t="s">
        <v>86</v>
      </c>
      <c r="C351" s="1086">
        <v>2629</v>
      </c>
      <c r="D351" s="1086">
        <v>2478</v>
      </c>
      <c r="E351" s="1087">
        <f t="shared" ref="E351:E362" si="327">C351+D351</f>
        <v>5107</v>
      </c>
      <c r="F351" s="1086">
        <v>754</v>
      </c>
      <c r="G351" s="1086">
        <v>672</v>
      </c>
      <c r="H351" s="1087">
        <f t="shared" ref="H351:H362" si="328">F351+G351</f>
        <v>1426</v>
      </c>
      <c r="I351" s="1086">
        <v>16</v>
      </c>
      <c r="J351" s="1086">
        <v>9</v>
      </c>
      <c r="K351" s="1087">
        <f t="shared" ref="K351:K362" si="329">I351+J351</f>
        <v>25</v>
      </c>
      <c r="L351" s="1086">
        <v>8</v>
      </c>
      <c r="M351" s="1086">
        <v>5</v>
      </c>
      <c r="N351" s="1087">
        <f t="shared" ref="N351:N362" si="330">L351+M351</f>
        <v>13</v>
      </c>
      <c r="O351" s="1087">
        <f t="shared" ref="O351:Q362" si="331">C351+F351+I351+L351</f>
        <v>3407</v>
      </c>
      <c r="P351" s="1087">
        <f t="shared" si="331"/>
        <v>3164</v>
      </c>
      <c r="Q351" s="1087">
        <f t="shared" si="331"/>
        <v>6571</v>
      </c>
      <c r="R351" s="1080" t="str">
        <f t="shared" si="309"/>
        <v>TRUE</v>
      </c>
      <c r="S351" s="1080" t="str">
        <f t="shared" si="310"/>
        <v>TRUE</v>
      </c>
      <c r="T351" s="1080" t="str">
        <f t="shared" si="311"/>
        <v>TRUE</v>
      </c>
      <c r="V351" s="1078">
        <f>Birth!X351</f>
        <v>3407</v>
      </c>
      <c r="W351" s="1078">
        <f>Birth!Y351</f>
        <v>3164</v>
      </c>
      <c r="X351" s="1078">
        <f>Birth!Z351</f>
        <v>6571</v>
      </c>
    </row>
    <row r="352" spans="1:24" s="1078" customFormat="1" ht="15" customHeight="1">
      <c r="A352" s="1057">
        <v>138</v>
      </c>
      <c r="B352" s="1111" t="s">
        <v>91</v>
      </c>
      <c r="C352" s="1086">
        <v>6</v>
      </c>
      <c r="D352" s="1086">
        <v>8</v>
      </c>
      <c r="E352" s="1087">
        <f t="shared" si="327"/>
        <v>14</v>
      </c>
      <c r="F352" s="1086">
        <v>74</v>
      </c>
      <c r="G352" s="1086">
        <v>80</v>
      </c>
      <c r="H352" s="1087">
        <f t="shared" si="328"/>
        <v>154</v>
      </c>
      <c r="I352" s="1086">
        <v>23</v>
      </c>
      <c r="J352" s="1086">
        <v>29</v>
      </c>
      <c r="K352" s="1087">
        <f t="shared" si="329"/>
        <v>52</v>
      </c>
      <c r="L352" s="1086">
        <v>0</v>
      </c>
      <c r="M352" s="1086">
        <v>0</v>
      </c>
      <c r="N352" s="1087">
        <f t="shared" si="330"/>
        <v>0</v>
      </c>
      <c r="O352" s="1087">
        <f t="shared" si="331"/>
        <v>103</v>
      </c>
      <c r="P352" s="1087">
        <f t="shared" si="331"/>
        <v>117</v>
      </c>
      <c r="Q352" s="1087">
        <f t="shared" si="331"/>
        <v>220</v>
      </c>
      <c r="R352" s="1080" t="str">
        <f t="shared" si="309"/>
        <v>TRUE</v>
      </c>
      <c r="S352" s="1080" t="str">
        <f t="shared" si="310"/>
        <v>TRUE</v>
      </c>
      <c r="T352" s="1080" t="str">
        <f t="shared" si="311"/>
        <v>TRUE</v>
      </c>
      <c r="V352" s="1078">
        <f>Birth!X352</f>
        <v>103</v>
      </c>
      <c r="W352" s="1078">
        <f>Birth!Y352</f>
        <v>117</v>
      </c>
      <c r="X352" s="1078">
        <f>Birth!Z352</f>
        <v>220</v>
      </c>
    </row>
    <row r="353" spans="1:24" s="1078" customFormat="1" ht="15" customHeight="1">
      <c r="A353" s="1057">
        <v>139</v>
      </c>
      <c r="B353" s="1111" t="s">
        <v>705</v>
      </c>
      <c r="C353" s="1086">
        <v>304</v>
      </c>
      <c r="D353" s="1086">
        <v>268</v>
      </c>
      <c r="E353" s="1087">
        <f t="shared" si="327"/>
        <v>572</v>
      </c>
      <c r="F353" s="1086">
        <v>337</v>
      </c>
      <c r="G353" s="1086">
        <v>285</v>
      </c>
      <c r="H353" s="1087">
        <f t="shared" si="328"/>
        <v>622</v>
      </c>
      <c r="I353" s="1086"/>
      <c r="J353" s="1086"/>
      <c r="K353" s="1087">
        <f t="shared" si="329"/>
        <v>0</v>
      </c>
      <c r="L353" s="1086">
        <v>28</v>
      </c>
      <c r="M353" s="1086">
        <v>16</v>
      </c>
      <c r="N353" s="1087">
        <f t="shared" si="330"/>
        <v>44</v>
      </c>
      <c r="O353" s="1087">
        <f t="shared" si="331"/>
        <v>669</v>
      </c>
      <c r="P353" s="1087">
        <f t="shared" si="331"/>
        <v>569</v>
      </c>
      <c r="Q353" s="1087">
        <f t="shared" si="331"/>
        <v>1238</v>
      </c>
      <c r="R353" s="1080" t="str">
        <f t="shared" si="309"/>
        <v>TRUE</v>
      </c>
      <c r="S353" s="1080" t="str">
        <f t="shared" si="310"/>
        <v>TRUE</v>
      </c>
      <c r="T353" s="1080" t="str">
        <f t="shared" si="311"/>
        <v>TRUE</v>
      </c>
      <c r="V353" s="1078">
        <f>Birth!X353</f>
        <v>669</v>
      </c>
      <c r="W353" s="1078">
        <f>Birth!Y353</f>
        <v>569</v>
      </c>
      <c r="X353" s="1078">
        <f>Birth!Z353</f>
        <v>1238</v>
      </c>
    </row>
    <row r="354" spans="1:24" s="1078" customFormat="1" ht="15" customHeight="1">
      <c r="A354" s="1057">
        <v>140</v>
      </c>
      <c r="B354" s="1112" t="s">
        <v>92</v>
      </c>
      <c r="C354" s="1086">
        <v>1587</v>
      </c>
      <c r="D354" s="1086">
        <v>1459</v>
      </c>
      <c r="E354" s="1087">
        <f t="shared" si="327"/>
        <v>3046</v>
      </c>
      <c r="F354" s="1086">
        <v>1004</v>
      </c>
      <c r="G354" s="1086">
        <v>914</v>
      </c>
      <c r="H354" s="1087">
        <f t="shared" si="328"/>
        <v>1918</v>
      </c>
      <c r="I354" s="1086">
        <v>0</v>
      </c>
      <c r="J354" s="1086">
        <v>0</v>
      </c>
      <c r="K354" s="1087">
        <f t="shared" si="329"/>
        <v>0</v>
      </c>
      <c r="L354" s="1086">
        <v>121</v>
      </c>
      <c r="M354" s="1086">
        <v>132</v>
      </c>
      <c r="N354" s="1087">
        <f t="shared" si="330"/>
        <v>253</v>
      </c>
      <c r="O354" s="1087">
        <f t="shared" si="331"/>
        <v>2712</v>
      </c>
      <c r="P354" s="1087">
        <f t="shared" si="331"/>
        <v>2505</v>
      </c>
      <c r="Q354" s="1087">
        <f t="shared" si="331"/>
        <v>5217</v>
      </c>
      <c r="R354" s="1080" t="str">
        <f t="shared" si="309"/>
        <v>TRUE</v>
      </c>
      <c r="S354" s="1080" t="str">
        <f t="shared" si="310"/>
        <v>TRUE</v>
      </c>
      <c r="T354" s="1080" t="str">
        <f t="shared" si="311"/>
        <v>TRUE</v>
      </c>
      <c r="V354" s="1078">
        <f>Birth!X354</f>
        <v>2712</v>
      </c>
      <c r="W354" s="1078">
        <f>Birth!Y354</f>
        <v>2505</v>
      </c>
      <c r="X354" s="1078">
        <f>Birth!Z354</f>
        <v>5217</v>
      </c>
    </row>
    <row r="355" spans="1:24" s="1078" customFormat="1" ht="15" customHeight="1">
      <c r="A355" s="1057">
        <v>141</v>
      </c>
      <c r="B355" s="1112" t="s">
        <v>706</v>
      </c>
      <c r="C355" s="1086">
        <v>190</v>
      </c>
      <c r="D355" s="1086">
        <v>151</v>
      </c>
      <c r="E355" s="1087">
        <f t="shared" si="327"/>
        <v>341</v>
      </c>
      <c r="F355" s="1086">
        <v>395</v>
      </c>
      <c r="G355" s="1086">
        <v>350</v>
      </c>
      <c r="H355" s="1087">
        <f t="shared" si="328"/>
        <v>745</v>
      </c>
      <c r="I355" s="1086">
        <v>7</v>
      </c>
      <c r="J355" s="1086">
        <v>8</v>
      </c>
      <c r="K355" s="1087">
        <f t="shared" si="329"/>
        <v>15</v>
      </c>
      <c r="L355" s="1086">
        <v>0</v>
      </c>
      <c r="M355" s="1086">
        <v>0</v>
      </c>
      <c r="N355" s="1087">
        <f t="shared" si="330"/>
        <v>0</v>
      </c>
      <c r="O355" s="1087">
        <f t="shared" si="331"/>
        <v>592</v>
      </c>
      <c r="P355" s="1087">
        <f t="shared" si="331"/>
        <v>509</v>
      </c>
      <c r="Q355" s="1087">
        <f t="shared" si="331"/>
        <v>1101</v>
      </c>
      <c r="R355" s="1080" t="str">
        <f t="shared" si="309"/>
        <v>TRUE</v>
      </c>
      <c r="S355" s="1080" t="str">
        <f t="shared" si="310"/>
        <v>TRUE</v>
      </c>
      <c r="T355" s="1080" t="str">
        <f t="shared" si="311"/>
        <v>TRUE</v>
      </c>
      <c r="V355" s="1078">
        <f>Birth!X355</f>
        <v>592</v>
      </c>
      <c r="W355" s="1078">
        <f>Birth!Y355</f>
        <v>509</v>
      </c>
      <c r="X355" s="1078">
        <f>Birth!Z355</f>
        <v>1101</v>
      </c>
    </row>
    <row r="356" spans="1:24" s="1078" customFormat="1" ht="15" customHeight="1">
      <c r="A356" s="1057">
        <v>142</v>
      </c>
      <c r="B356" s="1111" t="s">
        <v>88</v>
      </c>
      <c r="C356" s="1086">
        <v>180</v>
      </c>
      <c r="D356" s="1086">
        <v>139</v>
      </c>
      <c r="E356" s="1087">
        <f t="shared" si="327"/>
        <v>319</v>
      </c>
      <c r="F356" s="1086">
        <v>142</v>
      </c>
      <c r="G356" s="1086">
        <v>133</v>
      </c>
      <c r="H356" s="1087">
        <f t="shared" si="328"/>
        <v>275</v>
      </c>
      <c r="I356" s="1086">
        <v>0</v>
      </c>
      <c r="J356" s="1086">
        <v>0</v>
      </c>
      <c r="K356" s="1087">
        <f t="shared" si="329"/>
        <v>0</v>
      </c>
      <c r="L356" s="1086">
        <v>1</v>
      </c>
      <c r="M356" s="1086">
        <v>0</v>
      </c>
      <c r="N356" s="1087">
        <f t="shared" si="330"/>
        <v>1</v>
      </c>
      <c r="O356" s="1087">
        <f t="shared" si="331"/>
        <v>323</v>
      </c>
      <c r="P356" s="1087">
        <f t="shared" si="331"/>
        <v>272</v>
      </c>
      <c r="Q356" s="1087">
        <f t="shared" si="331"/>
        <v>595</v>
      </c>
      <c r="R356" s="1080" t="str">
        <f t="shared" si="309"/>
        <v>TRUE</v>
      </c>
      <c r="S356" s="1080" t="str">
        <f t="shared" si="310"/>
        <v>TRUE</v>
      </c>
      <c r="T356" s="1080" t="str">
        <f t="shared" si="311"/>
        <v>TRUE</v>
      </c>
      <c r="V356" s="1078">
        <f>Birth!X356</f>
        <v>323</v>
      </c>
      <c r="W356" s="1078">
        <f>Birth!Y356</f>
        <v>272</v>
      </c>
      <c r="X356" s="1078">
        <f>Birth!Z356</f>
        <v>595</v>
      </c>
    </row>
    <row r="357" spans="1:24" s="1078" customFormat="1" ht="15" customHeight="1">
      <c r="A357" s="1057">
        <v>143</v>
      </c>
      <c r="B357" s="1111" t="s">
        <v>94</v>
      </c>
      <c r="C357" s="1086">
        <v>602</v>
      </c>
      <c r="D357" s="1086">
        <v>594</v>
      </c>
      <c r="E357" s="1087">
        <f t="shared" si="327"/>
        <v>1196</v>
      </c>
      <c r="F357" s="1086">
        <v>558</v>
      </c>
      <c r="G357" s="1086">
        <v>486</v>
      </c>
      <c r="H357" s="1087">
        <f t="shared" si="328"/>
        <v>1044</v>
      </c>
      <c r="I357" s="1086">
        <v>12</v>
      </c>
      <c r="J357" s="1086">
        <v>28</v>
      </c>
      <c r="K357" s="1087">
        <f t="shared" si="329"/>
        <v>40</v>
      </c>
      <c r="L357" s="1086">
        <v>18</v>
      </c>
      <c r="M357" s="1086">
        <v>16</v>
      </c>
      <c r="N357" s="1087">
        <f t="shared" si="330"/>
        <v>34</v>
      </c>
      <c r="O357" s="1087">
        <f t="shared" si="331"/>
        <v>1190</v>
      </c>
      <c r="P357" s="1087">
        <f t="shared" si="331"/>
        <v>1124</v>
      </c>
      <c r="Q357" s="1087">
        <f t="shared" si="331"/>
        <v>2314</v>
      </c>
      <c r="R357" s="1080" t="str">
        <f t="shared" si="309"/>
        <v>TRUE</v>
      </c>
      <c r="S357" s="1080" t="str">
        <f t="shared" si="310"/>
        <v>TRUE</v>
      </c>
      <c r="T357" s="1080" t="str">
        <f t="shared" si="311"/>
        <v>TRUE</v>
      </c>
      <c r="V357" s="1078">
        <f>Birth!X357</f>
        <v>1190</v>
      </c>
      <c r="W357" s="1078">
        <f>Birth!Y357</f>
        <v>1124</v>
      </c>
      <c r="X357" s="1078">
        <f>Birth!Z357</f>
        <v>2314</v>
      </c>
    </row>
    <row r="358" spans="1:24" s="1078" customFormat="1" ht="15" customHeight="1">
      <c r="A358" s="1057">
        <v>144</v>
      </c>
      <c r="B358" s="1113" t="s">
        <v>707</v>
      </c>
      <c r="C358" s="1086">
        <v>26</v>
      </c>
      <c r="D358" s="1086">
        <v>27</v>
      </c>
      <c r="E358" s="1087">
        <f t="shared" si="327"/>
        <v>53</v>
      </c>
      <c r="F358" s="1086">
        <v>93</v>
      </c>
      <c r="G358" s="1086">
        <v>81</v>
      </c>
      <c r="H358" s="1087">
        <f t="shared" si="328"/>
        <v>174</v>
      </c>
      <c r="I358" s="1086">
        <v>0</v>
      </c>
      <c r="J358" s="1086">
        <v>0</v>
      </c>
      <c r="K358" s="1087">
        <f t="shared" si="329"/>
        <v>0</v>
      </c>
      <c r="L358" s="1086">
        <v>48</v>
      </c>
      <c r="M358" s="1086">
        <v>42</v>
      </c>
      <c r="N358" s="1087">
        <f t="shared" si="330"/>
        <v>90</v>
      </c>
      <c r="O358" s="1087">
        <f t="shared" si="331"/>
        <v>167</v>
      </c>
      <c r="P358" s="1087">
        <f t="shared" si="331"/>
        <v>150</v>
      </c>
      <c r="Q358" s="1087">
        <f t="shared" si="331"/>
        <v>317</v>
      </c>
      <c r="R358" s="1080" t="str">
        <f t="shared" si="309"/>
        <v>TRUE</v>
      </c>
      <c r="S358" s="1080" t="str">
        <f t="shared" si="310"/>
        <v>TRUE</v>
      </c>
      <c r="T358" s="1080" t="str">
        <f t="shared" si="311"/>
        <v>TRUE</v>
      </c>
      <c r="V358" s="1078">
        <f>Birth!X358</f>
        <v>167</v>
      </c>
      <c r="W358" s="1078">
        <f>Birth!Y358</f>
        <v>150</v>
      </c>
      <c r="X358" s="1078">
        <f>Birth!Z358</f>
        <v>317</v>
      </c>
    </row>
    <row r="359" spans="1:24" s="1078" customFormat="1" ht="15" customHeight="1">
      <c r="A359" s="1057">
        <v>145</v>
      </c>
      <c r="B359" s="1113" t="s">
        <v>93</v>
      </c>
      <c r="C359" s="1086">
        <v>69</v>
      </c>
      <c r="D359" s="1086">
        <v>71</v>
      </c>
      <c r="E359" s="1087">
        <f t="shared" si="327"/>
        <v>140</v>
      </c>
      <c r="F359" s="1086">
        <v>0</v>
      </c>
      <c r="G359" s="1086">
        <v>0</v>
      </c>
      <c r="H359" s="1087">
        <f t="shared" si="328"/>
        <v>0</v>
      </c>
      <c r="I359" s="1086">
        <v>0</v>
      </c>
      <c r="J359" s="1086">
        <v>0</v>
      </c>
      <c r="K359" s="1087">
        <f t="shared" si="329"/>
        <v>0</v>
      </c>
      <c r="L359" s="1086">
        <v>3</v>
      </c>
      <c r="M359" s="1086">
        <v>2</v>
      </c>
      <c r="N359" s="1087">
        <f t="shared" si="330"/>
        <v>5</v>
      </c>
      <c r="O359" s="1087">
        <f t="shared" si="331"/>
        <v>72</v>
      </c>
      <c r="P359" s="1087">
        <f t="shared" si="331"/>
        <v>73</v>
      </c>
      <c r="Q359" s="1087">
        <f t="shared" si="331"/>
        <v>145</v>
      </c>
      <c r="R359" s="1080" t="str">
        <f t="shared" si="309"/>
        <v>TRUE</v>
      </c>
      <c r="S359" s="1080" t="str">
        <f t="shared" si="310"/>
        <v>TRUE</v>
      </c>
      <c r="T359" s="1080" t="str">
        <f t="shared" si="311"/>
        <v>TRUE</v>
      </c>
      <c r="V359" s="1078">
        <f>Birth!X359</f>
        <v>72</v>
      </c>
      <c r="W359" s="1078">
        <f>Birth!Y359</f>
        <v>73</v>
      </c>
      <c r="X359" s="1078">
        <f>Birth!Z359</f>
        <v>145</v>
      </c>
    </row>
    <row r="360" spans="1:24" s="1078" customFormat="1" ht="15" customHeight="1">
      <c r="A360" s="1057">
        <v>146</v>
      </c>
      <c r="B360" s="1113" t="s">
        <v>89</v>
      </c>
      <c r="C360" s="1086">
        <v>89</v>
      </c>
      <c r="D360" s="1086">
        <v>99</v>
      </c>
      <c r="E360" s="1087">
        <f t="shared" si="327"/>
        <v>188</v>
      </c>
      <c r="F360" s="1086">
        <v>8</v>
      </c>
      <c r="G360" s="1086">
        <v>4</v>
      </c>
      <c r="H360" s="1087">
        <f t="shared" si="328"/>
        <v>12</v>
      </c>
      <c r="I360" s="1086">
        <v>1</v>
      </c>
      <c r="J360" s="1086">
        <v>7</v>
      </c>
      <c r="K360" s="1087">
        <f t="shared" si="329"/>
        <v>8</v>
      </c>
      <c r="L360" s="1086">
        <v>0</v>
      </c>
      <c r="M360" s="1086">
        <v>0</v>
      </c>
      <c r="N360" s="1087">
        <f t="shared" si="330"/>
        <v>0</v>
      </c>
      <c r="O360" s="1087">
        <f t="shared" si="331"/>
        <v>98</v>
      </c>
      <c r="P360" s="1087">
        <f t="shared" si="331"/>
        <v>110</v>
      </c>
      <c r="Q360" s="1087">
        <f t="shared" si="331"/>
        <v>208</v>
      </c>
      <c r="R360" s="1080" t="str">
        <f t="shared" si="309"/>
        <v>TRUE</v>
      </c>
      <c r="S360" s="1080" t="str">
        <f t="shared" si="310"/>
        <v>TRUE</v>
      </c>
      <c r="T360" s="1080" t="str">
        <f t="shared" si="311"/>
        <v>TRUE</v>
      </c>
      <c r="V360" s="1078">
        <f>Birth!X360</f>
        <v>98</v>
      </c>
      <c r="W360" s="1078">
        <f>Birth!Y360</f>
        <v>110</v>
      </c>
      <c r="X360" s="1078">
        <f>Birth!Z360</f>
        <v>208</v>
      </c>
    </row>
    <row r="361" spans="1:24" s="1078" customFormat="1" ht="15" customHeight="1">
      <c r="A361" s="1057">
        <v>147</v>
      </c>
      <c r="B361" s="1113" t="s">
        <v>90</v>
      </c>
      <c r="C361" s="1086">
        <v>0</v>
      </c>
      <c r="D361" s="1086">
        <v>0</v>
      </c>
      <c r="E361" s="1087">
        <f t="shared" si="327"/>
        <v>0</v>
      </c>
      <c r="F361" s="1086">
        <v>83</v>
      </c>
      <c r="G361" s="1086">
        <v>80</v>
      </c>
      <c r="H361" s="1087">
        <f t="shared" si="328"/>
        <v>163</v>
      </c>
      <c r="I361" s="1086">
        <v>0</v>
      </c>
      <c r="J361" s="1086">
        <v>0</v>
      </c>
      <c r="K361" s="1087">
        <f t="shared" si="329"/>
        <v>0</v>
      </c>
      <c r="L361" s="1086">
        <v>24</v>
      </c>
      <c r="M361" s="1086">
        <v>14</v>
      </c>
      <c r="N361" s="1087">
        <f t="shared" si="330"/>
        <v>38</v>
      </c>
      <c r="O361" s="1087">
        <f t="shared" si="331"/>
        <v>107</v>
      </c>
      <c r="P361" s="1087">
        <f t="shared" si="331"/>
        <v>94</v>
      </c>
      <c r="Q361" s="1087">
        <f t="shared" si="331"/>
        <v>201</v>
      </c>
      <c r="R361" s="1080" t="str">
        <f t="shared" si="309"/>
        <v>TRUE</v>
      </c>
      <c r="S361" s="1080" t="str">
        <f t="shared" si="310"/>
        <v>TRUE</v>
      </c>
      <c r="T361" s="1080" t="str">
        <f t="shared" si="311"/>
        <v>TRUE</v>
      </c>
      <c r="V361" s="1078">
        <f>Birth!X361</f>
        <v>107</v>
      </c>
      <c r="W361" s="1078">
        <f>Birth!Y361</f>
        <v>94</v>
      </c>
      <c r="X361" s="1078">
        <f>Birth!Z361</f>
        <v>201</v>
      </c>
    </row>
    <row r="362" spans="1:24" s="1078" customFormat="1" ht="15" customHeight="1">
      <c r="A362" s="1057">
        <v>148</v>
      </c>
      <c r="B362" s="1113" t="s">
        <v>87</v>
      </c>
      <c r="C362" s="1086">
        <v>51</v>
      </c>
      <c r="D362" s="1086">
        <v>64</v>
      </c>
      <c r="E362" s="1087">
        <f t="shared" si="327"/>
        <v>115</v>
      </c>
      <c r="F362" s="1086">
        <v>35</v>
      </c>
      <c r="G362" s="1086">
        <v>24</v>
      </c>
      <c r="H362" s="1087">
        <f t="shared" si="328"/>
        <v>59</v>
      </c>
      <c r="I362" s="1086">
        <v>6</v>
      </c>
      <c r="J362" s="1086">
        <v>10</v>
      </c>
      <c r="K362" s="1087">
        <f t="shared" si="329"/>
        <v>16</v>
      </c>
      <c r="L362" s="1086">
        <v>0</v>
      </c>
      <c r="M362" s="1086">
        <v>0</v>
      </c>
      <c r="N362" s="1087">
        <f t="shared" si="330"/>
        <v>0</v>
      </c>
      <c r="O362" s="1087">
        <f t="shared" si="331"/>
        <v>92</v>
      </c>
      <c r="P362" s="1087">
        <f t="shared" si="331"/>
        <v>98</v>
      </c>
      <c r="Q362" s="1087">
        <f t="shared" si="331"/>
        <v>190</v>
      </c>
      <c r="R362" s="1080" t="str">
        <f t="shared" si="309"/>
        <v>TRUE</v>
      </c>
      <c r="S362" s="1080" t="str">
        <f t="shared" si="310"/>
        <v>TRUE</v>
      </c>
      <c r="T362" s="1080" t="str">
        <f t="shared" si="311"/>
        <v>TRUE</v>
      </c>
      <c r="V362" s="1078">
        <f>Birth!X362</f>
        <v>92</v>
      </c>
      <c r="W362" s="1078">
        <f>Birth!Y362</f>
        <v>98</v>
      </c>
      <c r="X362" s="1078">
        <f>Birth!Z362</f>
        <v>190</v>
      </c>
    </row>
    <row r="363" spans="1:24" s="1078" customFormat="1" ht="15" customHeight="1">
      <c r="A363" s="1050"/>
      <c r="B363" s="1092" t="s">
        <v>6</v>
      </c>
      <c r="C363" s="1093">
        <f t="shared" ref="C363:Q363" si="332">SUM(C351:C362)</f>
        <v>5733</v>
      </c>
      <c r="D363" s="1093">
        <f t="shared" si="332"/>
        <v>5358</v>
      </c>
      <c r="E363" s="1093">
        <f t="shared" si="332"/>
        <v>11091</v>
      </c>
      <c r="F363" s="1093">
        <f t="shared" si="332"/>
        <v>3483</v>
      </c>
      <c r="G363" s="1093">
        <f t="shared" si="332"/>
        <v>3109</v>
      </c>
      <c r="H363" s="1093">
        <f t="shared" si="332"/>
        <v>6592</v>
      </c>
      <c r="I363" s="1093">
        <f t="shared" si="332"/>
        <v>65</v>
      </c>
      <c r="J363" s="1093">
        <f t="shared" si="332"/>
        <v>91</v>
      </c>
      <c r="K363" s="1093">
        <f t="shared" si="332"/>
        <v>156</v>
      </c>
      <c r="L363" s="1093">
        <f t="shared" si="332"/>
        <v>251</v>
      </c>
      <c r="M363" s="1093">
        <f t="shared" si="332"/>
        <v>227</v>
      </c>
      <c r="N363" s="1093">
        <f t="shared" si="332"/>
        <v>478</v>
      </c>
      <c r="O363" s="1093">
        <f t="shared" si="332"/>
        <v>9532</v>
      </c>
      <c r="P363" s="1093">
        <f t="shared" si="332"/>
        <v>8785</v>
      </c>
      <c r="Q363" s="1093">
        <f t="shared" si="332"/>
        <v>18317</v>
      </c>
      <c r="R363" s="1080" t="str">
        <f t="shared" si="309"/>
        <v>TRUE</v>
      </c>
      <c r="S363" s="1080" t="str">
        <f t="shared" si="310"/>
        <v>TRUE</v>
      </c>
      <c r="T363" s="1080" t="str">
        <f t="shared" si="311"/>
        <v>TRUE</v>
      </c>
      <c r="V363" s="1078">
        <f>Birth!X363</f>
        <v>9532</v>
      </c>
      <c r="W363" s="1078">
        <f>Birth!Y363</f>
        <v>8785</v>
      </c>
      <c r="X363" s="1078">
        <f>Birth!Z363</f>
        <v>18317</v>
      </c>
    </row>
    <row r="364" spans="1:24" s="1078" customFormat="1" ht="15" customHeight="1">
      <c r="A364" s="1099" t="s">
        <v>143</v>
      </c>
      <c r="B364" s="1095"/>
      <c r="C364" s="1084"/>
      <c r="D364" s="1084"/>
      <c r="E364" s="1084"/>
      <c r="F364" s="1084"/>
      <c r="G364" s="1084"/>
      <c r="H364" s="1084"/>
      <c r="I364" s="1084"/>
      <c r="J364" s="1084"/>
      <c r="K364" s="1084"/>
      <c r="L364" s="1084"/>
      <c r="M364" s="1084"/>
      <c r="N364" s="1084"/>
      <c r="O364" s="1096"/>
      <c r="P364" s="1096"/>
      <c r="Q364" s="1084"/>
      <c r="R364" s="1080" t="str">
        <f t="shared" si="309"/>
        <v>TRUE</v>
      </c>
      <c r="S364" s="1080" t="str">
        <f t="shared" si="310"/>
        <v>TRUE</v>
      </c>
      <c r="T364" s="1080" t="str">
        <f t="shared" si="311"/>
        <v>TRUE</v>
      </c>
      <c r="V364" s="1078">
        <f>Birth!X364</f>
        <v>0</v>
      </c>
      <c r="W364" s="1078">
        <f>Birth!Y364</f>
        <v>0</v>
      </c>
      <c r="X364" s="1078">
        <f>Birth!Z364</f>
        <v>0</v>
      </c>
    </row>
    <row r="365" spans="1:24" s="1078" customFormat="1" ht="15" customHeight="1">
      <c r="A365" s="1057">
        <v>149</v>
      </c>
      <c r="B365" s="1114" t="s">
        <v>799</v>
      </c>
      <c r="C365" s="1110"/>
      <c r="D365" s="1110"/>
      <c r="E365" s="1110">
        <f t="shared" ref="E365:E372" si="333">C365+D365</f>
        <v>0</v>
      </c>
      <c r="F365" s="1110"/>
      <c r="G365" s="1110"/>
      <c r="H365" s="1110">
        <f t="shared" ref="H365:H372" si="334">F365+G365</f>
        <v>0</v>
      </c>
      <c r="I365" s="1135"/>
      <c r="J365" s="1135"/>
      <c r="K365" s="1110">
        <f t="shared" ref="K365:K372" si="335">I365+J365</f>
        <v>0</v>
      </c>
      <c r="L365" s="1110">
        <v>2</v>
      </c>
      <c r="M365" s="1110">
        <v>1</v>
      </c>
      <c r="N365" s="1110">
        <f t="shared" ref="N365:N372" si="336">L365+M365</f>
        <v>3</v>
      </c>
      <c r="O365" s="1087">
        <f t="shared" ref="O365:P372" si="337">C365+F365+I365+L365</f>
        <v>2</v>
      </c>
      <c r="P365" s="1087">
        <f t="shared" si="337"/>
        <v>1</v>
      </c>
      <c r="Q365" s="1087">
        <f t="shared" ref="Q365:Q372" si="338">O365+P365</f>
        <v>3</v>
      </c>
      <c r="R365" s="1080" t="str">
        <f t="shared" si="309"/>
        <v>TRUE</v>
      </c>
      <c r="S365" s="1080" t="str">
        <f t="shared" si="310"/>
        <v>TRUE</v>
      </c>
      <c r="T365" s="1080" t="str">
        <f t="shared" si="311"/>
        <v>TRUE</v>
      </c>
      <c r="V365" s="1078">
        <f>Birth!X365</f>
        <v>2</v>
      </c>
      <c r="W365" s="1078">
        <f>Birth!Y365</f>
        <v>1</v>
      </c>
      <c r="X365" s="1078">
        <f>Birth!Z365</f>
        <v>3</v>
      </c>
    </row>
    <row r="366" spans="1:24" s="1078" customFormat="1" ht="15" customHeight="1">
      <c r="A366" s="1057">
        <v>150</v>
      </c>
      <c r="B366" s="1114" t="s">
        <v>800</v>
      </c>
      <c r="C366" s="560">
        <v>217</v>
      </c>
      <c r="D366" s="560">
        <v>233</v>
      </c>
      <c r="E366" s="1110">
        <f t="shared" si="333"/>
        <v>450</v>
      </c>
      <c r="F366" s="560">
        <v>122</v>
      </c>
      <c r="G366" s="560">
        <v>82</v>
      </c>
      <c r="H366" s="1110">
        <f t="shared" si="334"/>
        <v>204</v>
      </c>
      <c r="I366" s="560"/>
      <c r="J366" s="560"/>
      <c r="K366" s="1110">
        <f t="shared" si="335"/>
        <v>0</v>
      </c>
      <c r="L366" s="560">
        <v>11</v>
      </c>
      <c r="M366" s="560">
        <v>5</v>
      </c>
      <c r="N366" s="1110">
        <f t="shared" si="336"/>
        <v>16</v>
      </c>
      <c r="O366" s="1087">
        <f t="shared" si="337"/>
        <v>350</v>
      </c>
      <c r="P366" s="1087">
        <f t="shared" si="337"/>
        <v>320</v>
      </c>
      <c r="Q366" s="1087">
        <f t="shared" si="338"/>
        <v>670</v>
      </c>
      <c r="R366" s="1080" t="str">
        <f t="shared" si="309"/>
        <v>TRUE</v>
      </c>
      <c r="S366" s="1080" t="str">
        <f t="shared" si="310"/>
        <v>TRUE</v>
      </c>
      <c r="T366" s="1080" t="str">
        <f t="shared" si="311"/>
        <v>TRUE</v>
      </c>
      <c r="V366" s="1078">
        <f>Birth!X366</f>
        <v>350</v>
      </c>
      <c r="W366" s="1078">
        <f>Birth!Y366</f>
        <v>320</v>
      </c>
      <c r="X366" s="1078">
        <f>Birth!Z366</f>
        <v>670</v>
      </c>
    </row>
    <row r="367" spans="1:24" ht="15" customHeight="1">
      <c r="A367" s="1057">
        <v>151</v>
      </c>
      <c r="B367" s="1114" t="s">
        <v>801</v>
      </c>
      <c r="C367" s="560">
        <v>180</v>
      </c>
      <c r="D367" s="560">
        <v>193</v>
      </c>
      <c r="E367" s="1110">
        <f t="shared" si="333"/>
        <v>373</v>
      </c>
      <c r="F367" s="560">
        <v>731</v>
      </c>
      <c r="G367" s="560">
        <v>665</v>
      </c>
      <c r="H367" s="1110">
        <f t="shared" si="334"/>
        <v>1396</v>
      </c>
      <c r="I367" s="560"/>
      <c r="J367" s="560"/>
      <c r="K367" s="1110">
        <f t="shared" si="335"/>
        <v>0</v>
      </c>
      <c r="L367" s="560">
        <v>27</v>
      </c>
      <c r="M367" s="560">
        <v>33</v>
      </c>
      <c r="N367" s="1110">
        <f t="shared" si="336"/>
        <v>60</v>
      </c>
      <c r="O367" s="1087">
        <f t="shared" si="337"/>
        <v>938</v>
      </c>
      <c r="P367" s="1087">
        <f t="shared" si="337"/>
        <v>891</v>
      </c>
      <c r="Q367" s="1087">
        <f t="shared" si="338"/>
        <v>1829</v>
      </c>
      <c r="R367" s="1080" t="str">
        <f t="shared" si="309"/>
        <v>TRUE</v>
      </c>
      <c r="S367" s="1080" t="str">
        <f t="shared" si="310"/>
        <v>TRUE</v>
      </c>
      <c r="T367" s="1080" t="str">
        <f t="shared" si="311"/>
        <v>TRUE</v>
      </c>
      <c r="U367" s="1078"/>
      <c r="V367" s="1078">
        <f>Birth!X367</f>
        <v>938</v>
      </c>
      <c r="W367" s="1078">
        <f>Birth!Y367</f>
        <v>891</v>
      </c>
      <c r="X367" s="1078">
        <f>Birth!Z367</f>
        <v>1829</v>
      </c>
    </row>
    <row r="368" spans="1:24" ht="14.25">
      <c r="A368" s="1057">
        <v>152</v>
      </c>
      <c r="B368" s="1114" t="s">
        <v>802</v>
      </c>
      <c r="C368" s="560">
        <v>2583</v>
      </c>
      <c r="D368" s="560">
        <v>2475</v>
      </c>
      <c r="E368" s="1110">
        <f t="shared" si="333"/>
        <v>5058</v>
      </c>
      <c r="F368" s="560">
        <v>1373</v>
      </c>
      <c r="G368" s="560">
        <v>1258</v>
      </c>
      <c r="H368" s="1110">
        <f t="shared" si="334"/>
        <v>2631</v>
      </c>
      <c r="I368" s="560">
        <v>33</v>
      </c>
      <c r="J368" s="560">
        <v>24</v>
      </c>
      <c r="K368" s="1110">
        <f t="shared" si="335"/>
        <v>57</v>
      </c>
      <c r="L368" s="560"/>
      <c r="M368" s="560"/>
      <c r="N368" s="1110">
        <f t="shared" si="336"/>
        <v>0</v>
      </c>
      <c r="O368" s="1087">
        <f t="shared" si="337"/>
        <v>3989</v>
      </c>
      <c r="P368" s="1087">
        <f t="shared" si="337"/>
        <v>3757</v>
      </c>
      <c r="Q368" s="1087">
        <f t="shared" si="338"/>
        <v>7746</v>
      </c>
      <c r="R368" s="1080" t="str">
        <f t="shared" si="309"/>
        <v>TRUE</v>
      </c>
      <c r="S368" s="1080" t="str">
        <f t="shared" si="310"/>
        <v>TRUE</v>
      </c>
      <c r="T368" s="1080" t="str">
        <f t="shared" si="311"/>
        <v>TRUE</v>
      </c>
      <c r="U368" s="1078"/>
      <c r="V368" s="1078">
        <f>Birth!X368</f>
        <v>3989</v>
      </c>
      <c r="W368" s="1078">
        <f>Birth!Y368</f>
        <v>3757</v>
      </c>
      <c r="X368" s="1078">
        <f>Birth!Z368</f>
        <v>7746</v>
      </c>
    </row>
    <row r="369" spans="1:24" ht="15" customHeight="1">
      <c r="A369" s="1057">
        <v>153</v>
      </c>
      <c r="B369" s="1114" t="s">
        <v>803</v>
      </c>
      <c r="C369" s="560">
        <v>770</v>
      </c>
      <c r="D369" s="560">
        <v>727</v>
      </c>
      <c r="E369" s="1110">
        <f t="shared" si="333"/>
        <v>1497</v>
      </c>
      <c r="F369" s="560">
        <v>508</v>
      </c>
      <c r="G369" s="560">
        <v>461</v>
      </c>
      <c r="H369" s="1110">
        <f t="shared" si="334"/>
        <v>969</v>
      </c>
      <c r="I369" s="560"/>
      <c r="J369" s="560"/>
      <c r="K369" s="1110">
        <f t="shared" si="335"/>
        <v>0</v>
      </c>
      <c r="L369" s="560">
        <v>13</v>
      </c>
      <c r="M369" s="560">
        <v>13</v>
      </c>
      <c r="N369" s="1110">
        <f t="shared" si="336"/>
        <v>26</v>
      </c>
      <c r="O369" s="1087">
        <f t="shared" si="337"/>
        <v>1291</v>
      </c>
      <c r="P369" s="1087">
        <f t="shared" si="337"/>
        <v>1201</v>
      </c>
      <c r="Q369" s="1087">
        <f t="shared" si="338"/>
        <v>2492</v>
      </c>
      <c r="R369" s="1080" t="str">
        <f t="shared" si="309"/>
        <v>TRUE</v>
      </c>
      <c r="S369" s="1080" t="str">
        <f t="shared" si="310"/>
        <v>TRUE</v>
      </c>
      <c r="T369" s="1080" t="str">
        <f t="shared" si="311"/>
        <v>TRUE</v>
      </c>
      <c r="U369" s="1078"/>
      <c r="V369" s="1078">
        <f>Birth!X369</f>
        <v>1291</v>
      </c>
      <c r="W369" s="1078">
        <f>Birth!Y369</f>
        <v>1201</v>
      </c>
      <c r="X369" s="1078">
        <f>Birth!Z369</f>
        <v>2492</v>
      </c>
    </row>
    <row r="370" spans="1:24" ht="15" customHeight="1">
      <c r="A370" s="1057">
        <v>154</v>
      </c>
      <c r="B370" s="1114" t="s">
        <v>804</v>
      </c>
      <c r="C370" s="560">
        <v>86</v>
      </c>
      <c r="D370" s="560">
        <v>95</v>
      </c>
      <c r="E370" s="1110">
        <f t="shared" si="333"/>
        <v>181</v>
      </c>
      <c r="F370" s="560">
        <v>212</v>
      </c>
      <c r="G370" s="560">
        <v>189</v>
      </c>
      <c r="H370" s="1110">
        <f t="shared" si="334"/>
        <v>401</v>
      </c>
      <c r="I370" s="560"/>
      <c r="J370" s="560"/>
      <c r="K370" s="1110">
        <f t="shared" si="335"/>
        <v>0</v>
      </c>
      <c r="L370" s="560"/>
      <c r="M370" s="560"/>
      <c r="N370" s="1110">
        <f t="shared" si="336"/>
        <v>0</v>
      </c>
      <c r="O370" s="1087">
        <f t="shared" si="337"/>
        <v>298</v>
      </c>
      <c r="P370" s="1087">
        <f t="shared" si="337"/>
        <v>284</v>
      </c>
      <c r="Q370" s="1087">
        <f t="shared" si="338"/>
        <v>582</v>
      </c>
      <c r="R370" s="1080" t="str">
        <f t="shared" si="309"/>
        <v>TRUE</v>
      </c>
      <c r="S370" s="1080" t="str">
        <f t="shared" si="310"/>
        <v>TRUE</v>
      </c>
      <c r="T370" s="1080" t="str">
        <f t="shared" si="311"/>
        <v>TRUE</v>
      </c>
      <c r="U370" s="1078"/>
      <c r="V370" s="1078">
        <f>Birth!X370</f>
        <v>298</v>
      </c>
      <c r="W370" s="1078">
        <f>Birth!Y370</f>
        <v>284</v>
      </c>
      <c r="X370" s="1078">
        <f>Birth!Z370</f>
        <v>582</v>
      </c>
    </row>
    <row r="371" spans="1:24" ht="15" customHeight="1">
      <c r="A371" s="1057">
        <v>155</v>
      </c>
      <c r="B371" s="1114" t="s">
        <v>902</v>
      </c>
      <c r="C371" s="560">
        <v>93</v>
      </c>
      <c r="D371" s="560">
        <v>93</v>
      </c>
      <c r="E371" s="1110">
        <f t="shared" si="333"/>
        <v>186</v>
      </c>
      <c r="F371" s="560">
        <v>0</v>
      </c>
      <c r="G371" s="560">
        <v>0</v>
      </c>
      <c r="H371" s="1110">
        <f t="shared" si="334"/>
        <v>0</v>
      </c>
      <c r="I371" s="560"/>
      <c r="J371" s="560"/>
      <c r="K371" s="1110">
        <f t="shared" si="335"/>
        <v>0</v>
      </c>
      <c r="L371" s="560">
        <v>1</v>
      </c>
      <c r="M371" s="560"/>
      <c r="N371" s="1110">
        <f t="shared" si="336"/>
        <v>1</v>
      </c>
      <c r="O371" s="1087">
        <f t="shared" si="337"/>
        <v>94</v>
      </c>
      <c r="P371" s="1087">
        <f t="shared" si="337"/>
        <v>93</v>
      </c>
      <c r="Q371" s="1087">
        <f t="shared" si="338"/>
        <v>187</v>
      </c>
      <c r="R371" s="1080" t="str">
        <f t="shared" si="309"/>
        <v>TRUE</v>
      </c>
      <c r="S371" s="1080" t="str">
        <f t="shared" si="310"/>
        <v>TRUE</v>
      </c>
      <c r="T371" s="1080" t="str">
        <f t="shared" si="311"/>
        <v>TRUE</v>
      </c>
      <c r="U371" s="1078"/>
      <c r="V371" s="1078">
        <f>Birth!X371</f>
        <v>94</v>
      </c>
      <c r="W371" s="1078">
        <f>Birth!Y371</f>
        <v>93</v>
      </c>
      <c r="X371" s="1078">
        <f>Birth!Z371</f>
        <v>187</v>
      </c>
    </row>
    <row r="372" spans="1:24" ht="15" customHeight="1">
      <c r="A372" s="1057">
        <v>156</v>
      </c>
      <c r="B372" s="1114" t="s">
        <v>806</v>
      </c>
      <c r="C372" s="560">
        <v>764</v>
      </c>
      <c r="D372" s="560">
        <v>794</v>
      </c>
      <c r="E372" s="1110">
        <f t="shared" si="333"/>
        <v>1558</v>
      </c>
      <c r="F372" s="560">
        <v>279</v>
      </c>
      <c r="G372" s="560">
        <v>229</v>
      </c>
      <c r="H372" s="1110">
        <f t="shared" si="334"/>
        <v>508</v>
      </c>
      <c r="I372" s="560">
        <v>3</v>
      </c>
      <c r="J372" s="560">
        <v>6</v>
      </c>
      <c r="K372" s="1110">
        <f t="shared" si="335"/>
        <v>9</v>
      </c>
      <c r="L372" s="560"/>
      <c r="M372" s="560"/>
      <c r="N372" s="1110">
        <f t="shared" si="336"/>
        <v>0</v>
      </c>
      <c r="O372" s="1087">
        <f t="shared" si="337"/>
        <v>1046</v>
      </c>
      <c r="P372" s="1087">
        <f t="shared" si="337"/>
        <v>1029</v>
      </c>
      <c r="Q372" s="1087">
        <f t="shared" si="338"/>
        <v>2075</v>
      </c>
      <c r="R372" s="1080" t="str">
        <f t="shared" si="309"/>
        <v>TRUE</v>
      </c>
      <c r="S372" s="1080" t="str">
        <f t="shared" si="310"/>
        <v>TRUE</v>
      </c>
      <c r="T372" s="1080" t="str">
        <f t="shared" si="311"/>
        <v>TRUE</v>
      </c>
      <c r="U372" s="1078"/>
      <c r="V372" s="1078">
        <f>Birth!X372</f>
        <v>1046</v>
      </c>
      <c r="W372" s="1078">
        <f>Birth!Y372</f>
        <v>1029</v>
      </c>
      <c r="X372" s="1078">
        <f>Birth!Z372</f>
        <v>2075</v>
      </c>
    </row>
    <row r="373" spans="1:24" ht="15" customHeight="1">
      <c r="A373" s="1050"/>
      <c r="B373" s="1092" t="s">
        <v>6</v>
      </c>
      <c r="C373" s="1093">
        <f>SUM(C365:C372)</f>
        <v>4693</v>
      </c>
      <c r="D373" s="1093">
        <f t="shared" ref="D373:Q373" si="339">SUM(D365:D372)</f>
        <v>4610</v>
      </c>
      <c r="E373" s="1093">
        <f t="shared" si="339"/>
        <v>9303</v>
      </c>
      <c r="F373" s="1093">
        <f t="shared" si="339"/>
        <v>3225</v>
      </c>
      <c r="G373" s="1093">
        <f t="shared" si="339"/>
        <v>2884</v>
      </c>
      <c r="H373" s="1093">
        <f t="shared" si="339"/>
        <v>6109</v>
      </c>
      <c r="I373" s="1093">
        <f t="shared" si="339"/>
        <v>36</v>
      </c>
      <c r="J373" s="1093">
        <f t="shared" si="339"/>
        <v>30</v>
      </c>
      <c r="K373" s="1093">
        <f t="shared" si="339"/>
        <v>66</v>
      </c>
      <c r="L373" s="1093">
        <f t="shared" si="339"/>
        <v>54</v>
      </c>
      <c r="M373" s="1093">
        <f t="shared" si="339"/>
        <v>52</v>
      </c>
      <c r="N373" s="1093">
        <f t="shared" si="339"/>
        <v>106</v>
      </c>
      <c r="O373" s="1093">
        <f t="shared" si="339"/>
        <v>8008</v>
      </c>
      <c r="P373" s="1093">
        <f t="shared" si="339"/>
        <v>7576</v>
      </c>
      <c r="Q373" s="1093">
        <f t="shared" si="339"/>
        <v>15584</v>
      </c>
      <c r="R373" s="1080" t="str">
        <f t="shared" si="309"/>
        <v>TRUE</v>
      </c>
      <c r="S373" s="1080" t="str">
        <f t="shared" si="310"/>
        <v>TRUE</v>
      </c>
      <c r="T373" s="1080" t="str">
        <f t="shared" si="311"/>
        <v>TRUE</v>
      </c>
      <c r="U373" s="1078"/>
      <c r="V373" s="1078">
        <f>Birth!X373</f>
        <v>8008</v>
      </c>
      <c r="W373" s="1078">
        <f>Birth!Y373</f>
        <v>7576</v>
      </c>
      <c r="X373" s="1078">
        <f>Birth!Z373</f>
        <v>15584</v>
      </c>
    </row>
    <row r="374" spans="1:24" ht="15" customHeight="1">
      <c r="A374" s="1099" t="s">
        <v>144</v>
      </c>
      <c r="B374" s="1095"/>
      <c r="C374" s="1084"/>
      <c r="D374" s="1084"/>
      <c r="E374" s="1084"/>
      <c r="F374" s="1084"/>
      <c r="G374" s="1084"/>
      <c r="H374" s="1084"/>
      <c r="I374" s="1084"/>
      <c r="J374" s="1084"/>
      <c r="K374" s="1084"/>
      <c r="L374" s="1084"/>
      <c r="M374" s="1084"/>
      <c r="N374" s="1084"/>
      <c r="O374" s="1096"/>
      <c r="P374" s="1096"/>
      <c r="Q374" s="1084"/>
      <c r="R374" s="1080" t="str">
        <f t="shared" si="309"/>
        <v>TRUE</v>
      </c>
      <c r="S374" s="1080" t="str">
        <f t="shared" si="310"/>
        <v>TRUE</v>
      </c>
      <c r="T374" s="1080" t="str">
        <f t="shared" si="311"/>
        <v>TRUE</v>
      </c>
      <c r="U374" s="1078"/>
      <c r="V374" s="1078">
        <f>Birth!X374</f>
        <v>0</v>
      </c>
      <c r="W374" s="1078">
        <f>Birth!Y374</f>
        <v>0</v>
      </c>
      <c r="X374" s="1078">
        <f>Birth!Z374</f>
        <v>0</v>
      </c>
    </row>
    <row r="375" spans="1:24" ht="15" customHeight="1">
      <c r="A375" s="1057">
        <v>157</v>
      </c>
      <c r="B375" s="921" t="s">
        <v>814</v>
      </c>
      <c r="C375" s="1199">
        <v>237</v>
      </c>
      <c r="D375" s="1199">
        <v>207</v>
      </c>
      <c r="E375" s="1087">
        <f t="shared" ref="E375:E378" si="340">C375+D375</f>
        <v>444</v>
      </c>
      <c r="F375" s="1199">
        <v>804</v>
      </c>
      <c r="G375" s="1199">
        <v>716</v>
      </c>
      <c r="H375" s="1087">
        <f t="shared" ref="H375:H378" si="341">F375+G375</f>
        <v>1520</v>
      </c>
      <c r="I375" s="1199"/>
      <c r="J375" s="1199"/>
      <c r="K375" s="1087">
        <f t="shared" ref="K375:K378" si="342">I375+J375</f>
        <v>0</v>
      </c>
      <c r="L375" s="1199"/>
      <c r="M375" s="1199">
        <v>2</v>
      </c>
      <c r="N375" s="1087">
        <f t="shared" ref="N375:N378" si="343">L375+M375</f>
        <v>2</v>
      </c>
      <c r="O375" s="1087">
        <f t="shared" ref="O375:P378" si="344">C375+F375+I375+L375</f>
        <v>1041</v>
      </c>
      <c r="P375" s="1087">
        <f t="shared" si="344"/>
        <v>925</v>
      </c>
      <c r="Q375" s="1087">
        <f>O375+P375</f>
        <v>1966</v>
      </c>
      <c r="R375" s="1080" t="str">
        <f t="shared" si="309"/>
        <v>TRUE</v>
      </c>
      <c r="S375" s="1080" t="str">
        <f t="shared" si="310"/>
        <v>TRUE</v>
      </c>
      <c r="T375" s="1080" t="str">
        <f t="shared" si="311"/>
        <v>TRUE</v>
      </c>
      <c r="U375" s="1078"/>
      <c r="V375" s="1078">
        <f>Birth!X375</f>
        <v>1041</v>
      </c>
      <c r="W375" s="1078">
        <f>Birth!Y375</f>
        <v>925</v>
      </c>
      <c r="X375" s="1078">
        <f>Birth!Z375</f>
        <v>1966</v>
      </c>
    </row>
    <row r="376" spans="1:24" ht="15" customHeight="1">
      <c r="A376" s="1057">
        <v>158</v>
      </c>
      <c r="B376" s="921" t="s">
        <v>817</v>
      </c>
      <c r="C376" s="1199">
        <v>524</v>
      </c>
      <c r="D376" s="1199">
        <v>472</v>
      </c>
      <c r="E376" s="1087">
        <f t="shared" si="340"/>
        <v>996</v>
      </c>
      <c r="F376" s="1199">
        <v>771</v>
      </c>
      <c r="G376" s="1199">
        <v>633</v>
      </c>
      <c r="H376" s="1087">
        <f t="shared" si="341"/>
        <v>1404</v>
      </c>
      <c r="I376" s="1199">
        <v>24</v>
      </c>
      <c r="J376" s="1199">
        <v>24</v>
      </c>
      <c r="K376" s="1087">
        <f t="shared" si="342"/>
        <v>48</v>
      </c>
      <c r="L376" s="1199"/>
      <c r="M376" s="1199"/>
      <c r="N376" s="1087">
        <f t="shared" si="343"/>
        <v>0</v>
      </c>
      <c r="O376" s="1087">
        <f t="shared" si="344"/>
        <v>1319</v>
      </c>
      <c r="P376" s="1087">
        <f t="shared" si="344"/>
        <v>1129</v>
      </c>
      <c r="Q376" s="1087">
        <f>O376+P376</f>
        <v>2448</v>
      </c>
      <c r="R376" s="1080" t="str">
        <f t="shared" si="309"/>
        <v>TRUE</v>
      </c>
      <c r="S376" s="1080" t="str">
        <f t="shared" si="310"/>
        <v>TRUE</v>
      </c>
      <c r="T376" s="1080" t="str">
        <f t="shared" si="311"/>
        <v>TRUE</v>
      </c>
      <c r="U376" s="1078"/>
      <c r="V376" s="1078">
        <f>Birth!X376</f>
        <v>1319</v>
      </c>
      <c r="W376" s="1078">
        <f>Birth!Y376</f>
        <v>1129</v>
      </c>
      <c r="X376" s="1078">
        <f>Birth!Z376</f>
        <v>2448</v>
      </c>
    </row>
    <row r="377" spans="1:24" ht="15" customHeight="1">
      <c r="A377" s="1057">
        <v>159</v>
      </c>
      <c r="B377" s="194" t="s">
        <v>883</v>
      </c>
      <c r="C377" s="1199">
        <v>200</v>
      </c>
      <c r="D377" s="1199">
        <v>192</v>
      </c>
      <c r="E377" s="1087">
        <f t="shared" si="340"/>
        <v>392</v>
      </c>
      <c r="F377" s="1199">
        <v>7</v>
      </c>
      <c r="G377" s="1199">
        <v>9</v>
      </c>
      <c r="H377" s="1087">
        <f t="shared" si="341"/>
        <v>16</v>
      </c>
      <c r="I377" s="1199">
        <v>1</v>
      </c>
      <c r="J377" s="1199">
        <v>1</v>
      </c>
      <c r="K377" s="1087">
        <f t="shared" si="342"/>
        <v>2</v>
      </c>
      <c r="L377" s="1199"/>
      <c r="M377" s="1199"/>
      <c r="N377" s="1087">
        <f t="shared" si="343"/>
        <v>0</v>
      </c>
      <c r="O377" s="1087">
        <f t="shared" si="344"/>
        <v>208</v>
      </c>
      <c r="P377" s="1087">
        <f t="shared" si="344"/>
        <v>202</v>
      </c>
      <c r="Q377" s="1087">
        <f>O377+P377</f>
        <v>410</v>
      </c>
      <c r="R377" s="1080" t="str">
        <f t="shared" ref="R377:R385" si="345">IF(O377=V377,"TRUE","FALSE")</f>
        <v>TRUE</v>
      </c>
      <c r="S377" s="1080" t="str">
        <f t="shared" ref="S377:S385" si="346">IF(P377=W377,"TRUE","FALSE")</f>
        <v>TRUE</v>
      </c>
      <c r="T377" s="1080" t="str">
        <f t="shared" ref="T377:T385" si="347">IF(Q377=X377,"TRUE","FALSE")</f>
        <v>TRUE</v>
      </c>
      <c r="U377" s="1078"/>
      <c r="V377" s="1078">
        <f>Birth!X377</f>
        <v>208</v>
      </c>
      <c r="W377" s="1078">
        <f>Birth!Y377</f>
        <v>202</v>
      </c>
      <c r="X377" s="1078">
        <f>Birth!Z377</f>
        <v>410</v>
      </c>
    </row>
    <row r="378" spans="1:24" ht="15" customHeight="1">
      <c r="A378" s="1057">
        <v>160</v>
      </c>
      <c r="B378" s="921" t="s">
        <v>816</v>
      </c>
      <c r="C378" s="1199">
        <v>485</v>
      </c>
      <c r="D378" s="1199">
        <v>480</v>
      </c>
      <c r="E378" s="1087">
        <f t="shared" si="340"/>
        <v>965</v>
      </c>
      <c r="F378" s="1199">
        <v>648</v>
      </c>
      <c r="G378" s="1199">
        <v>630</v>
      </c>
      <c r="H378" s="1087">
        <f t="shared" si="341"/>
        <v>1278</v>
      </c>
      <c r="I378" s="1199">
        <v>10</v>
      </c>
      <c r="J378" s="1199">
        <v>10</v>
      </c>
      <c r="K378" s="1087">
        <f t="shared" si="342"/>
        <v>20</v>
      </c>
      <c r="L378" s="1199">
        <v>23</v>
      </c>
      <c r="M378" s="1199">
        <v>11</v>
      </c>
      <c r="N378" s="1087">
        <f t="shared" si="343"/>
        <v>34</v>
      </c>
      <c r="O378" s="1087">
        <f t="shared" si="344"/>
        <v>1166</v>
      </c>
      <c r="P378" s="1087">
        <f t="shared" si="344"/>
        <v>1131</v>
      </c>
      <c r="Q378" s="1087">
        <f>O378+P378</f>
        <v>2297</v>
      </c>
      <c r="R378" s="1080" t="str">
        <f t="shared" si="345"/>
        <v>TRUE</v>
      </c>
      <c r="S378" s="1080" t="str">
        <f t="shared" si="346"/>
        <v>TRUE</v>
      </c>
      <c r="T378" s="1080" t="str">
        <f t="shared" si="347"/>
        <v>TRUE</v>
      </c>
      <c r="U378" s="1078"/>
      <c r="V378" s="1078">
        <f>Birth!X378</f>
        <v>1166</v>
      </c>
      <c r="W378" s="1078">
        <f>Birth!Y378</f>
        <v>1131</v>
      </c>
      <c r="X378" s="1078">
        <f>Birth!Z378</f>
        <v>2297</v>
      </c>
    </row>
    <row r="379" spans="1:24" ht="15" customHeight="1">
      <c r="A379" s="1050"/>
      <c r="B379" s="1092" t="s">
        <v>6</v>
      </c>
      <c r="C379" s="1093">
        <f>SUM(C375:C378)</f>
        <v>1446</v>
      </c>
      <c r="D379" s="1093">
        <f t="shared" ref="D379:Q379" si="348">SUM(D375:D378)</f>
        <v>1351</v>
      </c>
      <c r="E379" s="1093">
        <f t="shared" si="348"/>
        <v>2797</v>
      </c>
      <c r="F379" s="1093">
        <f t="shared" si="348"/>
        <v>2230</v>
      </c>
      <c r="G379" s="1093">
        <f t="shared" si="348"/>
        <v>1988</v>
      </c>
      <c r="H379" s="1093">
        <f t="shared" si="348"/>
        <v>4218</v>
      </c>
      <c r="I379" s="1093">
        <f t="shared" si="348"/>
        <v>35</v>
      </c>
      <c r="J379" s="1093">
        <f t="shared" si="348"/>
        <v>35</v>
      </c>
      <c r="K379" s="1093">
        <f t="shared" si="348"/>
        <v>70</v>
      </c>
      <c r="L379" s="1093">
        <f t="shared" si="348"/>
        <v>23</v>
      </c>
      <c r="M379" s="1093">
        <f t="shared" si="348"/>
        <v>13</v>
      </c>
      <c r="N379" s="1093">
        <f t="shared" si="348"/>
        <v>36</v>
      </c>
      <c r="O379" s="1093">
        <f t="shared" si="348"/>
        <v>3734</v>
      </c>
      <c r="P379" s="1093">
        <f t="shared" si="348"/>
        <v>3387</v>
      </c>
      <c r="Q379" s="1093">
        <f t="shared" si="348"/>
        <v>7121</v>
      </c>
      <c r="R379" s="1080" t="str">
        <f t="shared" si="345"/>
        <v>TRUE</v>
      </c>
      <c r="S379" s="1080" t="str">
        <f t="shared" si="346"/>
        <v>TRUE</v>
      </c>
      <c r="T379" s="1080" t="str">
        <f t="shared" si="347"/>
        <v>TRUE</v>
      </c>
      <c r="U379" s="1078"/>
      <c r="V379" s="1078">
        <f>Birth!X379</f>
        <v>3734</v>
      </c>
      <c r="W379" s="1078">
        <f>Birth!Y379</f>
        <v>3387</v>
      </c>
      <c r="X379" s="1078">
        <f>Birth!Z379</f>
        <v>7121</v>
      </c>
    </row>
    <row r="380" spans="1:24" ht="15" customHeight="1">
      <c r="A380" s="1099" t="s">
        <v>145</v>
      </c>
      <c r="B380" s="1095"/>
      <c r="C380" s="1084"/>
      <c r="D380" s="1084"/>
      <c r="E380" s="1084"/>
      <c r="F380" s="1084"/>
      <c r="G380" s="1084"/>
      <c r="H380" s="1084"/>
      <c r="I380" s="1084"/>
      <c r="J380" s="1084"/>
      <c r="K380" s="1084"/>
      <c r="L380" s="1084"/>
      <c r="M380" s="1084"/>
      <c r="N380" s="1084"/>
      <c r="O380" s="1096"/>
      <c r="P380" s="1096"/>
      <c r="Q380" s="1084"/>
      <c r="R380" s="1080" t="str">
        <f t="shared" si="345"/>
        <v>TRUE</v>
      </c>
      <c r="S380" s="1080" t="str">
        <f t="shared" si="346"/>
        <v>TRUE</v>
      </c>
      <c r="T380" s="1080" t="str">
        <f t="shared" si="347"/>
        <v>TRUE</v>
      </c>
      <c r="U380" s="1078"/>
      <c r="V380" s="1078">
        <f>Birth!X380</f>
        <v>0</v>
      </c>
      <c r="W380" s="1078">
        <f>Birth!Y380</f>
        <v>0</v>
      </c>
      <c r="X380" s="1078">
        <f>Birth!Z380</f>
        <v>0</v>
      </c>
    </row>
    <row r="381" spans="1:24" ht="15" customHeight="1">
      <c r="A381" s="1057">
        <v>161</v>
      </c>
      <c r="B381" s="948" t="s">
        <v>842</v>
      </c>
      <c r="C381" s="1115">
        <v>128</v>
      </c>
      <c r="D381" s="1115">
        <v>127</v>
      </c>
      <c r="E381" s="1087">
        <f t="shared" ref="E381:E384" si="349">C381+D381</f>
        <v>255</v>
      </c>
      <c r="F381" s="1115">
        <v>1230</v>
      </c>
      <c r="G381" s="1115">
        <v>1181</v>
      </c>
      <c r="H381" s="1087">
        <f t="shared" ref="H381:H384" si="350">F381+G381</f>
        <v>2411</v>
      </c>
      <c r="I381" s="1115">
        <v>60</v>
      </c>
      <c r="J381" s="1115">
        <v>77</v>
      </c>
      <c r="K381" s="1087">
        <f t="shared" ref="K381:K384" si="351">I381+J381</f>
        <v>137</v>
      </c>
      <c r="L381" s="1086">
        <v>38</v>
      </c>
      <c r="M381" s="1086">
        <v>34</v>
      </c>
      <c r="N381" s="1087">
        <f t="shared" ref="N381:N384" si="352">L381+M381</f>
        <v>72</v>
      </c>
      <c r="O381" s="1087">
        <f t="shared" ref="O381:P384" si="353">C381+F381+I381+L381</f>
        <v>1456</v>
      </c>
      <c r="P381" s="1087">
        <f t="shared" si="353"/>
        <v>1419</v>
      </c>
      <c r="Q381" s="1087">
        <f>O381+P381</f>
        <v>2875</v>
      </c>
      <c r="R381" s="1080" t="str">
        <f t="shared" si="345"/>
        <v>TRUE</v>
      </c>
      <c r="S381" s="1080" t="str">
        <f t="shared" si="346"/>
        <v>TRUE</v>
      </c>
      <c r="T381" s="1080" t="str">
        <f t="shared" si="347"/>
        <v>TRUE</v>
      </c>
      <c r="U381" s="1078"/>
      <c r="V381" s="1078">
        <f>Birth!X381</f>
        <v>1456</v>
      </c>
      <c r="W381" s="1078">
        <f>Birth!Y381</f>
        <v>1419</v>
      </c>
      <c r="X381" s="1078">
        <f>Birth!Z381</f>
        <v>2875</v>
      </c>
    </row>
    <row r="382" spans="1:24" ht="15" customHeight="1">
      <c r="A382" s="1057">
        <v>162</v>
      </c>
      <c r="B382" s="948" t="s">
        <v>843</v>
      </c>
      <c r="C382" s="1115">
        <v>0</v>
      </c>
      <c r="D382" s="1115">
        <v>0</v>
      </c>
      <c r="E382" s="1087">
        <f t="shared" si="349"/>
        <v>0</v>
      </c>
      <c r="F382" s="1115">
        <v>0</v>
      </c>
      <c r="G382" s="1115">
        <v>0</v>
      </c>
      <c r="H382" s="1087">
        <f t="shared" si="350"/>
        <v>0</v>
      </c>
      <c r="I382" s="1115"/>
      <c r="J382" s="1115"/>
      <c r="K382" s="1087">
        <f t="shared" si="351"/>
        <v>0</v>
      </c>
      <c r="L382" s="1086">
        <v>26</v>
      </c>
      <c r="M382" s="1086">
        <v>28</v>
      </c>
      <c r="N382" s="1087">
        <f t="shared" si="352"/>
        <v>54</v>
      </c>
      <c r="O382" s="1087">
        <f t="shared" si="353"/>
        <v>26</v>
      </c>
      <c r="P382" s="1087">
        <f t="shared" si="353"/>
        <v>28</v>
      </c>
      <c r="Q382" s="1087">
        <f>O382+P382</f>
        <v>54</v>
      </c>
      <c r="R382" s="1080" t="str">
        <f t="shared" si="345"/>
        <v>TRUE</v>
      </c>
      <c r="S382" s="1080" t="str">
        <f t="shared" si="346"/>
        <v>TRUE</v>
      </c>
      <c r="T382" s="1080" t="str">
        <f t="shared" si="347"/>
        <v>TRUE</v>
      </c>
      <c r="U382" s="1078"/>
      <c r="V382" s="1078">
        <f>Birth!X382</f>
        <v>26</v>
      </c>
      <c r="W382" s="1078">
        <f>Birth!Y382</f>
        <v>28</v>
      </c>
      <c r="X382" s="1078">
        <f>Birth!Z382</f>
        <v>54</v>
      </c>
    </row>
    <row r="383" spans="1:24" ht="15" customHeight="1">
      <c r="A383" s="1057">
        <v>163</v>
      </c>
      <c r="B383" s="948" t="s">
        <v>844</v>
      </c>
      <c r="C383" s="1115">
        <v>0</v>
      </c>
      <c r="D383" s="1115">
        <v>0</v>
      </c>
      <c r="E383" s="1087">
        <f t="shared" si="349"/>
        <v>0</v>
      </c>
      <c r="F383" s="1115">
        <v>528</v>
      </c>
      <c r="G383" s="1115">
        <v>381</v>
      </c>
      <c r="H383" s="1087">
        <f t="shared" si="350"/>
        <v>909</v>
      </c>
      <c r="I383" s="1115">
        <v>4</v>
      </c>
      <c r="J383" s="1115">
        <v>2</v>
      </c>
      <c r="K383" s="1087">
        <f t="shared" si="351"/>
        <v>6</v>
      </c>
      <c r="L383" s="1086"/>
      <c r="M383" s="1086"/>
      <c r="N383" s="1087">
        <f t="shared" si="352"/>
        <v>0</v>
      </c>
      <c r="O383" s="1087">
        <f t="shared" si="353"/>
        <v>532</v>
      </c>
      <c r="P383" s="1087">
        <f t="shared" si="353"/>
        <v>383</v>
      </c>
      <c r="Q383" s="1087">
        <f>O383+P383</f>
        <v>915</v>
      </c>
      <c r="R383" s="1080" t="str">
        <f t="shared" si="345"/>
        <v>TRUE</v>
      </c>
      <c r="S383" s="1080" t="str">
        <f t="shared" si="346"/>
        <v>TRUE</v>
      </c>
      <c r="T383" s="1080" t="str">
        <f t="shared" si="347"/>
        <v>TRUE</v>
      </c>
      <c r="V383" s="1078">
        <f>Birth!X383</f>
        <v>532</v>
      </c>
      <c r="W383" s="1078">
        <f>Birth!Y383</f>
        <v>383</v>
      </c>
      <c r="X383" s="1078">
        <f>Birth!Z383</f>
        <v>915</v>
      </c>
    </row>
    <row r="384" spans="1:24" ht="15" customHeight="1">
      <c r="A384" s="1057">
        <v>164</v>
      </c>
      <c r="B384" s="948" t="s">
        <v>845</v>
      </c>
      <c r="C384" s="1115">
        <v>1058</v>
      </c>
      <c r="D384" s="1115">
        <v>1008</v>
      </c>
      <c r="E384" s="1087">
        <f t="shared" si="349"/>
        <v>2066</v>
      </c>
      <c r="F384" s="1115">
        <v>1523</v>
      </c>
      <c r="G384" s="1115">
        <v>1330</v>
      </c>
      <c r="H384" s="1087">
        <f t="shared" si="350"/>
        <v>2853</v>
      </c>
      <c r="I384" s="1115">
        <v>0</v>
      </c>
      <c r="J384" s="1115">
        <v>0</v>
      </c>
      <c r="K384" s="1087">
        <f t="shared" si="351"/>
        <v>0</v>
      </c>
      <c r="L384" s="1086">
        <v>220</v>
      </c>
      <c r="M384" s="1086">
        <v>188</v>
      </c>
      <c r="N384" s="1087">
        <f t="shared" si="352"/>
        <v>408</v>
      </c>
      <c r="O384" s="1087">
        <f t="shared" si="353"/>
        <v>2801</v>
      </c>
      <c r="P384" s="1087">
        <f t="shared" si="353"/>
        <v>2526</v>
      </c>
      <c r="Q384" s="1087">
        <f>O384+P384</f>
        <v>5327</v>
      </c>
      <c r="R384" s="1080" t="str">
        <f t="shared" si="345"/>
        <v>TRUE</v>
      </c>
      <c r="S384" s="1080" t="str">
        <f t="shared" si="346"/>
        <v>TRUE</v>
      </c>
      <c r="T384" s="1080" t="str">
        <f t="shared" si="347"/>
        <v>TRUE</v>
      </c>
      <c r="V384" s="1078">
        <f>Birth!X384</f>
        <v>2801</v>
      </c>
      <c r="W384" s="1078">
        <f>Birth!Y384</f>
        <v>2526</v>
      </c>
      <c r="X384" s="1078">
        <f>Birth!Z384</f>
        <v>5327</v>
      </c>
    </row>
    <row r="385" spans="1:24" ht="15" customHeight="1">
      <c r="A385" s="1050"/>
      <c r="B385" s="1116" t="s">
        <v>6</v>
      </c>
      <c r="C385" s="1093">
        <f>SUM(C381:C384)</f>
        <v>1186</v>
      </c>
      <c r="D385" s="1093">
        <f t="shared" ref="D385:Q385" si="354">SUM(D381:D384)</f>
        <v>1135</v>
      </c>
      <c r="E385" s="1093">
        <f t="shared" si="354"/>
        <v>2321</v>
      </c>
      <c r="F385" s="1093">
        <f t="shared" si="354"/>
        <v>3281</v>
      </c>
      <c r="G385" s="1093">
        <f t="shared" si="354"/>
        <v>2892</v>
      </c>
      <c r="H385" s="1093">
        <f t="shared" si="354"/>
        <v>6173</v>
      </c>
      <c r="I385" s="1093">
        <f t="shared" si="354"/>
        <v>64</v>
      </c>
      <c r="J385" s="1093">
        <f t="shared" si="354"/>
        <v>79</v>
      </c>
      <c r="K385" s="1093">
        <f t="shared" si="354"/>
        <v>143</v>
      </c>
      <c r="L385" s="1093">
        <f t="shared" si="354"/>
        <v>284</v>
      </c>
      <c r="M385" s="1093">
        <f t="shared" si="354"/>
        <v>250</v>
      </c>
      <c r="N385" s="1093">
        <f t="shared" si="354"/>
        <v>534</v>
      </c>
      <c r="O385" s="1093">
        <f t="shared" si="354"/>
        <v>4815</v>
      </c>
      <c r="P385" s="1093">
        <f t="shared" si="354"/>
        <v>4356</v>
      </c>
      <c r="Q385" s="1093">
        <f t="shared" si="354"/>
        <v>9171</v>
      </c>
      <c r="R385" s="1080" t="str">
        <f t="shared" si="345"/>
        <v>TRUE</v>
      </c>
      <c r="S385" s="1080" t="str">
        <f t="shared" si="346"/>
        <v>TRUE</v>
      </c>
      <c r="T385" s="1080" t="str">
        <f t="shared" si="347"/>
        <v>TRUE</v>
      </c>
      <c r="V385" s="1078">
        <f>Birth!X385</f>
        <v>4815</v>
      </c>
      <c r="W385" s="1078">
        <f>Birth!Y385</f>
        <v>4356</v>
      </c>
      <c r="X385" s="1078">
        <f>Birth!Z385</f>
        <v>9171</v>
      </c>
    </row>
    <row r="386" spans="1:24" ht="15" customHeight="1">
      <c r="A386" s="1117"/>
      <c r="B386" s="1118" t="s">
        <v>665</v>
      </c>
      <c r="C386" s="1118">
        <f t="shared" ref="C386:Q386" si="355">C187+C194+C213+C218+C223+C230+C241+C251+C263+C279+C288+C301+C310+C319+C325+C330+C341+C349+C363+C373+C379+C385</f>
        <v>67222</v>
      </c>
      <c r="D386" s="1118">
        <f t="shared" si="355"/>
        <v>63106</v>
      </c>
      <c r="E386" s="1118">
        <f t="shared" si="355"/>
        <v>130328</v>
      </c>
      <c r="F386" s="1118">
        <f t="shared" si="355"/>
        <v>90412</v>
      </c>
      <c r="G386" s="1118">
        <f t="shared" si="355"/>
        <v>82426</v>
      </c>
      <c r="H386" s="1118">
        <f t="shared" si="355"/>
        <v>172838</v>
      </c>
      <c r="I386" s="1118">
        <f t="shared" si="355"/>
        <v>5123</v>
      </c>
      <c r="J386" s="1118">
        <f t="shared" si="355"/>
        <v>5138</v>
      </c>
      <c r="K386" s="1118">
        <f t="shared" si="355"/>
        <v>10261</v>
      </c>
      <c r="L386" s="1118">
        <f t="shared" si="355"/>
        <v>2035</v>
      </c>
      <c r="M386" s="1118">
        <f t="shared" si="355"/>
        <v>1853</v>
      </c>
      <c r="N386" s="1118">
        <f t="shared" si="355"/>
        <v>3888</v>
      </c>
      <c r="O386" s="1118">
        <f t="shared" si="355"/>
        <v>164792</v>
      </c>
      <c r="P386" s="1118">
        <f t="shared" si="355"/>
        <v>152523</v>
      </c>
      <c r="Q386" s="1118">
        <f t="shared" si="355"/>
        <v>317315</v>
      </c>
    </row>
    <row r="388" spans="1:24" ht="15" customHeight="1">
      <c r="C388" s="1030">
        <f t="shared" ref="C388:Q388" si="356">C386+C170</f>
        <v>83608</v>
      </c>
      <c r="D388" s="1030">
        <f t="shared" si="356"/>
        <v>78282</v>
      </c>
      <c r="E388" s="1030">
        <f t="shared" si="356"/>
        <v>161890</v>
      </c>
      <c r="F388" s="1030">
        <f t="shared" si="356"/>
        <v>101310</v>
      </c>
      <c r="G388" s="1030">
        <f t="shared" si="356"/>
        <v>92160</v>
      </c>
      <c r="H388" s="1030">
        <f t="shared" si="356"/>
        <v>193470</v>
      </c>
      <c r="I388" s="1030">
        <f t="shared" si="356"/>
        <v>6252</v>
      </c>
      <c r="J388" s="1030">
        <f t="shared" si="356"/>
        <v>6189</v>
      </c>
      <c r="K388" s="1030">
        <f t="shared" si="356"/>
        <v>12441</v>
      </c>
      <c r="L388" s="1030">
        <f t="shared" si="356"/>
        <v>2808</v>
      </c>
      <c r="M388" s="1030">
        <f t="shared" si="356"/>
        <v>2580</v>
      </c>
      <c r="N388" s="1030">
        <f t="shared" si="356"/>
        <v>5388</v>
      </c>
      <c r="O388" s="1030">
        <f t="shared" si="356"/>
        <v>193978</v>
      </c>
      <c r="P388" s="1030">
        <f t="shared" si="356"/>
        <v>179211</v>
      </c>
      <c r="Q388" s="1030">
        <f t="shared" si="356"/>
        <v>373189</v>
      </c>
    </row>
    <row r="390" spans="1:24" ht="15" customHeight="1">
      <c r="L390" s="1030">
        <f>+K386+N386</f>
        <v>14149</v>
      </c>
      <c r="M390" s="1030">
        <f>+L390+K170+N170</f>
        <v>17829</v>
      </c>
    </row>
    <row r="391" spans="1:24" ht="15" customHeight="1">
      <c r="O391" s="1030">
        <f>90412+172838</f>
        <v>263250</v>
      </c>
    </row>
  </sheetData>
  <mergeCells count="37">
    <mergeCell ref="Z183:AO183"/>
    <mergeCell ref="O175:Q176"/>
    <mergeCell ref="V5:X6"/>
    <mergeCell ref="V176:X176"/>
    <mergeCell ref="R175:T176"/>
    <mergeCell ref="O4:Q5"/>
    <mergeCell ref="R4:T5"/>
    <mergeCell ref="Z176:AO176"/>
    <mergeCell ref="Z177:AO177"/>
    <mergeCell ref="Z179:Z181"/>
    <mergeCell ref="AA179:AF179"/>
    <mergeCell ref="AG179:AI180"/>
    <mergeCell ref="AJ179:AL180"/>
    <mergeCell ref="AM179:AO180"/>
    <mergeCell ref="AA180:AC180"/>
    <mergeCell ref="AD180:AF180"/>
    <mergeCell ref="A4:A6"/>
    <mergeCell ref="B4:B6"/>
    <mergeCell ref="C174:N174"/>
    <mergeCell ref="C176:E176"/>
    <mergeCell ref="F176:H176"/>
    <mergeCell ref="I176:K176"/>
    <mergeCell ref="L176:N176"/>
    <mergeCell ref="A175:A177"/>
    <mergeCell ref="B175:B177"/>
    <mergeCell ref="C175:H175"/>
    <mergeCell ref="A170:B170"/>
    <mergeCell ref="C173:N173"/>
    <mergeCell ref="I175:N175"/>
    <mergeCell ref="C2:N2"/>
    <mergeCell ref="C3:N3"/>
    <mergeCell ref="C5:E5"/>
    <mergeCell ref="F5:H5"/>
    <mergeCell ref="I5:K5"/>
    <mergeCell ref="L5:N5"/>
    <mergeCell ref="C4:H4"/>
    <mergeCell ref="I4:N4"/>
  </mergeCells>
  <printOptions horizontalCentered="1" verticalCentered="1"/>
  <pageMargins left="0.39370078740157483" right="0.39370078740157483" top="0.43307086614173229" bottom="0.43307086614173229" header="0.31496062992125984" footer="0.15748031496062992"/>
  <pageSetup paperSize="9" scale="83" orientation="landscape" r:id="rId1"/>
  <headerFooter alignWithMargins="0"/>
  <rowBreaks count="4" manualBreakCount="4">
    <brk id="49" max="16383" man="1"/>
    <brk id="100" max="40" man="1"/>
    <brk id="152" max="16383" man="1"/>
    <brk id="2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27</vt:i4>
      </vt:variant>
    </vt:vector>
  </HeadingPairs>
  <TitlesOfParts>
    <vt:vector size="62" baseType="lpstr">
      <vt:lpstr>Sheet3</vt:lpstr>
      <vt:lpstr>Table A-1 &amp; A-2</vt:lpstr>
      <vt:lpstr>Master Table</vt:lpstr>
      <vt:lpstr>Table B 2 d 2</vt:lpstr>
      <vt:lpstr>Vital Stat. </vt:lpstr>
      <vt:lpstr>New Time Gap B-3 &amp; D 3 </vt:lpstr>
      <vt:lpstr>Monthwise Birth B-4</vt:lpstr>
      <vt:lpstr>Birth</vt:lpstr>
      <vt:lpstr>Med. Attent. at Births B- 5</vt:lpstr>
      <vt:lpstr>Method of delivery B-6</vt:lpstr>
      <vt:lpstr>MC B- 8 (2)</vt:lpstr>
      <vt:lpstr>Order of Birth B-7 12 13 14 15</vt:lpstr>
      <vt:lpstr>Edu. at Birth B-10 &amp; 11</vt:lpstr>
      <vt:lpstr>Occup. at Birth B 16 &amp; 17</vt:lpstr>
      <vt:lpstr>Duration of Preg B-20 </vt:lpstr>
      <vt:lpstr>Age of Mother &amp; Weight B- 21</vt:lpstr>
      <vt:lpstr>Macro1</vt:lpstr>
      <vt:lpstr>Monthwise Death -4</vt:lpstr>
      <vt:lpstr>Med. Attent. at Deaths D-5</vt:lpstr>
      <vt:lpstr>Death</vt:lpstr>
      <vt:lpstr>Death by age D-6</vt:lpstr>
      <vt:lpstr>Occup. of Deceased D- 7-9</vt:lpstr>
      <vt:lpstr>D-10</vt:lpstr>
      <vt:lpstr>Infant death by Age D-14</vt:lpstr>
      <vt:lpstr>Maternal D- 16</vt:lpstr>
      <vt:lpstr>Still Birth sex &amp; age S-3</vt:lpstr>
      <vt:lpstr>Still Birth dur. of Preg S-4</vt:lpstr>
      <vt:lpstr>Distt.Recr.Effici.(LOR)</vt:lpstr>
      <vt:lpstr>BR 2011-2021</vt:lpstr>
      <vt:lpstr>DR 2011-2021</vt:lpstr>
      <vt:lpstr>INF 2011-2021</vt:lpstr>
      <vt:lpstr>Live Birth By Age of Mother</vt:lpstr>
      <vt:lpstr>Live Birth by Order</vt:lpstr>
      <vt:lpstr>Expected &amp; Actual</vt:lpstr>
      <vt:lpstr>Table B-1</vt:lpstr>
      <vt:lpstr>'Age of Mother &amp; Weight B- 21'!Print_Area</vt:lpstr>
      <vt:lpstr>Birth!Print_Area</vt:lpstr>
      <vt:lpstr>'BR 2011-2021'!Print_Area</vt:lpstr>
      <vt:lpstr>'D-10'!Print_Area</vt:lpstr>
      <vt:lpstr>Death!Print_Area</vt:lpstr>
      <vt:lpstr>'Death by age D-6'!Print_Area</vt:lpstr>
      <vt:lpstr>'DR 2011-2021'!Print_Area</vt:lpstr>
      <vt:lpstr>'Duration of Preg B-20 '!Print_Area</vt:lpstr>
      <vt:lpstr>'INF 2011-2021'!Print_Area</vt:lpstr>
      <vt:lpstr>'Infant death by Age D-14'!Print_Area</vt:lpstr>
      <vt:lpstr>'Live Birth by Order'!Print_Area</vt:lpstr>
      <vt:lpstr>'Maternal D- 16'!Print_Area</vt:lpstr>
      <vt:lpstr>'Med. Attent. at Births B- 5'!Print_Area</vt:lpstr>
      <vt:lpstr>'Med. Attent. at Deaths D-5'!Print_Area</vt:lpstr>
      <vt:lpstr>'Method of delivery B-6'!Print_Area</vt:lpstr>
      <vt:lpstr>'Occup. at Birth B 16 &amp; 17'!Print_Area</vt:lpstr>
      <vt:lpstr>'Occup. of Deceased D- 7-9'!Print_Area</vt:lpstr>
      <vt:lpstr>'Order of Birth B-7 12 13 14 15'!Print_Area</vt:lpstr>
      <vt:lpstr>'Still Birth dur. of Preg S-4'!Print_Area</vt:lpstr>
      <vt:lpstr>'Still Birth sex &amp; age S-3'!Print_Area</vt:lpstr>
      <vt:lpstr>'Table A-1 &amp; A-2'!Print_Area</vt:lpstr>
      <vt:lpstr>Birth!Print_Titles</vt:lpstr>
      <vt:lpstr>'D-10'!Print_Titles</vt:lpstr>
      <vt:lpstr>'Distt.Recr.Effici.(LOR)'!Print_Titles</vt:lpstr>
      <vt:lpstr>'Edu. at Birth B-10 &amp; 11'!Print_Titles</vt:lpstr>
      <vt:lpstr>'Table B 2 d 2'!Print_Titles</vt:lpstr>
      <vt:lpstr>'Vital Stat. 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Statistic</dc:creator>
  <cp:lastModifiedBy>Naresh Kumar</cp:lastModifiedBy>
  <cp:revision/>
  <cp:lastPrinted>2022-08-12T03:49:42Z</cp:lastPrinted>
  <dcterms:created xsi:type="dcterms:W3CDTF">2008-01-25T09:38:00Z</dcterms:created>
  <dcterms:modified xsi:type="dcterms:W3CDTF">2024-05-20T05:14:33Z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